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rver-semcid\arquivos\06_ OBRAS PUBLICAS\02_PROJETOS-OBRAS\AME\AME ZL - 2020\ORÇAMENTO\"/>
    </mc:Choice>
  </mc:AlternateContent>
  <bookViews>
    <workbookView xWindow="0" yWindow="0" windowWidth="14370" windowHeight="12360" tabRatio="755" activeTab="1"/>
  </bookViews>
  <sheets>
    <sheet name="Capa" sheetId="6" r:id="rId1"/>
    <sheet name="Orçamento" sheetId="1" r:id="rId2"/>
    <sheet name="Resumo" sheetId="2"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Composição!$A$1:$G$1599</definedName>
    <definedName name="_xlnm.Print_Area" localSheetId="7">Composições!$A$1:$F$383</definedName>
    <definedName name="_xlnm.Print_Area" localSheetId="3">'Cronograma Fisíco-Financeiro'!$A$1:$AL$34</definedName>
    <definedName name="_xlnm.Print_Area" localSheetId="1">Orçamento!$A$1:$J$605</definedName>
    <definedName name="_xlnm.Print_Area" localSheetId="2">Resumo!$A$1:$H$30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1">Orçamento!$1:$10</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52511" fullPrecision="0"/>
</workbook>
</file>

<file path=xl/calcChain.xml><?xml version="1.0" encoding="utf-8"?>
<calcChain xmlns="http://schemas.openxmlformats.org/spreadsheetml/2006/main">
  <c r="I569" i="1" l="1"/>
  <c r="AK3" i="3" l="1"/>
  <c r="AL3" i="3"/>
  <c r="AK4" i="3"/>
  <c r="AL4" i="3"/>
  <c r="G1596" i="9" l="1"/>
  <c r="G1595" i="9"/>
  <c r="G1591" i="9"/>
  <c r="G1590" i="9"/>
  <c r="AH5" i="3"/>
  <c r="AG4" i="3"/>
  <c r="AG3" i="3"/>
  <c r="AB5" i="3"/>
  <c r="AE4" i="3"/>
  <c r="AA4" i="3"/>
  <c r="AE3" i="3"/>
  <c r="AA3" i="3"/>
  <c r="S5" i="3"/>
  <c r="V4" i="3"/>
  <c r="R4" i="3"/>
  <c r="V3" i="3"/>
  <c r="R3" i="3"/>
  <c r="G1597" i="9" l="1"/>
  <c r="G1592" i="9"/>
  <c r="F600" i="1"/>
  <c r="G1599" i="9" l="1"/>
  <c r="G1581" i="9"/>
  <c r="G1580" i="9"/>
  <c r="G1576" i="9"/>
  <c r="G1575" i="9"/>
  <c r="G1577" i="9" l="1"/>
  <c r="G1582" i="9"/>
  <c r="G90" i="1"/>
  <c r="G1584" i="9" l="1"/>
  <c r="I90" i="1" s="1"/>
  <c r="J90" i="1" s="1"/>
  <c r="F602" i="1"/>
  <c r="G1562" i="9"/>
  <c r="G1563" i="9"/>
  <c r="G1564" i="9"/>
  <c r="G1565" i="9"/>
  <c r="G1566" i="9"/>
  <c r="G1561" i="9"/>
  <c r="G1557" i="9"/>
  <c r="G1556" i="9"/>
  <c r="G1558" i="9" l="1"/>
  <c r="G1567" i="9"/>
  <c r="G1569" i="9" s="1"/>
  <c r="G1526" i="9" l="1"/>
  <c r="G1527" i="9"/>
  <c r="G1531" i="9"/>
  <c r="G1532" i="9"/>
  <c r="G1541" i="9"/>
  <c r="G1542" i="9"/>
  <c r="G1543" i="9" s="1"/>
  <c r="G1546" i="9"/>
  <c r="G1547" i="9"/>
  <c r="G1548" i="9" l="1"/>
  <c r="G1550" i="9"/>
  <c r="G1528" i="9"/>
  <c r="G1533" i="9"/>
  <c r="G1535" i="9" s="1"/>
  <c r="J410" i="13"/>
  <c r="J406" i="13"/>
  <c r="J402" i="13"/>
  <c r="G1513" i="9" l="1"/>
  <c r="G1512" i="9"/>
  <c r="G1517" i="9"/>
  <c r="G1518" i="9" s="1"/>
  <c r="G1498" i="9"/>
  <c r="G1499" i="9"/>
  <c r="G1503" i="9"/>
  <c r="G1504" i="9" s="1"/>
  <c r="G1483" i="9"/>
  <c r="G1484" i="9"/>
  <c r="G1488" i="9"/>
  <c r="G1489" i="9"/>
  <c r="G1468" i="9"/>
  <c r="G1469" i="9"/>
  <c r="G1473" i="9"/>
  <c r="G1474" i="9"/>
  <c r="G1453" i="9"/>
  <c r="G1454" i="9"/>
  <c r="G1458" i="9"/>
  <c r="G1459" i="9"/>
  <c r="G1438" i="9"/>
  <c r="G1439" i="9"/>
  <c r="G1443" i="9"/>
  <c r="G1444" i="9"/>
  <c r="G1423" i="9"/>
  <c r="G1424" i="9"/>
  <c r="G1428" i="9"/>
  <c r="G1429" i="9"/>
  <c r="G1354" i="9"/>
  <c r="G1355" i="9"/>
  <c r="G1359" i="9"/>
  <c r="G1360" i="9"/>
  <c r="G808" i="9"/>
  <c r="G809" i="9"/>
  <c r="G813" i="9"/>
  <c r="G814" i="9"/>
  <c r="G619" i="9"/>
  <c r="G620" i="9"/>
  <c r="G624" i="9"/>
  <c r="G625" i="9" s="1"/>
  <c r="G605" i="9"/>
  <c r="G606" i="9"/>
  <c r="G610" i="9"/>
  <c r="G611" i="9" s="1"/>
  <c r="G62" i="9"/>
  <c r="G63" i="9" s="1"/>
  <c r="G58" i="9"/>
  <c r="G57" i="9"/>
  <c r="G1514" i="9" l="1"/>
  <c r="G1520" i="9" s="1"/>
  <c r="G1500" i="9"/>
  <c r="G1506" i="9" s="1"/>
  <c r="G810" i="9"/>
  <c r="G1470" i="9"/>
  <c r="G1485" i="9"/>
  <c r="G1356" i="9"/>
  <c r="G1490" i="9"/>
  <c r="G1475" i="9"/>
  <c r="G1477" i="9" s="1"/>
  <c r="G1425" i="9"/>
  <c r="G1455" i="9"/>
  <c r="G607" i="9"/>
  <c r="G613" i="9" s="1"/>
  <c r="G1460" i="9"/>
  <c r="G1445" i="9"/>
  <c r="G1440" i="9"/>
  <c r="G1430" i="9"/>
  <c r="G1361" i="9"/>
  <c r="G815" i="9"/>
  <c r="G59" i="9"/>
  <c r="G65" i="9" s="1"/>
  <c r="G621" i="9"/>
  <c r="G627" i="9" s="1"/>
  <c r="G1363" i="9" l="1"/>
  <c r="G817" i="9"/>
  <c r="G1432" i="9"/>
  <c r="G1492" i="9"/>
  <c r="G1462" i="9"/>
  <c r="G1447" i="9"/>
  <c r="J362" i="13" l="1"/>
  <c r="J358" i="13"/>
  <c r="J354" i="13"/>
  <c r="J350" i="13"/>
  <c r="J346" i="13"/>
  <c r="J342" i="13"/>
  <c r="J338" i="13"/>
  <c r="J334" i="13"/>
  <c r="J330" i="13"/>
  <c r="J326" i="13"/>
  <c r="J322" i="13"/>
  <c r="J318" i="13"/>
  <c r="J314" i="13"/>
  <c r="J310" i="13"/>
  <c r="J306" i="13"/>
  <c r="J302" i="13"/>
  <c r="J298" i="13"/>
  <c r="J294" i="13"/>
  <c r="J290" i="13"/>
  <c r="J286" i="13"/>
  <c r="J282" i="13"/>
  <c r="J278" i="13"/>
  <c r="J274" i="13"/>
  <c r="J270" i="13"/>
  <c r="J266" i="13"/>
  <c r="J262" i="13"/>
  <c r="J258" i="13"/>
  <c r="J254" i="13"/>
  <c r="J250" i="13"/>
  <c r="J247" i="13"/>
  <c r="J243" i="13"/>
  <c r="J239" i="13"/>
  <c r="J235" i="13"/>
  <c r="J231" i="13"/>
  <c r="J227" i="13"/>
  <c r="J223" i="13"/>
  <c r="J219" i="13"/>
  <c r="J215" i="13"/>
  <c r="J211" i="13"/>
  <c r="J207" i="13"/>
  <c r="J203" i="13"/>
  <c r="J199" i="13"/>
  <c r="J195" i="13"/>
  <c r="J191" i="13"/>
  <c r="J187" i="13"/>
  <c r="J183" i="13"/>
  <c r="J179" i="13"/>
  <c r="J175" i="13"/>
  <c r="J171" i="13"/>
  <c r="J167" i="13"/>
  <c r="J163" i="13"/>
  <c r="J159" i="13"/>
  <c r="J155" i="13"/>
  <c r="J151" i="13"/>
  <c r="J147" i="13"/>
  <c r="J143" i="13"/>
  <c r="J139" i="13"/>
  <c r="J135" i="13"/>
  <c r="J131" i="13"/>
  <c r="J127" i="13"/>
  <c r="J123" i="13"/>
  <c r="J119" i="13"/>
  <c r="J115" i="13"/>
  <c r="J111" i="13"/>
  <c r="J107" i="13"/>
  <c r="J103" i="13"/>
  <c r="J99" i="13"/>
  <c r="J95" i="13"/>
  <c r="J91" i="13"/>
  <c r="J87" i="13"/>
  <c r="J83" i="13"/>
  <c r="J79" i="13"/>
  <c r="J75" i="13"/>
  <c r="J71" i="13"/>
  <c r="J67" i="13"/>
  <c r="J63" i="13"/>
  <c r="J59" i="13"/>
  <c r="J55" i="13"/>
  <c r="J51" i="13"/>
  <c r="J47" i="13"/>
  <c r="J43" i="13"/>
  <c r="J39" i="13"/>
  <c r="J35" i="13"/>
  <c r="J31" i="13"/>
  <c r="J27" i="13"/>
  <c r="J23" i="13"/>
  <c r="J19" i="13"/>
  <c r="J15" i="13"/>
  <c r="J11" i="13"/>
  <c r="J7" i="13"/>
  <c r="J3" i="13"/>
  <c r="G1411" i="9" l="1"/>
  <c r="G1412" i="9"/>
  <c r="G1413" i="9"/>
  <c r="G1414" i="9"/>
  <c r="G1405" i="9"/>
  <c r="G1406" i="9"/>
  <c r="G1404" i="9"/>
  <c r="G1410" i="9"/>
  <c r="G1400" i="9"/>
  <c r="G139" i="9"/>
  <c r="G138" i="9"/>
  <c r="G133" i="9"/>
  <c r="G132" i="9"/>
  <c r="G1407" i="9" l="1"/>
  <c r="G1415" i="9"/>
  <c r="G1401" i="9"/>
  <c r="G134" i="9"/>
  <c r="G1417" i="9" l="1"/>
  <c r="G3" i="15"/>
  <c r="G4" i="15" s="1"/>
  <c r="F24" i="1" l="1"/>
  <c r="F533" i="1" l="1"/>
  <c r="F534" i="1" s="1"/>
  <c r="F532" i="1"/>
  <c r="F531" i="1"/>
  <c r="F508" i="1"/>
  <c r="F506" i="1"/>
  <c r="B28" i="2" l="1"/>
  <c r="A28" i="2"/>
  <c r="J569" i="1"/>
  <c r="J366" i="13" l="1"/>
  <c r="J370" i="13"/>
  <c r="J374" i="13"/>
  <c r="J378" i="13"/>
  <c r="J382" i="13"/>
  <c r="J386" i="13"/>
  <c r="J390" i="13"/>
  <c r="J394" i="13"/>
  <c r="J398" i="13"/>
  <c r="B9" i="2" l="1"/>
  <c r="B29" i="2" l="1"/>
  <c r="A29"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s="1"/>
  <c r="F27" i="1" l="1"/>
  <c r="D129" i="15"/>
  <c r="F25" i="1" s="1"/>
  <c r="F26" i="1" s="1"/>
  <c r="G1391" i="9"/>
  <c r="G1390" i="9"/>
  <c r="G1386" i="9"/>
  <c r="G1385" i="9"/>
  <c r="G1384" i="9"/>
  <c r="G1383" i="9"/>
  <c r="G1382" i="9"/>
  <c r="G1373" i="9"/>
  <c r="G1374" i="9" s="1"/>
  <c r="G1369" i="9"/>
  <c r="G1370" i="9" s="1"/>
  <c r="F22" i="1"/>
  <c r="F21" i="1"/>
  <c r="G1376" i="9" l="1"/>
  <c r="G1392" i="9"/>
  <c r="G1387" i="9"/>
  <c r="F452" i="1"/>
  <c r="G1394" i="9" l="1"/>
  <c r="G302" i="9" l="1"/>
  <c r="G301" i="9"/>
  <c r="G300" i="9"/>
  <c r="G299" i="9"/>
  <c r="G295" i="9"/>
  <c r="G294" i="9"/>
  <c r="G296" i="9" l="1"/>
  <c r="G303" i="9"/>
  <c r="G305" i="9" s="1"/>
  <c r="K15" i="3" l="1"/>
  <c r="H15" i="3"/>
  <c r="H16" i="3"/>
  <c r="H17" i="3"/>
  <c r="H18" i="3"/>
  <c r="H19" i="3"/>
  <c r="H20" i="3"/>
  <c r="H21" i="3"/>
  <c r="H22" i="3"/>
  <c r="H23" i="3"/>
  <c r="H24" i="3"/>
  <c r="H25" i="3"/>
  <c r="H26" i="3"/>
  <c r="H27" i="3"/>
  <c r="H28" i="3"/>
  <c r="H29" i="3"/>
  <c r="H30" i="3"/>
  <c r="H31" i="3"/>
  <c r="H32" i="3"/>
  <c r="B24" i="2"/>
  <c r="A24" i="2"/>
  <c r="B23" i="2"/>
  <c r="B20" i="2"/>
  <c r="A20" i="2"/>
  <c r="K32" i="3" l="1"/>
  <c r="N32" i="3" s="1"/>
  <c r="Q32" i="3" s="1"/>
  <c r="T32" i="3" s="1"/>
  <c r="W32" i="3" s="1"/>
  <c r="Z32" i="3" s="1"/>
  <c r="AC32" i="3" s="1"/>
  <c r="AF32" i="3" s="1"/>
  <c r="AI32" i="3" s="1"/>
  <c r="K31" i="3"/>
  <c r="N31" i="3" s="1"/>
  <c r="Q31" i="3" s="1"/>
  <c r="T31" i="3" s="1"/>
  <c r="W31" i="3" s="1"/>
  <c r="Z31" i="3" s="1"/>
  <c r="AC31" i="3" s="1"/>
  <c r="AF31" i="3" s="1"/>
  <c r="AI31" i="3" s="1"/>
  <c r="K18" i="3"/>
  <c r="N18" i="3" s="1"/>
  <c r="Q18" i="3" s="1"/>
  <c r="T18" i="3" s="1"/>
  <c r="W18" i="3" s="1"/>
  <c r="Z18" i="3" s="1"/>
  <c r="AC18" i="3" s="1"/>
  <c r="AF18" i="3" s="1"/>
  <c r="AI18" i="3" s="1"/>
  <c r="D4" i="14"/>
  <c r="F4" i="14" s="1"/>
  <c r="H4" i="14" s="1"/>
  <c r="M4" i="14"/>
  <c r="P4" i="14"/>
  <c r="Q4" i="14"/>
  <c r="U4" i="14" s="1"/>
  <c r="V4" i="14" s="1"/>
  <c r="AA4" i="14"/>
  <c r="AC4" i="14"/>
  <c r="AD4" i="14"/>
  <c r="D5" i="14"/>
  <c r="F5" i="14" s="1"/>
  <c r="H5" i="14" s="1"/>
  <c r="I5" i="14" s="1"/>
  <c r="M5" i="14"/>
  <c r="Q5" i="14" s="1"/>
  <c r="S5" i="14" s="1"/>
  <c r="P5" i="14"/>
  <c r="AA5" i="14"/>
  <c r="AC5" i="14"/>
  <c r="AD5" i="14"/>
  <c r="D6" i="14"/>
  <c r="F6" i="14" s="1"/>
  <c r="H6" i="14" s="1"/>
  <c r="M6" i="14"/>
  <c r="Q6" i="14" s="1"/>
  <c r="U6" i="14" s="1"/>
  <c r="V6" i="14" s="1"/>
  <c r="P6" i="14"/>
  <c r="AA6" i="14"/>
  <c r="AC6" i="14"/>
  <c r="AD6" i="14"/>
  <c r="D7" i="14"/>
  <c r="F7" i="14" s="1"/>
  <c r="H7" i="14" s="1"/>
  <c r="M7" i="14"/>
  <c r="Q7" i="14" s="1"/>
  <c r="U7" i="14" s="1"/>
  <c r="V7" i="14" s="1"/>
  <c r="P7" i="14"/>
  <c r="AA7" i="14"/>
  <c r="AC7" i="14"/>
  <c r="AD7" i="14"/>
  <c r="D8" i="14"/>
  <c r="F8" i="14" s="1"/>
  <c r="H8" i="14" s="1"/>
  <c r="I8" i="14" s="1"/>
  <c r="M8" i="14"/>
  <c r="Q8" i="14" s="1"/>
  <c r="U8" i="14" s="1"/>
  <c r="V8" i="14" s="1"/>
  <c r="P8" i="14"/>
  <c r="AA8" i="14"/>
  <c r="AC8" i="14"/>
  <c r="AD8" i="14"/>
  <c r="D9" i="14"/>
  <c r="F9" i="14"/>
  <c r="H9" i="14" s="1"/>
  <c r="M9" i="14"/>
  <c r="P9" i="14"/>
  <c r="Q9" i="14"/>
  <c r="S9" i="14" s="1"/>
  <c r="AA9" i="14"/>
  <c r="AC9" i="14"/>
  <c r="AD9" i="14"/>
  <c r="D10" i="14"/>
  <c r="F10" i="14" s="1"/>
  <c r="H10" i="14" s="1"/>
  <c r="M10" i="14"/>
  <c r="Q10" i="14" s="1"/>
  <c r="P10" i="14"/>
  <c r="AA10" i="14"/>
  <c r="AC10" i="14"/>
  <c r="AD10" i="14"/>
  <c r="D11" i="14"/>
  <c r="F11" i="14" s="1"/>
  <c r="H11" i="14" s="1"/>
  <c r="I11" i="14" s="1"/>
  <c r="M11" i="14"/>
  <c r="Q11" i="14" s="1"/>
  <c r="U11" i="14" s="1"/>
  <c r="V11" i="14" s="1"/>
  <c r="P11" i="14"/>
  <c r="AA11" i="14"/>
  <c r="AC11" i="14"/>
  <c r="AD11" i="14"/>
  <c r="D12" i="14"/>
  <c r="F12" i="14" s="1"/>
  <c r="H12" i="14" s="1"/>
  <c r="I12" i="14" s="1"/>
  <c r="M12" i="14"/>
  <c r="S12" i="14" s="1"/>
  <c r="P12" i="14"/>
  <c r="Q12" i="14"/>
  <c r="U12" i="14" s="1"/>
  <c r="V12" i="14" s="1"/>
  <c r="AA12" i="14"/>
  <c r="AC12" i="14"/>
  <c r="AD12" i="14"/>
  <c r="D13" i="14"/>
  <c r="F13" i="14"/>
  <c r="H13" i="14" s="1"/>
  <c r="I13" i="14" s="1"/>
  <c r="M13" i="14"/>
  <c r="Q13" i="14" s="1"/>
  <c r="S13" i="14" s="1"/>
  <c r="P13" i="14"/>
  <c r="AA13" i="14"/>
  <c r="AC13" i="14"/>
  <c r="AD13" i="14"/>
  <c r="D14" i="14"/>
  <c r="F14" i="14" s="1"/>
  <c r="H14" i="14" s="1"/>
  <c r="I14" i="14" s="1"/>
  <c r="M14" i="14"/>
  <c r="Q14" i="14" s="1"/>
  <c r="P14" i="14"/>
  <c r="AA14" i="14"/>
  <c r="AC14" i="14"/>
  <c r="AD14" i="14"/>
  <c r="D15" i="14"/>
  <c r="F15" i="14" s="1"/>
  <c r="H15" i="14" s="1"/>
  <c r="M15" i="14"/>
  <c r="P15" i="14"/>
  <c r="AA15" i="14"/>
  <c r="AC15" i="14"/>
  <c r="AD15" i="14"/>
  <c r="D16" i="14"/>
  <c r="F16" i="14" s="1"/>
  <c r="H16" i="14" s="1"/>
  <c r="D17" i="14"/>
  <c r="F17" i="14" s="1"/>
  <c r="H17" i="14" s="1"/>
  <c r="I17" i="14" s="1"/>
  <c r="M17" i="14"/>
  <c r="P17" i="14"/>
  <c r="AA17" i="14"/>
  <c r="AC17" i="14"/>
  <c r="AD17" i="14"/>
  <c r="D18" i="14"/>
  <c r="F18" i="14" s="1"/>
  <c r="H18" i="14" s="1"/>
  <c r="AA22" i="14"/>
  <c r="AB22" i="14"/>
  <c r="AC22" i="14"/>
  <c r="AD22" i="14"/>
  <c r="I9" i="14" l="1"/>
  <c r="F22" i="14"/>
  <c r="S8" i="14"/>
  <c r="Q17" i="14"/>
  <c r="U17" i="14" s="1"/>
  <c r="V17" i="14" s="1"/>
  <c r="S4" i="14"/>
  <c r="I6" i="14"/>
  <c r="D22" i="14"/>
  <c r="I15" i="14"/>
  <c r="G22" i="14"/>
  <c r="I10" i="14"/>
  <c r="I7" i="14"/>
  <c r="E22" i="14"/>
  <c r="I4" i="14"/>
  <c r="B22" i="14"/>
  <c r="S11" i="14"/>
  <c r="U10" i="14"/>
  <c r="V10" i="14" s="1"/>
  <c r="S7" i="14"/>
  <c r="Q15" i="14"/>
  <c r="U15" i="14" s="1"/>
  <c r="V15" i="14" s="1"/>
  <c r="S14" i="14"/>
  <c r="U13" i="14"/>
  <c r="V13" i="14" s="1"/>
  <c r="S10" i="14"/>
  <c r="U9" i="14"/>
  <c r="V9" i="14" s="1"/>
  <c r="S6" i="14"/>
  <c r="U5" i="14"/>
  <c r="V5" i="14" s="1"/>
  <c r="U14" i="14"/>
  <c r="V14" i="14" s="1"/>
  <c r="C22" i="14"/>
  <c r="S17" i="14" l="1"/>
  <c r="S15" i="14"/>
  <c r="H22" i="14"/>
  <c r="I22" i="14" s="1"/>
  <c r="G1170" i="9" l="1"/>
  <c r="G1104" i="9"/>
  <c r="G1105" i="9" s="1"/>
  <c r="B27" i="2" l="1"/>
  <c r="B30" i="3" s="1"/>
  <c r="A27" i="2"/>
  <c r="A30" i="3" s="1"/>
  <c r="E27" i="2"/>
  <c r="D27" i="2"/>
  <c r="C27" i="2"/>
  <c r="B26" i="2"/>
  <c r="B29" i="3" s="1"/>
  <c r="A26" i="2"/>
  <c r="A29" i="3" s="1"/>
  <c r="E26" i="2"/>
  <c r="D26" i="2"/>
  <c r="C26" i="2"/>
  <c r="B25" i="2"/>
  <c r="B28" i="3" s="1"/>
  <c r="A25" i="2"/>
  <c r="A28" i="3" s="1"/>
  <c r="A23" i="2"/>
  <c r="I415" i="13" l="1"/>
  <c r="J414" i="13" s="1"/>
  <c r="G1323" i="9"/>
  <c r="G1322" i="9"/>
  <c r="G1321" i="9"/>
  <c r="G1320" i="9"/>
  <c r="G1319" i="9"/>
  <c r="G1318" i="9"/>
  <c r="G1314" i="9"/>
  <c r="G1313" i="9"/>
  <c r="G1304" i="9"/>
  <c r="G1303" i="9"/>
  <c r="G1302" i="9"/>
  <c r="G1301" i="9"/>
  <c r="G1300" i="9"/>
  <c r="G1299" i="9"/>
  <c r="G1298" i="9"/>
  <c r="G1297" i="9"/>
  <c r="G1293" i="9"/>
  <c r="G1294" i="9" s="1"/>
  <c r="G1289" i="9"/>
  <c r="G1288" i="9"/>
  <c r="G1287" i="9"/>
  <c r="G1286" i="9"/>
  <c r="G1277" i="9"/>
  <c r="G1276" i="9"/>
  <c r="G1275" i="9"/>
  <c r="G1274" i="9"/>
  <c r="G1270" i="9"/>
  <c r="G1269" i="9"/>
  <c r="G1260" i="9"/>
  <c r="G1259" i="9"/>
  <c r="G1258" i="9"/>
  <c r="G1254" i="9"/>
  <c r="G1253" i="9"/>
  <c r="G1244" i="9"/>
  <c r="G1243" i="9"/>
  <c r="G1242" i="9"/>
  <c r="G1238" i="9"/>
  <c r="G1237" i="9"/>
  <c r="G1255" i="9" l="1"/>
  <c r="G1315" i="9"/>
  <c r="G1245" i="9"/>
  <c r="G1239" i="9"/>
  <c r="G1261" i="9"/>
  <c r="G1290" i="9"/>
  <c r="G1278" i="9"/>
  <c r="G1324" i="9"/>
  <c r="G1305" i="9"/>
  <c r="G1271" i="9"/>
  <c r="G1247" i="9" l="1"/>
  <c r="G1263" i="9"/>
  <c r="G1307" i="9"/>
  <c r="G1326" i="9"/>
  <c r="G1280" i="9"/>
  <c r="F538" i="1" l="1"/>
  <c r="F537" i="1"/>
  <c r="F536" i="1"/>
  <c r="F530" i="1"/>
  <c r="F524" i="1"/>
  <c r="F515" i="1"/>
  <c r="F507" i="1"/>
  <c r="F477" i="1"/>
  <c r="F476" i="1"/>
  <c r="F453" i="1"/>
  <c r="F451" i="1"/>
  <c r="F450" i="1"/>
  <c r="D13" i="1" l="1"/>
  <c r="G1199" i="9"/>
  <c r="G1181" i="9" l="1"/>
  <c r="G1180" i="9"/>
  <c r="G1179" i="9"/>
  <c r="G1182" i="9" l="1"/>
  <c r="G1227" i="9"/>
  <c r="G1226" i="9"/>
  <c r="G1225" i="9"/>
  <c r="G1224" i="9"/>
  <c r="G1223" i="9"/>
  <c r="G1222" i="9"/>
  <c r="G1221" i="9"/>
  <c r="G1220" i="9"/>
  <c r="G1219" i="9"/>
  <c r="G1215" i="9"/>
  <c r="G1216" i="9" s="1"/>
  <c r="G1211" i="9"/>
  <c r="G1210" i="9"/>
  <c r="G1209" i="9"/>
  <c r="G1208" i="9"/>
  <c r="G1207" i="9"/>
  <c r="G1212" i="9" l="1"/>
  <c r="G1228" i="9"/>
  <c r="G1230" i="9" l="1"/>
  <c r="G1198" i="9" l="1"/>
  <c r="G1197" i="9"/>
  <c r="G1196" i="9"/>
  <c r="G1195" i="9"/>
  <c r="G1194" i="9"/>
  <c r="G1193" i="9"/>
  <c r="G1192" i="9"/>
  <c r="G1191" i="9"/>
  <c r="G1190" i="9"/>
  <c r="G1189" i="9"/>
  <c r="G1188" i="9"/>
  <c r="G1187" i="9"/>
  <c r="G1186" i="9"/>
  <c r="G1185" i="9"/>
  <c r="G1200" i="9" l="1"/>
  <c r="G4" i="10"/>
  <c r="E2" i="10"/>
  <c r="E3" i="10"/>
  <c r="G2" i="10"/>
  <c r="G3" i="10"/>
  <c r="F4" i="4"/>
  <c r="G3" i="4"/>
  <c r="D3" i="4"/>
  <c r="G2" i="4"/>
  <c r="D2" i="4"/>
  <c r="I4" i="3"/>
  <c r="I3" i="3"/>
  <c r="J5" i="3"/>
  <c r="M4" i="3"/>
  <c r="M3" i="3"/>
  <c r="C7" i="2"/>
  <c r="H4" i="2"/>
  <c r="C6" i="2"/>
  <c r="C6" i="10" s="1"/>
  <c r="A6" i="2"/>
  <c r="A6" i="4" s="1"/>
  <c r="B5" i="2"/>
  <c r="B5" i="4" s="1"/>
  <c r="A5" i="2"/>
  <c r="A5" i="4" s="1"/>
  <c r="B4" i="2"/>
  <c r="B4" i="10" s="1"/>
  <c r="A4" i="2"/>
  <c r="A5" i="3" s="1"/>
  <c r="A3" i="2"/>
  <c r="A3" i="10" s="1"/>
  <c r="B3" i="2"/>
  <c r="B3" i="4" s="1"/>
  <c r="D23" i="2"/>
  <c r="D21" i="2"/>
  <c r="D22" i="2"/>
  <c r="D28" i="2"/>
  <c r="H4" i="10" l="1"/>
  <c r="AI5" i="3"/>
  <c r="T5" i="3"/>
  <c r="AC5" i="3"/>
  <c r="C7" i="4"/>
  <c r="A8" i="3"/>
  <c r="G1201" i="9"/>
  <c r="A5" i="10"/>
  <c r="C7" i="3"/>
  <c r="G4" i="4"/>
  <c r="C6" i="4"/>
  <c r="B5" i="3"/>
  <c r="K5" i="3"/>
  <c r="B3" i="10"/>
  <c r="C7" i="10"/>
  <c r="A4" i="3"/>
  <c r="A6" i="3"/>
  <c r="A3" i="4"/>
  <c r="A4" i="4"/>
  <c r="B5" i="10"/>
  <c r="B4" i="3"/>
  <c r="B6" i="3"/>
  <c r="B4" i="4"/>
  <c r="A4" i="10"/>
  <c r="A6" i="10"/>
  <c r="A7" i="3"/>
  <c r="B12" i="2"/>
  <c r="B15" i="3" s="1"/>
  <c r="A12" i="2"/>
  <c r="A15" i="3" s="1"/>
  <c r="B11" i="2"/>
  <c r="B14" i="3" s="1"/>
  <c r="A11" i="2"/>
  <c r="A14" i="3" s="1"/>
  <c r="D205" i="1" l="1"/>
  <c r="G1109" i="9" l="1"/>
  <c r="G1110" i="9"/>
  <c r="G1111" i="9"/>
  <c r="G1112" i="9"/>
  <c r="G1113" i="9"/>
  <c r="G1114" i="9"/>
  <c r="G1115" i="9"/>
  <c r="G1116" i="9"/>
  <c r="G1117" i="9"/>
  <c r="G1118" i="9"/>
  <c r="G1119" i="9"/>
  <c r="G1120" i="9"/>
  <c r="G1121" i="9"/>
  <c r="G1122" i="9"/>
  <c r="G1123" i="9"/>
  <c r="G1171" i="9" l="1"/>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08" i="9"/>
  <c r="G1100" i="9"/>
  <c r="G1099" i="9"/>
  <c r="G1098" i="9"/>
  <c r="G1097" i="9"/>
  <c r="G1172" i="9" l="1"/>
  <c r="G1101" i="9"/>
  <c r="G1173" i="9" l="1"/>
  <c r="G1088" i="9" l="1"/>
  <c r="G1087" i="9"/>
  <c r="G1086" i="9"/>
  <c r="G1085" i="9"/>
  <c r="G1084" i="9"/>
  <c r="G1083" i="9"/>
  <c r="G1082" i="9"/>
  <c r="G1081" i="9"/>
  <c r="G1063" i="9"/>
  <c r="G1062" i="9"/>
  <c r="G1061" i="9"/>
  <c r="G1069" i="9"/>
  <c r="G1080" i="9"/>
  <c r="G1079" i="9"/>
  <c r="G1078" i="9"/>
  <c r="G1077" i="9"/>
  <c r="G1076" i="9"/>
  <c r="G1075" i="9"/>
  <c r="G1074" i="9"/>
  <c r="G1073" i="9"/>
  <c r="G1072" i="9"/>
  <c r="G1071" i="9"/>
  <c r="G1070" i="9"/>
  <c r="G1068" i="9"/>
  <c r="G1067" i="9"/>
  <c r="G1060" i="9"/>
  <c r="G1059" i="9"/>
  <c r="G1058" i="9"/>
  <c r="G1054" i="9"/>
  <c r="G1053" i="9"/>
  <c r="G1052" i="9"/>
  <c r="G1089" i="9" l="1"/>
  <c r="G1064" i="9"/>
  <c r="G1055" i="9"/>
  <c r="G1043" i="9"/>
  <c r="G1042" i="9"/>
  <c r="G1041" i="9"/>
  <c r="G1037" i="9"/>
  <c r="G1036" i="9"/>
  <c r="G1044" i="9" l="1"/>
  <c r="G1038" i="9"/>
  <c r="G1016" i="9"/>
  <c r="G1015" i="9"/>
  <c r="G1014" i="9"/>
  <c r="G1013" i="9"/>
  <c r="G1027" i="9"/>
  <c r="G1026" i="9"/>
  <c r="G1025" i="9"/>
  <c r="G1024" i="9"/>
  <c r="G1023" i="9"/>
  <c r="G1022" i="9"/>
  <c r="G1021" i="9"/>
  <c r="G1020" i="9"/>
  <c r="G1009" i="9"/>
  <c r="G1008" i="9"/>
  <c r="G999" i="9"/>
  <c r="G1000" i="9" s="1"/>
  <c r="G995" i="9"/>
  <c r="G994" i="9"/>
  <c r="G996" i="9" l="1"/>
  <c r="G1002" i="9" s="1"/>
  <c r="G1046" i="9"/>
  <c r="G1017" i="9"/>
  <c r="G1010" i="9"/>
  <c r="G1028" i="9"/>
  <c r="G1030" i="9" l="1"/>
  <c r="D127" i="1" l="1"/>
  <c r="G985" i="9"/>
  <c r="G984" i="9"/>
  <c r="G983" i="9"/>
  <c r="G982" i="9"/>
  <c r="G981" i="9"/>
  <c r="G980" i="9"/>
  <c r="G979" i="9"/>
  <c r="G978" i="9"/>
  <c r="G974" i="9"/>
  <c r="G973" i="9"/>
  <c r="G975" i="9" l="1"/>
  <c r="G986" i="9"/>
  <c r="G988" i="9" l="1"/>
  <c r="D112" i="1"/>
  <c r="G1342" i="9"/>
  <c r="G1343" i="9"/>
  <c r="G1344" i="9"/>
  <c r="G1345" i="9"/>
  <c r="G1333" i="9"/>
  <c r="G1334" i="9"/>
  <c r="G1335" i="9"/>
  <c r="G1336" i="9"/>
  <c r="G1337" i="9"/>
  <c r="G1341" i="9"/>
  <c r="G1332" i="9"/>
  <c r="G1346" i="9" l="1"/>
  <c r="G1338" i="9"/>
  <c r="D141" i="1"/>
  <c r="G574" i="9"/>
  <c r="G573" i="9"/>
  <c r="G1348" i="9" l="1"/>
  <c r="D89" i="1" l="1"/>
  <c r="G963" i="9" l="1"/>
  <c r="G964" i="9"/>
  <c r="G957" i="9"/>
  <c r="G958" i="9"/>
  <c r="G962" i="9"/>
  <c r="G956" i="9"/>
  <c r="G965" i="9" l="1"/>
  <c r="G959" i="9"/>
  <c r="D128" i="1"/>
  <c r="G947" i="9"/>
  <c r="G946" i="9"/>
  <c r="G945" i="9"/>
  <c r="G944" i="9"/>
  <c r="G943" i="9"/>
  <c r="G942" i="9"/>
  <c r="G941" i="9"/>
  <c r="G940" i="9"/>
  <c r="G939" i="9"/>
  <c r="G938" i="9"/>
  <c r="G937" i="9"/>
  <c r="G936" i="9"/>
  <c r="G935" i="9"/>
  <c r="G934" i="9"/>
  <c r="G933" i="9"/>
  <c r="G932" i="9"/>
  <c r="G928" i="9"/>
  <c r="G927" i="9"/>
  <c r="G923" i="9"/>
  <c r="G922" i="9"/>
  <c r="D129" i="1"/>
  <c r="G913" i="9"/>
  <c r="G912" i="9"/>
  <c r="G911" i="9"/>
  <c r="G910" i="9"/>
  <c r="G909" i="9"/>
  <c r="G908" i="9"/>
  <c r="G907" i="9"/>
  <c r="G906" i="9"/>
  <c r="G905" i="9"/>
  <c r="G904" i="9"/>
  <c r="G903" i="9"/>
  <c r="G902" i="9"/>
  <c r="G901" i="9"/>
  <c r="G900" i="9"/>
  <c r="G899" i="9"/>
  <c r="G898" i="9"/>
  <c r="G897" i="9"/>
  <c r="G893" i="9"/>
  <c r="G892" i="9"/>
  <c r="G888" i="9"/>
  <c r="G887" i="9"/>
  <c r="G924" i="9" l="1"/>
  <c r="G967" i="9"/>
  <c r="G894" i="9"/>
  <c r="G929" i="9"/>
  <c r="G948" i="9"/>
  <c r="G889" i="9"/>
  <c r="G914" i="9"/>
  <c r="G950" i="9" l="1"/>
  <c r="G916" i="9"/>
  <c r="G870" i="9" l="1"/>
  <c r="G853" i="9"/>
  <c r="G859" i="9"/>
  <c r="G858" i="9"/>
  <c r="G878" i="9"/>
  <c r="G877" i="9"/>
  <c r="G876" i="9"/>
  <c r="G875" i="9"/>
  <c r="G874" i="9"/>
  <c r="G873" i="9"/>
  <c r="G872" i="9"/>
  <c r="G871" i="9"/>
  <c r="G869" i="9"/>
  <c r="G868" i="9"/>
  <c r="G867" i="9"/>
  <c r="G866" i="9"/>
  <c r="G865" i="9"/>
  <c r="G861" i="9"/>
  <c r="G860" i="9"/>
  <c r="G854" i="9"/>
  <c r="G852" i="9"/>
  <c r="G855" i="9" l="1"/>
  <c r="G862" i="9"/>
  <c r="G879" i="9"/>
  <c r="G881" i="9" l="1"/>
  <c r="G532" i="9" l="1"/>
  <c r="G417" i="9"/>
  <c r="G416" i="9"/>
  <c r="G439" i="9"/>
  <c r="G438" i="9"/>
  <c r="G437" i="9"/>
  <c r="G436" i="9"/>
  <c r="G435" i="9"/>
  <c r="G434" i="9"/>
  <c r="G433" i="9"/>
  <c r="G432" i="9"/>
  <c r="G431" i="9"/>
  <c r="G430" i="9"/>
  <c r="G429" i="9"/>
  <c r="G428" i="9"/>
  <c r="G418" i="9" l="1"/>
  <c r="D147" i="1" l="1"/>
  <c r="D148" i="1"/>
  <c r="G16" i="9"/>
  <c r="G15" i="9"/>
  <c r="G14" i="9"/>
  <c r="G32" i="9"/>
  <c r="G31" i="9"/>
  <c r="G30" i="9"/>
  <c r="G29" i="9"/>
  <c r="G28" i="9"/>
  <c r="G27" i="9"/>
  <c r="G26" i="9"/>
  <c r="G25" i="9"/>
  <c r="G24" i="9"/>
  <c r="G23" i="9"/>
  <c r="G9" i="9"/>
  <c r="G17" i="9" l="1"/>
  <c r="G340" i="9"/>
  <c r="G339" i="9"/>
  <c r="G338" i="9"/>
  <c r="G360" i="9"/>
  <c r="G359" i="9"/>
  <c r="G358" i="9"/>
  <c r="G357" i="9"/>
  <c r="G356" i="9"/>
  <c r="G355" i="9"/>
  <c r="G354" i="9"/>
  <c r="G353" i="9"/>
  <c r="G352" i="9"/>
  <c r="G334" i="9"/>
  <c r="G285" i="9"/>
  <c r="G284" i="9"/>
  <c r="G283" i="9"/>
  <c r="G282" i="9"/>
  <c r="G281" i="9"/>
  <c r="G280" i="9"/>
  <c r="G279" i="9"/>
  <c r="G278" i="9"/>
  <c r="G274" i="9"/>
  <c r="G273" i="9"/>
  <c r="G272" i="9"/>
  <c r="G271" i="9"/>
  <c r="G341" i="9" l="1"/>
  <c r="G286" i="9"/>
  <c r="G275" i="9"/>
  <c r="G288" i="9" l="1"/>
  <c r="G195" i="9" l="1"/>
  <c r="G196" i="9"/>
  <c r="G197" i="9"/>
  <c r="G198" i="9"/>
  <c r="G199" i="9"/>
  <c r="G190" i="9"/>
  <c r="G191" i="9"/>
  <c r="G192" i="9"/>
  <c r="G193" i="9"/>
  <c r="G194" i="9"/>
  <c r="G186" i="9"/>
  <c r="G187" i="9"/>
  <c r="G188" i="9"/>
  <c r="G189" i="9"/>
  <c r="G183" i="9"/>
  <c r="G184" i="9"/>
  <c r="G185" i="9"/>
  <c r="G179" i="9"/>
  <c r="G180" i="9"/>
  <c r="G181" i="9"/>
  <c r="G182" i="9"/>
  <c r="G174" i="9"/>
  <c r="G150" i="9"/>
  <c r="G156" i="9"/>
  <c r="G151" i="9"/>
  <c r="G137" i="9"/>
  <c r="G109" i="9" l="1"/>
  <c r="G110" i="9"/>
  <c r="G111" i="9"/>
  <c r="G116" i="9"/>
  <c r="G117" i="9"/>
  <c r="G118" i="9"/>
  <c r="G119" i="9"/>
  <c r="G464" i="9" l="1"/>
  <c r="G465" i="9"/>
  <c r="G466" i="9"/>
  <c r="G467" i="9"/>
  <c r="G468" i="9"/>
  <c r="G469" i="9"/>
  <c r="G470" i="9"/>
  <c r="G471" i="9"/>
  <c r="G472" i="9"/>
  <c r="G473" i="9"/>
  <c r="G474" i="9"/>
  <c r="G475" i="9"/>
  <c r="G476" i="9"/>
  <c r="G477" i="9"/>
  <c r="G478" i="9"/>
  <c r="G479" i="9"/>
  <c r="G480" i="9"/>
  <c r="G457" i="9"/>
  <c r="G456" i="9"/>
  <c r="G455" i="9"/>
  <c r="G454" i="9"/>
  <c r="G453" i="9"/>
  <c r="G235" i="9"/>
  <c r="G236" i="9" s="1"/>
  <c r="G231" i="9"/>
  <c r="G232" i="9" s="1"/>
  <c r="A139" i="1"/>
  <c r="G834" i="9"/>
  <c r="G835" i="9"/>
  <c r="G824" i="9"/>
  <c r="G843" i="9"/>
  <c r="G842" i="9"/>
  <c r="G841" i="9"/>
  <c r="G840" i="9"/>
  <c r="G839" i="9"/>
  <c r="G838" i="9"/>
  <c r="G837" i="9"/>
  <c r="G836" i="9"/>
  <c r="G833" i="9"/>
  <c r="G829" i="9"/>
  <c r="G828" i="9"/>
  <c r="G823" i="9"/>
  <c r="G825" i="9" s="1"/>
  <c r="G458" i="9" l="1"/>
  <c r="G238" i="9"/>
  <c r="G844" i="9"/>
  <c r="G830" i="9"/>
  <c r="G846" i="9" l="1"/>
  <c r="F109" i="1" l="1"/>
  <c r="G799" i="9" l="1"/>
  <c r="G798" i="9"/>
  <c r="G797" i="9"/>
  <c r="G796" i="9"/>
  <c r="G795" i="9"/>
  <c r="G794" i="9"/>
  <c r="G793" i="9"/>
  <c r="G792" i="9"/>
  <c r="G791" i="9"/>
  <c r="G787" i="9"/>
  <c r="G786" i="9"/>
  <c r="G782" i="9"/>
  <c r="G783" i="9" s="1"/>
  <c r="G773" i="9"/>
  <c r="G772" i="9"/>
  <c r="G771" i="9"/>
  <c r="G770" i="9"/>
  <c r="G769" i="9"/>
  <c r="G768" i="9"/>
  <c r="G764" i="9"/>
  <c r="G763" i="9"/>
  <c r="G762" i="9"/>
  <c r="G761" i="9"/>
  <c r="G760" i="9"/>
  <c r="G759" i="9"/>
  <c r="G758" i="9"/>
  <c r="G754" i="9"/>
  <c r="G753" i="9"/>
  <c r="G752" i="9"/>
  <c r="G743" i="9"/>
  <c r="G742" i="9"/>
  <c r="G741" i="9"/>
  <c r="G740" i="9"/>
  <c r="G739" i="9"/>
  <c r="G738" i="9"/>
  <c r="G734" i="9"/>
  <c r="G733" i="9"/>
  <c r="G732" i="9"/>
  <c r="G731" i="9"/>
  <c r="G722" i="9"/>
  <c r="G723" i="9" s="1"/>
  <c r="G718" i="9"/>
  <c r="G717" i="9"/>
  <c r="G713" i="9"/>
  <c r="G712" i="9"/>
  <c r="G711" i="9"/>
  <c r="G702" i="9"/>
  <c r="G703" i="9" s="1"/>
  <c r="G698" i="9"/>
  <c r="G697" i="9"/>
  <c r="G693" i="9"/>
  <c r="G692" i="9"/>
  <c r="G800" i="9" l="1"/>
  <c r="G788" i="9"/>
  <c r="G755" i="9"/>
  <c r="G714" i="9"/>
  <c r="G699" i="9"/>
  <c r="G694" i="9"/>
  <c r="G735" i="9"/>
  <c r="G765" i="9"/>
  <c r="G774" i="9"/>
  <c r="G719" i="9"/>
  <c r="G744" i="9"/>
  <c r="G725" i="9" l="1"/>
  <c r="G705" i="9"/>
  <c r="G776" i="9"/>
  <c r="G802" i="9"/>
  <c r="G746" i="9"/>
  <c r="G683" i="9" l="1"/>
  <c r="G682" i="9"/>
  <c r="G681" i="9"/>
  <c r="G684" i="9" s="1"/>
  <c r="G677" i="9"/>
  <c r="G676" i="9"/>
  <c r="G675" i="9"/>
  <c r="G674" i="9"/>
  <c r="G673" i="9"/>
  <c r="G672" i="9"/>
  <c r="G671" i="9"/>
  <c r="G667" i="9"/>
  <c r="G666" i="9"/>
  <c r="G665" i="9"/>
  <c r="G664" i="9"/>
  <c r="G668" i="9" l="1"/>
  <c r="G678" i="9"/>
  <c r="G686" i="9" l="1"/>
  <c r="G258" i="9" l="1"/>
  <c r="G317" i="9" l="1"/>
  <c r="G318" i="9"/>
  <c r="G319" i="9"/>
  <c r="G320" i="9"/>
  <c r="G321" i="9"/>
  <c r="G322" i="9"/>
  <c r="G323" i="9"/>
  <c r="G316" i="9"/>
  <c r="G161" i="9"/>
  <c r="G162" i="9"/>
  <c r="G163" i="9"/>
  <c r="G164" i="9"/>
  <c r="G160" i="9"/>
  <c r="G516" i="9"/>
  <c r="G515" i="9"/>
  <c r="G511" i="9"/>
  <c r="G510" i="9"/>
  <c r="G531" i="9"/>
  <c r="G530" i="9"/>
  <c r="G526" i="9"/>
  <c r="G525" i="9"/>
  <c r="G547" i="9"/>
  <c r="G548" i="9"/>
  <c r="G546" i="9"/>
  <c r="G542" i="9"/>
  <c r="G541" i="9"/>
  <c r="G563" i="9"/>
  <c r="G564" i="9"/>
  <c r="G562" i="9"/>
  <c r="G558" i="9"/>
  <c r="G557" i="9"/>
  <c r="G590" i="9"/>
  <c r="G638" i="9"/>
  <c r="G649" i="9"/>
  <c r="G648" i="9"/>
  <c r="F94" i="1"/>
  <c r="F95" i="1" s="1"/>
  <c r="F88" i="1"/>
  <c r="G165" i="9" l="1"/>
  <c r="G517" i="9"/>
  <c r="G512" i="9"/>
  <c r="G533" i="9"/>
  <c r="F164" i="1"/>
  <c r="F165" i="1" s="1"/>
  <c r="G324" i="9"/>
  <c r="G527" i="9"/>
  <c r="G549" i="9"/>
  <c r="G543" i="9"/>
  <c r="G565" i="9"/>
  <c r="G559" i="9"/>
  <c r="G650" i="9"/>
  <c r="G519" i="9" l="1"/>
  <c r="G535" i="9"/>
  <c r="G551" i="9"/>
  <c r="G567" i="9"/>
  <c r="G501" i="9" l="1"/>
  <c r="G495" i="9"/>
  <c r="G496" i="9"/>
  <c r="G497" i="9"/>
  <c r="G498" i="9"/>
  <c r="G499" i="9"/>
  <c r="G500" i="9"/>
  <c r="G494" i="9"/>
  <c r="G490" i="9"/>
  <c r="G489" i="9"/>
  <c r="G462" i="9"/>
  <c r="G463" i="9"/>
  <c r="G461" i="9"/>
  <c r="G449" i="9"/>
  <c r="G448" i="9"/>
  <c r="G422" i="9"/>
  <c r="G423" i="9"/>
  <c r="G424" i="9"/>
  <c r="G425" i="9"/>
  <c r="G426" i="9"/>
  <c r="G427" i="9"/>
  <c r="G421" i="9"/>
  <c r="G412" i="9"/>
  <c r="G411" i="9"/>
  <c r="G396" i="9"/>
  <c r="G397" i="9"/>
  <c r="G398" i="9"/>
  <c r="G399" i="9"/>
  <c r="G400" i="9"/>
  <c r="G401" i="9"/>
  <c r="G402" i="9"/>
  <c r="G395" i="9"/>
  <c r="G391" i="9"/>
  <c r="G370" i="9"/>
  <c r="G333" i="9"/>
  <c r="G332" i="9"/>
  <c r="G369" i="9"/>
  <c r="G390" i="9"/>
  <c r="G375" i="9"/>
  <c r="G376" i="9"/>
  <c r="G377" i="9"/>
  <c r="G378" i="9"/>
  <c r="G379" i="9"/>
  <c r="G380" i="9"/>
  <c r="G381" i="9"/>
  <c r="G374" i="9"/>
  <c r="G345" i="9"/>
  <c r="G346" i="9"/>
  <c r="G347" i="9"/>
  <c r="G348" i="9"/>
  <c r="G349" i="9"/>
  <c r="G350" i="9"/>
  <c r="G351" i="9"/>
  <c r="G344" i="9"/>
  <c r="G312" i="9"/>
  <c r="G311" i="9"/>
  <c r="G250" i="9"/>
  <c r="G251" i="9" s="1"/>
  <c r="G245" i="9"/>
  <c r="G213" i="9"/>
  <c r="G214" i="9"/>
  <c r="G215" i="9"/>
  <c r="G216" i="9"/>
  <c r="G217" i="9"/>
  <c r="G218" i="9"/>
  <c r="G219" i="9"/>
  <c r="G220" i="9"/>
  <c r="G221" i="9"/>
  <c r="G222" i="9"/>
  <c r="G212" i="9"/>
  <c r="G208" i="9"/>
  <c r="G209" i="9" s="1"/>
  <c r="G440" i="9" l="1"/>
  <c r="G361" i="9"/>
  <c r="G335" i="9"/>
  <c r="G481" i="9"/>
  <c r="G371" i="9"/>
  <c r="G502" i="9"/>
  <c r="G403" i="9"/>
  <c r="G491" i="9"/>
  <c r="G450" i="9"/>
  <c r="G413" i="9"/>
  <c r="G392" i="9"/>
  <c r="G382" i="9"/>
  <c r="G313" i="9"/>
  <c r="G326" i="9" s="1"/>
  <c r="G223" i="9"/>
  <c r="G225" i="9" s="1"/>
  <c r="G442" i="9" l="1"/>
  <c r="G363" i="9"/>
  <c r="G483" i="9"/>
  <c r="G384" i="9"/>
  <c r="G504" i="9"/>
  <c r="G405" i="9"/>
  <c r="G178" i="9" l="1"/>
  <c r="G200" i="9" s="1"/>
  <c r="G173" i="9"/>
  <c r="G155" i="9"/>
  <c r="G157" i="9" s="1"/>
  <c r="G141" i="9"/>
  <c r="G140" i="9"/>
  <c r="G128" i="9"/>
  <c r="G115" i="9"/>
  <c r="G108" i="9"/>
  <c r="G112" i="9" s="1"/>
  <c r="G104" i="9"/>
  <c r="G103" i="9"/>
  <c r="G94" i="9"/>
  <c r="G93" i="9"/>
  <c r="G92" i="9"/>
  <c r="G91" i="9"/>
  <c r="G90" i="9"/>
  <c r="G89" i="9"/>
  <c r="G88" i="9"/>
  <c r="G87" i="9"/>
  <c r="G86" i="9"/>
  <c r="G85" i="9"/>
  <c r="G84" i="9"/>
  <c r="G83" i="9"/>
  <c r="G79" i="9"/>
  <c r="G80" i="9" s="1"/>
  <c r="G72" i="9"/>
  <c r="G73" i="9"/>
  <c r="G74" i="9"/>
  <c r="G75" i="9"/>
  <c r="G71" i="9"/>
  <c r="G48" i="9"/>
  <c r="G47" i="9"/>
  <c r="G46" i="9"/>
  <c r="G42" i="9"/>
  <c r="G41" i="9"/>
  <c r="G22" i="9"/>
  <c r="G21" i="9"/>
  <c r="G20" i="9"/>
  <c r="G10" i="9"/>
  <c r="G8" i="9"/>
  <c r="G33" i="9" l="1"/>
  <c r="G175" i="9"/>
  <c r="G202" i="9" s="1"/>
  <c r="G152" i="9"/>
  <c r="G167" i="9" s="1"/>
  <c r="G142" i="9"/>
  <c r="G129" i="9"/>
  <c r="G105" i="9"/>
  <c r="G95" i="9"/>
  <c r="G76" i="9"/>
  <c r="G43" i="9"/>
  <c r="G11" i="9"/>
  <c r="G49" i="9"/>
  <c r="G144" i="9" l="1"/>
  <c r="G35" i="9"/>
  <c r="G97" i="9"/>
  <c r="G51" i="9"/>
  <c r="D91" i="1" l="1"/>
  <c r="G654" i="9"/>
  <c r="G655" i="9"/>
  <c r="G653" i="9"/>
  <c r="F167" i="1"/>
  <c r="G656" i="9" l="1"/>
  <c r="E28" i="2"/>
  <c r="C28" i="2"/>
  <c r="B31" i="3"/>
  <c r="E22" i="2"/>
  <c r="C22" i="2"/>
  <c r="B22" i="2"/>
  <c r="B25" i="3" s="1"/>
  <c r="E21" i="2"/>
  <c r="C21" i="2"/>
  <c r="B21" i="2"/>
  <c r="B24" i="3" s="1"/>
  <c r="E23" i="2"/>
  <c r="C23" i="2"/>
  <c r="A31" i="3"/>
  <c r="A22" i="2"/>
  <c r="A25" i="3" s="1"/>
  <c r="A21" i="2"/>
  <c r="A24" i="3" s="1"/>
  <c r="G581" i="9"/>
  <c r="G580" i="9"/>
  <c r="G576" i="9"/>
  <c r="G575" i="9"/>
  <c r="F130" i="1"/>
  <c r="G639" i="9"/>
  <c r="G634" i="9"/>
  <c r="G633" i="9"/>
  <c r="F111" i="1"/>
  <c r="G596" i="9"/>
  <c r="G595" i="9"/>
  <c r="G591" i="9"/>
  <c r="G592" i="9" s="1"/>
  <c r="F108" i="1"/>
  <c r="G244" i="9"/>
  <c r="G246" i="9"/>
  <c r="G262" i="9"/>
  <c r="G261" i="9"/>
  <c r="G259" i="9"/>
  <c r="G257" i="9"/>
  <c r="G256" i="9"/>
  <c r="G255" i="9"/>
  <c r="G254" i="9"/>
  <c r="G260"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V134" i="12" l="1"/>
  <c r="G635" i="9"/>
  <c r="G247" i="9"/>
  <c r="G597" i="9"/>
  <c r="G577" i="9"/>
  <c r="G658" i="9"/>
  <c r="G582" i="9"/>
  <c r="F100" i="1"/>
  <c r="F158" i="1" s="1"/>
  <c r="F159" i="1" s="1"/>
  <c r="F101" i="1"/>
  <c r="G640" i="9"/>
  <c r="G263"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J6" i="12"/>
  <c r="AK6" i="12" s="1"/>
  <c r="AH6" i="12"/>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AX13" i="12" l="1"/>
  <c r="AX3" i="12" s="1"/>
  <c r="AY3" i="12" s="1"/>
  <c r="AA12" i="12"/>
  <c r="AB9" i="12"/>
  <c r="G584" i="9"/>
  <c r="G265" i="9"/>
  <c r="G599" i="9"/>
  <c r="T4" i="12"/>
  <c r="AN4" i="12" s="1"/>
  <c r="V11" i="12"/>
  <c r="Y11" i="12" s="1"/>
  <c r="G642" i="9"/>
  <c r="AS143" i="12"/>
  <c r="M8" i="12"/>
  <c r="AM8" i="12" s="1"/>
  <c r="AM11" i="12"/>
  <c r="Y5" i="12"/>
  <c r="T5" i="12"/>
  <c r="AB5" i="12"/>
  <c r="Y6" i="12"/>
  <c r="X6" i="12"/>
  <c r="AB7" i="12"/>
  <c r="M7" i="12"/>
  <c r="V7" i="12" s="1"/>
  <c r="AN9" i="12"/>
  <c r="AM9" i="12"/>
  <c r="AA3" i="12"/>
  <c r="T3" i="12"/>
  <c r="AB3" i="12"/>
  <c r="V4" i="12"/>
  <c r="Z4" i="12"/>
  <c r="AC4" i="12"/>
  <c r="Y12" i="12"/>
  <c r="X12" i="12"/>
  <c r="AC5" i="12"/>
  <c r="M10" i="12"/>
  <c r="AB11" i="12"/>
  <c r="AC11" i="12" s="1"/>
  <c r="V9" i="12"/>
  <c r="AA10" i="12"/>
  <c r="M13" i="12"/>
  <c r="V13" i="12" s="1"/>
  <c r="H22" i="10"/>
  <c r="H17" i="10"/>
  <c r="H10" i="10"/>
  <c r="X11" i="12" l="1"/>
  <c r="AN8" i="12"/>
  <c r="V8" i="12"/>
  <c r="AB192" i="12"/>
  <c r="H25" i="10"/>
  <c r="J5" i="1" s="1"/>
  <c r="G596" i="1" s="1"/>
  <c r="AM4" i="12"/>
  <c r="AN13" i="12"/>
  <c r="AM13" i="12"/>
  <c r="AN3" i="12"/>
  <c r="V3" i="12"/>
  <c r="AM3" i="12"/>
  <c r="V10" i="12"/>
  <c r="AN10" i="12"/>
  <c r="AM10" i="12"/>
  <c r="AC13" i="12"/>
  <c r="AC192" i="12" s="1"/>
  <c r="AA192" i="12"/>
  <c r="AA194" i="12" s="1"/>
  <c r="Z192" i="12"/>
  <c r="X9" i="12"/>
  <c r="Y9" i="12"/>
  <c r="Y4" i="12"/>
  <c r="X4" i="12"/>
  <c r="AN7" i="12"/>
  <c r="AM7" i="12"/>
  <c r="Y13" i="12"/>
  <c r="X13" i="12"/>
  <c r="X8" i="12"/>
  <c r="Y8" i="12"/>
  <c r="Y7" i="12"/>
  <c r="X7" i="12"/>
  <c r="G461" i="1" l="1"/>
  <c r="G462" i="1"/>
  <c r="G459" i="1"/>
  <c r="G463" i="1"/>
  <c r="G460" i="1"/>
  <c r="G458" i="1"/>
  <c r="G384" i="1"/>
  <c r="G380" i="1"/>
  <c r="G376" i="1"/>
  <c r="G372" i="1"/>
  <c r="G367" i="1"/>
  <c r="G363" i="1"/>
  <c r="G359" i="1"/>
  <c r="G355" i="1"/>
  <c r="G351" i="1"/>
  <c r="G347" i="1"/>
  <c r="G343" i="1"/>
  <c r="G329" i="1"/>
  <c r="G325" i="1"/>
  <c r="G321" i="1"/>
  <c r="G317" i="1"/>
  <c r="G313" i="1"/>
  <c r="G301" i="1"/>
  <c r="G297" i="1"/>
  <c r="G385" i="1"/>
  <c r="G381" i="1"/>
  <c r="G377" i="1"/>
  <c r="G373" i="1"/>
  <c r="G368" i="1"/>
  <c r="G364" i="1"/>
  <c r="G383" i="1"/>
  <c r="G375" i="1"/>
  <c r="G366" i="1"/>
  <c r="G357" i="1"/>
  <c r="G350" i="1"/>
  <c r="G348" i="1"/>
  <c r="G341" i="1"/>
  <c r="G332" i="1"/>
  <c r="G330" i="1"/>
  <c r="G323" i="1"/>
  <c r="G316" i="1"/>
  <c r="G314" i="1"/>
  <c r="G299" i="1"/>
  <c r="G382" i="1"/>
  <c r="G374" i="1"/>
  <c r="G365" i="1"/>
  <c r="G360" i="1"/>
  <c r="G353" i="1"/>
  <c r="G346" i="1"/>
  <c r="G344" i="1"/>
  <c r="G328" i="1"/>
  <c r="G326" i="1"/>
  <c r="G319" i="1"/>
  <c r="G312" i="1"/>
  <c r="G379" i="1"/>
  <c r="G362" i="1"/>
  <c r="G358" i="1"/>
  <c r="G340" i="1"/>
  <c r="G331" i="1"/>
  <c r="G324" i="1"/>
  <c r="G302" i="1"/>
  <c r="G300" i="1"/>
  <c r="G378" i="1"/>
  <c r="G361" i="1"/>
  <c r="G354" i="1"/>
  <c r="G327" i="1"/>
  <c r="G320" i="1"/>
  <c r="G356" i="1"/>
  <c r="G349" i="1"/>
  <c r="G342" i="1"/>
  <c r="G322" i="1"/>
  <c r="G315" i="1"/>
  <c r="G386" i="1"/>
  <c r="G352" i="1"/>
  <c r="G345" i="1"/>
  <c r="G338" i="1"/>
  <c r="G318" i="1"/>
  <c r="G311" i="1"/>
  <c r="G298" i="1"/>
  <c r="G418" i="1"/>
  <c r="G414" i="1"/>
  <c r="G410" i="1"/>
  <c r="G406" i="1"/>
  <c r="G402" i="1"/>
  <c r="G398" i="1"/>
  <c r="G394" i="1"/>
  <c r="G417" i="1"/>
  <c r="G413" i="1"/>
  <c r="G409" i="1"/>
  <c r="G405" i="1"/>
  <c r="G401" i="1"/>
  <c r="G397" i="1"/>
  <c r="G393" i="1"/>
  <c r="G416" i="1"/>
  <c r="G412" i="1"/>
  <c r="G408" i="1"/>
  <c r="G404" i="1"/>
  <c r="G400" i="1"/>
  <c r="G396" i="1"/>
  <c r="G392" i="1"/>
  <c r="G415" i="1"/>
  <c r="G411" i="1"/>
  <c r="G407" i="1"/>
  <c r="G403" i="1"/>
  <c r="G399" i="1"/>
  <c r="G395" i="1"/>
  <c r="G391" i="1"/>
  <c r="G423" i="1"/>
  <c r="G130" i="1"/>
  <c r="G187" i="1"/>
  <c r="G128" i="1"/>
  <c r="G173" i="1"/>
  <c r="G14" i="1"/>
  <c r="G510" i="1"/>
  <c r="G428" i="1"/>
  <c r="G432" i="1"/>
  <c r="G429" i="1"/>
  <c r="G129" i="1"/>
  <c r="G197" i="1"/>
  <c r="G198" i="1"/>
  <c r="G196" i="1"/>
  <c r="G195" i="1"/>
  <c r="Z197" i="12"/>
  <c r="Y10" i="12"/>
  <c r="X10" i="12"/>
  <c r="V112" i="12"/>
  <c r="X3" i="12"/>
  <c r="Y3" i="12"/>
  <c r="Y192" i="12" s="1"/>
  <c r="G120" i="9"/>
  <c r="G122" i="9" s="1"/>
  <c r="V192" i="12" l="1"/>
  <c r="V193" i="12" s="1"/>
  <c r="V136" i="12"/>
  <c r="X192" i="12"/>
  <c r="G16" i="4"/>
  <c r="G25" i="4" s="1"/>
  <c r="A1" i="2" l="1"/>
  <c r="E1" i="3" s="1"/>
  <c r="H13" i="3"/>
  <c r="K13" i="3" s="1"/>
  <c r="N13" i="3" s="1"/>
  <c r="Q13" i="3" s="1"/>
  <c r="T13" i="3" s="1"/>
  <c r="W13" i="3" s="1"/>
  <c r="Z13" i="3" s="1"/>
  <c r="AC13" i="3" s="1"/>
  <c r="AF13" i="3" s="1"/>
  <c r="AI13" i="3" s="1"/>
  <c r="H14" i="3"/>
  <c r="K14" i="3" s="1"/>
  <c r="N14" i="3" s="1"/>
  <c r="Q14" i="3" s="1"/>
  <c r="T14" i="3" s="1"/>
  <c r="W14" i="3" s="1"/>
  <c r="Z14" i="3" s="1"/>
  <c r="AC14" i="3" s="1"/>
  <c r="AF14" i="3" s="1"/>
  <c r="AI14" i="3" s="1"/>
  <c r="N15" i="3"/>
  <c r="Q15" i="3" s="1"/>
  <c r="T15" i="3" s="1"/>
  <c r="W15" i="3" s="1"/>
  <c r="Z15" i="3" s="1"/>
  <c r="AC15" i="3" s="1"/>
  <c r="AF15" i="3" s="1"/>
  <c r="AI15" i="3" s="1"/>
  <c r="K16" i="3"/>
  <c r="N16" i="3" s="1"/>
  <c r="Q16" i="3" s="1"/>
  <c r="T16" i="3" s="1"/>
  <c r="W16" i="3" s="1"/>
  <c r="Z16" i="3" s="1"/>
  <c r="AC16" i="3" s="1"/>
  <c r="AF16" i="3" s="1"/>
  <c r="AI16" i="3" s="1"/>
  <c r="K17" i="3"/>
  <c r="N17" i="3" s="1"/>
  <c r="Q17" i="3" s="1"/>
  <c r="T17" i="3" s="1"/>
  <c r="W17" i="3" s="1"/>
  <c r="Z17" i="3" s="1"/>
  <c r="AC17" i="3" s="1"/>
  <c r="AF17" i="3" s="1"/>
  <c r="AI17" i="3" s="1"/>
  <c r="K19" i="3"/>
  <c r="N19" i="3" s="1"/>
  <c r="Q19" i="3" s="1"/>
  <c r="T19" i="3" s="1"/>
  <c r="W19" i="3" s="1"/>
  <c r="Z19" i="3" s="1"/>
  <c r="AC19" i="3" s="1"/>
  <c r="AF19" i="3" s="1"/>
  <c r="AI19" i="3" s="1"/>
  <c r="K20" i="3"/>
  <c r="N20" i="3" s="1"/>
  <c r="Q20" i="3" s="1"/>
  <c r="T20" i="3" s="1"/>
  <c r="W20" i="3" s="1"/>
  <c r="Z20" i="3" s="1"/>
  <c r="AC20" i="3" s="1"/>
  <c r="AF20" i="3" s="1"/>
  <c r="AI20" i="3" s="1"/>
  <c r="K21" i="3"/>
  <c r="N21" i="3" s="1"/>
  <c r="Q21" i="3" s="1"/>
  <c r="T21" i="3" s="1"/>
  <c r="W21" i="3" s="1"/>
  <c r="Z21" i="3" s="1"/>
  <c r="AC21" i="3" s="1"/>
  <c r="AF21" i="3" s="1"/>
  <c r="AI21" i="3" s="1"/>
  <c r="K22" i="3"/>
  <c r="N22" i="3" s="1"/>
  <c r="Q22" i="3" s="1"/>
  <c r="T22" i="3" s="1"/>
  <c r="W22" i="3" s="1"/>
  <c r="Z22" i="3" s="1"/>
  <c r="AC22" i="3" s="1"/>
  <c r="AF22" i="3" s="1"/>
  <c r="AI22" i="3" s="1"/>
  <c r="K24" i="3"/>
  <c r="N24" i="3" s="1"/>
  <c r="Q24" i="3" s="1"/>
  <c r="T24" i="3" s="1"/>
  <c r="W24" i="3" s="1"/>
  <c r="Z24" i="3" s="1"/>
  <c r="AC24" i="3" s="1"/>
  <c r="AF24" i="3" s="1"/>
  <c r="AI24"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K23" i="3"/>
  <c r="N23" i="3" s="1"/>
  <c r="Q23" i="3" s="1"/>
  <c r="T23" i="3" s="1"/>
  <c r="W23" i="3" s="1"/>
  <c r="Z23" i="3" s="1"/>
  <c r="AC23" i="3" s="1"/>
  <c r="AF23" i="3" s="1"/>
  <c r="AI23" i="3" s="1"/>
  <c r="K28" i="3"/>
  <c r="N28" i="3" s="1"/>
  <c r="Q28" i="3" s="1"/>
  <c r="T28" i="3" s="1"/>
  <c r="W28" i="3" s="1"/>
  <c r="Z28" i="3" s="1"/>
  <c r="AC28" i="3" s="1"/>
  <c r="AF28" i="3" s="1"/>
  <c r="AI28" i="3" s="1"/>
  <c r="K29" i="3"/>
  <c r="N29" i="3" s="1"/>
  <c r="Q29" i="3" s="1"/>
  <c r="T29" i="3" s="1"/>
  <c r="W29" i="3" s="1"/>
  <c r="Z29" i="3" s="1"/>
  <c r="AC29" i="3" s="1"/>
  <c r="AF29" i="3" s="1"/>
  <c r="AI29" i="3" s="1"/>
  <c r="K30" i="3"/>
  <c r="N30" i="3" s="1"/>
  <c r="Q30" i="3" s="1"/>
  <c r="T30" i="3" s="1"/>
  <c r="W30" i="3" s="1"/>
  <c r="Z30" i="3" s="1"/>
  <c r="AC30" i="3" s="1"/>
  <c r="AF30" i="3" s="1"/>
  <c r="AI30" i="3" s="1"/>
  <c r="B32" i="3"/>
  <c r="A32" i="3"/>
  <c r="B26" i="3"/>
  <c r="A26" i="3"/>
  <c r="B27" i="3"/>
  <c r="A27" i="3"/>
  <c r="B23" i="3"/>
  <c r="A23" i="3"/>
  <c r="B19" i="2"/>
  <c r="B22" i="3" s="1"/>
  <c r="A19" i="2"/>
  <c r="A22" i="3" s="1"/>
  <c r="B18" i="2"/>
  <c r="B21" i="3" s="1"/>
  <c r="A18" i="2"/>
  <c r="A21" i="3" s="1"/>
  <c r="B15" i="2"/>
  <c r="B18" i="3" s="1"/>
  <c r="A15" i="2"/>
  <c r="A18" i="3" s="1"/>
  <c r="B17" i="2"/>
  <c r="B20" i="3" s="1"/>
  <c r="A17" i="2"/>
  <c r="A20" i="3" s="1"/>
  <c r="B16" i="2"/>
  <c r="B19" i="3" s="1"/>
  <c r="A16" i="2"/>
  <c r="A19" i="3" s="1"/>
  <c r="B14" i="2"/>
  <c r="B17" i="3" s="1"/>
  <c r="A14" i="2"/>
  <c r="A17" i="3" s="1"/>
  <c r="B13" i="2"/>
  <c r="B16" i="3" s="1"/>
  <c r="A13" i="2"/>
  <c r="A16" i="3" s="1"/>
  <c r="B10" i="2"/>
  <c r="B13" i="3" s="1"/>
  <c r="A10" i="2"/>
  <c r="A13" i="3" s="1"/>
  <c r="B12" i="3"/>
  <c r="A9" i="2"/>
  <c r="A12" i="3" s="1"/>
  <c r="H2" i="2"/>
  <c r="AF3" i="3" l="1"/>
  <c r="W3" i="3"/>
  <c r="H2" i="10"/>
  <c r="H2" i="4"/>
  <c r="N3" i="3"/>
  <c r="A1" i="10"/>
  <c r="A1" i="4"/>
  <c r="F148" i="1" l="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7" i="7"/>
  <c r="X67" i="7" s="1"/>
  <c r="V66" i="7"/>
  <c r="AN65" i="7"/>
  <c r="AM64" i="7"/>
  <c r="V63" i="7"/>
  <c r="AN62" i="7"/>
  <c r="AM62" i="7"/>
  <c r="AM60"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T20" i="7" l="1"/>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Z20" i="7"/>
  <c r="AM20" i="7" s="1"/>
  <c r="AB7" i="7"/>
  <c r="AC50" i="7"/>
  <c r="AM27" i="7"/>
  <c r="AX13" i="7"/>
  <c r="AX3" i="7" s="1"/>
  <c r="AY3" i="7" s="1"/>
  <c r="V27" i="7"/>
  <c r="Y27" i="7" s="1"/>
  <c r="V25" i="7"/>
  <c r="Y25" i="7" s="1"/>
  <c r="X70" i="7"/>
  <c r="AJ5" i="7"/>
  <c r="AM23" i="7"/>
  <c r="AN23" i="7"/>
  <c r="AM22" i="7"/>
  <c r="AN22" i="7"/>
  <c r="Y69" i="7"/>
  <c r="T18" i="7"/>
  <c r="AM18" i="7" s="1"/>
  <c r="AM16" i="7"/>
  <c r="AM15" i="7"/>
  <c r="Y67"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X49" i="7"/>
  <c r="Y37" i="7"/>
  <c r="Y6" i="7"/>
  <c r="X6" i="7"/>
  <c r="V4" i="7"/>
  <c r="AN4" i="7"/>
  <c r="T5" i="7"/>
  <c r="M8" i="7"/>
  <c r="V8" i="7" s="1"/>
  <c r="V11" i="7"/>
  <c r="AB12" i="7"/>
  <c r="AJ4" i="7"/>
  <c r="AB5" i="7"/>
  <c r="AB8" i="7"/>
  <c r="M10" i="7"/>
  <c r="AB11" i="7"/>
  <c r="V14" i="7"/>
  <c r="AB14" i="7"/>
  <c r="M17" i="7"/>
  <c r="AN20" i="7"/>
  <c r="X29"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V20" i="7"/>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55" i="7"/>
  <c r="X82" i="7"/>
  <c r="X85" i="7"/>
  <c r="AM50" i="7"/>
  <c r="AB54" i="7"/>
  <c r="V48" i="7"/>
  <c r="X44" i="7" l="1"/>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X18" i="7"/>
  <c r="AM21" i="7"/>
  <c r="AB93" i="7"/>
  <c r="AM7" i="7"/>
  <c r="AA93" i="7"/>
  <c r="AM9" i="7"/>
  <c r="Y20" i="7"/>
  <c r="X20" i="7"/>
  <c r="Y48" i="7"/>
  <c r="X48" i="7"/>
  <c r="AN53" i="7"/>
  <c r="AM53" i="7"/>
  <c r="AN11" i="7"/>
  <c r="AM11" i="7"/>
  <c r="X9" i="7"/>
  <c r="AN10" i="7"/>
  <c r="AM10" i="7"/>
  <c r="V10" i="7"/>
  <c r="AN8" i="7"/>
  <c r="AM8" i="7"/>
  <c r="Y8" i="7"/>
  <c r="X8" i="7"/>
  <c r="X53" i="7"/>
  <c r="Y53" i="7"/>
  <c r="AM14" i="7"/>
  <c r="Y4" i="7"/>
  <c r="X4" i="7"/>
  <c r="Y11" i="7"/>
  <c r="X11" i="7"/>
  <c r="V12" i="7"/>
  <c r="AN12" i="7"/>
  <c r="AM12" i="7"/>
  <c r="AN48" i="7"/>
  <c r="AM48" i="7"/>
  <c r="Y3" i="7" l="1"/>
  <c r="X7" i="7"/>
  <c r="AA95" i="7"/>
  <c r="Y21" i="7"/>
  <c r="AJ23" i="7"/>
  <c r="AK21" i="7"/>
  <c r="X17" i="7"/>
  <c r="X34" i="7"/>
  <c r="X13" i="7"/>
  <c r="Z98" i="7"/>
  <c r="X39" i="7"/>
  <c r="Y39" i="7"/>
  <c r="AN88" i="7"/>
  <c r="AM88" i="7"/>
  <c r="V93" i="7"/>
  <c r="V94" i="7" s="1"/>
  <c r="F162"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382" i="5"/>
  <c r="F178" i="5"/>
  <c r="F54" i="5"/>
  <c r="F371" i="5"/>
  <c r="F372" i="5" s="1"/>
  <c r="F12" i="5"/>
  <c r="F278" i="5"/>
  <c r="F318" i="5"/>
  <c r="F102" i="5"/>
  <c r="F308" i="5"/>
  <c r="F349" i="5"/>
  <c r="F91" i="5"/>
  <c r="F232" i="5"/>
  <c r="F200" i="5"/>
  <c r="F201" i="5" s="1"/>
  <c r="F258" i="5"/>
  <c r="F73" i="5"/>
  <c r="F38" i="5"/>
  <c r="F222" i="5"/>
  <c r="F223" i="5" s="1"/>
  <c r="F179" i="5"/>
  <c r="F30" i="5"/>
  <c r="F65" i="5"/>
  <c r="F66" i="5" s="1"/>
  <c r="F25" i="5"/>
  <c r="F43" i="5"/>
  <c r="F78" i="5"/>
  <c r="F114" i="5"/>
  <c r="F115" i="5" s="1"/>
  <c r="F135" i="5"/>
  <c r="F145" i="5"/>
  <c r="F146" i="5" s="1"/>
  <c r="F212" i="5"/>
  <c r="F236" i="5"/>
  <c r="F298" i="5"/>
  <c r="F328" i="5"/>
  <c r="F338" i="5"/>
  <c r="F339" i="5" s="1"/>
  <c r="F360" i="5"/>
  <c r="F361" i="5" s="1"/>
  <c r="F17" i="5"/>
  <c r="F18" i="5" s="1"/>
  <c r="F87" i="5"/>
  <c r="F125" i="5"/>
  <c r="F157" i="5"/>
  <c r="F168" i="5"/>
  <c r="F189" i="5"/>
  <c r="F190" i="5" s="1"/>
  <c r="F288" i="5"/>
  <c r="F350" i="5"/>
  <c r="F383" i="5"/>
  <c r="F268" i="5"/>
  <c r="F92" i="5" l="1"/>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H3" i="2" l="1"/>
  <c r="J4" i="1"/>
  <c r="I48" i="1" l="1"/>
  <c r="J48" i="1" s="1"/>
  <c r="G48" i="1"/>
  <c r="G47" i="1"/>
  <c r="I47" i="1"/>
  <c r="J47" i="1" s="1"/>
  <c r="G71" i="1"/>
  <c r="I71" i="1"/>
  <c r="J71" i="1" s="1"/>
  <c r="H3" i="10"/>
  <c r="AF4" i="3"/>
  <c r="W4" i="3"/>
  <c r="I602" i="1"/>
  <c r="J602" i="1" s="1"/>
  <c r="G602" i="1"/>
  <c r="I233" i="1"/>
  <c r="J233" i="1" s="1"/>
  <c r="I236" i="1"/>
  <c r="J236" i="1" s="1"/>
  <c r="I240" i="1"/>
  <c r="J240" i="1" s="1"/>
  <c r="I244" i="1"/>
  <c r="J244" i="1" s="1"/>
  <c r="I223" i="1"/>
  <c r="J223" i="1" s="1"/>
  <c r="I227" i="1"/>
  <c r="J227" i="1" s="1"/>
  <c r="I212" i="1"/>
  <c r="J212" i="1" s="1"/>
  <c r="I216" i="1"/>
  <c r="J216" i="1" s="1"/>
  <c r="I231" i="1"/>
  <c r="J231" i="1" s="1"/>
  <c r="I234" i="1"/>
  <c r="J234" i="1" s="1"/>
  <c r="I237" i="1"/>
  <c r="J237" i="1" s="1"/>
  <c r="I241" i="1"/>
  <c r="J241" i="1" s="1"/>
  <c r="I245" i="1"/>
  <c r="J245" i="1" s="1"/>
  <c r="I220" i="1"/>
  <c r="J220" i="1" s="1"/>
  <c r="I224" i="1"/>
  <c r="J224" i="1" s="1"/>
  <c r="I228" i="1"/>
  <c r="J228" i="1" s="1"/>
  <c r="I209" i="1"/>
  <c r="J209" i="1" s="1"/>
  <c r="I213" i="1"/>
  <c r="J213" i="1" s="1"/>
  <c r="I232" i="1"/>
  <c r="J232" i="1" s="1"/>
  <c r="I235" i="1"/>
  <c r="J235" i="1" s="1"/>
  <c r="I238" i="1"/>
  <c r="J238" i="1" s="1"/>
  <c r="I242" i="1"/>
  <c r="J242" i="1" s="1"/>
  <c r="I246" i="1"/>
  <c r="J246" i="1" s="1"/>
  <c r="I221" i="1"/>
  <c r="J221" i="1" s="1"/>
  <c r="I225" i="1"/>
  <c r="J225" i="1" s="1"/>
  <c r="I229" i="1"/>
  <c r="J229" i="1" s="1"/>
  <c r="I214" i="1"/>
  <c r="J214" i="1" s="1"/>
  <c r="I248" i="1"/>
  <c r="J248" i="1" s="1"/>
  <c r="I249" i="1"/>
  <c r="J249" i="1" s="1"/>
  <c r="I239" i="1"/>
  <c r="J239" i="1" s="1"/>
  <c r="I243" i="1"/>
  <c r="J243" i="1" s="1"/>
  <c r="I222" i="1"/>
  <c r="J222" i="1" s="1"/>
  <c r="I226" i="1"/>
  <c r="J226" i="1" s="1"/>
  <c r="I217" i="1"/>
  <c r="J217" i="1" s="1"/>
  <c r="I211" i="1"/>
  <c r="J211" i="1" s="1"/>
  <c r="I215" i="1"/>
  <c r="J215" i="1" s="1"/>
  <c r="I208" i="1"/>
  <c r="J208" i="1" s="1"/>
  <c r="I210" i="1"/>
  <c r="J210" i="1" s="1"/>
  <c r="I56" i="1"/>
  <c r="I49" i="1"/>
  <c r="J49" i="1" s="1"/>
  <c r="I44" i="1"/>
  <c r="J44" i="1" s="1"/>
  <c r="I35" i="1"/>
  <c r="J35" i="1" s="1"/>
  <c r="I21" i="1"/>
  <c r="J21" i="1" s="1"/>
  <c r="I57" i="1"/>
  <c r="I41" i="1"/>
  <c r="J41" i="1" s="1"/>
  <c r="I32" i="1"/>
  <c r="J32" i="1" s="1"/>
  <c r="I36" i="1"/>
  <c r="J36" i="1" s="1"/>
  <c r="I25" i="1"/>
  <c r="J25" i="1" s="1"/>
  <c r="I22" i="1"/>
  <c r="J22" i="1" s="1"/>
  <c r="I58" i="1"/>
  <c r="I33" i="1"/>
  <c r="J33" i="1" s="1"/>
  <c r="I37" i="1"/>
  <c r="J37" i="1" s="1"/>
  <c r="I26" i="1"/>
  <c r="J26" i="1" s="1"/>
  <c r="I55" i="1"/>
  <c r="I43" i="1"/>
  <c r="J43" i="1" s="1"/>
  <c r="I34" i="1"/>
  <c r="J34" i="1" s="1"/>
  <c r="I27" i="1"/>
  <c r="J27" i="1" s="1"/>
  <c r="I54" i="1"/>
  <c r="I38" i="1"/>
  <c r="J38" i="1" s="1"/>
  <c r="I45" i="1"/>
  <c r="J45" i="1" s="1"/>
  <c r="I42" i="1"/>
  <c r="J42" i="1" s="1"/>
  <c r="I82" i="1"/>
  <c r="I83" i="1"/>
  <c r="G107" i="1"/>
  <c r="I107" i="1"/>
  <c r="J107" i="1" s="1"/>
  <c r="G534" i="1"/>
  <c r="I534" i="1"/>
  <c r="J534" i="1" s="1"/>
  <c r="I533" i="1"/>
  <c r="J533" i="1" s="1"/>
  <c r="G533" i="1"/>
  <c r="I287" i="1"/>
  <c r="I279" i="1"/>
  <c r="J279" i="1" s="1"/>
  <c r="I285" i="1"/>
  <c r="I266" i="1"/>
  <c r="I270" i="1"/>
  <c r="I274" i="1"/>
  <c r="I262" i="1"/>
  <c r="I259" i="1"/>
  <c r="J259" i="1" s="1"/>
  <c r="I254" i="1"/>
  <c r="I247" i="1"/>
  <c r="J247" i="1" s="1"/>
  <c r="I472" i="1"/>
  <c r="I463" i="1"/>
  <c r="J463" i="1" s="1"/>
  <c r="I467" i="1"/>
  <c r="I457" i="1"/>
  <c r="I461" i="1"/>
  <c r="J461" i="1" s="1"/>
  <c r="I288" i="1"/>
  <c r="I281" i="1"/>
  <c r="I263" i="1"/>
  <c r="I267" i="1"/>
  <c r="I271" i="1"/>
  <c r="I275" i="1"/>
  <c r="I255" i="1"/>
  <c r="I260" i="1"/>
  <c r="I251" i="1"/>
  <c r="J251" i="1" s="1"/>
  <c r="I473" i="1"/>
  <c r="I464" i="1"/>
  <c r="J464" i="1" s="1"/>
  <c r="I468" i="1"/>
  <c r="I458" i="1"/>
  <c r="I462" i="1"/>
  <c r="J462" i="1" s="1"/>
  <c r="I289" i="1"/>
  <c r="I283" i="1"/>
  <c r="I264" i="1"/>
  <c r="I268" i="1"/>
  <c r="I272" i="1"/>
  <c r="I276" i="1"/>
  <c r="I256" i="1"/>
  <c r="J256" i="1" s="1"/>
  <c r="I252" i="1"/>
  <c r="I207" i="1"/>
  <c r="I474" i="1"/>
  <c r="I465" i="1"/>
  <c r="I469" i="1"/>
  <c r="I459" i="1"/>
  <c r="I456" i="1"/>
  <c r="J456" i="1" s="1"/>
  <c r="I290" i="1"/>
  <c r="I284" i="1"/>
  <c r="I265" i="1"/>
  <c r="I269" i="1"/>
  <c r="I273" i="1"/>
  <c r="I277" i="1"/>
  <c r="J277" i="1" s="1"/>
  <c r="I470" i="1"/>
  <c r="J470" i="1" s="1"/>
  <c r="I258" i="1"/>
  <c r="I471" i="1"/>
  <c r="J471" i="1" s="1"/>
  <c r="I460" i="1"/>
  <c r="J460" i="1" s="1"/>
  <c r="I253" i="1"/>
  <c r="I219" i="1"/>
  <c r="J219" i="1" s="1"/>
  <c r="I475" i="1"/>
  <c r="I466" i="1"/>
  <c r="J466" i="1" s="1"/>
  <c r="G470" i="1"/>
  <c r="J467" i="1"/>
  <c r="G466" i="1"/>
  <c r="J459" i="1"/>
  <c r="J468" i="1"/>
  <c r="G467" i="1"/>
  <c r="J469" i="1"/>
  <c r="G468" i="1"/>
  <c r="J465" i="1"/>
  <c r="G464" i="1"/>
  <c r="J457" i="1"/>
  <c r="G456" i="1"/>
  <c r="G469" i="1"/>
  <c r="G465" i="1"/>
  <c r="J458" i="1"/>
  <c r="G457" i="1"/>
  <c r="G288" i="1"/>
  <c r="G285" i="1"/>
  <c r="J283" i="1"/>
  <c r="J289" i="1"/>
  <c r="J287" i="1"/>
  <c r="G283" i="1"/>
  <c r="G279" i="1"/>
  <c r="J290" i="1"/>
  <c r="G289" i="1"/>
  <c r="G287" i="1"/>
  <c r="J284" i="1"/>
  <c r="J281" i="1"/>
  <c r="G290" i="1"/>
  <c r="J288" i="1"/>
  <c r="J285" i="1"/>
  <c r="G284" i="1"/>
  <c r="G281" i="1"/>
  <c r="G276" i="1"/>
  <c r="J273" i="1"/>
  <c r="G272" i="1"/>
  <c r="J269" i="1"/>
  <c r="G268" i="1"/>
  <c r="J265" i="1"/>
  <c r="G264" i="1"/>
  <c r="J275" i="1"/>
  <c r="J276" i="1"/>
  <c r="G275" i="1"/>
  <c r="G271" i="1"/>
  <c r="J268" i="1"/>
  <c r="G263" i="1"/>
  <c r="G277" i="1"/>
  <c r="J274" i="1"/>
  <c r="G273" i="1"/>
  <c r="J270" i="1"/>
  <c r="G269" i="1"/>
  <c r="J266" i="1"/>
  <c r="G265" i="1"/>
  <c r="J262" i="1"/>
  <c r="G274" i="1"/>
  <c r="J271" i="1"/>
  <c r="G270" i="1"/>
  <c r="J267" i="1"/>
  <c r="G266" i="1"/>
  <c r="J263" i="1"/>
  <c r="G262" i="1"/>
  <c r="J272" i="1"/>
  <c r="G267" i="1"/>
  <c r="J264" i="1"/>
  <c r="G260" i="1"/>
  <c r="J258" i="1"/>
  <c r="G258" i="1"/>
  <c r="J260" i="1"/>
  <c r="G259" i="1"/>
  <c r="J255" i="1"/>
  <c r="G254" i="1"/>
  <c r="J254" i="1"/>
  <c r="G255" i="1"/>
  <c r="J252" i="1"/>
  <c r="G251" i="1"/>
  <c r="G256" i="1"/>
  <c r="J253" i="1"/>
  <c r="G252" i="1"/>
  <c r="G253" i="1"/>
  <c r="G244" i="1"/>
  <c r="G240" i="1"/>
  <c r="G236" i="1"/>
  <c r="G233" i="1"/>
  <c r="G247" i="1"/>
  <c r="G245" i="1"/>
  <c r="G241" i="1"/>
  <c r="G237" i="1"/>
  <c r="G234" i="1"/>
  <c r="G231" i="1"/>
  <c r="G246" i="1"/>
  <c r="G242" i="1"/>
  <c r="G238" i="1"/>
  <c r="G235" i="1"/>
  <c r="G232" i="1"/>
  <c r="G243" i="1"/>
  <c r="G239" i="1"/>
  <c r="G249" i="1"/>
  <c r="G248" i="1"/>
  <c r="G229" i="1"/>
  <c r="G225" i="1"/>
  <c r="G221" i="1"/>
  <c r="G226" i="1"/>
  <c r="G222" i="1"/>
  <c r="G227" i="1"/>
  <c r="G223" i="1"/>
  <c r="G219" i="1"/>
  <c r="G228" i="1"/>
  <c r="G224" i="1"/>
  <c r="G220" i="1"/>
  <c r="G215" i="1"/>
  <c r="G211" i="1"/>
  <c r="G207" i="1"/>
  <c r="G216" i="1"/>
  <c r="G212" i="1"/>
  <c r="G208" i="1"/>
  <c r="G210" i="1"/>
  <c r="J207" i="1"/>
  <c r="G217" i="1"/>
  <c r="G213" i="1"/>
  <c r="G209" i="1"/>
  <c r="G214" i="1"/>
  <c r="I596" i="1"/>
  <c r="J596" i="1" s="1"/>
  <c r="G595" i="1"/>
  <c r="I595" i="1" s="1"/>
  <c r="J595" i="1" s="1"/>
  <c r="I371" i="1"/>
  <c r="J371" i="1" s="1"/>
  <c r="I375" i="1"/>
  <c r="J375" i="1" s="1"/>
  <c r="I379" i="1"/>
  <c r="J379" i="1" s="1"/>
  <c r="I383" i="1"/>
  <c r="J383" i="1" s="1"/>
  <c r="I370" i="1"/>
  <c r="J370" i="1" s="1"/>
  <c r="I342" i="1"/>
  <c r="J342" i="1" s="1"/>
  <c r="I346" i="1"/>
  <c r="J346" i="1" s="1"/>
  <c r="I350" i="1"/>
  <c r="J350" i="1" s="1"/>
  <c r="I354" i="1"/>
  <c r="J354" i="1" s="1"/>
  <c r="I358" i="1"/>
  <c r="J358" i="1" s="1"/>
  <c r="I362" i="1"/>
  <c r="J362" i="1" s="1"/>
  <c r="I366" i="1"/>
  <c r="J366" i="1" s="1"/>
  <c r="I336" i="1"/>
  <c r="J336" i="1" s="1"/>
  <c r="I311" i="1"/>
  <c r="J311" i="1" s="1"/>
  <c r="I315" i="1"/>
  <c r="J315" i="1" s="1"/>
  <c r="I319" i="1"/>
  <c r="J319" i="1" s="1"/>
  <c r="I323" i="1"/>
  <c r="J323" i="1" s="1"/>
  <c r="I327" i="1"/>
  <c r="J327" i="1" s="1"/>
  <c r="I331" i="1"/>
  <c r="J331" i="1" s="1"/>
  <c r="I307" i="1"/>
  <c r="J307" i="1" s="1"/>
  <c r="I295" i="1"/>
  <c r="I299" i="1"/>
  <c r="J299" i="1" s="1"/>
  <c r="I294" i="1"/>
  <c r="I372" i="1"/>
  <c r="J372" i="1" s="1"/>
  <c r="I376" i="1"/>
  <c r="J376" i="1" s="1"/>
  <c r="I380" i="1"/>
  <c r="J380" i="1" s="1"/>
  <c r="I384" i="1"/>
  <c r="J384" i="1" s="1"/>
  <c r="I339" i="1"/>
  <c r="I343" i="1"/>
  <c r="J343" i="1" s="1"/>
  <c r="I347" i="1"/>
  <c r="J347" i="1" s="1"/>
  <c r="I351" i="1"/>
  <c r="J351" i="1" s="1"/>
  <c r="I355" i="1"/>
  <c r="J355" i="1" s="1"/>
  <c r="I359" i="1"/>
  <c r="J359" i="1" s="1"/>
  <c r="I363" i="1"/>
  <c r="J363" i="1" s="1"/>
  <c r="I367" i="1"/>
  <c r="J367" i="1" s="1"/>
  <c r="I335" i="1"/>
  <c r="I312" i="1"/>
  <c r="J312" i="1" s="1"/>
  <c r="I316" i="1"/>
  <c r="J316" i="1" s="1"/>
  <c r="I320" i="1"/>
  <c r="J320" i="1" s="1"/>
  <c r="I324" i="1"/>
  <c r="J324" i="1" s="1"/>
  <c r="I328" i="1"/>
  <c r="J328" i="1" s="1"/>
  <c r="I332" i="1"/>
  <c r="J332" i="1" s="1"/>
  <c r="I308" i="1"/>
  <c r="J308" i="1" s="1"/>
  <c r="I296" i="1"/>
  <c r="I300" i="1"/>
  <c r="J300" i="1" s="1"/>
  <c r="I373" i="1"/>
  <c r="J373" i="1" s="1"/>
  <c r="I377" i="1"/>
  <c r="J377" i="1" s="1"/>
  <c r="I381" i="1"/>
  <c r="J381" i="1" s="1"/>
  <c r="I385" i="1"/>
  <c r="J385" i="1" s="1"/>
  <c r="I340" i="1"/>
  <c r="J340" i="1" s="1"/>
  <c r="I344" i="1"/>
  <c r="J344" i="1" s="1"/>
  <c r="I348" i="1"/>
  <c r="J348" i="1" s="1"/>
  <c r="I352" i="1"/>
  <c r="J352" i="1" s="1"/>
  <c r="I356" i="1"/>
  <c r="J356" i="1" s="1"/>
  <c r="I360" i="1"/>
  <c r="J360" i="1" s="1"/>
  <c r="I364" i="1"/>
  <c r="J364" i="1" s="1"/>
  <c r="I368" i="1"/>
  <c r="J368" i="1" s="1"/>
  <c r="I334" i="1"/>
  <c r="J334" i="1" s="1"/>
  <c r="I313" i="1"/>
  <c r="J313" i="1" s="1"/>
  <c r="I317" i="1"/>
  <c r="J317" i="1" s="1"/>
  <c r="I321" i="1"/>
  <c r="J321" i="1" s="1"/>
  <c r="I325" i="1"/>
  <c r="J325" i="1" s="1"/>
  <c r="I329" i="1"/>
  <c r="J329" i="1" s="1"/>
  <c r="I305" i="1"/>
  <c r="I309" i="1"/>
  <c r="J309" i="1" s="1"/>
  <c r="I297" i="1"/>
  <c r="J297" i="1" s="1"/>
  <c r="I301" i="1"/>
  <c r="J301" i="1" s="1"/>
  <c r="I374" i="1"/>
  <c r="J374" i="1" s="1"/>
  <c r="I378" i="1"/>
  <c r="J378" i="1" s="1"/>
  <c r="I382" i="1"/>
  <c r="J382" i="1" s="1"/>
  <c r="I386" i="1"/>
  <c r="J386" i="1" s="1"/>
  <c r="I341" i="1"/>
  <c r="J341" i="1" s="1"/>
  <c r="I345" i="1"/>
  <c r="J345" i="1" s="1"/>
  <c r="I349" i="1"/>
  <c r="J349" i="1" s="1"/>
  <c r="I353" i="1"/>
  <c r="J353" i="1" s="1"/>
  <c r="I357" i="1"/>
  <c r="J357" i="1" s="1"/>
  <c r="I361" i="1"/>
  <c r="J361" i="1" s="1"/>
  <c r="I365" i="1"/>
  <c r="J365" i="1" s="1"/>
  <c r="I338" i="1"/>
  <c r="J338" i="1" s="1"/>
  <c r="I310" i="1"/>
  <c r="I314" i="1"/>
  <c r="J314" i="1" s="1"/>
  <c r="I318" i="1"/>
  <c r="J318" i="1" s="1"/>
  <c r="I330" i="1"/>
  <c r="J330" i="1" s="1"/>
  <c r="I302" i="1"/>
  <c r="J302" i="1" s="1"/>
  <c r="I306" i="1"/>
  <c r="J306" i="1" s="1"/>
  <c r="I322" i="1"/>
  <c r="J322" i="1" s="1"/>
  <c r="I304" i="1"/>
  <c r="J304" i="1" s="1"/>
  <c r="I326" i="1"/>
  <c r="J326" i="1" s="1"/>
  <c r="I298" i="1"/>
  <c r="J298" i="1" s="1"/>
  <c r="G588" i="1"/>
  <c r="I588" i="1" s="1"/>
  <c r="J588" i="1" s="1"/>
  <c r="G585" i="1"/>
  <c r="I585" i="1" s="1"/>
  <c r="J585" i="1" s="1"/>
  <c r="G581" i="1"/>
  <c r="I581" i="1" s="1"/>
  <c r="J581" i="1" s="1"/>
  <c r="G578" i="1"/>
  <c r="I578" i="1" s="1"/>
  <c r="J578" i="1" s="1"/>
  <c r="G571" i="1"/>
  <c r="I571" i="1" s="1"/>
  <c r="J571" i="1" s="1"/>
  <c r="G569" i="1"/>
  <c r="G565" i="1"/>
  <c r="I565" i="1" s="1"/>
  <c r="J565" i="1" s="1"/>
  <c r="G562" i="1"/>
  <c r="I562" i="1" s="1"/>
  <c r="J562" i="1" s="1"/>
  <c r="G555" i="1"/>
  <c r="I555" i="1" s="1"/>
  <c r="J555" i="1" s="1"/>
  <c r="G552" i="1"/>
  <c r="I552" i="1" s="1"/>
  <c r="J552" i="1" s="1"/>
  <c r="G548" i="1"/>
  <c r="I548" i="1" s="1"/>
  <c r="J548" i="1" s="1"/>
  <c r="G544" i="1"/>
  <c r="I544" i="1" s="1"/>
  <c r="J544" i="1" s="1"/>
  <c r="G566" i="1"/>
  <c r="I566" i="1" s="1"/>
  <c r="J566" i="1" s="1"/>
  <c r="G559" i="1"/>
  <c r="I559" i="1" s="1"/>
  <c r="J559" i="1" s="1"/>
  <c r="G556" i="1"/>
  <c r="I556" i="1" s="1"/>
  <c r="J556" i="1" s="1"/>
  <c r="G553" i="1"/>
  <c r="I553" i="1" s="1"/>
  <c r="J553" i="1" s="1"/>
  <c r="G550" i="1"/>
  <c r="I550" i="1" s="1"/>
  <c r="J550" i="1" s="1"/>
  <c r="G592" i="1"/>
  <c r="I592" i="1" s="1"/>
  <c r="J592" i="1" s="1"/>
  <c r="G583" i="1"/>
  <c r="I583" i="1" s="1"/>
  <c r="J583" i="1" s="1"/>
  <c r="G580" i="1"/>
  <c r="I580" i="1" s="1"/>
  <c r="J580" i="1" s="1"/>
  <c r="G577" i="1"/>
  <c r="I577" i="1" s="1"/>
  <c r="J577" i="1" s="1"/>
  <c r="G574" i="1"/>
  <c r="I574" i="1" s="1"/>
  <c r="J574" i="1" s="1"/>
  <c r="G568" i="1"/>
  <c r="I568" i="1" s="1"/>
  <c r="J568" i="1" s="1"/>
  <c r="G564" i="1"/>
  <c r="I564" i="1" s="1"/>
  <c r="J564" i="1" s="1"/>
  <c r="G561" i="1"/>
  <c r="I561" i="1" s="1"/>
  <c r="J561" i="1" s="1"/>
  <c r="G558" i="1"/>
  <c r="I558" i="1" s="1"/>
  <c r="J558" i="1" s="1"/>
  <c r="G551" i="1"/>
  <c r="I551" i="1" s="1"/>
  <c r="J551" i="1" s="1"/>
  <c r="G546" i="1"/>
  <c r="I546" i="1" s="1"/>
  <c r="J546" i="1" s="1"/>
  <c r="G543" i="1"/>
  <c r="I543" i="1" s="1"/>
  <c r="J543" i="1" s="1"/>
  <c r="G590" i="1"/>
  <c r="I590" i="1" s="1"/>
  <c r="J590" i="1" s="1"/>
  <c r="G587" i="1"/>
  <c r="I587" i="1" s="1"/>
  <c r="J587" i="1" s="1"/>
  <c r="G579" i="1"/>
  <c r="I579" i="1" s="1"/>
  <c r="J579" i="1" s="1"/>
  <c r="G576" i="1"/>
  <c r="I576" i="1" s="1"/>
  <c r="J576" i="1" s="1"/>
  <c r="G573" i="1"/>
  <c r="I573" i="1" s="1"/>
  <c r="J573" i="1" s="1"/>
  <c r="G570" i="1"/>
  <c r="I570" i="1" s="1"/>
  <c r="J570" i="1" s="1"/>
  <c r="G563" i="1"/>
  <c r="I563" i="1" s="1"/>
  <c r="J563" i="1" s="1"/>
  <c r="G560" i="1"/>
  <c r="I560" i="1" s="1"/>
  <c r="J560" i="1" s="1"/>
  <c r="G557" i="1"/>
  <c r="I557" i="1" s="1"/>
  <c r="J557" i="1" s="1"/>
  <c r="G554" i="1"/>
  <c r="I554" i="1" s="1"/>
  <c r="J554" i="1" s="1"/>
  <c r="G545" i="1"/>
  <c r="I545" i="1" s="1"/>
  <c r="J545" i="1" s="1"/>
  <c r="G542" i="1"/>
  <c r="G593" i="1"/>
  <c r="I593" i="1" s="1"/>
  <c r="J593" i="1" s="1"/>
  <c r="G589" i="1"/>
  <c r="I589" i="1" s="1"/>
  <c r="J589" i="1" s="1"/>
  <c r="G586" i="1"/>
  <c r="I586" i="1" s="1"/>
  <c r="J586" i="1" s="1"/>
  <c r="G582" i="1"/>
  <c r="I582" i="1" s="1"/>
  <c r="J582" i="1" s="1"/>
  <c r="G575" i="1"/>
  <c r="I575" i="1" s="1"/>
  <c r="J575" i="1" s="1"/>
  <c r="G572" i="1"/>
  <c r="I572" i="1" s="1"/>
  <c r="J572" i="1" s="1"/>
  <c r="I600" i="1"/>
  <c r="J600" i="1" s="1"/>
  <c r="I599" i="1"/>
  <c r="J599" i="1" s="1"/>
  <c r="G601" i="1"/>
  <c r="G603" i="1"/>
  <c r="G599" i="1"/>
  <c r="I603" i="1"/>
  <c r="J603" i="1" s="1"/>
  <c r="G600" i="1"/>
  <c r="I601" i="1"/>
  <c r="J601" i="1" s="1"/>
  <c r="G339" i="1"/>
  <c r="J335" i="1"/>
  <c r="G334" i="1"/>
  <c r="J310" i="1"/>
  <c r="G309" i="1"/>
  <c r="G306" i="1"/>
  <c r="J294" i="1"/>
  <c r="J339" i="1"/>
  <c r="G307" i="1"/>
  <c r="J305" i="1"/>
  <c r="J295" i="1"/>
  <c r="G336" i="1"/>
  <c r="G310" i="1"/>
  <c r="G305" i="1"/>
  <c r="G295" i="1"/>
  <c r="G335" i="1"/>
  <c r="G371" i="1"/>
  <c r="G308" i="1"/>
  <c r="J296" i="1"/>
  <c r="G294" i="1"/>
  <c r="G370" i="1"/>
  <c r="G304" i="1"/>
  <c r="G296" i="1"/>
  <c r="I532" i="1"/>
  <c r="I521" i="1"/>
  <c r="I525" i="1"/>
  <c r="I514" i="1"/>
  <c r="I502" i="1"/>
  <c r="I506" i="1"/>
  <c r="I495" i="1"/>
  <c r="I492" i="1"/>
  <c r="I476" i="1"/>
  <c r="I453" i="1"/>
  <c r="I448" i="1"/>
  <c r="I429" i="1"/>
  <c r="J429" i="1" s="1"/>
  <c r="I433" i="1"/>
  <c r="I437" i="1"/>
  <c r="I193" i="1"/>
  <c r="I197" i="1"/>
  <c r="I186" i="1"/>
  <c r="I173" i="1"/>
  <c r="J173" i="1" s="1"/>
  <c r="I177" i="1"/>
  <c r="I181" i="1"/>
  <c r="I118" i="1"/>
  <c r="I122" i="1"/>
  <c r="J122" i="1" s="1"/>
  <c r="I130" i="1"/>
  <c r="J130" i="1" s="1"/>
  <c r="I72" i="1"/>
  <c r="I61" i="1"/>
  <c r="I65" i="1"/>
  <c r="I531" i="1"/>
  <c r="I192" i="1"/>
  <c r="I176" i="1"/>
  <c r="I529" i="1"/>
  <c r="I522" i="1"/>
  <c r="I526" i="1"/>
  <c r="I511" i="1"/>
  <c r="I515" i="1"/>
  <c r="I503" i="1"/>
  <c r="I507" i="1"/>
  <c r="I496" i="1"/>
  <c r="I485" i="1"/>
  <c r="I489" i="1"/>
  <c r="I493" i="1"/>
  <c r="I477" i="1"/>
  <c r="I441" i="1"/>
  <c r="I445" i="1"/>
  <c r="I449" i="1"/>
  <c r="I430" i="1"/>
  <c r="I434" i="1"/>
  <c r="I438" i="1"/>
  <c r="I194" i="1"/>
  <c r="I198" i="1"/>
  <c r="I187" i="1"/>
  <c r="I174" i="1"/>
  <c r="I178" i="1"/>
  <c r="I172" i="1"/>
  <c r="I140" i="1"/>
  <c r="I119" i="1"/>
  <c r="J119" i="1" s="1"/>
  <c r="I73" i="1"/>
  <c r="I62" i="1"/>
  <c r="I66" i="1"/>
  <c r="I524" i="1"/>
  <c r="I513" i="1"/>
  <c r="I494" i="1"/>
  <c r="I487" i="1"/>
  <c r="I452" i="1"/>
  <c r="I447" i="1"/>
  <c r="I451" i="1"/>
  <c r="I436" i="1"/>
  <c r="I530" i="1"/>
  <c r="I519" i="1"/>
  <c r="I523" i="1"/>
  <c r="I527" i="1"/>
  <c r="I512" i="1"/>
  <c r="I500" i="1"/>
  <c r="I504" i="1"/>
  <c r="I508" i="1"/>
  <c r="I497" i="1"/>
  <c r="I486" i="1"/>
  <c r="I490" i="1"/>
  <c r="I442" i="1"/>
  <c r="I446" i="1"/>
  <c r="I450" i="1"/>
  <c r="I431" i="1"/>
  <c r="I435" i="1"/>
  <c r="I439" i="1"/>
  <c r="I195" i="1"/>
  <c r="I184" i="1"/>
  <c r="I188" i="1"/>
  <c r="I175" i="1"/>
  <c r="I179" i="1"/>
  <c r="I74" i="1"/>
  <c r="I67" i="1"/>
  <c r="I520" i="1"/>
  <c r="I528" i="1"/>
  <c r="I501" i="1"/>
  <c r="I498" i="1"/>
  <c r="I491" i="1"/>
  <c r="I443" i="1"/>
  <c r="I432" i="1"/>
  <c r="J432" i="1" s="1"/>
  <c r="I440" i="1"/>
  <c r="I196" i="1"/>
  <c r="I189" i="1"/>
  <c r="I121" i="1"/>
  <c r="J121" i="1" s="1"/>
  <c r="I180" i="1"/>
  <c r="I125" i="1"/>
  <c r="J125" i="1" s="1"/>
  <c r="I75" i="1"/>
  <c r="I64" i="1"/>
  <c r="I143" i="1"/>
  <c r="I488" i="1"/>
  <c r="I444" i="1"/>
  <c r="I505" i="1"/>
  <c r="I499" i="1"/>
  <c r="I137" i="1"/>
  <c r="J137" i="1" s="1"/>
  <c r="I135" i="1"/>
  <c r="J135" i="1" s="1"/>
  <c r="I127" i="1"/>
  <c r="I129" i="1"/>
  <c r="J129" i="1" s="1"/>
  <c r="I128" i="1"/>
  <c r="J128" i="1" s="1"/>
  <c r="I124" i="1"/>
  <c r="J124" i="1" s="1"/>
  <c r="I68" i="1"/>
  <c r="I63" i="1"/>
  <c r="I94" i="1"/>
  <c r="I136" i="1"/>
  <c r="J136" i="1" s="1"/>
  <c r="I134" i="1"/>
  <c r="J134" i="1" s="1"/>
  <c r="I138" i="1"/>
  <c r="J138" i="1" s="1"/>
  <c r="I139" i="1"/>
  <c r="I126" i="1"/>
  <c r="I120" i="1"/>
  <c r="J120" i="1" s="1"/>
  <c r="I185" i="1"/>
  <c r="I123" i="1"/>
  <c r="J123" i="1" s="1"/>
  <c r="I133" i="1"/>
  <c r="J133" i="1" s="1"/>
  <c r="I141" i="1"/>
  <c r="J141" i="1" s="1"/>
  <c r="I407" i="1"/>
  <c r="J407" i="1" s="1"/>
  <c r="I411" i="1"/>
  <c r="J411" i="1" s="1"/>
  <c r="I415" i="1"/>
  <c r="J415" i="1" s="1"/>
  <c r="I397" i="1"/>
  <c r="J397" i="1" s="1"/>
  <c r="I401" i="1"/>
  <c r="J401" i="1" s="1"/>
  <c r="I405" i="1"/>
  <c r="J405" i="1" s="1"/>
  <c r="I392" i="1"/>
  <c r="J392" i="1" s="1"/>
  <c r="I396" i="1"/>
  <c r="J396" i="1" s="1"/>
  <c r="I408" i="1"/>
  <c r="J408" i="1" s="1"/>
  <c r="I412" i="1"/>
  <c r="J412" i="1" s="1"/>
  <c r="I416" i="1"/>
  <c r="J416" i="1" s="1"/>
  <c r="I398" i="1"/>
  <c r="J398" i="1" s="1"/>
  <c r="I402" i="1"/>
  <c r="J402" i="1" s="1"/>
  <c r="I406" i="1"/>
  <c r="J406" i="1" s="1"/>
  <c r="I393" i="1"/>
  <c r="J393" i="1" s="1"/>
  <c r="I389" i="1"/>
  <c r="J389" i="1" s="1"/>
  <c r="I409" i="1"/>
  <c r="J409" i="1" s="1"/>
  <c r="I413" i="1"/>
  <c r="J413" i="1" s="1"/>
  <c r="I417" i="1"/>
  <c r="J417" i="1" s="1"/>
  <c r="I399" i="1"/>
  <c r="J399" i="1" s="1"/>
  <c r="I403" i="1"/>
  <c r="J403" i="1" s="1"/>
  <c r="I390" i="1"/>
  <c r="J390" i="1" s="1"/>
  <c r="I394" i="1"/>
  <c r="J394" i="1" s="1"/>
  <c r="I410" i="1"/>
  <c r="J410" i="1" s="1"/>
  <c r="I414" i="1"/>
  <c r="J414" i="1" s="1"/>
  <c r="I418" i="1"/>
  <c r="J418" i="1" s="1"/>
  <c r="I400" i="1"/>
  <c r="J400" i="1" s="1"/>
  <c r="I404" i="1"/>
  <c r="J404" i="1" s="1"/>
  <c r="I391" i="1"/>
  <c r="J391" i="1" s="1"/>
  <c r="I395" i="1"/>
  <c r="J395" i="1" s="1"/>
  <c r="G390" i="1"/>
  <c r="G389" i="1"/>
  <c r="I423" i="1"/>
  <c r="I537" i="1"/>
  <c r="I510" i="1"/>
  <c r="J510" i="1" s="1"/>
  <c r="I426" i="1"/>
  <c r="I422" i="1"/>
  <c r="I536" i="1"/>
  <c r="I481" i="1"/>
  <c r="I425" i="1"/>
  <c r="I484" i="1"/>
  <c r="I428" i="1"/>
  <c r="J428" i="1" s="1"/>
  <c r="I424" i="1"/>
  <c r="I191" i="1"/>
  <c r="I183" i="1"/>
  <c r="I164" i="1"/>
  <c r="I153" i="1"/>
  <c r="J153" i="1" s="1"/>
  <c r="I108" i="1"/>
  <c r="I96" i="1"/>
  <c r="J96" i="1" s="1"/>
  <c r="I87" i="1"/>
  <c r="J87" i="1" s="1"/>
  <c r="I78" i="1"/>
  <c r="I14" i="1"/>
  <c r="J14" i="1" s="1"/>
  <c r="I167" i="1"/>
  <c r="J167" i="1" s="1"/>
  <c r="I106" i="1"/>
  <c r="I31" i="1"/>
  <c r="I20" i="1"/>
  <c r="J20" i="1" s="1"/>
  <c r="I201" i="1"/>
  <c r="I158" i="1"/>
  <c r="J158" i="1" s="1"/>
  <c r="J192" i="1"/>
  <c r="I165" i="1"/>
  <c r="I161" i="1"/>
  <c r="I154" i="1"/>
  <c r="J154" i="1" s="1"/>
  <c r="I150" i="1"/>
  <c r="J150" i="1" s="1"/>
  <c r="I102" i="1"/>
  <c r="I88" i="1"/>
  <c r="J88" i="1" s="1"/>
  <c r="I15" i="1"/>
  <c r="J15" i="1" s="1"/>
  <c r="I12" i="1"/>
  <c r="J12" i="1" s="1"/>
  <c r="I151" i="1"/>
  <c r="J151" i="1" s="1"/>
  <c r="I99" i="1"/>
  <c r="I97" i="1"/>
  <c r="J97" i="1" s="1"/>
  <c r="I16" i="1"/>
  <c r="J16" i="1" s="1"/>
  <c r="I482" i="1"/>
  <c r="I53" i="1"/>
  <c r="I13" i="1"/>
  <c r="J13" i="1" s="1"/>
  <c r="I205" i="1"/>
  <c r="J205" i="1" s="1"/>
  <c r="I112" i="1"/>
  <c r="J112" i="1" s="1"/>
  <c r="I89" i="1"/>
  <c r="J89" i="1" s="1"/>
  <c r="I109" i="1"/>
  <c r="J109" i="1" s="1"/>
  <c r="I105" i="1"/>
  <c r="J105" i="1" s="1"/>
  <c r="I70" i="1"/>
  <c r="I24" i="1"/>
  <c r="J24" i="1" s="1"/>
  <c r="I60" i="1"/>
  <c r="I40" i="1"/>
  <c r="I95" i="1"/>
  <c r="I159" i="1"/>
  <c r="J159" i="1" s="1"/>
  <c r="I162" i="1"/>
  <c r="J162" i="1" s="1"/>
  <c r="I147" i="1"/>
  <c r="J147" i="1" s="1"/>
  <c r="I132" i="1"/>
  <c r="J132" i="1" s="1"/>
  <c r="I168" i="1"/>
  <c r="J168" i="1" s="1"/>
  <c r="I111" i="1"/>
  <c r="J111" i="1" s="1"/>
  <c r="I117" i="1"/>
  <c r="J117" i="1" s="1"/>
  <c r="I101" i="1"/>
  <c r="J101" i="1" s="1"/>
  <c r="I148" i="1"/>
  <c r="J148" i="1" s="1"/>
  <c r="I81" i="1"/>
  <c r="J81" i="1" s="1"/>
  <c r="I91" i="1"/>
  <c r="J91" i="1" s="1"/>
  <c r="I113" i="1"/>
  <c r="J113" i="1" s="1"/>
  <c r="I110" i="1"/>
  <c r="J110" i="1" s="1"/>
  <c r="I200" i="1"/>
  <c r="J200" i="1" s="1"/>
  <c r="I92" i="1"/>
  <c r="J92" i="1" s="1"/>
  <c r="I100" i="1"/>
  <c r="J100" i="1" s="1"/>
  <c r="G22" i="1"/>
  <c r="G21" i="1"/>
  <c r="G20" i="1"/>
  <c r="G16" i="1"/>
  <c r="G97" i="1"/>
  <c r="G154" i="1"/>
  <c r="G151" i="1"/>
  <c r="G150" i="1"/>
  <c r="G143" i="1"/>
  <c r="J143" i="1"/>
  <c r="G426" i="1"/>
  <c r="G526" i="1"/>
  <c r="J526" i="1" s="1"/>
  <c r="G521" i="1"/>
  <c r="G515" i="1"/>
  <c r="J515" i="1" s="1"/>
  <c r="G514" i="1"/>
  <c r="G527" i="1"/>
  <c r="G522" i="1"/>
  <c r="G511" i="1"/>
  <c r="G502" i="1"/>
  <c r="G497" i="1"/>
  <c r="G493" i="1"/>
  <c r="J493" i="1" s="1"/>
  <c r="G489" i="1"/>
  <c r="J489" i="1" s="1"/>
  <c r="G488" i="1"/>
  <c r="G484" i="1"/>
  <c r="J484" i="1" s="1"/>
  <c r="G482" i="1"/>
  <c r="G528" i="1"/>
  <c r="J528" i="1" s="1"/>
  <c r="G524" i="1"/>
  <c r="G523" i="1"/>
  <c r="J523" i="1" s="1"/>
  <c r="G519" i="1"/>
  <c r="J519" i="1" s="1"/>
  <c r="G512" i="1"/>
  <c r="J512" i="1" s="1"/>
  <c r="G503" i="1"/>
  <c r="J503" i="1" s="1"/>
  <c r="G498" i="1"/>
  <c r="J498" i="1" s="1"/>
  <c r="G494" i="1"/>
  <c r="G490" i="1"/>
  <c r="G485" i="1"/>
  <c r="G538" i="1"/>
  <c r="G513" i="1"/>
  <c r="J513" i="1" s="1"/>
  <c r="G507" i="1"/>
  <c r="J507" i="1" s="1"/>
  <c r="G500" i="1"/>
  <c r="G496" i="1"/>
  <c r="G492" i="1"/>
  <c r="G536" i="1"/>
  <c r="G491" i="1"/>
  <c r="G486" i="1"/>
  <c r="J486" i="1" s="1"/>
  <c r="G537" i="1"/>
  <c r="G532" i="1"/>
  <c r="J532" i="1" s="1"/>
  <c r="G530" i="1"/>
  <c r="G505" i="1"/>
  <c r="G495" i="1"/>
  <c r="J495" i="1" s="1"/>
  <c r="G525" i="1"/>
  <c r="J525" i="1" s="1"/>
  <c r="G520" i="1"/>
  <c r="G508" i="1"/>
  <c r="G506" i="1"/>
  <c r="G504" i="1"/>
  <c r="G487" i="1"/>
  <c r="G481" i="1"/>
  <c r="G531" i="1"/>
  <c r="J531" i="1" s="1"/>
  <c r="G529" i="1"/>
  <c r="G501" i="1"/>
  <c r="G499" i="1"/>
  <c r="G474" i="1"/>
  <c r="G477" i="1"/>
  <c r="J477" i="1" s="1"/>
  <c r="G476" i="1"/>
  <c r="J476" i="1" s="1"/>
  <c r="G475" i="1"/>
  <c r="G472" i="1"/>
  <c r="J472" i="1" s="1"/>
  <c r="G473" i="1"/>
  <c r="G453" i="1"/>
  <c r="G452" i="1"/>
  <c r="J452" i="1" s="1"/>
  <c r="G451" i="1"/>
  <c r="J451" i="1" s="1"/>
  <c r="G450" i="1"/>
  <c r="G449" i="1"/>
  <c r="J449" i="1" s="1"/>
  <c r="G445" i="1"/>
  <c r="G444" i="1"/>
  <c r="G440" i="1"/>
  <c r="G436" i="1"/>
  <c r="G446" i="1"/>
  <c r="J446" i="1" s="1"/>
  <c r="G441" i="1"/>
  <c r="J441" i="1" s="1"/>
  <c r="G437" i="1"/>
  <c r="G433" i="1"/>
  <c r="J433" i="1" s="1"/>
  <c r="G447" i="1"/>
  <c r="J447" i="1" s="1"/>
  <c r="G442" i="1"/>
  <c r="G438" i="1"/>
  <c r="G434" i="1"/>
  <c r="G430" i="1"/>
  <c r="J430" i="1" s="1"/>
  <c r="G448" i="1"/>
  <c r="J448" i="1" s="1"/>
  <c r="G443" i="1"/>
  <c r="J443" i="1" s="1"/>
  <c r="G439" i="1"/>
  <c r="J439" i="1" s="1"/>
  <c r="G435" i="1"/>
  <c r="J435" i="1" s="1"/>
  <c r="G431" i="1"/>
  <c r="J431" i="1" s="1"/>
  <c r="G425" i="1"/>
  <c r="J425" i="1" s="1"/>
  <c r="G424" i="1"/>
  <c r="G422" i="1"/>
  <c r="J422" i="1" s="1"/>
  <c r="J423" i="1"/>
  <c r="G191" i="1"/>
  <c r="J191" i="1"/>
  <c r="G192" i="1"/>
  <c r="G179" i="1"/>
  <c r="G175" i="1"/>
  <c r="J175" i="1" s="1"/>
  <c r="G180" i="1"/>
  <c r="J180" i="1" s="1"/>
  <c r="G176" i="1"/>
  <c r="G181" i="1"/>
  <c r="J181" i="1" s="1"/>
  <c r="G177" i="1"/>
  <c r="J177" i="1" s="1"/>
  <c r="G178" i="1"/>
  <c r="G174" i="1"/>
  <c r="G54" i="1"/>
  <c r="J54" i="1" s="1"/>
  <c r="G57" i="1"/>
  <c r="G49" i="1"/>
  <c r="G53" i="1"/>
  <c r="G55" i="1"/>
  <c r="G58" i="1"/>
  <c r="J58" i="1" s="1"/>
  <c r="G56" i="1"/>
  <c r="J56" i="1" s="1"/>
  <c r="N4" i="3"/>
  <c r="H3" i="4"/>
  <c r="G137" i="1"/>
  <c r="G135" i="1"/>
  <c r="G96" i="1"/>
  <c r="G119" i="1"/>
  <c r="G125" i="1"/>
  <c r="G118" i="1"/>
  <c r="J118" i="1"/>
  <c r="J102" i="1"/>
  <c r="G102" i="1"/>
  <c r="G123" i="1"/>
  <c r="G105" i="1"/>
  <c r="G32" i="1"/>
  <c r="G35" i="1"/>
  <c r="G36" i="1"/>
  <c r="G65" i="1"/>
  <c r="G66" i="1"/>
  <c r="J66" i="1" s="1"/>
  <c r="G75" i="1"/>
  <c r="G73" i="1"/>
  <c r="J73" i="1" s="1"/>
  <c r="G64" i="1"/>
  <c r="J64" i="1" s="1"/>
  <c r="G44" i="1"/>
  <c r="G34" i="1"/>
  <c r="G67" i="1"/>
  <c r="G45" i="1"/>
  <c r="G37" i="1"/>
  <c r="G72" i="1"/>
  <c r="G70" i="1"/>
  <c r="G68" i="1"/>
  <c r="J68" i="1" s="1"/>
  <c r="G61" i="1"/>
  <c r="J61" i="1" s="1"/>
  <c r="G60" i="1"/>
  <c r="G41" i="1"/>
  <c r="G40" i="1"/>
  <c r="G38" i="1"/>
  <c r="G31" i="1"/>
  <c r="G74" i="1"/>
  <c r="J74" i="1" s="1"/>
  <c r="G62" i="1"/>
  <c r="J62" i="1" s="1"/>
  <c r="G43" i="1"/>
  <c r="G42" i="1"/>
  <c r="G33" i="1"/>
  <c r="G63" i="1"/>
  <c r="J63" i="1" s="1"/>
  <c r="G158" i="1"/>
  <c r="J165" i="1"/>
  <c r="G165" i="1"/>
  <c r="J164" i="1"/>
  <c r="G164" i="1"/>
  <c r="G88" i="1"/>
  <c r="G87" i="1"/>
  <c r="G15" i="1"/>
  <c r="G78" i="1"/>
  <c r="J78" i="1"/>
  <c r="G12" i="1"/>
  <c r="G24" i="1"/>
  <c r="G201" i="1"/>
  <c r="J201" i="1"/>
  <c r="G92" i="1"/>
  <c r="G91" i="1"/>
  <c r="G112" i="1"/>
  <c r="G168" i="1"/>
  <c r="G205" i="1"/>
  <c r="G141" i="1"/>
  <c r="J127" i="1"/>
  <c r="G127" i="1"/>
  <c r="J126" i="1"/>
  <c r="G126" i="1"/>
  <c r="G113" i="1"/>
  <c r="G110" i="1"/>
  <c r="G109" i="1"/>
  <c r="G111" i="1"/>
  <c r="G185" i="1"/>
  <c r="G99" i="1"/>
  <c r="G117" i="1"/>
  <c r="G83" i="1"/>
  <c r="G193" i="1"/>
  <c r="G138" i="1"/>
  <c r="G108" i="1"/>
  <c r="G189" i="1"/>
  <c r="G89" i="1"/>
  <c r="G106" i="1"/>
  <c r="G100" i="1"/>
  <c r="G167" i="1"/>
  <c r="G121" i="1"/>
  <c r="G139" i="1"/>
  <c r="G81" i="1"/>
  <c r="G184" i="1"/>
  <c r="G124" i="1"/>
  <c r="G153" i="1"/>
  <c r="G95" i="1"/>
  <c r="G122" i="1"/>
  <c r="G162" i="1"/>
  <c r="G148" i="1"/>
  <c r="G26" i="1"/>
  <c r="J186" i="1"/>
  <c r="J139" i="1"/>
  <c r="J185" i="1"/>
  <c r="G120" i="1"/>
  <c r="G186" i="1"/>
  <c r="G183" i="1"/>
  <c r="G194" i="1"/>
  <c r="G94" i="1"/>
  <c r="G82" i="1"/>
  <c r="G27" i="1"/>
  <c r="J184" i="1"/>
  <c r="G200" i="1"/>
  <c r="G134" i="1"/>
  <c r="G159" i="1"/>
  <c r="G13" i="1"/>
  <c r="J83" i="1"/>
  <c r="G161" i="1"/>
  <c r="J187" i="1"/>
  <c r="J189" i="1"/>
  <c r="J193" i="1"/>
  <c r="G101" i="1"/>
  <c r="G147" i="1"/>
  <c r="J196" i="1"/>
  <c r="J99" i="1"/>
  <c r="G132" i="1"/>
  <c r="G25" i="1"/>
  <c r="J82" i="1"/>
  <c r="J94" i="1"/>
  <c r="J106" i="1"/>
  <c r="J183" i="1"/>
  <c r="J198" i="1"/>
  <c r="J194" i="1"/>
  <c r="G133" i="1"/>
  <c r="G188" i="1"/>
  <c r="J195" i="1"/>
  <c r="J197" i="1"/>
  <c r="J161" i="1"/>
  <c r="J95" i="1"/>
  <c r="G136" i="1"/>
  <c r="J188" i="1"/>
  <c r="J108" i="1"/>
  <c r="J502" i="1" l="1"/>
  <c r="J504" i="1"/>
  <c r="J490" i="1"/>
  <c r="J494" i="1"/>
  <c r="J291" i="1"/>
  <c r="J537" i="1"/>
  <c r="J70" i="1"/>
  <c r="J65" i="1"/>
  <c r="J434" i="1"/>
  <c r="J506" i="1"/>
  <c r="J521" i="1"/>
  <c r="J60" i="1"/>
  <c r="J442" i="1"/>
  <c r="J488" i="1"/>
  <c r="J28" i="1"/>
  <c r="F10" i="2" s="1"/>
  <c r="J536" i="1"/>
  <c r="J438" i="1"/>
  <c r="J474" i="1"/>
  <c r="J492" i="1"/>
  <c r="J424" i="1"/>
  <c r="J179" i="1"/>
  <c r="J437" i="1"/>
  <c r="J475" i="1"/>
  <c r="J508" i="1"/>
  <c r="J453" i="1"/>
  <c r="J524" i="1"/>
  <c r="J55" i="1"/>
  <c r="J440" i="1"/>
  <c r="J450" i="1"/>
  <c r="J473" i="1"/>
  <c r="J529" i="1"/>
  <c r="J511" i="1"/>
  <c r="J514" i="1"/>
  <c r="J155" i="1"/>
  <c r="F18" i="2" s="1"/>
  <c r="J604" i="1"/>
  <c r="I538" i="1"/>
  <c r="J538" i="1" s="1"/>
  <c r="I542" i="1"/>
  <c r="J542" i="1" s="1"/>
  <c r="J387" i="1"/>
  <c r="F22" i="2" s="1"/>
  <c r="J499" i="1"/>
  <c r="J444" i="1"/>
  <c r="J487" i="1"/>
  <c r="J520" i="1"/>
  <c r="J530" i="1"/>
  <c r="J491" i="1"/>
  <c r="J103" i="1"/>
  <c r="F15" i="2" s="1"/>
  <c r="D18" i="3" s="1"/>
  <c r="J17" i="1"/>
  <c r="F9" i="2" s="1"/>
  <c r="J40" i="1"/>
  <c r="J67" i="1"/>
  <c r="J178" i="1"/>
  <c r="J176" i="1"/>
  <c r="J445" i="1"/>
  <c r="J481" i="1"/>
  <c r="J505" i="1"/>
  <c r="J496" i="1"/>
  <c r="J497" i="1"/>
  <c r="J522" i="1"/>
  <c r="J426" i="1"/>
  <c r="J31" i="1"/>
  <c r="J72" i="1"/>
  <c r="J75" i="1"/>
  <c r="J53" i="1"/>
  <c r="J57" i="1"/>
  <c r="J436" i="1"/>
  <c r="J501" i="1"/>
  <c r="J500" i="1"/>
  <c r="J485" i="1"/>
  <c r="J527" i="1"/>
  <c r="J419" i="1"/>
  <c r="F23" i="2" s="1"/>
  <c r="J482" i="1"/>
  <c r="J174" i="1"/>
  <c r="G172" i="1"/>
  <c r="J172" i="1" s="1"/>
  <c r="J144" i="1"/>
  <c r="J169" i="1"/>
  <c r="F19" i="2" s="1"/>
  <c r="J114" i="1"/>
  <c r="F16" i="2" s="1"/>
  <c r="J84" i="1"/>
  <c r="J79" i="1"/>
  <c r="J516" i="1" l="1"/>
  <c r="J50" i="1"/>
  <c r="F11" i="2" s="1"/>
  <c r="D14" i="3" s="1"/>
  <c r="J478" i="1"/>
  <c r="F25" i="2" s="1"/>
  <c r="D28" i="3" s="1"/>
  <c r="J76" i="1"/>
  <c r="J597" i="1"/>
  <c r="F28" i="2" s="1"/>
  <c r="J454" i="1"/>
  <c r="F24" i="2" s="1"/>
  <c r="D27" i="3" s="1"/>
  <c r="F21" i="2"/>
  <c r="D24" i="3" s="1"/>
  <c r="F17" i="2"/>
  <c r="D20" i="3" s="1"/>
  <c r="D25" i="3"/>
  <c r="F14" i="2"/>
  <c r="D17" i="3" s="1"/>
  <c r="F13" i="2"/>
  <c r="D16" i="3" s="1"/>
  <c r="J539" i="1"/>
  <c r="J202" i="1"/>
  <c r="F18" i="3"/>
  <c r="D26" i="3"/>
  <c r="AD18" i="3"/>
  <c r="I18" i="3"/>
  <c r="AG18" i="3"/>
  <c r="X18" i="3"/>
  <c r="O18" i="3"/>
  <c r="U18" i="3"/>
  <c r="AA18" i="3"/>
  <c r="R18" i="3"/>
  <c r="L18" i="3"/>
  <c r="D12" i="3"/>
  <c r="D22" i="3"/>
  <c r="D19" i="3"/>
  <c r="D13" i="3"/>
  <c r="J605" i="1" l="1"/>
  <c r="X28" i="3"/>
  <c r="F28" i="3"/>
  <c r="AD28" i="3"/>
  <c r="AA28" i="3"/>
  <c r="I28" i="3"/>
  <c r="U28" i="3"/>
  <c r="O28" i="3"/>
  <c r="AG28" i="3"/>
  <c r="R28" i="3"/>
  <c r="L28" i="3"/>
  <c r="F25" i="3"/>
  <c r="I16" i="3"/>
  <c r="AG16" i="3"/>
  <c r="AA16" i="3"/>
  <c r="AD16" i="3"/>
  <c r="U16" i="3"/>
  <c r="O16" i="3"/>
  <c r="X16" i="3"/>
  <c r="F16" i="3"/>
  <c r="L16" i="3"/>
  <c r="R16" i="3"/>
  <c r="U20" i="3"/>
  <c r="O20" i="3"/>
  <c r="F20" i="3"/>
  <c r="AD20" i="3"/>
  <c r="AG20" i="3"/>
  <c r="L20" i="3"/>
  <c r="X20" i="3"/>
  <c r="I20" i="3"/>
  <c r="R20" i="3"/>
  <c r="AA20" i="3"/>
  <c r="AD17" i="3"/>
  <c r="I17" i="3"/>
  <c r="F17" i="3"/>
  <c r="AA17" i="3"/>
  <c r="O17" i="3"/>
  <c r="AG17" i="3"/>
  <c r="R17" i="3"/>
  <c r="X17" i="3"/>
  <c r="L17" i="3"/>
  <c r="U17" i="3"/>
  <c r="R24" i="3"/>
  <c r="AD24" i="3"/>
  <c r="AG24" i="3"/>
  <c r="L24" i="3"/>
  <c r="AA24" i="3"/>
  <c r="F24" i="3"/>
  <c r="X24" i="3"/>
  <c r="I24" i="3"/>
  <c r="U24" i="3"/>
  <c r="O24" i="3"/>
  <c r="F20" i="2"/>
  <c r="D23" i="3" s="1"/>
  <c r="F27" i="2"/>
  <c r="F12" i="2"/>
  <c r="D15" i="3" s="1"/>
  <c r="F26" i="2"/>
  <c r="D29" i="3" s="1"/>
  <c r="I26" i="3"/>
  <c r="L26" i="3"/>
  <c r="O26" i="3"/>
  <c r="AD26" i="3"/>
  <c r="R26" i="3"/>
  <c r="U26" i="3"/>
  <c r="AG26" i="3"/>
  <c r="AA26" i="3"/>
  <c r="X26" i="3"/>
  <c r="F27" i="3"/>
  <c r="F19" i="3"/>
  <c r="F26" i="3"/>
  <c r="F22" i="3"/>
  <c r="D21" i="3"/>
  <c r="R13" i="3"/>
  <c r="AA13" i="3"/>
  <c r="I13" i="3"/>
  <c r="O13" i="3"/>
  <c r="L13" i="3"/>
  <c r="AD13" i="3"/>
  <c r="AG13" i="3"/>
  <c r="F13" i="3"/>
  <c r="U13" i="3"/>
  <c r="X13" i="3"/>
  <c r="AA27" i="3"/>
  <c r="X27" i="3"/>
  <c r="AG27" i="3"/>
  <c r="O27" i="3"/>
  <c r="L27" i="3"/>
  <c r="I27" i="3"/>
  <c r="R27" i="3"/>
  <c r="AD27" i="3"/>
  <c r="U27" i="3"/>
  <c r="X25" i="3"/>
  <c r="AG25" i="3"/>
  <c r="U25" i="3"/>
  <c r="AA25" i="3"/>
  <c r="R25" i="3"/>
  <c r="AD25" i="3"/>
  <c r="L25" i="3"/>
  <c r="I25" i="3"/>
  <c r="O25" i="3"/>
  <c r="AA22" i="3"/>
  <c r="I22" i="3"/>
  <c r="AD22" i="3"/>
  <c r="AG22" i="3"/>
  <c r="L22" i="3"/>
  <c r="X22" i="3"/>
  <c r="U22" i="3"/>
  <c r="R22" i="3"/>
  <c r="O22" i="3"/>
  <c r="I19" i="3"/>
  <c r="AD19" i="3"/>
  <c r="U19" i="3"/>
  <c r="AA19" i="3"/>
  <c r="AG19" i="3"/>
  <c r="X19" i="3"/>
  <c r="R19" i="3"/>
  <c r="O19" i="3"/>
  <c r="L19" i="3"/>
  <c r="F12" i="3"/>
  <c r="U12" i="3"/>
  <c r="R12" i="3"/>
  <c r="AG12" i="3"/>
  <c r="L12" i="3"/>
  <c r="AA12" i="3"/>
  <c r="O12" i="3"/>
  <c r="X12" i="3"/>
  <c r="I12" i="3"/>
  <c r="AD12" i="3"/>
  <c r="R14" i="3"/>
  <c r="F14" i="3"/>
  <c r="U14" i="3"/>
  <c r="O14" i="3"/>
  <c r="I14" i="3"/>
  <c r="AD14" i="3"/>
  <c r="L14" i="3"/>
  <c r="X14" i="3"/>
  <c r="AA14" i="3"/>
  <c r="AG14" i="3"/>
  <c r="D30" i="3" l="1"/>
  <c r="AD23" i="3"/>
  <c r="X23" i="3"/>
  <c r="R23" i="3"/>
  <c r="L23" i="3"/>
  <c r="AG23" i="3"/>
  <c r="F23" i="3"/>
  <c r="AA23" i="3"/>
  <c r="U23" i="3"/>
  <c r="I23" i="3"/>
  <c r="O23" i="3"/>
  <c r="L29" i="3"/>
  <c r="AD29" i="3"/>
  <c r="AG29" i="3"/>
  <c r="U29" i="3"/>
  <c r="F29" i="3"/>
  <c r="I29" i="3"/>
  <c r="O29" i="3"/>
  <c r="X29" i="3"/>
  <c r="AA29" i="3"/>
  <c r="F15" i="3"/>
  <c r="AD15" i="3"/>
  <c r="I15" i="3"/>
  <c r="O15" i="3"/>
  <c r="L15" i="3"/>
  <c r="U15" i="3"/>
  <c r="R15" i="3"/>
  <c r="AG15" i="3"/>
  <c r="X15" i="3"/>
  <c r="AA15" i="3"/>
  <c r="U21" i="3"/>
  <c r="F21" i="3"/>
  <c r="AD21" i="3"/>
  <c r="R21" i="3"/>
  <c r="L21" i="3"/>
  <c r="I21" i="3"/>
  <c r="O21" i="3"/>
  <c r="AA21" i="3"/>
  <c r="AG21" i="3"/>
  <c r="X21" i="3"/>
  <c r="F30" i="3" l="1"/>
  <c r="G1091" i="9"/>
  <c r="F29" i="2" l="1"/>
  <c r="F30" i="2" s="1"/>
  <c r="G3" i="1"/>
  <c r="G4" i="1" s="1"/>
  <c r="F3" i="2" s="1"/>
  <c r="D31" i="3"/>
  <c r="I30" i="3"/>
  <c r="AD30" i="3"/>
  <c r="R30" i="3"/>
  <c r="X30" i="3"/>
  <c r="AA30" i="3"/>
  <c r="AG30" i="3"/>
  <c r="O30" i="3"/>
  <c r="L30" i="3"/>
  <c r="U30" i="3"/>
  <c r="U31" i="3" l="1"/>
  <c r="K4" i="3"/>
  <c r="AI4" i="3"/>
  <c r="T4" i="3"/>
  <c r="AC4" i="3"/>
  <c r="AG31" i="3"/>
  <c r="X31" i="3"/>
  <c r="O31" i="3"/>
  <c r="F31" i="3"/>
  <c r="I31" i="3"/>
  <c r="AA31" i="3"/>
  <c r="L31" i="3"/>
  <c r="D33" i="3"/>
  <c r="D32" i="3"/>
  <c r="AD31" i="3"/>
  <c r="F3" i="10"/>
  <c r="F3" i="4"/>
  <c r="F2" i="2"/>
  <c r="AG32" i="3" l="1"/>
  <c r="AG33" i="3" s="1"/>
  <c r="AI3" i="3"/>
  <c r="T3" i="3"/>
  <c r="AC3" i="3"/>
  <c r="H14" i="2"/>
  <c r="E17" i="3" s="1"/>
  <c r="H24" i="2"/>
  <c r="E27" i="3" s="1"/>
  <c r="H15" i="2"/>
  <c r="E18" i="3" s="1"/>
  <c r="H22" i="2"/>
  <c r="E25" i="3" s="1"/>
  <c r="H13" i="2"/>
  <c r="E16" i="3" s="1"/>
  <c r="H21" i="2"/>
  <c r="E24" i="3" s="1"/>
  <c r="H10" i="2"/>
  <c r="E13" i="3" s="1"/>
  <c r="H25" i="2"/>
  <c r="E28" i="3" s="1"/>
  <c r="H20" i="2"/>
  <c r="E23" i="3" s="1"/>
  <c r="H9" i="2"/>
  <c r="E12" i="3" s="1"/>
  <c r="H29" i="2"/>
  <c r="E32" i="3" s="1"/>
  <c r="H28" i="2"/>
  <c r="E31" i="3" s="1"/>
  <c r="H18" i="2"/>
  <c r="E21" i="3" s="1"/>
  <c r="H27" i="2"/>
  <c r="E30" i="3" s="1"/>
  <c r="H19" i="2"/>
  <c r="E22" i="3" s="1"/>
  <c r="H11" i="2"/>
  <c r="E14" i="3" s="1"/>
  <c r="H17" i="2"/>
  <c r="E20" i="3" s="1"/>
  <c r="H26" i="2"/>
  <c r="E29" i="3" s="1"/>
  <c r="H16" i="2"/>
  <c r="E19" i="3" s="1"/>
  <c r="H23" i="2"/>
  <c r="E26" i="3" s="1"/>
  <c r="H12" i="2"/>
  <c r="E15" i="3" s="1"/>
  <c r="L32" i="3"/>
  <c r="L33" i="3" s="1"/>
  <c r="N33" i="3" s="1"/>
  <c r="I32" i="3"/>
  <c r="I33" i="3" s="1"/>
  <c r="K33" i="3" s="1"/>
  <c r="U32" i="3"/>
  <c r="U33" i="3" s="1"/>
  <c r="W33" i="3" s="1"/>
  <c r="AA32" i="3"/>
  <c r="AA33" i="3" s="1"/>
  <c r="AC33" i="3" s="1"/>
  <c r="AD32" i="3"/>
  <c r="AD33" i="3" s="1"/>
  <c r="AF33" i="3" s="1"/>
  <c r="X32" i="3"/>
  <c r="X33" i="3" s="1"/>
  <c r="Z33" i="3" s="1"/>
  <c r="R32" i="3"/>
  <c r="R33" i="3" s="1"/>
  <c r="T33" i="3" s="1"/>
  <c r="AI33" i="3"/>
  <c r="O32" i="3"/>
  <c r="O33" i="3" s="1"/>
  <c r="Q33" i="3" s="1"/>
  <c r="F32" i="3"/>
  <c r="F33" i="3" s="1"/>
  <c r="F34" i="3" s="1"/>
  <c r="F2" i="10"/>
  <c r="K3" i="3"/>
  <c r="F2" i="4"/>
  <c r="I34" i="3" l="1"/>
  <c r="K34" i="3" s="1"/>
  <c r="H34" i="3"/>
  <c r="H33" i="3"/>
  <c r="H30" i="2"/>
  <c r="E33" i="3" s="1"/>
  <c r="L34" i="3"/>
  <c r="N34" i="3" s="1"/>
  <c r="O34" i="3" l="1"/>
  <c r="Q34" i="3" s="1"/>
  <c r="R34" i="3" l="1"/>
  <c r="T34" i="3" s="1"/>
  <c r="U34" i="3" l="1"/>
  <c r="W34" i="3" s="1"/>
  <c r="X34" i="3" l="1"/>
  <c r="Z34" i="3" s="1"/>
  <c r="AA34" i="3" l="1"/>
  <c r="AC34" i="3" s="1"/>
  <c r="AD34" i="3" l="1"/>
  <c r="AF34" i="3" s="1"/>
  <c r="AG34" i="3" l="1"/>
  <c r="AI34" i="3" l="1"/>
</calcChain>
</file>

<file path=xl/sharedStrings.xml><?xml version="1.0" encoding="utf-8"?>
<sst xmlns="http://schemas.openxmlformats.org/spreadsheetml/2006/main" count="8706" uniqueCount="2697">
  <si>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</si>
  <si>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</si>
  <si>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</si>
  <si>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</si>
  <si>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</si>
  <si>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</si>
  <si>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</si>
  <si>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</si>
  <si>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</si>
  <si>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</si>
  <si>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</si>
  <si>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</si>
  <si>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</si>
  <si>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BDI:</t>
  </si>
  <si>
    <t>Referência:</t>
  </si>
  <si>
    <t>SERVIÇOS PRELIMINARES</t>
  </si>
  <si>
    <t>SINAPI</t>
  </si>
  <si>
    <t>m²</t>
  </si>
  <si>
    <t xml:space="preserve">un </t>
  </si>
  <si>
    <t>un</t>
  </si>
  <si>
    <t>SINFRA</t>
  </si>
  <si>
    <t>h</t>
  </si>
  <si>
    <t>SUBTOTAL</t>
  </si>
  <si>
    <t>MOVIMENTO DE TERRA</t>
  </si>
  <si>
    <t>m³</t>
  </si>
  <si>
    <t>FUNDAÇÕES</t>
  </si>
  <si>
    <t>IMPERMEABILIZAÇÃO E TRATAMENTOS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</si>
  <si>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</si>
  <si>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</si>
  <si>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</si>
  <si>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</si>
  <si>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</si>
  <si>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</si>
  <si>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</si>
  <si>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</si>
  <si>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</si>
  <si>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</si>
  <si>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</si>
  <si>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</si>
  <si>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</si>
  <si>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</si>
  <si>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</si>
  <si>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</si>
  <si>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</si>
  <si>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</si>
  <si>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</si>
  <si>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</si>
  <si>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VALOR</t>
  </si>
  <si>
    <t>EQUIVALÊNCIA</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</si>
  <si>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</si>
  <si>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</si>
  <si>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</si>
  <si>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</si>
  <si>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</si>
  <si>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</si>
  <si>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</si>
  <si>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</si>
  <si>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</si>
  <si>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</si>
  <si>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</si>
  <si>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</si>
  <si>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</si>
  <si>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</si>
  <si>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</si>
  <si>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</si>
  <si>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</si>
  <si>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</si>
  <si>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</si>
  <si>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</si>
  <si>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</si>
  <si>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</si>
  <si>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</si>
  <si>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</si>
  <si>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</si>
  <si>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</si>
  <si>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</si>
  <si>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</si>
  <si>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</si>
  <si>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</si>
  <si>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</si>
  <si>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</si>
  <si>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</si>
  <si>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</si>
  <si>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</si>
  <si>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</si>
  <si>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</si>
  <si>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</si>
  <si>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</si>
  <si>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</si>
  <si>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</si>
  <si>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</si>
  <si>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</si>
  <si>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</si>
  <si>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</si>
  <si>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3.2</t>
  </si>
  <si>
    <t>4.0</t>
  </si>
  <si>
    <t>4.1</t>
  </si>
  <si>
    <t>4.2</t>
  </si>
  <si>
    <t>4.3</t>
  </si>
  <si>
    <t>5.0</t>
  </si>
  <si>
    <t>5.1</t>
  </si>
  <si>
    <t>6.0</t>
  </si>
  <si>
    <t>6.1</t>
  </si>
  <si>
    <t>6.2</t>
  </si>
  <si>
    <t>6.3</t>
  </si>
  <si>
    <t>7.0</t>
  </si>
  <si>
    <t>7.1</t>
  </si>
  <si>
    <t>8.0</t>
  </si>
  <si>
    <t>8.1</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</si>
  <si>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</si>
  <si>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</si>
  <si>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</si>
  <si>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</si>
  <si>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</si>
  <si>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</si>
  <si>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</si>
  <si>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</si>
  <si>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</si>
  <si>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</si>
  <si>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</si>
  <si>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</si>
  <si>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</si>
  <si>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</si>
  <si>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</si>
  <si>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</si>
  <si>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</si>
  <si>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</si>
  <si>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</si>
  <si>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</si>
  <si>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</si>
  <si>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</si>
  <si>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</si>
  <si>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</si>
  <si>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</si>
  <si>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</si>
  <si>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</si>
  <si>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</si>
  <si>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</si>
  <si>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</si>
  <si>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</si>
  <si>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</si>
  <si>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</si>
  <si>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</si>
  <si>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</si>
  <si>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</si>
  <si>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</si>
  <si>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</si>
  <si>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</si>
  <si>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</si>
  <si>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</si>
  <si>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</si>
  <si>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</si>
  <si>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</si>
  <si>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</si>
  <si>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</si>
  <si>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</si>
  <si>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</si>
  <si>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</si>
  <si>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</si>
  <si>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</si>
  <si>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</si>
  <si>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</si>
  <si>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</si>
  <si>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</si>
  <si>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</si>
  <si>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</si>
  <si>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</si>
  <si>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</si>
  <si>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</si>
  <si>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</si>
  <si>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</si>
  <si>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</si>
  <si>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</si>
  <si>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</si>
  <si>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</si>
  <si>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</si>
  <si>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</si>
  <si>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</si>
  <si>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</si>
  <si>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</si>
  <si>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</si>
  <si>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</si>
  <si>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</si>
  <si>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</si>
  <si>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</si>
  <si>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</si>
  <si>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</si>
  <si>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</si>
  <si>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</si>
  <si>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</si>
  <si>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</si>
  <si>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</si>
  <si>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</si>
  <si>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</si>
  <si>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</si>
  <si>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</si>
  <si>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</si>
  <si>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</si>
  <si>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</si>
  <si>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</si>
  <si>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</si>
  <si>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</si>
  <si>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</si>
  <si>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</si>
  <si>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</si>
  <si>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</si>
  <si>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</si>
  <si>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</si>
  <si>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</si>
  <si>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</si>
  <si>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</si>
  <si>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</si>
  <si>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</si>
  <si>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</si>
  <si>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</si>
  <si>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</si>
  <si>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</si>
  <si>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</si>
  <si>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</si>
  <si>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</si>
  <si>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</si>
  <si>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</si>
  <si>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</si>
  <si>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</si>
  <si>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</si>
  <si>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</si>
  <si>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</si>
  <si>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</si>
  <si>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</si>
  <si>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</si>
  <si>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</si>
  <si>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</si>
  <si>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</si>
  <si>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</si>
  <si>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</si>
  <si>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</si>
  <si>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</si>
  <si>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</si>
  <si>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</si>
  <si>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</si>
  <si>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</si>
  <si>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</si>
  <si>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</si>
  <si>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</si>
  <si>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</si>
  <si>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</si>
  <si>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</si>
  <si>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</si>
  <si>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</si>
  <si>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</si>
  <si>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</si>
  <si>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</si>
  <si>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</si>
  <si>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</si>
  <si>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</si>
  <si>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</si>
  <si>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</si>
  <si>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</si>
  <si>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</si>
  <si>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</si>
  <si>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</si>
  <si>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</si>
  <si>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</si>
  <si>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</si>
  <si>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</si>
  <si>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</si>
  <si>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</si>
  <si>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</si>
  <si>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</si>
  <si>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</si>
  <si>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</si>
  <si>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</si>
  <si>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</si>
  <si>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</si>
  <si>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</si>
  <si>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</si>
  <si>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</si>
  <si>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</si>
  <si>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</si>
  <si>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</si>
  <si>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</si>
  <si>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</si>
  <si>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</si>
  <si>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</si>
  <si>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</si>
  <si>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</si>
  <si>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</si>
  <si>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</si>
  <si>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</si>
  <si>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</si>
  <si>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CAIXA DE PASSAGEM PVC 4X2" - FORNECIMENTO E INSTALACAO</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</si>
  <si>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</si>
  <si>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</si>
  <si>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</si>
  <si>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</si>
  <si>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</si>
  <si>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</si>
  <si>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</si>
  <si>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</si>
  <si>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</si>
  <si>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</si>
  <si>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</si>
  <si>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</si>
  <si>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</si>
  <si>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</si>
  <si>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</si>
  <si>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</si>
  <si>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</si>
  <si>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</si>
  <si>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</si>
  <si>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</si>
  <si>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</si>
  <si>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</si>
  <si>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</si>
  <si>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</si>
  <si>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</si>
  <si>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</si>
  <si>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</si>
  <si>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</si>
  <si>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</si>
  <si>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</si>
  <si>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</si>
  <si>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</si>
  <si>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</si>
  <si>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</si>
  <si>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</si>
  <si>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</si>
  <si>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</si>
  <si>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</si>
  <si>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</si>
  <si>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</si>
  <si>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</si>
  <si>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</si>
  <si>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</si>
  <si>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</si>
  <si>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</si>
  <si>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</si>
  <si>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</si>
  <si>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</si>
  <si>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</si>
  <si>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</si>
  <si>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</si>
  <si>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</si>
  <si>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</si>
  <si>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</si>
  <si>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</si>
  <si>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</si>
  <si>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</si>
  <si>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</si>
  <si>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</si>
  <si>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</si>
  <si>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</si>
  <si>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</si>
  <si>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</si>
  <si>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</si>
  <si>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</si>
  <si>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</si>
  <si>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</si>
  <si>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</si>
  <si>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</si>
  <si>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</si>
  <si>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</si>
  <si>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</si>
  <si>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</si>
  <si>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</si>
  <si>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</si>
  <si>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</si>
  <si>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</si>
  <si>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</si>
  <si>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</si>
  <si>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</si>
  <si>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</si>
  <si>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</si>
  <si>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</si>
  <si>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</si>
  <si>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</si>
  <si>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</si>
  <si>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</si>
  <si>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</si>
  <si>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</si>
  <si>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</si>
  <si>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</si>
  <si>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</si>
  <si>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</si>
  <si>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</si>
  <si>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</si>
  <si>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</si>
  <si>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</si>
  <si>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</si>
  <si>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</si>
  <si>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</si>
  <si>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</si>
  <si>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</si>
  <si>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</si>
  <si>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</si>
  <si>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</si>
  <si>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</si>
  <si>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</si>
  <si>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</si>
  <si>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</si>
  <si>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</si>
  <si>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</si>
  <si>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</si>
  <si>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</si>
  <si>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</si>
  <si>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</si>
  <si>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</si>
  <si>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</si>
  <si>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</si>
  <si>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</si>
  <si>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</si>
  <si>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</si>
  <si>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</si>
  <si>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</si>
  <si>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</si>
  <si>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</si>
  <si>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</si>
  <si>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</si>
  <si>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</si>
  <si>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</si>
  <si>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</si>
  <si>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</si>
  <si>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</si>
  <si>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</si>
  <si>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</si>
  <si>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</si>
  <si>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</si>
  <si>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</si>
  <si>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</si>
  <si>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</si>
  <si>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</si>
  <si>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</si>
  <si>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</si>
  <si>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</si>
  <si>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</si>
  <si>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</si>
  <si>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</si>
  <si>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</si>
  <si>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</si>
  <si>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</si>
  <si>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</si>
  <si>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</si>
  <si>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</si>
  <si>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</si>
  <si>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</si>
  <si>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</si>
  <si>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</si>
  <si>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</si>
  <si>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</si>
  <si>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</si>
  <si>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</si>
  <si>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</si>
  <si>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</si>
  <si>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</si>
  <si>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</si>
  <si>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</si>
  <si>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</si>
  <si>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</si>
  <si>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</si>
  <si>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</si>
  <si>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</si>
  <si>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</si>
  <si>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</si>
  <si>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</si>
  <si>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</si>
  <si>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</si>
  <si>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</si>
  <si>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</si>
  <si>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</si>
  <si>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</si>
  <si>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</si>
  <si>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</si>
  <si>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</si>
  <si>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</si>
  <si>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</si>
  <si>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</si>
  <si>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</si>
  <si>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</si>
  <si>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</si>
  <si>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</si>
  <si>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</si>
  <si>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</si>
  <si>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</si>
  <si>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</si>
  <si>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PS-004</t>
  </si>
  <si>
    <t>SORRISO</t>
  </si>
  <si>
    <t>UN</t>
  </si>
  <si>
    <t>OLEO DIESEL COMBUSTIVEL COMUM</t>
  </si>
  <si>
    <t>ÓLEO LUBRIFICANTE PARA MOTORES DE EQUIPAMENTOS PESADOS (CAMINHÕES, TRATORES, RETROS E ETC..)</t>
  </si>
  <si>
    <t>GRAXA LUBRIFICANTE</t>
  </si>
  <si>
    <t>KG</t>
  </si>
  <si>
    <t>H</t>
  </si>
  <si>
    <t>M</t>
  </si>
  <si>
    <t>CARPINTEIRO DE FORMAS</t>
  </si>
  <si>
    <t>CIMENTO PORTLAND COMPOSTO CP II- 32</t>
  </si>
  <si>
    <t>AREIA MEDIA - POSTO JAZIDA / FORNECEDOR (SEM FRETE)</t>
  </si>
  <si>
    <t>M3</t>
  </si>
  <si>
    <t>M2</t>
  </si>
  <si>
    <t>PEDREIRO</t>
  </si>
  <si>
    <t>BLOCO CERÂMICO VEDAÇÃO 9 FUROS - 13 X 19 X 19 CM</t>
  </si>
  <si>
    <t>KW</t>
  </si>
  <si>
    <t>CIMENTO BRANCO</t>
  </si>
  <si>
    <t>MARMORISTA/GRANITEIRO</t>
  </si>
  <si>
    <t>KIT DE COMPONENTES PARA PORTA DE ALUMINIO - ABRIR OU CORRER FIXO (Buchas, parafusos, roldanas, conj. chumbadores, cunhas de regulagem, batedores de roldanas, bate borracha e fechadura).</t>
  </si>
  <si>
    <t>KIT DE COMPONENTES PARA ESQUADRIAS EM ALUMINIO - ARTICULADA (Buchas, parafusos, roldanas, conj. chumbadores, cunhas de regulagem, batedores de roldanas, bate borracha e fechadura).</t>
  </si>
  <si>
    <t>KIT DE COMPONENTES PARA ESQUADRIAS EM ALUMINIO - MAXIM AR (Braço de reverção, Freios Buchas, parafusos, roldanas, conj. chumbadores, cunhas de regulagem, batedores de roldanas, bate borracha e fechadura).</t>
  </si>
  <si>
    <t>MOLA HIDRAULICA DE PISO P/ VIDRO TEMPERADO 10MM</t>
  </si>
  <si>
    <t>TANQUE DE MÁRMORE SINTÉTICO SUSPENSO, 22L OU EQUIVALENTE - FORNECIMENTO E INSTALAÇÃO. AF_12/2013_P</t>
  </si>
  <si>
    <t>PARAFUSO NIQUELADO P/ FIXAR PECA SANITARIA - INCL PORCA CEGA, ARRUELA E BUCHA DE NYLON S-8</t>
  </si>
  <si>
    <t>VASO SANITÁRIO SIFONADO COM CAIXA ACOPLADA LOUÇA BRANCA - PADRÃO MÉDIO - FORNECIMENTO E INSTALAÇÃO. AF_12/2013_P</t>
  </si>
  <si>
    <t>CUBA DE EMBUTIR OVAL EM LOUÇA BRANCA, 35 X 50CM OU EQUIVALENTE - FORNECIMENTO E INSTALAÇÃO. AF_12/2013</t>
  </si>
  <si>
    <t>LAVATÓRIO LOUÇA BRANCA COM COLUNA, 45 X 55CM OU EQUIVALENTE, PADRÃO MÉDIO - FORNECIMENTO E INSTALAÇÃO. AF_12/2013_P</t>
  </si>
  <si>
    <t>TORNEIRA CROMADA 1/2" OU 3/4" PARA TANQUE, PADRÃO MÉDIO - FORNECIMENTO E INSTALAÇÃO. AF_12/2013</t>
  </si>
  <si>
    <t>CUBA DE EMBUTIR DE AÇO INOXIDÁVEL MÉDIA, INCLUSO VÁLVULA TIPO AMERICANA EM METAL CROMADO E SIFÃO FLEXÍVEL EM PVC - FORNECIMENTO E INSTALAÇÃO. AF_12/2013</t>
  </si>
  <si>
    <t>CHUVEIRO ELETRICO COMUM CORPO PLASTICO TIPO DUCHA, FORNECIMENTO E INSTALACAO</t>
  </si>
  <si>
    <t>CONJUNTO SANITÁRIO PARA DEFICIENTES FÍSICOS, COM BACIA SANITÁRIA, LAVATÓRIO, BARRAS DE APOIO E ACESSÓRIOS</t>
  </si>
  <si>
    <t>CONJUNTO DE LIGACAO PARA BACIA SANITARIA EM PLASTICO BRANCO COM TUBO, CANOPLA E ANEL DE EXPANSAO (TUBO 1.1/2 X 20 CM)</t>
  </si>
  <si>
    <t>PARAFUSO SEXTAVADO ROSCA SOBERBA ZINCADO 5/16" X 40MM</t>
  </si>
  <si>
    <t>BUCHA NYLON S-10</t>
  </si>
  <si>
    <t>ENGATE OU RABICHO FLEXIVEL PLASTICO (PVC OU ABS) BRANCO 1/2" X 30CM</t>
  </si>
  <si>
    <t>CONJUNTO LIGACAO PLASTICA P/ VASO SANITARIO (ESPUDE + TUBO + CANOPLA)</t>
  </si>
  <si>
    <t>VASO SANITARIO SIFONADO LOUÇA BRANCA, PARA DEFICIENTES FÍSICOS</t>
  </si>
  <si>
    <t>ASSENTO SANITARIO PARA DEFICIENTES FÍSICOS</t>
  </si>
  <si>
    <t>BANCADA DE GRANITO CINZA POLIDO PARA PIA, LARGURA 60CM, COM RODABANCA DE 10CM E RESSALTO DE CONTENÇÃO DE ÁGUA DE 5CM - FORNECIMENTO E INSTALAÇÃO. AF_12/2013_P</t>
  </si>
  <si>
    <t>SOLDADOR</t>
  </si>
  <si>
    <t>LUMINÁRIAS</t>
  </si>
  <si>
    <t>INTERRUPTORES E TOMADAS</t>
  </si>
  <si>
    <t>73850/001</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</si>
  <si>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</si>
  <si>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</si>
  <si>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</si>
  <si>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</si>
  <si>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</si>
  <si>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</si>
  <si>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</si>
  <si>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</si>
  <si>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</si>
  <si>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</si>
  <si>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</si>
  <si>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</si>
  <si>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</si>
  <si>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</si>
  <si>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</si>
  <si>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</si>
  <si>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</si>
  <si>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</si>
  <si>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</si>
  <si>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</si>
  <si>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</si>
  <si>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</si>
  <si>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</si>
  <si>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</si>
  <si>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</si>
  <si>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</si>
  <si>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</si>
  <si>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ITEM: </t>
    </r>
    <r>
      <rPr>
        <sz val="9"/>
        <color rgb="FF000000"/>
        <rFont val="Gill Sans MT"/>
        <family val="2"/>
      </rPr>
      <t>PS - 001</t>
    </r>
  </si>
  <si>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</si>
  <si>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</si>
  <si>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</si>
  <si>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</si>
  <si>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</si>
  <si>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</si>
  <si>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</si>
  <si>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</si>
  <si>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</si>
  <si>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ITEM: </t>
    </r>
    <r>
      <rPr>
        <sz val="9"/>
        <color rgb="FF000000"/>
        <rFont val="Gill Sans MT"/>
        <family val="2"/>
      </rPr>
      <t>PS - 002</t>
    </r>
  </si>
  <si>
    <r>
      <t xml:space="preserve">UN: </t>
    </r>
    <r>
      <rPr>
        <sz val="9"/>
        <color rgb="FF000000"/>
        <rFont val="Gill Sans MT"/>
        <family val="2"/>
      </rPr>
      <t>UN</t>
    </r>
  </si>
  <si>
    <r>
      <t xml:space="preserve">ITEM: </t>
    </r>
    <r>
      <rPr>
        <sz val="9"/>
        <color rgb="FF000000"/>
        <rFont val="Gill Sans MT"/>
        <family val="2"/>
      </rPr>
      <t>PS - 004</t>
    </r>
  </si>
  <si>
    <r>
      <t xml:space="preserve">UN: </t>
    </r>
    <r>
      <rPr>
        <sz val="9"/>
        <color rgb="FF000000"/>
        <rFont val="Gill Sans MT"/>
        <family val="2"/>
      </rPr>
      <t>M3</t>
    </r>
  </si>
  <si>
    <t>EQUIPAMENTO</t>
  </si>
  <si>
    <t xml:space="preserve">TOTAL (B) </t>
  </si>
  <si>
    <r>
      <t xml:space="preserve">ITEM: </t>
    </r>
    <r>
      <rPr>
        <sz val="9"/>
        <color rgb="FF000000"/>
        <rFont val="Gill Sans MT"/>
        <family val="2"/>
      </rPr>
      <t>PS - 006</t>
    </r>
  </si>
  <si>
    <r>
      <t xml:space="preserve">ITEM: </t>
    </r>
    <r>
      <rPr>
        <sz val="9"/>
        <color rgb="FF000000"/>
        <rFont val="Gill Sans MT"/>
        <family val="2"/>
      </rPr>
      <t>PS - 007</t>
    </r>
  </si>
  <si>
    <r>
      <t xml:space="preserve">ITEM: </t>
    </r>
    <r>
      <rPr>
        <sz val="9"/>
        <color rgb="FF000000"/>
        <rFont val="Gill Sans MT"/>
        <family val="2"/>
      </rPr>
      <t>PS - 008</t>
    </r>
  </si>
  <si>
    <r>
      <t xml:space="preserve">ITEM: </t>
    </r>
    <r>
      <rPr>
        <sz val="9"/>
        <color rgb="FF000000"/>
        <rFont val="Gill Sans MT"/>
        <family val="2"/>
      </rPr>
      <t>PS - 009</t>
    </r>
  </si>
  <si>
    <t>SER.CG: CONJUNTO SANITÁRIO PARA DEFICIENTES FÍSICOS, COM BACIA SANITÁRIA, LAVATÓRIO, BARRAS DE APOIO E ACESSÓRIOS</t>
  </si>
  <si>
    <r>
      <t xml:space="preserve">ITEM: </t>
    </r>
    <r>
      <rPr>
        <sz val="9"/>
        <color rgb="FF000000"/>
        <rFont val="Gill Sans MT"/>
        <family val="2"/>
      </rPr>
      <t>PS - 010</t>
    </r>
  </si>
  <si>
    <r>
      <t xml:space="preserve">UN: </t>
    </r>
    <r>
      <rPr>
        <sz val="9"/>
        <color rgb="FF000000"/>
        <rFont val="Gill Sans MT"/>
        <family val="2"/>
      </rPr>
      <t>M</t>
    </r>
  </si>
  <si>
    <r>
      <t xml:space="preserve">ITEM: </t>
    </r>
    <r>
      <rPr>
        <sz val="9"/>
        <color rgb="FF000000"/>
        <rFont val="Gill Sans MT"/>
        <family val="2"/>
      </rPr>
      <t>PS - 011</t>
    </r>
  </si>
  <si>
    <t>SER.CG: BANCADA DE GRANITO CINZA POLIDO PARA PIA, LARGURA 60CM, COM RODABANCA DE 10CM E RESSALTO DE CONTENÇÃO DE ÁGUA DE 5CM - FORNECIMENTO E INSTALAÇÃO. AF_12/2013_P</t>
  </si>
  <si>
    <r>
      <t xml:space="preserve">ITEM: </t>
    </r>
    <r>
      <rPr>
        <sz val="9"/>
        <color rgb="FF000000"/>
        <rFont val="Gill Sans MT"/>
        <family val="2"/>
      </rPr>
      <t>PS - 013</t>
    </r>
  </si>
  <si>
    <r>
      <t xml:space="preserve">ITEM: </t>
    </r>
    <r>
      <rPr>
        <sz val="9"/>
        <color rgb="FF000000"/>
        <rFont val="Gill Sans MT"/>
        <family val="2"/>
      </rPr>
      <t>PS - 014</t>
    </r>
  </si>
  <si>
    <t>SER.CG: PORTA DE CORRER 2 FOLHAS - 2,00 X 2,10M, SENDO UMA FOLHA FIXA E UMA DE CORRER, PARA VIDRO TEMPERADO 8MM EM ALUMINIO ANODIZADO, INCLUINDO COMPONENTES PARA INSTALAÇÃO E FECHADURA - FORNECIMENTO E INSTALAÇÃO.</t>
  </si>
  <si>
    <r>
      <t xml:space="preserve">ITEM: </t>
    </r>
    <r>
      <rPr>
        <sz val="9"/>
        <color rgb="FF000000"/>
        <rFont val="Gill Sans MT"/>
        <family val="2"/>
      </rPr>
      <t>PS - 016</t>
    </r>
  </si>
  <si>
    <r>
      <t xml:space="preserve">ITEM: </t>
    </r>
    <r>
      <rPr>
        <sz val="9"/>
        <color rgb="FF000000"/>
        <rFont val="Gill Sans MT"/>
        <family val="2"/>
      </rPr>
      <t>PS - 017</t>
    </r>
  </si>
  <si>
    <t>SER.CG: PORTA DE CORRER 2 FOLHAS - 2,00 X 2,10M, SENDO UMA FOLHA FIXA E UMA DE CORRER, PARA VIDRO TEMPERADO 10MM EM ALUMINIO ANODIZADO, INCLUINDO COMPONENTES PARA INSTALAÇÃO E FECHADURA - FORNECIMENTO E INSTALAÇÃO.</t>
  </si>
  <si>
    <r>
      <t xml:space="preserve">ITEM: </t>
    </r>
    <r>
      <rPr>
        <sz val="9"/>
        <color rgb="FF000000"/>
        <rFont val="Gill Sans MT"/>
        <family val="2"/>
      </rPr>
      <t>PS - 018</t>
    </r>
  </si>
  <si>
    <t>SER.CG: JANELA DE CORRER 2 FOLHAS - 1,20 X 1,00M, SENDO UMA FOLHA FIXA E UMA DE CORRER, PARA VIDRO TEMPERADO FUMÊ 8MM EM ALUMINIO ANODIZADO, INCLUINDO COMPONENTES PARA INSTALAÇÃO E FECHADURA - FORNECIMENTO E INSTALAÇÃO.</t>
  </si>
  <si>
    <r>
      <t xml:space="preserve">ITEM: </t>
    </r>
    <r>
      <rPr>
        <sz val="9"/>
        <color rgb="FF000000"/>
        <rFont val="Gill Sans MT"/>
        <family val="2"/>
      </rPr>
      <t>PS - 019</t>
    </r>
  </si>
  <si>
    <r>
      <t xml:space="preserve">ITEM: </t>
    </r>
    <r>
      <rPr>
        <sz val="9"/>
        <color rgb="FF000000"/>
        <rFont val="Gill Sans MT"/>
        <family val="2"/>
      </rPr>
      <t>PS - 020</t>
    </r>
  </si>
  <si>
    <r>
      <t xml:space="preserve">ITEM: </t>
    </r>
    <r>
      <rPr>
        <sz val="9"/>
        <color rgb="FF000000"/>
        <rFont val="Gill Sans MT"/>
        <family val="2"/>
      </rPr>
      <t>PS - 021</t>
    </r>
  </si>
  <si>
    <t>SER.CG: JANELA DE CORRER 4 FOLHAS - 1,50 x 1,00M , SENDO DUAS FOLHAS FIXAS E DUAS DE CORRER, PARA VIDRO TEMPERADO FUMÊ 8MM EM ALUMINIO ANODIZADO, INCLUINDO COMPONENTES PARA INSTALAÇÃO E FECHADURA - FORNECIMENTO E INSTALAÇÃO.</t>
  </si>
  <si>
    <r>
      <t xml:space="preserve">ITEM: </t>
    </r>
    <r>
      <rPr>
        <sz val="9"/>
        <color rgb="FF000000"/>
        <rFont val="Gill Sans MT"/>
        <family val="2"/>
      </rPr>
      <t>PS - 022</t>
    </r>
  </si>
  <si>
    <t>SER.CG: VIDRO FIXO TEMPERADO FUMÊ 8MM EM ALUMINIO ANODIZADO - FORNECIMENTO E INSTALAÇÃO.</t>
  </si>
  <si>
    <r>
      <t xml:space="preserve">ITEM: </t>
    </r>
    <r>
      <rPr>
        <sz val="9"/>
        <color rgb="FF000000"/>
        <rFont val="Gill Sans MT"/>
        <family val="2"/>
      </rPr>
      <t>PS - 023</t>
    </r>
  </si>
  <si>
    <r>
      <t xml:space="preserve">ITEM: </t>
    </r>
    <r>
      <rPr>
        <sz val="9"/>
        <color rgb="FF000000"/>
        <rFont val="Gill Sans MT"/>
        <family val="2"/>
      </rPr>
      <t>PS - 024</t>
    </r>
  </si>
  <si>
    <r>
      <t xml:space="preserve">ITEM: </t>
    </r>
    <r>
      <rPr>
        <sz val="9"/>
        <color rgb="FF000000"/>
        <rFont val="Gill Sans MT"/>
        <family val="2"/>
      </rPr>
      <t>PS - 025</t>
    </r>
  </si>
  <si>
    <t>SER.CG: PORTA DE ABRIR 2 FOLHAS - 2,00 X 2,10M, COM MOLA HIDRÁULICA, PARA VIDRO TEMPERADO FUMÊ 10MM, INCLUINDO COMPONENTES PARA INSTALAÇÃO E FECHADURA - FORNECIMENTO E INSTALAÇÃO.</t>
  </si>
  <si>
    <t>COMPOSIÇÕES DE SERVIÇOS - PREFEITURA MUNICIPAL DE SORRISO</t>
  </si>
  <si>
    <t>Contribuição Previdenciária - Lei 12.546/2013</t>
  </si>
  <si>
    <t>SER.CG: VERGA RETA MOLDADA IN LOCO COM FORMA DE MADEIRA, CONSIDERANDO 2 REAPROVEITAMENTOS, CONCRETO ARMADO fck = 20 Mpa - Com Transpasse</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</si>
  <si>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</si>
  <si>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</si>
  <si>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</si>
  <si>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</si>
  <si>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</si>
  <si>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</si>
  <si>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</si>
  <si>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</si>
  <si>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</si>
  <si>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</si>
  <si>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</si>
  <si>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</si>
  <si>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</si>
  <si>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</si>
  <si>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</si>
  <si>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</si>
  <si>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</si>
  <si>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</si>
  <si>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</si>
  <si>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</si>
  <si>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</si>
  <si>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</si>
  <si>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</si>
  <si>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</si>
  <si>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</si>
  <si>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</si>
  <si>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</si>
  <si>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</si>
  <si>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</si>
  <si>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</si>
  <si>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</si>
  <si>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</si>
  <si>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</si>
  <si>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</si>
  <si>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</si>
  <si>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</si>
  <si>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</si>
  <si>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</si>
  <si>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</si>
  <si>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</si>
  <si>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</si>
  <si>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</si>
  <si>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</si>
  <si>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</si>
  <si>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</si>
  <si>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</si>
  <si>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</si>
  <si>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</si>
  <si>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</si>
  <si>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</si>
  <si>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</si>
  <si>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</si>
  <si>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</si>
  <si>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</si>
  <si>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</si>
  <si>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</si>
  <si>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</si>
  <si>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</si>
  <si>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</si>
  <si>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</si>
  <si>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</si>
  <si>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</si>
  <si>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</si>
  <si>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</si>
  <si>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</si>
  <si>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</si>
  <si>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</si>
  <si>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</si>
  <si>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</si>
  <si>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</si>
  <si>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</si>
  <si>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</si>
  <si>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</si>
  <si>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</si>
  <si>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</si>
  <si>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</si>
  <si>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</si>
  <si>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</si>
  <si>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</si>
  <si>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</si>
  <si>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</si>
  <si>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</si>
  <si>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</si>
  <si>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</si>
  <si>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</si>
  <si>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</si>
  <si>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</si>
  <si>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</si>
  <si>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</si>
  <si>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</si>
  <si>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</si>
  <si>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</si>
  <si>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</si>
  <si>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</si>
  <si>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</si>
  <si>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</si>
  <si>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COMPONENTES PARA FIXAÇÃO DE TELHA</t>
  </si>
  <si>
    <t>TELHA ALUZINCO TRAPEZOIDAL, DE ALUZINCO DE EXPESSURA 0,43MM COM ENCHIMENTO EM EPS=3CM.</t>
  </si>
  <si>
    <t>SER.CG: PAINÉIS EM ACM - FORNECIMENTO E INSTALAÇÃO</t>
  </si>
  <si>
    <t xml:space="preserve">COMPONENTES PARA FIXAÇÃO </t>
  </si>
  <si>
    <t xml:space="preserve">CHAPA DE ALUMINIO COMPOSTO - ACM </t>
  </si>
  <si>
    <t>8.3</t>
  </si>
  <si>
    <t>PELE DE VIDRO</t>
  </si>
  <si>
    <t>BANDEIRA FIXA - COMPLEMENTAÇÃO  - VIDRO FIXO TEMPERADO FUMÊ 8MM EM ALUMINIO ANODIZADO - FORNECIMENTO E INSTALAÇÃO.</t>
  </si>
  <si>
    <t xml:space="preserve">Perfil de montagem </t>
  </si>
  <si>
    <t>18.2.6</t>
  </si>
  <si>
    <t>18.2.7</t>
  </si>
  <si>
    <t>18.2.8</t>
  </si>
  <si>
    <t>Kit pés niveladores</t>
  </si>
  <si>
    <t>QUADROS E CAIXAS REDE ELÉTRICA</t>
  </si>
  <si>
    <t>DISJUNTORES Tipo DIN</t>
  </si>
  <si>
    <t>E2270</t>
  </si>
  <si>
    <t>M1710</t>
  </si>
  <si>
    <t>E0010</t>
  </si>
  <si>
    <t>CAIXA PADRAO 19" PORTA ACRILICO CRISTAL 5UX470mm</t>
  </si>
  <si>
    <t>E1545</t>
  </si>
  <si>
    <t>ELETRODUTO DE PVC FLEXIVEL PESADO 1.1/2"</t>
  </si>
  <si>
    <t>18.2.4</t>
  </si>
  <si>
    <t>ELETRODUTO DE PVC FLEXIVEL PESADO 3"</t>
  </si>
  <si>
    <t>18.2.5</t>
  </si>
  <si>
    <t>ELETRODUTO DE PVC FLEXIVEL PESADO 4"</t>
  </si>
  <si>
    <t>BRAÇADEIRA GALVAN TIPO CUNHA 1"</t>
  </si>
  <si>
    <t>BRAÇADEIRA GALVAN TIPO CUNHA 1.1/2"</t>
  </si>
  <si>
    <t>BRAÇADEIRA GALVAN TIPO CUNHA 1.1/4"</t>
  </si>
  <si>
    <t>18.2.9</t>
  </si>
  <si>
    <t>BRAÇADEIRA GALVAN TIPO CUNHA 2.1/2"</t>
  </si>
  <si>
    <t>18.2.10</t>
  </si>
  <si>
    <t>BRAÇADEIRA GALVAN TIPO CUNHA 3/4"</t>
  </si>
  <si>
    <t>18.2.11</t>
  </si>
  <si>
    <t>BRAÇADEIRA GALVAN TIPO CUNHA 4"</t>
  </si>
  <si>
    <t>74252/001</t>
  </si>
  <si>
    <t>18.2.12</t>
  </si>
  <si>
    <t>ELETRODUTO DE PVC C/ ROSCA  1" 3m</t>
  </si>
  <si>
    <t>18.2.13</t>
  </si>
  <si>
    <t>ELETRODUTO DE PVC C/ ROSCA  1.1/2" 3m</t>
  </si>
  <si>
    <t>18.2.14</t>
  </si>
  <si>
    <t>ELETRODUTO DE PVC C/ ROSCA 1.1/4"  3m</t>
  </si>
  <si>
    <t>18.2.15</t>
  </si>
  <si>
    <t>ELETRODUTO DE PVC C/ ROSCA 3m 2.1/2"</t>
  </si>
  <si>
    <t>18.2.16</t>
  </si>
  <si>
    <t>ELETRODUTO DE PVC C/ ROSCA 3m 3/4"</t>
  </si>
  <si>
    <t>18.2.17</t>
  </si>
  <si>
    <t>ELETRODUTO DE PVC C/ ROSCA  4" 3m</t>
  </si>
  <si>
    <t>18.2.18</t>
  </si>
  <si>
    <t>SUPORTE VERTIC. 120X146mm</t>
  </si>
  <si>
    <t>18.2.19</t>
  </si>
  <si>
    <t>SUPORTE VERTIC. 95X114mm</t>
  </si>
  <si>
    <t>18.2.20</t>
  </si>
  <si>
    <t>T HORIZONTAL 90° 100X100mm CHAPA 18</t>
  </si>
  <si>
    <t>18.2.21</t>
  </si>
  <si>
    <t>TALA PLANA PERFUR. 100mm</t>
  </si>
  <si>
    <t>18.2.22</t>
  </si>
  <si>
    <t>TALA PLANA PERFUR.  50mm</t>
  </si>
  <si>
    <t>18.2.23</t>
  </si>
  <si>
    <t>TAMPA PARA T HORIZ DE 90° 100X100 CHAPA 18</t>
  </si>
  <si>
    <t>18.2.24</t>
  </si>
  <si>
    <t>TAMPA PRESSAO 100mm CHAPA 24</t>
  </si>
  <si>
    <t>18.2.25</t>
  </si>
  <si>
    <t>TAMPA PRESSAO 75mm CHAPA 24</t>
  </si>
  <si>
    <t>BRAÇADEIRA GALVAN. TIPO CUNHA 3/4"</t>
  </si>
  <si>
    <t xml:space="preserve">ELETRODUTO DE PVC C/ ROSCA 1" 3m </t>
  </si>
  <si>
    <t>ELETRODUTO DE PVC C/ ROSCA 3/4" 3m</t>
  </si>
  <si>
    <t>CB12</t>
  </si>
  <si>
    <t>CABO UTP CAT 6 (24AWG)4 - fornecimento e instalação</t>
  </si>
  <si>
    <t>CABO FTP-5E BLINDADO (24AWG) - 4</t>
  </si>
  <si>
    <t>18.3.3</t>
  </si>
  <si>
    <t>CABO UTP CAT 5e (24AWG)4 - fornecimento e instalação</t>
  </si>
  <si>
    <t>TOMADAS E ACESSORIOS</t>
  </si>
  <si>
    <t>CONECTOR RJ45 (CM8V)</t>
  </si>
  <si>
    <t xml:space="preserve">Bloco de conexao 110 IDC - 100pares </t>
  </si>
  <si>
    <t xml:space="preserve">Patch panel 48posicoes </t>
  </si>
  <si>
    <t>Plugue RJ45 (CM8V)</t>
  </si>
  <si>
    <t>Switch (10x100) base tx 48 portas</t>
  </si>
  <si>
    <t>Caixa padrao 19" guia de cabos vertic fechados</t>
  </si>
  <si>
    <t>Rack aberto 19" c/ anel organizador de cabos</t>
  </si>
  <si>
    <t xml:space="preserve">Guia de cabos simples </t>
  </si>
  <si>
    <t>Guias de cabos vertical</t>
  </si>
  <si>
    <t xml:space="preserve">Caixa de PVC 4x2 </t>
  </si>
  <si>
    <t>Luva de pvc com rosca 1"</t>
  </si>
  <si>
    <t>Luva de pvc com rosca 3/4"</t>
  </si>
  <si>
    <t>Arruela lisa galvan. 1/4"</t>
  </si>
  <si>
    <t>Arruela lisa galvan. 3/8"</t>
  </si>
  <si>
    <t>Bucha de nylon S4</t>
  </si>
  <si>
    <t>Bucha de nylon S6</t>
  </si>
  <si>
    <t>M5520</t>
  </si>
  <si>
    <t>Parafuso fenda galvan. Cabeça panela 2,9x25mm auto tarraxante</t>
  </si>
  <si>
    <t>Parafuso fenda galvan. Cabeça panela 4,2x32mm auto tarraxante</t>
  </si>
  <si>
    <t>Parafuso galvan, cabeça sextavado 3/8"x2 1/2" c/ rosca soberba</t>
  </si>
  <si>
    <t>Parafuso galvan, cabeça sextavado 3/8"x2 1/2" c/ rosca total ww</t>
  </si>
  <si>
    <t>Parafuso galvan, cabeça lentilha 1/4"x5/8" maquina rosca total</t>
  </si>
  <si>
    <t>Porca sextavada galvan,1/4"</t>
  </si>
  <si>
    <t>Porca sextavada galvan,3/8"</t>
  </si>
  <si>
    <t>Suporte para cabo de aço 38/90mm</t>
  </si>
  <si>
    <t>Vergalhao galvan, rosca total 1/4x(comp para projeto)</t>
  </si>
  <si>
    <t>Placa 2x4 branca 1modulo - RJ45</t>
  </si>
  <si>
    <t>Placa 2x4 branca 2modulo - RJ45</t>
  </si>
  <si>
    <t>ELETROCALHAS</t>
  </si>
  <si>
    <t>ELETROCALHA PERFURADA TIPO C 100X100mm CHAPA 18</t>
  </si>
  <si>
    <t>ELETROCALHA PERFURADA TIPO C 100X75mm CHAPA 18</t>
  </si>
  <si>
    <t>SUPORTE 120X160mm</t>
  </si>
  <si>
    <t>SUPORTE 70X125mm</t>
  </si>
  <si>
    <t>SUPORTE 70X81mm</t>
  </si>
  <si>
    <t>SUPORTE 70X96mm</t>
  </si>
  <si>
    <t>SUPORTE 95X114mm</t>
  </si>
  <si>
    <t>TALA PLANA PERFURADA 100mm</t>
  </si>
  <si>
    <t>TALA PLANA PERFURADA 50mm</t>
  </si>
  <si>
    <t>TAMPA PARA CURVA HORIZ 90° 100X100 CHAPA 18</t>
  </si>
  <si>
    <t>TAMPA PARA CURVA HORIZ 90° 150X100 CHAPA 18</t>
  </si>
  <si>
    <t>TAMPA PARA T HORIZ. 90° 150X100 CHAPA 18</t>
  </si>
  <si>
    <t>TAMPA PRESSAO 150mm CHAPA 24</t>
  </si>
  <si>
    <t>TAMPA PRESSAO 200mm CHAPA 24</t>
  </si>
  <si>
    <t>TAMPA PRESSAO 50mm CHAPA 24</t>
  </si>
  <si>
    <t>19.2</t>
  </si>
  <si>
    <t>21.0</t>
  </si>
  <si>
    <t xml:space="preserve">169,20 metros lineares de azulejo x </t>
  </si>
  <si>
    <t>PINTOR</t>
  </si>
  <si>
    <t>PAR</t>
  </si>
  <si>
    <r>
      <t xml:space="preserve">ITEM: </t>
    </r>
    <r>
      <rPr>
        <sz val="9"/>
        <color rgb="FF000000"/>
        <rFont val="Gill Sans MT"/>
        <family val="2"/>
      </rPr>
      <t>PS - 035</t>
    </r>
  </si>
  <si>
    <t>13.1.1</t>
  </si>
  <si>
    <t>PAREDES ESPECIAIS</t>
  </si>
  <si>
    <t>PS - 034</t>
  </si>
  <si>
    <t>PS - 032</t>
  </si>
  <si>
    <t>74065/003</t>
  </si>
  <si>
    <t>PINTURA ESMALTE BRILHANTE PARA MADEIRA, DUAS DEMAOS, SOBRE FUNDO NIVELADOR BRANCO</t>
  </si>
  <si>
    <t>PINTURA ESMALTE BRILHANTE (2 DEMAOS) SOBRE SUPERFICIE METALICA, INCLUSIVE PROTECAO COM ZARCAO (1 DEMAO)</t>
  </si>
  <si>
    <t>9.2.3</t>
  </si>
  <si>
    <r>
      <t xml:space="preserve">ITEM: </t>
    </r>
    <r>
      <rPr>
        <sz val="9"/>
        <color rgb="FF000000"/>
        <rFont val="Gill Sans MT"/>
        <family val="2"/>
      </rPr>
      <t>PS - 036</t>
    </r>
  </si>
  <si>
    <t>CIMENTO PORTLAND CPII-32, SACO DE 50KG</t>
  </si>
  <si>
    <t>SER.CG: REVESTIMENTO COM ARGAMASSA DE CIMENTO E BARITA(GROSSA E FINA ),TRACO 1:1:1, PARA PAREDES DE SALAS RADIOLOGICAS (APARELHOSDE 125 A 150KV),COM ESPESSURA DE 2,5CM,EXCLUSIVE CHAPISCO (M2)</t>
  </si>
  <si>
    <t>9.1.4</t>
  </si>
  <si>
    <t>CANTONEIRA DE ALUMINIO FOSCO 2X2, PARA PROTECAO DE QUINA DE PAREDE</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</si>
  <si>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</si>
  <si>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</si>
  <si>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</si>
  <si>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</si>
  <si>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</si>
  <si>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</si>
  <si>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</si>
  <si>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</si>
  <si>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</si>
  <si>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</si>
  <si>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</si>
  <si>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</si>
  <si>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DIVISORIA EM GRANITO CINZA POLIDO, ESP = 3CM, ASSENTADO COM ARGAMASSA TRACO 1:4, ARREMATE EM CIMENTO BRANCO, EXCLUSIVE FERRAGENS</t>
  </si>
  <si>
    <t>COMPACTACAO MECANICA A 100% DO PROCTOR NORMAL - PAVIMENTACAO URBANA</t>
  </si>
  <si>
    <t>LOUÇAS, METAIS E ACESSÓRIOS</t>
  </si>
  <si>
    <t>PLACA DE OBRA (PARA CONSTRUCAO CIVIL) EM CHAPA GALVANIZADA *N. 22*, ADESIVADA, DE *2,0 X 1,125* M</t>
  </si>
  <si>
    <t xml:space="preserve"> REATERRO DE VALA/CAVA COMPACTADA A MACO EM CAMADAS DE 20CM ( EM BECOS DE ATÉ 2,50M DE LARGURA EM FAVELAS)</t>
  </si>
  <si>
    <t>LOCACAO DE CONTAINER 2,30 X 6,00 M, ALT. 2,50 M, COM 1 SANITARIO, PARA ESCRITORIO, COMPLETO, SEM DIVISORIAS INTERNAS</t>
  </si>
  <si>
    <t>MÊS</t>
  </si>
  <si>
    <t>CONCRETAGEM DE SAPATAS, FCK 25 MPA, COM USO DE BOMBA  LANÇAMENTO, ADENSAMENTO E ACABAMENTO.</t>
  </si>
  <si>
    <t>CÓDIGO SINAPI</t>
  </si>
  <si>
    <t>SERVENTE DE OBRAS</t>
  </si>
  <si>
    <t>ALIMENTACAO - HORISTA (COLETADO CAIXA)</t>
  </si>
  <si>
    <t>OPERADOR DE TRATOR - EXCLUSIVE AGROPECUARIA</t>
  </si>
  <si>
    <t>TRANSPORTE - HORISTA (COLETADO CAIXA)</t>
  </si>
  <si>
    <t xml:space="preserve"> FERRAMENTAS - FAMILIA SERVENTE - HORISTA (ENCARGOS COMPLEMENTARES - COLETADO CAIXA)</t>
  </si>
  <si>
    <t>EPI - FAMILIA SERVENTE - HORISTA (ENCARGOS COMPLEMENTARES - COLETADO CAIXA)</t>
  </si>
  <si>
    <t>FERRAMENTAS - FAMILIA OPERADOR ESCAVADEIRA - HORISTA (ENCARGOS COMPLEMENTARES - COLETADO CAIXA)</t>
  </si>
  <si>
    <t>EXAMES - HORISTA (COLETADO CAIXA)</t>
  </si>
  <si>
    <t>SEGURO - HORISTA (COLETADO CAIXA)</t>
  </si>
  <si>
    <t xml:space="preserve"> EPI - FAMILIA OPERADOR ESCAVADEIRA - HORISTA (ENCARGOS COMPLEMENTARES - COLETADO CAIXA)</t>
  </si>
  <si>
    <t>LIMPEZA FINAL DA OBRA</t>
  </si>
  <si>
    <t>SERVENTE COM ENCARGOS COMPLEMENTARES</t>
  </si>
  <si>
    <t>ACIDO MURIATICO, DILUICAO 10% A 12% PARA USO EM LIMPEZA</t>
  </si>
  <si>
    <t>AUXILIAR DE PEDREIRO</t>
  </si>
  <si>
    <t>CARPINTEIRO AUXILIAR</t>
  </si>
  <si>
    <t>ARMADRO</t>
  </si>
  <si>
    <t>BETONEIRA CAPACIDADE NOMINAL 400 L, CAPACIDADE DE MISTURA 280 L, MOTOR ELETRICO TRIFASICO 220/380 V POTENCIA 2 CV, SEM CARREGADOR</t>
  </si>
  <si>
    <t>PEDRA BRITADA N. 1 (9,5 a 19 MM) POSTO PEDREIRA/FORNECEDOR, SEM FRETE</t>
  </si>
  <si>
    <t>PEDRA BRITADA N. 2 (19 A 38 MM) POSTO PEDREIRA/FORNECEDOR, SEM FRETE</t>
  </si>
  <si>
    <t>AREIA MEDIA - POSTO JAZIDA/FORNECEDOR (RETIRADO NA JAZIDA, SEM TRANSPORTE)</t>
  </si>
  <si>
    <t>ARAME RECOZIDO 16 BWG, D = 1,60 MM (0,016 KG/M) OU 18 BWG, D = 1,25 MM (0,01 KG/M)</t>
  </si>
  <si>
    <t>PREGO DE ACO POLIDO COM CABECA 18 X 27 (2 1/2 X 10)</t>
  </si>
  <si>
    <t>DESMOLDANTE PROTETOR PARA FORMAS DE MADEIRA, DE BASE OLEOSA EMULSIONADA EM AGUA</t>
  </si>
  <si>
    <t xml:space="preserve"> ACO CA-50, 10,0 MM, VERGALHAO</t>
  </si>
  <si>
    <r>
      <t>UN:</t>
    </r>
    <r>
      <rPr>
        <sz val="9"/>
        <color rgb="FF000000"/>
        <rFont val="Gill Sans MT"/>
      </rPr>
      <t xml:space="preserve"> UNIDADE</t>
    </r>
  </si>
  <si>
    <t>ENCANADOR OU BOMBEIRO HIDRÁULICO COM ENCARGOS COMPLEMENTARES</t>
  </si>
  <si>
    <t>SIFAO PLASTICO FLEXIVEL SAIDA VERTICAL PARA COLUNA LAVATORIO, 1 X 1.1/2 "</t>
  </si>
  <si>
    <t>LAVATORIO LOUCA BRANCO SUSPENSO PARA DEFICIENTES FÍSICOS, SEM COLUNA</t>
  </si>
  <si>
    <t>BARRA DE APOIO RETA, EM ACO INOX POLIDO, COMPRIMENTO 80CM, DIAMETRO MINIMO 3CM</t>
  </si>
  <si>
    <t>ELETRODO REVESTIDO AWS - E6013, DIAMETRO IGUAL A 4,00 MM</t>
  </si>
  <si>
    <t>MASSA PLASTICA PARA MARMORE/GRANITO</t>
  </si>
  <si>
    <t>GRANITO PARA BANCADA, POLIDO, TIPO ANDORINHA/ QUARTZ/ CASTELO/ CORUMBA OU OUTROS EQUIVALENTES DA REGIAO, E= *2,5* CM</t>
  </si>
  <si>
    <t>BARRA DE FERRO RETANGULAR, BARRA CHATA, 2" X 1/4" (L X E), 2,53 KG/M</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</si>
  <si>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</si>
  <si>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</si>
  <si>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</si>
  <si>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</si>
  <si>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ITEM: </t>
    </r>
    <r>
      <rPr>
        <sz val="9"/>
        <color rgb="FF000000"/>
        <rFont val="Gill Sans MT"/>
        <family val="2"/>
      </rPr>
      <t>PS - 012</t>
    </r>
  </si>
  <si>
    <t>CHAPISCO APLICADO EM ALVENARIAS E ESTRUTURAS DE CONCRETO INTERNAS, COM COLHER DE PEDREIRO. ARGAMASSA TRAÇO 1:3 COM PREPARO EM BETONEIRA 400L. AF_06/2014</t>
  </si>
  <si>
    <t>EMBOÇO, PARA RECEBIMENTO DE CERÂMICA, EM ARGAMASSA TRAÇO 1:2:8, PREPARO MECÂNICO COM BETONEIRA 400L, APLICADO MANUALMENTE EM FACES INTERNAS DE PAREDES, PARA AMBIENTE COM ÁREA MAIOR QUE 10M2, ESPESSURA DE 20MM, COM EXECUÇÃO DE TALISCAS. AF_06/2014</t>
  </si>
  <si>
    <r>
      <t xml:space="preserve">UN: </t>
    </r>
    <r>
      <rPr>
        <sz val="9"/>
        <color rgb="FF000000"/>
        <rFont val="Gill Sans MT"/>
        <family val="2"/>
      </rPr>
      <t>UNIDADE</t>
    </r>
  </si>
  <si>
    <t>CAL HIDRATADA CH-I PARA ARGAMASSAS</t>
  </si>
  <si>
    <t>ENXADA ESTREITA *25 X 23* CM COM CABO</t>
  </si>
  <si>
    <t>CARRINHO DE MAO DE ACO CAPACIDADE 50 A 60 L, PNEU COM CAMARA</t>
  </si>
  <si>
    <t>CAPACETE DE SEGURANCA ABA FRONTAL COM SUSPENSAO DE POLIETILENO, SEM JUGULAR (CLASSE B)</t>
  </si>
  <si>
    <t>BOTA DE SEGURANCA COM BIQUEIRA DE ACO E COLARINHO ACOLCHOADO</t>
  </si>
  <si>
    <t>VIDRO TEMPERADO VERDE E = 10 MM, SEM COLOCACAO</t>
  </si>
  <si>
    <t>VIDRO TEMPERADO VERDE E = 8 MM, SEM COLOCACAO</t>
  </si>
  <si>
    <t>CHP</t>
  </si>
  <si>
    <t>VIBRADOR DE IMERSÃO, DIÂMETRO DE PONTEIRA 45MM, MOTOR ELÉTRICO TRIFÁSICO POTÊNCIA DE 2 CV - CHP DIURNO. AF_06/2015</t>
  </si>
  <si>
    <t>COTAÇÃO</t>
  </si>
  <si>
    <t>PERFIL DE ALUMINIO ANODIZADO (Tipo cavalão peso 0,25kg/m)</t>
  </si>
  <si>
    <t>PERFIL DE ALUMINIO ANODIZADO (Trilho superior peso 0,528kg/m)</t>
  </si>
  <si>
    <t>PERFIL DE ALUMINIO ANODIZADO (Trilho inferior peso 0,30kg/m)</t>
  </si>
  <si>
    <t>PERFIL DE ALUMINIO ANODIZADO (Tipo capa peso 0,2146kg/m)</t>
  </si>
  <si>
    <t>PERFIL DE ALUMINIO ANODIZADO (Tipo cadeirinha peso 0,1317kg/m)</t>
  </si>
  <si>
    <t>PERFIL DE ALUMINIO ANODIZADO (Tipo transpasse peso 0,096kg/m)</t>
  </si>
  <si>
    <t>EXECUÇÃO DE PÁTIO/ESTACIONAMENTO EM PISO INTERTRAVADO, COM BLOCO RETANGULAR COR NATURAL DE 20 X 10 CM, ESPESSURA 6 CM. AF_12/2015</t>
  </si>
  <si>
    <t xml:space="preserve"> ASSENTO SANITARIO DE PLASTICO, TIPO CONVENCIONAL</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</si>
  <si>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</si>
  <si>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</si>
  <si>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</si>
  <si>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 xml:space="preserve"> APLICAÇÃO E LIXAMENTO DE MASSA LÁTEX EM PAREDES, DUAS DEMÃOS. AF_06/2014</t>
  </si>
  <si>
    <t>RODAPE EM MARMORITE, ALTURA 10CM</t>
  </si>
  <si>
    <t>LUVA RASPA DE COURO, CANO CURTO (PUNHO *7* CM)</t>
  </si>
  <si>
    <t>GRUPO DE SOLDAGEM COM GERADOR A DIESEL 60 CV PARA SOLDA ELÉTRICA, SOBRE 04 RODAS, COM MOTOR 4 CILINDROS 600 A - MATERIAIS NA OPERAÇÃO. AF_02/2016</t>
  </si>
  <si>
    <t>ENERGIA ELETRICA ATE 2000 KWH INDUSTRIAL, SEM DEMANDA</t>
  </si>
  <si>
    <t>INFRA ESTRUTURA</t>
  </si>
  <si>
    <t>FUNDAÇÕES E ARRANQUES</t>
  </si>
  <si>
    <t>3.1.1</t>
  </si>
  <si>
    <r>
      <t xml:space="preserve">ARMAÇÃO DE PILAR OU VIGA DE UMA ESTRUTURA CONVENCIONAL DE CONCRETO ARMADO EM UMA EDIFÍCAÇÃO TÉRREA OU SOBRADO UTILIZANDO AÇO </t>
    </r>
    <r>
      <rPr>
        <b/>
        <sz val="9"/>
        <rFont val="Gill Sans MT"/>
        <family val="2"/>
      </rPr>
      <t>CA-60 DE 5.0 MM</t>
    </r>
    <r>
      <rPr>
        <sz val="9"/>
        <rFont val="Gill Sans MT"/>
        <family val="2"/>
      </rPr>
      <t xml:space="preserve"> - MONTAGEM. </t>
    </r>
  </si>
  <si>
    <t>3.1.2</t>
  </si>
  <si>
    <r>
      <t xml:space="preserve">ARMAÇÃO DE PILAR OU VIGA DE UMA ESTRUTURA CONVENCIONAL DE CONCRETO ARMADO EM UMA EDIFÍCAÇÃO TÉRREA OU SOBRADO UTILIZANDO AÇO </t>
    </r>
    <r>
      <rPr>
        <b/>
        <sz val="9"/>
        <rFont val="Gill Sans MT"/>
        <family val="2"/>
      </rPr>
      <t>CA-50 DE 8.0 MM</t>
    </r>
    <r>
      <rPr>
        <sz val="9"/>
        <rFont val="Gill Sans MT"/>
        <family val="2"/>
      </rPr>
      <t xml:space="preserve"> - MONTAGEM. </t>
    </r>
  </si>
  <si>
    <t>3.1.3</t>
  </si>
  <si>
    <r>
      <t xml:space="preserve">ARMAÇÃO DE PILAR OU VIGA DE UMA ESTRUTURA CONVENCIONAL DE CONCRETO ARMADO EM UMA EDIFÍCAÇÃO TÉRREA OU SOBRADO UTILIZANDO AÇO </t>
    </r>
    <r>
      <rPr>
        <b/>
        <sz val="9"/>
        <rFont val="Gill Sans MT"/>
        <family val="2"/>
      </rPr>
      <t>CA-50 DE 10.0 MM</t>
    </r>
    <r>
      <rPr>
        <sz val="9"/>
        <rFont val="Gill Sans MT"/>
        <family val="2"/>
      </rPr>
      <t xml:space="preserve"> - MONTAGEM. </t>
    </r>
  </si>
  <si>
    <t>3.1.4</t>
  </si>
  <si>
    <t>FABRICAÇÃO, MONTAGEM E DESMONTAGEM DE FÔRMA PARA SAPATA, EM MADEIRA SERRADA, E=25 MM, 4 UTILIZAÇÕES.</t>
  </si>
  <si>
    <t>3.1.5</t>
  </si>
  <si>
    <t>VIGAS BALDRAMES</t>
  </si>
  <si>
    <t>3.2.1</t>
  </si>
  <si>
    <t>3.2.2</t>
  </si>
  <si>
    <t>3.2.3</t>
  </si>
  <si>
    <t>3.2.4</t>
  </si>
  <si>
    <r>
      <t xml:space="preserve">ARMAÇÃO DE PILAR OU VIGA DE UMA ESTRUTURA CONVENCIONAL DE CONCRETO ARMADO EM UMA EDIFÍCAÇÃO TÉRREA OU SOBRADO UTILIZANDO AÇO </t>
    </r>
    <r>
      <rPr>
        <b/>
        <sz val="9"/>
        <rFont val="Gill Sans MT"/>
        <family val="2"/>
      </rPr>
      <t>CA-50 DE 12.5 MM</t>
    </r>
    <r>
      <rPr>
        <sz val="9"/>
        <rFont val="Gill Sans MT"/>
        <family val="2"/>
      </rPr>
      <t xml:space="preserve"> - MONTAGEM. </t>
    </r>
  </si>
  <si>
    <t>3.2.5</t>
  </si>
  <si>
    <t xml:space="preserve">FABRICAÇÃO, MONTAGEM E DESMONTAGEM DE FÔRMA PARA VIGA BALDRAME, EM MADEIRA SERRADA, E=25 MM, 4 UTILIZAÇÕES. </t>
  </si>
  <si>
    <t>3.2.6</t>
  </si>
  <si>
    <t>CONCRETAGEM DE VIGAS E LAJES, FCK=25 MPA, PARA LAJES PREMOLDADAS COM USO DE BOMBA EM EDIFICAÇÃO COM ÁREA MÉDIA DE LAJES MENOR OU IGUAL A 20 M² - LANÇAMENTO, ADENSAMENTO E ACABAMENTO.</t>
  </si>
  <si>
    <t>SUPRA ESTRUTURA</t>
  </si>
  <si>
    <t>PILARES</t>
  </si>
  <si>
    <t>4.1.1</t>
  </si>
  <si>
    <t>4.1.2</t>
  </si>
  <si>
    <t>4.1.3</t>
  </si>
  <si>
    <t xml:space="preserve">MONTAGEM E DESMONTAGEM DE FÔRMA DE PILARES RETANGULARES E ESTRUTURAS S IMILARES COM ÁREA MÉDIA DAS SEÇÕES MAIOR QUE 0,25 M², PÉ-DIREITO SIMPLES, EM MADEIRA SERRADA, 4 UTILIZAÇÕES. </t>
  </si>
  <si>
    <t>4.1.4</t>
  </si>
  <si>
    <t xml:space="preserve">CONCRETAGEM DE PILARES, FCK = 25 MPA, COM USO DE BOMBA EM EDIFICAÇÃO COM SEÇÃO MÉDIA DE PILARES MENOR OU IGUAL A 0,25 M² - LANÇAMENTO, ADENSAMENTO E ACABAMENTO. </t>
  </si>
  <si>
    <t xml:space="preserve">VIGAS </t>
  </si>
  <si>
    <t>4.2.1</t>
  </si>
  <si>
    <t>4.2.2</t>
  </si>
  <si>
    <r>
      <t xml:space="preserve">ARMAÇÃO DE PILAR OU VIGA DE UMA ESTRUTURA CONVENCIONAL DE CONCRETO ARMADO EM UMA EDIFÍCAÇÃO TÉRREA OU SOBRADO UTILIZANDO AÇO </t>
    </r>
    <r>
      <rPr>
        <b/>
        <sz val="9"/>
        <rFont val="Gill Sans MT"/>
        <family val="2"/>
      </rPr>
      <t>CA-50 DE 6.3 MM</t>
    </r>
    <r>
      <rPr>
        <sz val="9"/>
        <rFont val="Gill Sans MT"/>
        <family val="2"/>
      </rPr>
      <t xml:space="preserve"> - MONTAGEM. </t>
    </r>
  </si>
  <si>
    <t>4.2.3</t>
  </si>
  <si>
    <t>4.2.4</t>
  </si>
  <si>
    <t>4.2.5</t>
  </si>
  <si>
    <t>4.2.6</t>
  </si>
  <si>
    <t>4.2.7</t>
  </si>
  <si>
    <t>LAJES</t>
  </si>
  <si>
    <t>4.3.1</t>
  </si>
  <si>
    <t>LAJE PISO - PRE-MOLD H=12CM P/ 500KG/M2 / INCL VIGOTAS TG8, LAJOTAS, CAPA - 4CM DE CONCRETO 25MPA E ESCORAMENTO.</t>
  </si>
  <si>
    <t>4.3.2</t>
  </si>
  <si>
    <t>4.3.3</t>
  </si>
  <si>
    <r>
      <t xml:space="preserve">ARMAÇÃO DE LAJE DE UMA ESTRUTURA CONVENCIONAL DE CONCRETO ARMADO EM UM EDIFÍCIO DE MÚLTIPLOS PAVIMENTOS UTILIZANDO AÇO </t>
    </r>
    <r>
      <rPr>
        <b/>
        <sz val="9"/>
        <rFont val="Gill Sans MT"/>
        <family val="2"/>
      </rPr>
      <t>CA-50 DE 8.0 MM</t>
    </r>
    <r>
      <rPr>
        <sz val="9"/>
        <rFont val="Gill Sans MT"/>
        <family val="2"/>
      </rPr>
      <t xml:space="preserve"> - MONTAGEM.</t>
    </r>
  </si>
  <si>
    <r>
      <t xml:space="preserve">ARMAÇÃO DE LAJE DE UMA ESTRUTURA CONVENCIONAL DE CONCRETO ARMADO EM UMA EDIFICAÇÃO TÉRREA OU SOBRADO UTILIZANDO AÇO </t>
    </r>
    <r>
      <rPr>
        <b/>
        <sz val="9"/>
        <rFont val="Gill Sans MT"/>
      </rPr>
      <t>CA-50 DE 10,0 MM</t>
    </r>
    <r>
      <rPr>
        <sz val="9"/>
        <rFont val="Gill Sans MT"/>
        <family val="2"/>
      </rPr>
      <t xml:space="preserve">  - MONTAGEM.</t>
    </r>
  </si>
  <si>
    <r>
      <t xml:space="preserve">ARMAÇÃO DE LAJE DE UMA ESTRUTURA CONVENCIONAL DE CONCRETO ARMADO EM UM EDIFÍCIO DE MÚLTIPLOS PAVIMENTOS UTILIZANDO AÇO </t>
    </r>
    <r>
      <rPr>
        <b/>
        <sz val="9"/>
        <rFont val="Gill Sans MT"/>
      </rPr>
      <t>CA-50 DE 6,3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</si>
  <si>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16,0 MM</t>
    </r>
    <r>
      <rPr>
        <sz val="9"/>
        <rFont val="Gill Sans MT"/>
        <family val="2"/>
      </rPr>
      <t xml:space="preserve"> - MONTAGEM.</t>
    </r>
  </si>
  <si>
    <r>
      <t xml:space="preserve"> ARMAÇÃO DE PILAR OU VIGA DE UMA ESTRUTURA CONVENCIONAL DE CONCRETO ARMADO EM UM EDIFÍCIO DE MÚLTIPLOS PAVIMENTOS UTILIZANDO AÇO </t>
    </r>
    <r>
      <rPr>
        <b/>
        <sz val="9"/>
        <rFont val="Gill Sans MT"/>
      </rPr>
      <t>CA-50 DE 20,0 MM</t>
    </r>
    <r>
      <rPr>
        <sz val="9"/>
        <rFont val="Gill Sans MT"/>
        <family val="2"/>
      </rPr>
      <t xml:space="preserve"> - MONTAGEM.</t>
    </r>
  </si>
  <si>
    <t>3.1.6</t>
  </si>
  <si>
    <t>3.1.7</t>
  </si>
  <si>
    <t>3.1.8</t>
  </si>
  <si>
    <t>4.1.5</t>
  </si>
  <si>
    <t>4.1.6</t>
  </si>
  <si>
    <t>4.2.8</t>
  </si>
  <si>
    <t>4.2.9</t>
  </si>
  <si>
    <t>4.3.4</t>
  </si>
  <si>
    <t>4.3.5</t>
  </si>
  <si>
    <t>TELHADOR</t>
  </si>
  <si>
    <t xml:space="preserve"> OPERADOR DE GUINCHO</t>
  </si>
  <si>
    <t xml:space="preserve"> ENERGIA ELETRICA ATE 2000 KWH INDUSTRIAL, SEM DEMANDA</t>
  </si>
  <si>
    <t>KW/H</t>
  </si>
  <si>
    <t>0,0039</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</si>
  <si>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</si>
  <si>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</si>
  <si>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</si>
  <si>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EPI - FAMILIA CARPINTEIRO DE FORMAS - HORISTA (ENCARGOS COMPLEMENTARES - COLETADO CAIXA)</t>
  </si>
  <si>
    <t>FERRAMENTAS - FAMILIA CARPINTEIRO DE FORMAS - HORISTA (ENCARGOS COMPLEMENTARES - COLETADO CAIXA)</t>
  </si>
  <si>
    <t>GUINCHO ELETRICO DE COLUNA, CAPACIDADE 400 KG, COM MOTO FREIO, MOTOR TRIFASICO DE 1,25 CV</t>
  </si>
  <si>
    <t xml:space="preserve"> FERRAMENTAS - FAMILIA OPERADOR ESCAVADEIRA - HORISTA (ENCARGOS COMPLEMENTARES - COLETADO CAIXA)</t>
  </si>
  <si>
    <t>TELHAMENTO COM TELHA ONDULADA DE FIBROCIMENTO E = 5 MM, COM RECOBRIMENTO LATERAL DE 1/4 DE ONDA PARA TELHADO COM INCLINAÇÃO MAIOR QUE 10°, COM ATÉ 2 ÁGUAS, INCLUSO IÇAMENTO. AF_07/2019</t>
  </si>
  <si>
    <t xml:space="preserve"> PONTALETE DE MADEIRA NAO APARELHADA *7,5 X 7,5* CM (3 X 3 ") PINUS, MISTA OU EQUIVALENTE DA REGIAO</t>
  </si>
  <si>
    <t>TABUA DE MADEIRA NAO APARELHADA *2,5 X 20* CM, CEDRINHO OU EQUIVALENTE DA REGIAO</t>
  </si>
  <si>
    <t>LOCACAO CONVENCIONAL DE OBRA, UTILIZANDO GABARITO DE TÁBUAS CORRIDAS PONTALETADAS A CADA 2,00M - 2 UTILIZAÇÕES. AF_10/2018  (Perímetro das edificações)</t>
  </si>
  <si>
    <t xml:space="preserve">OLEO DIESEL COMBUSTIVEL COMUM  </t>
  </si>
  <si>
    <t>CAMINHAO TRUCADO, PESO BRUTO TOTAL 23000 KG, CARGA UTIL MAXIMA 15935 KG, DISTANCIA ENTRE EIXOS 4,80 M, POTENCIA 230 CV (INCLUI CABINE E CHASSI, NAO INCLUI CARROCERIA)</t>
  </si>
  <si>
    <t>EPI - FAMILIA OPERADOR ESCAVADEIRA - HORISTA (ENCARGOS COMPLEMENTARES - COLETADO CAIXA)</t>
  </si>
  <si>
    <t>FERRAMENTAS - FAMILIA SERVENTE - HORISTA (ENCARGOS COMPLEMENTARES - COLETADO CAIXA)</t>
  </si>
  <si>
    <t>GRADE DE DISCOS COM CONTROLE REMOTO, REBOCAVEL, COM 24 DISCOS 24" X 6 MM, COM PNEUS PARA TRANSPORTE</t>
  </si>
  <si>
    <t>MOTONIVELADORA POTENCIA BASICA LIQUIDA (PRIMEIRA MARCHA) 125 HP , PESO BRUTO 13843 KG, LARGURA DA LAMINA DE 3,7 M</t>
  </si>
  <si>
    <t>MOTORISTA DE CAMINHAO</t>
  </si>
  <si>
    <t>OPERADOR DE ROLO COMPACTADOR</t>
  </si>
  <si>
    <t>OPERADOR DE MOTONIVELADORA</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</si>
  <si>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</si>
  <si>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</si>
  <si>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</si>
  <si>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</si>
  <si>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r>
      <t xml:space="preserve">ITEM: </t>
    </r>
    <r>
      <rPr>
        <sz val="9"/>
        <color rgb="FF000000"/>
        <rFont val="Gill Sans MT"/>
        <family val="2"/>
      </rPr>
      <t>PS - 038</t>
    </r>
  </si>
  <si>
    <t>PS - 038</t>
  </si>
  <si>
    <t>CARPINTEIRO DE FORMAS COM ENCARGOS COMPLEMENTARES</t>
  </si>
  <si>
    <r>
      <t xml:space="preserve">ITEM: </t>
    </r>
    <r>
      <rPr>
        <sz val="9"/>
        <color rgb="FF000000"/>
        <rFont val="Gill Sans MT"/>
        <family val="2"/>
      </rPr>
      <t>PS - 039</t>
    </r>
  </si>
  <si>
    <t>PS - 039</t>
  </si>
  <si>
    <t>AJUDANTE DE CARPINTEIRO COM ENCARGOS COMPLEMENTARES</t>
  </si>
  <si>
    <t>ACO CA-60, 4,2 MM, OU 5,0 MM, OU 6,0 MM, OU 7,0 MM, VERGALHAO</t>
  </si>
  <si>
    <t>LAJE PRE-MOLDADA CONVENCIONAL (LAJOTAS + VIGOTAS) PARA PISO, UNIDIRECIONAL, SOBRECARGA DE 350 KG/M2, VAO ATE 4,50 M (SEM COLOCACAO)</t>
  </si>
  <si>
    <t>PONTALETE DE MADEIRA NAO APARELHADA *7,5 X 7,5* CM (3 X 3 ") PINUS, MISTA OU EQUIVALENTE DA REGIAO</t>
  </si>
  <si>
    <t xml:space="preserve">PREGO DE ACO POLIDO COM CABECA 18 X 27 (2 1/2 X 10)  </t>
  </si>
  <si>
    <t>TABUA DE MADEIRA NAO APARELHADA *2,5 X 30* CM, CEDRINHO OU EQUIVALENTE DA REGIAO</t>
  </si>
  <si>
    <t>VERGA/CONTRAVERGA 13,5x13,5cm - VERGA RETA MOLDADA IN LOCO COM FORMA DE MADEIRA, CONSIDERANDO 02 REAPROVEITAMENTOS E, CONCRETO ARMADO FCK= 20 MPA - COM TRANSPASSE</t>
  </si>
  <si>
    <t>TELHAMENTO COM TELHA ONDULADA DE FIBROCIMENTO E = 6 MM, COM RECOBRIMENTO LATERAL DE 1/4 DE ONDA PARA TELHADO COM INCLINAÇÃO MAIOR QUE 10°, COM ATÉ 2 ÁGUAS, INCLUSO IÇAMENTO. AF_07/2019</t>
  </si>
  <si>
    <t>COBERTURA TRAPEZOIDAL EM TELHA ALUZICNCO E=0,3MM, S/PINTURA, COM RECHEIRO DE POLIESTIRENO EXPANDIDO (EPS ALTURA =3CM) - FORNECIMENTO E INSTALAÇÃO.</t>
  </si>
  <si>
    <t>SER.CG: COBERTURA TRAPEZOIDAL EM TELHA ALUZICNCO E=0,3MM, S/PINTURA, COM RECHEIRO DE POLIESTIRENO EXPANDIDO (EPS ALTURA =3CM) - FORNECIMENTO E INSTALAÇÃO.</t>
  </si>
  <si>
    <t>PAINÉIS EM ACM - FORNECIMENTO E INSTALAÇÃO</t>
  </si>
  <si>
    <t>PROTETOR SOLAR FPS 30, EMBALAGEM 2 LITROS</t>
  </si>
  <si>
    <t>RESPIRADOR DESCARTAVEL SEM VALVULA DE EXALACAO, PFF 1</t>
  </si>
  <si>
    <t>TRAVA-QUEDAS EM ACO PARA CORDA DE 12 MM, EXTENSOR DE 25 X 300 MM, COM MOSQUETAO TIPO GANCHO TRAVA DUPLA</t>
  </si>
  <si>
    <t>AVENTAL DE SEGURANCA DE RASPA DE COURO 1,00 X 0,60 M</t>
  </si>
  <si>
    <t>FITA CREPE ROLO DE 25 MM X 50 M</t>
  </si>
  <si>
    <t>BALDE PLASTICO CAPACIDADE *10* L</t>
  </si>
  <si>
    <t>LIXADEIRA ELETRICA ANGULAR, PARA DISCO DE 7 " (180 MM), POTENCIA DE 2.200 W, *5.000* RPM, 220 V</t>
  </si>
  <si>
    <t>ESCADA DUPLA DE ABRIR EM ALUMINIO, MODELO PINTOR, 8 DEGRAUS</t>
  </si>
  <si>
    <t xml:space="preserve"> INVERSOR DE SOLDA MONOFASICO DE 160 A, POTENCIA DE 5400 W, TENSAO DE 220 V, TURBO VENTILADO, PROTECAO POR FUSIVEL TERMICO, PARA ELETRODOS DE 2,0 A 4,0 MM</t>
  </si>
  <si>
    <t>BOLSA DE LONA PARA FERRAMENTAS *50 X 35 X 25* CM</t>
  </si>
  <si>
    <t>REDUTOR TIPO THINNER PARA ACABAMENTO</t>
  </si>
  <si>
    <t>LINHA DE PEDREIRO LISA 100 M</t>
  </si>
  <si>
    <t>ESCADA EXTENSIVEL EM ALUMINIO COM 6,00 M ESTENDIDA</t>
  </si>
  <si>
    <t xml:space="preserve"> SELADOR HORIZONTAL PARA FITA DE ACO 1 "</t>
  </si>
  <si>
    <t xml:space="preserve"> BALDE PLASTICO CAPACIDADE *10* L</t>
  </si>
  <si>
    <t xml:space="preserve">ENXADA ESTREITA DE *240 X 230* MM, SEM CABO </t>
  </si>
  <si>
    <t xml:space="preserve"> CAPA PARA CHUVA EM PVC COM FORRO DE POLIESTER, COM CAPUZ (AMARELA OU AZUL)</t>
  </si>
  <si>
    <t xml:space="preserve"> BOTA DE SEGURANCA COM BIQUEIRA DE ACO E COLARINHO ACOLCHOADO</t>
  </si>
  <si>
    <t>PS-002</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</si>
  <si>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</si>
  <si>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</si>
  <si>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 xml:space="preserve"> CARPINTEIRO DE FORMAS</t>
  </si>
  <si>
    <t>MADEIRA SERRADA NAO APARELHADA DE PINUS, MISTA OU EQUIVALENTE DA REGIAO</t>
  </si>
  <si>
    <t>ESTRUTURA EM MADEIRA NÃO APARELHADA, PARA TELHA ONDULADA DE FIBROCIMENTO, ALUMINIO OU PLÁSTICO, APOIADA EM LAJE OU PAREDE.</t>
  </si>
  <si>
    <t>PS - 017</t>
  </si>
  <si>
    <t>PS - 024</t>
  </si>
  <si>
    <t>PS - 025</t>
  </si>
  <si>
    <t>PS - 021</t>
  </si>
  <si>
    <t>PS - 018</t>
  </si>
  <si>
    <t>PS - 023</t>
  </si>
  <si>
    <t>PS - 022</t>
  </si>
  <si>
    <t>PS - 035</t>
  </si>
  <si>
    <t>PS - 010</t>
  </si>
  <si>
    <t>ESTRUTURA METALICA EM TESOURAS OU TRELICAS, VAO LIVRE DE 12M, FORNECIMENTO E MONTAGEM</t>
  </si>
  <si>
    <t xml:space="preserve"> ESMERILHADEIRA ANGULAR ELETRICA, DIAMETRO DO DISCO 7 '' (180 MM), ROTACAO 8500 RPM, POTENCIA 2400 W</t>
  </si>
  <si>
    <t>MONTADOR DE ESTRUTURAS METALICAS</t>
  </si>
  <si>
    <t xml:space="preserve"> PERFIL "U" DE ACO LAMINADO, "U" 152 X 15,6</t>
  </si>
  <si>
    <t>ROLO DE ESPUMA POLIESTER 23 CM (SEM CABO)</t>
  </si>
  <si>
    <t>SELADOR HORIZONTAL PARA FITA DE ACO 1 "</t>
  </si>
  <si>
    <t xml:space="preserve"> TALABARTE DE SEGURANCA, 2 MOSQUETOES TRAVA DUPLA *53* MM DE ABERTURA, COM ABSORVEDOR DE ENERGIA</t>
  </si>
  <si>
    <t xml:space="preserve"> TRANSPORTE - HORISTA (COLETADO CAIXA)</t>
  </si>
  <si>
    <t>ROLO DE LA DE CARNEIRO 23 CM (SEM CABO)</t>
  </si>
  <si>
    <t>PS - 020</t>
  </si>
  <si>
    <t>7.2</t>
  </si>
  <si>
    <t>7.3</t>
  </si>
  <si>
    <t>9.1.2</t>
  </si>
  <si>
    <t>9.1.3</t>
  </si>
  <si>
    <t>9.2.2</t>
  </si>
  <si>
    <t xml:space="preserve"> CANTONEIRA DE ALUMINIO 2"X2", PARA PROTECAO DE QUINA DE PAREDE</t>
  </si>
  <si>
    <t xml:space="preserve"> AZULEJISTA OU LADRILHISTA</t>
  </si>
  <si>
    <t xml:space="preserve"> EXAMES - HORISTA (COLETADO CAIXA)</t>
  </si>
  <si>
    <t>FERRAMENTAS - FAMILIA PEDREIRO - HORISTA (ENCARGOS COMPLEMENTARES - COLETADO CAIXA)</t>
  </si>
  <si>
    <t xml:space="preserve"> EPI - FAMILIA SERVENTE - HORISTA (ENCARGOS COMPLEMENTARES - COLETADO CAIXA)</t>
  </si>
  <si>
    <t xml:space="preserve"> EPI - FAMILIA PEDREIRO - HORISTA (ENCARGOS COMPLEMENTARES - COLETADO CAIXA)</t>
  </si>
  <si>
    <t>PS - 005</t>
  </si>
  <si>
    <r>
      <t xml:space="preserve">ITEM: </t>
    </r>
    <r>
      <rPr>
        <sz val="9"/>
        <rFont val="Gill Sans MT"/>
        <family val="2"/>
      </rPr>
      <t>PS - 005</t>
    </r>
  </si>
  <si>
    <t>TINTA ASFALTICA IMPERMEABILIZANTE DISPERSA EM AGUA, PARA MATERIAIS CIMENTICIOS</t>
  </si>
  <si>
    <t>PS - 006</t>
  </si>
  <si>
    <t>CIMENTO PORTLAND COMPOSTO CP II-32</t>
  </si>
  <si>
    <t xml:space="preserve"> AREIA MEDIA - POSTO JAZIDA/FORNECEDOR (RETIRADO NA JAZIDA, SEM TRANSPORTE)</t>
  </si>
  <si>
    <t xml:space="preserve"> CINTURAO DE SEGURANCA TIPO PARAQUEDISTA, FIVELA EM ACO, AJUSTE NO SUSPENSARIO, CINTURA E PERNAS</t>
  </si>
  <si>
    <t>CAPA PARA CHUVA EM PVC COM FORRO DE POLIESTER, COM CAPUZ (AMARELA OU AZUL)</t>
  </si>
  <si>
    <t>UM</t>
  </si>
  <si>
    <t>OCULOS DE SEGURANCA CONTRA IMPACTOS COM LENTE INCOLOR, ARMACAO NYLON, COM PROTECAO UVA E UVB</t>
  </si>
  <si>
    <t xml:space="preserve"> ESCOVA DE ACO, COM CABO, *4 X 15* FILEIRAS DE CERDAS</t>
  </si>
  <si>
    <t>PROTETOR AUDITIVO TIPO PLUG DE INSERCAO COM CORDAO, ATENUACAO SUPERIOR A 15 DB</t>
  </si>
  <si>
    <t>MANGUEIRA CRISTAL PARA NIVEL, LISA, PVC TRANSPARENTE, 5/16" X1 MM</t>
  </si>
  <si>
    <t>PS - 007</t>
  </si>
  <si>
    <t>ANDAIME TABUADO SOBRE CAVALETES (INCLUSO CAVALETE) EM MADEIRA DE 1ª UTIL 20X INCL MOVIMENTACAO P/ PE-DIREITO 4,00M</t>
  </si>
  <si>
    <t xml:space="preserve"> PECA DE MADEIRA APARELHADA *7,5 X 7,5* CM (3 X 3 ") MACARANDUBA, ANGELIM OU EQUIVALENTE DA REGIAO</t>
  </si>
  <si>
    <t xml:space="preserve"> PRANCHAO DE MADEIRA APARELHADA *8 X 30* CM, MACARANDUBA, ANGELIM OU EQUIVALENTE DA REGIAO</t>
  </si>
  <si>
    <t>PREGO DE ACO POLIDO COM CABECA 18 X 30 (2 3/4 X 10)</t>
  </si>
  <si>
    <t xml:space="preserve"> ESCADA DUPLA DE ABRIR EM ALUMINIO, MODELO PINTOR, 8 DEGRAUS</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</si>
  <si>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</si>
  <si>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</si>
  <si>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</si>
  <si>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</si>
  <si>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</si>
  <si>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 xml:space="preserve"> PEDREIRO COM ENCARGOS COMPLEMENTARES</t>
  </si>
  <si>
    <t xml:space="preserve">BATENTE/ PORTAL/ADUELA/ MARCO MACICO, E= *3* CM, L= *15* CM, *60 CM A 120* CM X *210* CM, EM CEDRINHO/ ANGELIM COMERCIAL/ EUCALIPTO/ CURUPIXA/ PEROBA/ CUMARU OU EQUIVALENTE DA REGIAO (NAO INCLUI ALIZARES) </t>
  </si>
  <si>
    <t>JG</t>
  </si>
  <si>
    <t>PORTA DE MADEIRA, FOLHA MEDIA (NBR 15930), E = 35 MM, NUCLEO SARRAFEADO, CAPA FRISADA EM HDF, ACABAMENTO MELAMINICO EM PADRAO MADEIRA</t>
  </si>
  <si>
    <t>PREGO DE ACO POLIDO COM CABECA 16 X 24 (2 1/4 X 12)</t>
  </si>
  <si>
    <t>RODIZIO PARA TRILHO (TIPO NAPOLEAO), EM LATAO, COM ROLAMENTO EM ACO, 6 MM, PARA JANELA DE CORRER</t>
  </si>
  <si>
    <t>TRILHO QUADRADO, EM ALUMINIO (VERGALHAO MACICO), 1/4", (*6 X 6* CM), PARA RODIZIOS</t>
  </si>
  <si>
    <t>GUARNICAO/ ALIZAR/ VISTA MACICA, E= *1* CM, L= *4,5* CM, EM CEDRINHO/ ANGELIM COMERCIAL/ EUCALIPTO/ CURUPIXA/ PEROBA/ CUMARU OU EQUIVALENTE DA REGIAO</t>
  </si>
  <si>
    <t>PILAR DE MADEIRA NAO APARELHADA *10 X 10* CM, MACARANDUBA, ANGELIM OU EQUIVALENTE DA REGIAO</t>
  </si>
  <si>
    <t>ARGAMASSA TRAÇO 1:0,5:4,5 (CIMENTO, CAL E AREIA MÉDIA) PARA ASSENTAMENTO DE ALVENARIA, PREPARO MANUAL. AF_08/2014</t>
  </si>
  <si>
    <t xml:space="preserve"> LASTRO DE CONCRETO, E=5CM, PREPARO MECÂNICO, INCLUSOS LANÇAMENTO E ADENSAMENTO</t>
  </si>
  <si>
    <t xml:space="preserve"> SERVENTE DE OBRAS</t>
  </si>
  <si>
    <t xml:space="preserve"> PEDREIRO</t>
  </si>
  <si>
    <t>CINTURAO DE SEGURANCA TIPO PARAQUEDISTA, FIVELA EM ACO, AJUSTE NO SUSPENSARIO, CINTURA E PERNAS</t>
  </si>
  <si>
    <t xml:space="preserve"> ENXADA ESTREITA *25 X 23* CM COM CABO</t>
  </si>
  <si>
    <t xml:space="preserve"> OCULOS DE SEGURANCA CONTRA IMPACTOS COM LENTE INCOLOR, ARMACAO NYLON, COM PROTECAO UVA E UVB</t>
  </si>
  <si>
    <t>ENERGIA ELETRICA ATE 2000 KWH INDUSTRIAL, SEM DEMANDAENERGIA ELETRICA ATE 2000 KWH INDUSTRIAL, SEM DEMANDA</t>
  </si>
  <si>
    <t xml:space="preserve"> PROTETOR AUDITIVO TIPO PLUG DE INSERCAO COM CORDAO, ATENUACAO SUPERIOR A 15 DB</t>
  </si>
  <si>
    <t xml:space="preserve"> MANGUEIRA CRISTAL PARA NIVEL, LISA, PVC TRANSPARENTE, 5/16" X1 MM</t>
  </si>
  <si>
    <t>0,0038884</t>
  </si>
  <si>
    <t>OPERADOR DE BETONEIRA ESTACIONARIA/MISTURADOR</t>
  </si>
  <si>
    <t xml:space="preserve"> CONTRAPISO EM ARGAMASSA TRAÇO 1:4 (CIMENTO E AREIA), PREPARO MECÂNICO COM BETONEIRA 400 L, APLICADO EM ÁREAS SECAS SOBRE LAJE, ADERIDO, ESPESSURA 2CM, ACABAMENTO REFORÇADO. AF_06/201</t>
  </si>
  <si>
    <t>OPERADOR DE BETONEIRA ESTACIONARIA/MISTURADOR (COLETADO CAIXA)</t>
  </si>
  <si>
    <t xml:space="preserve"> SEGURO - HORISTA (COLETADO CAIXA)</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</si>
  <si>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</si>
  <si>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</si>
  <si>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</si>
  <si>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</si>
  <si>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</si>
  <si>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 xml:space="preserve"> FUNDO ANTICORROSIVO PARA METAIS FERROSOS (ZARCAO)</t>
  </si>
  <si>
    <t xml:space="preserve"> LIXA EM FOLHA PARA FERRO, NUMERO 150</t>
  </si>
  <si>
    <t xml:space="preserve"> SOLVENTE DILUENTE A BASE DE AGUARRAS</t>
  </si>
  <si>
    <t xml:space="preserve"> CAPACETE DE SEGURANCA ABA FRONTAL COM SUSPENSAO DE POLIETILENO, SEM JUGULAR (CLASSE B)</t>
  </si>
  <si>
    <t>ESCOVA DE ACO, COM CABO, *4 X 15* FILEIRAS DE CERDAS</t>
  </si>
  <si>
    <t xml:space="preserve"> RESPIRADOR DESCARTAVEL SEM VALVULA DE EXALACAO, PFF 1</t>
  </si>
  <si>
    <t>PS - 019</t>
  </si>
  <si>
    <t xml:space="preserve"> PERFIL CANTONEIRA L, LISA, EM ACO, 25 X 30 MM, E = 0,5 MM, PARA ESTRUTURA DRYWALL</t>
  </si>
  <si>
    <t xml:space="preserve"> PS - 015</t>
  </si>
  <si>
    <r>
      <t xml:space="preserve">ITEM: </t>
    </r>
    <r>
      <rPr>
        <sz val="9"/>
        <color rgb="FF000000"/>
        <rFont val="Gill Sans MT"/>
        <family val="2"/>
      </rPr>
      <t>PS - 015</t>
    </r>
  </si>
  <si>
    <t>PS - 016</t>
  </si>
  <si>
    <t>PS - 026</t>
  </si>
  <si>
    <r>
      <t xml:space="preserve">ITEM: </t>
    </r>
    <r>
      <rPr>
        <sz val="9"/>
        <color rgb="FF000000"/>
        <rFont val="Gill Sans MT"/>
        <family val="2"/>
      </rPr>
      <t>PS - 026</t>
    </r>
  </si>
  <si>
    <t>PS - 029</t>
  </si>
  <si>
    <r>
      <t xml:space="preserve">ITEM: </t>
    </r>
    <r>
      <rPr>
        <sz val="9"/>
        <color rgb="FF000000"/>
        <rFont val="Gill Sans MT"/>
        <family val="2"/>
      </rPr>
      <t>PS - 029</t>
    </r>
  </si>
  <si>
    <t>PS - 030</t>
  </si>
  <si>
    <r>
      <t xml:space="preserve">ITEM: </t>
    </r>
    <r>
      <rPr>
        <sz val="9"/>
        <color rgb="FF000000"/>
        <rFont val="Gill Sans MT"/>
        <family val="2"/>
      </rPr>
      <t>PS - 030</t>
    </r>
  </si>
  <si>
    <r>
      <t xml:space="preserve">ITEM: </t>
    </r>
    <r>
      <rPr>
        <sz val="9"/>
        <rFont val="Gill Sans MT"/>
        <family val="2"/>
      </rPr>
      <t>PS - 031</t>
    </r>
  </si>
  <si>
    <r>
      <t xml:space="preserve">ITEM: </t>
    </r>
    <r>
      <rPr>
        <sz val="9"/>
        <color rgb="FF000000"/>
        <rFont val="Gill Sans MT"/>
        <family val="2"/>
      </rPr>
      <t>PS - 032</t>
    </r>
  </si>
  <si>
    <t>PS - 033</t>
  </si>
  <si>
    <r>
      <t xml:space="preserve">ITEM: </t>
    </r>
    <r>
      <rPr>
        <sz val="9"/>
        <color rgb="FF000000"/>
        <rFont val="Gill Sans MT"/>
        <family val="2"/>
      </rPr>
      <t>PS - 033</t>
    </r>
  </si>
  <si>
    <r>
      <t xml:space="preserve">ITEM: </t>
    </r>
    <r>
      <rPr>
        <sz val="9"/>
        <color rgb="FF000000"/>
        <rFont val="Gill Sans MT"/>
        <family val="2"/>
      </rPr>
      <t>PS - 034</t>
    </r>
  </si>
  <si>
    <t>PORTA DE MADEIRA COMPENSADA LISA PARA PINTURA, 160X210X3,5CM, 2 FOLHAS, INCLUSO ADUELA 2A, ALIZAR 2A E DOBRADICAS</t>
  </si>
  <si>
    <t xml:space="preserve"> EPI - FAMILIA CARPINTEIRO DE FORMAS - HORISTA (ENCARGOS COMPLEMENTARES - COLETADO CAIXA)</t>
  </si>
  <si>
    <t xml:space="preserve"> FERRAMENTAS - FAMILIA PEDREIRO - HORISTA (ENCARGOS COMPLEMENTARES - COLETADO CAIXA)</t>
  </si>
  <si>
    <t>DOBRADICA EM ACO/FERRO, 3" X 2 1/2", E= 1,2 A 1,8 MM, SEM ANEL, CROMADO OU ZINCADO, TAMPA CHATA, COM PARAFUSOS</t>
  </si>
  <si>
    <t xml:space="preserve"> GUARNICAO/ ALIZAR/ VISTA MACICA, E= *1* CM, L= *4,5* CM, EM CEDRINHO/ ANGELIM COMERCIAL/ EUCALIPTO/ CURUPIXA/ PEROBA/ CUMARU OU EQUIVALENTE DA REGIAO</t>
  </si>
  <si>
    <t xml:space="preserve"> ALIMENTACAO - HORISTA (COLETADO CAIXA)</t>
  </si>
  <si>
    <t>PREGO DE ACO POLIDO COM CABECA 15 X 15 (1 1/4 X 13)</t>
  </si>
  <si>
    <t xml:space="preserve"> CIMENTO PORTLAND COMPOSTO CP II-32</t>
  </si>
  <si>
    <t>PARAFUSO ROSCA SOBERBA ZINCADO CABECA CHATA FENDA SIMPLES 5,5 X 65 MM (2.1/2 ")</t>
  </si>
  <si>
    <t xml:space="preserve"> CAL HIDRATADA CH-I PARA ARGAMASSAS</t>
  </si>
  <si>
    <t xml:space="preserve"> TRANSPORTE - HORISTA (COLETADO CAIXA</t>
  </si>
  <si>
    <t>CARPINTEIRO DE ESQUADRIAS</t>
  </si>
  <si>
    <t>PREGO DE ACO POLIDO COM CABECA 19 X 36 (3 1/4 X 9)</t>
  </si>
  <si>
    <t>PORTA DE MADEIRA, FOLHA MEDIA (NBR 15930) DE 80 X 210 CM, E = 35 MM, NUCLEO SARRAFEADO, CAPA LISA EM HDF, ACABAMENTO EM PRIMER PARA PINTURA</t>
  </si>
  <si>
    <t>BATENTE/ PORTAL/ ADUELA/ MARCO MACICO, E= *3* CM, L= *13* CM, *80 CM A 120* CM X *210* CM, EM PINUS/ TAUARI/ VIROLA OU EQUIVALENTE DA REGIAO (NAO INCLUI ALIZARES)</t>
  </si>
  <si>
    <t>FECHO DE EMBUTIR, TIPO UNHA, COMANDO COM ALAVANCA, EM LATAO CROMADO, 22 CM, PARA PORTAS E JANELAS - INCLUI PARAFUSOS</t>
  </si>
  <si>
    <t xml:space="preserve"> FECHADURA DE EMBUTIR PARA PORTA INTERNA, TIPO GORGES (CHAVE GRANDE), MAQUINA 40 MM, MACANETA ALAVANCA E ESPELHO EM METAL CROMADO - NIVEL SEGURANCA MEDIO - COMPLETA</t>
  </si>
  <si>
    <t xml:space="preserve"> FECHADURA DE EMBUTIR COMPLETA, PARA PORTAS INTERNAS 2 FOLHAS, PADRAO DE ACABAMENTO POPULAR E FECHO DE EMBUTIR TIPO UNHA COM ALAVANCA DE LATAO CROMADO 22CM</t>
  </si>
  <si>
    <r>
      <t xml:space="preserve">ITEM: </t>
    </r>
    <r>
      <rPr>
        <sz val="9"/>
        <color rgb="FF000000"/>
        <rFont val="Gill Sans MT"/>
        <family val="2"/>
      </rPr>
      <t>PS - 040</t>
    </r>
  </si>
  <si>
    <t>PS - 040</t>
  </si>
  <si>
    <t xml:space="preserve"> FECHADURA BICO DE PAPAGAIO PARA PORTA DE CORRER INTERNA, CHAVE BIPARTIDA, ACABAMENTO PADRAO MEDIO</t>
  </si>
  <si>
    <r>
      <t xml:space="preserve">ITEM: </t>
    </r>
    <r>
      <rPr>
        <sz val="9"/>
        <color rgb="FF000000"/>
        <rFont val="Gill Sans MT"/>
        <family val="2"/>
      </rPr>
      <t>PS - 041</t>
    </r>
  </si>
  <si>
    <t xml:space="preserve"> FECHADURA BICO DE PAPAGAIO, MAQUINA *45* MM, CROMADA, COM CHAVE TIPO GORGES BIPARTIDA, PARA PORTA DE CORRER INTERNA - COMPLETA</t>
  </si>
  <si>
    <t>AZULEJISTA OU LADRILHISTA</t>
  </si>
  <si>
    <t xml:space="preserve">AUXILIAR DE AZULEJISTA </t>
  </si>
  <si>
    <t>AZULEJO 20x40 CM</t>
  </si>
  <si>
    <t xml:space="preserve">CIMENTO BRNACO </t>
  </si>
  <si>
    <t>ARGAMASSA COLANTE AC I PARA CERAMICAS</t>
  </si>
  <si>
    <t>AZULEIJO 20x40CM, COM ARGAMASSA COLANTE E JUNTAS A PRUMO</t>
  </si>
  <si>
    <t xml:space="preserve"> SARRAFO DE MADEIRA NAO APARELHADA *2,5 X 7,5* CM (1 X 3 ") PINUS, MISTA OU EQUIVALENTE DA REGIAO</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</si>
  <si>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</si>
  <si>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</si>
  <si>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</si>
  <si>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</si>
  <si>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</si>
  <si>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</si>
  <si>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</si>
  <si>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</si>
  <si>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</si>
  <si>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 xml:space="preserve">PERFIL UDC ("U" DOBRADO DE CHAPA) SIMPLES DE ACO LAMINADO, GALVANIZADO, ASTM A36, 127 X 50 MM, E= 3 MM </t>
  </si>
  <si>
    <t>BARRA DE FERRO RETANGULAR, BARRA CHATA, 2" X 1/2" (L X E), 5,06 KG/M</t>
  </si>
  <si>
    <t>FUNDO ANTICORROSIVO PARA METAIS FERROSOS (ZARCAO)</t>
  </si>
  <si>
    <t>ELETRODO REVESTIDO AWS - E7018, DIAMETRO IGUAL A 4,00 MM</t>
  </si>
  <si>
    <t>SOLVENTE DILUENTE A BASE DE AGUARRAS</t>
  </si>
  <si>
    <r>
      <t xml:space="preserve">ITEM: </t>
    </r>
    <r>
      <rPr>
        <sz val="9"/>
        <color rgb="FF000000"/>
        <rFont val="Gill Sans MT"/>
        <family val="2"/>
      </rPr>
      <t>PS - 042</t>
    </r>
  </si>
  <si>
    <t>PS - 042</t>
  </si>
  <si>
    <r>
      <t xml:space="preserve">PORTA DE CORRER 2 FOLHAS - 2,00 X 2,10M, SENDO UMA FOLHA FIXA E UMA DE CORRER, PARA VIDRO TEMPERADO 8MM EM ALUMINIO ANODIZADO, INCLUINDO COMPONENTES PARA INSTALAÇÃO E FECHADURA - FORNECIMENTO E INSTALAÇÃO. </t>
    </r>
    <r>
      <rPr>
        <b/>
        <sz val="9"/>
        <rFont val="Gill Sans MT"/>
      </rPr>
      <t>(P08)</t>
    </r>
  </si>
  <si>
    <r>
      <t xml:space="preserve">PORTA DE MADEIRA DE CORRER - FORNECIMENTO E INSTALAÇÃO </t>
    </r>
    <r>
      <rPr>
        <b/>
        <sz val="9"/>
        <rFont val="Gill Sans MT"/>
      </rPr>
      <t>(P04)</t>
    </r>
  </si>
  <si>
    <r>
      <t xml:space="preserve">PORTA DE ABRIR 2 FOLHAS - 2,00 X 2,10M, COM MOLA HIDRÁULICA, PARA VIDRO TEMPERADO FUMÊ 10MM, INCLUINDO COMPONENTES PARA INSTALAÇÃO E FECHADURA - FORNECIMENTO E INSTALAÇÃO. </t>
    </r>
    <r>
      <rPr>
        <b/>
        <sz val="9"/>
        <rFont val="Gill Sans MT"/>
      </rPr>
      <t>(P02)</t>
    </r>
  </si>
  <si>
    <r>
      <t xml:space="preserve"> PORTA DE ALUMÍNIO DE ABRIR COM LAMBRI, COM GUARNIÇÃO, FIXAÇÃO COM PARAFUSOS - FORNECIMENTO E INSTALAÇÃO. AF_08/2015</t>
    </r>
    <r>
      <rPr>
        <b/>
        <sz val="9"/>
        <rFont val="Gill Sans MT"/>
      </rPr>
      <t xml:space="preserve"> (P09) </t>
    </r>
  </si>
  <si>
    <r>
      <t xml:space="preserve">PORTA-PRONTA DE MADEIRA, FOLHA PESADA OU SUPERPESADA, 90X210CM, FIXAÇÃO COM PREENCHIMENTO TOTAL DE ESPUMA EXPANSIVA - FORNECIMENTO E INSTALAÇÃO. AF_08/2015 </t>
    </r>
    <r>
      <rPr>
        <b/>
        <sz val="9"/>
        <rFont val="Gill Sans MT"/>
      </rPr>
      <t>(P03)</t>
    </r>
  </si>
  <si>
    <r>
      <t xml:space="preserve">PORTA DE CORRER 2 FOLHAS - 2,00 X 2,10M, SENDO UMA FOLHA FIXA E UMA DE CORRER, PARA VIDRO TEMPERADO 10MM EM ALUMINIO ANODIZADO, INCLUINDO COMPONENTES PARA INSTALAÇÃO E FECHADURA - FORNECIMENTO E INSTALAÇÃO. </t>
    </r>
    <r>
      <rPr>
        <b/>
        <sz val="9"/>
        <rFont val="Gill Sans MT"/>
      </rPr>
      <t>(P01)</t>
    </r>
  </si>
  <si>
    <r>
      <t xml:space="preserve">PORTA DE FERRO, DE ABRIR, TIPO GRADE COM CHAPA, COM GUARNIÇÕES. AF_12/2019 </t>
    </r>
    <r>
      <rPr>
        <b/>
        <sz val="9"/>
        <rFont val="Gill Sans MT"/>
      </rPr>
      <t>(P10)</t>
    </r>
  </si>
  <si>
    <r>
      <t xml:space="preserve">PORTA DE ABRIR 2 FOLHAS - 2,00 X 2,10M, COM MOLA HIDRÁULICA, PARA VIDRO TEMPERADO FUMÊ 10MM, INCLUINDO BARRA DE PROTEÇÃO E COMPONENTES PARA INSTALAÇÃO E FECHADURA - FORNECIMENTO E INSTALAÇÃO. </t>
    </r>
    <r>
      <rPr>
        <b/>
        <sz val="9"/>
        <rFont val="Gill Sans MT"/>
      </rPr>
      <t>(P11)</t>
    </r>
  </si>
  <si>
    <r>
      <t xml:space="preserve">UN: </t>
    </r>
    <r>
      <rPr>
        <sz val="9"/>
        <color rgb="FF000000"/>
        <rFont val="Gill Sans MT"/>
      </rPr>
      <t>UNIDADE</t>
    </r>
  </si>
  <si>
    <r>
      <t xml:space="preserve">ITEM: </t>
    </r>
    <r>
      <rPr>
        <sz val="9"/>
        <color rgb="FF000000"/>
        <rFont val="Gill Sans MT"/>
        <family val="2"/>
      </rPr>
      <t>PS - 043</t>
    </r>
  </si>
  <si>
    <r>
      <rPr>
        <b/>
        <sz val="9"/>
        <rFont val="Gill Sans MT"/>
      </rPr>
      <t>PORTA DE CORRER 4 FOLHAS, DUAS FIXAS E DUAS DE CORRER - 3,00 x 2,10M , PARA VIDRO TEMPERADO 10MM FUMÊ EM ALUMINIO ANODIZADO, INCL</t>
    </r>
    <r>
      <rPr>
        <b/>
        <sz val="9"/>
        <color rgb="FF000000"/>
        <rFont val="Gill Sans MT"/>
        <family val="2"/>
      </rPr>
      <t>UINDO COMPONENTES PARA INSTALAÇÃO E FECHADURA - FORNECIMENTO E INSTALAÇÃO.</t>
    </r>
  </si>
  <si>
    <t>PS - 043</t>
  </si>
  <si>
    <t>Und</t>
  </si>
  <si>
    <t>MEDIANA TOTAL (R$)</t>
  </si>
  <si>
    <t>P. UNIT. (R$)</t>
  </si>
  <si>
    <t xml:space="preserve">UNI </t>
  </si>
  <si>
    <t>DATA</t>
  </si>
  <si>
    <t>CONTATO</t>
  </si>
  <si>
    <t>TELEFONE</t>
  </si>
  <si>
    <t>CNPJ</t>
  </si>
  <si>
    <t>FONTE</t>
  </si>
  <si>
    <t>MAPA DE COTAÇÃO DE INSUMOS</t>
  </si>
  <si>
    <t>CÓD</t>
  </si>
  <si>
    <t>PROMOVEX</t>
  </si>
  <si>
    <t>11.071.924/0001-03</t>
  </si>
  <si>
    <t>(11) 4402-1119</t>
  </si>
  <si>
    <t xml:space="preserve">VILSON PROTEÇÃO </t>
  </si>
  <si>
    <t>06.191.412/0001-32</t>
  </si>
  <si>
    <t>(11) 4484-4362</t>
  </si>
  <si>
    <t>Gislene G. da Silva</t>
  </si>
  <si>
    <t>kelly</t>
  </si>
  <si>
    <t>PORTA PB EM CHAPA DE MADEIRA (0,90X2,10M), COM BATENTE DE AÇO NA LARGURA DE 150MM (P/ ALVENARIA) E 80MM (P/ DRYWALL) FECHADURA AROUCA, DOBRADIÇAS 3.1/2x3 MERKEL EM FERRO POLIDO COM ANÉIS REFORÇADOS, MANTA DE CHUMBO INTERNA ATÉ 2,0MME ACABAMENTO PARA PINTURA.</t>
  </si>
  <si>
    <t xml:space="preserve">PORTA PB EM CHAPA DE MADEIRA (1,60X2,10M), COM BATENTE DE AÇO NA LARGURA DE 150MM (P/ ALVENARIA) E 80MM (P/ DRYWALL) FECHADURA AROUCA, DOBRADIÇAS 3.1/2x3 MERKEL EM FERRO POLIDO COM ANÉIS REFORÇADOS, MANTA DE CHUMBO INTERNA ATÉ 2,0MME ACABAMENTO PARA PINTURA. </t>
  </si>
  <si>
    <t>COTAÇÃO 1</t>
  </si>
  <si>
    <t>COTAÇÃO 2</t>
  </si>
  <si>
    <r>
      <t xml:space="preserve">PORTA PB EM CHAPA DE MADEIRA (0,90X2,10M), COM BATENTE DE AÇO NA LARGURA DE 150MM (P/ ALVENARIA) E 80MM (P/ DRYWALL) FECHADURA AROUCA, DOBRADIÇAS 3.1/2x3 MERKEL EM FERRO POLIDO COM ANÉIS REFORÇADOS, MANTA DE CHUMBO INTERNA ATÉ 2,0MME ACABAMENTO PARA PINTURA. </t>
    </r>
    <r>
      <rPr>
        <b/>
        <sz val="9"/>
        <rFont val="Gill Sans MT"/>
      </rPr>
      <t>(P05)</t>
    </r>
  </si>
  <si>
    <r>
      <t xml:space="preserve">PORTA PB EM CHAPA DE MADEIRA (1,60X2,10M), COM BATENTE DE AÇO NA LARGURA DE 150MM (P/ ALVENARIA) E 80MM (P/ DRYWALL) FECHADURA AROUCA, DOBRADIÇAS 3.1/2x3 MERKEL EM FERRO POLIDO COM ANÉIS REFORÇADOS, MANTA DE CHUMBO INTERNA ATÉ 2,0MME ACABAMENTO PARA PINTURA. </t>
    </r>
    <r>
      <rPr>
        <b/>
        <sz val="9"/>
        <rFont val="Gill Sans MT"/>
      </rPr>
      <t>(P06)</t>
    </r>
  </si>
  <si>
    <t>PUXADOR QUARTZO 30 CM DUPLO VIDRO/ MADEIRA POLIDO</t>
  </si>
  <si>
    <t>TODIMO</t>
  </si>
  <si>
    <t>15.375.991/0011-36</t>
  </si>
  <si>
    <t>(66) 99663-3245</t>
  </si>
  <si>
    <t>Eliel Silva</t>
  </si>
  <si>
    <t>COTAÇÃO 3</t>
  </si>
  <si>
    <r>
      <t xml:space="preserve">JANELA DE CORRER 4 FOLHAS - SENDO DUAS FOLHAS FIXAS E DUAS DE CORRER, PARA VIDRO TEMPERADO FUMÊ 8MM EM ALUMINIO ANODIZADO, INCLUINDO COMPONENTES PARA INSTALAÇÃO E FECHADURA - FORNECIMENTO E INSTALAÇÃO. </t>
    </r>
    <r>
      <rPr>
        <b/>
        <sz val="9"/>
        <color theme="1"/>
        <rFont val="Gill Sans MT"/>
      </rPr>
      <t>(J01)</t>
    </r>
  </si>
  <si>
    <r>
      <t xml:space="preserve">JANELA DE CORRER 2 FOLHAS - SENDO UMA FOLHA FIXA E UMA DE CORRER, PARA VIDRO TEMPERADO FUMÊ 8MM EM ALUMINIO ANODIZADO, INCLUINDO COMPONENTES PARA INSTALAÇÃO E FECHADURA - FORNECIMENTO E INSTALAÇÃO. </t>
    </r>
    <r>
      <rPr>
        <b/>
        <sz val="9"/>
        <color theme="1"/>
        <rFont val="Gill Sans MT"/>
      </rPr>
      <t>(J02)</t>
    </r>
  </si>
  <si>
    <t xml:space="preserve"> REVESTIMENTO CERÂMICO PARA PAREDES EXTERNAS EM PASTILHAS DE PORCELANA 5 X 5 CM (PLACAS DE 30 X 30 CM), ALINHADAS A PRUMO, APLICADO EM PANOS SEM VÃOS. AF_06/2014</t>
  </si>
  <si>
    <r>
      <rPr>
        <b/>
        <sz val="9"/>
        <color theme="1"/>
        <rFont val="Gill Sans MT"/>
      </rPr>
      <t>J08/09</t>
    </r>
    <r>
      <rPr>
        <sz val="9"/>
        <color theme="1"/>
        <rFont val="Gill Sans MT"/>
        <family val="2"/>
      </rPr>
      <t xml:space="preserve"> -  VIDRO FIXO TEMPERADO FUMÊ 8MM EM ALUMINIO ANODIZADO - FORNECIMENTO E INSTALAÇÃO.</t>
    </r>
  </si>
  <si>
    <t>CHAPISCO APLICADO NO TETO, COM ROLO PARA TEXTURA ACRÍLICA. ARGAMASSA TRAÇO 1:4 E EMULSÃO POLIMÉRICA (ADESIVO) COM PREPARO EM BETONEIRA 400L. AF_06/2014</t>
  </si>
  <si>
    <t>EXAUSTOR  DE AR AXIAL BIV 30CM</t>
  </si>
  <si>
    <t>UTILMAQ MAQUINAS E EQUIPAMENTOS</t>
  </si>
  <si>
    <t>(66) 3544-1009</t>
  </si>
  <si>
    <t>MARCIANA</t>
  </si>
  <si>
    <t xml:space="preserve">HIPER GOTARDO </t>
  </si>
  <si>
    <t>01.339.514/0006-43</t>
  </si>
  <si>
    <t>(66) 3545-7400</t>
  </si>
  <si>
    <t xml:space="preserve">REDE PARANA </t>
  </si>
  <si>
    <t>01.426.949/0002-00</t>
  </si>
  <si>
    <t>(66) 3545-4200</t>
  </si>
  <si>
    <t>FORNECIMENTO E INSTALAÇÃO DE EXAUSTOR AXIAL DE PAREDE DIÂMETRO 30CM.</t>
  </si>
  <si>
    <t>ELETRICISTA COM ENCARGOS COMPLEMENTARES</t>
  </si>
  <si>
    <t>UNI</t>
  </si>
  <si>
    <r>
      <t xml:space="preserve">ITEM: </t>
    </r>
    <r>
      <rPr>
        <sz val="9"/>
        <color rgb="FF000000"/>
        <rFont val="Gill Sans MT"/>
        <family val="2"/>
      </rPr>
      <t>PS - 044</t>
    </r>
  </si>
  <si>
    <r>
      <t xml:space="preserve">ITEM: </t>
    </r>
    <r>
      <rPr>
        <sz val="9"/>
        <color rgb="FF000000"/>
        <rFont val="Gill Sans MT"/>
        <family val="2"/>
      </rPr>
      <t>PS - 045</t>
    </r>
  </si>
  <si>
    <t xml:space="preserve"> SELANTE ELASTICO MONOCOMPONENTE A BASE DE POLIURETANO PARA JUNTAS DIVERSAS</t>
  </si>
  <si>
    <t>310ML</t>
  </si>
  <si>
    <t>PS - 045</t>
  </si>
  <si>
    <t xml:space="preserve">JANELA EM ALUMÍNIO DE ABRIR TIPO VENEZIANA COM GUARNIÇÃO, FIXAÇÃO COM PARAFUSOS - FORNECIMENTO E INSTALAÇÃO. AF_08/2015 </t>
  </si>
  <si>
    <r>
      <t xml:space="preserve">JANELA EM ALUMÍNIO DE ABRIR TIPO VENEZIANA COM GUARNIÇÃO, FIXAÇÃO COM PARAFUSOS - FORNECIMENTO E INSTALAÇÃO. AF_08/2015 </t>
    </r>
    <r>
      <rPr>
        <b/>
        <sz val="9"/>
        <color theme="1"/>
        <rFont val="Gill Sans MT"/>
      </rPr>
      <t>(J07)</t>
    </r>
  </si>
  <si>
    <t>JANELA MAXIM AR - 1,00 x 1,00M , PARA VIDRO TEMPERADO FUMÊ 8MM EM ALUMINIO ANODIZAD O, INCLUINDO COMPONENTES PARA INSTALAÇÃO HASTE E FECHADURA - FORNECIMENTO E INSTALAÇÃO.</t>
  </si>
  <si>
    <r>
      <t xml:space="preserve">JANELA MAXIM AR - 1,00 x 1,00M , PARA VIDRO TEMPERADO FUMÊ 8MM EM ALUMINIO ANODIZAD O, INCLUINDO COMPONENTES PARA INSTALAÇÃO HASTE E FECHADURA - FORNECIMENTO E INSTALAÇÃO. </t>
    </r>
    <r>
      <rPr>
        <b/>
        <sz val="9"/>
        <color theme="1"/>
        <rFont val="Gill Sans MT"/>
      </rPr>
      <t>(J04)</t>
    </r>
  </si>
  <si>
    <r>
      <t>JANELA MAXIM AR - 0,80 x 0,40 M, PARA VIDRO TEMPERADO FUMÊ 8MM EM ALUMINIO ANODIZAD O, INCLUINDO COMPONENTES PARA INSTALAÇÃO HASTE E FECHADURA - FORNECIMENTO E INSTALAÇÃO.</t>
    </r>
    <r>
      <rPr>
        <b/>
        <sz val="9"/>
        <color theme="1"/>
        <rFont val="Gill Sans MT"/>
      </rPr>
      <t xml:space="preserve"> (J03)</t>
    </r>
  </si>
  <si>
    <t>JANELA MAXIM AR - 0,80 x 0,40M , PARA VIDRO TEMPERADO FUMÊ 8MM EM ALUMINIO ANODIZAD O, INCLUINDO COMPONENTES PARA INSTALAÇÃO HASTE E FECHADURA - FORNECIMENTO E INSTALAÇÃO.</t>
  </si>
  <si>
    <t>JANELA MAXIM AR - 1,50 x 1,00M , PARA VIDRO TEMPERADO FUMÊ 8MM EM ALUMINIO ANODIZAD O, INCLUINDO COMPONENTES PARA INSTALAÇÃO HASTE E FECHADURA - FORNECIMENTO E INSTALAÇÃO.</t>
  </si>
  <si>
    <r>
      <t xml:space="preserve">ITEM: </t>
    </r>
    <r>
      <rPr>
        <sz val="9"/>
        <color rgb="FF000000"/>
        <rFont val="Gill Sans MT"/>
        <family val="2"/>
      </rPr>
      <t>PS - 046</t>
    </r>
  </si>
  <si>
    <t>PS - 046</t>
  </si>
  <si>
    <r>
      <t xml:space="preserve">JANELA MAXIM AR - 1,50 x 1,00M , PARA VIDRO TEMPERADO FUMÊ 8MM EM ALUMINIO ANODIZAD O, INCLUINDO COMPONENTES PARA INSTALAÇÃO HASTE E FECHADURA - FORNECIMENTO E INSTALAÇÃO. </t>
    </r>
    <r>
      <rPr>
        <b/>
        <sz val="9"/>
        <color theme="1"/>
        <rFont val="Gill Sans MT"/>
      </rPr>
      <t>(J05)</t>
    </r>
  </si>
  <si>
    <t>GUARDA-CORPO EM TUBO DE ACO GALVANIZADO 1 1/2</t>
  </si>
  <si>
    <t>SERRALHEIRO</t>
  </si>
  <si>
    <t xml:space="preserve"> TUBO ACO GALVANIZADO COM COSTURA, CLASSE MEDIA, DN 1.1/2", E = *3,25* MM, PESO *3,61* KG/M (NBR 5580)</t>
  </si>
  <si>
    <t xml:space="preserve"> TRAVA-QUEDAS EM ACO PARA CORDA DE 12 MM, EXTENSOR DE 25 X 300 MM, COM MOSQUETAO TIPO GANCHO TRAVA DUPLA</t>
  </si>
  <si>
    <t xml:space="preserve"> LINHA DE PEDREIRO LISA 100 M</t>
  </si>
  <si>
    <t xml:space="preserve"> REDUTOR TIPO THINNER PARA ACABAMENTO</t>
  </si>
  <si>
    <r>
      <t xml:space="preserve">ITEM: </t>
    </r>
    <r>
      <rPr>
        <sz val="9"/>
        <color rgb="FF000000"/>
        <rFont val="Gill Sans MT"/>
        <family val="2"/>
      </rPr>
      <t>PS - 047</t>
    </r>
  </si>
  <si>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</si>
  <si>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</si>
  <si>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</si>
  <si>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</si>
  <si>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</si>
  <si>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FABRICAÇÃO DE FÔRMA PARA LAJES, EM MADEIRA SERRADA, E=25 MM. AF_12/2015</t>
  </si>
  <si>
    <t>CONCRETO FCK = 25MPA, TRAÇO 1:2,3:2,7 (CIMENTO/ AREIA MÉDIA/ BRITA 1)  - PREPARO MECÂNICO COM BETONEIRA 400 L. AF_07/2016</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</si>
  <si>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</si>
  <si>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</si>
  <si>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</si>
  <si>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CAIXA ENTERRADA ELÉTRICA RETANGULAR, EM ALVENARIA COM TIJOLOS CERÂMICO S MACIÇOS, FUNDO COM BRITA, DIMENSÕES INTERNAS: 0,6X0,6X0,6 M. AF_05/2018</t>
  </si>
  <si>
    <t>ESCAVAÇÃO MANUAL DE VALAS. AF_03/2016</t>
  </si>
  <si>
    <t>POSTE DE CONCRETO DT 11/1000</t>
  </si>
  <si>
    <t>POSTE DE CONCRETO DT 11/600</t>
  </si>
  <si>
    <t>CRUZETA DE CONCRETO ARMADO/CONSTRUPOSTES</t>
  </si>
  <si>
    <t>MÃO FRANCESA 3/16X32X619mm- ROMAGNOLE</t>
  </si>
  <si>
    <t>ISOLADOR ANCORAGEM POLIMERICO 15KV- BALESTRO</t>
  </si>
  <si>
    <t>GANCHO OLHAL DE SUSPENSÃO - UBERABA (AEL)</t>
  </si>
  <si>
    <t>OLHAL P/PARAFUSO - UBERABA (AEL)</t>
  </si>
  <si>
    <t>MANILHA SAPATILHA - UBERABA (AEL)</t>
  </si>
  <si>
    <t>ALÇA PRÉ FORMADA DISTRIBUIÇÃO 35MM CABO 2CA/CAA 2AWG - ONIX</t>
  </si>
  <si>
    <t>ISOLADOR PILAR 13,8 KV ROSCA M16 - GERMER</t>
  </si>
  <si>
    <t>LAÇO PRÉ FORMADO TOPO CB CA/CAA 2AWG 15KV-UTC 1103 - ONIX</t>
  </si>
  <si>
    <t>ANEL DE AMARRAÇÃO PARA ESPAÇADOR 15 KV</t>
  </si>
  <si>
    <t xml:space="preserve"> BUCHA DE ALUMINIO 4"</t>
  </si>
  <si>
    <t>CABO COBRE NU NORMATIZADO 50MM</t>
  </si>
  <si>
    <t>CAPA PROTETORA PARA CONECTOR CUNHA COM ESTRIBO</t>
  </si>
  <si>
    <t>GRAMPO COBRE GTDU PARA PARA 1 CABO  TIPO U</t>
  </si>
  <si>
    <t>ESPAÇADOR LOSANGULAR POLIMERICO</t>
  </si>
  <si>
    <t>ANEL DE AMARRAÇÃO PARA ESPAÇADOR 15kv</t>
  </si>
  <si>
    <t>LUVA ZINCADA LEVE 4'' - ZETONE</t>
  </si>
  <si>
    <t>CHAVE XS 15KV-300A-10KA REF: MZ-89021 - MAURIZIO</t>
  </si>
  <si>
    <t>CONECTOR CUNHA AL 35MM 2CA COM ESTRIBO-COD CAEN 103 - INTELLI</t>
  </si>
  <si>
    <t>GRAMPO LINHA VIVA REF:95.151 GLV-68A 6X120 - ONIX</t>
  </si>
  <si>
    <t>CABO DE ALUMINIO PROTEGIDO 50MM 15KV</t>
  </si>
  <si>
    <t>MTS</t>
  </si>
  <si>
    <t>PERFUL U 15KV- VICENTINOS</t>
  </si>
  <si>
    <t>PARAFUSO MAQUINA 100MM X M16 - ROMAGNOLE</t>
  </si>
  <si>
    <t>PARAFUSO MAQUINA 125MM X M16 - ROMAGNOLE</t>
  </si>
  <si>
    <t>PARAFUSO MAQUINA 200MM X M16 - ROMAGNOLE</t>
  </si>
  <si>
    <t>PARAFUSO MAQUINA 250MM X M16 - ROMAGNOLE</t>
  </si>
  <si>
    <t>PARAFUSO MAQUINA 300MM X M16 - ROMAGNOLE</t>
  </si>
  <si>
    <t>PINO AUTO TRAVANTE 169 X 16MM - ROMAGNOLE</t>
  </si>
  <si>
    <t>ARRUELA QUADRADA 38 X 03 X 18 - UBERABA (AEL)</t>
  </si>
  <si>
    <t>CONECTOR DERIV. CUNHA (AL) TIPO VLL CADC101(CN13-VM) INCESA</t>
  </si>
  <si>
    <t>TRAFO TRIFÁSICO 150KVA - 13,8KV - 220/127V - TRAEL/ROMAGNO</t>
  </si>
  <si>
    <t xml:space="preserve"> PARA RAIO POLIMÉRICO 13,8KV 10 KA UN C/FERRAGENS - BALESTRO</t>
  </si>
  <si>
    <t>ELO FUSIVEL 1H - 500MM²</t>
  </si>
  <si>
    <t>PROTETOR DE BUCHA 15/35KV PARA TRAFO</t>
  </si>
  <si>
    <t>FIXADOR PARA PERFIL U</t>
  </si>
  <si>
    <t>SAPATILHA PARA CABO DE AÇO- KONESUL</t>
  </si>
  <si>
    <t xml:space="preserve">SUPORTE DT P/ FIXAÇÃO DE TRAFO 210 X 115 X 5/16 </t>
  </si>
  <si>
    <t>SUPORTE DT P/ FIXAÇÃO DE TRAFO 230 X 125 X5/16</t>
  </si>
  <si>
    <t xml:space="preserve">HASTE P/ATERRAMENTO 5/8 X 2,40MT S/ROSCA BAIXA CAMADA 12,7MM </t>
  </si>
  <si>
    <t>CONECTOR P/ HASTE TERRA REFORÇADO TH-58 - INTELLI</t>
  </si>
  <si>
    <t>CAIXA DE MEDIÇÃO INDIRETA + TC + DISJUNTOR (PADRÃO ENERGISA</t>
  </si>
  <si>
    <t>DISJUNTOR TERMOMAGNETICO TRIPOLAR 300/600A, TIPO JXD/ICC-40KA</t>
  </si>
  <si>
    <t>CORDOALHA DE AÇO GALVANIZADO 1/4" ( 6,4 MM² ) - INTELLI</t>
  </si>
  <si>
    <t>ELETRODUTO PVC RIGIDO 1/2 X 3M - MAXIDUTOS</t>
  </si>
  <si>
    <t>BR</t>
  </si>
  <si>
    <t>CABO ALUMINIO XLPE 35MM 15KV - CINZA - NEO ALUMINIO</t>
  </si>
  <si>
    <t>TUBO ZINCADO LEVE 4" X 3 MTS - 5030002400917 - ZETONE</t>
  </si>
  <si>
    <t>CABEÇOTE DE ALUMINIO 4" REF:72.063 (CAC608) - ONIX</t>
  </si>
  <si>
    <t>CURVA ZINCADA LEVE 4'' - ZETONE</t>
  </si>
  <si>
    <t>FITA DE AÇO INOX - LISA - 3/4" X 0,5 X 30MT - TELECRIS</t>
  </si>
  <si>
    <t>CABO FLEX 185MM 1KV PRETO - SIL</t>
  </si>
  <si>
    <t>CABO FLEX 95MM 1KV PRETO - IBERICA</t>
  </si>
  <si>
    <t>TERMINAL DE COMPRESSAO 185MM REF - TC1731 - DECORLUX</t>
  </si>
  <si>
    <t>TERMINAL DE COMPRESSAO TF-95 REF:13059 - INTELLI</t>
  </si>
  <si>
    <r>
      <t xml:space="preserve">ITEM: </t>
    </r>
    <r>
      <rPr>
        <sz val="9"/>
        <color rgb="FF000000"/>
        <rFont val="Gill Sans MT"/>
        <family val="2"/>
      </rPr>
      <t>PS - 048</t>
    </r>
  </si>
  <si>
    <t>PS - 048</t>
  </si>
  <si>
    <t>COMPOSIÇÃO</t>
  </si>
  <si>
    <t xml:space="preserve">CONSTRUPOSTE </t>
  </si>
  <si>
    <t>02.953.710/0001-61</t>
  </si>
  <si>
    <t>(66) 3545 6912</t>
  </si>
  <si>
    <t>BRUNO</t>
  </si>
  <si>
    <t>ELETRO MAIS</t>
  </si>
  <si>
    <t>23.232.816/0001-46</t>
  </si>
  <si>
    <t>(66) 3545 6600</t>
  </si>
  <si>
    <t>HIGOR</t>
  </si>
  <si>
    <t>und</t>
  </si>
  <si>
    <t>ELETRO ROVARIS</t>
  </si>
  <si>
    <t>00.942.557/0001-41</t>
  </si>
  <si>
    <t>(66) 3545 6900</t>
  </si>
  <si>
    <t>mts</t>
  </si>
  <si>
    <t>3E TERRRAPLANAGEM E CONSTRUÇÃO</t>
  </si>
  <si>
    <t>29.516.527/0001-55</t>
  </si>
  <si>
    <t>(65) 3684-7209</t>
  </si>
  <si>
    <t>Mts</t>
  </si>
  <si>
    <t>Br</t>
  </si>
  <si>
    <t>Cx</t>
  </si>
  <si>
    <t>ALVENARIA EM TIJOLO CERÂNICO FURADO 13,5x19x19 CM, 1/2 VEZ (ESPESSURA DE PAREDE = 14CM, ASSENTADO EM ARGAMASSA TRAÇO 1:4 (CIMENTO E AREIA), PREPRARO MANUAL, E=1CM</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</si>
  <si>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</si>
  <si>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</si>
  <si>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</si>
  <si>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</si>
  <si>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ARGAMASSA BARITADA</t>
  </si>
  <si>
    <t>PROJETO X</t>
  </si>
  <si>
    <t>(11) 2636-7132</t>
  </si>
  <si>
    <t>SHIRLEY</t>
  </si>
  <si>
    <t>26.657.572/0001-31</t>
  </si>
  <si>
    <t>REATERRO MANUAL DE VALAS COM COMPACTAÇÃO MECANIZADA. AF_04/2016</t>
  </si>
  <si>
    <t>ORÇAMENTO COMPLETO - POLICLÍNICA</t>
  </si>
  <si>
    <t>ORÇAMENTO - POLICLÍNICA</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</si>
  <si>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</si>
  <si>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</si>
  <si>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</si>
  <si>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rPr>
      <t>Proprietário</t>
    </r>
    <r>
      <rPr>
        <sz val="9"/>
        <color theme="1"/>
        <rFont val="Gill Sans MT"/>
        <family val="2"/>
      </rPr>
      <t>: Prefeitura Municipal de Sorriso</t>
    </r>
  </si>
  <si>
    <r>
      <rPr>
        <b/>
        <sz val="9"/>
        <color theme="1"/>
        <rFont val="Gill Sans MT"/>
      </rPr>
      <t>Proprietário:</t>
    </r>
    <r>
      <rPr>
        <sz val="9"/>
        <color theme="1"/>
        <rFont val="Gill Sans MT"/>
        <family val="2"/>
      </rPr>
      <t xml:space="preserve"> Prefeitura Municipal de Sorriso</t>
    </r>
  </si>
  <si>
    <t>Construção da Policlínica</t>
  </si>
  <si>
    <r>
      <rPr>
        <b/>
        <sz val="9"/>
        <color theme="1"/>
        <rFont val="Gill Sans MT"/>
      </rPr>
      <t>Obra</t>
    </r>
    <r>
      <rPr>
        <sz val="9"/>
        <color theme="1"/>
        <rFont val="Gill Sans MT"/>
        <family val="2"/>
      </rPr>
      <t>:</t>
    </r>
  </si>
  <si>
    <t>SINAPI - MAR/2020 - DESONERADO</t>
  </si>
  <si>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</si>
  <si>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</si>
  <si>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</si>
  <si>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</si>
  <si>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rPr>
      <t>Proprietário</t>
    </r>
    <r>
      <rPr>
        <sz val="9"/>
        <color theme="1"/>
        <rFont val="Gill Sans MT"/>
        <family val="2"/>
      </rPr>
      <t xml:space="preserve">: </t>
    </r>
  </si>
  <si>
    <r>
      <t xml:space="preserve">ITEM: </t>
    </r>
    <r>
      <rPr>
        <sz val="9"/>
        <color rgb="FF000000"/>
        <rFont val="Gill Sans MT"/>
        <family val="2"/>
      </rPr>
      <t>PS - 049</t>
    </r>
  </si>
  <si>
    <t xml:space="preserve">PEDREIRO  </t>
  </si>
  <si>
    <t>CINTA CIRCULAR EM ACO GALVANIZADO DE 150 MM DE DIAMETRO PARA FIXACAO DE CAIXA MEDICAO, INCLUI PARAFUSOS E PORCAS</t>
  </si>
  <si>
    <t xml:space="preserve">ELETRODUTO DE PVC RIGIDO ROSCAVEL DE 1 ", SEM LUVA  </t>
  </si>
  <si>
    <t>ISOLADOR DE PORCELANA, TIPO ROLDANA, DIMENSOES DE *72* X *72* MM, PARA USO EM BAIXA TENSAO</t>
  </si>
  <si>
    <t xml:space="preserve">LUVA EM PVC RIGIDO ROSCAVEL, DE 1", PARA ELETRODUTO  </t>
  </si>
  <si>
    <t xml:space="preserve">DISJUNTOR TIPO NEMA, TRIPOLAR 10  ATE  50A, TENSAO MAXIMA DE 415 V  </t>
  </si>
  <si>
    <t xml:space="preserve"> HASTE DE ATERRAMENTO EM ACO COM 3,00 M DE COMPRIMENTO E DN = 5/8", REVESTIDA COM BAIXA CAMADA DE COBRE, SEM CONECTOR                                                                                                                                                                                                                                                                                                                                                         </t>
  </si>
  <si>
    <r>
      <t xml:space="preserve">ITEM: </t>
    </r>
    <r>
      <rPr>
        <sz val="9"/>
        <color rgb="FF000000"/>
        <rFont val="Gill Sans MT"/>
        <family val="2"/>
      </rPr>
      <t>PS - 050</t>
    </r>
  </si>
  <si>
    <t>3.3</t>
  </si>
  <si>
    <t xml:space="preserve"> ESTACA BROCA DE CONCRETO, DIÃMETRO DE 25 CM, PROFUNDIDADE DE ATÉ 3 M, ESCAVAÇÃO MANUAL COM TRADO CONCHA, NÃO ARMADA. AF_03/2018</t>
  </si>
  <si>
    <t>3.3.3</t>
  </si>
  <si>
    <t>LIGAÇÃO PROVISÓRIA DE ÁGUA E SANITÁRIO</t>
  </si>
  <si>
    <t>AUXILIAR DE ENCANADOR OU BOMBEIRO HIDRÁULICO COM ENCARGOS COMPLEMENTARES</t>
  </si>
  <si>
    <t xml:space="preserve"> CARPINTEIRO DE FORMAS COM ENCARGOS COMPLEMENTARES</t>
  </si>
  <si>
    <t>VIBRADOR DE IMERSAO C/ MOTOR ELETRICO 2HP MONOFASICO QUALQUER DIAM C/ MANGOTE</t>
  </si>
  <si>
    <t>TUBO PVC  SERIE NORMAL, DN 100 MM, PARA ESGOTO  PREDIAL (NBR 5688)</t>
  </si>
  <si>
    <t>HIDROMETRO UNIJATO, VAZAO MAXIMA DE 5,0 M3/H, DE 3/4"</t>
  </si>
  <si>
    <t>TABUA MADEIRA 2A QUALIDADE 2,5 X 30,0CM (1 X 12") NAO APARELHADA</t>
  </si>
  <si>
    <t>TUBO PVC, SOLDAVEL, DN 25 MM, AGUA FRIA (NBR-5648)</t>
  </si>
  <si>
    <t>VIGA DE MADEIRA NAO APARELHADA 6 X 12 CM, MACARANDUBA, ANGELIM OU EQUIVALENTE DA REGIAO</t>
  </si>
  <si>
    <t>TIJOLO CERAMICO MACICO *5 X 10 X 20* CM</t>
  </si>
  <si>
    <t>CAIXA D'AGUA EM POLIETILENO 1000 LITROS, COM TAMPA</t>
  </si>
  <si>
    <t>ARRUELA EM ALUMINIO, COM ROSCA, DE 1", PARA ELETRODUTO</t>
  </si>
  <si>
    <t>BUCHA EM ALUMINIO, COM ROSCA, DE 1", PARA ELETRODUTO</t>
  </si>
  <si>
    <t xml:space="preserve"> CABO DE COBRE NU 16 MM2 MEIO-DURO</t>
  </si>
  <si>
    <t>CAIXA INTERNA DE MEDICAO PARA 1 MEDIDOR TRIFASICO, COM VISOR, EM CHAPA DE ACO 18 USG (PADRAO DA CONCESSIONARIA LOCAL)</t>
  </si>
  <si>
    <t>FITA ACO INOX PARA CINTAR POSTE, L = 19 MM, E = 0,5 MM (ROLO DE 30M)</t>
  </si>
  <si>
    <t xml:space="preserve"> PARAFUSO DE FERRO POLIDO, SEXTAVADO, COM ROSCA PARCIAL, DIAMETRO 5/8", COMPRIMENTO 6", COM PORCA E ARRUELA DE PRESSAO MEDIA</t>
  </si>
  <si>
    <t xml:space="preserve"> PREGO DE ACO POLIDO COM CABECA 15 X 15 (1 1/4 X 13)</t>
  </si>
  <si>
    <t>PS - 049</t>
  </si>
  <si>
    <t>CABO DE COBRE, FLEXIVEL, CLASSE 4 OU 5, ISOLACAO EM PVC/A, ANTICHAMA BWF-B, 1 CONDUTOR, 450/750 V, SECAO NOMINAL 16 MM2</t>
  </si>
  <si>
    <t>POSTE DE CONCRETO DUPLO T, TIPO D, 200 KG, H = 9 M (NBR 8451)</t>
  </si>
  <si>
    <t xml:space="preserve"> ASSENTAMENTO DE POSTE DE CONCRETO COM COMPRIMENTO NOMINAL DE 9 M, CARGA NOMINAL MENOR OU IGUAL A 1000 DAN, ENGASTAMENTO SIMPLES COM 1,5 M DE SOLO (NÃO INCLUI FORNECIMENTO). AF_11/2019</t>
  </si>
  <si>
    <t xml:space="preserve"> INSTALAÇÃO PROVISÓRIA DE ENERGIA ELÉTRICA, AEREA, TRIFASICA, EM POSTE CONCRETO, EXCLUSIVE FORNECIMENTO DO MEDIDOR</t>
  </si>
  <si>
    <t>REGISTRO ESFERA PVC SOLDAVEL 85MM</t>
  </si>
  <si>
    <t>ADAPTADOR PVC SOLDAVEL CURTO COM BOLSA E ROSCA, 85 MM X 3", PARA AGUA FRIA</t>
  </si>
  <si>
    <t>REGISTRO DE ESFERA, PVC, SOLDÁVEL, DN  32 MM,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</si>
  <si>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AF_06/201694658</t>
  </si>
  <si>
    <t>REGISTRO DE GAVETA BRUTO, LATÃO, ROSCÁVEL, 3/4", COM ACABAMENTO E CANOPLA CROMADOS. FORNECIDO E INSTALADO EM RAMAL DE ÁGUA. AF_12/2014</t>
  </si>
  <si>
    <t>REGISTRO DE GAVETA BRUTO, LATÃO, ROSCÁVEL, 1 1/2, COM ACABAMENTO E CANOPLA CROMADOS, INSTALADO EM RESERVAÇÃO DE ÁGUA DE EDIFICAÇÃO QUE POSSUA RESERVATÓRIO DE FIBRA/FIBROCIMENTO  FORNECIMENTO E INSTALAÇÃO. AF_06/2016</t>
  </si>
  <si>
    <t>VÁLVULA DE DESCARGA METÁLICA, BASE 1 1/2 ", ACABAMENTO METALICO CROMADO - FORNECIMENTO E INSTALAÇÃO. AF_01/2019</t>
  </si>
  <si>
    <t xml:space="preserve"> REGISTRO DE PRESSÃO BRUTO, LATÃO, ROSCÁVEL, 3/4", COM ACABAMENTO E CANOPLA CROMADOS. FORNECIDO E INSTALADO EM RAMAL DE ÁGUA. AF_12/2014</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</si>
  <si>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</si>
  <si>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</si>
  <si>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 xml:space="preserve"> PAPELEIRA PLASTICA TIPO DISPENSER PARA PAPEL HIGIENICO ROLAO</t>
  </si>
  <si>
    <t>UNID</t>
  </si>
  <si>
    <t>SABONETEIRA PLASTICA TIPO DISPENSER PARA SABONETE LIQUIDO COM RESERVATORIO 800 A 1500 ML(Bwc, Salas e Recepção)</t>
  </si>
  <si>
    <t>PORTA TOALHA ROSTO EM METAL CROMADO, TIPO ARGOLA</t>
  </si>
  <si>
    <t>TOALHEIRO PLASTICO TIPO DISPENSER PARA PAPEL TOALHA INTERFOLHADO</t>
  </si>
  <si>
    <t>TORNEIRA CROMADA TUBO MÓVEL, DE MESA, 1/2" OU 3/4", PARA PIA DE COZINHA, PADRÃO ALTO - FORNECIMENTO E INSTALAÇÃO. AF_12/2013</t>
  </si>
  <si>
    <t xml:space="preserve"> TORNEIRA CROMADA DE MESA, 1/2" OU 3/4", PARA LAVATÓRIO, PADRÃO MÉDIO - FORNECIMENTO E INSTALAÇÃO. AF_12/2013</t>
  </si>
  <si>
    <t>INSTALAÇÕES HIDRÁULICAS</t>
  </si>
  <si>
    <t>ALIMENTAÇÃO PREDIAL</t>
  </si>
  <si>
    <t>KIT CAVALETE PARA MEDIÇÃO DE ÁGUA - ENTRADA INDIVIDUALIZADA, EM PVC DN 32 (1), PARA 1 MEDIDOR  FORNECIMENTO E INSTALAÇÃO (EXCLUSIVE HIDRÔMETRO). AF_11/2016</t>
  </si>
  <si>
    <t xml:space="preserve">HIDROMETRO MULTIJATO, VAZAO MAXIMA DE 10,0 M3/H, DE 1" </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</si>
  <si>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</si>
  <si>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</si>
  <si>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</si>
  <si>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</si>
  <si>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</si>
  <si>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 xml:space="preserve">BUCHA DE REDUCAO DE PVC, SOLDAVEL, LONGA, COM 75 X 50 MM, PARA AGUA FRIA PREDIAL </t>
  </si>
  <si>
    <t>JOELHO 45 GRAUS, PVC, SOLDÁVEL, DN 25MM, INSTALADO EM RAMAL DE DISTRIBUIÇÃO DE ÁGUA - FORNECIMENTO E INSTALAÇÃO. AF_12/2014</t>
  </si>
  <si>
    <t>JOELHO 45 GRAUS, PVC, SOLDÁVEL, DN 50MM, INSTALADO EM PRUMADA DE ÁGUA - FORNECIMENTO E INSTALAÇÃO. AF_12/2014</t>
  </si>
  <si>
    <t xml:space="preserve">JOELHO, PVC SOLDAVEL, 45 GRAUS, 85 MM, PARA AGUA FRIA PREDIAL </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</si>
  <si>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</si>
  <si>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</si>
  <si>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</si>
  <si>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</si>
  <si>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</si>
  <si>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</si>
  <si>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</si>
  <si>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</si>
  <si>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</si>
  <si>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</si>
  <si>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</si>
  <si>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75MM X 50MM,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</si>
  <si>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</si>
  <si>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</si>
  <si>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</si>
  <si>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</si>
  <si>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</si>
  <si>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</si>
  <si>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50 MM, INSTALADO EM RESERVAÇÃO DE ÁGUA DE EDIFICAÇÃO QUE POSSUA RESERVATÓRIO DE FIBRA/FIBROCIMENTO FORNECIMENTO E INSTALAÇÃO. AF_06/2016</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</si>
  <si>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</si>
  <si>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</si>
  <si>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</si>
  <si>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</si>
  <si>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</si>
  <si>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</si>
  <si>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</si>
  <si>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</si>
  <si>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</si>
  <si>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</si>
  <si>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TANQUE SÉPTICO RETANGULAR, EM ALVENARIA COM BLOCOS DE CONCRETO, DIMENSÕES INTERNAS: 1,4 X 3,2 X 1,8 M, VOLUME ÚTIL: 6272 L (PARA 32 CONTRIBUINTES). AF_05/2018</t>
  </si>
  <si>
    <t>SUMIDOURO EM ALVENARIA DE TIJOLO CERAMICO MACIÇO DIAMETRO 1,40M E ALTURA 5,00M, COM TAMPA EM CONCRETO ARMADO DIAMETRO 1,60M E ESPESSURA 10CM (SINAPI 74198/002 de 04/2018)</t>
  </si>
  <si>
    <t>RAMAIS DE DESCARGA E ENCAMINHAMENTO DE ESGOTO</t>
  </si>
  <si>
    <t>CAIXA DE GORDURA SIMPLES (CAPACIDADE: 36 L), RETANGULAR, EM ALVENARIA COM BLOCOS DE CONCRETO, DIMENSÕES INTERNAS = 0,2X0,4 M, ALTURA INTERNA = 0,8 M. AF_05/2018</t>
  </si>
  <si>
    <t>CAIXA ENTERRADA HIDRÁULICA RETANGULAR, EM ALVENARIA COM BLOCOS DE CONCRETO, DIMENSÕES INTERNAS: 0,6X0,6X0,6 M PARA REDE DE ESGOTO. AF_05/2018</t>
  </si>
  <si>
    <t>CAIXA ENTERRADA HIDRÁULICA RETANGULAR, EM ALVENARIA COM BLOCOS DE CONCRETO, DIMENSÕES INTERNAS: 0,4X0,4X0,4 M PARA REDE DE ESGOTO. AF_05/2018</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</si>
  <si>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</si>
  <si>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</si>
  <si>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</si>
  <si>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</si>
  <si>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</si>
  <si>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</si>
  <si>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</si>
  <si>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 xml:space="preserve">JOELHO 90 GRAUS, PVC, SERIE NORMAL, ESGOTO PREDIAL, DN 40 MM, JUNTA SOLDÁVEL, FORNECIDO E INSTALADO EM RAMAL DE DESCARGA OU RAMAL DE ESGOTO SANITÁRIO. AF_12/2014 </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</si>
  <si>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</si>
  <si>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</si>
  <si>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</si>
  <si>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 xml:space="preserve">JUNÇÃO SIMPLES, PVC, SERIE NORMAL, ESGOTO PREDIAL, DN 50 X 50 MM, JUNTA ELÁSTICA, FORNECIDO E INSTALADO EM RAMAL DE DESCARGA OU RAMAL DE ESGOTO SANITÁRIO. AF_12/2014 </t>
  </si>
  <si>
    <t>JUNÇÃO SIMPLES, PVC, SERIE NORMAL, ESGOTO PREDIAL, DN 100 X 100 MM, JUNTA ELÁSTICA, FORNECIDO E INSTALADO EM RAMAL DE DESCARGA OU RAMAL DE ESGOTO SANITÁRIO. AF_12/2014</t>
  </si>
  <si>
    <t xml:space="preserve">TE, PVC, SERIE NORMAL, ESGOTO PREDIAL, DN 40 X 40 MM, JUNTA SOLDÁVEL, FORNECIDO E INSTALADO EM RAMAL DE DESCARGA OU RAMAL DE ESGOTO SANITÁRIO. AF_12/2014 </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</si>
  <si>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</si>
  <si>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</si>
  <si>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</si>
  <si>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</si>
  <si>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</si>
  <si>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</si>
  <si>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</si>
  <si>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</si>
  <si>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</si>
  <si>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 xml:space="preserve">TERMINAL DE VENTILACAO, 50 MM, SERIE NORMAL, ESGOTO PREDIAL  </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</si>
  <si>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</si>
  <si>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</si>
  <si>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</si>
  <si>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</si>
  <si>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</si>
  <si>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 xml:space="preserve">LUVA SIMPLES, PVC, SERIE NORMAL, ESGOTO PREDIAL, DN 50 MM, JUNTA ELÁSTICA, FORNECIDO E INSTALADO EM PRUMADA DE ESGOTO SANITÁRIO OU VENTILAÇÃO. AF_12/2014 </t>
  </si>
  <si>
    <t>INSTALAÇÕES PLUVIAIS</t>
  </si>
  <si>
    <t>RAMAIS DE COLETA E ENCAMINHAMENTO DE ÁGUAS PLUVIAIS</t>
  </si>
  <si>
    <t xml:space="preserve">CAIXA ENTERRADA HIDRÁULICA RETANGULAR EM ALVENARIA COM TIJOLOS CERÂMICOS MACIÇOS, DIMENSÕES INTERNAS: 0,6X0,6X0,6 M PARA REDE DE DRENAGEM. AF_05/2018 </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</si>
  <si>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</si>
  <si>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</si>
  <si>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</si>
  <si>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 (Pé de coluna d'água)</t>
  </si>
  <si>
    <t>JOELHO 90 GRAUS,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</si>
  <si>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 </t>
  </si>
  <si>
    <t xml:space="preserve">JUNÇÃO SIMPLES, PVC, SERIE R, ÁGUA PLUVIAL, DN 150 X 100 MM, JUNTA ELÁSTICA, FORNECIDO E INSTALADO EM CONDUTORES VERTICAIS DE ÁGUAS PLUVIAIS. AF_12/2014 </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</si>
  <si>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</si>
  <si>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</si>
  <si>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 xml:space="preserve">LUVA SIMPLES, PVC, SERIE R, ÁGUA PLUVIAL, DN 150 MM, JUNTA ELÁSTICA, FORNECIDO E INSTALADO EM CONDUTORES VERTICAIS DE ÁGUAS PLUVIAIS. AF_12/2014 </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</si>
  <si>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</si>
  <si>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</si>
  <si>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</si>
  <si>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</si>
  <si>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</si>
  <si>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</si>
  <si>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</si>
  <si>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</si>
  <si>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</si>
  <si>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</si>
  <si>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</si>
  <si>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</si>
  <si>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</si>
  <si>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</si>
  <si>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</si>
  <si>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7.3.1</t>
  </si>
  <si>
    <t>7.3.2</t>
  </si>
  <si>
    <t>7.3.3</t>
  </si>
  <si>
    <t>8.4</t>
  </si>
  <si>
    <t>8.5</t>
  </si>
  <si>
    <t>8.6</t>
  </si>
  <si>
    <t>8.7</t>
  </si>
  <si>
    <t>8.8</t>
  </si>
  <si>
    <t>9.1.6</t>
  </si>
  <si>
    <t>9.1.7</t>
  </si>
  <si>
    <t>9.1.8</t>
  </si>
  <si>
    <t>9.1.9</t>
  </si>
  <si>
    <t>9.1.10</t>
  </si>
  <si>
    <t>9.1.11</t>
  </si>
  <si>
    <t>9.1.12</t>
  </si>
  <si>
    <t>9.1.13</t>
  </si>
  <si>
    <t>9.1.14</t>
  </si>
  <si>
    <t>9.2.4</t>
  </si>
  <si>
    <t>9.2.5</t>
  </si>
  <si>
    <t>9.2.6</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</si>
  <si>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</si>
  <si>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</si>
  <si>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</si>
  <si>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</si>
  <si>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</si>
  <si>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</si>
  <si>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</si>
  <si>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</si>
  <si>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</si>
  <si>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</si>
  <si>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</si>
  <si>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</si>
  <si>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</si>
  <si>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</si>
  <si>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</si>
  <si>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</si>
  <si>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</si>
  <si>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</si>
  <si>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</si>
  <si>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</si>
  <si>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</si>
  <si>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</si>
  <si>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</si>
  <si>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</si>
  <si>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</si>
  <si>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</si>
  <si>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</si>
  <si>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</si>
  <si>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</si>
  <si>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RESERVATÓRIO DE ÁGUA TUBULAR COM CAPACIDADE DE 15.000L, INCLUSO TRANSPORTE</t>
  </si>
  <si>
    <t xml:space="preserve">ANEL BORRACHA PARA TUBO ESGOTO PREDIAL, DN 100 MM (NBR 5688)  </t>
  </si>
  <si>
    <t xml:space="preserve">JUNCAO SIMPLES, PVC, DN 100 X 50 MM, SERIE NORMAL PARA ESGOTO PREDIAL  </t>
  </si>
  <si>
    <t>PASTA LUBRIFICANTE PARA TUBOS E CONEXOES COM JUNTA ELASTICA (USO EM PVC, ACO, POLIETILENO E OUTROS) ( DE *400* G)</t>
  </si>
  <si>
    <t>TE SANITARIO, PVC, DN 100 X 75 MM, SERIE NORMAL PARA ESGOTO PREDIAL</t>
  </si>
  <si>
    <t>TÊ DE REDUÇÃO, PVC, SOLDÁVEL, DN 75MM X 50MM, INSTALADO EM PRUMADA DE ÁGUA - FORNECIMENTO E INSTALAÇÃO</t>
  </si>
  <si>
    <t xml:space="preserve">ADESIVO PLASTICO PARA PVC, FRASCO COM 850 GR </t>
  </si>
  <si>
    <t xml:space="preserve">TE DE REDUCAO, PVC, SOLDAVEL, 90 GRAUS, 50 MM X 25 MM, PARA AGUA FRIA PREDIAL </t>
  </si>
  <si>
    <t xml:space="preserve">SOLUCAO LIMPADORA PARA PVC, FRASCO COM 1000 CM3 </t>
  </si>
  <si>
    <t xml:space="preserve">LIXA D'AGUA EM FOLHA, GRAO 100 </t>
  </si>
  <si>
    <t>SUMIDOURO EM ALVENARIA DE TIJOLO CERAMICO MACIÇO DIAMETRO 1,40M E ALTURA 5,00M, COM TAMPA EM CONCRETO ARMADO DIAMETRO 1,60M E ESPESSURA 10CM</t>
  </si>
  <si>
    <t xml:space="preserve">ARMADOR COM ENCARGOS COMPLEMENTARES </t>
  </si>
  <si>
    <t xml:space="preserve">PEDREIRO COM ENCARGOS COMPLEMENTARES </t>
  </si>
  <si>
    <t>POCEIRO COM ENCARGOS COMPLEMENTARES</t>
  </si>
  <si>
    <t xml:space="preserve">SERVENTE COM ENCARGOS COMPLEMENTARES </t>
  </si>
  <si>
    <t xml:space="preserve">BETONEIRA CAPACIDADE NOMINAL DE 400 L, CAPACIDADE DE MISTURA 280 L, MOTOR ELÉTRICO TRIFÁSICO POTÊNCIA DE 2 CV, SEM CARREGADOR - CHP DIURNO. AF_10/2014 </t>
  </si>
  <si>
    <t xml:space="preserve">ACO CA-50, 8,0 MM, VERGALHAO </t>
  </si>
  <si>
    <t xml:space="preserve">ARAME RECOZIDO 18 BWG, 1,25 MM (0,01 KG/M) </t>
  </si>
  <si>
    <t xml:space="preserve">AREIA MEDIA - POSTO JAZIDA/FORNECEDOR (RETIRADO NA JAZIDA, SEM TRANSPORTE) </t>
  </si>
  <si>
    <t xml:space="preserve">CAL HIDRATADA CH-I PARA ARGAMASSAS </t>
  </si>
  <si>
    <t xml:space="preserve">CIMENTO PORTLAND COMPOSTO CP II-32 </t>
  </si>
  <si>
    <t xml:space="preserve">PEDRA BRITADA N. 2 (19 A 38 MM) POSTO PEDREIRA/FORNECEDOR, SEM FRETE </t>
  </si>
  <si>
    <t xml:space="preserve">PEDRA BRITADA N. 1 (9,5 a 19 MM) POSTO PEDREIRA/FORNECEDOR, SEM FRETE </t>
  </si>
  <si>
    <t xml:space="preserve">TIJOLO CERAMICO MACICO *5 X 10 X 20* CM </t>
  </si>
  <si>
    <t xml:space="preserve">ANEL BORRACHA PARA TUBO ESGOTO PREDIAL DN 75 MM (NBR 5688) </t>
  </si>
  <si>
    <t xml:space="preserve">CAIXA SIFONADA PVC, 150 X 150 X 50 MM, COM GRELHA QUADRADA BRANCA (NBR 5688) </t>
  </si>
  <si>
    <t xml:space="preserve">PASTA LUBRIFICANTE PARA TUBOS E CONEXOES COM JUNTA ELASTICA (USO EM PVC, ACO, POLIETILENO E OUTROS) ( DE *400* G) </t>
  </si>
  <si>
    <r>
      <t xml:space="preserve">ITEM: </t>
    </r>
    <r>
      <rPr>
        <sz val="9"/>
        <color rgb="FF000000"/>
        <rFont val="Gill Sans MT"/>
        <family val="2"/>
      </rPr>
      <t>PS - 051</t>
    </r>
  </si>
  <si>
    <r>
      <t xml:space="preserve">ITEM: </t>
    </r>
    <r>
      <rPr>
        <sz val="9"/>
        <color rgb="FF000000"/>
        <rFont val="Gill Sans MT"/>
        <family val="2"/>
      </rPr>
      <t>PS - 052</t>
    </r>
  </si>
  <si>
    <r>
      <t xml:space="preserve">ITEM: </t>
    </r>
    <r>
      <rPr>
        <sz val="9"/>
        <color rgb="FF000000"/>
        <rFont val="Gill Sans MT"/>
        <family val="2"/>
      </rPr>
      <t>PS - 053</t>
    </r>
  </si>
  <si>
    <r>
      <t xml:space="preserve">ITEM: </t>
    </r>
    <r>
      <rPr>
        <sz val="9"/>
        <color rgb="FF000000"/>
        <rFont val="Gill Sans MT"/>
        <family val="2"/>
      </rPr>
      <t>PS - 054</t>
    </r>
  </si>
  <si>
    <r>
      <t xml:space="preserve">ITEM: </t>
    </r>
    <r>
      <rPr>
        <sz val="9"/>
        <color rgb="FF000000"/>
        <rFont val="Gill Sans MT"/>
        <family val="2"/>
      </rPr>
      <t>PS - 055</t>
    </r>
  </si>
  <si>
    <r>
      <t xml:space="preserve">ITEM: </t>
    </r>
    <r>
      <rPr>
        <sz val="9"/>
        <color rgb="FF000000"/>
        <rFont val="Gill Sans MT"/>
        <family val="2"/>
      </rPr>
      <t>PS - 056</t>
    </r>
  </si>
  <si>
    <t>PS - 056</t>
  </si>
  <si>
    <t>PS - 053</t>
  </si>
  <si>
    <t>PS - 054</t>
  </si>
  <si>
    <t>PS - 055</t>
  </si>
  <si>
    <t>PS - 051</t>
  </si>
  <si>
    <t>PS - 052</t>
  </si>
  <si>
    <t>MECANOVA</t>
  </si>
  <si>
    <t>34.007.078/0001-50</t>
  </si>
  <si>
    <t>(66) 9.9681-6576</t>
  </si>
  <si>
    <t>SIDNEY</t>
  </si>
  <si>
    <t>Unid</t>
  </si>
  <si>
    <t>CAIXA DAGUA BRASIL</t>
  </si>
  <si>
    <t>03.113.840/0001-59</t>
  </si>
  <si>
    <t>(18) 9.9652-7806</t>
  </si>
  <si>
    <t>ELAINE C. JORGE</t>
  </si>
  <si>
    <t>FORMATO IND COM DE TANQUES EIRELI - EPP</t>
  </si>
  <si>
    <t>07.892.020/0001-63</t>
  </si>
  <si>
    <t>(31) 3712-5100</t>
  </si>
  <si>
    <t>KAMILLA PATRICIO</t>
  </si>
  <si>
    <t>FAZFORTE</t>
  </si>
  <si>
    <t>22.600.664/0001-24</t>
  </si>
  <si>
    <t>(18) 9.9759-8532</t>
  </si>
  <si>
    <t>MURILO</t>
  </si>
  <si>
    <t>COTAÇÃO 62</t>
  </si>
  <si>
    <t>ROCHA E CIA LTDA. ME EPP</t>
  </si>
  <si>
    <t>(66)35448711</t>
  </si>
  <si>
    <t>RODRIGO</t>
  </si>
  <si>
    <t>103.900/0001-88</t>
  </si>
  <si>
    <t>(66)3545-74000</t>
  </si>
  <si>
    <t xml:space="preserve">IGOR </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</si>
  <si>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</si>
  <si>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</si>
  <si>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</si>
  <si>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</si>
  <si>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</si>
  <si>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</si>
  <si>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</si>
  <si>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</si>
  <si>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</si>
  <si>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</si>
  <si>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</si>
  <si>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</si>
  <si>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</si>
  <si>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</si>
  <si>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</si>
  <si>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</si>
  <si>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</si>
  <si>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</si>
  <si>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</si>
  <si>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</si>
  <si>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</si>
  <si>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</si>
  <si>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</si>
  <si>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</si>
  <si>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</si>
  <si>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</si>
  <si>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</si>
  <si>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</si>
  <si>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</si>
  <si>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</si>
  <si>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</si>
  <si>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</si>
  <si>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</si>
  <si>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</si>
  <si>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</si>
  <si>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</si>
  <si>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</si>
  <si>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</si>
  <si>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</si>
  <si>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ESCAVAÇÃO MECANIZADA DE VALA COM PROF. ATÉ 1,5 M (MÉDIA ENTRE MONTANTE E JUSANTE/UMA COMPOSIÇÃO POR TRECHO), COM RETROESCAVADEIRA (0,26 M3/88 HP), LARG. MENOR QUE 0,8 M, EM SOLO DE 1A CATEGORIA, EM LOCAIS COM ALTO NÍVEL DE INTERFERÊNCIA. AF_01/2015</t>
  </si>
  <si>
    <t>REATERRO MECANIZADO DE VALA COM ESCAVADEIRA HIDRÁULICA (CAPACIDADE DA CAÇAMBA: 0,8 M³ / POTÊNCIA: 111 HP), LARGURA DE 1,5 A 2,5 M, PROFUNDIDADE ATÉ 1,5 M, COM SOLO (SEM SUBSTITUIÇÃO) DE 1ª CATEGORIA EM LOCAIS COM ALTO NÍVEL DE INTERFERÊNCIA. AF_04/2016</t>
  </si>
  <si>
    <t>BUCHA PARA FIXAÇÃO DO TERMINAL AEREO 300mm ROSCA SOBERBA</t>
  </si>
  <si>
    <t>CONECTOR SPLIT-BOLT PARA CABO 70mm²</t>
  </si>
  <si>
    <t>CONECTOR TIPO X PARA 02 CABOS 70mm²</t>
  </si>
  <si>
    <t xml:space="preserve">PRESILHA DE ALUMINIO PARA FIXAÇÃO DO CABO DE ALUMINIO 70mm² </t>
  </si>
  <si>
    <t xml:space="preserve">SILICONE PU </t>
  </si>
  <si>
    <t>FORNECIMENTO E INSTALAÇÃO DE BARRA CHATA DE ALUMÍNIO 1/4" X 3/4", BARRA DE 6M</t>
  </si>
  <si>
    <t>FORNECIMENTO E INSTALAÇÃO DE CURVA 90 GRAUS DE BARRA CHATA DE ALUMÍNIO 3/4" X 1/4", COM CURVA DE 300MM</t>
  </si>
  <si>
    <t>FORNECIMENTO E INSTALAÇÃO DE PARAFUSO SEXTAVADO INOX 1/4" X 1" COM ARRUELA LISA ZINCADA</t>
  </si>
  <si>
    <t>MASTRO SIMPLES DE FERRO GALVANIZADO P/ PARA-RAIOS H=3,00M INCLUINDO BASE - FORNECIMENTO E INSTALACAO</t>
  </si>
  <si>
    <t>ELETRICA ATIVA</t>
  </si>
  <si>
    <t> 06.110.817/0003-60 </t>
  </si>
  <si>
    <t>(65) 3548 9255</t>
  </si>
  <si>
    <t>EDILSON</t>
  </si>
  <si>
    <t>EDUARDO</t>
  </si>
  <si>
    <t>3M MATERIAIS ELETRICOS</t>
  </si>
  <si>
    <t>04.347.124/0001-07</t>
  </si>
  <si>
    <t>(65) 3026 3668</t>
  </si>
  <si>
    <t>EWERTON</t>
  </si>
  <si>
    <t>HASTE COPPERWELD 5/8 x 3,0m COM CONECTOR  - FORNECIMENTO E INSTALACAO</t>
  </si>
  <si>
    <t>'</t>
  </si>
  <si>
    <t>CAIXA DE PASSAGEM 30X30X40 COM TAMPA E DRENO BRITA  - FORNECIMENTO E INSTALACAO</t>
  </si>
  <si>
    <t>15,0,5</t>
  </si>
  <si>
    <t>COTAÇÃO 63</t>
  </si>
  <si>
    <t>COTAÇÃO 64</t>
  </si>
  <si>
    <t>COTAÇÃO 65</t>
  </si>
  <si>
    <t>COTAÇÃO 66</t>
  </si>
  <si>
    <t>COTAÇÃO 67</t>
  </si>
  <si>
    <t>COTAÇÃO 68</t>
  </si>
  <si>
    <t>COTAÇÃO 69</t>
  </si>
  <si>
    <t>COTAÇÃO 70</t>
  </si>
  <si>
    <t>COTAÇÃO 71</t>
  </si>
  <si>
    <t>COTAÇÃO 72</t>
  </si>
  <si>
    <t>COTAÇÃO 73</t>
  </si>
  <si>
    <t>COTAÇÃO 74</t>
  </si>
  <si>
    <t>COTAÇÃO 75</t>
  </si>
  <si>
    <t>COTAÇÃO 76</t>
  </si>
  <si>
    <t>COTAÇÃO 77</t>
  </si>
  <si>
    <t>COTAÇÃO 78</t>
  </si>
  <si>
    <t>COTAÇÃO 79</t>
  </si>
  <si>
    <t>COTAÇÃO 80</t>
  </si>
  <si>
    <t>COTAÇÃO 81</t>
  </si>
  <si>
    <t>COTAÇÃO 82</t>
  </si>
  <si>
    <t>COTAÇÃO 83</t>
  </si>
  <si>
    <t>COTAÇÃO 84</t>
  </si>
  <si>
    <t>COTAÇÃO 85</t>
  </si>
  <si>
    <t>COTAÇÃO 86</t>
  </si>
  <si>
    <t>COTAÇÃO 87</t>
  </si>
  <si>
    <t>COTAÇÃO 88</t>
  </si>
  <si>
    <t>COTAÇÃO 89</t>
  </si>
  <si>
    <t>TERMINAL AEREO 300MM - FIXAÇÃO ROSCA SOBERBA</t>
  </si>
  <si>
    <t>CABO ALUMINIO NU 7FIOS  - 2/0 - AWG(67,35MM²)</t>
  </si>
  <si>
    <t>BUCHA PLÁSTICA S-8 - CEMAR</t>
  </si>
  <si>
    <t>PARAFUSO ROSCA SOBERBA CABEÇA REDONDA 6,3 x 45 MM N° 8</t>
  </si>
  <si>
    <t>LAMPÂDA COMPACTA DE  15W</t>
  </si>
  <si>
    <t>CABO PP FLEXÍVEL, BITOLA  3x 1,5MM², ISOLAÇÃO, EM EPR-90°C, COBERTURA EM PVC, PARA 750V.</t>
  </si>
  <si>
    <t>CABO DE AÇO 1/8</t>
  </si>
  <si>
    <t>GRAMPO PARA CABO DE AÇO  1/8 PK0089</t>
  </si>
  <si>
    <t>SINALIZADOR NOTURNO DE OBSTÁCULOS REF. : TEL- 600 COM SUPORTE PARA SINALIZADOR REF.: TEL - 610</t>
  </si>
  <si>
    <t>ABRAÇADEIRA TIPO PORTA - BANDEIRA REF.: TEL - 100</t>
  </si>
  <si>
    <t>ABRAÇADEIRA - GUIA SIMPLES 1.1/2" REF: TEL - 320</t>
  </si>
  <si>
    <t>ABRAÇADEIRA - GUIA  REFORÇADA 1.1/2" REF.: TEL - 390</t>
  </si>
  <si>
    <t>PARA - RAIOS TIPO FRANKLIN REF. : TEL 010- 3 METROS</t>
  </si>
  <si>
    <t>CONECTOR PARA MEDIÇÃO EM COBRE COM QUATRO PARAFUSOS TEL-560</t>
  </si>
  <si>
    <t>CARTUCHO P/ SOLDA EXOTÉRMICA N° 115  C/ ANEL DE RETENÇÃO E PALITO DE IGNIÇÃO - EXOSOLDA</t>
  </si>
  <si>
    <t>COTAÇÃO 05</t>
  </si>
  <si>
    <t>COTAÇÃO 06</t>
  </si>
  <si>
    <t>COTAÇÃO 07</t>
  </si>
  <si>
    <t>COTAÇÃO 08</t>
  </si>
  <si>
    <t>COTAÇÃO 09</t>
  </si>
  <si>
    <t>COTAÇÃO 10</t>
  </si>
  <si>
    <t>COTAÇÃO 11</t>
  </si>
  <si>
    <t>COTAÇÃO 12</t>
  </si>
  <si>
    <t>COTAÇÃO 13</t>
  </si>
  <si>
    <t>COTAÇÃO 14</t>
  </si>
  <si>
    <t>COTAÇÃO 15</t>
  </si>
  <si>
    <t>COTAÇÃO 16</t>
  </si>
  <si>
    <t>COTAÇÃO 17</t>
  </si>
  <si>
    <t>COTAÇÃO 18</t>
  </si>
  <si>
    <t>COTAÇÃO 19</t>
  </si>
  <si>
    <t>COTAÇÃO 20</t>
  </si>
  <si>
    <t>COTAÇÃO 21</t>
  </si>
  <si>
    <t>COTAÇÃO 22</t>
  </si>
  <si>
    <t>COTAÇÃO 23</t>
  </si>
  <si>
    <t>COTAÇÃO 24</t>
  </si>
  <si>
    <t>COTAÇÃO 25</t>
  </si>
  <si>
    <t>COTAÇÃO 26</t>
  </si>
  <si>
    <t>COTAÇÃO 27</t>
  </si>
  <si>
    <t>COTAÇÃO 28</t>
  </si>
  <si>
    <t>COTAÇÃO 29</t>
  </si>
  <si>
    <t>COTAÇÃO 30</t>
  </si>
  <si>
    <t>COTAÇÃO 31</t>
  </si>
  <si>
    <t>COTAÇÃO 32</t>
  </si>
  <si>
    <t>COTAÇÃO 33</t>
  </si>
  <si>
    <t>COTAÇÃO 34</t>
  </si>
  <si>
    <t>COTAÇÃO 35</t>
  </si>
  <si>
    <t>COTAÇÃO 36</t>
  </si>
  <si>
    <t>COTAÇÃO 37</t>
  </si>
  <si>
    <t>COTAÇÃO 38</t>
  </si>
  <si>
    <t>COTAÇÃO 39</t>
  </si>
  <si>
    <t>COTAÇÃO 40</t>
  </si>
  <si>
    <t>COTAÇÃO 41</t>
  </si>
  <si>
    <t>COTAÇÃO 42</t>
  </si>
  <si>
    <t>COTAÇÃO 43</t>
  </si>
  <si>
    <t>COTAÇÃO 44</t>
  </si>
  <si>
    <t>COTAÇÃO 45</t>
  </si>
  <si>
    <t>COTAÇÃO 46</t>
  </si>
  <si>
    <t>COTAÇÃO 47</t>
  </si>
  <si>
    <t>COTAÇÃO 48</t>
  </si>
  <si>
    <t>COTAÇÃO 49</t>
  </si>
  <si>
    <t>COTAÇÃO 50</t>
  </si>
  <si>
    <t>COTAÇÃO 51</t>
  </si>
  <si>
    <t>COTAÇÃO 52</t>
  </si>
  <si>
    <t>COTAÇÃO 53</t>
  </si>
  <si>
    <t>COTAÇÃO 54</t>
  </si>
  <si>
    <t>COTAÇÃO 55</t>
  </si>
  <si>
    <t>COTAÇÃO 56</t>
  </si>
  <si>
    <t>COTAÇÃO 57</t>
  </si>
  <si>
    <t>COTAÇÃO 58</t>
  </si>
  <si>
    <t>COTAÇÃO 59</t>
  </si>
  <si>
    <t>COTAÇÃO 60</t>
  </si>
  <si>
    <t>9.4</t>
  </si>
  <si>
    <t>PEITORIS</t>
  </si>
  <si>
    <t>PEITORIL EM MARMORE BRANCO, LARGURA DE 15CM, ASSENTADO COM ARGAMASSA TRACO 1:4 (CIMENTO E AREIA MEDIA), PREPARO MANUAL DA ARGAMASSA</t>
  </si>
  <si>
    <t>TERMINAL DE COMPRESSÃO TF-95 REF: 13059 - INTELLI</t>
  </si>
  <si>
    <t>9.4.1</t>
  </si>
  <si>
    <t>PISO VINÍLICO SEMI-FLEXÍVEL EM PLACAS, PADRÃO LISO, ESPESSURA 3,2 MM, FIXADO COM COLA. AF_06/2018</t>
  </si>
  <si>
    <t>REVESTIMENTO CERÂMICO PARA PISO COM PLACAS TIPO PORCELANATO DE DIMENSÕES 60X60 CM APLICADA EM AMBIENTES DE ÁREA MAIOR QUE 10 M². AF_06/2014</t>
  </si>
  <si>
    <t>10.3.2</t>
  </si>
  <si>
    <t>SOLEIRA EM MÁRMORE, LARGURA 15 CM, ESPESSURA 2,0 CM. AF_06/2018</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</si>
  <si>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</si>
  <si>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</si>
  <si>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</si>
  <si>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</si>
  <si>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</si>
  <si>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</si>
  <si>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</si>
  <si>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</si>
  <si>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</si>
  <si>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</si>
  <si>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</si>
  <si>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</si>
  <si>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</si>
  <si>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</si>
  <si>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</si>
  <si>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</si>
  <si>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</si>
  <si>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</si>
  <si>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</si>
  <si>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</si>
  <si>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</si>
  <si>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</si>
  <si>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</si>
  <si>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</si>
  <si>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</si>
  <si>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</si>
  <si>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</si>
  <si>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</si>
  <si>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</si>
  <si>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</si>
  <si>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</si>
  <si>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</si>
  <si>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</si>
  <si>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</si>
  <si>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</si>
  <si>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</si>
  <si>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</si>
  <si>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</si>
  <si>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</si>
  <si>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</si>
  <si>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</si>
  <si>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</si>
  <si>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</si>
  <si>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</si>
  <si>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</si>
  <si>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</si>
  <si>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</si>
  <si>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</si>
  <si>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</si>
  <si>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</si>
  <si>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</si>
  <si>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</si>
  <si>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</si>
  <si>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</si>
  <si>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</si>
  <si>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</si>
  <si>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</si>
  <si>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</si>
  <si>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</si>
  <si>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</si>
  <si>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</si>
  <si>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</si>
  <si>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</si>
  <si>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</si>
  <si>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</si>
  <si>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</si>
  <si>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</si>
  <si>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</si>
  <si>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</si>
  <si>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</si>
  <si>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</si>
  <si>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</si>
  <si>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</si>
  <si>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</si>
  <si>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</si>
  <si>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</si>
  <si>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</si>
  <si>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</si>
  <si>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</si>
  <si>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</si>
  <si>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</si>
  <si>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</si>
  <si>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</si>
  <si>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</si>
  <si>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</si>
  <si>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</si>
  <si>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</si>
  <si>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</si>
  <si>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</si>
  <si>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</si>
  <si>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</si>
  <si>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</si>
  <si>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</si>
  <si>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FORNECIMENTO E INSTALAÇÃO DE PISO PODOTÁTIL, EM CONCRETO, 25x25CM, DIRECIONAL/ALERTA</t>
  </si>
  <si>
    <t>AZULEJISTA OU LADRILHISTA COM ENCARGOS COMPLEMENTARES</t>
  </si>
  <si>
    <t>88316</t>
  </si>
  <si>
    <t xml:space="preserve"> PISO PODOTATIL DE CONCRETO - DIRECIONAL E ALERTA, *40 X 40 X 2,5* CM</t>
  </si>
  <si>
    <t>PS - 013</t>
  </si>
  <si>
    <t>PLANTIO DE GRAMA EM PLACAS. AF_05/2018</t>
  </si>
  <si>
    <t xml:space="preserve">APLICAR ADESIVOS </t>
  </si>
  <si>
    <t>19.882.236/001-27</t>
  </si>
  <si>
    <t>(66)996894341</t>
  </si>
  <si>
    <t xml:space="preserve">TALES </t>
  </si>
  <si>
    <t>TOTAL (C)</t>
  </si>
  <si>
    <t>LETRA CAIXA (POLICLÍNICA 6,6X0,65M)(SETOR LESTE 3,6X0,35M), CONFORME PROJETO EXECUTIVO.</t>
  </si>
  <si>
    <t xml:space="preserve">SORRISO </t>
  </si>
  <si>
    <t>COTAÇÃO 90</t>
  </si>
  <si>
    <r>
      <t xml:space="preserve">UN: </t>
    </r>
    <r>
      <rPr>
        <sz val="9"/>
        <color rgb="FF000000"/>
        <rFont val="Gill Sans MT"/>
      </rPr>
      <t>CJ</t>
    </r>
  </si>
  <si>
    <r>
      <t xml:space="preserve">UN: </t>
    </r>
    <r>
      <rPr>
        <sz val="9"/>
        <color rgb="FF000000"/>
        <rFont val="Gill Sans MT"/>
        <family val="2"/>
      </rPr>
      <t xml:space="preserve">UNIDADE </t>
    </r>
  </si>
  <si>
    <t>TERRAPLENAGEM</t>
  </si>
  <si>
    <t>SERVICOS TOPOGRAFICOS PARA PAVIMENTACAO, INCLUSIVE NOTA DE SERVICOS, ACOMPANHAMENTO E GREIDE</t>
  </si>
  <si>
    <t>ARGILA OU BARRO PARA ATERRO/REATERRO (COM TRANSPORTE ATE 10 KM)</t>
  </si>
  <si>
    <t>EXECUÇÃO E COMPACTAÇÃO DE ATERRO COM SOLO PREDOMINANTEMENTE ARENOSO - EXCLUSIVE ESCAVAÇÃO, CARGA E TRANSPORTE E SOLO. AF_09/2017</t>
  </si>
  <si>
    <t>74155/1</t>
  </si>
  <si>
    <t>ESCAVACAO E TRANSPORTE DE MATERIAL DE 1A CAT DMT 50M COM TRATOR SOBRE ESTEIRAS 347 HP COM LAMINA E ESCARIFICADOR</t>
  </si>
  <si>
    <t xml:space="preserve"> LIMPEZA MECANIZADA DE TERRENO COM REMOCAO DE CAMADA VEGETAL, UTILIZANDO MOTONIVELADORA</t>
  </si>
  <si>
    <t xml:space="preserve"> MOTONIVELADORA POTÊNCIA BÁSICA LÍQUIDA (PRIMEIRA MARCHA) 125 HP, PESO BRUTO 13032 KG, LARGURA DA LÂMINA DE 3,7 M - CHP DIURNO. AF_06/2014</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</si>
  <si>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</si>
  <si>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</si>
  <si>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</si>
  <si>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</si>
  <si>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</si>
  <si>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r>
      <t xml:space="preserve">ITEM: </t>
    </r>
    <r>
      <rPr>
        <sz val="9"/>
        <color rgb="FF000000"/>
        <rFont val="Gill Sans MT"/>
        <family val="2"/>
      </rPr>
      <t>PS - 058</t>
    </r>
  </si>
  <si>
    <t>PS-059</t>
  </si>
  <si>
    <r>
      <t xml:space="preserve">ITEM: </t>
    </r>
    <r>
      <rPr>
        <sz val="9"/>
        <color rgb="FF000000"/>
        <rFont val="Gill Sans MT"/>
        <family val="2"/>
      </rPr>
      <t>PS - 059</t>
    </r>
  </si>
  <si>
    <t xml:space="preserve">PLOTTAR </t>
  </si>
  <si>
    <t>(66)35451260</t>
  </si>
  <si>
    <t xml:space="preserve">NEIVO BRUSCO </t>
  </si>
  <si>
    <t>REGISTRO DE GAVETA BRUTO, LATÃO, ROSCÁVEL, 2 1/2, INSTALADO EM RESERVAÇÃO DE ÁGUA DE EDIFICAÇÃO QUE POSSUA RESERVATÓRIO DE FIBRA/FIBROCIMENTO  FORNECIMENTO E INSTALAÇÃO. AF_06/2016</t>
  </si>
  <si>
    <t>FORNECIMENTO E INSTALAÇÃO DE CENTRAL DE ALARME IPA, 12 LAÇOS, SEM BATERIA</t>
  </si>
  <si>
    <t>CENTRAL DE ALARME IPA, 12 LAÇOS, SEM BATERIA</t>
  </si>
  <si>
    <t>PETEL</t>
  </si>
  <si>
    <t>22.760.075/0001-03</t>
  </si>
  <si>
    <t>EVANIA</t>
  </si>
  <si>
    <t>SUPERTEC</t>
  </si>
  <si>
    <t>01.184.625/0001-13</t>
  </si>
  <si>
    <t>(66)3511-8700</t>
  </si>
  <si>
    <t>ELIELTON</t>
  </si>
  <si>
    <t>DAMBROS</t>
  </si>
  <si>
    <t>11.113.763/0001-65</t>
  </si>
  <si>
    <t>(65) 3661-7232</t>
  </si>
  <si>
    <t>AMARAL</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</si>
  <si>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</si>
  <si>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</si>
  <si>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ACIONADOR MANUAL PARA ALARME, TIPO QUEBRA VIDRO, COM MARTELO</t>
  </si>
  <si>
    <t>CONTRA FOGO</t>
  </si>
  <si>
    <t>27.244.187/0001-25</t>
  </si>
  <si>
    <t>(65) 3622-3000</t>
  </si>
  <si>
    <t>VINÍCIUS</t>
  </si>
  <si>
    <t>FORNECIMENTO E INSTALAÇÃO DE BATERIA SELADA PARA CENTRAL DE ALARME, 12V/5A</t>
  </si>
  <si>
    <t>BATERIA SELADA PARA CENTRAL DE ALARME, 12V/5A</t>
  </si>
  <si>
    <t>HIDRO E ELÉTRICA MOURA LTDA EPP</t>
  </si>
  <si>
    <t>08.954.892/0001-71</t>
  </si>
  <si>
    <t>CARLA</t>
  </si>
  <si>
    <t>FORNECIMENTO E INSTALAÇÃO DE SIRENE ELETRÔNICA, 12V, ALARME DE EMERGÊNCIA</t>
  </si>
  <si>
    <t>SIRENE ELETRÔNICA, 12V, ALARME DE EMERGÊNCIA</t>
  </si>
  <si>
    <t>ABRACADEIRA EM ACO PARA AMARRACAO DE ELETRODUTOS, TIPO D, COM 1" E PARAFUSO DE FIXACAO</t>
  </si>
  <si>
    <t>ESCAVAÇÃO MANUAL PARA BLOCOS DE COROAMENTO OU SAPATA, COM PREVISÃO DE FORMA</t>
  </si>
  <si>
    <t>REATERRO MANUAL DE VALAS COM COMPACTAÇÃO MECANIZADA</t>
  </si>
  <si>
    <t>LASTRO COM MATERIAL GRANULAR, APLICAÇÃO EM BLOCOS DE COROAMENTO, ESPESSURA DE *5 CM*. AF_08/2017</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</si>
  <si>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</si>
  <si>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</si>
  <si>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</si>
  <si>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</si>
  <si>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</si>
  <si>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</si>
  <si>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</si>
  <si>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</si>
  <si>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</si>
  <si>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</si>
  <si>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</si>
  <si>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</si>
  <si>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</si>
  <si>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</si>
  <si>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</si>
  <si>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</si>
  <si>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</si>
  <si>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</si>
  <si>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</si>
  <si>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</si>
  <si>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</si>
  <si>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</si>
  <si>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</si>
  <si>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</si>
  <si>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</si>
  <si>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</si>
  <si>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</si>
  <si>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</si>
  <si>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</si>
  <si>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</si>
  <si>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</si>
  <si>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</si>
  <si>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</si>
  <si>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</si>
  <si>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</si>
  <si>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</si>
  <si>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</si>
  <si>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</si>
  <si>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</si>
  <si>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</si>
  <si>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</si>
  <si>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</si>
  <si>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</si>
  <si>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</si>
  <si>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</si>
  <si>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</si>
  <si>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</si>
  <si>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</si>
  <si>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</si>
  <si>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</si>
  <si>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</si>
  <si>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</si>
  <si>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</si>
  <si>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</si>
  <si>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</si>
  <si>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</si>
  <si>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</si>
  <si>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</si>
  <si>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</si>
  <si>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</si>
  <si>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</si>
  <si>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</si>
  <si>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</si>
  <si>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</si>
  <si>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</si>
  <si>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</si>
  <si>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</si>
  <si>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</si>
  <si>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</si>
  <si>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</si>
  <si>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</si>
  <si>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</si>
  <si>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</si>
  <si>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</si>
  <si>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</si>
  <si>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</si>
  <si>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</si>
  <si>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</si>
  <si>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</si>
  <si>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</si>
  <si>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</si>
  <si>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</si>
  <si>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</si>
  <si>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</si>
  <si>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</si>
  <si>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</si>
  <si>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</si>
  <si>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</si>
  <si>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</si>
  <si>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</si>
  <si>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</si>
  <si>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</si>
  <si>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</si>
  <si>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</si>
  <si>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</si>
  <si>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</si>
  <si>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</si>
  <si>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</si>
  <si>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</si>
  <si>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</si>
  <si>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</si>
  <si>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</si>
  <si>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</si>
  <si>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</si>
  <si>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</si>
  <si>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</si>
  <si>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</si>
  <si>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</si>
  <si>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</si>
  <si>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</si>
  <si>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</si>
  <si>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</si>
  <si>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</si>
  <si>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</si>
  <si>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</si>
  <si>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</si>
  <si>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</si>
  <si>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</si>
  <si>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</si>
  <si>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</si>
  <si>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</si>
  <si>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</si>
  <si>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</si>
  <si>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</si>
  <si>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</si>
  <si>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</si>
  <si>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</si>
  <si>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</si>
  <si>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</si>
  <si>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</si>
  <si>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</si>
  <si>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</si>
  <si>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</si>
  <si>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</si>
  <si>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</si>
  <si>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</si>
  <si>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</si>
  <si>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</si>
  <si>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</si>
  <si>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</si>
  <si>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</si>
  <si>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</si>
  <si>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</si>
  <si>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</si>
  <si>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</si>
  <si>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</si>
  <si>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</si>
  <si>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APLICAÇÃO MANUAL DE PINTURA COM TINTA LÁTEX ACRÍLICA EM PAREDES, DUAS DEMÃOS. AF_06/2014</t>
  </si>
  <si>
    <t>SWITCH GIGABIT DE 48 PORTAS</t>
  </si>
  <si>
    <t>KADRI</t>
  </si>
  <si>
    <t>01.030.685/0002-62</t>
  </si>
  <si>
    <t>(65)3614-8777</t>
  </si>
  <si>
    <t>RAFAELLA PRUDENCIO</t>
  </si>
  <si>
    <t>ALESSANDRO</t>
  </si>
  <si>
    <t>SUPORTE TECNOLOGIA E INFORMÁTICA</t>
  </si>
  <si>
    <t>(66) 99650-6874</t>
  </si>
  <si>
    <t>ALAN SCABENI</t>
  </si>
  <si>
    <t>14.1.1</t>
  </si>
  <si>
    <t>14.1.2</t>
  </si>
  <si>
    <t>14.1.3</t>
  </si>
  <si>
    <t>14.1.4</t>
  </si>
  <si>
    <t>14.1.5</t>
  </si>
  <si>
    <t>14.1.6</t>
  </si>
  <si>
    <t>14.1.7</t>
  </si>
  <si>
    <t>14.1.8</t>
  </si>
  <si>
    <t>14.1.9</t>
  </si>
  <si>
    <t>14.2.1</t>
  </si>
  <si>
    <t>14.2.5</t>
  </si>
  <si>
    <t>14.2.2</t>
  </si>
  <si>
    <t>14.2.3</t>
  </si>
  <si>
    <t>14.2.4</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</si>
  <si>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</si>
  <si>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</si>
  <si>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</si>
  <si>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</si>
  <si>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</si>
  <si>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</si>
  <si>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</si>
  <si>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</si>
  <si>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</si>
  <si>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</si>
  <si>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</si>
  <si>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</si>
  <si>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</si>
  <si>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</si>
  <si>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</si>
  <si>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</si>
  <si>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</si>
  <si>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</si>
  <si>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</si>
  <si>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</si>
  <si>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</si>
  <si>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</si>
  <si>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</si>
  <si>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</si>
  <si>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14.3.1</t>
  </si>
  <si>
    <t>14.3.2</t>
  </si>
  <si>
    <t>14.3.3</t>
  </si>
  <si>
    <t>14.4</t>
  </si>
  <si>
    <t>14.4.1</t>
  </si>
  <si>
    <t>14.4.8</t>
  </si>
  <si>
    <t>14.4.2</t>
  </si>
  <si>
    <t>14.4.3</t>
  </si>
  <si>
    <t>14.4.4</t>
  </si>
  <si>
    <t>14.4.5</t>
  </si>
  <si>
    <t>14.4.6</t>
  </si>
  <si>
    <t>14.4.7</t>
  </si>
  <si>
    <t>14.4.9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</si>
  <si>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</si>
  <si>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</si>
  <si>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</si>
  <si>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</si>
  <si>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</si>
  <si>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</si>
  <si>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</si>
  <si>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</si>
  <si>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</si>
  <si>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</si>
  <si>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</si>
  <si>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</si>
  <si>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</si>
  <si>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</si>
  <si>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</si>
  <si>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</si>
  <si>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</si>
  <si>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</si>
  <si>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</si>
  <si>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</si>
  <si>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</si>
  <si>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</si>
  <si>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14.5.1</t>
  </si>
  <si>
    <t>14.5.2</t>
  </si>
  <si>
    <t>14.5.3</t>
  </si>
  <si>
    <t>14.5.4</t>
  </si>
  <si>
    <t>14.5.5</t>
  </si>
  <si>
    <t>14.5.6</t>
  </si>
  <si>
    <t>14.5.7</t>
  </si>
  <si>
    <t>14.5.8</t>
  </si>
  <si>
    <t>14.5.9</t>
  </si>
  <si>
    <t>14.5.10</t>
  </si>
  <si>
    <t>14.5.11</t>
  </si>
  <si>
    <t>14.5.12</t>
  </si>
  <si>
    <t>14.5.13</t>
  </si>
  <si>
    <t>14.5.14</t>
  </si>
  <si>
    <t>14.5.15</t>
  </si>
  <si>
    <t>14.5.16</t>
  </si>
  <si>
    <t>14.5.17</t>
  </si>
  <si>
    <t>21.2</t>
  </si>
  <si>
    <t>INSTALAÇÃO AR CONVENCIONAL 60 MIL BTUS PISO TETO</t>
  </si>
  <si>
    <t>GILMAR CLIMATIZAÇÃO</t>
  </si>
  <si>
    <t>22.508.651/0001-20</t>
  </si>
  <si>
    <t>(66) 9969329*96</t>
  </si>
  <si>
    <t>GILMAR</t>
  </si>
  <si>
    <t>INSTALAÇÃO AR CONVENCIONAL 36 MIL BTUS PISO TETO</t>
  </si>
  <si>
    <t>INSTALAÇÃO AR CONVENCIONAL 30 MIL BTUS PISO TETO</t>
  </si>
  <si>
    <t xml:space="preserve">INSTALAÇÃO AR CONVENCIONAL 18 MIL BTUS </t>
  </si>
  <si>
    <t xml:space="preserve">INSTALAÇÃO AR CONVENCIONAL 7,9,12 MIL BTUS </t>
  </si>
  <si>
    <t>2.1.1</t>
  </si>
  <si>
    <t xml:space="preserve">TERRAPLENAGEM E MOVIMENTO DE TERRA </t>
  </si>
  <si>
    <t>2.1.2</t>
  </si>
  <si>
    <t>2.1.3</t>
  </si>
  <si>
    <t>2.2.1</t>
  </si>
  <si>
    <t>2.2.2</t>
  </si>
  <si>
    <t>2.2.3</t>
  </si>
  <si>
    <t>2.2.4</t>
  </si>
  <si>
    <t>20.1.1</t>
  </si>
  <si>
    <t>20.1.2</t>
  </si>
  <si>
    <t>20.1.3</t>
  </si>
  <si>
    <t>20.1.4</t>
  </si>
  <si>
    <t>20.1.5</t>
  </si>
  <si>
    <t>20.2.1</t>
  </si>
  <si>
    <t>20.3.1</t>
  </si>
  <si>
    <t>20.3.2</t>
  </si>
  <si>
    <t>20.3.3</t>
  </si>
  <si>
    <t>20.3.4</t>
  </si>
  <si>
    <t>20.3.5</t>
  </si>
  <si>
    <t>20.3.6</t>
  </si>
  <si>
    <t>20.3.7</t>
  </si>
  <si>
    <t>20.3.8</t>
  </si>
  <si>
    <t>20.3.9</t>
  </si>
  <si>
    <t>20.3.10</t>
  </si>
  <si>
    <t>20.3.11</t>
  </si>
  <si>
    <t>20.3.12</t>
  </si>
  <si>
    <t>20.3.13</t>
  </si>
  <si>
    <t>20.3.14</t>
  </si>
  <si>
    <t>20.3.15</t>
  </si>
  <si>
    <t>20.3.16</t>
  </si>
  <si>
    <t>20.3.17</t>
  </si>
  <si>
    <t>PADRAO ABERTO 19" 40U</t>
  </si>
  <si>
    <t>EXTINTORES DE INCÊNDIO</t>
  </si>
  <si>
    <t>EXTINTOR INCÊNDIO TP PO QUIMICO 6KG - FORNECIMENTO E INSTALACAO</t>
  </si>
  <si>
    <t>73775/2</t>
  </si>
  <si>
    <t>EXTINTOR INCÊNDIO AGUA-PRESSURIZADA 10L INCL SUPORTE PAREDE CARGA     COMPLETA FORNECIMENTO E COLOCACAO</t>
  </si>
  <si>
    <t>EXTINTOR INCENDIO CO2 6KG - FORNECIMENTO E INSTALACAO</t>
  </si>
  <si>
    <t>FORNECIMENTO E INSTALAÇÃO DE PLACA DE SINALIZAÇÃO DE EXTINTOR 20X30CM</t>
  </si>
  <si>
    <t>PINTURA ACRILICA PARA SINALIZAÇÃO HORIZONTAL EM PISO CIMENTADO</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</si>
  <si>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</si>
  <si>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</si>
  <si>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</si>
  <si>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</si>
  <si>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</si>
  <si>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ELETRODUTO ZINCADO, INCLUSIVE CONEXÕES DE 1" x 3m</t>
  </si>
  <si>
    <t>ELETRODUTO ZINCADO LEVE 3/4" X 3M - FORNECIMENTO E INSTALAÇÃO</t>
  </si>
  <si>
    <t>LUVA P/ELETRODUTO ZINCADO 3/4"</t>
  </si>
  <si>
    <t>LUVA P/ELETRODUTO ZINCADO 1"</t>
  </si>
  <si>
    <t>CURVA 90° DE FERRO ZINCADO P/ ELTRODUTO DE 1"</t>
  </si>
  <si>
    <t>ABRACADEIRA EM ACO PARA AMARRACAO DE ELETRODUTOS, TIPO D, COM 3/4" E CUNHA DE FIXACAO</t>
  </si>
  <si>
    <t>CONDULETE DE ALUMÍNIO, TIPO X, PARA ELETRODUTO DE AÇO GALVANIZADO DN 32 MM (1 1/4''), APARENTE - FORNECIMENTO E INSTALAÇÃO. AF_11/2016_P</t>
  </si>
  <si>
    <t>74145/1</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</si>
  <si>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</si>
  <si>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</si>
  <si>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</si>
  <si>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</si>
  <si>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ABRIGO PARA HIDRANTE, 75X45X17CM, COM REGISTRO GLOBO ANGULAR 45º 2.1/2", ADAPTADOR STORZ 2.1/2", MANGUEIRA DE INCÊNDIO 15M, REDUÇÃO 2.1/2X1.1/2" E ESGUICHO EM LATÃO 1.1/2" - FORNECIMENTO E INSTALAÇÃO</t>
  </si>
  <si>
    <t>TUBO DE AÇO GALVANIZADO COM COSTURA, CLASSE MÉDIA,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</si>
  <si>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</si>
  <si>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</si>
  <si>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TÊ, EM FERRO GALVANIZADO, CONEXÃO ROSQUEADA, DN 65 (2 1/2"), INSTALADO EM REDE DE ALIMENTAÇÃO PARA HIDRANTE - FORNECIMENTO E INSTALAÇÃO. AF_12/2015</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</si>
  <si>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</si>
  <si>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</si>
  <si>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</si>
  <si>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DISJUNTOR TRIPOLAR TIPO DIN, CORRENTE NOMINAL DE 40A - FORNECIMENTO E INSTALAÇÃO. AF_04/2016</t>
  </si>
  <si>
    <t>ELETRODUTO ZINCADO, INCLUSIVE CONEXÕES DE 1" (CASA DE BOMBA)</t>
  </si>
  <si>
    <t>LUVA P/ELETRODUTO ZINCADO 1" (CASA DE BOMBA)</t>
  </si>
  <si>
    <t>CURVA 90 GRAUS PARA ELETRODUTO, PVC, ROSCÁVEL, DN 32 MM (1"), PARA CIRCUITOS TERMINAIS, INSTALADA EM FORRO - FORNECIMENTO E INSTALAÇÃO. AF_12/2015</t>
  </si>
  <si>
    <t>73798/1</t>
  </si>
  <si>
    <t>DUTO ESPIRAL FLEXIVEL SINGELO PEAD D=50MM(2") REVESTIDO COM PVC COM FIO GUIA DE ACO GALVANIZADO, LANCADO DIRETO NO SOLO, INCL CONEXOES</t>
  </si>
  <si>
    <t>74166/1</t>
  </si>
  <si>
    <t>CAIXA DE INSPEÇÃO EM CONCRETO PRÉ-MOLDADO DN 60CM COM TAMPA H= 60CM - FORNECIMENTO E INSTALACAO</t>
  </si>
  <si>
    <t>HIDRANTE DE RECALQUE</t>
  </si>
  <si>
    <t>CAIXA DE INCÊNDIO 45X75X17CM - FORNECIMENTO E INSTALAÇÃO</t>
  </si>
  <si>
    <t>74169/1</t>
  </si>
  <si>
    <t>REGISTRO/VALVULA GLOBO ANGULAR 45 GRAUS EM LATAO PARA HIDRANTES DE INCÊNDIO PREDIAL DN 2.1/2, COM VOLANTE, CLASSE DE PRESSAO DE ATE 200 PSI - FORNECIMENTO E INSTALACAO</t>
  </si>
  <si>
    <t>VÁLVULA DE RETENÇÃO HORIZONTAL, DE BRONZE, ROSCÁVEL, 2 1/2" - FORNECIMENTO E INSTALAÇÃO. AF_01/2019</t>
  </si>
  <si>
    <t>72132</t>
  </si>
  <si>
    <t>ALVENARIA EM TIJOLO CERAMICO MACICO 5X10X20CM 1/2 VEZ (ESPESSURA 10CM), ASSENTADO COM ARGAMASSA TRACO 1:2:8 (CIMENTO, CAL E AREIA)</t>
  </si>
  <si>
    <t>LUMINARIA DE EMERGENCIA</t>
  </si>
  <si>
    <t>LUMINARIA DE EMERGENCIA 30 LEDS, POTENCIA 2 W, BATERIA DE LITIO, AUTONOMIA DE 6 CR</t>
  </si>
  <si>
    <t>LUMINARIA DE EMERGENCIA 960 LUMENS DE 24 LEDS, POTENCIA 4 W, BATERIA DE LITIO, AUTONOMIA DE 3 HRS</t>
  </si>
  <si>
    <t>20.4.1</t>
  </si>
  <si>
    <t>20.4.2</t>
  </si>
  <si>
    <t>20.4.3</t>
  </si>
  <si>
    <t>20.4.4</t>
  </si>
  <si>
    <t>20.4.5</t>
  </si>
  <si>
    <t>20.4.6</t>
  </si>
  <si>
    <t>20.4.7</t>
  </si>
  <si>
    <t>20.4.8</t>
  </si>
  <si>
    <t>20.4.9</t>
  </si>
  <si>
    <t>20.4.10</t>
  </si>
  <si>
    <t>20.4.11</t>
  </si>
  <si>
    <t>20.4.12</t>
  </si>
  <si>
    <t>20.4.13</t>
  </si>
  <si>
    <t>20.4.14</t>
  </si>
  <si>
    <t>20.4.15</t>
  </si>
  <si>
    <t>20.4.16</t>
  </si>
  <si>
    <t>20.5</t>
  </si>
  <si>
    <t>20.5.1</t>
  </si>
  <si>
    <t>20.5.2</t>
  </si>
  <si>
    <t>20.5.3</t>
  </si>
  <si>
    <t>20.5.4</t>
  </si>
  <si>
    <t>20.5.5</t>
  </si>
  <si>
    <t>20.5.6</t>
  </si>
  <si>
    <t>20.6</t>
  </si>
  <si>
    <t>20.6.1</t>
  </si>
  <si>
    <t>20.6.2</t>
  </si>
  <si>
    <t>BLOCO TERMINAL  BLI - 10</t>
  </si>
  <si>
    <t>CANALETA DE MONTAGEM 1 MODULO BLI-10</t>
  </si>
  <si>
    <t>PLACA DE PVC - 4x2 - BEGE</t>
  </si>
  <si>
    <t>PARAFUSO FENDA - GALVANIZADO - CABEÇA PANELA - 2,9/10mm - AUTOTARRAXANTE</t>
  </si>
  <si>
    <t>CAIXA DE DISTRIBUIÇÃO PARA TELEFONIA - n5 (A=80,L=80, P=12) CM</t>
  </si>
  <si>
    <t>CAIXA SUBTERRANEA PARA TELEFONIA - R1(C=60, L=35, A=50) CM</t>
  </si>
  <si>
    <t>TOMADA RJ11 BEGE</t>
  </si>
  <si>
    <t xml:space="preserve"> TUBO DE AÇO GALVANIZADO COM COSTURA, CLASSE MÉDIA, CONEXÃO ROSQUEADA, DN 20 (3/4"), INSTALADO EM RAMAIS E SUB-RAMAIS DE GÁS - FORNECIMENTO E INSTALAÇÃO. AF_12/2015</t>
  </si>
  <si>
    <t>QUADRO DE DISTRIBUICAO DE ENERGIA EM CHAPA DE ACO GALVANIZADO, PARA 12 DISJUNTORES TERMOMAGNETICOS MONOPOLARES, COM BARRAMENTO TRIFASICO E NEUTRO - FORNECIMENTO E INSTALACAO</t>
  </si>
  <si>
    <t>QUADRO DE DISTRIBUICAO DE ENERGIA EM CHAPA DE ACO GALVANIZADO, PARA 16 DISJUNTORES TERMOMAGNETICOS MONOPOLARES, COM BARRAMENTO TRIFASICO E NEUTRO - FORNECIMENTO E INSTALACAO</t>
  </si>
  <si>
    <t>74131/004</t>
  </si>
  <si>
    <t>QUADRO DE DISTRIBUICAO DE ENERGIA DE SOBREPOR, EM CHAPA PINTADA, PARA 18 DISJUNTORES TERMOMAGNETICOS UNIPOLARES, 150A, COM BARRAMENTO TRIFASICO E NEUTRO, FORNECIMENTO E INSTALACAO</t>
  </si>
  <si>
    <t>QUADRO DE DISTRIBUICAO DE ENERGIA EM CHAPA DE ACO GALVANIZADO, PARA 34 DISJUNTORES TERMOMAGNETICOS MONOPOLARES, COM BARRAMENTO TRIFASICO E NEUTRO - FORNECIMENTO E INSTALACAO</t>
  </si>
  <si>
    <t>QUADRO DE DISTRIBUICAO DE ENERGIA DE EMBUTIR, EM CHAPA PINTADA, PARA 56 DISJUNTORES TERMOMAGNETICOS UNIPOLARES, COM BARRAMENTO DE 100A TRIFASICO E NEUTRO, FORNECIMENTO E INSTALACAO</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</si>
  <si>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</si>
  <si>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</si>
  <si>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</si>
  <si>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ENTERRADA ELÉTRICA RETANGULAR, EM ALVENARIA COM TIJOLOS CERÂMICOS MACIÇOS, FUNDO COM BRITA, DIMENSÕES INTERNAS: 0,3X0,3X0,3 M. AF_05/2018</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</si>
  <si>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</si>
  <si>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</si>
  <si>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</si>
  <si>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</si>
  <si>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</si>
  <si>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</si>
  <si>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</si>
  <si>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</si>
  <si>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</si>
  <si>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</si>
  <si>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</si>
  <si>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</si>
  <si>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DISJUNTOR TRIPOLAR TIPO DIN, CORRENTE NOMINAL DE 32A - FORNECIMENTO E INSTALAÇÃO.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</si>
  <si>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</si>
  <si>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</si>
  <si>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</si>
  <si>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BIPOLAR TIPO DIN, CORRENTE NOMINAL DE 10A - FORNECIMENTO E INSTALAÇÃO. AF_04/2016</t>
  </si>
  <si>
    <t>DISJUNTOR BIPOLAR TIPO DIN, CORRENTE NOMINAL DE 32A - FORNECIMENTO E INSTALAÇÃO. AF_04/2016</t>
  </si>
  <si>
    <t>DISJUNTOR BIPOLAR TIPO DIN, CORRENTE NOMINAL DE 20A - FORNECIMENTO E INSTALAÇÃO. AF_04/2016</t>
  </si>
  <si>
    <t>DISJUNTOR BIPOLAR TIPO DIN, CORRENTE NOMINAL DE 25A - FORNECIMENTO E INSTALAÇÃO. AF_04/2016</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</si>
  <si>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</si>
  <si>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</si>
  <si>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</si>
  <si>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</si>
  <si>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</si>
  <si>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</si>
  <si>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LUMINÁRIA TIPO PLAFON, DE SOBREPOR, COM 1 LÂMPADA LED - FORNECIMENTO E INSTALAÇÃO. AF_11/2017</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</si>
  <si>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</si>
  <si>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</si>
  <si>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</si>
  <si>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</si>
  <si>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</si>
  <si>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COM INTERRUPTOR PARALELO (2 MÓDULOS), </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</si>
  <si>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</si>
  <si>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</si>
  <si>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</si>
  <si>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</si>
  <si>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INTERRUPTOR SIMPLES (1 MÓDULO) COM 1 TOMADA DE EMBUTIR 2P+T 10 A, INCLUINDO SUPORTE E PLACA - FORNECIMENTO E INSTALAÇÃO. AF_12/2015</t>
  </si>
  <si>
    <t>INTERRUPTOR SIMPLES (2 MÓDULOS) COM 1 TOMADA DE EMBUTIR 2P+T 10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</si>
  <si>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</si>
  <si>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</si>
  <si>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</si>
  <si>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</si>
  <si>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</si>
  <si>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</si>
  <si>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</si>
  <si>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</si>
  <si>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</si>
  <si>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</si>
  <si>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HASTE DE ATERRAMENTO 5/8 - FORNECIMENTO E INSTALAÇÃO. AF_12/2017</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</si>
  <si>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</si>
  <si>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</si>
  <si>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</si>
  <si>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</si>
  <si>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</si>
  <si>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30000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</si>
  <si>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</si>
  <si>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60000 BTU/H, CICLO FRIO, 60HZ, CLASSIFICACAO ENERGETICA A OU B (SELO PROCEL), GAS HFC, CONTROLE S/FIO</t>
  </si>
  <si>
    <t>INSTALAÇÃO DE AR-CONDICIONADO 9000 BTU/H</t>
  </si>
  <si>
    <t>INSTALAÇÃO DE AR-CONDICIONADO 12000 BTU/H</t>
  </si>
  <si>
    <t>INSTALAÇÃO DE AR-CONDICIONADO 18000 BTU/H</t>
  </si>
  <si>
    <t>INSTALAÇÃO DE AR-CONDICIONADO 30000 BTU/H</t>
  </si>
  <si>
    <t>INSTALAÇÃO DE AR-CONDICIONADO 36000 BTU/H</t>
  </si>
  <si>
    <t>INSTALAÇÃO DE AR-CONDICIONADO 60000 BTU/H</t>
  </si>
  <si>
    <t>TUBO DE CONCRETO (SIMPLES) PARA REDES COLETORAS DE ÁGUAS PLUVIAIS, DIÂMETRO DE 400 MM, JUNTA RÍGIDA, INSTALADO EM LOCAL COM BAIXO NÍVEL DE INTERFERÊNCIAS - FORNECIMENTO E ASSENTAMENTO. AF_12/2015</t>
  </si>
  <si>
    <t>19.1.17</t>
  </si>
  <si>
    <t>19.1.18</t>
  </si>
  <si>
    <t xml:space="preserve"> ESCAVAÇÃO MANUAL DE VALA COM PROFUNDIDADE MENOR OU IGUAL A 1,30 M. AF_03/2016 (Vala para tubos de concreto)</t>
  </si>
  <si>
    <t xml:space="preserve"> REGISTRO OU REGULADOR DE GAS COZINHA, VAZAO DE 2 KG/H, 2,8 KPA</t>
  </si>
  <si>
    <t>INSTALAÇÃO DE GAS</t>
  </si>
  <si>
    <t>COMPACTACAO MECANICA, SEM CONTROLE DO GC (C/COMPACTADOR PLACA 400 KG)  (Aterro interno edificação)</t>
  </si>
  <si>
    <t>MEMÓRIA DE CÁLCULO</t>
  </si>
  <si>
    <t>MOVIMENTO DE TERRA (Empolamento considerado 30%)</t>
  </si>
  <si>
    <t>Compactação mecânica (Aterro interno das edificações)</t>
  </si>
  <si>
    <t>Material para aterro (espessura do aterro 20cm)</t>
  </si>
  <si>
    <r>
      <t xml:space="preserve">ITEM: </t>
    </r>
    <r>
      <rPr>
        <sz val="9"/>
        <color rgb="FF000000"/>
        <rFont val="Gill Sans MT"/>
        <family val="2"/>
      </rPr>
      <t>PS - 060</t>
    </r>
  </si>
  <si>
    <t>CALHA QUADRADA DE CHAPA DE ACO GALVANIZADA NUM 24, CORTE 100 CM</t>
  </si>
  <si>
    <t xml:space="preserve"> CHAPA DE AÇO GALVANIZADO NÚMERO 24, INCLUSO TRANSPORTE VERTICAL.</t>
  </si>
  <si>
    <t xml:space="preserve"> IMPERMEABILIZACAO DE ESTRUTURAS ENTERRADAS, COM TINTA ASFALTICA, DUAS DEMAOS (todas as laterais das vigas completas e área superior das vigas)</t>
  </si>
  <si>
    <t>IMPERMEABILIZACAO DE ESTRUTURAS ENTERRADAS, COM TINTA ASFALTICA, DUAS DEMAOS</t>
  </si>
  <si>
    <t>CHAPA DE AÇO GALVANIZADO NÚMERO 24, INCLUSO TRANSPORTE VERTICAL.</t>
  </si>
  <si>
    <t xml:space="preserve">SELANTE ELASTICO MONOCOMPONENTE A BASE DE POLIURETANO PARA JUNTAS DIVERSAS  </t>
  </si>
  <si>
    <t>SOLDA EM BARRA DE ESTANHO-CHUMBO 50/50</t>
  </si>
  <si>
    <t>TELHADISTA COM ENCARGOS COMPLEMENTARES</t>
  </si>
  <si>
    <t>GUINCHO ELÉTRICO DE COLUNA, CAPACIDADE 400 KG, COM MOTO FREIO, MOTOR TRIFÁSICO DE 1,25 CV - CHI DIURNO. AF_03/2016</t>
  </si>
  <si>
    <t>CHI</t>
  </si>
  <si>
    <t xml:space="preserve">REBITE DE ALUMINIO VAZADO DE REPUXO, 3,2 X 8 MM (1KG = 1025 UNIDADES)  </t>
  </si>
  <si>
    <t>GUINCHO ELÉTRICO DE COLUNA, CAPACIDADE 400 KG, COM MOTO FREIO, MOTOR TRIFÁSICO DE 1,25 CV - CHP DIURNO. AF_03/2016</t>
  </si>
  <si>
    <t xml:space="preserve"> COMPACTACAO MECANICA, SEM CONTROLE DO GC (C/COMPACTADOR PLACA 400 KG)</t>
  </si>
  <si>
    <t>GASOLINA COMUM</t>
  </si>
  <si>
    <t>COMPACTADOR DE SOLO TIPO PLACA VIBRATORIA REVERSIVEL, A GASOLINA, 4 TEMPOS, PESO DE 125 A 150 KG, FORCA CENTRIFUGA DE 2500 A 2800 KGF, LARG. TRABALHO DE 400 A 450 MM, FREQ VIBRACAO DE 4300 A 4500 RPM, VELOC. TRABALHO DE 15 A 20 M/MIN, POT. DE 5,5 A 6,0 HP</t>
  </si>
  <si>
    <t>PS - 060</t>
  </si>
  <si>
    <t>1.7</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</si>
  <si>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</si>
  <si>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</si>
  <si>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</si>
  <si>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</si>
  <si>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</si>
  <si>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</si>
  <si>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</si>
  <si>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</si>
  <si>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</si>
  <si>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</si>
  <si>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</si>
  <si>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</si>
  <si>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QUADRO DE DISTRIBUIÇÃO COM BARRAMENTO TRIFÁSICO, DE EMBUTIR, EM CHAPA DE AÇO GALVANIZADO, PARA 16 DISJUNTORES DIN, 100A</t>
  </si>
  <si>
    <r>
      <t xml:space="preserve">ITEM: </t>
    </r>
    <r>
      <rPr>
        <sz val="9"/>
        <color rgb="FF000000"/>
        <rFont val="Gill Sans MT"/>
        <family val="2"/>
      </rPr>
      <t>PS - 003</t>
    </r>
  </si>
  <si>
    <t>PS - 003</t>
  </si>
  <si>
    <t>QUADRO DE DISTRIBUIÇÃO COM BARRAMENTO TRIFÁSICO, DE EMBUTIR, EM CHAPA DE AÇO GALVANIZADO, PARA 34 DISJUNTORES DIN, 100A</t>
  </si>
  <si>
    <t>QUADRO DE DISTRIBUIÇÃO DE ENERGIA EM CHAPA DE AÇO GALVANIZADO. PARA 34 DISJUNTORES TERMOMAGNÉTICOS MONOPOLARES, COM BARRAMENTO TRIFÁSICO E NEUTRO - FORNECIMENTO E INSTALAÇÃO</t>
  </si>
  <si>
    <r>
      <t xml:space="preserve">ITEM: </t>
    </r>
    <r>
      <rPr>
        <sz val="9"/>
        <color rgb="FF000000"/>
        <rFont val="Gill Sans MT"/>
        <family val="2"/>
      </rPr>
      <t>PS - 027</t>
    </r>
  </si>
  <si>
    <t>PS - 027</t>
  </si>
  <si>
    <t>QUADRO DE DISTRIBUIÇÃO COM BARRAMENTO TRIFÁSICO, DE EMBUTIR, EM CHAPA DE AÇO GALVANIZADO, PARA 56 DISJUNTORES DIN, 100A</t>
  </si>
  <si>
    <t>QUADRO DE DISTRIBUIÇÃO DE ENERGIA EM CHAPA DE AÇO GALVANIZADO. PARA 56 DISJUNTORES TERMOMAGNÉTICOS MONOPOLARES, COM BARRAMENTO TRIFÁSICO E NEUTRO - FORNECIMENTO E INSTALAÇÃO</t>
  </si>
  <si>
    <r>
      <t>UN:</t>
    </r>
    <r>
      <rPr>
        <sz val="9"/>
        <color rgb="FF000000"/>
        <rFont val="Gill Sans MT"/>
      </rPr>
      <t>UNIDADE</t>
    </r>
  </si>
  <si>
    <r>
      <t xml:space="preserve">ITEM: </t>
    </r>
    <r>
      <rPr>
        <sz val="9"/>
        <color rgb="FF000000"/>
        <rFont val="Gill Sans MT"/>
        <family val="2"/>
      </rPr>
      <t>PS - 028</t>
    </r>
  </si>
  <si>
    <t>PS - 028</t>
  </si>
  <si>
    <t>13.3.1</t>
  </si>
  <si>
    <t>13.3.2</t>
  </si>
  <si>
    <t>13.3.3</t>
  </si>
  <si>
    <t>13.3.4</t>
  </si>
  <si>
    <t>13.3.5</t>
  </si>
  <si>
    <t>13.3.6</t>
  </si>
  <si>
    <t>13.3.7</t>
  </si>
  <si>
    <t>13.3.8</t>
  </si>
  <si>
    <t>13.3.9</t>
  </si>
  <si>
    <t>13.3.10</t>
  </si>
  <si>
    <t>13.3.11</t>
  </si>
  <si>
    <t>DISJUNTOR TERMOMAGNÉTICO TRIPOLAR 125A</t>
  </si>
  <si>
    <t>TERMINAL A COMPRESSAO EM COBRE ESTANHADO PARA CABO 35 MM2, 12 FURO E 1 COMPRESSÃO, PARA PARAFUSO DE FIXAÇÃO M6</t>
  </si>
  <si>
    <t>DISJUNTOR TRIPOLAR, CORRENTE NOMINAL DE 125A - FORNECIMENTO E INSTALAÇÃO</t>
  </si>
  <si>
    <r>
      <t xml:space="preserve">ITEM: </t>
    </r>
    <r>
      <rPr>
        <sz val="9"/>
        <color rgb="FF000000"/>
        <rFont val="Gill Sans MT"/>
        <family val="2"/>
      </rPr>
      <t>PS - 037</t>
    </r>
  </si>
  <si>
    <t xml:space="preserve"> PS - 037</t>
  </si>
  <si>
    <t>DISJUNTOR TIPO DIN/IEC, MONOPOLAR DE 6 ATÉ 32A</t>
  </si>
  <si>
    <t>TERMINAL A COMPRESSAO EM COBRE ESTANHADO PARA CABO 2,5 MM2, 12 FURO E 1 COMPRESSÃO, PARA PARAFUSO DE FIXAÇÃO M6</t>
  </si>
  <si>
    <t>DISJUNTOR MONOPOLAR, CORRENTE NOMINAL DE 25A - FORNECIMENTO E INSTALAÇÃO</t>
  </si>
  <si>
    <r>
      <t xml:space="preserve">ITEM: </t>
    </r>
    <r>
      <rPr>
        <sz val="9"/>
        <color rgb="FF000000"/>
        <rFont val="Gill Sans MT"/>
        <family val="2"/>
      </rPr>
      <t>PS - 057</t>
    </r>
  </si>
  <si>
    <t>PS - 057</t>
  </si>
  <si>
    <t>DISJUNTOR UNIPOLAR TERMOMAGNÉTICO 25A - NORMA DIN (Curva C)</t>
  </si>
  <si>
    <t>DISJUNTOR  TRIPOLAR TERMOMAGNÉTICO 125A - NORMA DIN (Curva C)</t>
  </si>
  <si>
    <t>DISJUNTOR TRIPOLAR 100A</t>
  </si>
  <si>
    <t>TERMINAL A COMPRESSAO EM COBRE ESTANHADO PARA CABO 25 MM2, 12 FURO E 1 COMPRESSÃO, PARA PARAFUSO DE FIXAÇÃO M8</t>
  </si>
  <si>
    <t>DISJUNTOR TRIPOLAR, CORRENTE NOMINAL DE 100A - FORNECIMENTO E INSTALAÇÃO</t>
  </si>
  <si>
    <r>
      <t xml:space="preserve">UN: </t>
    </r>
    <r>
      <rPr>
        <sz val="9"/>
        <rFont val="Gill Sans MT"/>
        <family val="2"/>
      </rPr>
      <t>UNIDADE</t>
    </r>
  </si>
  <si>
    <r>
      <t xml:space="preserve">ITEM: </t>
    </r>
    <r>
      <rPr>
        <sz val="9"/>
        <rFont val="Gill Sans MT"/>
        <family val="2"/>
      </rPr>
      <t>PS - 061</t>
    </r>
  </si>
  <si>
    <t>PS - 061</t>
  </si>
  <si>
    <t>DISJUNTOR  TRIPOLAR TERMOMAGNÉTICO 100A (220 V/127 V) - DIN (Curva C)</t>
  </si>
  <si>
    <t>DISJUNTOR TRIPOLAR 200A</t>
  </si>
  <si>
    <t>TERMINAL A COMPRESSAO EM COBRE ESTANHADO PARA CABO 70 MM2, 12 FURO E 1 COMPRESSÃO, PARA PARAFUSO DE FIXAÇÃO M10</t>
  </si>
  <si>
    <t>DISJUNTOR TRIPOLAR, CORRENTE NOMINAL DE 200A - FORNECIMENTO E INSTALAÇÃO</t>
  </si>
  <si>
    <r>
      <t xml:space="preserve">ITEM: </t>
    </r>
    <r>
      <rPr>
        <sz val="9"/>
        <rFont val="Gill Sans MT"/>
        <family val="2"/>
      </rPr>
      <t>PS - 062</t>
    </r>
  </si>
  <si>
    <t>PS - 062</t>
  </si>
  <si>
    <t>DISJUNTOR  TRIPOLAR TERMOMAGNÉTICO 200A (220 V/127 V) - DIN (Curva C)</t>
  </si>
  <si>
    <t>DISJUNTOR TERMOMAGNÉTICO TRIPOLAR 400 A / 600 V, TIPO JXD / ICC - 40 KA</t>
  </si>
  <si>
    <t>TERMINAL A COMPRESSAO EM COBRE ESTANHADO PARA CABO 95 MM2, 12 FURO E 1 COMPRESSÃO, PARA PARAFUSO DE FIXAÇÃO M10</t>
  </si>
  <si>
    <t>DISJUNTOR TRIPOLAR, CORRENTE NOMINAL DE 400A - FORNECIMENTO E INSTALAÇÃO</t>
  </si>
  <si>
    <r>
      <t xml:space="preserve">ITEM: </t>
    </r>
    <r>
      <rPr>
        <sz val="9"/>
        <color rgb="FF000000"/>
        <rFont val="Gill Sans MT"/>
        <family val="2"/>
      </rPr>
      <t>PS - 063</t>
    </r>
  </si>
  <si>
    <t>PS - 063</t>
  </si>
  <si>
    <t>DISJUNTOR  TRIPOLAR TERMOMAGNÉTICO 400A (220 V/127 V) - DIN (Curva C)</t>
  </si>
  <si>
    <t>DISJUNTOR TIPO DIN/IEC, TRIPOLAR DE 10 ATÉ 50A</t>
  </si>
  <si>
    <t>TERMINAL A COMPRESSAO EM COBRE ESTANHADO PARA CABO 10 MM2, 12 FURO E 1 COMPRESSÃO, PARA PARAFUSO DE FIXAÇÃO M6</t>
  </si>
  <si>
    <t>DISJUNTOR TRIPOLAR, CORRENTE NOMINAL DE 50A - FORNECIMENTO E INSTALAÇÃO</t>
  </si>
  <si>
    <r>
      <t xml:space="preserve">ITEM: </t>
    </r>
    <r>
      <rPr>
        <sz val="9"/>
        <color rgb="FF000000"/>
        <rFont val="Gill Sans MT"/>
        <family val="2"/>
      </rPr>
      <t>PS - 064</t>
    </r>
  </si>
  <si>
    <t>PS - 064</t>
  </si>
  <si>
    <t>DISJUNTOR  TRIPOLAR TERMOMAGNÉTICO  50A (220 V/127 V) - DIN (Curva C)</t>
  </si>
  <si>
    <t>DISJUNTOR TIPO DIN, TRIPOLAR DE 70A</t>
  </si>
  <si>
    <t>DISJUNTOR TRIPOLAR, CORRENTE NOMINAL DE 70A - FORNECIMENTO E INSTALAÇÃO</t>
  </si>
  <si>
    <r>
      <t xml:space="preserve">ITEM: </t>
    </r>
    <r>
      <rPr>
        <sz val="9"/>
        <color rgb="FF000000"/>
        <rFont val="Gill Sans MT"/>
        <family val="2"/>
      </rPr>
      <t>PS - 065</t>
    </r>
  </si>
  <si>
    <t>PS - 065</t>
  </si>
  <si>
    <t>DISJUNTOR  TRIPOLAR TERMOMAGNÉTICO  70A - norma DIN (Curva C)</t>
  </si>
  <si>
    <t>13.4.1</t>
  </si>
  <si>
    <t>13.4.2</t>
  </si>
  <si>
    <t>13.4.3</t>
  </si>
  <si>
    <t>13.4.4</t>
  </si>
  <si>
    <t>13.4.5</t>
  </si>
  <si>
    <t>13.4.6</t>
  </si>
  <si>
    <t>13.4.7</t>
  </si>
  <si>
    <t>13.4.8</t>
  </si>
  <si>
    <t>13.4.9</t>
  </si>
  <si>
    <t>13.4.10</t>
  </si>
  <si>
    <t>13.4.11</t>
  </si>
  <si>
    <t>13.4.12</t>
  </si>
  <si>
    <t>13.4.13</t>
  </si>
  <si>
    <t>13.4.14</t>
  </si>
  <si>
    <t>13.4.15</t>
  </si>
  <si>
    <t>13.4.16</t>
  </si>
  <si>
    <t>13.4.17</t>
  </si>
  <si>
    <t>13.4.18</t>
  </si>
  <si>
    <t>13.4.19</t>
  </si>
  <si>
    <t>EMBUTIDO EASYLED 11,2 X 11,2 CM 10W 4.5K - LUMINÁRIA E LÂMPADA</t>
  </si>
  <si>
    <r>
      <t xml:space="preserve">ITEM: </t>
    </r>
    <r>
      <rPr>
        <sz val="9"/>
        <color rgb="FF000000"/>
        <rFont val="Gill Sans MT"/>
        <family val="2"/>
      </rPr>
      <t>PS - 066</t>
    </r>
  </si>
  <si>
    <t>PS - 066</t>
  </si>
  <si>
    <t>13.5.1</t>
  </si>
  <si>
    <t>13.5.2</t>
  </si>
  <si>
    <t>13.5.3</t>
  </si>
  <si>
    <t>13.5.4</t>
  </si>
  <si>
    <t>13.5.5</t>
  </si>
  <si>
    <t>13.5.6</t>
  </si>
  <si>
    <t xml:space="preserve"> PS - 044</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</si>
  <si>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</si>
  <si>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</si>
  <si>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</si>
  <si>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</si>
  <si>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</si>
  <si>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</si>
  <si>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</si>
  <si>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</si>
  <si>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</si>
  <si>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</si>
  <si>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</si>
  <si>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</si>
  <si>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</si>
  <si>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</si>
  <si>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</si>
  <si>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</si>
  <si>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</si>
  <si>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</si>
  <si>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</si>
  <si>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</si>
  <si>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</si>
  <si>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</si>
  <si>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REFLETOR LED SUPER SLIM BIVOLT 150W</t>
  </si>
  <si>
    <r>
      <t xml:space="preserve">ITEM: </t>
    </r>
    <r>
      <rPr>
        <sz val="9"/>
        <color rgb="FF000000"/>
        <rFont val="Gill Sans MT"/>
        <family val="2"/>
      </rPr>
      <t>PS - 067</t>
    </r>
  </si>
  <si>
    <t>PS - 067</t>
  </si>
  <si>
    <t>13.9</t>
  </si>
  <si>
    <t>13.9.1</t>
  </si>
  <si>
    <t>13.10</t>
  </si>
  <si>
    <t>13.10.1</t>
  </si>
  <si>
    <t>13.10.2</t>
  </si>
  <si>
    <t>13.10.3</t>
  </si>
  <si>
    <t>13.11</t>
  </si>
  <si>
    <t>13.11.1</t>
  </si>
  <si>
    <t>13.11.2</t>
  </si>
  <si>
    <t>13.11.3</t>
  </si>
  <si>
    <t>13.11.4</t>
  </si>
  <si>
    <t>17.8</t>
  </si>
  <si>
    <t>17.9</t>
  </si>
  <si>
    <t>17.10</t>
  </si>
  <si>
    <t>17.11</t>
  </si>
  <si>
    <t>17.12</t>
  </si>
  <si>
    <t>17.13</t>
  </si>
  <si>
    <t>17.14</t>
  </si>
  <si>
    <t>17.15</t>
  </si>
  <si>
    <t>17.16</t>
  </si>
  <si>
    <t>17.17</t>
  </si>
  <si>
    <t>17.18</t>
  </si>
  <si>
    <t>17.19</t>
  </si>
  <si>
    <t>17.20</t>
  </si>
  <si>
    <t>17.21</t>
  </si>
  <si>
    <t>17.22</t>
  </si>
  <si>
    <t>COTAÇÃO 100</t>
  </si>
  <si>
    <t>COTAÇÃO 99</t>
  </si>
  <si>
    <t>COTAÇÃO 98</t>
  </si>
  <si>
    <t>COTAÇÃO 97</t>
  </si>
  <si>
    <t>COTAÇÃO 96</t>
  </si>
  <si>
    <t xml:space="preserve">AR CONDICIONADO SPLIT GREE ECO GRADEN 30.000BTU/h </t>
  </si>
  <si>
    <t>MAGAZINE LUIZA</t>
  </si>
  <si>
    <t xml:space="preserve">CASAS BAHIA </t>
  </si>
  <si>
    <t>COTAÇÃO 101</t>
  </si>
  <si>
    <t xml:space="preserve">AR CONDICIONADO SPLIT GREE ECO GRADEN 60.000BTU/h </t>
  </si>
  <si>
    <t>AMERICANAS</t>
  </si>
  <si>
    <t>SUBMARINO</t>
  </si>
  <si>
    <t>COTAÇÃO 102</t>
  </si>
  <si>
    <t xml:space="preserve">AR CONDICIONADO SPLIT GREE ECO GRADEN 36.000BTU/h </t>
  </si>
  <si>
    <t>COTAÇÃO 103</t>
  </si>
  <si>
    <t>Dispositivo de proteção contra surto 175V - 45KA</t>
  </si>
  <si>
    <t>Dispositivo de proteção contra surto 175V - 20KA</t>
  </si>
  <si>
    <t>DISPOSITIVO DPS CLASSE II, 1 POLO, TENSÃO MAXIMA DE 175 V, CORRENTE MAXIMA DE 20 KA</t>
  </si>
  <si>
    <t>DISPOSITIVO DPS CLASSE II, 1 POLO, TENSÃO MAXIMA DE 175 V, CORRENTE MAXIMA DE 20 KA - FORNECIMENTO E INSTALAÇÃO</t>
  </si>
  <si>
    <t>UN: CJ</t>
  </si>
  <si>
    <t>DISPOSITIVO DPS CLASSE II, 1 POLO, TENSÃO MAXIMA DE 175 V, CORRENTE MAXIMA DE 45 KA</t>
  </si>
  <si>
    <t>DISPOSITIVO DPS CLASSE II, 1 POLO, TENSÃO MAXIMA DE 175 V, CORRENTE MAXIMA DE 45 KA - FORNECIMENTO E INSTALAÇÃO</t>
  </si>
  <si>
    <r>
      <t xml:space="preserve">ITEM: </t>
    </r>
    <r>
      <rPr>
        <sz val="9"/>
        <color rgb="FF000000"/>
        <rFont val="Gill Sans MT"/>
        <family val="2"/>
      </rPr>
      <t>PS - 068</t>
    </r>
  </si>
  <si>
    <r>
      <t xml:space="preserve">ITEM: </t>
    </r>
    <r>
      <rPr>
        <sz val="9"/>
        <color rgb="FF000000"/>
        <rFont val="Gill Sans MT"/>
        <family val="2"/>
      </rPr>
      <t>PS - 069</t>
    </r>
  </si>
  <si>
    <t xml:space="preserve"> PS - 068</t>
  </si>
  <si>
    <t xml:space="preserve"> PS - 069</t>
  </si>
  <si>
    <t xml:space="preserve">COTAÇÃO </t>
  </si>
  <si>
    <t>TRILHO DIN LISO BARRA 1 METRO</t>
  </si>
  <si>
    <t>ISOLADOR EPOXI 30X40</t>
  </si>
  <si>
    <t>BARRAMENTO DE COBRE 1" x 3/8" - cm</t>
  </si>
  <si>
    <t>CM</t>
  </si>
  <si>
    <t>PLACA DE ACRILICO 1 M X 1 M</t>
  </si>
  <si>
    <t xml:space="preserve">PARAFUSO COM PORCA E ARRUELA - 1/4" X 3.5 </t>
  </si>
  <si>
    <t>PAINEL MODULAR 1700x600x400 mm - 1 PORTA</t>
  </si>
  <si>
    <r>
      <t xml:space="preserve">ITEM: </t>
    </r>
    <r>
      <rPr>
        <sz val="9"/>
        <color rgb="FF000000"/>
        <rFont val="Gill Sans MT"/>
        <family val="2"/>
      </rPr>
      <t>PS - 070</t>
    </r>
  </si>
  <si>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</si>
  <si>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</si>
  <si>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</si>
  <si>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</si>
  <si>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</si>
  <si>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r>
      <t xml:space="preserve">ITEM: </t>
    </r>
    <r>
      <rPr>
        <sz val="9"/>
        <color rgb="FF000000"/>
        <rFont val="Gill Sans MT"/>
        <family val="2"/>
      </rPr>
      <t>PS - 071</t>
    </r>
  </si>
  <si>
    <t>UN: M2</t>
  </si>
  <si>
    <t xml:space="preserve">PASTILHA CERAMICA/PORCELANA, REVEST INT/EXT E PISCINA, CORES FRIAS *5 X 5* CM </t>
  </si>
  <si>
    <t xml:space="preserve">ARGAMASSA COLANTE TIPO ACIII E </t>
  </si>
  <si>
    <t>ELETRODUTO DE PVC FLEXIVEL CORRUGADO DN 25MM(1") - FORNECIMENTO E INSTALACAO</t>
  </si>
  <si>
    <t>ELETRODUTO DE PVC FLEXIVEL CORRUGADO DN 25MM(3/4") - FORNECIMENTO E INSTALACAO</t>
  </si>
  <si>
    <t>20.7</t>
  </si>
  <si>
    <t>20.7.1</t>
  </si>
  <si>
    <t>20.7.2</t>
  </si>
  <si>
    <t>19.1.1</t>
  </si>
  <si>
    <t>(66)3544-8113</t>
  </si>
  <si>
    <t>(66)3907-8200</t>
  </si>
  <si>
    <t>33.014.556/0001-96</t>
  </si>
  <si>
    <t>00.776.574/0006-60</t>
  </si>
  <si>
    <t>47.960.950/0001-21</t>
  </si>
  <si>
    <t>59.291.534/0001-67</t>
  </si>
  <si>
    <t>4.3.6</t>
  </si>
  <si>
    <t>ARMACAO EM TELA DE ACO SOLDADA NERVURADA Q-92, ACO CA-60, 4,2MM, MALHA 15X15CM</t>
  </si>
  <si>
    <r>
      <t xml:space="preserve">ITEM: </t>
    </r>
    <r>
      <rPr>
        <sz val="9"/>
        <color rgb="FF000000"/>
        <rFont val="Gill Sans MT"/>
        <family val="2"/>
      </rPr>
      <t>PS - 072</t>
    </r>
  </si>
  <si>
    <r>
      <t xml:space="preserve">UN: </t>
    </r>
    <r>
      <rPr>
        <sz val="9"/>
        <color rgb="FF000000"/>
        <rFont val="Gill Sans MT"/>
      </rPr>
      <t>M2</t>
    </r>
  </si>
  <si>
    <t>ARMADOR COM ENCARGOS COMPLEMENTARES</t>
  </si>
  <si>
    <t>TELA DE ACO SOLDADA NERVURADA CA-60, Q-92, (1,48 KG/M2), DIAMETRO DO FIO = 4,2 MM, LARGURA = 2,45 X 60 M DE COMPRIMENTO, ESPACAMENTO DA MALHA = 15 X 15 CM</t>
  </si>
  <si>
    <t>PS - 072</t>
  </si>
  <si>
    <t>ESTACAS BROCAS</t>
  </si>
  <si>
    <t>FORRO EM PLACAS DE GESSO, PARA AMBIENTES COMERCIAIS. AF_05/2017_P (Banheiro, sala de espera, sla de acondicionamento e abrigo da ambulancia)</t>
  </si>
  <si>
    <t xml:space="preserve">APLICAÇÃO MANUAL DE PINTURA COM TINTA LÁTEX ACRÍLICA EM TETO, DUAS DEMÃOS. AF_06/2014 </t>
  </si>
  <si>
    <t>Luciano Clebert Scaburi - CREA  RN170072976-4</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</si>
</sst>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0.00;[Red]0.00"/>
    <numFmt numFmtId="168" formatCode="_(&quot;R$ &quot;* #,##0.00_);_(&quot;R$ &quot;* \(#,##0.00\);_(&quot;R$ &quot;* &quot;-&quot;??_);_(@_)"/>
    <numFmt numFmtId="169" formatCode="_([$€-2]* #,##0.00_);_([$€-2]* \(#,##0.00\);_([$€-2]* &quot;-&quot;??_)"/>
    <numFmt numFmtId="170" formatCode="#,##0.0000"/>
    <numFmt numFmtId="171" formatCode="0.000"/>
    <numFmt numFmtId="172" formatCode="#,##0.000000"/>
    <numFmt numFmtId="173" formatCode="0.00000000000000"/>
    <numFmt numFmtId="174" formatCode="0.00000"/>
    <numFmt numFmtId="175" formatCode="0.000000"/>
    <numFmt numFmtId="176" formatCode="0.000%"/>
    <numFmt numFmtId="177" formatCode="#,##0.00\ &quot;m²&quot;"/>
    <numFmt numFmtId="178" formatCode="_ * #,##0.00_ ;_ * \-#,##0.00_ ;_ * &quot;-&quot;??_ ;_ @_ "/>
    <numFmt numFmtId="179" formatCode="_ * #,##0_ ;_ * \-#,##0_ ;_ * &quot;-&quot;_ ;_ @_ "/>
    <numFmt numFmtId="180" formatCode="_ &quot;S/&quot;* #,##0_ ;_ &quot;S/&quot;* \-#,##0_ ;_ &quot;S/&quot;* &quot;-&quot;_ ;_ @_ "/>
    <numFmt numFmtId="181" formatCode="_ &quot;S/&quot;* #,##0.00_ ;_ &quot;S/&quot;* \-#,##0.00_ ;_ &quot;S/&quot;* &quot;-&quot;??_ ;_ @_ "/>
    <numFmt numFmtId="182" formatCode="_-&quot;$&quot;* #,##0_-;\-&quot;$&quot;* #,##0_-;_-&quot;$&quot;* &quot;-&quot;_-;_-@_-"/>
    <numFmt numFmtId="183" formatCode="_-&quot;$&quot;* #,##0.00_-;\-&quot;$&quot;* #,##0.00_-;_-&quot;$&quot;* &quot;-&quot;??_-;_-@_-"/>
    <numFmt numFmtId="184" formatCode="#,##0\ &quot;L/min&quot;"/>
    <numFmt numFmtId="185" formatCode="#,##0.000"/>
    <numFmt numFmtId="186" formatCode="0.0000"/>
    <numFmt numFmtId="187" formatCode="#,##0.0"/>
    <numFmt numFmtId="188" formatCode="&quot;R$&quot;\ #,##0.00"/>
  </numFmts>
  <fonts count="91">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ont>
    <font>
      <sz val="9"/>
      <color theme="1"/>
      <name val="Gill Sans MT"/>
    </font>
    <font>
      <b/>
      <sz val="9"/>
      <color rgb="FF000000"/>
      <name val="Gill Sans MT"/>
    </font>
    <font>
      <b/>
      <sz val="9"/>
      <name val="Gill Sans MT"/>
    </font>
    <font>
      <sz val="9"/>
      <color theme="1"/>
      <name val="Calibri"/>
      <family val="2"/>
      <scheme val="minor"/>
    </font>
    <font>
      <b/>
      <sz val="10"/>
      <name val="Arial"/>
      <family val="2"/>
    </font>
    <font>
      <sz val="8"/>
      <name val="Arial"/>
      <family val="2"/>
    </font>
    <font>
      <b/>
      <sz val="9"/>
      <color theme="1"/>
      <name val="Gill Sans MT"/>
    </font>
    <font>
      <sz val="9"/>
      <name val="Gill"/>
    </font>
    <font>
      <sz val="9"/>
      <name val="Arial"/>
      <family val="2"/>
    </font>
    <font>
      <u/>
      <sz val="8"/>
      <color theme="1"/>
      <name val="Gill Sans MT"/>
      <family val="2"/>
    </font>
    <font>
      <b/>
      <sz val="9"/>
      <color theme="0"/>
      <name val="Gill Sans MT"/>
      <family val="2"/>
    </font>
    <font>
      <b/>
      <sz val="12"/>
      <color theme="1"/>
      <name val="Gill Sans MT"/>
      <family val="2"/>
    </font>
    <font>
      <sz val="9"/>
      <name val="Gill Sans MT"/>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b/>
      <sz val="8"/>
      <name val="Arial"/>
      <family val="2"/>
    </font>
    <font>
      <sz val="8"/>
      <color theme="1"/>
      <name val="Calibri"/>
      <family val="2"/>
      <scheme val="minor"/>
    </font>
  </fonts>
  <fills count="75">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99FF99"/>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6DF38D"/>
        <bgColor indexed="64"/>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rgb="FFFFFFFF"/>
        <bgColor rgb="FF000000"/>
      </patternFill>
    </fill>
    <fill>
      <patternFill patternType="solid">
        <fgColor theme="4" tint="0.59999389629810485"/>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83">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69"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8" fontId="8" fillId="0" borderId="0" applyFont="0" applyFill="0" applyBorder="0" applyAlignment="0" applyProtection="0"/>
    <xf numFmtId="168" fontId="8" fillId="0" borderId="0" applyFont="0" applyFill="0" applyBorder="0" applyAlignment="0" applyProtection="0"/>
    <xf numFmtId="4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70" fontId="8" fillId="0" borderId="0" applyFill="0" applyBorder="0" applyAlignment="0" applyProtection="0"/>
    <xf numFmtId="170"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7" borderId="0" applyNumberFormat="0" applyBorder="0" applyAlignment="0" applyProtection="0"/>
    <xf numFmtId="0" fontId="50" fillId="38" borderId="0" applyNumberFormat="0" applyBorder="0" applyAlignment="0" applyProtection="0"/>
    <xf numFmtId="0" fontId="51" fillId="39" borderId="0" applyNumberFormat="0" applyBorder="0" applyAlignment="0" applyProtection="0"/>
    <xf numFmtId="0" fontId="52" fillId="40" borderId="43" applyNumberFormat="0" applyAlignment="0" applyProtection="0"/>
    <xf numFmtId="0" fontId="53" fillId="41" borderId="44" applyNumberFormat="0" applyAlignment="0" applyProtection="0"/>
    <xf numFmtId="0" fontId="54" fillId="41" borderId="43" applyNumberFormat="0" applyAlignment="0" applyProtection="0"/>
    <xf numFmtId="0" fontId="55" fillId="0" borderId="45" applyNumberFormat="0" applyFill="0" applyAlignment="0" applyProtection="0"/>
    <xf numFmtId="0" fontId="56" fillId="42" borderId="46" applyNumberFormat="0" applyAlignment="0" applyProtection="0"/>
    <xf numFmtId="0" fontId="57" fillId="0" borderId="0" applyNumberFormat="0" applyFill="0" applyBorder="0" applyAlignment="0" applyProtection="0"/>
    <xf numFmtId="0" fontId="2" fillId="43"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59" fillId="59" borderId="0" applyNumberFormat="0" applyBorder="0" applyAlignment="0" applyProtection="0"/>
    <xf numFmtId="0" fontId="59"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59" fillId="63" borderId="0" applyNumberFormat="0" applyBorder="0" applyAlignment="0" applyProtection="0"/>
    <xf numFmtId="0" fontId="59"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59" fillId="67"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2" fontId="8" fillId="0" borderId="0" applyFont="0" applyFill="0" applyBorder="0" applyAlignment="0" applyProtection="0"/>
    <xf numFmtId="183"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79" fontId="8" fillId="0" borderId="0" applyFont="0" applyFill="0" applyBorder="0" applyAlignment="0" applyProtection="0"/>
    <xf numFmtId="178" fontId="8" fillId="0" borderId="0" applyFont="0" applyFill="0" applyBorder="0" applyAlignment="0" applyProtection="0"/>
    <xf numFmtId="180" fontId="8" fillId="0" borderId="0" applyFont="0" applyFill="0" applyBorder="0" applyAlignment="0" applyProtection="0"/>
    <xf numFmtId="181"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4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cellStyleXfs>
  <cellXfs count="990">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7"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0" fontId="29" fillId="0" borderId="2" xfId="0" applyFont="1" applyBorder="1" applyAlignment="1">
      <alignment horizontal="left" vertical="center" wrapText="1"/>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5" fontId="28" fillId="4" borderId="1" xfId="0" applyNumberFormat="1" applyFont="1" applyFill="1" applyBorder="1" applyAlignment="1">
      <alignment horizontal="center" vertical="center"/>
    </xf>
    <xf numFmtId="0" fontId="28" fillId="4" borderId="1" xfId="0" applyFont="1" applyFill="1" applyBorder="1" applyAlignment="1">
      <alignment horizontal="left" vertical="center" wrapText="1"/>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5" fontId="29" fillId="0" borderId="1" xfId="0" applyNumberFormat="1" applyFont="1" applyBorder="1" applyAlignment="1">
      <alignment horizontal="center" vertical="center"/>
    </xf>
    <xf numFmtId="166" fontId="29" fillId="0" borderId="1" xfId="0" applyNumberFormat="1" applyFont="1" applyBorder="1" applyAlignment="1">
      <alignment horizontal="center" vertical="center"/>
    </xf>
    <xf numFmtId="0" fontId="29" fillId="0" borderId="1" xfId="0" applyFont="1" applyBorder="1" applyAlignment="1">
      <alignment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5"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6"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6" fontId="29" fillId="4" borderId="1" xfId="0" applyNumberFormat="1" applyFont="1" applyFill="1" applyBorder="1"/>
    <xf numFmtId="0" fontId="29" fillId="0" borderId="1" xfId="0" applyFont="1" applyBorder="1"/>
    <xf numFmtId="4" fontId="29" fillId="0" borderId="1" xfId="0" applyNumberFormat="1" applyFont="1" applyBorder="1"/>
    <xf numFmtId="0" fontId="29" fillId="0" borderId="1" xfId="0" applyFont="1" applyBorder="1" applyAlignment="1">
      <alignment vertical="center"/>
    </xf>
    <xf numFmtId="0" fontId="31" fillId="0" borderId="1" xfId="0" applyFont="1" applyBorder="1" applyAlignment="1">
      <alignment vertical="center" wrapText="1"/>
    </xf>
    <xf numFmtId="0" fontId="29" fillId="0" borderId="1" xfId="0" applyFont="1" applyBorder="1" applyAlignment="1">
      <alignment wrapText="1"/>
    </xf>
    <xf numFmtId="165" fontId="28" fillId="0" borderId="1" xfId="0" applyNumberFormat="1" applyFont="1" applyBorder="1" applyAlignment="1">
      <alignment horizontal="center" vertical="center"/>
    </xf>
    <xf numFmtId="0" fontId="28" fillId="0" borderId="1" xfId="0" applyFont="1" applyBorder="1" applyAlignment="1">
      <alignment horizontal="left" vertical="center" wrapText="1"/>
    </xf>
    <xf numFmtId="165" fontId="29" fillId="0" borderId="1" xfId="0" applyNumberFormat="1" applyFont="1" applyBorder="1" applyAlignment="1">
      <alignment horizontal="center"/>
    </xf>
    <xf numFmtId="0" fontId="31" fillId="0" borderId="1" xfId="0" applyFont="1" applyFill="1" applyBorder="1"/>
    <xf numFmtId="165" fontId="32" fillId="0" borderId="1" xfId="0" applyNumberFormat="1" applyFont="1" applyFill="1" applyBorder="1" applyAlignment="1">
      <alignment horizontal="center" vertical="center"/>
    </xf>
    <xf numFmtId="0" fontId="32" fillId="0" borderId="1" xfId="0" applyFont="1" applyFill="1" applyBorder="1" applyAlignment="1">
      <alignment horizontal="left" vertical="center" wrapText="1"/>
    </xf>
    <xf numFmtId="4" fontId="31" fillId="0" borderId="1" xfId="0" applyNumberFormat="1" applyFont="1" applyFill="1" applyBorder="1"/>
    <xf numFmtId="166" fontId="31" fillId="0" borderId="1" xfId="0" applyNumberFormat="1" applyFont="1" applyFill="1" applyBorder="1"/>
    <xf numFmtId="0" fontId="32" fillId="0" borderId="1" xfId="0" applyFont="1" applyBorder="1" applyAlignment="1">
      <alignment horizontal="center" vertical="center"/>
    </xf>
    <xf numFmtId="165" fontId="32" fillId="0" borderId="1" xfId="0" applyNumberFormat="1" applyFont="1" applyBorder="1" applyAlignment="1">
      <alignment horizontal="center" vertical="center"/>
    </xf>
    <xf numFmtId="0" fontId="32" fillId="0" borderId="1" xfId="0" applyFont="1" applyBorder="1" applyAlignment="1">
      <alignment horizontal="left" vertical="center" wrapText="1"/>
    </xf>
    <xf numFmtId="4" fontId="32" fillId="0" borderId="1" xfId="0" applyNumberFormat="1" applyFont="1" applyBorder="1" applyAlignment="1">
      <alignment horizontal="center" vertical="center"/>
    </xf>
    <xf numFmtId="166"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166" fontId="38" fillId="0" borderId="0" xfId="0" applyNumberFormat="1" applyFont="1"/>
    <xf numFmtId="0" fontId="41" fillId="0" borderId="0" xfId="0" applyFont="1"/>
    <xf numFmtId="0" fontId="39" fillId="0" borderId="0" xfId="0" applyFont="1"/>
    <xf numFmtId="0" fontId="38" fillId="0" borderId="0" xfId="0" applyFont="1" applyBorder="1" applyAlignment="1">
      <alignment wrapText="1"/>
    </xf>
    <xf numFmtId="165" fontId="38" fillId="0" borderId="0" xfId="0" applyNumberFormat="1" applyFont="1" applyAlignment="1">
      <alignment horizontal="center"/>
    </xf>
    <xf numFmtId="0" fontId="38" fillId="0" borderId="0" xfId="0" applyFont="1" applyAlignment="1">
      <alignment wrapText="1"/>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43" fontId="29" fillId="0" borderId="0" xfId="60" applyFont="1" applyBorder="1" applyAlignment="1">
      <alignment vertical="center"/>
    </xf>
    <xf numFmtId="10" fontId="29" fillId="0" borderId="38" xfId="61" applyNumberFormat="1" applyFont="1" applyBorder="1" applyAlignment="1">
      <alignment horizontal="left"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3" fontId="30" fillId="0" borderId="1" xfId="1" applyNumberFormat="1" applyFont="1" applyBorder="1" applyAlignment="1">
      <alignment horizontal="center" vertical="center" wrapText="1"/>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0" fontId="28" fillId="4" borderId="1" xfId="0" applyFont="1" applyFill="1" applyBorder="1" applyAlignment="1">
      <alignment vertical="center" wrapText="1"/>
    </xf>
    <xf numFmtId="4" fontId="29" fillId="0" borderId="1" xfId="0" applyNumberFormat="1" applyFont="1" applyFill="1" applyBorder="1"/>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174" fontId="0" fillId="0" borderId="0" xfId="0" applyNumberFormat="1"/>
    <xf numFmtId="175" fontId="0" fillId="0" borderId="0" xfId="0" applyNumberFormat="1"/>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3"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7" fillId="34" borderId="1" xfId="0" applyNumberFormat="1" applyFont="1" applyFill="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5"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5" borderId="25" xfId="0" applyNumberFormat="1" applyFill="1" applyBorder="1" applyAlignment="1">
      <alignment horizontal="center" vertical="center"/>
    </xf>
    <xf numFmtId="2" fontId="0" fillId="35" borderId="4" xfId="0" applyNumberFormat="1" applyFill="1" applyBorder="1" applyAlignment="1">
      <alignment horizontal="center" vertical="center"/>
    </xf>
    <xf numFmtId="0" fontId="33" fillId="35" borderId="0" xfId="0" applyFont="1" applyFill="1" applyAlignment="1">
      <alignment horizontal="center" vertical="center"/>
    </xf>
    <xf numFmtId="2" fontId="33" fillId="35" borderId="0" xfId="0" applyNumberFormat="1" applyFont="1" applyFill="1" applyAlignment="1">
      <alignment horizontal="center" vertical="center"/>
    </xf>
    <xf numFmtId="0" fontId="33" fillId="35" borderId="25" xfId="0" applyFont="1" applyFill="1" applyBorder="1" applyAlignment="1">
      <alignment horizontal="center" vertical="center"/>
    </xf>
    <xf numFmtId="0" fontId="33" fillId="35" borderId="4" xfId="0" applyFont="1" applyFill="1" applyBorder="1" applyAlignment="1">
      <alignment horizontal="center" vertical="center"/>
    </xf>
    <xf numFmtId="0" fontId="33" fillId="35" borderId="0" xfId="0" applyFont="1" applyFill="1" applyBorder="1" applyAlignment="1">
      <alignment horizontal="center" vertical="center"/>
    </xf>
    <xf numFmtId="2" fontId="33" fillId="35" borderId="0" xfId="0" applyNumberFormat="1" applyFont="1" applyFill="1" applyBorder="1" applyAlignment="1">
      <alignment horizontal="center" vertical="center"/>
    </xf>
    <xf numFmtId="0" fontId="33" fillId="35" borderId="3" xfId="0" applyFont="1" applyFill="1" applyBorder="1" applyAlignment="1">
      <alignment horizontal="center" vertical="center"/>
    </xf>
    <xf numFmtId="0" fontId="33" fillId="31" borderId="23" xfId="0" applyFont="1" applyFill="1" applyBorder="1" applyAlignment="1">
      <alignment horizontal="center" vertical="center"/>
    </xf>
    <xf numFmtId="177" fontId="29" fillId="0" borderId="0" xfId="0" applyNumberFormat="1" applyFont="1" applyBorder="1" applyAlignment="1">
      <alignment horizontal="left" vertical="center"/>
    </xf>
    <xf numFmtId="4" fontId="31" fillId="36" borderId="1" xfId="0" applyNumberFormat="1" applyFont="1" applyFill="1" applyBorder="1" applyAlignment="1">
      <alignment horizontal="center"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0" fontId="29" fillId="30" borderId="1" xfId="0" applyFont="1" applyFill="1" applyBorder="1" applyAlignment="1">
      <alignment vertical="center" wrapText="1"/>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5" fontId="29" fillId="30" borderId="1" xfId="0" applyNumberFormat="1" applyFont="1" applyFill="1" applyBorder="1" applyAlignment="1">
      <alignment horizontal="center" vertical="center"/>
    </xf>
    <xf numFmtId="0" fontId="29" fillId="0" borderId="0" xfId="0" applyFont="1" applyBorder="1" applyAlignment="1">
      <alignment horizontal="center" vertical="center"/>
    </xf>
    <xf numFmtId="0" fontId="29" fillId="0" borderId="0" xfId="0" applyFont="1" applyBorder="1" applyAlignment="1">
      <alignment horizontal="left" vertical="center"/>
    </xf>
    <xf numFmtId="0" fontId="28" fillId="3" borderId="1" xfId="0" applyFont="1" applyFill="1" applyBorder="1" applyAlignment="1">
      <alignment horizontal="center"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0" fontId="4" fillId="0" borderId="0" xfId="0" applyFont="1" applyBorder="1" applyAlignment="1">
      <alignment horizontal="left" vertical="center"/>
    </xf>
    <xf numFmtId="4" fontId="37" fillId="33" borderId="1" xfId="102" applyNumberFormat="1" applyFont="1" applyFill="1" applyBorder="1" applyAlignment="1">
      <alignment horizontal="center" vertical="center" wrapText="1"/>
    </xf>
    <xf numFmtId="165" fontId="28" fillId="0" borderId="0" xfId="0" applyNumberFormat="1" applyFont="1" applyBorder="1" applyAlignment="1">
      <alignment horizontal="center" vertical="center"/>
    </xf>
    <xf numFmtId="0" fontId="32" fillId="0" borderId="0" xfId="0" applyFont="1" applyBorder="1" applyAlignment="1">
      <alignment horizontal="left" vertical="center" wrapText="1"/>
    </xf>
    <xf numFmtId="166" fontId="29" fillId="0" borderId="0" xfId="0" applyNumberFormat="1" applyFont="1" applyBorder="1" applyAlignment="1">
      <alignment horizontal="center" vertical="center"/>
    </xf>
    <xf numFmtId="0" fontId="38" fillId="0" borderId="0" xfId="0" applyFont="1" applyAlignment="1">
      <alignment vertical="center"/>
    </xf>
    <xf numFmtId="4" fontId="29" fillId="0" borderId="1" xfId="0"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9" fontId="30" fillId="30" borderId="1" xfId="1"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4" fontId="70" fillId="30" borderId="1" xfId="0" applyNumberFormat="1" applyFont="1" applyFill="1" applyBorder="1" applyAlignment="1">
      <alignment horizontal="center" vertical="center" wrapText="1"/>
    </xf>
    <xf numFmtId="49" fontId="36" fillId="0" borderId="1" xfId="0" applyNumberFormat="1" applyFont="1" applyBorder="1" applyAlignment="1">
      <alignment horizontal="right" vertical="center" wrapText="1"/>
    </xf>
    <xf numFmtId="4" fontId="31" fillId="0" borderId="1" xfId="0" applyNumberFormat="1" applyFont="1" applyFill="1" applyBorder="1" applyAlignment="1">
      <alignment horizontal="center" vertical="center"/>
    </xf>
    <xf numFmtId="4" fontId="36" fillId="0" borderId="1" xfId="0" applyNumberFormat="1" applyFont="1" applyFill="1" applyBorder="1" applyAlignment="1">
      <alignment horizontal="center" vertical="center" wrapText="1"/>
    </xf>
    <xf numFmtId="172"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37" fillId="68" borderId="1" xfId="0" applyNumberFormat="1" applyFont="1" applyFill="1" applyBorder="1" applyAlignment="1">
      <alignment horizontal="right" vertical="center" wrapText="1"/>
    </xf>
    <xf numFmtId="1" fontId="30" fillId="30" borderId="1" xfId="1" applyNumberFormat="1" applyFont="1" applyFill="1" applyBorder="1" applyAlignment="1">
      <alignment horizontal="center" vertical="center" wrapText="1"/>
    </xf>
    <xf numFmtId="0" fontId="30" fillId="30" borderId="1" xfId="1" applyFont="1" applyFill="1" applyBorder="1" applyAlignment="1">
      <alignment horizontal="left" vertical="center" wrapText="1"/>
    </xf>
    <xf numFmtId="0" fontId="28" fillId="0" borderId="1" xfId="0" applyFont="1" applyBorder="1" applyAlignment="1">
      <alignment vertical="center" wrapText="1"/>
    </xf>
    <xf numFmtId="4" fontId="29" fillId="0" borderId="1" xfId="0" applyNumberFormat="1" applyFont="1" applyBorder="1" applyAlignment="1">
      <alignment vertical="center"/>
    </xf>
    <xf numFmtId="0" fontId="29" fillId="30" borderId="1" xfId="0" applyFont="1" applyFill="1" applyBorder="1" applyAlignment="1">
      <alignment horizontal="left" vertical="center" wrapText="1"/>
    </xf>
    <xf numFmtId="0" fontId="29" fillId="30" borderId="1" xfId="0" applyFont="1" applyFill="1" applyBorder="1" applyAlignment="1">
      <alignment horizontal="left" vertical="center"/>
    </xf>
    <xf numFmtId="4" fontId="72" fillId="0" borderId="1" xfId="0" applyNumberFormat="1" applyFont="1" applyBorder="1" applyAlignment="1">
      <alignment horizontal="right" vertical="center" wrapText="1"/>
    </xf>
    <xf numFmtId="4" fontId="36" fillId="30" borderId="1" xfId="0" applyNumberFormat="1" applyFont="1" applyFill="1" applyBorder="1" applyAlignment="1">
      <alignment horizontal="center" vertical="center" wrapText="1"/>
    </xf>
    <xf numFmtId="0" fontId="36" fillId="30" borderId="1" xfId="0" applyFont="1" applyFill="1" applyBorder="1" applyAlignment="1">
      <alignmen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32" fillId="30" borderId="1" xfId="0" applyFont="1" applyFill="1" applyBorder="1" applyAlignment="1">
      <alignment horizontal="left" vertical="center" wrapText="1"/>
    </xf>
    <xf numFmtId="0" fontId="31" fillId="30" borderId="1" xfId="1" applyNumberFormat="1" applyFont="1" applyFill="1" applyBorder="1" applyAlignment="1" applyProtection="1">
      <alignment horizontal="left" vertical="center" wrapText="1"/>
    </xf>
    <xf numFmtId="0" fontId="71" fillId="0" borderId="1" xfId="0" applyFont="1" applyBorder="1" applyAlignment="1">
      <alignment horizontal="left" vertical="center"/>
    </xf>
    <xf numFmtId="0" fontId="70" fillId="0" borderId="1" xfId="0" applyFont="1" applyBorder="1" applyAlignment="1">
      <alignment horizontal="left" wrapText="1"/>
    </xf>
    <xf numFmtId="4" fontId="70" fillId="0" borderId="1" xfId="0" applyNumberFormat="1" applyFont="1" applyBorder="1" applyAlignment="1">
      <alignment horizontal="center" vertical="center"/>
    </xf>
    <xf numFmtId="4" fontId="37" fillId="0" borderId="1" xfId="0" applyNumberFormat="1" applyFont="1" applyBorder="1" applyAlignment="1">
      <alignment vertical="center" wrapText="1"/>
    </xf>
    <xf numFmtId="3" fontId="0" fillId="0" borderId="1" xfId="0" applyNumberFormat="1" applyBorder="1" applyAlignment="1">
      <alignment vertical="center"/>
    </xf>
    <xf numFmtId="2" fontId="0" fillId="0" borderId="1" xfId="0" applyNumberFormat="1" applyBorder="1" applyAlignment="1">
      <alignment vertical="center"/>
    </xf>
    <xf numFmtId="4" fontId="36" fillId="30" borderId="1" xfId="0" applyNumberFormat="1" applyFont="1" applyFill="1" applyBorder="1" applyAlignment="1">
      <alignment horizontal="right" vertical="center" wrapText="1"/>
    </xf>
    <xf numFmtId="0" fontId="29" fillId="0" borderId="0" xfId="0" applyFont="1" applyBorder="1" applyAlignment="1">
      <alignment horizontal="center" vertical="center"/>
    </xf>
    <xf numFmtId="172" fontId="36" fillId="0" borderId="1" xfId="0" applyNumberFormat="1" applyFont="1" applyBorder="1" applyAlignment="1">
      <alignment vertical="center" wrapText="1"/>
    </xf>
    <xf numFmtId="0" fontId="36" fillId="0" borderId="1" xfId="0" applyFont="1" applyBorder="1" applyAlignment="1">
      <alignment vertical="center"/>
    </xf>
    <xf numFmtId="0" fontId="31" fillId="30" borderId="1" xfId="0" applyFont="1" applyFill="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2" fontId="71" fillId="0" borderId="1" xfId="0" applyNumberFormat="1" applyFont="1" applyBorder="1" applyAlignment="1">
      <alignment vertical="center"/>
    </xf>
    <xf numFmtId="0" fontId="29" fillId="0" borderId="1" xfId="0" applyFont="1" applyFill="1" applyBorder="1" applyAlignment="1">
      <alignment horizontal="center" vertical="center"/>
    </xf>
    <xf numFmtId="0" fontId="74" fillId="0" borderId="0" xfId="0" applyFont="1"/>
    <xf numFmtId="0" fontId="36" fillId="0" borderId="1" xfId="0" applyFont="1" applyBorder="1" applyAlignment="1">
      <alignment horizontal="right" vertical="center" wrapText="1"/>
    </xf>
    <xf numFmtId="0" fontId="36" fillId="30" borderId="1" xfId="0" applyFont="1" applyFill="1" applyBorder="1" applyAlignment="1">
      <alignment horizontal="left" vertical="top" wrapText="1"/>
    </xf>
    <xf numFmtId="165" fontId="31" fillId="30" borderId="1" xfId="0" applyNumberFormat="1" applyFont="1" applyFill="1" applyBorder="1" applyAlignment="1">
      <alignment horizontal="center" vertical="center"/>
    </xf>
    <xf numFmtId="172" fontId="36" fillId="30" borderId="1" xfId="0" applyNumberFormat="1" applyFont="1" applyFill="1" applyBorder="1" applyAlignment="1">
      <alignment horizontal="right" vertical="center" wrapText="1"/>
    </xf>
    <xf numFmtId="0" fontId="0" fillId="69" borderId="0" xfId="0" applyFill="1"/>
    <xf numFmtId="0" fontId="0" fillId="69" borderId="0" xfId="0" applyFill="1" applyBorder="1"/>
    <xf numFmtId="167" fontId="71" fillId="0" borderId="0" xfId="0" applyNumberFormat="1" applyFont="1" applyBorder="1" applyAlignment="1">
      <alignment horizontal="right" vertical="center"/>
    </xf>
    <xf numFmtId="0" fontId="29" fillId="0" borderId="1" xfId="0" applyFont="1" applyBorder="1" applyAlignment="1">
      <alignment horizontal="left"/>
    </xf>
    <xf numFmtId="0" fontId="29" fillId="0" borderId="0" xfId="0" applyFont="1" applyBorder="1" applyAlignment="1">
      <alignment horizontal="center" vertical="center"/>
    </xf>
    <xf numFmtId="43" fontId="76" fillId="30" borderId="1" xfId="60" applyNumberFormat="1" applyFont="1" applyFill="1" applyBorder="1" applyAlignment="1">
      <alignment horizontal="right" vertical="center"/>
    </xf>
    <xf numFmtId="0" fontId="76" fillId="30" borderId="1" xfId="182" applyNumberFormat="1" applyFont="1" applyFill="1" applyBorder="1" applyAlignment="1">
      <alignment horizontal="center" vertical="center" wrapText="1"/>
    </xf>
    <xf numFmtId="17" fontId="76" fillId="30" borderId="1" xfId="0" quotePrefix="1" applyNumberFormat="1" applyFont="1" applyFill="1" applyBorder="1" applyAlignment="1">
      <alignment horizontal="center" vertical="center"/>
    </xf>
    <xf numFmtId="0" fontId="76" fillId="30" borderId="1" xfId="0" applyFont="1" applyFill="1" applyBorder="1" applyAlignment="1">
      <alignment horizontal="center" vertical="center"/>
    </xf>
    <xf numFmtId="0" fontId="76" fillId="30" borderId="1" xfId="0" quotePrefix="1" applyFont="1" applyFill="1" applyBorder="1" applyAlignment="1">
      <alignment horizontal="center" vertical="center"/>
    </xf>
    <xf numFmtId="0" fontId="76" fillId="30" borderId="1" xfId="0" applyFont="1" applyFill="1" applyBorder="1" applyAlignment="1">
      <alignment horizontal="center" vertical="center" wrapText="1"/>
    </xf>
    <xf numFmtId="0" fontId="76" fillId="30" borderId="1" xfId="0" quotePrefix="1" applyFont="1" applyFill="1" applyBorder="1" applyAlignment="1">
      <alignment horizontal="left" vertical="center"/>
    </xf>
    <xf numFmtId="0" fontId="75" fillId="30" borderId="1" xfId="182" applyNumberFormat="1" applyFont="1" applyFill="1" applyBorder="1" applyAlignment="1">
      <alignment horizontal="center" vertical="center" wrapText="1"/>
    </xf>
    <xf numFmtId="14" fontId="75" fillId="30" borderId="1" xfId="182" applyNumberFormat="1" applyFont="1" applyFill="1" applyBorder="1" applyAlignment="1">
      <alignment horizontal="center" vertical="center" wrapText="1"/>
    </xf>
    <xf numFmtId="0" fontId="75" fillId="30" borderId="1" xfId="182" applyNumberFormat="1" applyFont="1" applyFill="1" applyBorder="1" applyAlignment="1">
      <alignment horizontal="center" vertical="center"/>
    </xf>
    <xf numFmtId="4" fontId="31" fillId="30" borderId="1" xfId="0" applyNumberFormat="1" applyFont="1" applyFill="1" applyBorder="1" applyAlignment="1">
      <alignment horizontal="left" vertical="center" wrapText="1"/>
    </xf>
    <xf numFmtId="172"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7" fillId="33" borderId="7"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0" fontId="31" fillId="0" borderId="1" xfId="0" applyFont="1" applyBorder="1" applyAlignment="1">
      <alignment horizontal="left" vertical="center"/>
    </xf>
    <xf numFmtId="0" fontId="78" fillId="0" borderId="1" xfId="0" applyFont="1" applyBorder="1" applyAlignment="1">
      <alignment horizontal="center" vertical="top" wrapText="1"/>
    </xf>
    <xf numFmtId="43" fontId="31" fillId="0" borderId="1" xfId="60" applyFont="1" applyFill="1" applyBorder="1" applyAlignment="1">
      <alignment horizontal="right" vertical="top" wrapText="1"/>
    </xf>
    <xf numFmtId="43" fontId="31" fillId="0" borderId="5" xfId="60" applyFont="1" applyFill="1" applyBorder="1" applyAlignment="1">
      <alignment horizontal="right" vertical="top" wrapText="1"/>
    </xf>
    <xf numFmtId="0" fontId="76" fillId="0" borderId="1" xfId="0" quotePrefix="1" applyFont="1" applyBorder="1" applyAlignment="1">
      <alignment horizontal="left" vertical="center"/>
    </xf>
    <xf numFmtId="0" fontId="76" fillId="0" borderId="1" xfId="0" applyFont="1" applyBorder="1" applyAlignment="1">
      <alignment horizontal="center" vertical="center" wrapText="1"/>
    </xf>
    <xf numFmtId="0" fontId="76" fillId="0" borderId="1" xfId="0" quotePrefix="1" applyFont="1" applyBorder="1" applyAlignment="1">
      <alignment horizontal="center" vertical="center"/>
    </xf>
    <xf numFmtId="17" fontId="76" fillId="0" borderId="1" xfId="0" quotePrefix="1" applyNumberFormat="1" applyFont="1" applyBorder="1" applyAlignment="1">
      <alignment horizontal="center" vertical="center"/>
    </xf>
    <xf numFmtId="0" fontId="76" fillId="0" borderId="1" xfId="182" applyFont="1" applyBorder="1" applyAlignment="1">
      <alignment horizontal="center" vertical="center" wrapText="1"/>
    </xf>
    <xf numFmtId="43" fontId="76" fillId="0" borderId="1" xfId="60" applyFont="1" applyFill="1" applyBorder="1" applyAlignment="1">
      <alignment horizontal="right" vertical="center"/>
    </xf>
    <xf numFmtId="0" fontId="76" fillId="0" borderId="1" xfId="0" applyFont="1" applyBorder="1" applyAlignment="1">
      <alignment horizontal="center" vertical="center"/>
    </xf>
    <xf numFmtId="43" fontId="79" fillId="0" borderId="1" xfId="60" applyFont="1" applyFill="1" applyBorder="1" applyAlignment="1">
      <alignment horizontal="right" vertical="center"/>
    </xf>
    <xf numFmtId="43" fontId="8" fillId="0" borderId="0" xfId="60" applyFont="1" applyFill="1" applyBorder="1" applyAlignment="1">
      <alignment horizontal="right" vertical="center"/>
    </xf>
    <xf numFmtId="43" fontId="76" fillId="0" borderId="0" xfId="60" applyFont="1" applyFill="1" applyBorder="1" applyAlignment="1">
      <alignment horizontal="right" vertical="center"/>
    </xf>
    <xf numFmtId="1" fontId="8" fillId="0" borderId="2" xfId="182" applyNumberFormat="1" applyFont="1" applyBorder="1" applyAlignment="1">
      <alignment vertical="center"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 fillId="0" borderId="0" xfId="0" applyFont="1" applyBorder="1" applyAlignment="1">
      <alignment horizontal="left"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0" fontId="77" fillId="0" borderId="0" xfId="0" applyFont="1" applyBorder="1" applyAlignment="1">
      <alignment horizontal="right" vertical="center"/>
    </xf>
    <xf numFmtId="4" fontId="77" fillId="0" borderId="0" xfId="0" applyNumberFormat="1" applyFont="1" applyBorder="1" applyAlignment="1">
      <alignment horizontal="left" vertical="center"/>
    </xf>
    <xf numFmtId="0" fontId="77" fillId="0" borderId="36" xfId="0" applyFont="1" applyBorder="1" applyAlignment="1">
      <alignmen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36" xfId="0" applyFont="1" applyBorder="1" applyAlignment="1">
      <alignment vertical="center"/>
    </xf>
    <xf numFmtId="4" fontId="77" fillId="0" borderId="0" xfId="0" applyNumberFormat="1" applyFont="1" applyBorder="1" applyAlignment="1">
      <alignment vertical="center"/>
    </xf>
    <xf numFmtId="0" fontId="4" fillId="0" borderId="39" xfId="0" applyFont="1" applyBorder="1" applyAlignment="1">
      <alignment vertical="center"/>
    </xf>
    <xf numFmtId="0" fontId="4" fillId="0" borderId="35" xfId="0" applyFont="1" applyBorder="1" applyAlignment="1">
      <alignment vertical="center"/>
    </xf>
    <xf numFmtId="0" fontId="4" fillId="0" borderId="37" xfId="0" applyFont="1" applyBorder="1" applyAlignment="1">
      <alignment vertical="center"/>
    </xf>
    <xf numFmtId="10" fontId="81" fillId="71" borderId="1" xfId="0" applyNumberFormat="1" applyFont="1" applyFill="1" applyBorder="1" applyAlignment="1">
      <alignment horizontal="center" vertical="center"/>
    </xf>
    <xf numFmtId="0" fontId="38" fillId="4" borderId="7" xfId="0" applyFont="1" applyFill="1" applyBorder="1"/>
    <xf numFmtId="0" fontId="38" fillId="4" borderId="0" xfId="0" applyFont="1" applyFill="1" applyBorder="1"/>
    <xf numFmtId="0" fontId="82"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7" fillId="0" borderId="0" xfId="0" applyFont="1" applyBorder="1" applyAlignment="1">
      <alignment horizontal="righ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0" fontId="77"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50" xfId="0" applyNumberFormat="1" applyBorder="1" applyAlignment="1">
      <alignment horizontal="center"/>
    </xf>
    <xf numFmtId="4" fontId="0" fillId="0" borderId="1" xfId="0" applyNumberFormat="1" applyBorder="1" applyAlignment="1">
      <alignment horizontal="center"/>
    </xf>
    <xf numFmtId="4" fontId="0" fillId="0" borderId="1" xfId="0" applyNumberFormat="1" applyBorder="1" applyAlignment="1">
      <alignment wrapText="1"/>
    </xf>
    <xf numFmtId="0" fontId="0" fillId="0" borderId="1" xfId="0" applyBorder="1" applyAlignment="1">
      <alignment horizontal="left" wrapText="1"/>
    </xf>
    <xf numFmtId="0" fontId="71" fillId="0" borderId="1" xfId="0" applyFont="1" applyBorder="1" applyAlignment="1">
      <alignment horizontal="left" wrapText="1"/>
    </xf>
    <xf numFmtId="4" fontId="70" fillId="0" borderId="1" xfId="0" applyNumberFormat="1" applyFont="1" applyBorder="1" applyAlignment="1">
      <alignment horizontal="right" vertical="center" wrapText="1"/>
    </xf>
    <xf numFmtId="2" fontId="83" fillId="0" borderId="1" xfId="0" applyNumberFormat="1" applyFont="1" applyBorder="1" applyAlignment="1">
      <alignment horizontal="right" vertical="center"/>
    </xf>
    <xf numFmtId="4" fontId="71" fillId="0" borderId="1" xfId="0" applyNumberFormat="1" applyFont="1" applyBorder="1" applyAlignment="1">
      <alignment horizontal="center"/>
    </xf>
    <xf numFmtId="4" fontId="71" fillId="0" borderId="1" xfId="0" applyNumberFormat="1" applyFont="1" applyBorder="1" applyAlignment="1">
      <alignment wrapText="1"/>
    </xf>
    <xf numFmtId="4" fontId="71" fillId="0" borderId="1" xfId="0" applyNumberFormat="1" applyFont="1" applyBorder="1" applyAlignment="1">
      <alignment horizontal="center" vertical="center"/>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1" fillId="0" borderId="1" xfId="0" applyFont="1" applyFill="1" applyBorder="1" applyAlignment="1">
      <alignment vertical="center" wrapText="1"/>
    </xf>
    <xf numFmtId="0" fontId="39" fillId="0" borderId="0" xfId="0" applyFont="1" applyAlignment="1"/>
    <xf numFmtId="0" fontId="39" fillId="0" borderId="0" xfId="0" applyFont="1" applyBorder="1"/>
    <xf numFmtId="0" fontId="31" fillId="0" borderId="1" xfId="0" applyFont="1" applyFill="1" applyBorder="1" applyAlignment="1">
      <alignment horizontal="left" vertical="center" wrapText="1"/>
    </xf>
    <xf numFmtId="0" fontId="84" fillId="0" borderId="0" xfId="0" applyFont="1"/>
    <xf numFmtId="0" fontId="29" fillId="5" borderId="1" xfId="0" applyFont="1" applyFill="1" applyBorder="1" applyAlignment="1">
      <alignment horizontal="left" vertical="center"/>
    </xf>
    <xf numFmtId="165" fontId="28" fillId="5" borderId="1" xfId="0" applyNumberFormat="1" applyFont="1" applyFill="1" applyBorder="1" applyAlignment="1">
      <alignment horizontal="center" vertical="center"/>
    </xf>
    <xf numFmtId="0" fontId="28" fillId="5" borderId="1" xfId="0" applyFont="1" applyFill="1" applyBorder="1" applyAlignment="1">
      <alignment horizontal="left" vertical="center" wrapText="1"/>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Alignment="1">
      <alignment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2" fontId="37" fillId="0" borderId="0" xfId="0" applyNumberFormat="1" applyFont="1" applyFill="1" applyBorder="1" applyAlignment="1">
      <alignment horizontal="left" vertical="center" wrapText="1"/>
    </xf>
    <xf numFmtId="4" fontId="32" fillId="68" borderId="1" xfId="0" applyNumberFormat="1" applyFont="1" applyFill="1" applyBorder="1" applyAlignment="1">
      <alignment horizontal="right" vertical="center" wrapText="1"/>
    </xf>
    <xf numFmtId="0" fontId="84"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vertical="center"/>
    </xf>
    <xf numFmtId="0" fontId="37" fillId="0" borderId="36" xfId="0" applyFont="1" applyFill="1" applyBorder="1" applyAlignment="1">
      <alignment vertical="center" wrapText="1"/>
    </xf>
    <xf numFmtId="0" fontId="37" fillId="0" borderId="0" xfId="0" applyFont="1" applyFill="1" applyBorder="1" applyAlignment="1">
      <alignment vertical="center" wrapText="1"/>
    </xf>
    <xf numFmtId="0" fontId="37" fillId="0" borderId="0" xfId="0" quotePrefix="1" applyFont="1" applyFill="1" applyBorder="1" applyAlignment="1">
      <alignment vertical="center" wrapText="1"/>
    </xf>
    <xf numFmtId="165" fontId="71" fillId="0" borderId="1" xfId="0" applyNumberFormat="1" applyFont="1" applyBorder="1" applyAlignment="1">
      <alignment horizontal="center" vertical="center"/>
    </xf>
    <xf numFmtId="0" fontId="0" fillId="0" borderId="0" xfId="0" applyAlignment="1">
      <alignment vertical="center"/>
    </xf>
    <xf numFmtId="184"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6"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6"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5" fontId="0" fillId="32" borderId="1" xfId="0" applyNumberFormat="1" applyFill="1" applyBorder="1" applyAlignment="1">
      <alignment vertical="center"/>
    </xf>
    <xf numFmtId="4" fontId="0" fillId="32" borderId="1" xfId="0" applyNumberFormat="1" applyFill="1" applyBorder="1" applyAlignment="1">
      <alignment vertical="center"/>
    </xf>
    <xf numFmtId="186"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6" fillId="32" borderId="1" xfId="0" applyFont="1" applyFill="1" applyBorder="1" applyAlignment="1">
      <alignment horizontal="center" vertical="center"/>
    </xf>
    <xf numFmtId="184" fontId="0" fillId="0" borderId="1" xfId="0" applyNumberFormat="1" applyFill="1" applyBorder="1" applyAlignment="1">
      <alignment vertical="center"/>
    </xf>
    <xf numFmtId="0" fontId="0" fillId="0" borderId="1" xfId="0" applyBorder="1" applyAlignment="1">
      <alignment horizontal="left" vertical="center" indent="1"/>
    </xf>
    <xf numFmtId="185"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6" fontId="0" fillId="0" borderId="1" xfId="0" applyNumberFormat="1" applyBorder="1" applyAlignment="1">
      <alignment vertical="center"/>
    </xf>
    <xf numFmtId="0" fontId="86"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30" borderId="1" xfId="0" applyFont="1" applyFill="1" applyBorder="1" applyAlignment="1">
      <alignment horizontal="left"/>
    </xf>
    <xf numFmtId="4" fontId="29" fillId="0" borderId="1" xfId="0" applyNumberFormat="1" applyFont="1" applyBorder="1" applyAlignment="1">
      <alignment horizontal="left" vertical="center" wrapText="1"/>
    </xf>
    <xf numFmtId="0" fontId="36" fillId="0" borderId="0" xfId="0" applyFont="1" applyAlignment="1">
      <alignment vertical="center" wrapText="1"/>
    </xf>
    <xf numFmtId="0" fontId="37" fillId="33" borderId="1" xfId="0" applyFont="1" applyFill="1" applyBorder="1" applyAlignment="1">
      <alignment horizontal="center" wrapText="1"/>
    </xf>
    <xf numFmtId="165" fontId="28" fillId="30" borderId="1" xfId="0" applyNumberFormat="1" applyFont="1" applyFill="1" applyBorder="1" applyAlignment="1">
      <alignment horizontal="center" vertical="center"/>
    </xf>
    <xf numFmtId="0" fontId="28" fillId="30" borderId="1" xfId="0" applyFont="1" applyFill="1" applyBorder="1" applyAlignment="1">
      <alignment horizontal="left" vertical="center" wrapText="1"/>
    </xf>
    <xf numFmtId="4" fontId="29" fillId="30" borderId="1" xfId="0" applyNumberFormat="1" applyFont="1" applyFill="1" applyBorder="1" applyAlignment="1">
      <alignment horizontal="left" vertical="center"/>
    </xf>
    <xf numFmtId="0" fontId="29" fillId="30" borderId="1" xfId="0" applyFont="1" applyFill="1" applyBorder="1" applyAlignment="1">
      <alignment wrapText="1"/>
    </xf>
    <xf numFmtId="0" fontId="36" fillId="30" borderId="1" xfId="0" applyFont="1" applyFill="1" applyBorder="1" applyAlignment="1">
      <alignment horizontal="center" vertical="center" wrapText="1"/>
    </xf>
    <xf numFmtId="166" fontId="29" fillId="30" borderId="1" xfId="0" applyNumberFormat="1" applyFont="1" applyFill="1" applyBorder="1" applyAlignment="1">
      <alignment horizontal="center" vertical="center"/>
    </xf>
    <xf numFmtId="166" fontId="31" fillId="30" borderId="1" xfId="0" applyNumberFormat="1" applyFont="1" applyFill="1" applyBorder="1" applyAlignment="1">
      <alignment horizontal="center" vertical="center"/>
    </xf>
    <xf numFmtId="0" fontId="26" fillId="30" borderId="1" xfId="0"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6"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4" fontId="31" fillId="36"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4" fontId="29" fillId="36" borderId="1" xfId="0" applyNumberFormat="1" applyFont="1" applyFill="1" applyBorder="1" applyAlignment="1">
      <alignment horizontal="center" vertical="center" wrapText="1"/>
    </xf>
    <xf numFmtId="0" fontId="31" fillId="30" borderId="1" xfId="3" applyFont="1" applyFill="1" applyBorder="1" applyAlignment="1">
      <alignment horizontal="left" vertical="center" wrapText="1"/>
    </xf>
    <xf numFmtId="2" fontId="0" fillId="0" borderId="1" xfId="0" applyNumberFormat="1" applyBorder="1" applyAlignment="1"/>
    <xf numFmtId="1" fontId="31" fillId="30" borderId="1" xfId="1" applyNumberFormat="1" applyFont="1" applyFill="1" applyBorder="1" applyAlignment="1">
      <alignment horizontal="center" vertical="center" wrapText="1"/>
    </xf>
    <xf numFmtId="187" fontId="70" fillId="73" borderId="1" xfId="0" applyNumberFormat="1" applyFont="1" applyFill="1" applyBorder="1" applyAlignment="1">
      <alignment horizontal="left" vertical="center" wrapText="1"/>
    </xf>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78" fillId="0" borderId="1" xfId="0" applyFont="1" applyFill="1" applyBorder="1" applyAlignment="1">
      <alignment horizontal="center" vertical="top" wrapText="1"/>
    </xf>
    <xf numFmtId="0" fontId="78" fillId="0"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72" fillId="0" borderId="1" xfId="0" applyFont="1" applyBorder="1" applyAlignment="1">
      <alignment horizontal="left" vertical="center" wrapText="1"/>
    </xf>
    <xf numFmtId="0" fontId="72" fillId="5" borderId="1" xfId="0" applyFont="1" applyFill="1" applyBorder="1" applyAlignment="1">
      <alignment horizontal="left" vertical="center" wrapText="1"/>
    </xf>
    <xf numFmtId="0" fontId="72" fillId="30" borderId="1" xfId="0" applyFont="1" applyFill="1" applyBorder="1" applyAlignment="1">
      <alignment horizontal="left" vertical="center" wrapText="1"/>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0" fontId="77" fillId="0" borderId="0" xfId="0" applyFont="1" applyBorder="1" applyAlignment="1">
      <alignment horizontal="right" vertical="center"/>
    </xf>
    <xf numFmtId="4" fontId="29" fillId="36" borderId="1" xfId="0" applyNumberFormat="1" applyFont="1" applyFill="1" applyBorder="1" applyAlignment="1">
      <alignment horizontal="center"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29" fillId="0" borderId="0" xfId="0" applyNumberFormat="1" applyFont="1" applyBorder="1" applyAlignment="1">
      <alignment horizontal="left"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29" fillId="0" borderId="1" xfId="0" applyFont="1" applyBorder="1" applyAlignment="1">
      <alignment horizontal="left" vertical="center" wrapText="1"/>
    </xf>
    <xf numFmtId="0" fontId="29" fillId="0" borderId="8" xfId="0" applyFont="1" applyBorder="1" applyAlignment="1">
      <alignment vertical="center"/>
    </xf>
    <xf numFmtId="0" fontId="29" fillId="0" borderId="0" xfId="0" applyFont="1" applyBorder="1" applyAlignment="1">
      <alignment vertical="center"/>
    </xf>
    <xf numFmtId="0" fontId="32" fillId="4"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71" fillId="0" borderId="1" xfId="0" applyFont="1" applyBorder="1" applyAlignment="1">
      <alignment horizontal="left" vertical="center" wrapText="1"/>
    </xf>
    <xf numFmtId="0" fontId="37" fillId="0" borderId="0" xfId="0" applyFont="1" applyBorder="1" applyAlignment="1">
      <alignment horizontal="right" vertical="center" wrapText="1"/>
    </xf>
    <xf numFmtId="172"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7"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5" borderId="1" xfId="0" applyFont="1" applyFill="1" applyBorder="1" applyAlignment="1">
      <alignment horizontal="right" vertical="center" wrapText="1"/>
    </xf>
    <xf numFmtId="0" fontId="36" fillId="0" borderId="1" xfId="0" applyFont="1" applyBorder="1" applyAlignment="1">
      <alignment horizontal="center"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6" fontId="29" fillId="30" borderId="1" xfId="0" applyNumberFormat="1" applyFont="1" applyFill="1" applyBorder="1" applyAlignment="1">
      <alignment horizontal="center" vertical="center"/>
    </xf>
    <xf numFmtId="0" fontId="29" fillId="0" borderId="35" xfId="0" applyFont="1" applyBorder="1" applyAlignment="1">
      <alignment horizontal="left" vertical="center" wrapText="1"/>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71" fillId="0" borderId="1" xfId="0" applyFont="1" applyFill="1" applyBorder="1" applyAlignment="1">
      <alignment vertical="center" wrapText="1"/>
    </xf>
    <xf numFmtId="0" fontId="29" fillId="0" borderId="1" xfId="0" applyFont="1" applyFill="1" applyBorder="1" applyAlignment="1">
      <alignment vertical="center" wrapText="1"/>
    </xf>
    <xf numFmtId="0" fontId="31" fillId="30" borderId="1" xfId="58" applyFont="1" applyFill="1" applyBorder="1" applyAlignment="1">
      <alignment vertical="center" wrapText="1"/>
    </xf>
    <xf numFmtId="0" fontId="31" fillId="0" borderId="1" xfId="58" applyFont="1" applyBorder="1" applyAlignment="1">
      <alignment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70" fillId="0" borderId="36" xfId="0" applyFont="1" applyBorder="1" applyAlignment="1">
      <alignment horizontal="left" vertical="center" wrapText="1"/>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85" fillId="0" borderId="0" xfId="0" applyFont="1" applyBorder="1"/>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36" fillId="0" borderId="39" xfId="0" applyFont="1" applyBorder="1" applyAlignment="1">
      <alignment vertical="center"/>
    </xf>
    <xf numFmtId="0" fontId="36" fillId="0" borderId="35" xfId="0" applyFont="1" applyBorder="1" applyAlignment="1">
      <alignment vertical="center"/>
    </xf>
    <xf numFmtId="4" fontId="36" fillId="0" borderId="35" xfId="0" applyNumberFormat="1" applyFont="1" applyBorder="1" applyAlignment="1">
      <alignment vertical="center"/>
    </xf>
    <xf numFmtId="4" fontId="36" fillId="0" borderId="37" xfId="0" applyNumberFormat="1" applyFont="1" applyBorder="1" applyAlignment="1">
      <alignment vertical="center"/>
    </xf>
    <xf numFmtId="0" fontId="76" fillId="30" borderId="1" xfId="0" applyFont="1" applyFill="1" applyBorder="1" applyAlignment="1">
      <alignment horizontal="left" vertical="center"/>
    </xf>
    <xf numFmtId="0" fontId="76" fillId="30" borderId="1" xfId="0" applyFont="1" applyFill="1" applyBorder="1" applyAlignment="1">
      <alignment horizontal="left" vertical="center" wrapText="1"/>
    </xf>
    <xf numFmtId="1" fontId="8" fillId="0" borderId="2" xfId="182" applyNumberFormat="1" applyFont="1" applyBorder="1" applyAlignment="1">
      <alignment horizontal="center" vertical="center" wrapText="1"/>
    </xf>
    <xf numFmtId="0" fontId="37" fillId="0" borderId="0" xfId="0" applyFont="1" applyFill="1" applyBorder="1" applyAlignment="1">
      <alignment horizontal="center" vertical="center" wrapText="1"/>
    </xf>
    <xf numFmtId="0" fontId="0" fillId="0" borderId="0" xfId="0" applyAlignment="1">
      <alignment horizontal="center"/>
    </xf>
    <xf numFmtId="0" fontId="76" fillId="30" borderId="1" xfId="0" quotePrefix="1" applyFont="1" applyFill="1" applyBorder="1" applyAlignment="1">
      <alignment horizontal="left" vertical="center" wrapText="1"/>
    </xf>
    <xf numFmtId="0" fontId="29" fillId="0" borderId="39" xfId="3" applyFont="1" applyFill="1" applyBorder="1"/>
    <xf numFmtId="0" fontId="29" fillId="0" borderId="35" xfId="3" applyFont="1" applyBorder="1"/>
    <xf numFmtId="0" fontId="82" fillId="4" borderId="6" xfId="0" applyFont="1" applyFill="1" applyBorder="1" applyAlignment="1">
      <alignment vertical="center"/>
    </xf>
    <xf numFmtId="4" fontId="28" fillId="4" borderId="2" xfId="0" applyNumberFormat="1" applyFont="1" applyFill="1" applyBorder="1" applyAlignment="1">
      <alignment vertical="center"/>
    </xf>
    <xf numFmtId="0" fontId="82" fillId="4" borderId="7" xfId="0" applyFont="1" applyFill="1" applyBorder="1" applyAlignment="1">
      <alignment horizontal="right" vertical="center"/>
    </xf>
    <xf numFmtId="188"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168" fontId="75" fillId="30" borderId="1" xfId="42" applyFont="1" applyFill="1" applyBorder="1" applyAlignment="1">
      <alignment horizontal="center" vertical="center" wrapText="1"/>
    </xf>
    <xf numFmtId="0" fontId="29" fillId="0" borderId="37" xfId="0" applyFont="1" applyBorder="1" applyAlignment="1">
      <alignment horizontal="left" vertical="center"/>
    </xf>
    <xf numFmtId="1" fontId="8" fillId="0" borderId="36" xfId="182" applyNumberFormat="1" applyFont="1" applyBorder="1" applyAlignment="1">
      <alignment horizontal="center" vertical="center" wrapText="1"/>
    </xf>
    <xf numFmtId="4" fontId="8" fillId="0" borderId="0" xfId="182" applyNumberFormat="1" applyFont="1" applyBorder="1" applyAlignment="1">
      <alignment horizontal="left" vertical="center" wrapText="1"/>
    </xf>
    <xf numFmtId="0" fontId="8" fillId="0" borderId="0" xfId="0" quotePrefix="1" applyFont="1" applyBorder="1" applyAlignment="1">
      <alignment horizontal="center"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17" fontId="8" fillId="0" borderId="0" xfId="0" quotePrefix="1" applyNumberFormat="1" applyFont="1" applyBorder="1" applyAlignment="1">
      <alignment horizontal="center" vertical="center"/>
    </xf>
    <xf numFmtId="0" fontId="8" fillId="0" borderId="0" xfId="182" applyFont="1" applyBorder="1" applyAlignment="1">
      <alignment horizontal="center" vertical="center" wrapText="1"/>
    </xf>
    <xf numFmtId="168" fontId="75" fillId="0" borderId="38" xfId="42" applyFont="1" applyFill="1" applyBorder="1" applyAlignment="1">
      <alignment horizontal="center" vertical="center" wrapText="1"/>
    </xf>
    <xf numFmtId="0" fontId="76" fillId="0" borderId="0" xfId="0" quotePrefix="1" applyFont="1" applyBorder="1" applyAlignment="1">
      <alignment horizontal="left" vertical="center"/>
    </xf>
    <xf numFmtId="0" fontId="76" fillId="0" borderId="0" xfId="0" applyFont="1" applyBorder="1" applyAlignment="1">
      <alignment horizontal="center" vertical="center" wrapText="1"/>
    </xf>
    <xf numFmtId="0" fontId="76" fillId="0" borderId="0" xfId="0" quotePrefix="1" applyFont="1" applyBorder="1" applyAlignment="1">
      <alignment horizontal="center" vertical="center"/>
    </xf>
    <xf numFmtId="0" fontId="76" fillId="0" borderId="0" xfId="0" applyFont="1" applyBorder="1" applyAlignment="1">
      <alignment horizontal="center" vertical="center"/>
    </xf>
    <xf numFmtId="17" fontId="76" fillId="0" borderId="0" xfId="0" quotePrefix="1" applyNumberFormat="1" applyFont="1" applyBorder="1" applyAlignment="1">
      <alignment horizontal="center" vertical="center"/>
    </xf>
    <xf numFmtId="0" fontId="76" fillId="0" borderId="0" xfId="182" applyFont="1" applyBorder="1" applyAlignment="1">
      <alignment horizontal="center" vertical="center" wrapText="1"/>
    </xf>
    <xf numFmtId="1" fontId="8" fillId="0" borderId="36" xfId="182" applyNumberFormat="1" applyFont="1" applyBorder="1" applyAlignment="1">
      <alignment vertical="center" wrapText="1"/>
    </xf>
    <xf numFmtId="1" fontId="8" fillId="0" borderId="0" xfId="182" applyNumberFormat="1" applyFont="1" applyBorder="1" applyAlignment="1">
      <alignment vertical="center" wrapText="1"/>
    </xf>
    <xf numFmtId="1" fontId="8" fillId="0" borderId="0" xfId="182" applyNumberFormat="1" applyFont="1" applyBorder="1" applyAlignment="1">
      <alignment horizontal="center" vertical="center" wrapText="1"/>
    </xf>
    <xf numFmtId="1" fontId="8" fillId="0" borderId="38" xfId="182" applyNumberFormat="1" applyFont="1" applyBorder="1" applyAlignment="1">
      <alignment vertical="center" wrapText="1"/>
    </xf>
    <xf numFmtId="1" fontId="8" fillId="0" borderId="9" xfId="182" applyNumberFormat="1" applyFont="1" applyBorder="1" applyAlignment="1">
      <alignment vertical="center" wrapText="1"/>
    </xf>
    <xf numFmtId="1" fontId="8" fillId="0" borderId="19" xfId="182" applyNumberFormat="1" applyFont="1" applyBorder="1" applyAlignment="1">
      <alignment vertical="center" wrapText="1"/>
    </xf>
    <xf numFmtId="0" fontId="37" fillId="0" borderId="38" xfId="0" applyFont="1" applyFill="1" applyBorder="1" applyAlignment="1">
      <alignment vertical="center" wrapText="1"/>
    </xf>
    <xf numFmtId="0" fontId="37" fillId="0" borderId="51" xfId="0" applyFont="1" applyFill="1" applyBorder="1" applyAlignment="1">
      <alignment vertical="center" wrapText="1"/>
    </xf>
    <xf numFmtId="0" fontId="90" fillId="0" borderId="0" xfId="0" applyFont="1" applyBorder="1"/>
    <xf numFmtId="0" fontId="90" fillId="0" borderId="0" xfId="0" applyFont="1" applyBorder="1" applyAlignment="1">
      <alignment horizontal="center"/>
    </xf>
    <xf numFmtId="0" fontId="90" fillId="0" borderId="38" xfId="0" applyFont="1" applyBorder="1"/>
    <xf numFmtId="0" fontId="35" fillId="30" borderId="0" xfId="0" applyFont="1" applyFill="1" applyBorder="1" applyAlignment="1">
      <alignment horizontal="center" vertical="center" wrapText="1"/>
    </xf>
    <xf numFmtId="166" fontId="28" fillId="2" borderId="1" xfId="0" applyNumberFormat="1" applyFont="1" applyFill="1" applyBorder="1" applyAlignment="1">
      <alignment horizontal="center" vertical="center"/>
    </xf>
    <xf numFmtId="166" fontId="28" fillId="5" borderId="1" xfId="0" applyNumberFormat="1" applyFont="1" applyFill="1" applyBorder="1" applyAlignment="1">
      <alignment horizontal="right" vertical="center"/>
    </xf>
    <xf numFmtId="0" fontId="29" fillId="0" borderId="7" xfId="0" applyFont="1" applyBorder="1" applyAlignment="1">
      <alignment horizontal="left" vertical="center"/>
    </xf>
    <xf numFmtId="0" fontId="28" fillId="5" borderId="1" xfId="0" applyFont="1" applyFill="1" applyBorder="1" applyAlignment="1">
      <alignment horizontal="center" vertical="center"/>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4" fontId="29" fillId="0" borderId="2" xfId="0" applyNumberFormat="1" applyFont="1" applyBorder="1" applyAlignment="1">
      <alignment horizontal="left" vertical="center"/>
    </xf>
    <xf numFmtId="0" fontId="77" fillId="0" borderId="0" xfId="0" applyFont="1" applyBorder="1" applyAlignment="1">
      <alignment horizontal="right" vertical="center"/>
    </xf>
    <xf numFmtId="4" fontId="71" fillId="0" borderId="35" xfId="0" applyNumberFormat="1" applyFont="1" applyBorder="1" applyAlignment="1">
      <alignment horizontal="center" vertical="center"/>
    </xf>
    <xf numFmtId="4" fontId="71" fillId="0" borderId="37" xfId="0" applyNumberFormat="1" applyFont="1" applyBorder="1" applyAlignment="1">
      <alignment horizontal="center" vertical="center"/>
    </xf>
    <xf numFmtId="0" fontId="29" fillId="0" borderId="6" xfId="0" applyFont="1" applyBorder="1" applyAlignment="1">
      <alignment horizontal="left" vertical="center"/>
    </xf>
    <xf numFmtId="43" fontId="0" fillId="0" borderId="0" xfId="60" applyFont="1" applyAlignment="1">
      <alignment horizontal="center" vertical="center"/>
    </xf>
    <xf numFmtId="10" fontId="81" fillId="71" borderId="1" xfId="0" applyNumberFormat="1" applyFont="1" applyFill="1" applyBorder="1" applyAlignment="1">
      <alignment horizontal="right" vertical="center"/>
    </xf>
    <xf numFmtId="4" fontId="81" fillId="71" borderId="1" xfId="0" applyNumberFormat="1" applyFont="1" applyFill="1" applyBorder="1" applyAlignment="1">
      <alignment horizontal="center" vertical="center"/>
    </xf>
    <xf numFmtId="0" fontId="29" fillId="0" borderId="1" xfId="0" applyFont="1" applyBorder="1" applyAlignment="1">
      <alignment horizontal="left" vertical="center" wrapText="1"/>
    </xf>
    <xf numFmtId="4" fontId="29" fillId="36" borderId="1" xfId="0" applyNumberFormat="1" applyFont="1" applyFill="1" applyBorder="1" applyAlignment="1">
      <alignment horizontal="center" vertical="center"/>
    </xf>
    <xf numFmtId="0" fontId="29" fillId="0" borderId="1" xfId="0" applyFont="1" applyBorder="1" applyAlignment="1">
      <alignment horizontal="left" vertical="center"/>
    </xf>
    <xf numFmtId="4" fontId="29" fillId="0" borderId="38" xfId="0" applyNumberFormat="1" applyFont="1" applyBorder="1" applyAlignment="1">
      <alignment horizontal="center" vertical="center" wrapText="1"/>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77" fillId="0" borderId="36" xfId="0" applyFont="1" applyBorder="1" applyAlignment="1">
      <alignment horizontal="left" vertical="center"/>
    </xf>
    <xf numFmtId="0" fontId="77" fillId="0" borderId="0" xfId="0" applyFont="1" applyBorder="1" applyAlignment="1">
      <alignment horizontal="left" vertical="center"/>
    </xf>
    <xf numFmtId="4" fontId="77" fillId="0" borderId="0" xfId="0" applyNumberFormat="1" applyFont="1" applyBorder="1" applyAlignment="1">
      <alignment horizontal="center" vertical="center"/>
    </xf>
    <xf numFmtId="0" fontId="71" fillId="0" borderId="0" xfId="0" applyFont="1" applyBorder="1" applyAlignment="1">
      <alignment horizontal="left" vertical="center"/>
    </xf>
    <xf numFmtId="0" fontId="71" fillId="0" borderId="38" xfId="0" applyFont="1" applyBorder="1" applyAlignment="1">
      <alignment horizontal="left" vertical="center"/>
    </xf>
    <xf numFmtId="4" fontId="29" fillId="0" borderId="0" xfId="0" applyNumberFormat="1" applyFont="1" applyBorder="1" applyAlignment="1">
      <alignment horizontal="left" vertical="center"/>
    </xf>
    <xf numFmtId="188" fontId="29" fillId="0" borderId="2" xfId="0" applyNumberFormat="1" applyFont="1" applyBorder="1" applyAlignment="1">
      <alignment horizontal="left" vertical="center"/>
    </xf>
    <xf numFmtId="4" fontId="29" fillId="0" borderId="0" xfId="0" applyNumberFormat="1" applyFont="1" applyBorder="1" applyAlignment="1">
      <alignment horizontal="center" vertical="center" wrapText="1"/>
    </xf>
    <xf numFmtId="188" fontId="29" fillId="0" borderId="0" xfId="0" applyNumberFormat="1" applyFont="1" applyBorder="1" applyAlignment="1">
      <alignment horizontal="left" vertical="center"/>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1" xfId="0" applyFont="1" applyFill="1" applyBorder="1" applyAlignment="1">
      <alignment horizontal="center" vertical="center"/>
    </xf>
    <xf numFmtId="0" fontId="28" fillId="6" borderId="1" xfId="0" applyFont="1" applyFill="1" applyBorder="1" applyAlignment="1">
      <alignment horizontal="center" vertical="center" wrapText="1"/>
    </xf>
    <xf numFmtId="0" fontId="29" fillId="30" borderId="1" xfId="0" applyFont="1" applyFill="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0" fontId="29" fillId="30" borderId="1" xfId="0" applyFont="1" applyFill="1" applyBorder="1" applyAlignment="1">
      <alignment horizontal="left" vertical="center" wrapText="1"/>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0" fontId="36" fillId="0" borderId="1" xfId="2" applyFont="1" applyBorder="1" applyAlignment="1">
      <alignment horizontal="center" vertical="center"/>
    </xf>
    <xf numFmtId="0" fontId="31" fillId="0" borderId="1" xfId="3" applyFont="1" applyBorder="1" applyAlignment="1">
      <alignment horizontal="left" vertical="center" wrapText="1"/>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10" fontId="43" fillId="3" borderId="1" xfId="2" applyNumberFormat="1" applyFont="1" applyFill="1" applyBorder="1" applyAlignment="1">
      <alignment horizontal="center"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6" fillId="0" borderId="1" xfId="2" applyFont="1" applyBorder="1" applyAlignment="1">
      <alignment horizontal="lef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77" fillId="0" borderId="2" xfId="0" applyFont="1" applyBorder="1" applyAlignment="1">
      <alignment horizontal="right" vertical="center"/>
    </xf>
    <xf numFmtId="0" fontId="29" fillId="0" borderId="38" xfId="0" applyFont="1" applyBorder="1" applyAlignment="1">
      <alignment horizontal="left"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0" fontId="36" fillId="0" borderId="6" xfId="0" applyFont="1" applyBorder="1" applyAlignment="1">
      <alignment horizontal="left" vertical="center" wrapText="1"/>
    </xf>
    <xf numFmtId="0" fontId="36" fillId="0" borderId="8" xfId="0" applyFont="1" applyBorder="1" applyAlignment="1">
      <alignment horizontal="left" vertical="center" wrapText="1"/>
    </xf>
    <xf numFmtId="0" fontId="37" fillId="0" borderId="1" xfId="0" applyFont="1" applyBorder="1" applyAlignment="1">
      <alignment horizontal="right" vertical="center" wrapText="1"/>
    </xf>
    <xf numFmtId="172" fontId="37" fillId="0" borderId="1" xfId="0" applyNumberFormat="1" applyFont="1" applyBorder="1" applyAlignment="1">
      <alignment horizontal="right" vertical="center" wrapText="1"/>
    </xf>
    <xf numFmtId="0" fontId="36" fillId="0" borderId="1" xfId="0" applyFont="1" applyBorder="1" applyAlignment="1">
      <alignment horizontal="left" vertical="center" wrapText="1"/>
    </xf>
    <xf numFmtId="172" fontId="36" fillId="0" borderId="1" xfId="0" applyNumberFormat="1" applyFont="1" applyBorder="1" applyAlignment="1">
      <alignment horizontal="left" vertical="center" wrapText="1"/>
    </xf>
    <xf numFmtId="0" fontId="37" fillId="33" borderId="6" xfId="0" applyFont="1" applyFill="1" applyBorder="1" applyAlignment="1">
      <alignment vertical="center" wrapText="1"/>
    </xf>
    <xf numFmtId="0" fontId="37" fillId="33" borderId="8"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4" borderId="1" xfId="0" applyFont="1" applyFill="1" applyBorder="1" applyAlignment="1">
      <alignment horizontal="left" vertical="center" wrapText="1"/>
    </xf>
    <xf numFmtId="172" fontId="37" fillId="34" borderId="1" xfId="0" applyNumberFormat="1" applyFont="1" applyFill="1" applyBorder="1" applyAlignment="1">
      <alignment horizontal="left" vertical="center" wrapText="1"/>
    </xf>
    <xf numFmtId="0" fontId="37" fillId="5" borderId="1" xfId="0" applyFont="1" applyFill="1" applyBorder="1" applyAlignment="1">
      <alignment horizontal="left"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6" fillId="5" borderId="1" xfId="0" applyFont="1" applyFill="1" applyBorder="1" applyAlignment="1">
      <alignment horizontal="right" vertical="center" wrapText="1"/>
    </xf>
    <xf numFmtId="172" fontId="37" fillId="5" borderId="1" xfId="0" applyNumberFormat="1" applyFont="1" applyFill="1" applyBorder="1" applyAlignment="1">
      <alignment horizontal="left" vertical="center" wrapText="1"/>
    </xf>
    <xf numFmtId="0" fontId="37" fillId="68" borderId="1" xfId="0" applyFont="1" applyFill="1" applyBorder="1" applyAlignment="1">
      <alignment horizontal="left" vertical="center" wrapText="1"/>
    </xf>
    <xf numFmtId="172" fontId="37" fillId="68" borderId="1" xfId="0" applyNumberFormat="1" applyFont="1" applyFill="1" applyBorder="1" applyAlignment="1">
      <alignment horizontal="left" vertical="center" wrapText="1"/>
    </xf>
    <xf numFmtId="0" fontId="37" fillId="4" borderId="1" xfId="0" applyFont="1" applyFill="1" applyBorder="1" applyAlignment="1">
      <alignment horizontal="left" vertical="center" wrapText="1"/>
    </xf>
    <xf numFmtId="0" fontId="37" fillId="4" borderId="1" xfId="0" applyFont="1" applyFill="1" applyBorder="1" applyAlignment="1">
      <alignment horizontal="center" vertical="center" wrapText="1"/>
    </xf>
    <xf numFmtId="172" fontId="37" fillId="4" borderId="1" xfId="0" applyNumberFormat="1" applyFont="1" applyFill="1" applyBorder="1" applyAlignment="1">
      <alignment horizontal="center" vertical="center" wrapText="1"/>
    </xf>
    <xf numFmtId="0" fontId="36" fillId="4" borderId="1" xfId="0" applyFont="1" applyFill="1" applyBorder="1" applyAlignment="1">
      <alignment horizontal="right" vertical="center" wrapText="1"/>
    </xf>
    <xf numFmtId="172" fontId="37" fillId="4" borderId="1" xfId="0" applyNumberFormat="1" applyFont="1" applyFill="1" applyBorder="1" applyAlignment="1">
      <alignment horizontal="left" vertical="center" wrapText="1"/>
    </xf>
    <xf numFmtId="0" fontId="29" fillId="0" borderId="7" xfId="0" applyFont="1" applyBorder="1" applyAlignment="1">
      <alignment horizontal="left"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29" fillId="0" borderId="6" xfId="0" applyFont="1" applyBorder="1" applyAlignment="1">
      <alignment horizontal="left" wrapText="1"/>
    </xf>
    <xf numFmtId="0" fontId="32" fillId="4" borderId="1" xfId="0" applyFont="1" applyFill="1" applyBorder="1" applyAlignment="1">
      <alignment horizontal="center" vertical="center" wrapText="1"/>
    </xf>
    <xf numFmtId="172" fontId="32" fillId="4" borderId="1" xfId="0" applyNumberFormat="1" applyFont="1" applyFill="1" applyBorder="1" applyAlignment="1">
      <alignment horizontal="center" vertical="center" wrapText="1"/>
    </xf>
    <xf numFmtId="0" fontId="37" fillId="33" borderId="6" xfId="0" applyFont="1" applyFill="1" applyBorder="1" applyAlignment="1">
      <alignment horizontal="left" vertical="center" wrapText="1"/>
    </xf>
    <xf numFmtId="0" fontId="37" fillId="33" borderId="7" xfId="0" applyFont="1" applyFill="1" applyBorder="1" applyAlignment="1">
      <alignment horizontal="left" vertical="center" wrapText="1"/>
    </xf>
    <xf numFmtId="0" fontId="36" fillId="0" borderId="7" xfId="0" applyFont="1" applyBorder="1" applyAlignment="1">
      <alignment horizontal="left" vertical="center" wrapText="1"/>
    </xf>
    <xf numFmtId="0" fontId="37" fillId="30" borderId="1" xfId="0" applyFont="1" applyFill="1" applyBorder="1" applyAlignment="1">
      <alignment horizontal="center"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7" fillId="33" borderId="8" xfId="0" applyFont="1" applyFill="1" applyBorder="1" applyAlignment="1">
      <alignment horizontal="left" vertical="center" wrapText="1"/>
    </xf>
    <xf numFmtId="0" fontId="37" fillId="33" borderId="6" xfId="0" applyFont="1" applyFill="1" applyBorder="1" applyAlignment="1">
      <alignment horizontal="left" vertical="center"/>
    </xf>
    <xf numFmtId="0" fontId="37" fillId="33" borderId="8" xfId="0" applyFont="1" applyFill="1" applyBorder="1" applyAlignment="1">
      <alignment horizontal="left" vertical="center"/>
    </xf>
    <xf numFmtId="0" fontId="71" fillId="30" borderId="1" xfId="0" applyFont="1" applyFill="1" applyBorder="1" applyAlignment="1">
      <alignment wrapText="1"/>
    </xf>
    <xf numFmtId="0" fontId="37" fillId="68" borderId="6" xfId="0" applyFont="1" applyFill="1" applyBorder="1" applyAlignment="1">
      <alignment horizontal="left" vertical="center" wrapText="1"/>
    </xf>
    <xf numFmtId="0" fontId="37" fillId="68" borderId="7" xfId="0" applyFont="1" applyFill="1" applyBorder="1" applyAlignment="1">
      <alignment horizontal="left" vertical="center" wrapText="1"/>
    </xf>
    <xf numFmtId="0" fontId="37" fillId="68" borderId="8" xfId="0" applyFont="1" applyFill="1" applyBorder="1" applyAlignment="1">
      <alignment horizontal="left" vertical="center" wrapText="1"/>
    </xf>
    <xf numFmtId="0" fontId="32" fillId="68" borderId="6" xfId="0" applyFont="1" applyFill="1" applyBorder="1" applyAlignment="1">
      <alignment horizontal="left" vertical="center" wrapText="1"/>
    </xf>
    <xf numFmtId="0" fontId="32" fillId="68" borderId="7" xfId="0" applyFont="1" applyFill="1" applyBorder="1" applyAlignment="1">
      <alignment horizontal="left" vertical="center" wrapText="1"/>
    </xf>
    <xf numFmtId="0" fontId="32" fillId="68" borderId="8" xfId="0" applyFont="1" applyFill="1" applyBorder="1" applyAlignment="1">
      <alignment horizontal="lef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71" fillId="30" borderId="1" xfId="0" applyFont="1" applyFill="1" applyBorder="1" applyAlignment="1">
      <alignment vertical="center" wrapText="1"/>
    </xf>
    <xf numFmtId="0" fontId="71" fillId="0" borderId="1" xfId="0" applyFont="1" applyBorder="1" applyAlignment="1">
      <alignment wrapText="1"/>
    </xf>
    <xf numFmtId="0" fontId="71" fillId="30" borderId="1" xfId="0" applyFont="1" applyFill="1" applyBorder="1"/>
    <xf numFmtId="0" fontId="29" fillId="0" borderId="1" xfId="0" applyFont="1" applyBorder="1" applyAlignment="1">
      <alignment horizontal="left" wrapText="1"/>
    </xf>
    <xf numFmtId="0" fontId="71" fillId="30" borderId="6" xfId="0" applyFont="1" applyFill="1" applyBorder="1"/>
    <xf numFmtId="0" fontId="71" fillId="30" borderId="8" xfId="0" applyFont="1" applyFill="1" applyBorder="1"/>
    <xf numFmtId="0" fontId="29" fillId="30" borderId="6" xfId="0" applyFont="1" applyFill="1" applyBorder="1" applyAlignment="1">
      <alignment horizontal="left" wrapText="1"/>
    </xf>
    <xf numFmtId="0" fontId="29" fillId="30" borderId="7" xfId="0" applyFont="1" applyFill="1" applyBorder="1" applyAlignment="1">
      <alignment horizontal="left" wrapText="1"/>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36" fillId="30" borderId="6" xfId="0" applyFont="1" applyFill="1" applyBorder="1" applyAlignment="1">
      <alignment horizontal="left" vertical="center" wrapText="1"/>
    </xf>
    <xf numFmtId="0" fontId="36" fillId="30" borderId="8" xfId="0" applyFont="1" applyFill="1" applyBorder="1" applyAlignment="1">
      <alignment horizontal="left" vertical="center" wrapText="1"/>
    </xf>
    <xf numFmtId="0" fontId="37"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0" fontId="37" fillId="5" borderId="8" xfId="0" applyFont="1" applyFill="1" applyBorder="1" applyAlignment="1">
      <alignment horizontal="left" vertical="center" wrapText="1"/>
    </xf>
    <xf numFmtId="0" fontId="36" fillId="5" borderId="6" xfId="0" applyFont="1" applyFill="1" applyBorder="1" applyAlignment="1">
      <alignment horizontal="right" vertical="center" wrapText="1"/>
    </xf>
    <xf numFmtId="0" fontId="36" fillId="5" borderId="8" xfId="0" applyFont="1" applyFill="1" applyBorder="1" applyAlignment="1">
      <alignment horizontal="right" vertical="center" wrapText="1"/>
    </xf>
    <xf numFmtId="0" fontId="37" fillId="5" borderId="1" xfId="0" applyFont="1" applyFill="1" applyBorder="1" applyAlignment="1">
      <alignment horizontal="center" vertical="center" wrapText="1"/>
    </xf>
    <xf numFmtId="172" fontId="37" fillId="5" borderId="1" xfId="0" applyNumberFormat="1" applyFont="1" applyFill="1" applyBorder="1" applyAlignment="1">
      <alignment horizontal="center" vertical="center" wrapText="1"/>
    </xf>
    <xf numFmtId="0" fontId="72" fillId="4" borderId="1"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1" xfId="0" applyFont="1" applyBorder="1" applyAlignment="1">
      <alignment horizontal="center"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7" fillId="33" borderId="1" xfId="0" applyFont="1" applyFill="1" applyBorder="1" applyAlignment="1">
      <alignment vertical="center" wrapText="1"/>
    </xf>
    <xf numFmtId="0" fontId="36" fillId="0" borderId="1" xfId="0" applyFont="1" applyBorder="1" applyAlignment="1">
      <alignment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2" fontId="32" fillId="5" borderId="1" xfId="0" applyNumberFormat="1" applyFont="1" applyFill="1" applyBorder="1" applyAlignment="1">
      <alignment horizontal="center" vertical="center" wrapText="1"/>
    </xf>
    <xf numFmtId="0" fontId="31" fillId="5" borderId="1" xfId="0" applyFont="1" applyFill="1" applyBorder="1" applyAlignment="1">
      <alignment horizontal="right" vertical="center" wrapText="1"/>
    </xf>
    <xf numFmtId="0" fontId="37" fillId="5" borderId="1" xfId="0" applyFont="1" applyFill="1" applyBorder="1" applyAlignment="1">
      <alignment horizontal="left" vertical="center"/>
    </xf>
    <xf numFmtId="0" fontId="37" fillId="33" borderId="1" xfId="0" applyFont="1" applyFill="1" applyBorder="1" applyAlignment="1">
      <alignment horizontal="center" vertical="center" wrapText="1"/>
    </xf>
    <xf numFmtId="0" fontId="37" fillId="5" borderId="5" xfId="0" applyFont="1" applyFill="1" applyBorder="1" applyAlignment="1">
      <alignment horizontal="left" vertical="center" wrapText="1"/>
    </xf>
    <xf numFmtId="172" fontId="37" fillId="5" borderId="5" xfId="0" applyNumberFormat="1" applyFont="1" applyFill="1" applyBorder="1" applyAlignment="1">
      <alignment horizontal="left" vertical="center" wrapText="1"/>
    </xf>
    <xf numFmtId="0" fontId="37" fillId="33" borderId="50" xfId="0" applyFont="1" applyFill="1" applyBorder="1" applyAlignment="1">
      <alignment horizontal="left" vertical="center" wrapText="1"/>
    </xf>
    <xf numFmtId="4" fontId="28" fillId="5" borderId="1" xfId="0" applyNumberFormat="1" applyFont="1" applyFill="1" applyBorder="1" applyAlignment="1">
      <alignment horizontal="center" vertical="center"/>
    </xf>
    <xf numFmtId="0" fontId="36" fillId="0" borderId="1" xfId="0" applyFont="1" applyFill="1" applyBorder="1" applyAlignment="1">
      <alignment horizontal="left" vertical="center" wrapText="1"/>
    </xf>
    <xf numFmtId="0" fontId="71" fillId="0" borderId="1" xfId="0" applyFont="1" applyBorder="1" applyAlignment="1">
      <alignment horizontal="lef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6" fillId="4" borderId="6" xfId="0" applyFont="1" applyFill="1" applyBorder="1" applyAlignment="1">
      <alignment horizontal="right" vertical="center" wrapText="1"/>
    </xf>
    <xf numFmtId="0" fontId="36" fillId="4" borderId="8" xfId="0" applyFont="1" applyFill="1" applyBorder="1" applyAlignment="1">
      <alignment horizontal="right" vertical="center" wrapText="1"/>
    </xf>
    <xf numFmtId="0" fontId="37" fillId="34" borderId="6" xfId="0" applyFont="1" applyFill="1" applyBorder="1" applyAlignment="1">
      <alignment horizontal="left" vertical="center" wrapText="1"/>
    </xf>
    <xf numFmtId="0" fontId="37" fillId="34" borderId="7" xfId="0" applyFont="1" applyFill="1" applyBorder="1" applyAlignment="1">
      <alignment horizontal="left" vertical="center" wrapText="1"/>
    </xf>
    <xf numFmtId="0" fontId="37" fillId="34" borderId="8" xfId="0" applyFont="1" applyFill="1" applyBorder="1" applyAlignment="1">
      <alignment horizontal="left" vertical="center" wrapText="1"/>
    </xf>
    <xf numFmtId="172" fontId="32" fillId="5" borderId="1" xfId="0" applyNumberFormat="1" applyFont="1" applyFill="1" applyBorder="1" applyAlignment="1">
      <alignment horizontal="left" vertical="center" wrapText="1"/>
    </xf>
    <xf numFmtId="0" fontId="32" fillId="4" borderId="1" xfId="0" applyFont="1" applyFill="1" applyBorder="1" applyAlignment="1">
      <alignment horizontal="left" vertical="center" wrapText="1"/>
    </xf>
    <xf numFmtId="172" fontId="32" fillId="4" borderId="1" xfId="0" applyNumberFormat="1" applyFont="1" applyFill="1" applyBorder="1" applyAlignment="1">
      <alignment horizontal="left" vertical="center" wrapText="1"/>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0" fontId="36" fillId="4" borderId="6"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3" fontId="25" fillId="0" borderId="0" xfId="1" applyNumberFormat="1" applyFont="1" applyFill="1" applyBorder="1" applyAlignment="1">
      <alignment horizontal="right"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3" fontId="25" fillId="0" borderId="0" xfId="1" applyNumberFormat="1" applyFont="1" applyFill="1" applyBorder="1" applyAlignment="1">
      <alignment horizontal="center" vertical="center" wrapText="1"/>
    </xf>
    <xf numFmtId="171" fontId="26" fillId="0" borderId="0" xfId="1" applyNumberFormat="1" applyFont="1" applyFill="1" applyBorder="1" applyAlignment="1">
      <alignment horizontal="center"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9" borderId="0" xfId="0" applyFont="1" applyFill="1" applyBorder="1" applyAlignment="1">
      <alignment horizontal="center" vertical="center" wrapText="1"/>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1" fontId="8" fillId="70" borderId="1" xfId="182" applyNumberFormat="1" applyFont="1" applyFill="1" applyBorder="1" applyAlignment="1">
      <alignment horizontal="center" vertical="center" wrapText="1"/>
    </xf>
    <xf numFmtId="4" fontId="8" fillId="70" borderId="1" xfId="182" applyNumberFormat="1" applyFont="1" applyFill="1" applyBorder="1" applyAlignment="1">
      <alignment vertical="center" wrapText="1"/>
    </xf>
    <xf numFmtId="168" fontId="89" fillId="30" borderId="1" xfId="42" applyFont="1" applyFill="1" applyBorder="1" applyAlignment="1">
      <alignment horizontal="center" vertical="center" wrapText="1"/>
    </xf>
    <xf numFmtId="4" fontId="8" fillId="70" borderId="1" xfId="182" applyNumberFormat="1" applyFont="1" applyFill="1" applyBorder="1" applyAlignment="1">
      <alignment horizontal="left" vertical="center" wrapText="1"/>
    </xf>
    <xf numFmtId="168" fontId="75" fillId="0" borderId="1" xfId="42" applyFont="1" applyFill="1" applyBorder="1" applyAlignment="1">
      <alignment horizontal="center" vertical="center" wrapText="1"/>
    </xf>
    <xf numFmtId="168" fontId="75" fillId="30" borderId="1" xfId="42" applyFont="1" applyFill="1" applyBorder="1" applyAlignment="1">
      <alignment horizontal="center" vertical="center" wrapText="1"/>
    </xf>
    <xf numFmtId="1" fontId="8" fillId="70" borderId="5" xfId="182" applyNumberFormat="1" applyFont="1" applyFill="1" applyBorder="1" applyAlignment="1">
      <alignment horizontal="center" vertical="center" wrapText="1"/>
    </xf>
    <xf numFmtId="1" fontId="8" fillId="70" borderId="51" xfId="182" applyNumberFormat="1" applyFont="1" applyFill="1" applyBorder="1" applyAlignment="1">
      <alignment horizontal="center" vertical="center" wrapText="1"/>
    </xf>
    <xf numFmtId="1" fontId="8" fillId="70" borderId="50" xfId="182" applyNumberFormat="1" applyFont="1" applyFill="1" applyBorder="1" applyAlignment="1">
      <alignment horizontal="center" vertical="center" wrapText="1"/>
    </xf>
    <xf numFmtId="0" fontId="75" fillId="0" borderId="6" xfId="182" applyNumberFormat="1" applyFont="1" applyBorder="1" applyAlignment="1">
      <alignment horizontal="center" vertical="center" wrapText="1"/>
    </xf>
    <xf numFmtId="0" fontId="75" fillId="0" borderId="7" xfId="182" applyNumberFormat="1" applyFont="1" applyBorder="1" applyAlignment="1">
      <alignment horizontal="center" vertical="center" wrapText="1"/>
    </xf>
    <xf numFmtId="0" fontId="75" fillId="0" borderId="8" xfId="182" applyNumberFormat="1" applyFont="1" applyBorder="1" applyAlignment="1">
      <alignment horizontal="center" vertical="center" wrapText="1"/>
    </xf>
    <xf numFmtId="9" fontId="8" fillId="70" borderId="1" xfId="61" applyFont="1" applyFill="1" applyBorder="1" applyAlignment="1">
      <alignment horizontal="left" vertical="center" wrapText="1"/>
    </xf>
    <xf numFmtId="168" fontId="75" fillId="0" borderId="5" xfId="42" applyFont="1" applyFill="1" applyBorder="1" applyAlignment="1">
      <alignment horizontal="center" vertical="center" wrapText="1"/>
    </xf>
    <xf numFmtId="168" fontId="75" fillId="0" borderId="51" xfId="42" applyFont="1" applyFill="1" applyBorder="1" applyAlignment="1">
      <alignment horizontal="center" vertical="center" wrapText="1"/>
    </xf>
    <xf numFmtId="168" fontId="75" fillId="0" borderId="50" xfId="42" applyFont="1" applyFill="1" applyBorder="1" applyAlignment="1">
      <alignment horizontal="center" vertical="center" wrapText="1"/>
    </xf>
    <xf numFmtId="4" fontId="8" fillId="0" borderId="1" xfId="182" applyNumberFormat="1" applyFont="1" applyBorder="1" applyAlignment="1">
      <alignment horizontal="center" vertical="center" wrapText="1"/>
    </xf>
    <xf numFmtId="43" fontId="8" fillId="70" borderId="1" xfId="60" applyFont="1" applyFill="1" applyBorder="1" applyAlignment="1">
      <alignment horizontal="left" vertical="center" wrapText="1"/>
    </xf>
    <xf numFmtId="4" fontId="8" fillId="70" borderId="5" xfId="182" applyNumberFormat="1" applyFont="1" applyFill="1" applyBorder="1" applyAlignment="1">
      <alignment horizontal="left" vertical="center" wrapText="1"/>
    </xf>
    <xf numFmtId="4" fontId="8" fillId="70" borderId="51" xfId="182" applyNumberFormat="1" applyFont="1" applyFill="1" applyBorder="1" applyAlignment="1">
      <alignment horizontal="left" vertical="center" wrapText="1"/>
    </xf>
    <xf numFmtId="4" fontId="8" fillId="70" borderId="50" xfId="182" applyNumberFormat="1" applyFont="1" applyFill="1" applyBorder="1" applyAlignment="1">
      <alignment horizontal="left" vertical="center" wrapText="1"/>
    </xf>
    <xf numFmtId="168" fontId="89" fillId="0" borderId="1" xfId="42" applyFont="1" applyFill="1" applyBorder="1" applyAlignment="1">
      <alignment horizontal="center" vertical="center" wrapText="1"/>
    </xf>
    <xf numFmtId="0" fontId="8" fillId="70" borderId="1" xfId="182" applyNumberFormat="1" applyFont="1" applyFill="1" applyBorder="1" applyAlignment="1">
      <alignment vertical="center" wrapText="1"/>
    </xf>
    <xf numFmtId="0" fontId="88" fillId="74" borderId="6" xfId="0" applyFont="1" applyFill="1" applyBorder="1" applyAlignment="1">
      <alignment horizontal="center"/>
    </xf>
    <xf numFmtId="0" fontId="88" fillId="74" borderId="7" xfId="0" applyFont="1" applyFill="1" applyBorder="1" applyAlignment="1">
      <alignment horizontal="center"/>
    </xf>
    <xf numFmtId="0" fontId="88" fillId="74"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2" fontId="33" fillId="0" borderId="0" xfId="0" applyNumberFormat="1" applyFont="1" applyFill="1"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26" xfId="0" applyBorder="1" applyAlignment="1">
      <alignment horizontal="center" vertic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7" xfId="0" applyBorder="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33" fillId="0" borderId="3" xfId="0" applyFont="1" applyFill="1" applyBorder="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0" fontId="33" fillId="0" borderId="0" xfId="0" applyFont="1" applyFill="1" applyAlignment="1">
      <alignment horizontal="center" vertical="center"/>
    </xf>
    <xf numFmtId="2" fontId="0" fillId="0" borderId="25" xfId="0" applyNumberFormat="1" applyBorder="1" applyAlignment="1">
      <alignment horizontal="center" vertical="center"/>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7" fillId="72" borderId="1" xfId="0" applyFont="1" applyFill="1"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0" borderId="1" xfId="0" applyBorder="1" applyAlignment="1">
      <alignment horizontal="center" vertical="center"/>
    </xf>
    <xf numFmtId="0" fontId="86" fillId="0" borderId="1" xfId="0" applyFont="1" applyFill="1" applyBorder="1" applyAlignment="1">
      <alignment horizontal="center" vertical="center" wrapText="1"/>
    </xf>
    <xf numFmtId="0" fontId="86" fillId="0" borderId="1" xfId="0" applyFon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xf numFmtId="184" fontId="0" fillId="0" borderId="5" xfId="0" applyNumberFormat="1" applyFill="1" applyBorder="1" applyAlignment="1">
      <alignment horizontal="center" vertical="center"/>
    </xf>
    <xf numFmtId="184" fontId="0" fillId="0" borderId="50" xfId="0" applyNumberFormat="1" applyFill="1" applyBorder="1" applyAlignment="1">
      <alignment horizontal="center" vertical="center"/>
    </xf>
    <xf numFmtId="186"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5"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5"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184" fontId="0" fillId="32" borderId="5" xfId="0" applyNumberFormat="1" applyFill="1" applyBorder="1" applyAlignment="1">
      <alignment horizontal="center" vertical="center"/>
    </xf>
    <xf numFmtId="184" fontId="0" fillId="32" borderId="50" xfId="0" applyNumberFormat="1" applyFill="1" applyBorder="1" applyAlignment="1">
      <alignment horizontal="center" vertical="center"/>
    </xf>
    <xf numFmtId="0" fontId="0" fillId="32" borderId="1" xfId="0" applyFill="1" applyBorder="1" applyAlignment="1">
      <alignment horizontal="center" vertical="center"/>
    </xf>
    <xf numFmtId="2" fontId="0" fillId="32" borderId="1" xfId="0" applyNumberFormat="1" applyFill="1" applyBorder="1" applyAlignment="1">
      <alignment horizontal="center" vertical="center"/>
    </xf>
    <xf numFmtId="186" fontId="0" fillId="32" borderId="1" xfId="0" applyNumberFormat="1" applyFill="1" applyBorder="1" applyAlignment="1">
      <alignment horizontal="center" vertical="center"/>
    </xf>
    <xf numFmtId="0" fontId="0" fillId="0" borderId="5" xfId="0" applyBorder="1" applyAlignment="1">
      <alignment horizontal="center" vertical="center"/>
    </xf>
    <xf numFmtId="0" fontId="0" fillId="32" borderId="1" xfId="0" applyFill="1" applyBorder="1" applyAlignment="1">
      <alignment horizontal="left" vertical="center" indent="1"/>
    </xf>
    <xf numFmtId="0" fontId="86" fillId="32" borderId="1" xfId="0" applyFont="1" applyFill="1" applyBorder="1" applyAlignment="1">
      <alignment horizontal="center" vertical="center" wrapText="1"/>
    </xf>
    <xf numFmtId="0" fontId="86" fillId="32" borderId="1" xfId="0" applyFont="1" applyFill="1" applyBorder="1" applyAlignment="1">
      <alignment horizontal="center" vertical="center"/>
    </xf>
    <xf numFmtId="171" fontId="0" fillId="32" borderId="1" xfId="0" applyNumberFormat="1" applyFill="1" applyBorder="1" applyAlignment="1">
      <alignment horizontal="center" vertical="center"/>
    </xf>
  </cellXfs>
  <cellStyles count="183">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2" xfId="42"/>
    <cellStyle name="Moeda 3" xfId="43"/>
    <cellStyle name="Moeda 4" xfId="41"/>
    <cellStyle name="Moeda 5" xfId="173"/>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2" xfId="3"/>
    <cellStyle name="Normal 2 2" xfId="58"/>
    <cellStyle name="Normal 3" xfId="2"/>
    <cellStyle name="Normal 3 3" xfId="182"/>
    <cellStyle name="Normal 4" xfId="4"/>
    <cellStyle name="Normal 4 2" xfId="174"/>
    <cellStyle name="Normal 5" xfId="102"/>
    <cellStyle name="Normal 6" xfId="17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3" xfId="180"/>
    <cellStyle name="Vírgula 3" xfId="56"/>
    <cellStyle name="Vírgula 3 2" xfId="181"/>
    <cellStyle name="Vírgula 4" xfId="54"/>
    <cellStyle name="Vírgula 5" xfId="171"/>
    <cellStyle name="Vírgula 6" xfId="179"/>
    <cellStyle name="Warning Text" xfId="57"/>
  </cellStyles>
  <dxfs count="327">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FA76A"/>
      <color rgb="FF6DF38D"/>
      <color rgb="FFFFFFCC"/>
      <color rgb="FF6EBA86"/>
      <color rgb="FF98F6AE"/>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s>
    <sheetDataSet>
      <sheetData sheetId="0"/>
      <sheetData sheetId="1"/>
      <sheetData sheetId="2"/>
      <sheetData sheetId="3"/>
      <sheetData sheetId="4"/>
      <sheetData sheetId="5"/>
      <sheetData sheetId="6">
        <row r="2">
          <cell r="A2" t="str">
            <v/>
          </cell>
          <cell r="B2" t="str">
            <v>S U M Á R I O</v>
          </cell>
          <cell r="C2" t="str">
            <v/>
          </cell>
          <cell r="D2" t="str">
            <v/>
          </cell>
        </row>
        <row r="3">
          <cell r="A3" t="str">
            <v>DADOS DO RELAT</v>
          </cell>
          <cell r="B3" t="str">
            <v>RIO</v>
          </cell>
          <cell r="C3" t="str">
            <v/>
          </cell>
          <cell r="D3" t="str">
            <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t="str">
            <v/>
          </cell>
          <cell r="D6" t="str">
            <v/>
          </cell>
        </row>
        <row r="7">
          <cell r="A7" t="str">
            <v>| VERSÃO</v>
          </cell>
          <cell r="B7" t="str">
            <v>00</v>
          </cell>
          <cell r="C7" t="str">
            <v/>
          </cell>
          <cell r="D7" t="str">
            <v/>
          </cell>
        </row>
        <row r="8">
          <cell r="A8" t="str">
            <v>+-------------</v>
          </cell>
          <cell r="B8" t="str">
            <v>----------------------------------------------------------------------</v>
          </cell>
          <cell r="C8" t="str">
            <v>--------------------</v>
          </cell>
          <cell r="D8" t="str">
            <v>----------------------</v>
          </cell>
        </row>
        <row r="9">
          <cell r="A9" t="str">
            <v>DADOS DA SOLIC</v>
          </cell>
          <cell r="B9" t="str">
            <v>TAÇÃO</v>
          </cell>
          <cell r="C9" t="str">
            <v/>
          </cell>
          <cell r="D9" t="str">
            <v/>
          </cell>
        </row>
        <row r="10">
          <cell r="A10" t="str">
            <v>+-------------</v>
          </cell>
          <cell r="B10" t="str">
            <v>----------------------------------------------------------------------</v>
          </cell>
          <cell r="C10" t="str">
            <v>--------------------</v>
          </cell>
          <cell r="D10" t="str">
            <v>----------------------</v>
          </cell>
        </row>
        <row r="11">
          <cell r="A11" t="str">
            <v>| PROTOCOLO</v>
          </cell>
          <cell r="B11" t="str">
            <v>000123658</v>
          </cell>
          <cell r="C11" t="str">
            <v/>
          </cell>
          <cell r="D11" t="str">
            <v/>
          </cell>
        </row>
        <row r="12">
          <cell r="A12" t="str">
            <v>| USUÁRIO</v>
          </cell>
          <cell r="B12" t="str">
            <v>C111995 - LUCIANO KANACILO</v>
          </cell>
          <cell r="C12" t="str">
            <v/>
          </cell>
          <cell r="D12" t="str">
            <v/>
          </cell>
        </row>
        <row r="13">
          <cell r="A13" t="str">
            <v>| LOTAÇÃO</v>
          </cell>
          <cell r="B13" t="str">
            <v>NACIONAL</v>
          </cell>
          <cell r="C13" t="str">
            <v/>
          </cell>
          <cell r="D13" t="str">
            <v/>
          </cell>
        </row>
        <row r="14">
          <cell r="A14" t="str">
            <v>| PARÂMETROS</v>
          </cell>
          <cell r="B14" t="str">
            <v/>
          </cell>
          <cell r="C14" t="str">
            <v/>
          </cell>
          <cell r="D14" t="str">
            <v/>
          </cell>
        </row>
        <row r="15">
          <cell r="A15" t="str">
            <v>|</v>
          </cell>
          <cell r="B15" t="str">
            <v>ABRANGÊNCIA : NACIONAL</v>
          </cell>
          <cell r="C15" t="str">
            <v/>
          </cell>
          <cell r="D15" t="str">
            <v/>
          </cell>
        </row>
        <row r="16">
          <cell r="A16" t="str">
            <v>|</v>
          </cell>
          <cell r="B16" t="str">
            <v>LOCALIDADE : CUIABA</v>
          </cell>
          <cell r="C16" t="str">
            <v/>
          </cell>
          <cell r="D16" t="str">
            <v/>
          </cell>
        </row>
        <row r="17">
          <cell r="A17" t="str">
            <v>|</v>
          </cell>
          <cell r="B17" t="str">
            <v>VÍNCULO : CAIXA REFERENCIAL</v>
          </cell>
          <cell r="C17" t="str">
            <v/>
          </cell>
          <cell r="D17" t="str">
            <v/>
          </cell>
        </row>
        <row r="18">
          <cell r="A18" t="str">
            <v>|</v>
          </cell>
          <cell r="B18" t="str">
            <v>DATA DE PREÇO : 07/2011</v>
          </cell>
          <cell r="C18" t="str">
            <v/>
          </cell>
          <cell r="D18" t="str">
            <v/>
          </cell>
        </row>
        <row r="19">
          <cell r="A19" t="str">
            <v>|</v>
          </cell>
          <cell r="B19" t="str">
            <v>DATA DE RT : 01/07/2011</v>
          </cell>
          <cell r="C19" t="str">
            <v/>
          </cell>
          <cell r="D19" t="str">
            <v/>
          </cell>
        </row>
        <row r="20">
          <cell r="A20" t="str">
            <v>|</v>
          </cell>
          <cell r="B20" t="str">
            <v>NÍVEL DE PREÇO : MEDIANO</v>
          </cell>
          <cell r="C20" t="str">
            <v/>
          </cell>
          <cell r="D20" t="str">
            <v/>
          </cell>
        </row>
        <row r="21">
          <cell r="A21" t="str">
            <v>|</v>
          </cell>
          <cell r="B21" t="str">
            <v>ENCARGOS : S</v>
          </cell>
          <cell r="C21" t="str">
            <v/>
          </cell>
          <cell r="D21" t="str">
            <v/>
          </cell>
        </row>
        <row r="22">
          <cell r="A22" t="str">
            <v>|</v>
          </cell>
          <cell r="B22" t="str">
            <v>CLASSES A SUPRIMIR : NENHUMA</v>
          </cell>
          <cell r="C22" t="str">
            <v/>
          </cell>
          <cell r="D22" t="str">
            <v/>
          </cell>
        </row>
        <row r="23">
          <cell r="A23" t="str">
            <v>|</v>
          </cell>
          <cell r="B23" t="str">
            <v/>
          </cell>
          <cell r="C23" t="str">
            <v/>
          </cell>
          <cell r="D23" t="str">
            <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t="str">
            <v/>
          </cell>
          <cell r="D26" t="str">
            <v/>
          </cell>
        </row>
        <row r="27">
          <cell r="A27" t="str">
            <v>ABRANGÊNCIA :</v>
          </cell>
          <cell r="B27" t="str">
            <v>ACIONAL LOCALIDADE : CUI</v>
          </cell>
          <cell r="C27" t="str">
            <v>ABA</v>
          </cell>
          <cell r="D27" t="str">
            <v/>
          </cell>
        </row>
        <row r="28">
          <cell r="A28" t="str">
            <v>REF.COLETA : M</v>
          </cell>
          <cell r="B28" t="str">
            <v>DIANO</v>
          </cell>
          <cell r="C28" t="str">
            <v>DATA DE</v>
          </cell>
          <cell r="D28" t="str">
            <v>REÇO : 07/2011</v>
          </cell>
        </row>
        <row r="29">
          <cell r="A29" t="str">
            <v>ASTU</v>
          </cell>
          <cell r="B29" t="str">
            <v>ASSENTAMENTO DE TUBOS E PECAS</v>
          </cell>
          <cell r="C29" t="str">
            <v/>
          </cell>
          <cell r="D29" t="str">
            <v/>
          </cell>
        </row>
        <row r="30">
          <cell r="A30">
            <v>45</v>
          </cell>
          <cell r="B30" t="str">
            <v>FORNEC E/OU ASSENT DE TUBO DE FERRO FUNDIDO JUNTA ELASTICA</v>
          </cell>
          <cell r="C30" t="str">
            <v/>
          </cell>
          <cell r="D30" t="str">
            <v/>
          </cell>
        </row>
        <row r="31">
          <cell r="A31">
            <v>73887</v>
          </cell>
          <cell r="B31" t="str">
            <v>ASSENTAMENTO DE TUBO DE FERRO FUNDIDO COM JUNTA ELASTICA</v>
          </cell>
          <cell r="C31" t="str">
            <v/>
          </cell>
          <cell r="D31" t="str">
            <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t="str">
            <v/>
          </cell>
          <cell r="D49" t="str">
            <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t="str">
            <v/>
          </cell>
          <cell r="D51" t="str">
            <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t="str">
            <v/>
          </cell>
          <cell r="D54" t="str">
            <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t="str">
            <v/>
          </cell>
          <cell r="D56" t="str">
            <v/>
          </cell>
        </row>
        <row r="57">
          <cell r="A57">
            <v>73840</v>
          </cell>
          <cell r="B57" t="str">
            <v>ASSENTAMENTO TUBO PVC, RPVC, PVC DEFOFO, PRFV P/ESGOTO COM JE</v>
          </cell>
          <cell r="C57" t="str">
            <v/>
          </cell>
          <cell r="D57" t="str">
            <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t="str">
            <v/>
          </cell>
          <cell r="D64" t="str">
            <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t="str">
            <v/>
          </cell>
          <cell r="D80" t="str">
            <v/>
          </cell>
        </row>
        <row r="81">
          <cell r="A81">
            <v>73812</v>
          </cell>
          <cell r="B81" t="str">
            <v>ASSENTAMENTO DE MANILHAS E CONEXOES CERAMICAS</v>
          </cell>
          <cell r="C81" t="str">
            <v/>
          </cell>
          <cell r="D81" t="str">
            <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t="str">
            <v/>
          </cell>
          <cell r="D83" t="str">
            <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t="str">
            <v/>
          </cell>
          <cell r="D85" t="str">
            <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t="str">
            <v/>
          </cell>
          <cell r="D92" t="str">
            <v/>
          </cell>
        </row>
        <row r="93">
          <cell r="A93">
            <v>73879</v>
          </cell>
          <cell r="B93" t="str">
            <v>ASSENTAMENTO DE TUBOS DE CONCRETO COM ANEL DE BORRACHA</v>
          </cell>
          <cell r="C93" t="str">
            <v/>
          </cell>
          <cell r="D93" t="str">
            <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t="str">
            <v/>
          </cell>
          <cell r="D103" t="str">
            <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t="str">
            <v/>
          </cell>
          <cell r="D106" t="str">
            <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t="str">
            <v/>
          </cell>
          <cell r="D107" t="str">
            <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t="str">
            <v/>
          </cell>
          <cell r="D111" t="str">
            <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t="str">
            <v/>
          </cell>
          <cell r="D113" t="str">
            <v/>
          </cell>
        </row>
        <row r="114">
          <cell r="A114">
            <v>73884</v>
          </cell>
          <cell r="B114" t="str">
            <v>INSTALACAO DE VALVULA OU REGISTRO C/JUNTA FLANGEADA</v>
          </cell>
          <cell r="C114" t="str">
            <v/>
          </cell>
          <cell r="D114" t="str">
            <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t="str">
            <v/>
          </cell>
          <cell r="D131" t="str">
            <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t="str">
            <v/>
          </cell>
          <cell r="D144" t="str">
            <v/>
          </cell>
        </row>
        <row r="145">
          <cell r="A145">
            <v>73839</v>
          </cell>
          <cell r="B145" t="str">
            <v>ASSENTAMENTO DE TUBO DE ACO COM JUNTA ELASTICA - COMP = 6,0 M</v>
          </cell>
          <cell r="C145" t="str">
            <v/>
          </cell>
          <cell r="D145" t="str">
            <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t="str">
            <v/>
          </cell>
          <cell r="D161" t="str">
            <v/>
          </cell>
        </row>
        <row r="162">
          <cell r="A162">
            <v>1</v>
          </cell>
          <cell r="B162" t="str">
            <v>CONSTRUCAO DO CANTEIRO</v>
          </cell>
          <cell r="C162" t="str">
            <v/>
          </cell>
          <cell r="D162" t="str">
            <v/>
          </cell>
        </row>
        <row r="163">
          <cell r="A163">
            <v>73752</v>
          </cell>
          <cell r="B163" t="str">
            <v>SANITARIO C/VASO/CHUVEIRO PARA PESSOAL DE OBRA</v>
          </cell>
          <cell r="C163" t="str">
            <v/>
          </cell>
          <cell r="D163" t="str">
            <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t="str">
            <v/>
          </cell>
          <cell r="D165" t="str">
            <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t="str">
            <v/>
          </cell>
          <cell r="D167" t="str">
            <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t="str">
            <v/>
          </cell>
          <cell r="D169" t="str">
            <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t="str">
            <v/>
          </cell>
          <cell r="D171" t="str">
            <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t="str">
            <v/>
          </cell>
          <cell r="D173" t="str">
            <v/>
          </cell>
        </row>
        <row r="174">
          <cell r="A174">
            <v>74209</v>
          </cell>
          <cell r="B174" t="str">
            <v>AQUISICAO E ASSENTAMENTO PLACA DE OBRA</v>
          </cell>
          <cell r="C174" t="str">
            <v/>
          </cell>
          <cell r="D174" t="str">
            <v/>
          </cell>
        </row>
        <row r="175">
          <cell r="A175" t="str">
            <v>74209/001</v>
          </cell>
          <cell r="B175" t="str">
            <v>PLACA DE OBRA EM CHAPA DE ACO GALVANIZADO</v>
          </cell>
          <cell r="C175" t="str">
            <v>M2</v>
          </cell>
          <cell r="D175">
            <v>167.96</v>
          </cell>
        </row>
        <row r="176">
          <cell r="A176">
            <v>4</v>
          </cell>
          <cell r="B176" t="str">
            <v>MOBILIZACAO E DESMOBILIZACAO</v>
          </cell>
          <cell r="C176" t="str">
            <v/>
          </cell>
          <cell r="D176" t="str">
            <v/>
          </cell>
        </row>
        <row r="177">
          <cell r="A177">
            <v>73756</v>
          </cell>
          <cell r="B177" t="str">
            <v>MONTAGEM E DESMONTAGEM USINA DE CONCRETO</v>
          </cell>
          <cell r="C177" t="str">
            <v/>
          </cell>
          <cell r="D177" t="str">
            <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t="str">
            <v/>
          </cell>
          <cell r="D179" t="str">
            <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t="str">
            <v/>
          </cell>
          <cell r="D185" t="str">
            <v/>
          </cell>
        </row>
        <row r="186">
          <cell r="A186">
            <v>73</v>
          </cell>
          <cell r="B186" t="str">
            <v>MADEIRAMENTO</v>
          </cell>
          <cell r="C186" t="str">
            <v/>
          </cell>
          <cell r="D186" t="str">
            <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t="str">
            <v/>
          </cell>
          <cell r="D192" t="str">
            <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t="str">
            <v/>
          </cell>
          <cell r="D196" t="str">
            <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t="str">
            <v/>
          </cell>
          <cell r="D217" t="str">
            <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t="str">
            <v/>
          </cell>
          <cell r="D222" t="str">
            <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t="str">
            <v/>
          </cell>
          <cell r="D230" t="str">
            <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t="str">
            <v/>
          </cell>
          <cell r="D232" t="str">
            <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t="str">
            <v/>
          </cell>
          <cell r="D238" t="str">
            <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t="str">
            <v/>
          </cell>
          <cell r="D240" t="str">
            <v/>
          </cell>
        </row>
        <row r="241">
          <cell r="A241">
            <v>73866</v>
          </cell>
          <cell r="B241" t="str">
            <v>ESTRUTURA DE ACO</v>
          </cell>
          <cell r="C241" t="str">
            <v/>
          </cell>
          <cell r="D241" t="str">
            <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t="str">
            <v/>
          </cell>
          <cell r="D251" t="str">
            <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t="str">
            <v/>
          </cell>
          <cell r="D257" t="str">
            <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t="str">
            <v/>
          </cell>
          <cell r="D259" t="str">
            <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t="str">
            <v/>
          </cell>
          <cell r="D265" t="str">
            <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t="str">
            <v/>
          </cell>
          <cell r="D269" t="str">
            <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t="str">
            <v/>
          </cell>
          <cell r="D274" t="str">
            <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t="str">
            <v/>
          </cell>
          <cell r="D276" t="str">
            <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t="str">
            <v/>
          </cell>
          <cell r="D278" t="str">
            <v/>
          </cell>
        </row>
        <row r="279">
          <cell r="A279">
            <v>73744</v>
          </cell>
          <cell r="B279" t="str">
            <v>CUMIEIRA DE FIBROCIMENTO</v>
          </cell>
          <cell r="C279" t="str">
            <v/>
          </cell>
          <cell r="D279" t="str">
            <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t="str">
            <v/>
          </cell>
          <cell r="D281" t="str">
            <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t="str">
            <v/>
          </cell>
          <cell r="D284" t="str">
            <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t="str">
            <v/>
          </cell>
          <cell r="D287" t="str">
            <v/>
          </cell>
        </row>
        <row r="288">
          <cell r="A288" t="str">
            <v>74158/001</v>
          </cell>
          <cell r="B288" t="str">
            <v>CONSERVACAO DE CALHAS METALICAS</v>
          </cell>
          <cell r="C288" t="str">
            <v>M</v>
          </cell>
          <cell r="D288">
            <v>7.41</v>
          </cell>
        </row>
        <row r="289">
          <cell r="A289">
            <v>86</v>
          </cell>
          <cell r="B289" t="str">
            <v>RUFO METALICO</v>
          </cell>
          <cell r="C289" t="str">
            <v/>
          </cell>
          <cell r="D289" t="str">
            <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t="str">
            <v/>
          </cell>
          <cell r="D294" t="str">
            <v/>
          </cell>
        </row>
        <row r="295">
          <cell r="A295">
            <v>73868</v>
          </cell>
          <cell r="B295" t="str">
            <v>RUFOS PARA COBERTURAS EM TELHAS FIBROCIMENTO</v>
          </cell>
          <cell r="C295" t="str">
            <v/>
          </cell>
          <cell r="D295" t="str">
            <v/>
          </cell>
        </row>
        <row r="296">
          <cell r="A296" t="str">
            <v>73868/001</v>
          </cell>
          <cell r="B296" t="str">
            <v>RUFO EM FIBROCIMENTO, INCLUSO ACESSORIOS DE FIXACAO E VEDACAO</v>
          </cell>
          <cell r="C296" t="str">
            <v>M</v>
          </cell>
          <cell r="D296">
            <v>28.32</v>
          </cell>
        </row>
        <row r="297">
          <cell r="A297">
            <v>88</v>
          </cell>
          <cell r="B297" t="str">
            <v>RUFO EM CONCRETO</v>
          </cell>
          <cell r="C297" t="str">
            <v/>
          </cell>
          <cell r="D297" t="str">
            <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t="str">
            <v/>
          </cell>
          <cell r="D299" t="str">
            <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t="str">
            <v/>
          </cell>
          <cell r="D301" t="str">
            <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t="str">
            <v/>
          </cell>
          <cell r="D303" t="str">
            <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t="str">
            <v/>
          </cell>
          <cell r="D309" t="str">
            <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t="str">
            <v/>
          </cell>
          <cell r="D312" t="str">
            <v/>
          </cell>
        </row>
        <row r="313">
          <cell r="A313">
            <v>26</v>
          </cell>
          <cell r="B313" t="str">
            <v>ESGOTAMENTO COM BOMBA</v>
          </cell>
          <cell r="C313" t="str">
            <v/>
          </cell>
          <cell r="D313" t="str">
            <v/>
          </cell>
        </row>
        <row r="314">
          <cell r="A314">
            <v>73891</v>
          </cell>
          <cell r="B314" t="str">
            <v>ESGOTAMENTO COM BOMBAS</v>
          </cell>
          <cell r="C314" t="str">
            <v/>
          </cell>
          <cell r="D314" t="str">
            <v/>
          </cell>
        </row>
        <row r="315">
          <cell r="A315" t="str">
            <v>73891/001</v>
          </cell>
          <cell r="B315" t="str">
            <v>ESGOTAMENTO COM MOTO-BOMBA AUTOESCOVANTE</v>
          </cell>
          <cell r="C315" t="str">
            <v>H</v>
          </cell>
          <cell r="D315">
            <v>4.53</v>
          </cell>
        </row>
        <row r="316">
          <cell r="A316">
            <v>27</v>
          </cell>
          <cell r="B316" t="str">
            <v>REBAIXAMENTO DO LENCOL FREATICO</v>
          </cell>
          <cell r="C316" t="str">
            <v/>
          </cell>
          <cell r="D316" t="str">
            <v/>
          </cell>
        </row>
        <row r="317">
          <cell r="A317">
            <v>73882</v>
          </cell>
          <cell r="B317" t="str">
            <v>MEIA CANA DE CONCRETO</v>
          </cell>
          <cell r="C317" t="str">
            <v/>
          </cell>
          <cell r="D317" t="str">
            <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t="str">
            <v/>
          </cell>
          <cell r="D323" t="str">
            <v/>
          </cell>
        </row>
        <row r="324">
          <cell r="A324" t="str">
            <v>73893/001</v>
          </cell>
          <cell r="B324" t="str">
            <v>REBAIXAMENTO DE LENCOL FREATICO COM TUBO DE CONCRETO CA-1 DN 800</v>
          </cell>
          <cell r="C324" t="str">
            <v>M</v>
          </cell>
          <cell r="D324">
            <v>86.88</v>
          </cell>
        </row>
        <row r="325">
          <cell r="A325">
            <v>28</v>
          </cell>
          <cell r="B325" t="str">
            <v>DRENOS</v>
          </cell>
          <cell r="C325" t="str">
            <v/>
          </cell>
          <cell r="D325" t="str">
            <v/>
          </cell>
        </row>
        <row r="326">
          <cell r="A326">
            <v>73816</v>
          </cell>
          <cell r="B326" t="str">
            <v>DRENAGEM SUBTERRANEA</v>
          </cell>
          <cell r="C326" t="str">
            <v/>
          </cell>
          <cell r="D326" t="str">
            <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t="str">
            <v/>
          </cell>
          <cell r="D329" t="str">
            <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t="str">
            <v/>
          </cell>
          <cell r="D333" t="str">
            <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t="str">
            <v/>
          </cell>
          <cell r="D337" t="str">
            <v/>
          </cell>
        </row>
        <row r="338">
          <cell r="A338" t="str">
            <v>73902/001</v>
          </cell>
          <cell r="B338" t="str">
            <v>CAMADA DRENANTE COM BRITA NUM 3</v>
          </cell>
          <cell r="C338" t="str">
            <v>M3</v>
          </cell>
          <cell r="D338">
            <v>117.17</v>
          </cell>
        </row>
        <row r="339">
          <cell r="A339">
            <v>73968</v>
          </cell>
          <cell r="B339" t="str">
            <v>COLOCACAO DE MANTA - MMA</v>
          </cell>
          <cell r="C339" t="str">
            <v/>
          </cell>
          <cell r="D339" t="str">
            <v/>
          </cell>
        </row>
        <row r="340">
          <cell r="A340" t="str">
            <v>73968/001</v>
          </cell>
          <cell r="B340" t="str">
            <v>COLOCACAO MANTA IMPERMEABILIZANTE</v>
          </cell>
          <cell r="C340" t="str">
            <v>M2</v>
          </cell>
          <cell r="D340">
            <v>30.88</v>
          </cell>
        </row>
        <row r="341">
          <cell r="A341">
            <v>73969</v>
          </cell>
          <cell r="B341" t="str">
            <v>DRENOS DE CHORUME EM TUBOS DRENANTES - MMA</v>
          </cell>
          <cell r="C341" t="str">
            <v/>
          </cell>
          <cell r="D341" t="str">
            <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t="str">
            <v/>
          </cell>
          <cell r="D343" t="str">
            <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t="str">
            <v/>
          </cell>
          <cell r="D346" t="str">
            <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t="str">
            <v/>
          </cell>
          <cell r="D348" t="str">
            <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t="str">
            <v/>
          </cell>
          <cell r="D350" t="str">
            <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t="str">
            <v/>
          </cell>
          <cell r="D356" t="str">
            <v/>
          </cell>
        </row>
        <row r="357">
          <cell r="A357">
            <v>73890</v>
          </cell>
          <cell r="B357" t="str">
            <v>ENSECADEIRA DE MADEIRA</v>
          </cell>
          <cell r="C357" t="str">
            <v/>
          </cell>
          <cell r="D357" t="str">
            <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t="str">
            <v/>
          </cell>
          <cell r="D360" t="str">
            <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t="str">
            <v/>
          </cell>
          <cell r="D362" t="str">
            <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t="str">
            <v/>
          </cell>
          <cell r="D366" t="str">
            <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t="str">
            <v/>
          </cell>
          <cell r="D369" t="str">
            <v/>
          </cell>
        </row>
        <row r="370">
          <cell r="A370">
            <v>73843</v>
          </cell>
          <cell r="B370" t="str">
            <v>MURO DE ARRIMO DE CONCRETO</v>
          </cell>
          <cell r="C370" t="str">
            <v/>
          </cell>
          <cell r="D370" t="str">
            <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t="str">
            <v/>
          </cell>
          <cell r="D372" t="str">
            <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t="str">
            <v/>
          </cell>
          <cell r="D375" t="str">
            <v/>
          </cell>
        </row>
        <row r="376">
          <cell r="A376">
            <v>74150</v>
          </cell>
          <cell r="B376" t="str">
            <v>VALETA E SAIDAS LATERAIS D AGU</v>
          </cell>
          <cell r="C376" t="str">
            <v/>
          </cell>
          <cell r="D376" t="str">
            <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t="str">
            <v/>
          </cell>
          <cell r="D378" t="str">
            <v/>
          </cell>
        </row>
        <row r="379">
          <cell r="A379">
            <v>73772</v>
          </cell>
          <cell r="B379" t="str">
            <v>BUEIRO TUBULAR DE CONCRETO ARMADO</v>
          </cell>
          <cell r="C379" t="str">
            <v/>
          </cell>
          <cell r="D379" t="str">
            <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t="str">
            <v/>
          </cell>
          <cell r="D381" t="str">
            <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t="str">
            <v/>
          </cell>
          <cell r="D383" t="str">
            <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t="str">
            <v/>
          </cell>
          <cell r="D399" t="str">
            <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t="str">
            <v/>
          </cell>
          <cell r="D401" t="str">
            <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t="str">
            <v/>
          </cell>
          <cell r="D450" t="str">
            <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t="str">
            <v/>
          </cell>
          <cell r="D459" t="str">
            <v/>
          </cell>
        </row>
        <row r="460">
          <cell r="A460" t="str">
            <v>74162/001</v>
          </cell>
          <cell r="B460" t="str">
            <v>CAIXA DE CONCRETO, ALTURA = 1,00 METRO, DIAMETRO REGISTRO &lt; 150 MM</v>
          </cell>
          <cell r="C460" t="str">
            <v>UN</v>
          </cell>
          <cell r="D460">
            <v>65.06</v>
          </cell>
        </row>
        <row r="461">
          <cell r="A461">
            <v>74206</v>
          </cell>
          <cell r="B461" t="str">
            <v>CAIXAS COLETORAS</v>
          </cell>
          <cell r="C461" t="str">
            <v/>
          </cell>
          <cell r="D461" t="str">
            <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t="str">
            <v/>
          </cell>
          <cell r="D464" t="str">
            <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t="str">
            <v/>
          </cell>
          <cell r="D466" t="str">
            <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t="str">
            <v/>
          </cell>
          <cell r="D469" t="str">
            <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t="str">
            <v/>
          </cell>
          <cell r="D471" t="str">
            <v/>
          </cell>
        </row>
        <row r="472">
          <cell r="A472">
            <v>73763</v>
          </cell>
          <cell r="B472" t="str">
            <v>SARJETA E MEIO FIO CONJUGADOS</v>
          </cell>
          <cell r="C472" t="str">
            <v/>
          </cell>
          <cell r="D472" t="str">
            <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t="str">
            <v/>
          </cell>
          <cell r="D478" t="str">
            <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t="str">
            <v/>
          </cell>
          <cell r="D481" t="str">
            <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t="str">
            <v/>
          </cell>
          <cell r="D483" t="str">
            <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t="str">
            <v/>
          </cell>
          <cell r="D485" t="str">
            <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t="str">
            <v/>
          </cell>
          <cell r="D487" t="str">
            <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t="str">
            <v/>
          </cell>
          <cell r="D490" t="str">
            <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t="str">
            <v/>
          </cell>
          <cell r="D492" t="str">
            <v/>
          </cell>
        </row>
        <row r="493">
          <cell r="A493">
            <v>74239</v>
          </cell>
          <cell r="B493" t="str">
            <v>CONSTRUCAO DE SUMIDOURO</v>
          </cell>
          <cell r="C493" t="str">
            <v/>
          </cell>
          <cell r="D493" t="str">
            <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t="str">
            <v/>
          </cell>
          <cell r="D495" t="str">
            <v/>
          </cell>
        </row>
        <row r="496">
          <cell r="A496" t="str">
            <v>74240/001</v>
          </cell>
          <cell r="B496" t="str">
            <v>D INT = 200 CM, H INT = 240 CM</v>
          </cell>
          <cell r="C496" t="str">
            <v>UN</v>
          </cell>
          <cell r="D496">
            <v>2936.8</v>
          </cell>
        </row>
        <row r="497">
          <cell r="A497" t="str">
            <v>ESCO</v>
          </cell>
          <cell r="B497" t="str">
            <v>ESCORAMENTO</v>
          </cell>
          <cell r="C497" t="str">
            <v/>
          </cell>
          <cell r="D497" t="str">
            <v/>
          </cell>
        </row>
        <row r="498">
          <cell r="A498">
            <v>24</v>
          </cell>
          <cell r="B498" t="str">
            <v>ESCORAMENTO METALICO EM VALAS OU POCOS</v>
          </cell>
          <cell r="C498" t="str">
            <v/>
          </cell>
          <cell r="D498" t="str">
            <v/>
          </cell>
        </row>
        <row r="499">
          <cell r="A499">
            <v>73877</v>
          </cell>
          <cell r="B499" t="str">
            <v>ESCORAMENTO DE VALAS COM PRANCHOES METALICOS E QUADROS UTILIZANDO LON-GARINAS DE MADEIRA DE 3X5", INCLUSIVE POSTERIOR RETIRADA</v>
          </cell>
          <cell r="C499" t="str">
            <v/>
          </cell>
          <cell r="D499" t="str">
            <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t="str">
            <v/>
          </cell>
          <cell r="D502" t="str">
            <v/>
          </cell>
        </row>
        <row r="503">
          <cell r="A503">
            <v>89</v>
          </cell>
          <cell r="B503" t="str">
            <v>PORTA DE MADEIRA</v>
          </cell>
          <cell r="C503" t="str">
            <v/>
          </cell>
          <cell r="D503" t="str">
            <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t="str">
            <v/>
          </cell>
          <cell r="D511" t="str">
            <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t="str">
            <v/>
          </cell>
          <cell r="D513" t="str">
            <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t="str">
            <v/>
          </cell>
          <cell r="D516" t="str">
            <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t="str">
            <v/>
          </cell>
          <cell r="D523" t="str">
            <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t="str">
            <v/>
          </cell>
          <cell r="D535" t="str">
            <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t="str">
            <v/>
          </cell>
          <cell r="D539" t="str">
            <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t="str">
            <v/>
          </cell>
          <cell r="D542" t="str">
            <v/>
          </cell>
        </row>
        <row r="543">
          <cell r="A543">
            <v>73773</v>
          </cell>
          <cell r="B543" t="str">
            <v>DIVERSOS</v>
          </cell>
          <cell r="C543" t="str">
            <v/>
          </cell>
          <cell r="D543" t="str">
            <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t="str">
            <v/>
          </cell>
          <cell r="D545" t="str">
            <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t="str">
            <v/>
          </cell>
          <cell r="D547" t="str">
            <v/>
          </cell>
        </row>
        <row r="548">
          <cell r="A548">
            <v>73668</v>
          </cell>
          <cell r="B548" t="str">
            <v>GUARDA CORPO EM MADEIRA 1A SERRADA APARELHADA</v>
          </cell>
          <cell r="C548" t="str">
            <v>M</v>
          </cell>
          <cell r="D548">
            <v>71.83</v>
          </cell>
        </row>
        <row r="549">
          <cell r="A549">
            <v>92</v>
          </cell>
          <cell r="B549" t="str">
            <v>PORTA E/OU TAMPA DE FERRO</v>
          </cell>
          <cell r="C549" t="str">
            <v/>
          </cell>
          <cell r="D549" t="str">
            <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t="str">
            <v/>
          </cell>
          <cell r="D553" t="str">
            <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t="str">
            <v/>
          </cell>
          <cell r="D558" t="str">
            <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t="str">
            <v/>
          </cell>
          <cell r="D561" t="str">
            <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t="str">
            <v/>
          </cell>
          <cell r="D565" t="str">
            <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t="str">
            <v/>
          </cell>
          <cell r="D567" t="str">
            <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t="str">
            <v/>
          </cell>
          <cell r="D573" t="str">
            <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t="str">
            <v/>
          </cell>
          <cell r="D575" t="str">
            <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t="str">
            <v/>
          </cell>
          <cell r="D577" t="str">
            <v/>
          </cell>
        </row>
        <row r="578">
          <cell r="A578" t="str">
            <v>73961/001</v>
          </cell>
          <cell r="B578" t="str">
            <v>JANELA MAXIM AIR CHAPA DOBRADA</v>
          </cell>
          <cell r="C578" t="str">
            <v>M2</v>
          </cell>
          <cell r="D578">
            <v>293.24</v>
          </cell>
        </row>
        <row r="579">
          <cell r="A579">
            <v>73984</v>
          </cell>
          <cell r="B579" t="str">
            <v>JANELA DE FERRO, DE CORRER (SEM VIDRO E PINTURA)</v>
          </cell>
          <cell r="C579" t="str">
            <v/>
          </cell>
          <cell r="D579" t="str">
            <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t="str">
            <v/>
          </cell>
          <cell r="D582" t="str">
            <v/>
          </cell>
        </row>
        <row r="583">
          <cell r="A583">
            <v>73932</v>
          </cell>
          <cell r="B583" t="str">
            <v>GRADE DE FERRO, BARRA CHATA</v>
          </cell>
          <cell r="C583" t="str">
            <v/>
          </cell>
          <cell r="D583" t="str">
            <v/>
          </cell>
        </row>
        <row r="584">
          <cell r="A584" t="str">
            <v>73932/001</v>
          </cell>
          <cell r="B584" t="str">
            <v>GRADE DE FERRO EM BARRA CHATA 3/16"</v>
          </cell>
          <cell r="C584" t="str">
            <v>M2</v>
          </cell>
          <cell r="D584">
            <v>231.55</v>
          </cell>
        </row>
        <row r="585">
          <cell r="A585">
            <v>95</v>
          </cell>
          <cell r="B585" t="str">
            <v>GUARDA-CORPO DE FERRO</v>
          </cell>
          <cell r="C585" t="str">
            <v/>
          </cell>
          <cell r="D585" t="str">
            <v/>
          </cell>
        </row>
        <row r="586">
          <cell r="A586">
            <v>73631</v>
          </cell>
          <cell r="B586" t="str">
            <v>GUARDA-CORPO EM TUBO DE ACO GALVANIZADO 1 1/2"</v>
          </cell>
          <cell r="C586" t="str">
            <v>M2</v>
          </cell>
          <cell r="D586">
            <v>197.03</v>
          </cell>
        </row>
        <row r="587">
          <cell r="A587">
            <v>74195</v>
          </cell>
          <cell r="B587" t="str">
            <v>GUARDA-CORPO</v>
          </cell>
          <cell r="C587" t="str">
            <v/>
          </cell>
          <cell r="D587" t="str">
            <v/>
          </cell>
        </row>
        <row r="588">
          <cell r="A588" t="str">
            <v>74195/001</v>
          </cell>
          <cell r="B588" t="str">
            <v>GUARDA-CORPO COM CORRIMAO EM FERRO BARRA CHATA 3/16"</v>
          </cell>
          <cell r="C588" t="str">
            <v>M</v>
          </cell>
          <cell r="D588">
            <v>270.79000000000002</v>
          </cell>
        </row>
        <row r="589">
          <cell r="A589">
            <v>97</v>
          </cell>
          <cell r="B589" t="str">
            <v>ESCADAS/CORRIMAOS</v>
          </cell>
          <cell r="C589" t="str">
            <v/>
          </cell>
          <cell r="D589" t="str">
            <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t="str">
            <v/>
          </cell>
          <cell r="D592" t="str">
            <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t="str">
            <v/>
          </cell>
          <cell r="D596" t="str">
            <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t="str">
            <v/>
          </cell>
          <cell r="D598" t="str">
            <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t="str">
            <v/>
          </cell>
          <cell r="D600" t="str">
            <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t="str">
            <v/>
          </cell>
          <cell r="D602" t="str">
            <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t="str">
            <v/>
          </cell>
          <cell r="D605" t="str">
            <v/>
          </cell>
        </row>
        <row r="606">
          <cell r="A606">
            <v>73737</v>
          </cell>
          <cell r="B606" t="str">
            <v>GRADIL ALUMINIO P/VARANDA</v>
          </cell>
          <cell r="C606" t="str">
            <v/>
          </cell>
          <cell r="D606" t="str">
            <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t="str">
            <v/>
          </cell>
          <cell r="D610" t="str">
            <v/>
          </cell>
        </row>
        <row r="611">
          <cell r="A611">
            <v>73736</v>
          </cell>
          <cell r="B611" t="str">
            <v>FORNECIMENTO E ASSENTAMENTO DE FERRAGENS</v>
          </cell>
          <cell r="C611" t="str">
            <v/>
          </cell>
          <cell r="D611" t="str">
            <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t="str">
            <v/>
          </cell>
          <cell r="D613" t="str">
            <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t="str">
            <v/>
          </cell>
          <cell r="D620" t="str">
            <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t="str">
            <v/>
          </cell>
          <cell r="D623" t="str">
            <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t="str">
            <v/>
          </cell>
          <cell r="D627" t="str">
            <v/>
          </cell>
        </row>
        <row r="628">
          <cell r="A628">
            <v>74046</v>
          </cell>
          <cell r="B628" t="str">
            <v>TARJETA</v>
          </cell>
          <cell r="C628" t="str">
            <v/>
          </cell>
          <cell r="D628" t="str">
            <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t="str">
            <v/>
          </cell>
          <cell r="D631" t="str">
            <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t="str">
            <v/>
          </cell>
          <cell r="D640" t="str">
            <v/>
          </cell>
        </row>
        <row r="641">
          <cell r="A641" t="str">
            <v>74084/001</v>
          </cell>
          <cell r="B641" t="str">
            <v>PORTA CADEADO COM CADEADO DE ACO 45MM</v>
          </cell>
          <cell r="C641" t="str">
            <v>UN</v>
          </cell>
          <cell r="D641">
            <v>30.59</v>
          </cell>
        </row>
        <row r="642">
          <cell r="A642">
            <v>103</v>
          </cell>
          <cell r="B642" t="str">
            <v>VIDROS/ESPELHOS</v>
          </cell>
          <cell r="C642" t="str">
            <v/>
          </cell>
          <cell r="D642" t="str">
            <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t="str">
            <v/>
          </cell>
          <cell r="D651" t="str">
            <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t="str">
            <v/>
          </cell>
          <cell r="D653" t="str">
            <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t="str">
            <v/>
          </cell>
          <cell r="D656" t="str">
            <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t="str">
            <v/>
          </cell>
          <cell r="D658" t="str">
            <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t="str">
            <v/>
          </cell>
          <cell r="D660" t="str">
            <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t="str">
            <v/>
          </cell>
          <cell r="D663" t="str">
            <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t="str">
            <v/>
          </cell>
          <cell r="D665" t="str">
            <v/>
          </cell>
        </row>
        <row r="666">
          <cell r="A666" t="str">
            <v>73809/001</v>
          </cell>
          <cell r="B666" t="str">
            <v>JANELA DE ALUMINIO TIPO MAXIM-AIR, SERIE 25</v>
          </cell>
          <cell r="C666" t="str">
            <v>M2</v>
          </cell>
          <cell r="D666">
            <v>590.97</v>
          </cell>
        </row>
        <row r="667">
          <cell r="A667">
            <v>74067</v>
          </cell>
          <cell r="B667" t="str">
            <v>JANELA DE ALUMÍNIO, DE CORRER</v>
          </cell>
          <cell r="C667" t="str">
            <v/>
          </cell>
          <cell r="D667" t="str">
            <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t="str">
            <v/>
          </cell>
          <cell r="D672" t="str">
            <v/>
          </cell>
        </row>
        <row r="673">
          <cell r="A673">
            <v>73908</v>
          </cell>
          <cell r="B673" t="str">
            <v>CANTONEIRA DE ALUMÍNIO</v>
          </cell>
          <cell r="C673" t="str">
            <v/>
          </cell>
          <cell r="D673" t="str">
            <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t="str">
            <v/>
          </cell>
          <cell r="D676" t="str">
            <v/>
          </cell>
        </row>
        <row r="677">
          <cell r="A677">
            <v>284</v>
          </cell>
          <cell r="B677" t="str">
            <v>FORNEC. DE MAT. BRITADO C/OU S/CARGA, DESCARGA E TRANSPORTE</v>
          </cell>
          <cell r="C677" t="str">
            <v/>
          </cell>
          <cell r="D677" t="str">
            <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t="str">
            <v/>
          </cell>
          <cell r="D679" t="str">
            <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t="str">
            <v/>
          </cell>
          <cell r="D681" t="str">
            <v/>
          </cell>
        </row>
        <row r="682">
          <cell r="A682">
            <v>38</v>
          </cell>
          <cell r="B682" t="str">
            <v>TUBULOES</v>
          </cell>
          <cell r="C682" t="str">
            <v/>
          </cell>
          <cell r="D682" t="str">
            <v/>
          </cell>
        </row>
        <row r="683">
          <cell r="A683">
            <v>73761</v>
          </cell>
          <cell r="B683" t="str">
            <v>ARRASAMENTO DE TUBULAO DE CONCRETO ARMADO</v>
          </cell>
          <cell r="C683" t="str">
            <v/>
          </cell>
          <cell r="D683" t="str">
            <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t="str">
            <v/>
          </cell>
          <cell r="D689" t="str">
            <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t="str">
            <v/>
          </cell>
          <cell r="D693" t="str">
            <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t="str">
            <v/>
          </cell>
          <cell r="D696" t="str">
            <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t="str">
            <v/>
          </cell>
          <cell r="D698" t="str">
            <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t="str">
            <v/>
          </cell>
          <cell r="D700" t="str">
            <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t="str">
            <v/>
          </cell>
          <cell r="D704" t="str">
            <v/>
          </cell>
        </row>
        <row r="705">
          <cell r="A705">
            <v>73894</v>
          </cell>
          <cell r="B705" t="str">
            <v>LASTRO DE PEDRA MARROADA - 50.620</v>
          </cell>
          <cell r="C705" t="str">
            <v/>
          </cell>
          <cell r="D705" t="str">
            <v/>
          </cell>
        </row>
        <row r="706">
          <cell r="A706" t="str">
            <v>73894/001</v>
          </cell>
          <cell r="B706" t="str">
            <v>LASTRO DE PEDRA MARROADA - 50620</v>
          </cell>
          <cell r="C706" t="str">
            <v>M3</v>
          </cell>
          <cell r="D706">
            <v>102.75</v>
          </cell>
        </row>
        <row r="707">
          <cell r="A707">
            <v>74164</v>
          </cell>
          <cell r="B707" t="str">
            <v>LASTRO DE PEDRA BRITADA E FUNDACOES EM BALDRAME</v>
          </cell>
          <cell r="C707" t="str">
            <v/>
          </cell>
          <cell r="D707" t="str">
            <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t="str">
            <v/>
          </cell>
          <cell r="D712" t="str">
            <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t="str">
            <v/>
          </cell>
          <cell r="D724" t="str">
            <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t="str">
            <v/>
          </cell>
          <cell r="D726" t="str">
            <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t="str">
            <v/>
          </cell>
          <cell r="D728" t="str">
            <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t="str">
            <v/>
          </cell>
          <cell r="D730" t="str">
            <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t="str">
            <v/>
          </cell>
          <cell r="D735" t="str">
            <v/>
          </cell>
        </row>
        <row r="736">
          <cell r="A736" t="str">
            <v>73989/001</v>
          </cell>
          <cell r="B736" t="str">
            <v>FORMA PLANA EM CHAPA COMPENSADA RESINADA, ESTRUTURAL, E = 14 MM.</v>
          </cell>
          <cell r="C736" t="str">
            <v>M2</v>
          </cell>
          <cell r="D736">
            <v>44.79</v>
          </cell>
        </row>
        <row r="737">
          <cell r="A737">
            <v>73993</v>
          </cell>
          <cell r="B737" t="str">
            <v>FORMAS E CIMBRAMENTO</v>
          </cell>
          <cell r="C737" t="str">
            <v/>
          </cell>
          <cell r="D737" t="str">
            <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t="str">
            <v/>
          </cell>
          <cell r="D739" t="str">
            <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t="str">
            <v/>
          </cell>
          <cell r="D742" t="str">
            <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t="str">
            <v/>
          </cell>
          <cell r="D747" t="str">
            <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t="str">
            <v/>
          </cell>
          <cell r="D755" t="str">
            <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t="str">
            <v/>
          </cell>
          <cell r="D759" t="str">
            <v/>
          </cell>
        </row>
        <row r="760">
          <cell r="A760" t="str">
            <v>74107/001</v>
          </cell>
          <cell r="B760" t="str">
            <v>ESCORAMENTO DE LAJE PRE-MOLDADA</v>
          </cell>
          <cell r="C760" t="str">
            <v>M2</v>
          </cell>
          <cell r="D760">
            <v>14.1</v>
          </cell>
        </row>
        <row r="761">
          <cell r="A761">
            <v>42</v>
          </cell>
          <cell r="B761" t="str">
            <v>ARMADURAS</v>
          </cell>
          <cell r="C761" t="str">
            <v/>
          </cell>
          <cell r="D761" t="str">
            <v/>
          </cell>
        </row>
        <row r="762">
          <cell r="A762">
            <v>73771</v>
          </cell>
          <cell r="B762" t="str">
            <v>TIRANTES</v>
          </cell>
          <cell r="C762" t="str">
            <v/>
          </cell>
          <cell r="D762" t="str">
            <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t="str">
            <v/>
          </cell>
          <cell r="D764" t="str">
            <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t="str">
            <v/>
          </cell>
          <cell r="D767" t="str">
            <v/>
          </cell>
        </row>
        <row r="768">
          <cell r="A768" t="str">
            <v>73990/001</v>
          </cell>
          <cell r="B768" t="str">
            <v>ARMACAO ACO CA-50 P/1,0M3 DE CONCRETO</v>
          </cell>
          <cell r="C768" t="str">
            <v>UN</v>
          </cell>
          <cell r="D768">
            <v>417.55</v>
          </cell>
        </row>
        <row r="769">
          <cell r="A769">
            <v>73994</v>
          </cell>
          <cell r="B769" t="str">
            <v>ARMACAO EM TELA SOLDADA</v>
          </cell>
          <cell r="C769" t="str">
            <v/>
          </cell>
          <cell r="D769" t="str">
            <v/>
          </cell>
        </row>
        <row r="770">
          <cell r="A770" t="str">
            <v>73994/001</v>
          </cell>
          <cell r="B770" t="str">
            <v>ARMACAO EM TELA SOLDADA Q-138 (ACO CA-60 4,2MM C/10CM)</v>
          </cell>
          <cell r="C770" t="str">
            <v>KG</v>
          </cell>
          <cell r="D770">
            <v>6.34</v>
          </cell>
        </row>
        <row r="771">
          <cell r="A771">
            <v>74024</v>
          </cell>
          <cell r="B771" t="str">
            <v>ARMAÇÃO PARA ESTACAS</v>
          </cell>
          <cell r="C771" t="str">
            <v/>
          </cell>
          <cell r="D771" t="str">
            <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t="str">
            <v/>
          </cell>
          <cell r="D773" t="str">
            <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t="str">
            <v/>
          </cell>
          <cell r="D778" t="str">
            <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t="str">
            <v/>
          </cell>
          <cell r="D797" t="str">
            <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t="str">
            <v/>
          </cell>
          <cell r="D799" t="str">
            <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t="str">
            <v/>
          </cell>
          <cell r="D802" t="str">
            <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t="str">
            <v/>
          </cell>
          <cell r="D805" t="str">
            <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t="str">
            <v/>
          </cell>
          <cell r="D813" t="str">
            <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t="str">
            <v/>
          </cell>
          <cell r="D815" t="str">
            <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t="str">
            <v/>
          </cell>
          <cell r="D818" t="str">
            <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t="str">
            <v/>
          </cell>
          <cell r="D820" t="str">
            <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t="str">
            <v/>
          </cell>
          <cell r="D822" t="str">
            <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t="str">
            <v/>
          </cell>
          <cell r="D827" t="str">
            <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t="str">
            <v/>
          </cell>
          <cell r="D829" t="str">
            <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t="str">
            <v/>
          </cell>
          <cell r="D834" t="str">
            <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t="str">
            <v/>
          </cell>
          <cell r="D843" t="str">
            <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t="str">
            <v/>
          </cell>
          <cell r="D848" t="str">
            <v/>
          </cell>
        </row>
        <row r="849">
          <cell r="A849" t="str">
            <v>74251/001</v>
          </cell>
          <cell r="B849" t="str">
            <v>TRATAMENTO DE SUP. CONC. APARENTE C/VERNIZ</v>
          </cell>
          <cell r="C849" t="str">
            <v>M2</v>
          </cell>
          <cell r="D849">
            <v>6.01</v>
          </cell>
        </row>
        <row r="850">
          <cell r="A850">
            <v>44</v>
          </cell>
          <cell r="B850" t="str">
            <v>LAJE PRE-FABRICADA</v>
          </cell>
          <cell r="C850" t="str">
            <v/>
          </cell>
          <cell r="D850" t="str">
            <v/>
          </cell>
        </row>
        <row r="851">
          <cell r="A851">
            <v>74141</v>
          </cell>
          <cell r="B851" t="str">
            <v>LAJE PRE-MOLDADA</v>
          </cell>
          <cell r="C851" t="str">
            <v/>
          </cell>
          <cell r="D851" t="str">
            <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t="str">
            <v/>
          </cell>
          <cell r="D853" t="str">
            <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t="str">
            <v/>
          </cell>
          <cell r="D856" t="str">
            <v/>
          </cell>
        </row>
        <row r="857">
          <cell r="A857">
            <v>6122</v>
          </cell>
          <cell r="B857" t="str">
            <v>EMBASAMENTO C/PEDRA ARGAMASSADA UTILIZANDO ARG.CIM/AREIA 1:4</v>
          </cell>
          <cell r="C857" t="str">
            <v>M3</v>
          </cell>
          <cell r="D857">
            <v>262.23</v>
          </cell>
        </row>
        <row r="858">
          <cell r="A858">
            <v>73817</v>
          </cell>
          <cell r="B858" t="str">
            <v>EMBASAMENTO DE MATERIAL GRANULAR</v>
          </cell>
          <cell r="C858" t="str">
            <v/>
          </cell>
          <cell r="D858" t="str">
            <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t="str">
            <v/>
          </cell>
          <cell r="D861" t="str">
            <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t="str">
            <v/>
          </cell>
          <cell r="D864" t="str">
            <v/>
          </cell>
        </row>
        <row r="865">
          <cell r="A865">
            <v>73995</v>
          </cell>
          <cell r="B865" t="str">
            <v>CINTAS CONCRETO</v>
          </cell>
          <cell r="C865" t="str">
            <v/>
          </cell>
          <cell r="D865" t="str">
            <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t="str">
            <v/>
          </cell>
          <cell r="D867" t="str">
            <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t="str">
            <v/>
          </cell>
          <cell r="D869" t="str">
            <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t="str">
            <v/>
          </cell>
          <cell r="D871" t="str">
            <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t="str">
            <v/>
          </cell>
          <cell r="D873" t="str">
            <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t="str">
            <v/>
          </cell>
          <cell r="D875" t="str">
            <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t="str">
            <v/>
          </cell>
          <cell r="D877" t="str">
            <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t="str">
            <v/>
          </cell>
          <cell r="D880" t="str">
            <v/>
          </cell>
        </row>
        <row r="881">
          <cell r="A881">
            <v>138</v>
          </cell>
          <cell r="B881" t="str">
            <v>IMPERMEABILIZACAO COM ARGAMASSA</v>
          </cell>
          <cell r="C881" t="str">
            <v/>
          </cell>
          <cell r="D881" t="str">
            <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t="str">
            <v/>
          </cell>
          <cell r="D884" t="str">
            <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t="str">
            <v/>
          </cell>
          <cell r="D886" t="str">
            <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t="str">
            <v/>
          </cell>
          <cell r="D888" t="str">
            <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t="str">
            <v/>
          </cell>
          <cell r="D891" t="str">
            <v/>
          </cell>
        </row>
        <row r="892">
          <cell r="A892" t="str">
            <v>73971/001</v>
          </cell>
          <cell r="B892" t="str">
            <v>IMPERMEABILIZACAO COM MANTA ASFALTICA 4MM</v>
          </cell>
          <cell r="C892" t="str">
            <v>M2</v>
          </cell>
          <cell r="D892">
            <v>33.56</v>
          </cell>
        </row>
        <row r="893">
          <cell r="A893">
            <v>74031</v>
          </cell>
          <cell r="B893" t="str">
            <v>MANTA GEOTEXTIL TP BIDIM</v>
          </cell>
          <cell r="C893" t="str">
            <v/>
          </cell>
          <cell r="D893" t="str">
            <v/>
          </cell>
        </row>
        <row r="894">
          <cell r="A894" t="str">
            <v>74031/001</v>
          </cell>
          <cell r="B894" t="str">
            <v>MANTA GEOTEXTIL NÃO-TECIDO 100% POLIESTER</v>
          </cell>
          <cell r="C894" t="str">
            <v>M2</v>
          </cell>
          <cell r="D894">
            <v>17.66</v>
          </cell>
        </row>
        <row r="895">
          <cell r="A895">
            <v>74033</v>
          </cell>
          <cell r="B895" t="str">
            <v>ESTABILIZAÇÃO DE SOLO COM GEOMEMBRANA</v>
          </cell>
          <cell r="C895" t="str">
            <v/>
          </cell>
          <cell r="D895" t="str">
            <v/>
          </cell>
        </row>
        <row r="896">
          <cell r="A896" t="str">
            <v>74033/001</v>
          </cell>
          <cell r="B896" t="str">
            <v>GEOMEMBRANA LISA PEAD ESPESSURA 2MM</v>
          </cell>
          <cell r="C896" t="str">
            <v>M2</v>
          </cell>
          <cell r="D896">
            <v>27.22</v>
          </cell>
        </row>
        <row r="897">
          <cell r="A897">
            <v>144</v>
          </cell>
          <cell r="B897" t="str">
            <v>IMPERMEABILIZACAO COM CIMENTO CRISTALIZADO</v>
          </cell>
          <cell r="C897" t="str">
            <v/>
          </cell>
          <cell r="D897" t="str">
            <v/>
          </cell>
        </row>
        <row r="898">
          <cell r="A898">
            <v>73929</v>
          </cell>
          <cell r="B898" t="str">
            <v>CIMENTO ESPECIAL CRISTALIZANTE DENVERLIT C/EMULSAO ADESIVA DENVERFIX -DENVER-1 DEMAO P/SUB SOLO/BALDRAMES/GALERIAS/JARDINEIRAS/ETC</v>
          </cell>
          <cell r="C898" t="str">
            <v/>
          </cell>
          <cell r="D898" t="str">
            <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t="str">
            <v/>
          </cell>
          <cell r="D903" t="str">
            <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t="str">
            <v/>
          </cell>
          <cell r="D905" t="str">
            <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t="str">
            <v/>
          </cell>
          <cell r="D910" t="str">
            <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t="str">
            <v/>
          </cell>
          <cell r="D912" t="str">
            <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t="str">
            <v/>
          </cell>
          <cell r="D915" t="str">
            <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t="str">
            <v/>
          </cell>
          <cell r="D917" t="str">
            <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t="str">
            <v/>
          </cell>
          <cell r="D919" t="str">
            <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t="str">
            <v/>
          </cell>
          <cell r="D921" t="str">
            <v/>
          </cell>
        </row>
        <row r="922">
          <cell r="A922">
            <v>73872</v>
          </cell>
          <cell r="B922" t="str">
            <v>IMPERMEABILIZACAO COM RESINA EPOXI</v>
          </cell>
          <cell r="C922" t="str">
            <v/>
          </cell>
          <cell r="D922" t="str">
            <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t="str">
            <v/>
          </cell>
          <cell r="D925" t="str">
            <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t="str">
            <v/>
          </cell>
          <cell r="D927" t="str">
            <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t="str">
            <v/>
          </cell>
          <cell r="D929" t="str">
            <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t="str">
            <v/>
          </cell>
          <cell r="D931" t="str">
            <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t="str">
            <v/>
          </cell>
          <cell r="D933" t="str">
            <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t="str">
            <v/>
          </cell>
          <cell r="D935" t="str">
            <v/>
          </cell>
        </row>
        <row r="936">
          <cell r="A936">
            <v>165</v>
          </cell>
          <cell r="B936" t="str">
            <v>ELETRODUTOS/CALHAS PARA LEITO DE CABOS</v>
          </cell>
          <cell r="C936" t="str">
            <v/>
          </cell>
          <cell r="D936" t="str">
            <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t="str">
            <v/>
          </cell>
          <cell r="D965" t="str">
            <v/>
          </cell>
        </row>
        <row r="966">
          <cell r="A966" t="str">
            <v>73740/001</v>
          </cell>
          <cell r="B966" t="str">
            <v>ELETRODUTO FERRO GALVANIZADO 1/2"</v>
          </cell>
          <cell r="C966" t="str">
            <v>M</v>
          </cell>
          <cell r="D966">
            <v>6.43</v>
          </cell>
        </row>
        <row r="967">
          <cell r="A967">
            <v>73798</v>
          </cell>
          <cell r="B967" t="str">
            <v>DUTOS DE POLIESTER DE ALTA DENSIDADE(PEAD)</v>
          </cell>
          <cell r="C967" t="str">
            <v/>
          </cell>
          <cell r="D967" t="str">
            <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t="str">
            <v/>
          </cell>
          <cell r="D972" t="str">
            <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t="str">
            <v/>
          </cell>
          <cell r="D975" t="str">
            <v/>
          </cell>
        </row>
        <row r="976">
          <cell r="A976" t="str">
            <v>74252/001</v>
          </cell>
          <cell r="B976" t="str">
            <v>ELETRODUTO DE PVC RIGIDO ROSCAVEL 25MM (1"), FORNECIMENTO E INSTALACAO</v>
          </cell>
          <cell r="C976" t="str">
            <v>M</v>
          </cell>
          <cell r="D976">
            <v>9</v>
          </cell>
        </row>
        <row r="977">
          <cell r="A977">
            <v>166</v>
          </cell>
          <cell r="B977" t="str">
            <v>CONEXOES</v>
          </cell>
          <cell r="C977" t="str">
            <v/>
          </cell>
          <cell r="D977" t="str">
            <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t="str">
            <v/>
          </cell>
          <cell r="D997" t="str">
            <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t="str">
            <v/>
          </cell>
          <cell r="D1012" t="str">
            <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t="str">
            <v/>
          </cell>
          <cell r="D1029" t="str">
            <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t="str">
            <v/>
          </cell>
          <cell r="D1031" t="str">
            <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t="str">
            <v/>
          </cell>
          <cell r="D1033" t="str">
            <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t="str">
            <v/>
          </cell>
          <cell r="D1035" t="str">
            <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t="str">
            <v/>
          </cell>
          <cell r="D1038" t="str">
            <v/>
          </cell>
        </row>
        <row r="1039">
          <cell r="A1039">
            <v>73861</v>
          </cell>
          <cell r="B1039" t="str">
            <v>CONDULETES</v>
          </cell>
          <cell r="C1039" t="str">
            <v/>
          </cell>
          <cell r="D1039" t="str">
            <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t="str">
            <v/>
          </cell>
          <cell r="D1061" t="str">
            <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t="str">
            <v/>
          </cell>
          <cell r="D1066" t="str">
            <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t="str">
            <v/>
          </cell>
          <cell r="D1068" t="str">
            <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t="str">
            <v/>
          </cell>
          <cell r="D1075" t="str">
            <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t="str">
            <v/>
          </cell>
          <cell r="D1079" t="str">
            <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t="str">
            <v/>
          </cell>
          <cell r="D1085" t="str">
            <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t="str">
            <v/>
          </cell>
          <cell r="D1096" t="str">
            <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t="str">
            <v/>
          </cell>
          <cell r="D1105" t="str">
            <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t="str">
            <v/>
          </cell>
          <cell r="D1107" t="str">
            <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t="str">
            <v/>
          </cell>
          <cell r="D1111" t="str">
            <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t="str">
            <v/>
          </cell>
          <cell r="D1120" t="str">
            <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t="str">
            <v/>
          </cell>
          <cell r="D1128" t="str">
            <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t="str">
            <v/>
          </cell>
          <cell r="D1130" t="str">
            <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t="str">
            <v/>
          </cell>
          <cell r="D1140" t="str">
            <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t="str">
            <v/>
          </cell>
          <cell r="D1143" t="str">
            <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t="str">
            <v/>
          </cell>
          <cell r="D1145" t="str">
            <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t="str">
            <v/>
          </cell>
          <cell r="D1147" t="str">
            <v/>
          </cell>
        </row>
        <row r="1148">
          <cell r="A1148">
            <v>73767</v>
          </cell>
          <cell r="B1148" t="str">
            <v>FORNEC/COLOC DE CONECTORES/LACO DE ROLDANA E ALCA P/ILUM PUBLICA</v>
          </cell>
          <cell r="C1148" t="str">
            <v/>
          </cell>
          <cell r="D1148" t="str">
            <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t="str">
            <v/>
          </cell>
          <cell r="D1155" t="str">
            <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t="str">
            <v/>
          </cell>
          <cell r="D1164" t="str">
            <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t="str">
            <v/>
          </cell>
          <cell r="D1168" t="str">
            <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t="str">
            <v/>
          </cell>
          <cell r="D1173" t="str">
            <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t="str">
            <v/>
          </cell>
          <cell r="D1175" t="str">
            <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t="str">
            <v/>
          </cell>
          <cell r="D1193" t="str">
            <v/>
          </cell>
        </row>
        <row r="1194">
          <cell r="A1194" t="str">
            <v>76454/001</v>
          </cell>
          <cell r="B1194" t="str">
            <v>ENTRADA DE ENERGIA EM BT TRIFASICA 70 A (QUADRA DESCOBERTA)</v>
          </cell>
          <cell r="C1194" t="str">
            <v>UN</v>
          </cell>
          <cell r="D1194">
            <v>1809.35</v>
          </cell>
        </row>
        <row r="1195">
          <cell r="A1195">
            <v>174</v>
          </cell>
          <cell r="B1195" t="str">
            <v>POSTE METALICO</v>
          </cell>
          <cell r="C1195" t="str">
            <v/>
          </cell>
          <cell r="D1195" t="str">
            <v/>
          </cell>
        </row>
        <row r="1196">
          <cell r="A1196">
            <v>73769</v>
          </cell>
          <cell r="B1196" t="str">
            <v>POSTES DE ACO FORNECIMENTO E ASSENTAMENTO</v>
          </cell>
          <cell r="C1196" t="str">
            <v/>
          </cell>
          <cell r="D1196" t="str">
            <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t="str">
            <v/>
          </cell>
          <cell r="D1201" t="str">
            <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t="str">
            <v/>
          </cell>
          <cell r="D1203" t="str">
            <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t="str">
            <v/>
          </cell>
          <cell r="D1206" t="str">
            <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t="str">
            <v/>
          </cell>
          <cell r="D1216" t="str">
            <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t="str">
            <v/>
          </cell>
          <cell r="D1218" t="str">
            <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t="str">
            <v/>
          </cell>
          <cell r="D1220" t="str">
            <v/>
          </cell>
        </row>
        <row r="1221">
          <cell r="A1221">
            <v>73857</v>
          </cell>
          <cell r="B1221" t="str">
            <v>TRANSFORMADORES DE DISTRIBUICAO</v>
          </cell>
          <cell r="C1221" t="str">
            <v/>
          </cell>
          <cell r="D1221" t="str">
            <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t="str">
            <v/>
          </cell>
          <cell r="D1232" t="str">
            <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t="str">
            <v/>
          </cell>
          <cell r="D1234" t="str">
            <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t="str">
            <v/>
          </cell>
          <cell r="D1237" t="str">
            <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t="str">
            <v/>
          </cell>
          <cell r="D1244" t="str">
            <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t="str">
            <v/>
          </cell>
          <cell r="D1258" t="str">
            <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t="str">
            <v/>
          </cell>
          <cell r="D1266" t="str">
            <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t="str">
            <v/>
          </cell>
          <cell r="D1270" t="str">
            <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t="str">
            <v/>
          </cell>
          <cell r="D1274" t="str">
            <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t="str">
            <v/>
          </cell>
          <cell r="D1277" t="str">
            <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t="str">
            <v/>
          </cell>
          <cell r="D1279" t="str">
            <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t="str">
            <v/>
          </cell>
          <cell r="D1281" t="str">
            <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t="str">
            <v/>
          </cell>
          <cell r="D1283" t="str">
            <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t="str">
            <v/>
          </cell>
          <cell r="D1308" t="str">
            <v/>
          </cell>
        </row>
        <row r="1309">
          <cell r="A1309">
            <v>74027</v>
          </cell>
          <cell r="B1309" t="str">
            <v>GRUPO GERADOR 150/170 KVA - MOTOR DIESEL</v>
          </cell>
          <cell r="C1309" t="str">
            <v/>
          </cell>
          <cell r="D1309" t="str">
            <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t="str">
            <v/>
          </cell>
          <cell r="D1315" t="str">
            <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t="str">
            <v/>
          </cell>
          <cell r="D1320" t="str">
            <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t="str">
            <v/>
          </cell>
          <cell r="D1329" t="str">
            <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t="str">
            <v/>
          </cell>
          <cell r="D1335" t="str">
            <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t="str">
            <v/>
          </cell>
          <cell r="D1341" t="str">
            <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t="str">
            <v/>
          </cell>
          <cell r="D1346" t="str">
            <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t="str">
            <v/>
          </cell>
          <cell r="D1350" t="str">
            <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t="str">
            <v/>
          </cell>
          <cell r="D1356" t="str">
            <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t="str">
            <v/>
          </cell>
          <cell r="D1361" t="str">
            <v/>
          </cell>
        </row>
        <row r="1362">
          <cell r="A1362">
            <v>186</v>
          </cell>
          <cell r="B1362" t="str">
            <v>INCENDIO</v>
          </cell>
          <cell r="C1362" t="str">
            <v/>
          </cell>
          <cell r="D1362" t="str">
            <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t="str">
            <v/>
          </cell>
          <cell r="D1368" t="str">
            <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t="str">
            <v/>
          </cell>
          <cell r="D1371" t="str">
            <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t="str">
            <v/>
          </cell>
          <cell r="D1373" t="str">
            <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t="str">
            <v/>
          </cell>
          <cell r="D1377" t="str">
            <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t="str">
            <v/>
          </cell>
          <cell r="D1392" t="str">
            <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t="str">
            <v/>
          </cell>
          <cell r="D1394" t="str">
            <v/>
          </cell>
        </row>
        <row r="1395">
          <cell r="A1395">
            <v>8260</v>
          </cell>
          <cell r="B1395" t="str">
            <v>INSTALACAO PARA-RAIOS P/RESERVATORIO</v>
          </cell>
          <cell r="C1395" t="str">
            <v>UN</v>
          </cell>
          <cell r="D1395">
            <v>1737.3</v>
          </cell>
        </row>
        <row r="1396">
          <cell r="A1396">
            <v>274</v>
          </cell>
          <cell r="B1396" t="str">
            <v>GAS</v>
          </cell>
          <cell r="C1396" t="str">
            <v/>
          </cell>
          <cell r="D1396" t="str">
            <v/>
          </cell>
        </row>
        <row r="1397">
          <cell r="A1397">
            <v>74003</v>
          </cell>
          <cell r="B1397" t="str">
            <v>INSTALACAO GAS</v>
          </cell>
          <cell r="C1397" t="str">
            <v/>
          </cell>
          <cell r="D1397" t="str">
            <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t="str">
            <v/>
          </cell>
          <cell r="D1399" t="str">
            <v/>
          </cell>
        </row>
        <row r="1400">
          <cell r="A1400">
            <v>179</v>
          </cell>
          <cell r="B1400" t="str">
            <v>FORNEC. E ASSENTAMENTO DE TUBOS P/INSTALACAO DOMICILIAR</v>
          </cell>
          <cell r="C1400" t="str">
            <v/>
          </cell>
          <cell r="D1400" t="str">
            <v/>
          </cell>
        </row>
        <row r="1401">
          <cell r="A1401">
            <v>73777</v>
          </cell>
          <cell r="B1401" t="str">
            <v>TUBULAÇÃO EM PVC ROSCAVEL S/ CONEXOES P/ AGUA FRIA</v>
          </cell>
          <cell r="C1401" t="str">
            <v/>
          </cell>
          <cell r="D1401" t="str">
            <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t="str">
            <v/>
          </cell>
          <cell r="D1410" t="str">
            <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t="str">
            <v/>
          </cell>
          <cell r="D1414" t="str">
            <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t="str">
            <v/>
          </cell>
          <cell r="D1424" t="str">
            <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t="str">
            <v/>
          </cell>
          <cell r="D1435" t="str">
            <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t="str">
            <v/>
          </cell>
          <cell r="D1445" t="str">
            <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t="str">
            <v/>
          </cell>
          <cell r="D1447" t="str">
            <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t="str">
            <v/>
          </cell>
          <cell r="D1450" t="str">
            <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t="str">
            <v/>
          </cell>
          <cell r="D1455" t="str">
            <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t="str">
            <v/>
          </cell>
          <cell r="D1458" t="str">
            <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t="str">
            <v/>
          </cell>
          <cell r="D1464" t="str">
            <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t="str">
            <v/>
          </cell>
          <cell r="D1471" t="str">
            <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t="str">
            <v/>
          </cell>
          <cell r="D1479" t="str">
            <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t="str">
            <v/>
          </cell>
          <cell r="D1483" t="str">
            <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t="str">
            <v/>
          </cell>
          <cell r="D1491" t="str">
            <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t="str">
            <v/>
          </cell>
          <cell r="D1777" t="str">
            <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t="str">
            <v/>
          </cell>
          <cell r="D1780" t="str">
            <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t="str">
            <v/>
          </cell>
          <cell r="D1785" t="str">
            <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t="str">
            <v/>
          </cell>
          <cell r="D1787" t="str">
            <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t="str">
            <v/>
          </cell>
          <cell r="D1790" t="str">
            <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t="str">
            <v/>
          </cell>
          <cell r="D1793" t="str">
            <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t="str">
            <v/>
          </cell>
          <cell r="D1796" t="str">
            <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t="str">
            <v/>
          </cell>
          <cell r="D1801" t="str">
            <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t="str">
            <v/>
          </cell>
          <cell r="D1803" t="str">
            <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t="str">
            <v/>
          </cell>
          <cell r="D1806" t="str">
            <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t="str">
            <v/>
          </cell>
          <cell r="D1808" t="str">
            <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t="str">
            <v/>
          </cell>
          <cell r="D1813" t="str">
            <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t="str">
            <v/>
          </cell>
          <cell r="D1827" t="str">
            <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t="str">
            <v/>
          </cell>
          <cell r="D1830" t="str">
            <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t="str">
            <v/>
          </cell>
          <cell r="D1832" t="str">
            <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t="str">
            <v/>
          </cell>
          <cell r="D1845" t="str">
            <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t="str">
            <v/>
          </cell>
          <cell r="D1855" t="str">
            <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t="str">
            <v/>
          </cell>
          <cell r="D1858" t="str">
            <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t="str">
            <v/>
          </cell>
          <cell r="D1862" t="str">
            <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t="str">
            <v/>
          </cell>
          <cell r="D1864" t="str">
            <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t="str">
            <v/>
          </cell>
          <cell r="D1866" t="str">
            <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t="str">
            <v/>
          </cell>
          <cell r="D1869" t="str">
            <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t="str">
            <v/>
          </cell>
          <cell r="D1874" t="str">
            <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t="str">
            <v/>
          </cell>
          <cell r="D1877" t="str">
            <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t="str">
            <v/>
          </cell>
          <cell r="D1880" t="str">
            <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t="str">
            <v/>
          </cell>
          <cell r="D1884" t="str">
            <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t="str">
            <v/>
          </cell>
          <cell r="D1887" t="str">
            <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t="str">
            <v/>
          </cell>
          <cell r="D1889" t="str">
            <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t="str">
            <v/>
          </cell>
          <cell r="D1891" t="str">
            <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t="str">
            <v/>
          </cell>
          <cell r="D1895" t="str">
            <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t="str">
            <v/>
          </cell>
          <cell r="D1898" t="str">
            <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t="str">
            <v/>
          </cell>
          <cell r="D1902" t="str">
            <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t="str">
            <v/>
          </cell>
          <cell r="D1906" t="str">
            <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t="str">
            <v/>
          </cell>
          <cell r="D1910" t="str">
            <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t="str">
            <v/>
          </cell>
          <cell r="D1916" t="str">
            <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t="str">
            <v/>
          </cell>
          <cell r="D1918" t="str">
            <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t="str">
            <v/>
          </cell>
          <cell r="D1920" t="str">
            <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t="str">
            <v/>
          </cell>
          <cell r="D1922" t="str">
            <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t="str">
            <v/>
          </cell>
          <cell r="D1924" t="str">
            <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t="str">
            <v/>
          </cell>
          <cell r="D1926" t="str">
            <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t="str">
            <v/>
          </cell>
          <cell r="D1928" t="str">
            <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t="str">
            <v/>
          </cell>
          <cell r="D1930" t="str">
            <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t="str">
            <v/>
          </cell>
          <cell r="D1932" t="str">
            <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t="str">
            <v/>
          </cell>
          <cell r="D1934" t="str">
            <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t="str">
            <v/>
          </cell>
          <cell r="D1936" t="str">
            <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t="str">
            <v/>
          </cell>
          <cell r="D1939" t="str">
            <v/>
          </cell>
        </row>
        <row r="1940">
          <cell r="A1940">
            <v>73958</v>
          </cell>
          <cell r="B1940" t="str">
            <v>PONTO ESGOTO</v>
          </cell>
          <cell r="C1940" t="str">
            <v/>
          </cell>
          <cell r="D1940" t="str">
            <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t="str">
            <v/>
          </cell>
          <cell r="D1942" t="str">
            <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t="str">
            <v/>
          </cell>
          <cell r="D1946" t="str">
            <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t="str">
            <v/>
          </cell>
          <cell r="D1951" t="str">
            <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t="str">
            <v/>
          </cell>
          <cell r="D1967" t="str">
            <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t="str">
            <v/>
          </cell>
          <cell r="D1975" t="str">
            <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t="str">
            <v/>
          </cell>
          <cell r="D1977" t="str">
            <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t="str">
            <v/>
          </cell>
          <cell r="D1984" t="str">
            <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t="str">
            <v/>
          </cell>
          <cell r="D1986" t="str">
            <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t="str">
            <v/>
          </cell>
          <cell r="D1988" t="str">
            <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t="str">
            <v/>
          </cell>
          <cell r="D1990" t="str">
            <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t="str">
            <v/>
          </cell>
          <cell r="D1992" t="str">
            <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t="str">
            <v/>
          </cell>
          <cell r="D1994" t="str">
            <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t="str">
            <v/>
          </cell>
          <cell r="D1996" t="str">
            <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t="str">
            <v/>
          </cell>
          <cell r="D1998" t="str">
            <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t="str">
            <v/>
          </cell>
          <cell r="D2000" t="str">
            <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t="str">
            <v/>
          </cell>
          <cell r="D2002" t="str">
            <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t="str">
            <v/>
          </cell>
          <cell r="D2004" t="str">
            <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t="str">
            <v/>
          </cell>
          <cell r="D2006" t="str">
            <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t="str">
            <v/>
          </cell>
          <cell r="D2008" t="str">
            <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t="str">
            <v/>
          </cell>
          <cell r="D2010" t="str">
            <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t="str">
            <v/>
          </cell>
          <cell r="D2012" t="str">
            <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t="str">
            <v/>
          </cell>
          <cell r="D2014" t="str">
            <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t="str">
            <v/>
          </cell>
          <cell r="D2016" t="str">
            <v/>
          </cell>
        </row>
        <row r="2017">
          <cell r="A2017">
            <v>74026</v>
          </cell>
          <cell r="B2017" t="str">
            <v>COLUNA DE VENTILAÇÃO</v>
          </cell>
          <cell r="C2017" t="str">
            <v/>
          </cell>
          <cell r="D2017" t="str">
            <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t="str">
            <v/>
          </cell>
          <cell r="D2019" t="str">
            <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t="str">
            <v/>
          </cell>
          <cell r="D2026" t="str">
            <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t="str">
            <v/>
          </cell>
          <cell r="D2028" t="str">
            <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t="str">
            <v/>
          </cell>
          <cell r="D2030" t="str">
            <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t="str">
            <v/>
          </cell>
          <cell r="D2032" t="str">
            <v/>
          </cell>
        </row>
        <row r="2033">
          <cell r="A2033">
            <v>232</v>
          </cell>
          <cell r="B2033" t="str">
            <v>INSTALACAO DE BOMBAS EM GERAL</v>
          </cell>
          <cell r="C2033" t="str">
            <v/>
          </cell>
          <cell r="D2033" t="str">
            <v/>
          </cell>
        </row>
        <row r="2034">
          <cell r="A2034">
            <v>73826</v>
          </cell>
          <cell r="B2034" t="str">
            <v>INSTALACAO DE COMPRESSOR DE AR OU SOPRADOR</v>
          </cell>
          <cell r="C2034" t="str">
            <v/>
          </cell>
          <cell r="D2034" t="str">
            <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t="str">
            <v/>
          </cell>
          <cell r="D2037" t="str">
            <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t="str">
            <v/>
          </cell>
          <cell r="D2042" t="str">
            <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t="str">
            <v/>
          </cell>
          <cell r="D2046" t="str">
            <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t="str">
            <v/>
          </cell>
          <cell r="D2051" t="str">
            <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t="str">
            <v/>
          </cell>
          <cell r="D2055" t="str">
            <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t="str">
            <v/>
          </cell>
          <cell r="D2062" t="str">
            <v/>
          </cell>
        </row>
        <row r="2063">
          <cell r="A2063" t="str">
            <v>73824/001</v>
          </cell>
          <cell r="B2063" t="str">
            <v>INSTALACAO DE MISTURADOR VERTICAL</v>
          </cell>
          <cell r="C2063" t="str">
            <v>UN</v>
          </cell>
          <cell r="D2063">
            <v>188.32</v>
          </cell>
        </row>
        <row r="2064">
          <cell r="A2064">
            <v>73825</v>
          </cell>
          <cell r="B2064" t="str">
            <v>VERTEDORES</v>
          </cell>
          <cell r="C2064" t="str">
            <v/>
          </cell>
          <cell r="D2064" t="str">
            <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t="str">
            <v/>
          </cell>
          <cell r="D2067" t="str">
            <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t="str">
            <v/>
          </cell>
          <cell r="D2073" t="str">
            <v/>
          </cell>
        </row>
        <row r="2074">
          <cell r="A2074">
            <v>58</v>
          </cell>
          <cell r="B2074" t="str">
            <v>LIGACOES PREDIAIS DE AGUA</v>
          </cell>
          <cell r="C2074" t="str">
            <v/>
          </cell>
          <cell r="D2074" t="str">
            <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t="str">
            <v/>
          </cell>
          <cell r="D2076" t="str">
            <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t="str">
            <v/>
          </cell>
          <cell r="D2078" t="str">
            <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t="str">
            <v/>
          </cell>
          <cell r="D2082" t="str">
            <v/>
          </cell>
        </row>
        <row r="2083">
          <cell r="A2083" t="str">
            <v>74218/001</v>
          </cell>
          <cell r="B2083" t="str">
            <v>KIT CAVALETE PVC COM REGISTRO 3/4" - FORNECIMENTO E INSTALACAO</v>
          </cell>
          <cell r="C2083" t="str">
            <v>UN</v>
          </cell>
          <cell r="D2083">
            <v>43.44</v>
          </cell>
        </row>
        <row r="2084">
          <cell r="A2084">
            <v>74253</v>
          </cell>
          <cell r="B2084" t="str">
            <v>RAMAL PREDIAL</v>
          </cell>
          <cell r="C2084" t="str">
            <v/>
          </cell>
          <cell r="D2084" t="str">
            <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t="str">
            <v/>
          </cell>
          <cell r="D2086" t="str">
            <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t="str">
            <v/>
          </cell>
          <cell r="D2088" t="str">
            <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t="str">
            <v/>
          </cell>
          <cell r="D2091" t="str">
            <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t="str">
            <v/>
          </cell>
          <cell r="D2095" t="str">
            <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t="str">
            <v/>
          </cell>
          <cell r="D2098" t="str">
            <v/>
          </cell>
        </row>
        <row r="2099">
          <cell r="A2099">
            <v>17</v>
          </cell>
          <cell r="B2099" t="str">
            <v>DRAGAGEM</v>
          </cell>
          <cell r="C2099" t="str">
            <v/>
          </cell>
          <cell r="D2099" t="str">
            <v/>
          </cell>
        </row>
        <row r="2100">
          <cell r="A2100">
            <v>76451</v>
          </cell>
          <cell r="B2100" t="str">
            <v>ESCAVACAO SUBMERSA</v>
          </cell>
          <cell r="C2100" t="str">
            <v/>
          </cell>
          <cell r="D2100" t="str">
            <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t="str">
            <v/>
          </cell>
          <cell r="D2102" t="str">
            <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t="str">
            <v/>
          </cell>
          <cell r="D2104" t="str">
            <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t="str">
            <v/>
          </cell>
          <cell r="D2107" t="str">
            <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t="str">
            <v/>
          </cell>
          <cell r="D2109" t="str">
            <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t="str">
            <v/>
          </cell>
          <cell r="D2111" t="str">
            <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t="str">
            <v/>
          </cell>
          <cell r="D2113" t="str">
            <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t="str">
            <v/>
          </cell>
          <cell r="D2116" t="str">
            <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t="str">
            <v/>
          </cell>
          <cell r="D2118" t="str">
            <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t="str">
            <v/>
          </cell>
          <cell r="D2120" t="str">
            <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t="str">
            <v/>
          </cell>
          <cell r="D2122" t="str">
            <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t="str">
            <v/>
          </cell>
          <cell r="D2124" t="str">
            <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t="str">
            <v/>
          </cell>
          <cell r="D2130" t="str">
            <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t="str">
            <v/>
          </cell>
          <cell r="D2134" t="str">
            <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t="str">
            <v/>
          </cell>
          <cell r="D2150" t="str">
            <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t="str">
            <v/>
          </cell>
          <cell r="D2152" t="str">
            <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t="str">
            <v/>
          </cell>
          <cell r="D2154" t="str">
            <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t="str">
            <v/>
          </cell>
          <cell r="D2161" t="str">
            <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t="str">
            <v/>
          </cell>
          <cell r="D2164" t="str">
            <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t="str">
            <v/>
          </cell>
          <cell r="D2167" t="str">
            <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t="str">
            <v/>
          </cell>
          <cell r="D2169" t="str">
            <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t="str">
            <v/>
          </cell>
          <cell r="D2172" t="str">
            <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t="str">
            <v/>
          </cell>
          <cell r="D2179" t="str">
            <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t="str">
            <v/>
          </cell>
          <cell r="D2181" t="str">
            <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t="str">
            <v/>
          </cell>
          <cell r="D2183" t="str">
            <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t="str">
            <v/>
          </cell>
          <cell r="D2186" t="str">
            <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t="str">
            <v/>
          </cell>
          <cell r="D2252" t="str">
            <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t="str">
            <v/>
          </cell>
          <cell r="D2254" t="str">
            <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t="str">
            <v/>
          </cell>
          <cell r="D2256" t="str">
            <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t="str">
            <v/>
          </cell>
          <cell r="D2260" t="str">
            <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t="str">
            <v/>
          </cell>
          <cell r="D2262" t="str">
            <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t="str">
            <v/>
          </cell>
          <cell r="D2264" t="str">
            <v/>
          </cell>
        </row>
        <row r="2265">
          <cell r="A2265" t="str">
            <v>74207/001</v>
          </cell>
          <cell r="B2265" t="str">
            <v>TRANSPORTE DE MATERIAL - BOTA-FORA, D.M.T = 10,0 KM</v>
          </cell>
          <cell r="C2265" t="str">
            <v>M3</v>
          </cell>
          <cell r="D2265">
            <v>11.34</v>
          </cell>
        </row>
        <row r="2266">
          <cell r="A2266">
            <v>74241</v>
          </cell>
          <cell r="B2266" t="str">
            <v>EMPILHAMENTO DE SOLO ORGANICO</v>
          </cell>
          <cell r="C2266" t="str">
            <v/>
          </cell>
          <cell r="D2266" t="str">
            <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t="str">
            <v/>
          </cell>
          <cell r="D2268" t="str">
            <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t="str">
            <v/>
          </cell>
          <cell r="D2272" t="str">
            <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t="str">
            <v/>
          </cell>
          <cell r="D2274" t="str">
            <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t="str">
            <v/>
          </cell>
          <cell r="D2277" t="str">
            <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t="str">
            <v/>
          </cell>
          <cell r="D2282" t="str">
            <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t="str">
            <v/>
          </cell>
          <cell r="D2285" t="str">
            <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t="str">
            <v/>
          </cell>
          <cell r="D2287" t="str">
            <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t="str">
            <v/>
          </cell>
          <cell r="D2289" t="str">
            <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t="str">
            <v/>
          </cell>
          <cell r="D2291" t="str">
            <v/>
          </cell>
        </row>
        <row r="2292">
          <cell r="A2292">
            <v>63</v>
          </cell>
          <cell r="B2292" t="str">
            <v>ALVENARIA DE TIJOLOS CERAMICOS</v>
          </cell>
          <cell r="C2292" t="str">
            <v/>
          </cell>
          <cell r="D2292" t="str">
            <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t="str">
            <v/>
          </cell>
          <cell r="D2305" t="str">
            <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t="str">
            <v/>
          </cell>
          <cell r="D2307" t="str">
            <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t="str">
            <v/>
          </cell>
          <cell r="D2313" t="str">
            <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t="str">
            <v/>
          </cell>
          <cell r="D2315" t="str">
            <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t="str">
            <v/>
          </cell>
          <cell r="D2317" t="str">
            <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t="str">
            <v/>
          </cell>
          <cell r="D2319" t="str">
            <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t="str">
            <v/>
          </cell>
          <cell r="D2322" t="str">
            <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t="str">
            <v/>
          </cell>
          <cell r="D2324" t="str">
            <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t="str">
            <v/>
          </cell>
          <cell r="D2326" t="str">
            <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t="str">
            <v/>
          </cell>
          <cell r="D2330" t="str">
            <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t="str">
            <v/>
          </cell>
          <cell r="D2332" t="str">
            <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t="str">
            <v/>
          </cell>
          <cell r="D2334" t="str">
            <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t="str">
            <v/>
          </cell>
          <cell r="D2345" t="str">
            <v/>
          </cell>
        </row>
        <row r="2346">
          <cell r="A2346">
            <v>73937</v>
          </cell>
          <cell r="B2346" t="str">
            <v>ALVENARIA ELEMENTO VAZADO CONCRETO (COBOGO)</v>
          </cell>
          <cell r="C2346" t="str">
            <v/>
          </cell>
          <cell r="D2346" t="str">
            <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t="str">
            <v/>
          </cell>
          <cell r="D2352" t="str">
            <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t="str">
            <v/>
          </cell>
          <cell r="D2354" t="str">
            <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t="str">
            <v/>
          </cell>
          <cell r="D2356" t="str">
            <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t="str">
            <v/>
          </cell>
          <cell r="D2361" t="str">
            <v/>
          </cell>
        </row>
        <row r="2362">
          <cell r="A2362">
            <v>74053</v>
          </cell>
          <cell r="B2362" t="str">
            <v>ALVENARIA EM PEDRA RACHAO</v>
          </cell>
          <cell r="C2362" t="str">
            <v/>
          </cell>
          <cell r="D2362" t="str">
            <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t="str">
            <v/>
          </cell>
          <cell r="D2366" t="str">
            <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t="str">
            <v/>
          </cell>
          <cell r="D2372" t="str">
            <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t="str">
            <v/>
          </cell>
          <cell r="D2374" t="str">
            <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t="str">
            <v/>
          </cell>
          <cell r="D2389" t="str">
            <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t="str">
            <v/>
          </cell>
          <cell r="D2391" t="str">
            <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t="str">
            <v/>
          </cell>
          <cell r="D2393" t="str">
            <v/>
          </cell>
        </row>
        <row r="2394">
          <cell r="A2394">
            <v>73863</v>
          </cell>
          <cell r="B2394" t="str">
            <v>ALVENARIA DE BLOCOS DE CONCRETO CELULAR</v>
          </cell>
          <cell r="C2394" t="str">
            <v/>
          </cell>
          <cell r="D2394" t="str">
            <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t="str">
            <v/>
          </cell>
          <cell r="D2397" t="str">
            <v/>
          </cell>
        </row>
        <row r="2398">
          <cell r="A2398">
            <v>68079</v>
          </cell>
          <cell r="B2398" t="str">
            <v>PAREDE DE ADOBE PARA FORNOS</v>
          </cell>
          <cell r="C2398" t="str">
            <v>M3</v>
          </cell>
          <cell r="D2398">
            <v>345.25</v>
          </cell>
        </row>
        <row r="2399">
          <cell r="A2399" t="str">
            <v>PAVI</v>
          </cell>
          <cell r="B2399" t="str">
            <v>PAVIMENTACAO</v>
          </cell>
          <cell r="C2399" t="str">
            <v/>
          </cell>
          <cell r="D2399" t="str">
            <v/>
          </cell>
        </row>
        <row r="2400">
          <cell r="A2400">
            <v>54</v>
          </cell>
          <cell r="B2400" t="str">
            <v>RECOMPOSICAO DE PAVIMENTACAO</v>
          </cell>
          <cell r="C2400" t="str">
            <v/>
          </cell>
          <cell r="D2400" t="str">
            <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t="str">
            <v/>
          </cell>
          <cell r="D2403" t="str">
            <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t="str">
            <v/>
          </cell>
          <cell r="D2408" t="str">
            <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t="str">
            <v/>
          </cell>
          <cell r="D2410" t="str">
            <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t="str">
            <v/>
          </cell>
          <cell r="D2412" t="str">
            <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t="str">
            <v/>
          </cell>
          <cell r="D2426" t="str">
            <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t="str">
            <v/>
          </cell>
          <cell r="D2428" t="str">
            <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t="str">
            <v/>
          </cell>
          <cell r="D2453" t="str">
            <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t="str">
            <v/>
          </cell>
          <cell r="D2455" t="str">
            <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t="str">
            <v/>
          </cell>
          <cell r="D2457" t="str">
            <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t="str">
            <v/>
          </cell>
          <cell r="D2464" t="str">
            <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t="str">
            <v/>
          </cell>
          <cell r="D2467" t="str">
            <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t="str">
            <v/>
          </cell>
          <cell r="D2470" t="str">
            <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t="str">
            <v/>
          </cell>
          <cell r="D2473" t="str">
            <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t="str">
            <v/>
          </cell>
          <cell r="D2475" t="str">
            <v/>
          </cell>
        </row>
        <row r="2476">
          <cell r="A2476">
            <v>73770</v>
          </cell>
          <cell r="B2476" t="str">
            <v>BARREIRA PRE-MOLDADA CONCR ARMADO/MURETA DIVISORIA DE TRAFEGO</v>
          </cell>
          <cell r="C2476" t="str">
            <v/>
          </cell>
          <cell r="D2476" t="str">
            <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t="str">
            <v/>
          </cell>
          <cell r="D2482" t="str">
            <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t="str">
            <v/>
          </cell>
          <cell r="D2487" t="str">
            <v/>
          </cell>
        </row>
        <row r="2488">
          <cell r="A2488">
            <v>155</v>
          </cell>
          <cell r="B2488" t="str">
            <v>PINTURA DE PAREDE</v>
          </cell>
          <cell r="C2488" t="str">
            <v/>
          </cell>
          <cell r="D2488" t="str">
            <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t="str">
            <v/>
          </cell>
          <cell r="D2492" t="str">
            <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t="str">
            <v/>
          </cell>
          <cell r="D2494" t="str">
            <v/>
          </cell>
        </row>
        <row r="2495">
          <cell r="A2495" t="str">
            <v>73750/001</v>
          </cell>
          <cell r="B2495" t="str">
            <v>PINTURA LATEX PVA AMBIENTES INTERNOS, DUAS DEMAOS</v>
          </cell>
          <cell r="C2495" t="str">
            <v>M2</v>
          </cell>
          <cell r="D2495">
            <v>6.01</v>
          </cell>
        </row>
        <row r="2496">
          <cell r="A2496">
            <v>73751</v>
          </cell>
          <cell r="B2496" t="str">
            <v>SELADOR P/ PAREDE</v>
          </cell>
          <cell r="C2496" t="str">
            <v/>
          </cell>
          <cell r="D2496" t="str">
            <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t="str">
            <v/>
          </cell>
          <cell r="D2498" t="str">
            <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t="str">
            <v/>
          </cell>
          <cell r="D2500" t="str">
            <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t="str">
            <v/>
          </cell>
          <cell r="D2503" t="str">
            <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t="str">
            <v/>
          </cell>
          <cell r="D2507" t="str">
            <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t="str">
            <v/>
          </cell>
          <cell r="D2510" t="str">
            <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t="str">
            <v/>
          </cell>
          <cell r="D2512" t="str">
            <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t="str">
            <v/>
          </cell>
          <cell r="D2515" t="str">
            <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t="str">
            <v/>
          </cell>
          <cell r="D2518" t="str">
            <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t="str">
            <v/>
          </cell>
          <cell r="D2520" t="str">
            <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t="str">
            <v/>
          </cell>
          <cell r="D2523" t="str">
            <v/>
          </cell>
        </row>
        <row r="2524">
          <cell r="A2524" t="str">
            <v>73739/001</v>
          </cell>
          <cell r="B2524" t="str">
            <v>PINTURA ESMALTE ACETINADO EM MADEIRA, DUAS DEMAOS</v>
          </cell>
          <cell r="C2524" t="str">
            <v>M2</v>
          </cell>
          <cell r="D2524">
            <v>9.58</v>
          </cell>
        </row>
        <row r="2525">
          <cell r="A2525">
            <v>73832</v>
          </cell>
          <cell r="B2525" t="str">
            <v>EMASSAMENTO MADEIRA</v>
          </cell>
          <cell r="C2525" t="str">
            <v/>
          </cell>
          <cell r="D2525" t="str">
            <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t="str">
            <v/>
          </cell>
          <cell r="D2527" t="str">
            <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t="str">
            <v/>
          </cell>
          <cell r="D2531" t="str">
            <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t="str">
            <v/>
          </cell>
          <cell r="D2536" t="str">
            <v/>
          </cell>
        </row>
        <row r="2537">
          <cell r="A2537" t="str">
            <v>73794/001</v>
          </cell>
          <cell r="B2537" t="str">
            <v>PINTURA COM TINTA GRAFITE ESMALTE EM FERRO</v>
          </cell>
          <cell r="C2537" t="str">
            <v>M2</v>
          </cell>
          <cell r="D2537">
            <v>15.31</v>
          </cell>
        </row>
        <row r="2538">
          <cell r="A2538">
            <v>73865</v>
          </cell>
          <cell r="B2538" t="str">
            <v>PRIMER EPOXI</v>
          </cell>
          <cell r="C2538" t="str">
            <v/>
          </cell>
          <cell r="D2538" t="str">
            <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t="str">
            <v/>
          </cell>
          <cell r="D2540" t="str">
            <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t="str">
            <v/>
          </cell>
          <cell r="D2544" t="str">
            <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t="str">
            <v/>
          </cell>
          <cell r="D2547" t="str">
            <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t="str">
            <v/>
          </cell>
          <cell r="D2549" t="str">
            <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t="str">
            <v/>
          </cell>
          <cell r="D2551" t="str">
            <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t="str">
            <v/>
          </cell>
          <cell r="D2555" t="str">
            <v/>
          </cell>
        </row>
        <row r="2556">
          <cell r="A2556">
            <v>74109</v>
          </cell>
          <cell r="B2556" t="str">
            <v>PINTURA IMUNIZANTE</v>
          </cell>
          <cell r="C2556" t="str">
            <v/>
          </cell>
          <cell r="D2556" t="str">
            <v/>
          </cell>
        </row>
        <row r="2557">
          <cell r="A2557" t="str">
            <v>74109/001</v>
          </cell>
          <cell r="B2557" t="str">
            <v>PINTURA IMUNIZANTE PARA MADEIRA, DUAS DEMAOS</v>
          </cell>
          <cell r="C2557" t="str">
            <v>M2</v>
          </cell>
          <cell r="D2557">
            <v>11.8</v>
          </cell>
        </row>
        <row r="2558">
          <cell r="A2558">
            <v>161</v>
          </cell>
          <cell r="B2558" t="str">
            <v>PINTURA PARA PISO</v>
          </cell>
          <cell r="C2558" t="str">
            <v/>
          </cell>
          <cell r="D2558" t="str">
            <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t="str">
            <v/>
          </cell>
          <cell r="D2560" t="str">
            <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t="str">
            <v/>
          </cell>
          <cell r="D2562" t="str">
            <v/>
          </cell>
        </row>
        <row r="2563">
          <cell r="A2563" t="str">
            <v>74245/001</v>
          </cell>
          <cell r="B2563" t="str">
            <v>PINTURA COM TINTA ACRILICA PARA PISOS EM QUADRAS POLIESPORTIVAS</v>
          </cell>
          <cell r="C2563" t="str">
            <v>M2</v>
          </cell>
          <cell r="D2563">
            <v>6.13</v>
          </cell>
        </row>
        <row r="2564">
          <cell r="A2564" t="str">
            <v>PISO</v>
          </cell>
          <cell r="B2564" t="str">
            <v>PISOS</v>
          </cell>
          <cell r="C2564" t="str">
            <v/>
          </cell>
          <cell r="D2564" t="str">
            <v/>
          </cell>
        </row>
        <row r="2565">
          <cell r="A2565">
            <v>111</v>
          </cell>
          <cell r="B2565" t="str">
            <v>PISO CIMENTADO</v>
          </cell>
          <cell r="C2565" t="str">
            <v/>
          </cell>
          <cell r="D2565" t="str">
            <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t="str">
            <v/>
          </cell>
          <cell r="D2568" t="str">
            <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t="str">
            <v/>
          </cell>
          <cell r="D2574" t="str">
            <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t="str">
            <v/>
          </cell>
          <cell r="D2578" t="str">
            <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t="str">
            <v/>
          </cell>
          <cell r="D2580" t="str">
            <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t="str">
            <v/>
          </cell>
          <cell r="D2585" t="str">
            <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t="str">
            <v/>
          </cell>
          <cell r="D2588" t="str">
            <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t="str">
            <v/>
          </cell>
          <cell r="D2590" t="str">
            <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t="str">
            <v/>
          </cell>
          <cell r="D2594" t="str">
            <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t="str">
            <v/>
          </cell>
          <cell r="D2599" t="str">
            <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t="str">
            <v/>
          </cell>
          <cell r="D2601" t="str">
            <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t="str">
            <v/>
          </cell>
          <cell r="D2604" t="str">
            <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t="str">
            <v/>
          </cell>
          <cell r="D2606" t="str">
            <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t="str">
            <v/>
          </cell>
          <cell r="D2608" t="str">
            <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t="str">
            <v/>
          </cell>
          <cell r="D2610" t="str">
            <v/>
          </cell>
        </row>
        <row r="2611">
          <cell r="A2611">
            <v>73743</v>
          </cell>
          <cell r="B2611" t="str">
            <v>PISO EM PEDRA</v>
          </cell>
          <cell r="C2611" t="str">
            <v/>
          </cell>
          <cell r="D2611" t="str">
            <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t="str">
            <v/>
          </cell>
          <cell r="D2613" t="str">
            <v/>
          </cell>
        </row>
        <row r="2614">
          <cell r="A2614" t="str">
            <v>73818/001</v>
          </cell>
          <cell r="B2614" t="str">
            <v>PAVIMENTACAO EM PEDRISCO, ESPESSURA 5CM</v>
          </cell>
          <cell r="C2614" t="str">
            <v>M2</v>
          </cell>
          <cell r="D2614">
            <v>6.57</v>
          </cell>
        </row>
        <row r="2615">
          <cell r="A2615">
            <v>73921</v>
          </cell>
          <cell r="B2615" t="str">
            <v>PISO PEDRA</v>
          </cell>
          <cell r="C2615" t="str">
            <v/>
          </cell>
          <cell r="D2615" t="str">
            <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t="str">
            <v/>
          </cell>
          <cell r="D2618" t="str">
            <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t="str">
            <v/>
          </cell>
          <cell r="D2620" t="str">
            <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t="str">
            <v/>
          </cell>
          <cell r="D2622" t="str">
            <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t="str">
            <v/>
          </cell>
          <cell r="D2624" t="str">
            <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t="str">
            <v/>
          </cell>
          <cell r="D2629" t="str">
            <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t="str">
            <v/>
          </cell>
          <cell r="D2631" t="str">
            <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t="str">
            <v/>
          </cell>
          <cell r="D2635" t="str">
            <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t="str">
            <v/>
          </cell>
          <cell r="D2637" t="str">
            <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t="str">
            <v/>
          </cell>
          <cell r="D2639" t="str">
            <v/>
          </cell>
        </row>
        <row r="2640">
          <cell r="A2640">
            <v>74159</v>
          </cell>
          <cell r="B2640" t="str">
            <v>SOLEIRA DE ARDOSIA</v>
          </cell>
          <cell r="C2640" t="str">
            <v/>
          </cell>
          <cell r="D2640" t="str">
            <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t="str">
            <v/>
          </cell>
          <cell r="D2642" t="str">
            <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t="str">
            <v/>
          </cell>
          <cell r="D2644" t="str">
            <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t="str">
            <v/>
          </cell>
          <cell r="D2646" t="str">
            <v/>
          </cell>
        </row>
        <row r="2647">
          <cell r="A2647">
            <v>74111</v>
          </cell>
          <cell r="B2647" t="str">
            <v>SOLEIRA MARMORE BRANCO</v>
          </cell>
          <cell r="C2647" t="str">
            <v/>
          </cell>
          <cell r="D2647" t="str">
            <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t="str">
            <v/>
          </cell>
          <cell r="D2649" t="str">
            <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t="str">
            <v/>
          </cell>
          <cell r="D2651" t="str">
            <v/>
          </cell>
        </row>
        <row r="2652">
          <cell r="A2652" t="str">
            <v>73886/001</v>
          </cell>
          <cell r="B2652" t="str">
            <v>RODAPE EM MADEIRA, ALTURA 7CM, FIXADO EM PECAS DE MADEIRA</v>
          </cell>
          <cell r="C2652" t="str">
            <v>M</v>
          </cell>
          <cell r="D2652">
            <v>9.93</v>
          </cell>
        </row>
        <row r="2653">
          <cell r="A2653">
            <v>131</v>
          </cell>
          <cell r="B2653" t="str">
            <v>RODAPE CERAMICO</v>
          </cell>
          <cell r="C2653" t="str">
            <v/>
          </cell>
          <cell r="D2653" t="str">
            <v/>
          </cell>
        </row>
        <row r="2654">
          <cell r="A2654">
            <v>73985</v>
          </cell>
          <cell r="B2654" t="str">
            <v>RODAPE CERAMICA ESMALTADA</v>
          </cell>
          <cell r="C2654" t="str">
            <v/>
          </cell>
          <cell r="D2654" t="str">
            <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t="str">
            <v/>
          </cell>
          <cell r="D2656" t="str">
            <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t="str">
            <v/>
          </cell>
          <cell r="D2660" t="str">
            <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t="str">
            <v/>
          </cell>
          <cell r="D2662" t="str">
            <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t="str">
            <v/>
          </cell>
          <cell r="D2664" t="str">
            <v/>
          </cell>
        </row>
        <row r="2665">
          <cell r="A2665" t="str">
            <v>73850/001</v>
          </cell>
          <cell r="B2665" t="str">
            <v>RODAPE EM MARMORITE, ALTURA 10CM</v>
          </cell>
          <cell r="C2665" t="str">
            <v>M</v>
          </cell>
          <cell r="D2665">
            <v>12.64</v>
          </cell>
        </row>
        <row r="2666">
          <cell r="A2666">
            <v>258</v>
          </cell>
          <cell r="B2666" t="str">
            <v>PISO CONCRETO</v>
          </cell>
          <cell r="C2666" t="str">
            <v/>
          </cell>
          <cell r="D2666" t="str">
            <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t="str">
            <v/>
          </cell>
          <cell r="D2673" t="str">
            <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t="str">
            <v/>
          </cell>
          <cell r="D2675" t="str">
            <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t="str">
            <v/>
          </cell>
          <cell r="D2677" t="str">
            <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t="str">
            <v/>
          </cell>
          <cell r="D2684" t="str">
            <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t="str">
            <v/>
          </cell>
          <cell r="D2687" t="str">
            <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t="str">
            <v/>
          </cell>
          <cell r="D2689" t="str">
            <v/>
          </cell>
        </row>
        <row r="2690">
          <cell r="A2690">
            <v>73907</v>
          </cell>
          <cell r="B2690" t="str">
            <v>CONTRAPISO/LASTRO CONCRETO</v>
          </cell>
          <cell r="C2690" t="str">
            <v/>
          </cell>
          <cell r="D2690" t="str">
            <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t="str">
            <v/>
          </cell>
          <cell r="D2703" t="str">
            <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t="str">
            <v/>
          </cell>
          <cell r="D2715" t="str">
            <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t="str">
            <v/>
          </cell>
          <cell r="D2719" t="str">
            <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t="str">
            <v/>
          </cell>
          <cell r="D2729" t="str">
            <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t="str">
            <v/>
          </cell>
          <cell r="D2731" t="str">
            <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t="str">
            <v/>
          </cell>
          <cell r="D2734" t="str">
            <v/>
          </cell>
        </row>
        <row r="2735">
          <cell r="A2735">
            <v>106</v>
          </cell>
          <cell r="B2735" t="str">
            <v>CHAPISCO</v>
          </cell>
          <cell r="C2735" t="str">
            <v/>
          </cell>
          <cell r="D2735" t="str">
            <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t="str">
            <v/>
          </cell>
          <cell r="D2738" t="str">
            <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t="str">
            <v/>
          </cell>
          <cell r="D2746" t="str">
            <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t="str">
            <v/>
          </cell>
          <cell r="D2748" t="str">
            <v/>
          </cell>
        </row>
        <row r="2749">
          <cell r="A2749" t="str">
            <v>74199/001</v>
          </cell>
          <cell r="B2749" t="str">
            <v>CHAPISCO RUSTICO TRACO 1:3 (CIMENTO E AREIA), ESPESSURA 2CM, PREPARO MANUAL</v>
          </cell>
          <cell r="C2749" t="str">
            <v>M2</v>
          </cell>
          <cell r="D2749">
            <v>22.2</v>
          </cell>
        </row>
        <row r="2750">
          <cell r="A2750">
            <v>107</v>
          </cell>
          <cell r="B2750" t="str">
            <v>EMBOCO</v>
          </cell>
          <cell r="C2750" t="str">
            <v/>
          </cell>
          <cell r="D2750" t="str">
            <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t="str">
            <v/>
          </cell>
          <cell r="D2764" t="str">
            <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t="str">
            <v/>
          </cell>
          <cell r="D2766" t="str">
            <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t="str">
            <v/>
          </cell>
          <cell r="D2778" t="str">
            <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t="str">
            <v/>
          </cell>
          <cell r="D2783" t="str">
            <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t="str">
            <v/>
          </cell>
          <cell r="D2785" t="str">
            <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t="str">
            <v/>
          </cell>
          <cell r="D2794" t="str">
            <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t="str">
            <v/>
          </cell>
          <cell r="D2797" t="str">
            <v/>
          </cell>
        </row>
        <row r="2798">
          <cell r="A2798" t="str">
            <v>74105/001</v>
          </cell>
          <cell r="B2798" t="str">
            <v>REVESTIMENTO DE TETOS COM GESSO CORRIDO DISTORCIDO</v>
          </cell>
          <cell r="C2798" t="str">
            <v>M2</v>
          </cell>
          <cell r="D2798">
            <v>7.79</v>
          </cell>
        </row>
        <row r="2799">
          <cell r="A2799">
            <v>74201</v>
          </cell>
          <cell r="B2799" t="str">
            <v>REBOCO EXTERNO</v>
          </cell>
          <cell r="C2799" t="str">
            <v/>
          </cell>
          <cell r="D2799" t="str">
            <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t="str">
            <v/>
          </cell>
          <cell r="D2802" t="str">
            <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t="str">
            <v/>
          </cell>
          <cell r="D2805" t="str">
            <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t="str">
            <v/>
          </cell>
          <cell r="D2808" t="str">
            <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t="str">
            <v/>
          </cell>
          <cell r="D2811" t="str">
            <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t="str">
            <v/>
          </cell>
          <cell r="D2814" t="str">
            <v/>
          </cell>
        </row>
        <row r="2815">
          <cell r="A2815">
            <v>74087</v>
          </cell>
          <cell r="B2815" t="str">
            <v>PEITORIL EM ARDOSIA</v>
          </cell>
          <cell r="C2815" t="str">
            <v/>
          </cell>
          <cell r="D2815" t="str">
            <v/>
          </cell>
        </row>
        <row r="2816">
          <cell r="A2816" t="str">
            <v>74087/001</v>
          </cell>
          <cell r="B2816" t="str">
            <v>PEITORIL EM ARDOSIA, LARGURA 15CM</v>
          </cell>
          <cell r="C2816" t="str">
            <v>M</v>
          </cell>
          <cell r="D2816">
            <v>8.42</v>
          </cell>
        </row>
        <row r="2817">
          <cell r="A2817">
            <v>129</v>
          </cell>
          <cell r="B2817" t="str">
            <v>PEITORIL DE CONCRETO</v>
          </cell>
          <cell r="C2817" t="str">
            <v/>
          </cell>
          <cell r="D2817" t="str">
            <v/>
          </cell>
        </row>
        <row r="2818">
          <cell r="A2818">
            <v>40675</v>
          </cell>
          <cell r="B2818" t="str">
            <v>ASSENTAMENTO DE PEITORIL DE CIMENTO, INCLUSO ADITIVO IMPERMEABILIZANTE</v>
          </cell>
          <cell r="C2818" t="str">
            <v>M</v>
          </cell>
          <cell r="D2818">
            <v>2.4</v>
          </cell>
        </row>
        <row r="2819">
          <cell r="A2819">
            <v>133</v>
          </cell>
          <cell r="B2819" t="str">
            <v>FORRO DE MADEIRA</v>
          </cell>
          <cell r="C2819" t="str">
            <v/>
          </cell>
          <cell r="D2819" t="str">
            <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t="str">
            <v/>
          </cell>
          <cell r="D2821" t="str">
            <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t="str">
            <v/>
          </cell>
          <cell r="D2824" t="str">
            <v/>
          </cell>
        </row>
        <row r="2825">
          <cell r="A2825">
            <v>72197</v>
          </cell>
          <cell r="B2825" t="str">
            <v>SANCA DE GESSO, ALTURA 15CM, MOLDADA NA OBRA</v>
          </cell>
          <cell r="C2825" t="str">
            <v>M</v>
          </cell>
          <cell r="D2825">
            <v>13.66</v>
          </cell>
        </row>
        <row r="2826">
          <cell r="A2826">
            <v>73792</v>
          </cell>
          <cell r="B2826" t="str">
            <v>FORRO DE GESSO</v>
          </cell>
          <cell r="C2826" t="str">
            <v/>
          </cell>
          <cell r="D2826" t="str">
            <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t="str">
            <v/>
          </cell>
          <cell r="D2828" t="str">
            <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t="str">
            <v/>
          </cell>
          <cell r="D2830" t="str">
            <v/>
          </cell>
        </row>
        <row r="2831">
          <cell r="A2831">
            <v>73778</v>
          </cell>
          <cell r="B2831" t="str">
            <v>FORROS TIPO PACOTE</v>
          </cell>
          <cell r="C2831" t="str">
            <v/>
          </cell>
          <cell r="D2831" t="str">
            <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t="str">
            <v/>
          </cell>
          <cell r="D2836" t="str">
            <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t="str">
            <v/>
          </cell>
          <cell r="D2838" t="str">
            <v/>
          </cell>
        </row>
        <row r="2839">
          <cell r="A2839">
            <v>73807</v>
          </cell>
          <cell r="B2839" t="str">
            <v>CORRIMAO DE GRANITO ARTIFICIAL (MARMORITE) COM 15 CM DE LARGURA</v>
          </cell>
          <cell r="C2839" t="str">
            <v/>
          </cell>
          <cell r="D2839" t="str">
            <v/>
          </cell>
        </row>
        <row r="2840">
          <cell r="A2840" t="str">
            <v>73807/001</v>
          </cell>
          <cell r="B2840" t="str">
            <v>CORRIMAO EM MARMORITE, LARGURA 15CM</v>
          </cell>
          <cell r="C2840" t="str">
            <v>M</v>
          </cell>
          <cell r="D2840">
            <v>44.19</v>
          </cell>
        </row>
        <row r="2841">
          <cell r="A2841">
            <v>311</v>
          </cell>
          <cell r="B2841" t="str">
            <v>FORRO METALICO/PVC</v>
          </cell>
          <cell r="C2841" t="str">
            <v/>
          </cell>
          <cell r="D2841" t="str">
            <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t="str">
            <v/>
          </cell>
          <cell r="D2844" t="str">
            <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t="str">
            <v/>
          </cell>
          <cell r="D2846" t="str">
            <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t="str">
            <v/>
          </cell>
          <cell r="D2848" t="str">
            <v/>
          </cell>
        </row>
        <row r="2849">
          <cell r="A2849">
            <v>148</v>
          </cell>
          <cell r="B2849" t="str">
            <v>JUNTA ELASTICA</v>
          </cell>
          <cell r="C2849" t="str">
            <v/>
          </cell>
          <cell r="D2849" t="str">
            <v/>
          </cell>
        </row>
        <row r="2850">
          <cell r="A2850">
            <v>73754</v>
          </cell>
          <cell r="B2850" t="str">
            <v>JUNTA DE DILATACAO E VEDACAO</v>
          </cell>
          <cell r="C2850" t="str">
            <v/>
          </cell>
          <cell r="D2850" t="str">
            <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t="str">
            <v/>
          </cell>
          <cell r="D2852" t="str">
            <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t="str">
            <v/>
          </cell>
          <cell r="D2854" t="str">
            <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t="str">
            <v/>
          </cell>
          <cell r="D2859" t="str">
            <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t="str">
            <v/>
          </cell>
          <cell r="D2861" t="str">
            <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t="str">
            <v/>
          </cell>
          <cell r="D2887" t="str">
            <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t="str">
            <v/>
          </cell>
          <cell r="D2891" t="str">
            <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t="str">
            <v/>
          </cell>
          <cell r="D2896" t="str">
            <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t="str">
            <v/>
          </cell>
          <cell r="D2907" t="str">
            <v/>
          </cell>
        </row>
        <row r="2908">
          <cell r="A2908">
            <v>9537</v>
          </cell>
          <cell r="B2908" t="str">
            <v>LIMPEZA FINAL DA OBRA</v>
          </cell>
          <cell r="C2908" t="str">
            <v>M2</v>
          </cell>
          <cell r="D2908">
            <v>1.1100000000000001</v>
          </cell>
        </row>
        <row r="2909">
          <cell r="A2909">
            <v>73745</v>
          </cell>
          <cell r="B2909" t="str">
            <v>LIMPEZAS DE SUPERFICIES</v>
          </cell>
          <cell r="C2909" t="str">
            <v/>
          </cell>
          <cell r="D2909" t="str">
            <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t="str">
            <v/>
          </cell>
          <cell r="D2911" t="str">
            <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t="str">
            <v/>
          </cell>
          <cell r="D2913" t="str">
            <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t="str">
            <v/>
          </cell>
          <cell r="D2915" t="str">
            <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t="str">
            <v/>
          </cell>
          <cell r="D2932" t="str">
            <v/>
          </cell>
        </row>
        <row r="2933">
          <cell r="A2933" t="str">
            <v>74086/001</v>
          </cell>
          <cell r="B2933" t="str">
            <v>LIMPEZA LOUCAS E METAIS</v>
          </cell>
          <cell r="C2933" t="str">
            <v>UN</v>
          </cell>
          <cell r="D2933">
            <v>11.51</v>
          </cell>
        </row>
        <row r="2934">
          <cell r="A2934">
            <v>74243</v>
          </cell>
          <cell r="B2934" t="str">
            <v>LIMPEZA GERAL DE QUADRA POLIESPORTIVA</v>
          </cell>
          <cell r="C2934" t="str">
            <v/>
          </cell>
          <cell r="D2934" t="str">
            <v/>
          </cell>
        </row>
        <row r="2935">
          <cell r="A2935" t="str">
            <v>74243/001</v>
          </cell>
          <cell r="B2935" t="str">
            <v>LIMPEZA GERAL DE QUADRA POLIESPORTIVA</v>
          </cell>
          <cell r="C2935" t="str">
            <v>M2</v>
          </cell>
          <cell r="D2935">
            <v>0.96</v>
          </cell>
        </row>
        <row r="2936">
          <cell r="A2936">
            <v>215</v>
          </cell>
          <cell r="B2936" t="str">
            <v>ABERTURA DE POCO | CISTERNA OU CACIMBA |</v>
          </cell>
          <cell r="C2936" t="str">
            <v/>
          </cell>
          <cell r="D2936" t="str">
            <v/>
          </cell>
        </row>
        <row r="2937">
          <cell r="A2937">
            <v>74163</v>
          </cell>
          <cell r="B2937" t="str">
            <v>PERFURACAO DE POCO</v>
          </cell>
          <cell r="C2937" t="str">
            <v/>
          </cell>
          <cell r="D2937" t="str">
            <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t="str">
            <v/>
          </cell>
          <cell r="D2940" t="str">
            <v/>
          </cell>
        </row>
        <row r="2941">
          <cell r="A2941">
            <v>40841</v>
          </cell>
          <cell r="B2941" t="str">
            <v>ABRACADEIRA P/POCOS PROFUNDOS</v>
          </cell>
          <cell r="C2941" t="str">
            <v>UN</v>
          </cell>
          <cell r="D2941">
            <v>63.51</v>
          </cell>
        </row>
        <row r="2942">
          <cell r="A2942">
            <v>318</v>
          </cell>
          <cell r="B2942" t="str">
            <v>OUTROS</v>
          </cell>
          <cell r="C2942" t="str">
            <v/>
          </cell>
          <cell r="D2942" t="str">
            <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t="str">
            <v/>
          </cell>
          <cell r="D2948" t="str">
            <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t="str">
            <v/>
          </cell>
          <cell r="D2952" t="str">
            <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t="str">
            <v/>
          </cell>
          <cell r="D2955" t="str">
            <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t="str">
            <v/>
          </cell>
          <cell r="D2958" t="str">
            <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t="str">
            <v/>
          </cell>
          <cell r="D2961" t="str">
            <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t="str">
            <v/>
          </cell>
          <cell r="D2963" t="str">
            <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t="str">
            <v/>
          </cell>
          <cell r="D2966" t="str">
            <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t="str">
            <v/>
          </cell>
          <cell r="D2970" t="str">
            <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t="str">
            <v/>
          </cell>
          <cell r="D2973" t="str">
            <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t="str">
            <v/>
          </cell>
          <cell r="D3825" t="str">
            <v/>
          </cell>
        </row>
        <row r="3826">
          <cell r="A3826">
            <v>10</v>
          </cell>
          <cell r="B3826" t="str">
            <v>PREPARO DO TERRENO</v>
          </cell>
          <cell r="C3826" t="str">
            <v/>
          </cell>
          <cell r="D3826" t="str">
            <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t="str">
            <v/>
          </cell>
          <cell r="D3829" t="str">
            <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t="str">
            <v/>
          </cell>
          <cell r="D3832" t="str">
            <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t="str">
            <v/>
          </cell>
          <cell r="D3835" t="str">
            <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t="str">
            <v/>
          </cell>
          <cell r="D3840" t="str">
            <v/>
          </cell>
        </row>
        <row r="3841">
          <cell r="A3841">
            <v>74220</v>
          </cell>
          <cell r="B3841" t="str">
            <v>TAPUME DE VEDACAO</v>
          </cell>
          <cell r="C3841" t="str">
            <v/>
          </cell>
          <cell r="D3841" t="str">
            <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t="str">
            <v/>
          </cell>
          <cell r="D3843" t="str">
            <v/>
          </cell>
        </row>
        <row r="3844">
          <cell r="A3844" t="str">
            <v>74221/001</v>
          </cell>
          <cell r="B3844" t="str">
            <v>SINALIZACAO DE TRANSITO - NOTURNA</v>
          </cell>
          <cell r="C3844" t="str">
            <v>M</v>
          </cell>
          <cell r="D3844">
            <v>1.23</v>
          </cell>
        </row>
        <row r="3845">
          <cell r="A3845">
            <v>12</v>
          </cell>
          <cell r="B3845" t="str">
            <v>ACESSOS/PASSADICOS</v>
          </cell>
          <cell r="C3845" t="str">
            <v/>
          </cell>
          <cell r="D3845" t="str">
            <v/>
          </cell>
        </row>
        <row r="3846">
          <cell r="A3846">
            <v>74219</v>
          </cell>
          <cell r="B3846" t="str">
            <v>PASSADICOS E TRAVESSIAS - MONTAGEM, MANUTENCAO E REMOCAO</v>
          </cell>
          <cell r="C3846" t="str">
            <v/>
          </cell>
          <cell r="D3846" t="str">
            <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t="str">
            <v/>
          </cell>
          <cell r="D3849" t="str">
            <v/>
          </cell>
        </row>
        <row r="3850">
          <cell r="A3850">
            <v>73875</v>
          </cell>
          <cell r="B3850" t="str">
            <v>LOCACAO DE ANDAIMES</v>
          </cell>
          <cell r="C3850" t="str">
            <v/>
          </cell>
          <cell r="D3850" t="str">
            <v/>
          </cell>
        </row>
        <row r="3851">
          <cell r="A3851" t="str">
            <v>73875/001</v>
          </cell>
          <cell r="B3851" t="str">
            <v>LOCACAO DE ANDAIME METALICO TUBULAR TIPO TORRE</v>
          </cell>
          <cell r="C3851" t="str">
            <v>M/MES</v>
          </cell>
          <cell r="D3851">
            <v>14.43</v>
          </cell>
        </row>
        <row r="3852">
          <cell r="A3852">
            <v>14</v>
          </cell>
          <cell r="B3852" t="str">
            <v>DEMOLICOES/RETIRADAS</v>
          </cell>
          <cell r="C3852" t="str">
            <v/>
          </cell>
          <cell r="D3852" t="str">
            <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t="str">
            <v/>
          </cell>
          <cell r="D3888" t="str">
            <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t="str">
            <v/>
          </cell>
          <cell r="D3891" t="str">
            <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t="str">
            <v/>
          </cell>
          <cell r="D3893" t="str">
            <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t="str">
            <v/>
          </cell>
          <cell r="D3895" t="str">
            <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t="str">
            <v/>
          </cell>
          <cell r="D3897" t="str">
            <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t="str">
            <v/>
          </cell>
          <cell r="D3899" t="str">
            <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t="str">
            <v/>
          </cell>
          <cell r="D3902" t="str">
            <v/>
          </cell>
        </row>
        <row r="3903">
          <cell r="A3903">
            <v>73960</v>
          </cell>
          <cell r="B3903" t="str">
            <v>LIGACOES PROVISORIAS AGUA/ESGOTO</v>
          </cell>
          <cell r="C3903" t="str">
            <v/>
          </cell>
          <cell r="D3903" t="str">
            <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t="str">
            <v/>
          </cell>
          <cell r="D3905" t="str">
            <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t="str">
            <v/>
          </cell>
          <cell r="D3907" t="str">
            <v/>
          </cell>
        </row>
        <row r="3908">
          <cell r="A3908">
            <v>6</v>
          </cell>
          <cell r="B3908" t="str">
            <v>CONTROLE TECNOLOGICO</v>
          </cell>
          <cell r="C3908" t="str">
            <v/>
          </cell>
          <cell r="D3908" t="str">
            <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t="str">
            <v/>
          </cell>
          <cell r="D3911" t="str">
            <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t="str">
            <v/>
          </cell>
          <cell r="D3924" t="str">
            <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t="str">
            <v/>
          </cell>
          <cell r="D3927" t="str">
            <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t="str">
            <v/>
          </cell>
          <cell r="D3936" t="str">
            <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t="str">
            <v/>
          </cell>
          <cell r="D3995" t="str">
            <v/>
          </cell>
        </row>
        <row r="3996">
          <cell r="A3996">
            <v>72733</v>
          </cell>
          <cell r="B3996" t="str">
            <v>MOBILIZACAO E DESMOBILIZACAO DE EQUIPAMENTO DE SONDAGEM A PERCUSSAO</v>
          </cell>
          <cell r="C3996" t="str">
            <v>UN</v>
          </cell>
          <cell r="D3996">
            <v>398.44</v>
          </cell>
        </row>
        <row r="3997">
          <cell r="A3997">
            <v>8</v>
          </cell>
          <cell r="B3997" t="str">
            <v>LOCACAO</v>
          </cell>
          <cell r="C3997" t="str">
            <v/>
          </cell>
          <cell r="D3997" t="str">
            <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t="str">
            <v/>
          </cell>
          <cell r="D4002" t="str">
            <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t="str">
            <v/>
          </cell>
          <cell r="D4004" t="str">
            <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t="str">
            <v/>
          </cell>
          <cell r="D4008" t="str">
            <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t="str">
            <v/>
          </cell>
          <cell r="D4012" t="str">
            <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t="str">
            <v/>
          </cell>
          <cell r="D4014" t="str">
            <v/>
          </cell>
        </row>
        <row r="4015">
          <cell r="A4015">
            <v>201</v>
          </cell>
          <cell r="B4015" t="str">
            <v>PORTAO</v>
          </cell>
          <cell r="C4015" t="str">
            <v/>
          </cell>
          <cell r="D4015" t="str">
            <v/>
          </cell>
        </row>
        <row r="4016">
          <cell r="A4016">
            <v>73814</v>
          </cell>
          <cell r="B4016" t="str">
            <v>PORTAO DE FERRO GALVANIZADO</v>
          </cell>
          <cell r="C4016" t="str">
            <v/>
          </cell>
          <cell r="D4016" t="str">
            <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t="str">
            <v/>
          </cell>
          <cell r="D4019" t="str">
            <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t="str">
            <v/>
          </cell>
          <cell r="D4022" t="str">
            <v/>
          </cell>
        </row>
        <row r="4023">
          <cell r="A4023">
            <v>74038</v>
          </cell>
          <cell r="B4023" t="str">
            <v>PORTÃO PARA CERCA</v>
          </cell>
          <cell r="C4023" t="str">
            <v/>
          </cell>
          <cell r="D4023" t="str">
            <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t="str">
            <v/>
          </cell>
          <cell r="D4025" t="str">
            <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t="str">
            <v/>
          </cell>
          <cell r="D4027" t="str">
            <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t="str">
            <v/>
          </cell>
          <cell r="D4029" t="str">
            <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t="str">
            <v/>
          </cell>
          <cell r="D4034" t="str">
            <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t="str">
            <v/>
          </cell>
          <cell r="D4037" t="str">
            <v/>
          </cell>
        </row>
        <row r="4038">
          <cell r="A4038">
            <v>73787</v>
          </cell>
          <cell r="B4038" t="str">
            <v>ALAMBRADO</v>
          </cell>
          <cell r="C4038" t="str">
            <v/>
          </cell>
          <cell r="D4038" t="str">
            <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t="str">
            <v/>
          </cell>
          <cell r="D4040" t="str">
            <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t="str">
            <v/>
          </cell>
          <cell r="D4042" t="str">
            <v/>
          </cell>
        </row>
        <row r="4043">
          <cell r="A4043">
            <v>73788</v>
          </cell>
          <cell r="B4043" t="str">
            <v>PLANTIO DE ARVORES E ARBUSTOS</v>
          </cell>
          <cell r="C4043" t="str">
            <v/>
          </cell>
          <cell r="D4043" t="str">
            <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t="str">
            <v/>
          </cell>
          <cell r="D4046" t="str">
            <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t="str">
            <v/>
          </cell>
          <cell r="D4052" t="str">
            <v/>
          </cell>
        </row>
        <row r="4053">
          <cell r="A4053">
            <v>74236</v>
          </cell>
          <cell r="B4053" t="str">
            <v>PLANTIO DE GRAMA</v>
          </cell>
          <cell r="C4053" t="str">
            <v/>
          </cell>
          <cell r="D4053" t="str">
            <v/>
          </cell>
        </row>
        <row r="4054">
          <cell r="A4054" t="str">
            <v>74236/001</v>
          </cell>
          <cell r="B4054" t="str">
            <v>GRAMA BATATAIS EM PLACAS</v>
          </cell>
          <cell r="C4054" t="str">
            <v>M2</v>
          </cell>
          <cell r="D4054">
            <v>7.16</v>
          </cell>
        </row>
        <row r="4055">
          <cell r="A4055">
            <v>207</v>
          </cell>
          <cell r="B4055" t="str">
            <v>PASSEIO</v>
          </cell>
          <cell r="C4055" t="str">
            <v/>
          </cell>
          <cell r="D4055" t="str">
            <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t="str">
            <v/>
          </cell>
          <cell r="D4057" t="str">
            <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t="str">
            <v/>
          </cell>
          <cell r="D4060" t="str">
            <v/>
          </cell>
        </row>
        <row r="4061">
          <cell r="A4061">
            <v>73864</v>
          </cell>
          <cell r="B4061" t="str">
            <v>NIVELAMENTO DE SOLO</v>
          </cell>
          <cell r="C4061" t="str">
            <v/>
          </cell>
          <cell r="D4061" t="str">
            <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t="str">
            <v/>
          </cell>
          <cell r="D4063" t="str">
            <v/>
          </cell>
        </row>
        <row r="4064">
          <cell r="A4064">
            <v>74228</v>
          </cell>
          <cell r="B4064" t="str">
            <v>BANCOS DE CONCRETO P/JARDIM</v>
          </cell>
          <cell r="C4064" t="str">
            <v/>
          </cell>
          <cell r="D4064" t="str">
            <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t="str">
            <v/>
          </cell>
          <cell r="D4066" t="str">
            <v/>
          </cell>
        </row>
        <row r="4067">
          <cell r="A4067" t="str">
            <v>TOTAIS DO VIN</v>
          </cell>
          <cell r="B4067" t="str">
            <v>ULO - AGRUPADORES: 525 COMPOSIÇÕES: 3.288</v>
          </cell>
          <cell r="C4067" t="str">
            <v/>
          </cell>
          <cell r="D4067" t="str">
            <v/>
          </cell>
        </row>
        <row r="4068">
          <cell r="A4068" t="str">
            <v>-------------</v>
          </cell>
          <cell r="B4068" t="str">
            <v>---------------------------------------------------</v>
          </cell>
          <cell r="C4068" t="str">
            <v/>
          </cell>
          <cell r="D4068" t="str">
            <v/>
          </cell>
        </row>
        <row r="4069">
          <cell r="A4069" t="str">
            <v>TOTALIZAÇÃO</v>
          </cell>
          <cell r="B4069" t="str">
            <v>E COMPOSIÇOES</v>
          </cell>
          <cell r="C4069" t="str">
            <v/>
          </cell>
          <cell r="D4069" t="str">
            <v/>
          </cell>
        </row>
        <row r="4070">
          <cell r="A4070" t="str">
            <v>-------------</v>
          </cell>
          <cell r="B4070" t="str">
            <v>---------------------------------------------------AGRUPADOR COMPOSIÇÃO</v>
          </cell>
          <cell r="C4070" t="str">
            <v/>
          </cell>
          <cell r="D4070" t="str">
            <v/>
          </cell>
        </row>
        <row r="4071">
          <cell r="A4071" t="str">
            <v>-------------</v>
          </cell>
          <cell r="B4071" t="str">
            <v>---------------------------------------------------</v>
          </cell>
          <cell r="C4071" t="str">
            <v/>
          </cell>
          <cell r="D4071" t="str">
            <v/>
          </cell>
        </row>
        <row r="4072">
          <cell r="A4072" t="str">
            <v>TOTAL GERAL .</v>
          </cell>
          <cell r="B4072" t="str">
            <v>...... 525 3.288</v>
          </cell>
          <cell r="C4072" t="str">
            <v/>
          </cell>
          <cell r="D4072" t="str">
            <v/>
          </cell>
        </row>
        <row r="4073">
          <cell r="A4073" t="str">
            <v>im de arquivo</v>
          </cell>
          <cell r="B4073" t="str">
            <v/>
          </cell>
          <cell r="C4073" t="str">
            <v/>
          </cell>
          <cell r="D4073"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s>
    <sheetDataSet>
      <sheetData sheetId="0">
        <row r="12">
          <cell r="B12" t="str">
            <v>Firma: AGRIMAT ENGª INDUSTRIA E COMÉRCIO LTDA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topLeftCell="A64" zoomScaleNormal="100" zoomScaleSheetLayoutView="100" workbookViewId="0">
      <selection activeCell="A19" sqref="A19:D25"/>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680" t="s">
        <v>1383</v>
      </c>
      <c r="B19" s="680"/>
      <c r="C19" s="680"/>
      <c r="D19" s="680"/>
    </row>
    <row r="20" spans="1:4" ht="15" customHeight="1">
      <c r="A20" s="680"/>
      <c r="B20" s="680"/>
      <c r="C20" s="680"/>
      <c r="D20" s="680"/>
    </row>
    <row r="21" spans="1:4">
      <c r="A21" s="680"/>
      <c r="B21" s="680"/>
      <c r="C21" s="680"/>
      <c r="D21" s="680"/>
    </row>
    <row r="22" spans="1:4">
      <c r="A22" s="680"/>
      <c r="B22" s="680"/>
      <c r="C22" s="680"/>
      <c r="D22" s="680"/>
    </row>
    <row r="23" spans="1:4">
      <c r="A23" s="680"/>
      <c r="B23" s="680"/>
      <c r="C23" s="680"/>
      <c r="D23" s="680"/>
    </row>
    <row r="24" spans="1:4">
      <c r="A24" s="680"/>
      <c r="B24" s="680"/>
      <c r="C24" s="680"/>
      <c r="D24" s="680"/>
    </row>
    <row r="25" spans="1:4">
      <c r="A25" s="680"/>
      <c r="B25" s="680"/>
      <c r="C25" s="680"/>
      <c r="D25" s="680"/>
    </row>
    <row r="26" spans="1:4">
      <c r="A26" s="8"/>
      <c r="B26" s="8"/>
      <c r="D26" s="206"/>
    </row>
    <row r="27" spans="1:4">
      <c r="A27" s="8"/>
      <c r="B27" s="8"/>
      <c r="D27" s="69"/>
    </row>
    <row r="28" spans="1:4">
      <c r="A28" s="8"/>
      <c r="B28" s="8"/>
      <c r="D28" s="69"/>
    </row>
    <row r="29" spans="1:4">
      <c r="A29" s="8"/>
      <c r="B29" s="8"/>
      <c r="C29" s="8"/>
      <c r="D29" s="8"/>
    </row>
    <row r="30" spans="1:4">
      <c r="A30" s="8"/>
      <c r="B30" s="8"/>
      <c r="C30" s="8"/>
      <c r="D30" s="8"/>
    </row>
    <row r="46" spans="1:6">
      <c r="E46" s="8"/>
      <c r="F46" s="8"/>
    </row>
    <row r="47" spans="1:6">
      <c r="A47" s="325" t="s">
        <v>7</v>
      </c>
      <c r="D47" s="325"/>
      <c r="E47" s="327"/>
      <c r="F47" s="70"/>
    </row>
    <row r="48" spans="1:6">
      <c r="A48" s="69" t="s">
        <v>1374</v>
      </c>
      <c r="D48" s="69"/>
      <c r="E48" s="69"/>
      <c r="F48" s="69"/>
    </row>
    <row r="49" spans="1:6">
      <c r="A49" s="69" t="s">
        <v>1373</v>
      </c>
      <c r="D49" s="69"/>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917" t="s">
        <v>2451</v>
      </c>
      <c r="B1" s="918"/>
      <c r="C1" s="918"/>
      <c r="D1" s="918"/>
      <c r="E1" s="918"/>
      <c r="F1" s="918"/>
      <c r="G1" s="919"/>
    </row>
    <row r="2" spans="1:7">
      <c r="A2" s="920" t="s">
        <v>2452</v>
      </c>
      <c r="B2" s="921"/>
      <c r="C2" s="921"/>
      <c r="D2" s="921"/>
      <c r="E2" s="921"/>
      <c r="F2" s="921"/>
      <c r="G2" s="922"/>
    </row>
    <row r="3" spans="1:7">
      <c r="A3" s="923" t="s">
        <v>2454</v>
      </c>
      <c r="B3" s="924"/>
      <c r="C3" s="924"/>
      <c r="D3" s="924"/>
      <c r="E3" s="924"/>
      <c r="F3" s="924"/>
      <c r="G3" s="546">
        <f>Orçamento!$B$6*0.2*1.3</f>
        <v>290.36</v>
      </c>
    </row>
    <row r="4" spans="1:7">
      <c r="A4" s="923" t="s">
        <v>2453</v>
      </c>
      <c r="B4" s="924"/>
      <c r="C4" s="924"/>
      <c r="D4" s="924"/>
      <c r="E4" s="924"/>
      <c r="F4" s="924"/>
      <c r="G4" s="546">
        <f>G3</f>
        <v>290.36</v>
      </c>
    </row>
    <row r="5" spans="1:7">
      <c r="A5" t="s">
        <v>1997</v>
      </c>
      <c r="B5" t="s">
        <v>1998</v>
      </c>
      <c r="C5" t="s">
        <v>1999</v>
      </c>
      <c r="D5" t="s">
        <v>304</v>
      </c>
    </row>
    <row r="6" spans="1:7">
      <c r="A6" t="s">
        <v>393</v>
      </c>
      <c r="B6">
        <v>90</v>
      </c>
      <c r="C6">
        <v>90</v>
      </c>
      <c r="D6">
        <f>(C6*B6)/10000</f>
        <v>0.81</v>
      </c>
    </row>
    <row r="7" spans="1:7">
      <c r="A7" t="s">
        <v>395</v>
      </c>
      <c r="B7">
        <v>100</v>
      </c>
      <c r="C7">
        <v>100</v>
      </c>
      <c r="D7">
        <f t="shared" ref="D7:D70" si="0">(C7*B7)/10000</f>
        <v>1</v>
      </c>
    </row>
    <row r="8" spans="1:7">
      <c r="A8" t="s">
        <v>397</v>
      </c>
      <c r="B8">
        <v>90</v>
      </c>
      <c r="C8">
        <v>90</v>
      </c>
      <c r="D8">
        <f t="shared" si="0"/>
        <v>0.81</v>
      </c>
    </row>
    <row r="9" spans="1:7">
      <c r="A9" t="s">
        <v>399</v>
      </c>
      <c r="B9">
        <v>90</v>
      </c>
      <c r="C9">
        <v>90</v>
      </c>
      <c r="D9">
        <f t="shared" si="0"/>
        <v>0.81</v>
      </c>
    </row>
    <row r="10" spans="1:7">
      <c r="A10" t="s">
        <v>401</v>
      </c>
      <c r="B10">
        <v>90</v>
      </c>
      <c r="C10">
        <v>90</v>
      </c>
      <c r="D10">
        <f t="shared" si="0"/>
        <v>0.81</v>
      </c>
    </row>
    <row r="11" spans="1:7">
      <c r="A11" t="s">
        <v>403</v>
      </c>
      <c r="B11">
        <v>100</v>
      </c>
      <c r="C11">
        <v>100</v>
      </c>
      <c r="D11">
        <f t="shared" si="0"/>
        <v>1</v>
      </c>
    </row>
    <row r="12" spans="1:7">
      <c r="A12" t="s">
        <v>405</v>
      </c>
      <c r="B12">
        <v>100</v>
      </c>
      <c r="C12">
        <v>100</v>
      </c>
      <c r="D12">
        <f t="shared" si="0"/>
        <v>1</v>
      </c>
    </row>
    <row r="13" spans="1:7">
      <c r="A13" t="s">
        <v>2000</v>
      </c>
      <c r="B13">
        <v>80</v>
      </c>
      <c r="C13">
        <v>80</v>
      </c>
      <c r="D13">
        <f t="shared" si="0"/>
        <v>0.64</v>
      </c>
    </row>
    <row r="14" spans="1:7">
      <c r="A14" t="s">
        <v>2001</v>
      </c>
      <c r="B14">
        <v>100</v>
      </c>
      <c r="C14">
        <v>100</v>
      </c>
      <c r="D14">
        <f t="shared" si="0"/>
        <v>1</v>
      </c>
    </row>
    <row r="15" spans="1:7">
      <c r="A15" t="s">
        <v>429</v>
      </c>
      <c r="B15">
        <v>110</v>
      </c>
      <c r="C15">
        <v>110</v>
      </c>
      <c r="D15">
        <f t="shared" si="0"/>
        <v>1.21</v>
      </c>
    </row>
    <row r="16" spans="1:7">
      <c r="A16" t="s">
        <v>622</v>
      </c>
      <c r="B16">
        <v>110</v>
      </c>
      <c r="C16">
        <v>110</v>
      </c>
      <c r="D16">
        <f t="shared" si="0"/>
        <v>1.21</v>
      </c>
    </row>
    <row r="17" spans="1:4">
      <c r="A17" t="s">
        <v>2002</v>
      </c>
      <c r="B17">
        <v>100</v>
      </c>
      <c r="C17">
        <v>100</v>
      </c>
      <c r="D17">
        <f t="shared" si="0"/>
        <v>1</v>
      </c>
    </row>
    <row r="18" spans="1:4">
      <c r="A18" t="s">
        <v>2003</v>
      </c>
      <c r="B18">
        <v>100</v>
      </c>
      <c r="C18">
        <v>100</v>
      </c>
      <c r="D18">
        <f t="shared" si="0"/>
        <v>1</v>
      </c>
    </row>
    <row r="19" spans="1:4">
      <c r="A19" t="s">
        <v>2004</v>
      </c>
      <c r="B19">
        <v>110</v>
      </c>
      <c r="C19">
        <v>110</v>
      </c>
      <c r="D19">
        <f t="shared" si="0"/>
        <v>1.21</v>
      </c>
    </row>
    <row r="20" spans="1:4">
      <c r="A20" t="s">
        <v>2005</v>
      </c>
      <c r="B20">
        <v>110</v>
      </c>
      <c r="C20">
        <v>110</v>
      </c>
      <c r="D20">
        <f t="shared" si="0"/>
        <v>1.21</v>
      </c>
    </row>
    <row r="21" spans="1:4">
      <c r="A21" t="s">
        <v>2008</v>
      </c>
      <c r="B21">
        <v>110</v>
      </c>
      <c r="C21">
        <v>110</v>
      </c>
      <c r="D21">
        <f t="shared" si="0"/>
        <v>1.21</v>
      </c>
    </row>
    <row r="22" spans="1:4">
      <c r="A22" t="s">
        <v>2009</v>
      </c>
      <c r="B22">
        <v>110</v>
      </c>
      <c r="C22">
        <v>110</v>
      </c>
      <c r="D22">
        <f t="shared" si="0"/>
        <v>1.21</v>
      </c>
    </row>
    <row r="23" spans="1:4">
      <c r="A23" t="s">
        <v>2010</v>
      </c>
      <c r="B23">
        <v>110</v>
      </c>
      <c r="C23">
        <v>110</v>
      </c>
      <c r="D23">
        <f t="shared" si="0"/>
        <v>1.21</v>
      </c>
    </row>
    <row r="24" spans="1:4">
      <c r="A24" t="s">
        <v>2011</v>
      </c>
      <c r="B24">
        <v>110</v>
      </c>
      <c r="C24">
        <v>110</v>
      </c>
      <c r="D24">
        <f t="shared" si="0"/>
        <v>1.21</v>
      </c>
    </row>
    <row r="25" spans="1:4">
      <c r="A25" t="s">
        <v>2012</v>
      </c>
      <c r="B25">
        <v>110</v>
      </c>
      <c r="C25">
        <v>110</v>
      </c>
      <c r="D25">
        <f t="shared" si="0"/>
        <v>1.21</v>
      </c>
    </row>
    <row r="26" spans="1:4">
      <c r="A26" t="s">
        <v>2013</v>
      </c>
      <c r="B26">
        <v>90</v>
      </c>
      <c r="C26">
        <v>90</v>
      </c>
      <c r="D26">
        <f t="shared" si="0"/>
        <v>0.81</v>
      </c>
    </row>
    <row r="27" spans="1:4">
      <c r="A27" t="s">
        <v>2014</v>
      </c>
      <c r="B27">
        <v>110</v>
      </c>
      <c r="C27">
        <v>110</v>
      </c>
      <c r="D27">
        <f t="shared" si="0"/>
        <v>1.21</v>
      </c>
    </row>
    <row r="28" spans="1:4">
      <c r="A28" t="s">
        <v>2015</v>
      </c>
      <c r="B28">
        <v>110</v>
      </c>
      <c r="C28">
        <v>110</v>
      </c>
      <c r="D28">
        <f t="shared" si="0"/>
        <v>1.21</v>
      </c>
    </row>
    <row r="29" spans="1:4">
      <c r="A29" t="s">
        <v>2016</v>
      </c>
      <c r="B29">
        <v>110</v>
      </c>
      <c r="C29">
        <v>110</v>
      </c>
      <c r="D29">
        <f t="shared" si="0"/>
        <v>1.21</v>
      </c>
    </row>
    <row r="30" spans="1:4">
      <c r="A30" t="s">
        <v>2017</v>
      </c>
      <c r="B30">
        <v>110</v>
      </c>
      <c r="C30">
        <v>110</v>
      </c>
      <c r="D30">
        <f t="shared" si="0"/>
        <v>1.21</v>
      </c>
    </row>
    <row r="31" spans="1:4">
      <c r="A31" t="s">
        <v>2018</v>
      </c>
      <c r="B31">
        <v>120</v>
      </c>
      <c r="C31">
        <v>120</v>
      </c>
      <c r="D31">
        <f t="shared" si="0"/>
        <v>1.44</v>
      </c>
    </row>
    <row r="32" spans="1:4">
      <c r="A32" t="s">
        <v>2019</v>
      </c>
      <c r="B32">
        <v>120</v>
      </c>
      <c r="C32">
        <v>120</v>
      </c>
      <c r="D32">
        <f t="shared" si="0"/>
        <v>1.44</v>
      </c>
    </row>
    <row r="33" spans="1:4">
      <c r="A33" t="s">
        <v>2020</v>
      </c>
      <c r="B33">
        <v>120</v>
      </c>
      <c r="C33">
        <v>120</v>
      </c>
      <c r="D33">
        <f t="shared" si="0"/>
        <v>1.44</v>
      </c>
    </row>
    <row r="34" spans="1:4">
      <c r="A34" t="s">
        <v>2021</v>
      </c>
      <c r="B34">
        <v>120</v>
      </c>
      <c r="C34">
        <v>120</v>
      </c>
      <c r="D34">
        <f t="shared" si="0"/>
        <v>1.44</v>
      </c>
    </row>
    <row r="35" spans="1:4">
      <c r="A35" t="s">
        <v>2022</v>
      </c>
      <c r="B35">
        <v>110</v>
      </c>
      <c r="C35">
        <v>110</v>
      </c>
      <c r="D35">
        <f t="shared" si="0"/>
        <v>1.21</v>
      </c>
    </row>
    <row r="36" spans="1:4">
      <c r="A36" t="s">
        <v>2023</v>
      </c>
      <c r="B36">
        <v>100</v>
      </c>
      <c r="C36">
        <v>100</v>
      </c>
      <c r="D36">
        <f t="shared" si="0"/>
        <v>1</v>
      </c>
    </row>
    <row r="37" spans="1:4">
      <c r="A37" t="s">
        <v>2024</v>
      </c>
      <c r="B37">
        <v>80</v>
      </c>
      <c r="C37">
        <v>80</v>
      </c>
      <c r="D37">
        <f t="shared" si="0"/>
        <v>0.64</v>
      </c>
    </row>
    <row r="38" spans="1:4">
      <c r="A38" t="s">
        <v>2025</v>
      </c>
      <c r="B38">
        <v>120</v>
      </c>
      <c r="C38">
        <v>120</v>
      </c>
      <c r="D38">
        <f t="shared" si="0"/>
        <v>1.44</v>
      </c>
    </row>
    <row r="39" spans="1:4">
      <c r="A39" t="s">
        <v>2026</v>
      </c>
      <c r="B39">
        <v>100</v>
      </c>
      <c r="C39">
        <v>100</v>
      </c>
      <c r="D39">
        <f t="shared" si="0"/>
        <v>1</v>
      </c>
    </row>
    <row r="40" spans="1:4">
      <c r="A40" t="s">
        <v>2027</v>
      </c>
      <c r="B40">
        <v>100</v>
      </c>
      <c r="C40">
        <v>100</v>
      </c>
      <c r="D40">
        <f t="shared" si="0"/>
        <v>1</v>
      </c>
    </row>
    <row r="41" spans="1:4">
      <c r="A41" t="s">
        <v>2028</v>
      </c>
      <c r="B41">
        <v>120</v>
      </c>
      <c r="C41">
        <v>120</v>
      </c>
      <c r="D41">
        <f t="shared" si="0"/>
        <v>1.44</v>
      </c>
    </row>
    <row r="42" spans="1:4">
      <c r="A42" t="s">
        <v>2029</v>
      </c>
      <c r="B42">
        <v>90</v>
      </c>
      <c r="C42">
        <v>90</v>
      </c>
      <c r="D42">
        <f t="shared" si="0"/>
        <v>0.81</v>
      </c>
    </row>
    <row r="43" spans="1:4">
      <c r="A43" t="s">
        <v>2030</v>
      </c>
      <c r="B43">
        <v>110</v>
      </c>
      <c r="C43">
        <v>110</v>
      </c>
      <c r="D43">
        <f t="shared" si="0"/>
        <v>1.21</v>
      </c>
    </row>
    <row r="44" spans="1:4">
      <c r="A44" t="s">
        <v>2031</v>
      </c>
      <c r="B44">
        <v>100</v>
      </c>
      <c r="C44">
        <v>100</v>
      </c>
      <c r="D44">
        <f t="shared" si="0"/>
        <v>1</v>
      </c>
    </row>
    <row r="45" spans="1:4">
      <c r="A45" t="s">
        <v>2032</v>
      </c>
      <c r="B45">
        <v>110</v>
      </c>
      <c r="C45">
        <v>110</v>
      </c>
      <c r="D45">
        <f t="shared" si="0"/>
        <v>1.21</v>
      </c>
    </row>
    <row r="46" spans="1:4">
      <c r="A46" t="s">
        <v>2033</v>
      </c>
      <c r="B46">
        <v>100</v>
      </c>
      <c r="C46">
        <v>100</v>
      </c>
      <c r="D46">
        <f t="shared" si="0"/>
        <v>1</v>
      </c>
    </row>
    <row r="47" spans="1:4">
      <c r="A47" t="s">
        <v>2034</v>
      </c>
      <c r="B47">
        <v>100</v>
      </c>
      <c r="C47">
        <v>100</v>
      </c>
      <c r="D47">
        <f t="shared" si="0"/>
        <v>1</v>
      </c>
    </row>
    <row r="48" spans="1:4">
      <c r="A48" t="s">
        <v>2035</v>
      </c>
      <c r="B48">
        <v>100</v>
      </c>
      <c r="C48">
        <v>100</v>
      </c>
      <c r="D48">
        <f t="shared" si="0"/>
        <v>1</v>
      </c>
    </row>
    <row r="49" spans="1:4">
      <c r="A49" t="s">
        <v>2036</v>
      </c>
      <c r="B49">
        <v>100</v>
      </c>
      <c r="C49">
        <v>100</v>
      </c>
      <c r="D49">
        <f t="shared" si="0"/>
        <v>1</v>
      </c>
    </row>
    <row r="50" spans="1:4">
      <c r="A50" t="s">
        <v>2037</v>
      </c>
      <c r="B50">
        <v>120</v>
      </c>
      <c r="C50">
        <v>120</v>
      </c>
      <c r="D50">
        <f t="shared" si="0"/>
        <v>1.44</v>
      </c>
    </row>
    <row r="51" spans="1:4">
      <c r="A51" t="s">
        <v>2038</v>
      </c>
      <c r="B51">
        <v>120</v>
      </c>
      <c r="C51">
        <v>120</v>
      </c>
      <c r="D51">
        <f t="shared" si="0"/>
        <v>1.44</v>
      </c>
    </row>
    <row r="52" spans="1:4">
      <c r="A52" t="s">
        <v>2039</v>
      </c>
      <c r="B52">
        <v>110</v>
      </c>
      <c r="C52">
        <v>110</v>
      </c>
      <c r="D52">
        <f t="shared" si="0"/>
        <v>1.21</v>
      </c>
    </row>
    <row r="53" spans="1:4">
      <c r="A53" t="s">
        <v>2040</v>
      </c>
      <c r="B53">
        <v>100</v>
      </c>
      <c r="C53">
        <v>100</v>
      </c>
      <c r="D53">
        <f t="shared" si="0"/>
        <v>1</v>
      </c>
    </row>
    <row r="54" spans="1:4">
      <c r="A54" t="s">
        <v>2041</v>
      </c>
      <c r="B54">
        <v>90</v>
      </c>
      <c r="C54">
        <v>90</v>
      </c>
      <c r="D54">
        <f t="shared" si="0"/>
        <v>0.81</v>
      </c>
    </row>
    <row r="55" spans="1:4">
      <c r="A55" t="s">
        <v>2042</v>
      </c>
      <c r="B55">
        <v>100</v>
      </c>
      <c r="C55">
        <v>100</v>
      </c>
      <c r="D55">
        <f t="shared" si="0"/>
        <v>1</v>
      </c>
    </row>
    <row r="56" spans="1:4">
      <c r="A56" t="s">
        <v>2043</v>
      </c>
      <c r="B56">
        <v>90</v>
      </c>
      <c r="C56">
        <v>90</v>
      </c>
      <c r="D56">
        <f t="shared" si="0"/>
        <v>0.81</v>
      </c>
    </row>
    <row r="57" spans="1:4">
      <c r="A57" t="s">
        <v>2044</v>
      </c>
      <c r="B57">
        <v>90</v>
      </c>
      <c r="C57">
        <v>90</v>
      </c>
      <c r="D57">
        <f t="shared" si="0"/>
        <v>0.81</v>
      </c>
    </row>
    <row r="58" spans="1:4">
      <c r="A58" t="s">
        <v>2045</v>
      </c>
      <c r="B58">
        <v>80</v>
      </c>
      <c r="C58">
        <v>80</v>
      </c>
      <c r="D58">
        <f t="shared" si="0"/>
        <v>0.64</v>
      </c>
    </row>
    <row r="59" spans="1:4">
      <c r="A59" t="s">
        <v>2046</v>
      </c>
      <c r="B59">
        <v>80</v>
      </c>
      <c r="C59">
        <v>80</v>
      </c>
      <c r="D59">
        <f t="shared" si="0"/>
        <v>0.64</v>
      </c>
    </row>
    <row r="60" spans="1:4">
      <c r="A60" t="s">
        <v>2047</v>
      </c>
      <c r="B60">
        <v>100</v>
      </c>
      <c r="C60">
        <v>100</v>
      </c>
      <c r="D60">
        <f t="shared" si="0"/>
        <v>1</v>
      </c>
    </row>
    <row r="61" spans="1:4">
      <c r="A61" t="s">
        <v>2048</v>
      </c>
      <c r="B61">
        <v>110</v>
      </c>
      <c r="C61">
        <v>110</v>
      </c>
      <c r="D61">
        <f t="shared" si="0"/>
        <v>1.21</v>
      </c>
    </row>
    <row r="62" spans="1:4">
      <c r="A62" t="s">
        <v>2049</v>
      </c>
      <c r="B62">
        <v>90</v>
      </c>
      <c r="C62">
        <v>90</v>
      </c>
      <c r="D62">
        <f t="shared" si="0"/>
        <v>0.81</v>
      </c>
    </row>
    <row r="63" spans="1:4">
      <c r="A63" t="s">
        <v>2050</v>
      </c>
      <c r="B63">
        <v>90</v>
      </c>
      <c r="C63">
        <v>90</v>
      </c>
      <c r="D63">
        <f t="shared" si="0"/>
        <v>0.81</v>
      </c>
    </row>
    <row r="64" spans="1:4">
      <c r="A64" t="s">
        <v>2051</v>
      </c>
      <c r="B64">
        <v>110</v>
      </c>
      <c r="C64">
        <v>110</v>
      </c>
      <c r="D64">
        <f t="shared" si="0"/>
        <v>1.21</v>
      </c>
    </row>
    <row r="65" spans="1:4">
      <c r="A65" t="s">
        <v>2052</v>
      </c>
      <c r="B65">
        <v>100</v>
      </c>
      <c r="C65">
        <v>100</v>
      </c>
      <c r="D65">
        <f t="shared" si="0"/>
        <v>1</v>
      </c>
    </row>
    <row r="66" spans="1:4">
      <c r="A66" t="s">
        <v>2053</v>
      </c>
      <c r="B66">
        <v>110</v>
      </c>
      <c r="C66">
        <v>110</v>
      </c>
      <c r="D66">
        <f t="shared" si="0"/>
        <v>1.21</v>
      </c>
    </row>
    <row r="67" spans="1:4">
      <c r="A67" t="s">
        <v>2054</v>
      </c>
      <c r="B67">
        <v>100</v>
      </c>
      <c r="C67">
        <v>100</v>
      </c>
      <c r="D67">
        <f t="shared" si="0"/>
        <v>1</v>
      </c>
    </row>
    <row r="68" spans="1:4">
      <c r="A68" t="s">
        <v>2055</v>
      </c>
      <c r="B68">
        <v>100</v>
      </c>
      <c r="C68">
        <v>100</v>
      </c>
      <c r="D68">
        <f t="shared" si="0"/>
        <v>1</v>
      </c>
    </row>
    <row r="69" spans="1:4">
      <c r="A69" t="s">
        <v>2056</v>
      </c>
      <c r="B69">
        <v>120</v>
      </c>
      <c r="C69">
        <v>120</v>
      </c>
      <c r="D69">
        <f t="shared" si="0"/>
        <v>1.44</v>
      </c>
    </row>
    <row r="70" spans="1:4">
      <c r="A70" t="s">
        <v>2057</v>
      </c>
      <c r="B70">
        <v>100</v>
      </c>
      <c r="C70">
        <v>100</v>
      </c>
      <c r="D70">
        <f t="shared" si="0"/>
        <v>1</v>
      </c>
    </row>
    <row r="71" spans="1:4">
      <c r="A71" t="s">
        <v>2058</v>
      </c>
      <c r="B71">
        <v>1100</v>
      </c>
      <c r="C71">
        <v>110</v>
      </c>
      <c r="D71">
        <f t="shared" ref="D71:D126" si="1">(C71*B71)/10000</f>
        <v>12.1</v>
      </c>
    </row>
    <row r="72" spans="1:4">
      <c r="A72" t="s">
        <v>2059</v>
      </c>
      <c r="B72">
        <v>100</v>
      </c>
      <c r="C72">
        <v>100</v>
      </c>
      <c r="D72">
        <f t="shared" si="1"/>
        <v>1</v>
      </c>
    </row>
    <row r="73" spans="1:4">
      <c r="A73" t="s">
        <v>2060</v>
      </c>
      <c r="B73">
        <v>100</v>
      </c>
      <c r="C73">
        <v>100</v>
      </c>
      <c r="D73">
        <f t="shared" si="1"/>
        <v>1</v>
      </c>
    </row>
    <row r="74" spans="1:4">
      <c r="A74" t="s">
        <v>2061</v>
      </c>
      <c r="B74">
        <v>110</v>
      </c>
      <c r="C74">
        <v>110</v>
      </c>
      <c r="D74">
        <f t="shared" si="1"/>
        <v>1.21</v>
      </c>
    </row>
    <row r="75" spans="1:4">
      <c r="A75" t="s">
        <v>2062</v>
      </c>
      <c r="B75">
        <v>100</v>
      </c>
      <c r="C75">
        <v>100</v>
      </c>
      <c r="D75">
        <f t="shared" si="1"/>
        <v>1</v>
      </c>
    </row>
    <row r="76" spans="1:4">
      <c r="A76" t="s">
        <v>2063</v>
      </c>
      <c r="B76">
        <v>100</v>
      </c>
      <c r="C76">
        <v>100</v>
      </c>
      <c r="D76">
        <f t="shared" si="1"/>
        <v>1</v>
      </c>
    </row>
    <row r="77" spans="1:4">
      <c r="A77" t="s">
        <v>2064</v>
      </c>
      <c r="B77">
        <v>90</v>
      </c>
      <c r="C77">
        <v>100</v>
      </c>
      <c r="D77">
        <f t="shared" si="1"/>
        <v>0.9</v>
      </c>
    </row>
    <row r="78" spans="1:4">
      <c r="A78" t="s">
        <v>2065</v>
      </c>
      <c r="B78">
        <v>110</v>
      </c>
      <c r="C78">
        <v>110</v>
      </c>
      <c r="D78">
        <f t="shared" si="1"/>
        <v>1.21</v>
      </c>
    </row>
    <row r="79" spans="1:4">
      <c r="A79" t="s">
        <v>2066</v>
      </c>
      <c r="B79">
        <v>100</v>
      </c>
      <c r="C79">
        <v>100</v>
      </c>
      <c r="D79">
        <f t="shared" si="1"/>
        <v>1</v>
      </c>
    </row>
    <row r="80" spans="1:4">
      <c r="A80" t="s">
        <v>2067</v>
      </c>
      <c r="B80">
        <v>110</v>
      </c>
      <c r="C80">
        <v>110</v>
      </c>
      <c r="D80">
        <f t="shared" si="1"/>
        <v>1.21</v>
      </c>
    </row>
    <row r="81" spans="1:4">
      <c r="A81" t="s">
        <v>2068</v>
      </c>
      <c r="B81">
        <v>80</v>
      </c>
      <c r="C81">
        <v>80</v>
      </c>
      <c r="D81">
        <f t="shared" si="1"/>
        <v>0.64</v>
      </c>
    </row>
    <row r="82" spans="1:4">
      <c r="A82" t="s">
        <v>2069</v>
      </c>
      <c r="B82">
        <v>80</v>
      </c>
      <c r="C82">
        <v>80</v>
      </c>
      <c r="D82">
        <f t="shared" si="1"/>
        <v>0.64</v>
      </c>
    </row>
    <row r="83" spans="1:4">
      <c r="A83" t="s">
        <v>2070</v>
      </c>
      <c r="B83">
        <v>150</v>
      </c>
      <c r="C83">
        <v>150</v>
      </c>
      <c r="D83">
        <f t="shared" si="1"/>
        <v>2.25</v>
      </c>
    </row>
    <row r="84" spans="1:4">
      <c r="A84" t="s">
        <v>2071</v>
      </c>
      <c r="B84">
        <v>130</v>
      </c>
      <c r="C84">
        <v>130</v>
      </c>
      <c r="D84">
        <f t="shared" si="1"/>
        <v>1.69</v>
      </c>
    </row>
    <row r="85" spans="1:4">
      <c r="A85" t="s">
        <v>2072</v>
      </c>
      <c r="B85">
        <v>110</v>
      </c>
      <c r="C85">
        <v>110</v>
      </c>
      <c r="D85">
        <f t="shared" si="1"/>
        <v>1.21</v>
      </c>
    </row>
    <row r="86" spans="1:4">
      <c r="A86" t="s">
        <v>2073</v>
      </c>
      <c r="B86">
        <v>100</v>
      </c>
      <c r="C86">
        <v>100</v>
      </c>
      <c r="D86">
        <f t="shared" si="1"/>
        <v>1</v>
      </c>
    </row>
    <row r="87" spans="1:4">
      <c r="A87" t="s">
        <v>2074</v>
      </c>
      <c r="B87">
        <v>100</v>
      </c>
      <c r="C87">
        <v>100</v>
      </c>
      <c r="D87">
        <f t="shared" si="1"/>
        <v>1</v>
      </c>
    </row>
    <row r="88" spans="1:4">
      <c r="A88" t="s">
        <v>2075</v>
      </c>
      <c r="B88">
        <v>100</v>
      </c>
      <c r="C88">
        <v>100</v>
      </c>
      <c r="D88">
        <f t="shared" si="1"/>
        <v>1</v>
      </c>
    </row>
    <row r="89" spans="1:4">
      <c r="A89" t="s">
        <v>2076</v>
      </c>
      <c r="B89">
        <v>110</v>
      </c>
      <c r="C89">
        <v>110</v>
      </c>
      <c r="D89">
        <f t="shared" si="1"/>
        <v>1.21</v>
      </c>
    </row>
    <row r="90" spans="1:4">
      <c r="A90" t="s">
        <v>2077</v>
      </c>
      <c r="B90">
        <v>110</v>
      </c>
      <c r="C90">
        <v>110</v>
      </c>
      <c r="D90">
        <f t="shared" si="1"/>
        <v>1.21</v>
      </c>
    </row>
    <row r="91" spans="1:4">
      <c r="A91" t="s">
        <v>2078</v>
      </c>
      <c r="B91">
        <v>100</v>
      </c>
      <c r="C91">
        <v>100</v>
      </c>
      <c r="D91">
        <f t="shared" si="1"/>
        <v>1</v>
      </c>
    </row>
    <row r="92" spans="1:4">
      <c r="A92" t="s">
        <v>2079</v>
      </c>
      <c r="B92">
        <v>100</v>
      </c>
      <c r="C92">
        <v>100</v>
      </c>
      <c r="D92">
        <f t="shared" si="1"/>
        <v>1</v>
      </c>
    </row>
    <row r="93" spans="1:4">
      <c r="A93" t="s">
        <v>2080</v>
      </c>
      <c r="B93">
        <v>80</v>
      </c>
      <c r="C93">
        <v>80</v>
      </c>
      <c r="D93">
        <f t="shared" si="1"/>
        <v>0.64</v>
      </c>
    </row>
    <row r="94" spans="1:4">
      <c r="A94" t="s">
        <v>2081</v>
      </c>
      <c r="B94">
        <v>120</v>
      </c>
      <c r="C94">
        <v>120</v>
      </c>
      <c r="D94">
        <f t="shared" si="1"/>
        <v>1.44</v>
      </c>
    </row>
    <row r="95" spans="1:4">
      <c r="A95" t="s">
        <v>2082</v>
      </c>
      <c r="B95">
        <v>100</v>
      </c>
      <c r="C95">
        <v>100</v>
      </c>
      <c r="D95">
        <f t="shared" si="1"/>
        <v>1</v>
      </c>
    </row>
    <row r="96" spans="1:4">
      <c r="A96" t="s">
        <v>2083</v>
      </c>
      <c r="B96">
        <v>80</v>
      </c>
      <c r="C96">
        <v>80</v>
      </c>
      <c r="D96">
        <f t="shared" si="1"/>
        <v>0.64</v>
      </c>
    </row>
    <row r="97" spans="1:4">
      <c r="A97" t="s">
        <v>2084</v>
      </c>
      <c r="B97">
        <v>120</v>
      </c>
      <c r="C97">
        <v>120</v>
      </c>
      <c r="D97">
        <f t="shared" si="1"/>
        <v>1.44</v>
      </c>
    </row>
    <row r="98" spans="1:4">
      <c r="A98" t="s">
        <v>2085</v>
      </c>
      <c r="B98">
        <v>130</v>
      </c>
      <c r="C98">
        <v>130</v>
      </c>
      <c r="D98">
        <f t="shared" si="1"/>
        <v>1.69</v>
      </c>
    </row>
    <row r="99" spans="1:4">
      <c r="A99" t="s">
        <v>2086</v>
      </c>
      <c r="B99">
        <v>130</v>
      </c>
      <c r="C99">
        <v>130</v>
      </c>
      <c r="D99">
        <f t="shared" si="1"/>
        <v>1.69</v>
      </c>
    </row>
    <row r="100" spans="1:4">
      <c r="A100" t="s">
        <v>2087</v>
      </c>
      <c r="B100">
        <v>120</v>
      </c>
      <c r="C100">
        <v>120</v>
      </c>
      <c r="D100">
        <f t="shared" si="1"/>
        <v>1.44</v>
      </c>
    </row>
    <row r="101" spans="1:4">
      <c r="A101" t="s">
        <v>2088</v>
      </c>
      <c r="B101">
        <v>80</v>
      </c>
      <c r="C101">
        <v>80</v>
      </c>
      <c r="D101">
        <f t="shared" si="1"/>
        <v>0.64</v>
      </c>
    </row>
    <row r="102" spans="1:4">
      <c r="A102" t="s">
        <v>2089</v>
      </c>
      <c r="B102">
        <v>80</v>
      </c>
      <c r="C102">
        <v>80</v>
      </c>
      <c r="D102">
        <f t="shared" si="1"/>
        <v>0.64</v>
      </c>
    </row>
    <row r="103" spans="1:4">
      <c r="A103" t="s">
        <v>2090</v>
      </c>
      <c r="B103">
        <v>80</v>
      </c>
      <c r="C103">
        <v>80</v>
      </c>
      <c r="D103">
        <f t="shared" si="1"/>
        <v>0.64</v>
      </c>
    </row>
    <row r="104" spans="1:4">
      <c r="A104" t="s">
        <v>2091</v>
      </c>
      <c r="B104">
        <v>90</v>
      </c>
      <c r="C104">
        <v>90</v>
      </c>
      <c r="D104">
        <f t="shared" si="1"/>
        <v>0.81</v>
      </c>
    </row>
    <row r="105" spans="1:4">
      <c r="A105" t="s">
        <v>2092</v>
      </c>
      <c r="B105">
        <v>80</v>
      </c>
      <c r="C105">
        <v>80</v>
      </c>
      <c r="D105">
        <f t="shared" si="1"/>
        <v>0.64</v>
      </c>
    </row>
    <row r="106" spans="1:4">
      <c r="A106" t="s">
        <v>2093</v>
      </c>
      <c r="B106">
        <v>80</v>
      </c>
      <c r="C106">
        <v>80</v>
      </c>
      <c r="D106">
        <f t="shared" si="1"/>
        <v>0.64</v>
      </c>
    </row>
    <row r="107" spans="1:4">
      <c r="A107" t="s">
        <v>2094</v>
      </c>
      <c r="B107">
        <v>110</v>
      </c>
      <c r="C107">
        <v>110</v>
      </c>
      <c r="D107">
        <f t="shared" si="1"/>
        <v>1.21</v>
      </c>
    </row>
    <row r="108" spans="1:4">
      <c r="A108" t="s">
        <v>2095</v>
      </c>
      <c r="B108">
        <v>80</v>
      </c>
      <c r="C108">
        <v>80</v>
      </c>
      <c r="D108">
        <f t="shared" si="1"/>
        <v>0.64</v>
      </c>
    </row>
    <row r="109" spans="1:4">
      <c r="A109" t="s">
        <v>2096</v>
      </c>
      <c r="B109">
        <v>100</v>
      </c>
      <c r="C109">
        <v>100</v>
      </c>
      <c r="D109">
        <f t="shared" si="1"/>
        <v>1</v>
      </c>
    </row>
    <row r="110" spans="1:4">
      <c r="A110" t="s">
        <v>2097</v>
      </c>
      <c r="B110">
        <v>110</v>
      </c>
      <c r="C110">
        <v>110</v>
      </c>
      <c r="D110">
        <f t="shared" si="1"/>
        <v>1.21</v>
      </c>
    </row>
    <row r="111" spans="1:4">
      <c r="A111" t="s">
        <v>2098</v>
      </c>
      <c r="B111">
        <v>110</v>
      </c>
      <c r="C111">
        <v>110</v>
      </c>
      <c r="D111">
        <f t="shared" si="1"/>
        <v>1.21</v>
      </c>
    </row>
    <row r="112" spans="1:4">
      <c r="A112" t="s">
        <v>2099</v>
      </c>
      <c r="B112">
        <v>110</v>
      </c>
      <c r="C112">
        <v>110</v>
      </c>
      <c r="D112">
        <f t="shared" si="1"/>
        <v>1.21</v>
      </c>
    </row>
    <row r="113" spans="1:4">
      <c r="A113" t="s">
        <v>2100</v>
      </c>
      <c r="B113">
        <v>110</v>
      </c>
      <c r="C113">
        <v>110</v>
      </c>
      <c r="D113">
        <f t="shared" si="1"/>
        <v>1.21</v>
      </c>
    </row>
    <row r="114" spans="1:4">
      <c r="A114" t="s">
        <v>2101</v>
      </c>
      <c r="B114">
        <v>120</v>
      </c>
      <c r="C114">
        <v>120</v>
      </c>
      <c r="D114">
        <f t="shared" si="1"/>
        <v>1.44</v>
      </c>
    </row>
    <row r="115" spans="1:4">
      <c r="A115" t="s">
        <v>2102</v>
      </c>
      <c r="B115">
        <v>140</v>
      </c>
      <c r="C115">
        <v>140</v>
      </c>
      <c r="D115">
        <f t="shared" si="1"/>
        <v>1.96</v>
      </c>
    </row>
    <row r="116" spans="1:4">
      <c r="A116" t="s">
        <v>2103</v>
      </c>
      <c r="B116">
        <v>110</v>
      </c>
      <c r="C116">
        <v>110</v>
      </c>
      <c r="D116">
        <f t="shared" si="1"/>
        <v>1.21</v>
      </c>
    </row>
    <row r="117" spans="1:4">
      <c r="A117" t="s">
        <v>2104</v>
      </c>
      <c r="B117">
        <v>140</v>
      </c>
      <c r="C117">
        <v>140</v>
      </c>
      <c r="D117">
        <f t="shared" si="1"/>
        <v>1.96</v>
      </c>
    </row>
    <row r="118" spans="1:4">
      <c r="A118" t="s">
        <v>2105</v>
      </c>
      <c r="B118">
        <v>100</v>
      </c>
      <c r="C118">
        <v>100</v>
      </c>
      <c r="D118">
        <f t="shared" si="1"/>
        <v>1</v>
      </c>
    </row>
    <row r="119" spans="1:4">
      <c r="A119" t="s">
        <v>2106</v>
      </c>
      <c r="B119">
        <v>120</v>
      </c>
      <c r="C119">
        <v>120</v>
      </c>
      <c r="D119">
        <f t="shared" si="1"/>
        <v>1.44</v>
      </c>
    </row>
    <row r="120" spans="1:4">
      <c r="A120" t="s">
        <v>2107</v>
      </c>
      <c r="B120">
        <v>160</v>
      </c>
      <c r="C120">
        <v>160</v>
      </c>
      <c r="D120">
        <f t="shared" si="1"/>
        <v>2.56</v>
      </c>
    </row>
    <row r="121" spans="1:4">
      <c r="A121" t="s">
        <v>2108</v>
      </c>
      <c r="B121">
        <v>150</v>
      </c>
      <c r="C121">
        <v>150</v>
      </c>
      <c r="D121">
        <f t="shared" si="1"/>
        <v>2.25</v>
      </c>
    </row>
    <row r="122" spans="1:4">
      <c r="A122" t="s">
        <v>2109</v>
      </c>
      <c r="B122">
        <v>110</v>
      </c>
      <c r="C122">
        <v>110</v>
      </c>
      <c r="D122">
        <f t="shared" si="1"/>
        <v>1.21</v>
      </c>
    </row>
    <row r="123" spans="1:4">
      <c r="A123" t="s">
        <v>2110</v>
      </c>
      <c r="B123">
        <v>130</v>
      </c>
      <c r="C123">
        <v>130</v>
      </c>
      <c r="D123">
        <f t="shared" si="1"/>
        <v>1.69</v>
      </c>
    </row>
    <row r="124" spans="1:4">
      <c r="A124" t="s">
        <v>2111</v>
      </c>
      <c r="B124">
        <v>80</v>
      </c>
      <c r="C124">
        <v>80</v>
      </c>
      <c r="D124">
        <f t="shared" si="1"/>
        <v>0.64</v>
      </c>
    </row>
    <row r="125" spans="1:4">
      <c r="A125" t="s">
        <v>2112</v>
      </c>
      <c r="B125">
        <v>70</v>
      </c>
      <c r="C125">
        <v>70</v>
      </c>
      <c r="D125">
        <f t="shared" si="1"/>
        <v>0.49</v>
      </c>
    </row>
    <row r="126" spans="1:4">
      <c r="A126" t="s">
        <v>2113</v>
      </c>
      <c r="B126">
        <v>70</v>
      </c>
      <c r="C126">
        <v>70</v>
      </c>
      <c r="D126">
        <f t="shared" si="1"/>
        <v>0.49</v>
      </c>
    </row>
    <row r="127" spans="1:4">
      <c r="C127" t="s">
        <v>342</v>
      </c>
      <c r="D127">
        <f>SUM(D6:D126)</f>
        <v>145.13</v>
      </c>
    </row>
    <row r="128" spans="1:4">
      <c r="C128" t="s">
        <v>2006</v>
      </c>
      <c r="D128">
        <v>1</v>
      </c>
    </row>
    <row r="129" spans="3:4">
      <c r="C129" t="s">
        <v>2007</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zoomScale="55" zoomScaleNormal="55" workbookViewId="0">
      <selection activeCell="AY13" sqref="AY13"/>
    </sheetView>
  </sheetViews>
  <sheetFormatPr defaultRowHeight="15"/>
  <cols>
    <col min="1" max="1" width="5.85546875" style="183" customWidth="1"/>
    <col min="2" max="2" width="7.5703125" customWidth="1"/>
    <col min="3" max="3" width="7.42578125" customWidth="1"/>
    <col min="4" max="4" width="8.42578125" customWidth="1"/>
    <col min="5" max="6" width="9.140625" customWidth="1"/>
    <col min="7" max="7" width="3.42578125" customWidth="1"/>
    <col min="8" max="8" width="5" style="183" customWidth="1"/>
    <col min="9" max="9" width="4.85546875" customWidth="1"/>
    <col min="10" max="10" width="7.7109375" customWidth="1"/>
    <col min="11" max="11" width="8.42578125" customWidth="1"/>
    <col min="12" max="13" width="6.85546875" customWidth="1"/>
    <col min="14" max="14" width="2.7109375" customWidth="1"/>
    <col min="15" max="15" width="5.5703125" style="183"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944" t="s">
        <v>292</v>
      </c>
      <c r="B1" s="944"/>
      <c r="C1" s="944"/>
      <c r="D1" s="944"/>
      <c r="E1" s="944"/>
      <c r="F1" s="107"/>
      <c r="G1" s="108"/>
      <c r="H1" s="945" t="s">
        <v>293</v>
      </c>
      <c r="I1" s="946"/>
      <c r="J1" s="946"/>
      <c r="K1" s="946"/>
      <c r="L1" s="946"/>
      <c r="M1" s="947"/>
      <c r="N1" s="109"/>
      <c r="O1" s="948" t="s">
        <v>285</v>
      </c>
      <c r="P1" s="949"/>
      <c r="Q1" s="949"/>
      <c r="R1" s="949"/>
      <c r="S1" s="949"/>
      <c r="T1" s="950"/>
      <c r="U1" s="110"/>
      <c r="V1" s="111" t="s">
        <v>294</v>
      </c>
      <c r="W1" s="112"/>
      <c r="X1" s="948" t="s">
        <v>295</v>
      </c>
      <c r="Y1" s="949"/>
      <c r="Z1" s="949"/>
      <c r="AA1" s="949"/>
      <c r="AB1" s="949"/>
      <c r="AC1" s="950"/>
      <c r="AD1" s="20"/>
      <c r="AE1" s="939" t="s">
        <v>296</v>
      </c>
      <c r="AF1" s="890"/>
      <c r="AG1" s="890"/>
      <c r="AH1" s="890"/>
      <c r="AI1" s="890"/>
      <c r="AJ1" s="890"/>
      <c r="AK1" s="940"/>
      <c r="AL1" s="14"/>
      <c r="AM1" s="941" t="s">
        <v>30</v>
      </c>
      <c r="AN1" s="942"/>
      <c r="AO1" s="113"/>
      <c r="AP1" s="931" t="s">
        <v>297</v>
      </c>
      <c r="AQ1" s="938"/>
      <c r="AR1" s="938"/>
      <c r="AS1" s="932"/>
      <c r="AT1" s="114"/>
      <c r="AU1" s="939" t="s">
        <v>298</v>
      </c>
      <c r="AV1" s="890"/>
      <c r="AW1" s="890"/>
      <c r="AX1" s="890"/>
      <c r="AY1" s="940"/>
      <c r="BA1" s="931" t="s">
        <v>299</v>
      </c>
      <c r="BB1" s="932"/>
      <c r="BD1" s="931" t="s">
        <v>300</v>
      </c>
      <c r="BE1" s="938"/>
      <c r="BF1" s="932"/>
    </row>
    <row r="2" spans="1:58" s="183" customFormat="1" ht="51.75" thickBot="1">
      <c r="A2" s="179" t="s">
        <v>301</v>
      </c>
      <c r="B2" s="184" t="s">
        <v>302</v>
      </c>
      <c r="C2" s="179" t="s">
        <v>303</v>
      </c>
      <c r="D2" s="179" t="s">
        <v>304</v>
      </c>
      <c r="E2" s="179" t="s">
        <v>476</v>
      </c>
      <c r="F2" s="184" t="s">
        <v>305</v>
      </c>
      <c r="G2" s="185"/>
      <c r="H2" s="179" t="s">
        <v>301</v>
      </c>
      <c r="I2" s="179" t="s">
        <v>306</v>
      </c>
      <c r="J2" s="179" t="s">
        <v>302</v>
      </c>
      <c r="K2" s="179" t="s">
        <v>303</v>
      </c>
      <c r="L2" s="179" t="s">
        <v>307</v>
      </c>
      <c r="M2" s="186" t="s">
        <v>308</v>
      </c>
      <c r="N2" s="185"/>
      <c r="O2" s="184" t="s">
        <v>301</v>
      </c>
      <c r="P2" s="187" t="s">
        <v>306</v>
      </c>
      <c r="Q2" s="179" t="s">
        <v>309</v>
      </c>
      <c r="R2" s="179" t="s">
        <v>303</v>
      </c>
      <c r="S2" s="184" t="s">
        <v>307</v>
      </c>
      <c r="T2" s="188" t="s">
        <v>308</v>
      </c>
      <c r="U2" s="185"/>
      <c r="V2" s="179" t="s">
        <v>310</v>
      </c>
      <c r="W2" s="185"/>
      <c r="X2" s="189" t="s">
        <v>311</v>
      </c>
      <c r="Y2" s="190" t="s">
        <v>312</v>
      </c>
      <c r="Z2" s="191" t="s">
        <v>483</v>
      </c>
      <c r="AA2" s="189" t="s">
        <v>313</v>
      </c>
      <c r="AB2" s="191" t="s">
        <v>314</v>
      </c>
      <c r="AC2" s="192" t="s">
        <v>315</v>
      </c>
      <c r="AD2" s="193"/>
      <c r="AE2" s="194" t="s">
        <v>301</v>
      </c>
      <c r="AF2" s="194" t="s">
        <v>303</v>
      </c>
      <c r="AG2" s="194" t="s">
        <v>302</v>
      </c>
      <c r="AH2" s="194" t="s">
        <v>304</v>
      </c>
      <c r="AI2" s="195" t="s">
        <v>285</v>
      </c>
      <c r="AJ2" s="195" t="s">
        <v>310</v>
      </c>
      <c r="AK2" s="196" t="s">
        <v>316</v>
      </c>
      <c r="AL2" s="197"/>
      <c r="AM2" s="198" t="s">
        <v>317</v>
      </c>
      <c r="AN2" s="199" t="s">
        <v>318</v>
      </c>
      <c r="AO2" s="193"/>
      <c r="AP2" s="199" t="s">
        <v>301</v>
      </c>
      <c r="AQ2" s="199" t="s">
        <v>303</v>
      </c>
      <c r="AR2" s="199" t="s">
        <v>302</v>
      </c>
      <c r="AS2" s="199" t="s">
        <v>304</v>
      </c>
      <c r="AT2" s="197"/>
      <c r="AU2" s="198" t="s">
        <v>319</v>
      </c>
      <c r="AV2" s="199" t="s">
        <v>320</v>
      </c>
      <c r="AW2" s="199" t="s">
        <v>321</v>
      </c>
      <c r="AX2" s="200" t="s">
        <v>322</v>
      </c>
      <c r="AY2" s="196" t="s">
        <v>323</v>
      </c>
      <c r="BA2" s="196" t="s">
        <v>324</v>
      </c>
      <c r="BB2" s="200" t="s">
        <v>325</v>
      </c>
      <c r="BD2" s="201" t="s">
        <v>25</v>
      </c>
      <c r="BE2" s="202" t="s">
        <v>326</v>
      </c>
      <c r="BF2" s="203" t="s">
        <v>44</v>
      </c>
    </row>
    <row r="3" spans="1:58" ht="15.75" thickBot="1">
      <c r="A3" s="180" t="s">
        <v>408</v>
      </c>
      <c r="B3" s="120">
        <v>4.4000000000000004</v>
      </c>
      <c r="C3" s="121">
        <v>9.59</v>
      </c>
      <c r="D3" s="121">
        <f>SUM(C3*B3)</f>
        <v>42.2</v>
      </c>
      <c r="E3" s="120"/>
      <c r="F3" s="121"/>
      <c r="G3" s="112"/>
      <c r="H3" s="204" t="s">
        <v>327</v>
      </c>
      <c r="I3" s="122">
        <v>0</v>
      </c>
      <c r="J3" s="122">
        <v>0</v>
      </c>
      <c r="K3" s="122">
        <v>0</v>
      </c>
      <c r="L3" s="122">
        <v>0</v>
      </c>
      <c r="M3" s="122">
        <v>0</v>
      </c>
      <c r="N3" s="112"/>
      <c r="O3" s="205" t="s">
        <v>307</v>
      </c>
      <c r="P3" s="122">
        <v>1</v>
      </c>
      <c r="Q3" s="122">
        <v>3</v>
      </c>
      <c r="R3" s="122">
        <v>2</v>
      </c>
      <c r="S3" s="138">
        <f t="shared" ref="S3:S25" si="0">Q3*R3</f>
        <v>6</v>
      </c>
      <c r="T3" s="122">
        <f>S3</f>
        <v>6</v>
      </c>
      <c r="U3" s="112"/>
      <c r="V3" s="124">
        <f>SUM(D3-M3-T3)</f>
        <v>36.200000000000003</v>
      </c>
      <c r="W3" s="112"/>
      <c r="X3" s="123">
        <f>SUM(V3*2)</f>
        <v>72.400000000000006</v>
      </c>
      <c r="Y3" s="123">
        <f>SUM(V3*2)</f>
        <v>72.400000000000006</v>
      </c>
      <c r="Z3" s="125">
        <f>4.2*3</f>
        <v>12.6</v>
      </c>
      <c r="AA3" s="125">
        <f>B3*C3-L3-S3</f>
        <v>36.200000000000003</v>
      </c>
      <c r="AB3" s="126">
        <f>B3*C3-L3-S3</f>
        <v>36.200000000000003</v>
      </c>
      <c r="AC3" s="127"/>
      <c r="AD3" s="4"/>
      <c r="AE3" s="128" t="s">
        <v>328</v>
      </c>
      <c r="AF3" s="129"/>
      <c r="AG3" s="129"/>
      <c r="AH3" s="127">
        <f>SUM(AF3*AG3)</f>
        <v>0</v>
      </c>
      <c r="AI3" s="16"/>
      <c r="AJ3" s="16">
        <f>SUM(AH3-AI3)</f>
        <v>0</v>
      </c>
      <c r="AK3" s="16">
        <f>AJ3*2</f>
        <v>0</v>
      </c>
      <c r="AL3" s="13"/>
      <c r="AM3" s="130">
        <f>SUM(E3-M3-T3-Z3)</f>
        <v>-18.600000000000001</v>
      </c>
      <c r="AN3" s="127">
        <f>SUM(F3-M3-T3)</f>
        <v>-6</v>
      </c>
      <c r="AO3" s="9"/>
      <c r="AP3" s="128" t="s">
        <v>329</v>
      </c>
      <c r="AQ3" s="129">
        <v>1.5</v>
      </c>
      <c r="AR3" s="129">
        <v>1.6</v>
      </c>
      <c r="AS3" s="127">
        <f>SUM(AQ3*AR3)</f>
        <v>2.4</v>
      </c>
      <c r="AT3" s="8"/>
      <c r="AU3" s="131">
        <v>739.04</v>
      </c>
      <c r="AV3" s="132">
        <v>739.04</v>
      </c>
      <c r="AW3" s="118">
        <v>739.04</v>
      </c>
      <c r="AX3" s="133">
        <f>AX13</f>
        <v>112.76</v>
      </c>
      <c r="AY3" s="133">
        <f>SUM(AW3-AX3)</f>
        <v>626.28</v>
      </c>
      <c r="BA3" s="134">
        <f>SUM(15.2*2)</f>
        <v>30.4</v>
      </c>
      <c r="BB3" s="135">
        <f>SUM(739.04-BA3)</f>
        <v>708.64</v>
      </c>
      <c r="BD3" s="135">
        <v>97.89</v>
      </c>
      <c r="BE3" s="136">
        <v>219.85</v>
      </c>
      <c r="BF3" s="135">
        <f>SUM(BD3+BE3)</f>
        <v>317.74</v>
      </c>
    </row>
    <row r="4" spans="1:58" ht="15.75" thickBot="1">
      <c r="A4" s="181" t="s">
        <v>409</v>
      </c>
      <c r="B4" s="120">
        <v>3</v>
      </c>
      <c r="C4" s="121">
        <v>2.1</v>
      </c>
      <c r="D4" s="121">
        <f t="shared" ref="D4:D72" si="1">SUM(C4*B4)</f>
        <v>6.3</v>
      </c>
      <c r="E4" s="120"/>
      <c r="F4" s="121"/>
      <c r="G4" s="112"/>
      <c r="H4" s="204" t="s">
        <v>327</v>
      </c>
      <c r="I4" s="122"/>
      <c r="J4" s="122"/>
      <c r="K4" s="122"/>
      <c r="L4" s="122">
        <v>0</v>
      </c>
      <c r="M4" s="122">
        <v>0</v>
      </c>
      <c r="N4" s="112"/>
      <c r="O4" s="205" t="s">
        <v>327</v>
      </c>
      <c r="P4" s="123"/>
      <c r="Q4" s="123"/>
      <c r="R4" s="123"/>
      <c r="S4" s="138">
        <f t="shared" si="0"/>
        <v>0</v>
      </c>
      <c r="T4" s="123">
        <f>P4*S4</f>
        <v>0</v>
      </c>
      <c r="U4" s="112"/>
      <c r="V4" s="112">
        <f t="shared" ref="V4:V72" si="2">SUM(D4-M4-T4)</f>
        <v>6.3</v>
      </c>
      <c r="W4" s="112"/>
      <c r="X4" s="123">
        <f t="shared" ref="X4:X72" si="3">SUM(V4*2)</f>
        <v>12.6</v>
      </c>
      <c r="Y4" s="123">
        <f t="shared" ref="Y4:Y65" si="4">SUM(V4*2)</f>
        <v>12.6</v>
      </c>
      <c r="Z4" s="125">
        <f>D4</f>
        <v>6.3</v>
      </c>
      <c r="AA4" s="125"/>
      <c r="AB4" s="126">
        <f>B4*C4-L4-S4</f>
        <v>6.3</v>
      </c>
      <c r="AC4" s="16"/>
      <c r="AD4" s="4"/>
      <c r="AE4" s="12" t="s">
        <v>330</v>
      </c>
      <c r="AF4" s="4"/>
      <c r="AG4" s="4"/>
      <c r="AH4" s="16">
        <f t="shared" ref="AH4:AH20" si="5">SUM(AF4*AG4)</f>
        <v>0</v>
      </c>
      <c r="AI4" s="16"/>
      <c r="AJ4" s="16">
        <f t="shared" ref="AJ4:AJ20" si="6">SUM(AH4-AI4)</f>
        <v>0</v>
      </c>
      <c r="AK4" s="16">
        <f t="shared" ref="AK4:AK20" si="7">AJ4*2</f>
        <v>0</v>
      </c>
      <c r="AL4" s="13"/>
      <c r="AM4" s="130">
        <f t="shared" ref="AM4:AM72" si="8">SUM(E4-M4-T4-Z4)</f>
        <v>-6.3</v>
      </c>
      <c r="AN4" s="16">
        <f>SUM(F4-M4-T4)</f>
        <v>0</v>
      </c>
      <c r="AO4" s="9"/>
      <c r="AP4" s="12" t="s">
        <v>331</v>
      </c>
      <c r="AQ4" s="4">
        <v>1.5</v>
      </c>
      <c r="AR4" s="4">
        <v>1.6</v>
      </c>
      <c r="AS4" s="16">
        <f t="shared" ref="AS4:AS43" si="9">SUM(AQ4*AR4)</f>
        <v>2.4</v>
      </c>
      <c r="AT4" s="8"/>
      <c r="AX4" s="8"/>
      <c r="AY4" s="8"/>
    </row>
    <row r="5" spans="1:58" ht="15.75" thickBot="1">
      <c r="A5" s="181" t="s">
        <v>410</v>
      </c>
      <c r="B5" s="120">
        <v>3</v>
      </c>
      <c r="C5" s="121">
        <v>2.1</v>
      </c>
      <c r="D5" s="121">
        <f t="shared" si="1"/>
        <v>6.3</v>
      </c>
      <c r="E5" s="120"/>
      <c r="F5" s="121"/>
      <c r="G5" s="116"/>
      <c r="H5" s="204" t="s">
        <v>327</v>
      </c>
      <c r="I5" s="122"/>
      <c r="J5" s="122"/>
      <c r="K5" s="122"/>
      <c r="L5" s="122">
        <v>0</v>
      </c>
      <c r="M5" s="122">
        <v>0</v>
      </c>
      <c r="N5" s="112"/>
      <c r="O5" s="205" t="s">
        <v>327</v>
      </c>
      <c r="P5" s="123"/>
      <c r="Q5" s="123"/>
      <c r="R5" s="123"/>
      <c r="S5" s="138">
        <f t="shared" si="0"/>
        <v>0</v>
      </c>
      <c r="T5" s="123">
        <f>S5</f>
        <v>0</v>
      </c>
      <c r="U5" s="112"/>
      <c r="V5" s="112">
        <f>D5</f>
        <v>6.3</v>
      </c>
      <c r="W5" s="112"/>
      <c r="X5" s="123">
        <f t="shared" si="3"/>
        <v>12.6</v>
      </c>
      <c r="Y5" s="123">
        <f t="shared" si="4"/>
        <v>12.6</v>
      </c>
      <c r="Z5" s="125">
        <f>D5</f>
        <v>6.3</v>
      </c>
      <c r="AA5" s="125"/>
      <c r="AB5" s="126">
        <f>B5*C5-L5-S5</f>
        <v>6.3</v>
      </c>
      <c r="AC5" s="16"/>
      <c r="AD5" s="4"/>
      <c r="AE5" s="12" t="s">
        <v>332</v>
      </c>
      <c r="AF5" s="4"/>
      <c r="AG5" s="4"/>
      <c r="AH5" s="16">
        <f t="shared" si="5"/>
        <v>0</v>
      </c>
      <c r="AI5" s="16"/>
      <c r="AJ5" s="16">
        <f t="shared" si="6"/>
        <v>0</v>
      </c>
      <c r="AK5" s="16">
        <f t="shared" si="7"/>
        <v>0</v>
      </c>
      <c r="AL5" s="13"/>
      <c r="AM5" s="130">
        <f>E5</f>
        <v>0</v>
      </c>
      <c r="AN5" s="16">
        <f>F5</f>
        <v>0</v>
      </c>
      <c r="AO5" s="9"/>
      <c r="AP5" s="12" t="s">
        <v>333</v>
      </c>
      <c r="AQ5" s="4">
        <v>1.5</v>
      </c>
      <c r="AR5" s="4">
        <v>1.6</v>
      </c>
      <c r="AS5" s="16">
        <f t="shared" si="9"/>
        <v>2.4</v>
      </c>
      <c r="AT5" s="8"/>
      <c r="AX5" s="8"/>
      <c r="AY5" s="8"/>
      <c r="BA5" s="941" t="s">
        <v>334</v>
      </c>
      <c r="BB5" s="942"/>
    </row>
    <row r="6" spans="1:58">
      <c r="A6" s="181" t="s">
        <v>411</v>
      </c>
      <c r="B6" s="120">
        <v>3</v>
      </c>
      <c r="C6" s="121">
        <v>3.5</v>
      </c>
      <c r="D6" s="121">
        <f t="shared" si="1"/>
        <v>10.5</v>
      </c>
      <c r="E6" s="120"/>
      <c r="F6" s="121"/>
      <c r="G6" s="112"/>
      <c r="H6" s="204" t="s">
        <v>327</v>
      </c>
      <c r="I6" s="122"/>
      <c r="J6" s="122"/>
      <c r="K6" s="122"/>
      <c r="L6" s="122">
        <v>0</v>
      </c>
      <c r="M6" s="122">
        <v>0</v>
      </c>
      <c r="N6" s="112"/>
      <c r="O6" s="205" t="s">
        <v>327</v>
      </c>
      <c r="P6" s="122"/>
      <c r="Q6" s="122"/>
      <c r="R6" s="122"/>
      <c r="S6" s="138">
        <f t="shared" si="0"/>
        <v>0</v>
      </c>
      <c r="T6" s="122">
        <v>0</v>
      </c>
      <c r="U6" s="112"/>
      <c r="V6" s="112">
        <f t="shared" si="2"/>
        <v>10.5</v>
      </c>
      <c r="W6" s="112"/>
      <c r="X6" s="123">
        <f t="shared" si="3"/>
        <v>21</v>
      </c>
      <c r="Y6" s="123">
        <f t="shared" si="4"/>
        <v>21</v>
      </c>
      <c r="Z6" s="125"/>
      <c r="AA6" s="125"/>
      <c r="AB6" s="126">
        <f>B6*C6-L6-S6</f>
        <v>10.5</v>
      </c>
      <c r="AC6" s="16"/>
      <c r="AD6" s="4"/>
      <c r="AE6" s="12" t="s">
        <v>335</v>
      </c>
      <c r="AF6" s="4"/>
      <c r="AG6" s="4"/>
      <c r="AH6" s="16">
        <f t="shared" si="5"/>
        <v>0</v>
      </c>
      <c r="AI6" s="16"/>
      <c r="AJ6" s="16">
        <f t="shared" si="6"/>
        <v>0</v>
      </c>
      <c r="AK6" s="16">
        <f t="shared" si="7"/>
        <v>0</v>
      </c>
      <c r="AL6" s="13"/>
      <c r="AM6" s="130">
        <f>E6</f>
        <v>0</v>
      </c>
      <c r="AN6" s="16">
        <f>F6</f>
        <v>0</v>
      </c>
      <c r="AO6" s="9"/>
      <c r="AP6" s="12" t="s">
        <v>336</v>
      </c>
      <c r="AQ6" s="4">
        <v>1.3</v>
      </c>
      <c r="AR6" s="4">
        <v>1.8</v>
      </c>
      <c r="AS6" s="16">
        <f t="shared" si="9"/>
        <v>2.34</v>
      </c>
      <c r="AT6" s="8"/>
      <c r="AX6" s="8"/>
      <c r="AY6" s="8"/>
    </row>
    <row r="7" spans="1:58" ht="15.75" thickBot="1">
      <c r="A7" s="181" t="s">
        <v>412</v>
      </c>
      <c r="B7" s="120">
        <v>3</v>
      </c>
      <c r="C7" s="121">
        <v>3.5</v>
      </c>
      <c r="D7" s="121">
        <f t="shared" si="1"/>
        <v>10.5</v>
      </c>
      <c r="E7" s="120"/>
      <c r="F7" s="121"/>
      <c r="G7" s="112"/>
      <c r="H7" s="204" t="s">
        <v>327</v>
      </c>
      <c r="I7" s="122"/>
      <c r="J7" s="122"/>
      <c r="K7" s="122"/>
      <c r="L7" s="138">
        <f>J7*K7</f>
        <v>0</v>
      </c>
      <c r="M7" s="137">
        <f>I7*L7</f>
        <v>0</v>
      </c>
      <c r="N7" s="112"/>
      <c r="O7" s="204" t="s">
        <v>327</v>
      </c>
      <c r="P7" s="122"/>
      <c r="Q7" s="122"/>
      <c r="R7" s="122"/>
      <c r="S7" s="138">
        <f t="shared" si="0"/>
        <v>0</v>
      </c>
      <c r="T7" s="122">
        <v>0</v>
      </c>
      <c r="U7" s="112"/>
      <c r="V7" s="112">
        <f t="shared" si="2"/>
        <v>10.5</v>
      </c>
      <c r="W7" s="112"/>
      <c r="X7" s="123">
        <f t="shared" si="3"/>
        <v>21</v>
      </c>
      <c r="Y7" s="123">
        <f t="shared" si="4"/>
        <v>21</v>
      </c>
      <c r="Z7" s="125"/>
      <c r="AA7" s="125"/>
      <c r="AB7" s="126">
        <f>0.7*C7-L7</f>
        <v>2.4500000000000002</v>
      </c>
      <c r="AC7" s="16"/>
      <c r="AD7" s="4"/>
      <c r="AE7" s="12" t="s">
        <v>337</v>
      </c>
      <c r="AF7" s="4"/>
      <c r="AG7" s="4"/>
      <c r="AH7" s="16">
        <f t="shared" si="5"/>
        <v>0</v>
      </c>
      <c r="AI7" s="16"/>
      <c r="AJ7" s="16">
        <f t="shared" si="6"/>
        <v>0</v>
      </c>
      <c r="AK7" s="16">
        <f t="shared" si="7"/>
        <v>0</v>
      </c>
      <c r="AL7" s="13"/>
      <c r="AM7" s="130">
        <f t="shared" si="8"/>
        <v>0</v>
      </c>
      <c r="AN7" s="16">
        <f t="shared" ref="AN7:AN75" si="10">SUM(F7-M7-T7)</f>
        <v>0</v>
      </c>
      <c r="AO7" s="9"/>
      <c r="AP7" s="12" t="s">
        <v>338</v>
      </c>
      <c r="AQ7" s="4">
        <v>0.7</v>
      </c>
      <c r="AR7" s="4">
        <v>1</v>
      </c>
      <c r="AS7" s="16">
        <f t="shared" si="9"/>
        <v>0.7</v>
      </c>
      <c r="AT7" s="8"/>
      <c r="AX7" s="8"/>
    </row>
    <row r="8" spans="1:58" ht="15.75" thickBot="1">
      <c r="A8" s="181" t="s">
        <v>413</v>
      </c>
      <c r="B8" s="120">
        <v>3</v>
      </c>
      <c r="C8" s="121">
        <v>3.5</v>
      </c>
      <c r="D8" s="121">
        <f t="shared" si="1"/>
        <v>10.5</v>
      </c>
      <c r="E8" s="120"/>
      <c r="F8" s="121"/>
      <c r="G8" s="112"/>
      <c r="H8" s="204" t="s">
        <v>327</v>
      </c>
      <c r="I8" s="122"/>
      <c r="J8" s="122"/>
      <c r="K8" s="122"/>
      <c r="L8" s="138">
        <f t="shared" ref="L8:L71" si="11">J8*K8</f>
        <v>0</v>
      </c>
      <c r="M8" s="137">
        <f t="shared" ref="M8:M17" si="12">I8*L8</f>
        <v>0</v>
      </c>
      <c r="N8" s="112"/>
      <c r="O8" s="204" t="s">
        <v>327</v>
      </c>
      <c r="P8" s="122"/>
      <c r="Q8" s="122"/>
      <c r="R8" s="122"/>
      <c r="S8" s="138">
        <f t="shared" si="0"/>
        <v>0</v>
      </c>
      <c r="T8" s="122">
        <v>0</v>
      </c>
      <c r="U8" s="112"/>
      <c r="V8" s="112">
        <f t="shared" si="2"/>
        <v>10.5</v>
      </c>
      <c r="W8" s="112"/>
      <c r="X8" s="123">
        <f t="shared" si="3"/>
        <v>21</v>
      </c>
      <c r="Y8" s="123">
        <f t="shared" si="4"/>
        <v>21</v>
      </c>
      <c r="Z8" s="125"/>
      <c r="AA8" s="125"/>
      <c r="AB8" s="126">
        <f t="shared" ref="AB8:AB17" si="13">0.7*C8-L8</f>
        <v>2.4500000000000002</v>
      </c>
      <c r="AC8" s="16"/>
      <c r="AD8" s="4"/>
      <c r="AE8" s="12" t="s">
        <v>339</v>
      </c>
      <c r="AF8" s="4"/>
      <c r="AG8" s="4"/>
      <c r="AH8" s="16">
        <f t="shared" si="5"/>
        <v>0</v>
      </c>
      <c r="AI8" s="16"/>
      <c r="AJ8" s="16">
        <f t="shared" si="6"/>
        <v>0</v>
      </c>
      <c r="AK8" s="16">
        <f t="shared" si="7"/>
        <v>0</v>
      </c>
      <c r="AL8" s="13"/>
      <c r="AM8" s="130">
        <f t="shared" si="8"/>
        <v>0</v>
      </c>
      <c r="AN8" s="16">
        <f t="shared" si="10"/>
        <v>0</v>
      </c>
      <c r="AO8" s="9"/>
      <c r="AP8" s="12" t="s">
        <v>340</v>
      </c>
      <c r="AQ8" s="4">
        <v>0.7</v>
      </c>
      <c r="AR8" s="4">
        <v>1</v>
      </c>
      <c r="AS8" s="16">
        <f t="shared" si="9"/>
        <v>0.7</v>
      </c>
      <c r="AT8" s="8"/>
      <c r="AU8" s="135" t="s">
        <v>341</v>
      </c>
      <c r="AV8" s="135" t="s">
        <v>306</v>
      </c>
      <c r="AW8" s="135" t="s">
        <v>304</v>
      </c>
      <c r="AX8" s="139" t="s">
        <v>342</v>
      </c>
    </row>
    <row r="9" spans="1:58">
      <c r="A9" s="181" t="s">
        <v>414</v>
      </c>
      <c r="B9" s="120">
        <v>3</v>
      </c>
      <c r="C9" s="121">
        <v>3.5</v>
      </c>
      <c r="D9" s="121">
        <f t="shared" si="1"/>
        <v>10.5</v>
      </c>
      <c r="E9" s="120"/>
      <c r="F9" s="121"/>
      <c r="G9" s="112"/>
      <c r="H9" s="204" t="s">
        <v>327</v>
      </c>
      <c r="I9" s="122"/>
      <c r="J9" s="122"/>
      <c r="K9" s="122"/>
      <c r="L9" s="138">
        <f t="shared" si="11"/>
        <v>0</v>
      </c>
      <c r="M9" s="137">
        <f t="shared" si="12"/>
        <v>0</v>
      </c>
      <c r="N9" s="112"/>
      <c r="O9" s="204" t="s">
        <v>327</v>
      </c>
      <c r="P9" s="122"/>
      <c r="Q9" s="122"/>
      <c r="R9" s="122"/>
      <c r="S9" s="138">
        <f t="shared" si="0"/>
        <v>0</v>
      </c>
      <c r="T9" s="122">
        <v>0</v>
      </c>
      <c r="U9" s="112"/>
      <c r="V9" s="112">
        <f t="shared" si="2"/>
        <v>10.5</v>
      </c>
      <c r="W9" s="112"/>
      <c r="X9" s="123">
        <f t="shared" si="3"/>
        <v>21</v>
      </c>
      <c r="Y9" s="123">
        <f t="shared" si="4"/>
        <v>21</v>
      </c>
      <c r="Z9" s="125"/>
      <c r="AA9" s="125"/>
      <c r="AB9" s="126">
        <f t="shared" si="13"/>
        <v>2.4500000000000002</v>
      </c>
      <c r="AC9" s="16"/>
      <c r="AD9" s="4"/>
      <c r="AE9" s="12" t="s">
        <v>343</v>
      </c>
      <c r="AF9" s="4"/>
      <c r="AG9" s="4"/>
      <c r="AH9" s="16">
        <f t="shared" si="5"/>
        <v>0</v>
      </c>
      <c r="AI9" s="16"/>
      <c r="AJ9" s="16">
        <f t="shared" si="6"/>
        <v>0</v>
      </c>
      <c r="AK9" s="16">
        <f t="shared" si="7"/>
        <v>0</v>
      </c>
      <c r="AL9" s="13"/>
      <c r="AM9" s="130">
        <f t="shared" si="8"/>
        <v>0</v>
      </c>
      <c r="AN9" s="16">
        <f t="shared" si="10"/>
        <v>0</v>
      </c>
      <c r="AO9" s="9"/>
      <c r="AP9" s="12" t="s">
        <v>344</v>
      </c>
      <c r="AQ9" s="4">
        <v>1.1499999999999999</v>
      </c>
      <c r="AR9" s="4">
        <v>1.6</v>
      </c>
      <c r="AS9" s="16">
        <f t="shared" si="9"/>
        <v>1.84</v>
      </c>
      <c r="AT9" s="8"/>
      <c r="AU9" s="114" t="s">
        <v>345</v>
      </c>
      <c r="AV9" s="114">
        <v>6</v>
      </c>
      <c r="AW9" s="114">
        <v>2.89</v>
      </c>
      <c r="AX9" s="119">
        <f>SUM(AV9*AW9)</f>
        <v>17.34</v>
      </c>
    </row>
    <row r="10" spans="1:58">
      <c r="A10" s="181" t="s">
        <v>415</v>
      </c>
      <c r="B10" s="120">
        <v>3</v>
      </c>
      <c r="C10" s="121">
        <v>3.5</v>
      </c>
      <c r="D10" s="121">
        <f t="shared" si="1"/>
        <v>10.5</v>
      </c>
      <c r="E10" s="120"/>
      <c r="F10" s="121"/>
      <c r="G10" s="112"/>
      <c r="H10" s="204" t="s">
        <v>327</v>
      </c>
      <c r="I10" s="122"/>
      <c r="J10" s="122"/>
      <c r="K10" s="122"/>
      <c r="L10" s="138">
        <f t="shared" si="11"/>
        <v>0</v>
      </c>
      <c r="M10" s="137">
        <f t="shared" si="12"/>
        <v>0</v>
      </c>
      <c r="N10" s="112"/>
      <c r="O10" s="204" t="s">
        <v>378</v>
      </c>
      <c r="P10" s="122">
        <v>1</v>
      </c>
      <c r="Q10" s="122">
        <v>2.1</v>
      </c>
      <c r="R10" s="122">
        <v>0.9</v>
      </c>
      <c r="S10" s="138">
        <f t="shared" si="0"/>
        <v>1.89</v>
      </c>
      <c r="T10" s="138">
        <f>S10</f>
        <v>1.89</v>
      </c>
      <c r="U10" s="112"/>
      <c r="V10" s="112">
        <f t="shared" si="2"/>
        <v>8.61</v>
      </c>
      <c r="W10" s="112"/>
      <c r="X10" s="123">
        <f t="shared" si="3"/>
        <v>17.22</v>
      </c>
      <c r="Y10" s="123">
        <f t="shared" si="4"/>
        <v>17.22</v>
      </c>
      <c r="Z10" s="125"/>
      <c r="AA10" s="125">
        <f>B10*C10-L10-S10</f>
        <v>8.61</v>
      </c>
      <c r="AB10" s="126">
        <f t="shared" si="13"/>
        <v>2.4500000000000002</v>
      </c>
      <c r="AC10" s="16"/>
      <c r="AD10" s="4"/>
      <c r="AE10" s="12" t="s">
        <v>346</v>
      </c>
      <c r="AF10" s="4"/>
      <c r="AG10" s="4"/>
      <c r="AH10" s="16">
        <f t="shared" si="5"/>
        <v>0</v>
      </c>
      <c r="AI10" s="16"/>
      <c r="AJ10" s="16">
        <f t="shared" si="6"/>
        <v>0</v>
      </c>
      <c r="AK10" s="16">
        <f t="shared" si="7"/>
        <v>0</v>
      </c>
      <c r="AL10" s="13"/>
      <c r="AM10" s="130">
        <f t="shared" si="8"/>
        <v>-1.89</v>
      </c>
      <c r="AN10" s="16">
        <f t="shared" si="10"/>
        <v>-1.89</v>
      </c>
      <c r="AO10" s="9"/>
      <c r="AP10" s="12" t="s">
        <v>347</v>
      </c>
      <c r="AQ10" s="4">
        <v>0.4</v>
      </c>
      <c r="AR10" s="4">
        <v>1.8</v>
      </c>
      <c r="AS10" s="16">
        <f t="shared" si="9"/>
        <v>0.72</v>
      </c>
      <c r="AT10" s="8"/>
      <c r="AU10" s="114" t="s">
        <v>348</v>
      </c>
      <c r="AV10" s="114">
        <v>2</v>
      </c>
      <c r="AW10" s="114">
        <v>15.2</v>
      </c>
      <c r="AX10" s="114">
        <f>SUM(AV10*AW10)</f>
        <v>30.4</v>
      </c>
    </row>
    <row r="11" spans="1:58">
      <c r="A11" s="181" t="s">
        <v>416</v>
      </c>
      <c r="B11" s="176">
        <v>6.17</v>
      </c>
      <c r="C11" s="177">
        <v>7.8</v>
      </c>
      <c r="D11" s="177">
        <f t="shared" si="1"/>
        <v>48.13</v>
      </c>
      <c r="E11" s="120"/>
      <c r="F11" s="121"/>
      <c r="G11" s="112"/>
      <c r="H11" s="204" t="s">
        <v>390</v>
      </c>
      <c r="I11" s="122">
        <v>1</v>
      </c>
      <c r="J11" s="122">
        <v>1</v>
      </c>
      <c r="K11" s="122">
        <v>1.2</v>
      </c>
      <c r="L11" s="138">
        <f t="shared" si="11"/>
        <v>1.2</v>
      </c>
      <c r="M11" s="137">
        <v>0</v>
      </c>
      <c r="N11" s="112"/>
      <c r="O11" s="204" t="s">
        <v>307</v>
      </c>
      <c r="P11" s="122">
        <v>1</v>
      </c>
      <c r="Q11" s="122">
        <v>2</v>
      </c>
      <c r="R11" s="122">
        <v>3</v>
      </c>
      <c r="S11" s="138">
        <f t="shared" si="0"/>
        <v>6</v>
      </c>
      <c r="T11" s="138">
        <f>S11</f>
        <v>6</v>
      </c>
      <c r="U11" s="112"/>
      <c r="V11" s="112">
        <f t="shared" si="2"/>
        <v>42.13</v>
      </c>
      <c r="W11" s="112"/>
      <c r="X11" s="123">
        <f t="shared" si="3"/>
        <v>84.26</v>
      </c>
      <c r="Y11" s="123">
        <f t="shared" si="4"/>
        <v>84.26</v>
      </c>
      <c r="Z11" s="125"/>
      <c r="AA11" s="125">
        <f>(2.14*B11)-L11</f>
        <v>12</v>
      </c>
      <c r="AB11" s="126">
        <f t="shared" si="13"/>
        <v>4.26</v>
      </c>
      <c r="AC11" s="140"/>
      <c r="AD11" s="4"/>
      <c r="AE11" s="12" t="s">
        <v>349</v>
      </c>
      <c r="AF11" s="4"/>
      <c r="AG11" s="4"/>
      <c r="AH11" s="16">
        <f t="shared" si="5"/>
        <v>0</v>
      </c>
      <c r="AI11" s="16"/>
      <c r="AJ11" s="16">
        <f t="shared" si="6"/>
        <v>0</v>
      </c>
      <c r="AK11" s="16">
        <f t="shared" si="7"/>
        <v>0</v>
      </c>
      <c r="AL11" s="13"/>
      <c r="AM11" s="130">
        <f t="shared" si="8"/>
        <v>-6</v>
      </c>
      <c r="AN11" s="16">
        <f t="shared" si="10"/>
        <v>-6</v>
      </c>
      <c r="AO11" s="9"/>
      <c r="AP11" s="12" t="s">
        <v>350</v>
      </c>
      <c r="AQ11" s="4">
        <v>1.1000000000000001</v>
      </c>
      <c r="AR11" s="4">
        <v>1.6</v>
      </c>
      <c r="AS11" s="16">
        <f t="shared" si="9"/>
        <v>1.76</v>
      </c>
      <c r="AT11" s="8"/>
      <c r="AU11" s="114" t="s">
        <v>351</v>
      </c>
      <c r="AV11" s="114">
        <v>2</v>
      </c>
      <c r="AW11" s="114">
        <v>10.5</v>
      </c>
      <c r="AX11" s="114">
        <f>SUM(AV11*AW11)</f>
        <v>21</v>
      </c>
    </row>
    <row r="12" spans="1:58" ht="15.75" thickBot="1">
      <c r="A12" s="181" t="s">
        <v>417</v>
      </c>
      <c r="B12" s="120">
        <v>4.4000000000000004</v>
      </c>
      <c r="C12" s="121">
        <v>1.7</v>
      </c>
      <c r="D12" s="121">
        <f t="shared" si="1"/>
        <v>7.48</v>
      </c>
      <c r="E12" s="120"/>
      <c r="F12" s="120"/>
      <c r="G12" s="112"/>
      <c r="H12" s="204" t="s">
        <v>385</v>
      </c>
      <c r="I12" s="122">
        <v>1</v>
      </c>
      <c r="J12" s="122">
        <v>0.4</v>
      </c>
      <c r="K12" s="122">
        <v>0.8</v>
      </c>
      <c r="L12" s="138">
        <f t="shared" si="11"/>
        <v>0.32</v>
      </c>
      <c r="M12" s="137">
        <v>0</v>
      </c>
      <c r="N12" s="112"/>
      <c r="O12" s="204" t="s">
        <v>327</v>
      </c>
      <c r="P12" s="122"/>
      <c r="Q12" s="122"/>
      <c r="R12" s="122"/>
      <c r="S12" s="138">
        <f t="shared" si="0"/>
        <v>0</v>
      </c>
      <c r="T12" s="122">
        <v>0</v>
      </c>
      <c r="U12" s="112"/>
      <c r="V12" s="112">
        <f t="shared" si="2"/>
        <v>7.48</v>
      </c>
      <c r="W12" s="112"/>
      <c r="X12" s="123">
        <f t="shared" si="3"/>
        <v>14.96</v>
      </c>
      <c r="Y12" s="123">
        <f t="shared" si="4"/>
        <v>14.96</v>
      </c>
      <c r="Z12" s="125"/>
      <c r="AA12" s="125">
        <f>B12*C12-L12-S12</f>
        <v>7.16</v>
      </c>
      <c r="AB12" s="126">
        <f t="shared" si="13"/>
        <v>0.87</v>
      </c>
      <c r="AC12" s="140"/>
      <c r="AD12" s="4"/>
      <c r="AE12" s="12" t="s">
        <v>352</v>
      </c>
      <c r="AF12" s="4"/>
      <c r="AG12" s="4"/>
      <c r="AH12" s="16">
        <f t="shared" si="5"/>
        <v>0</v>
      </c>
      <c r="AI12" s="16"/>
      <c r="AJ12" s="16">
        <f t="shared" si="6"/>
        <v>0</v>
      </c>
      <c r="AK12" s="16">
        <f t="shared" si="7"/>
        <v>0</v>
      </c>
      <c r="AL12" s="13"/>
      <c r="AM12" s="130">
        <f t="shared" si="8"/>
        <v>0</v>
      </c>
      <c r="AN12" s="16">
        <f t="shared" si="10"/>
        <v>0</v>
      </c>
      <c r="AO12" s="9"/>
      <c r="AP12" s="12" t="s">
        <v>353</v>
      </c>
      <c r="AQ12" s="4">
        <v>1.1000000000000001</v>
      </c>
      <c r="AR12" s="4">
        <v>1.6</v>
      </c>
      <c r="AS12" s="16">
        <f t="shared" si="9"/>
        <v>1.76</v>
      </c>
      <c r="AT12" s="8"/>
      <c r="AU12" s="134" t="s">
        <v>354</v>
      </c>
      <c r="AV12" s="134">
        <v>1</v>
      </c>
      <c r="AW12" s="141">
        <v>44.02</v>
      </c>
      <c r="AX12" s="134">
        <f>SUM(AV12*AW12)</f>
        <v>44.02</v>
      </c>
    </row>
    <row r="13" spans="1:58" ht="15.75" thickBot="1">
      <c r="A13" s="181" t="s">
        <v>425</v>
      </c>
      <c r="B13" s="120">
        <v>3</v>
      </c>
      <c r="C13" s="121">
        <v>2</v>
      </c>
      <c r="D13" s="121">
        <f>SUM(C13*B13)</f>
        <v>6</v>
      </c>
      <c r="E13" s="120"/>
      <c r="F13" s="120"/>
      <c r="G13" s="112"/>
      <c r="H13" s="204" t="s">
        <v>407</v>
      </c>
      <c r="I13" s="122">
        <v>2</v>
      </c>
      <c r="J13" s="122">
        <v>2</v>
      </c>
      <c r="K13" s="122">
        <v>1</v>
      </c>
      <c r="L13" s="138">
        <f t="shared" si="11"/>
        <v>2</v>
      </c>
      <c r="M13" s="137">
        <f t="shared" si="12"/>
        <v>4</v>
      </c>
      <c r="N13" s="112"/>
      <c r="O13" s="204" t="s">
        <v>327</v>
      </c>
      <c r="P13" s="122"/>
      <c r="Q13" s="122"/>
      <c r="R13" s="122"/>
      <c r="S13" s="138">
        <f t="shared" si="0"/>
        <v>0</v>
      </c>
      <c r="T13" s="122">
        <v>0</v>
      </c>
      <c r="U13" s="112"/>
      <c r="V13" s="112">
        <f t="shared" si="2"/>
        <v>2</v>
      </c>
      <c r="W13" s="112"/>
      <c r="X13" s="123">
        <f t="shared" si="3"/>
        <v>4</v>
      </c>
      <c r="Y13" s="123">
        <f t="shared" si="4"/>
        <v>4</v>
      </c>
      <c r="Z13" s="125"/>
      <c r="AA13" s="125"/>
      <c r="AB13" s="126">
        <f t="shared" si="13"/>
        <v>-0.6</v>
      </c>
      <c r="AC13" s="140"/>
      <c r="AD13" s="4"/>
      <c r="AE13" s="12" t="s">
        <v>355</v>
      </c>
      <c r="AF13" s="4"/>
      <c r="AG13" s="4"/>
      <c r="AH13" s="16">
        <f t="shared" si="5"/>
        <v>0</v>
      </c>
      <c r="AI13" s="16"/>
      <c r="AJ13" s="16">
        <f t="shared" si="6"/>
        <v>0</v>
      </c>
      <c r="AK13" s="16">
        <f t="shared" si="7"/>
        <v>0</v>
      </c>
      <c r="AL13" s="13"/>
      <c r="AM13" s="130">
        <f t="shared" si="8"/>
        <v>-4</v>
      </c>
      <c r="AN13" s="16">
        <f t="shared" si="10"/>
        <v>-4</v>
      </c>
      <c r="AO13" s="9"/>
      <c r="AP13" s="12" t="s">
        <v>356</v>
      </c>
      <c r="AQ13" s="4">
        <v>1.45</v>
      </c>
      <c r="AR13" s="4">
        <v>1.8</v>
      </c>
      <c r="AS13" s="16">
        <f t="shared" si="9"/>
        <v>2.61</v>
      </c>
      <c r="AT13" s="8"/>
      <c r="AV13" s="8"/>
      <c r="AW13" s="142"/>
      <c r="AX13" s="117">
        <f>SUM(AX9:AX12)</f>
        <v>112.76</v>
      </c>
    </row>
    <row r="14" spans="1:58">
      <c r="A14" s="954" t="s">
        <v>418</v>
      </c>
      <c r="B14" s="955">
        <v>4.4000000000000004</v>
      </c>
      <c r="C14" s="956">
        <v>19.350000000000001</v>
      </c>
      <c r="D14" s="956">
        <f>SUM(C14*B14)</f>
        <v>85.14</v>
      </c>
      <c r="E14" s="957"/>
      <c r="F14" s="951"/>
      <c r="G14" s="112"/>
      <c r="H14" s="204" t="s">
        <v>385</v>
      </c>
      <c r="I14" s="122">
        <v>1</v>
      </c>
      <c r="J14" s="122">
        <v>0.4</v>
      </c>
      <c r="K14" s="122">
        <v>0.8</v>
      </c>
      <c r="L14" s="138">
        <f t="shared" si="11"/>
        <v>0.32</v>
      </c>
      <c r="M14" s="137">
        <v>0</v>
      </c>
      <c r="N14" s="112"/>
      <c r="O14" s="204" t="s">
        <v>327</v>
      </c>
      <c r="P14" s="122"/>
      <c r="Q14" s="122"/>
      <c r="R14" s="122"/>
      <c r="S14" s="138">
        <f t="shared" si="0"/>
        <v>0</v>
      </c>
      <c r="T14" s="122">
        <v>0</v>
      </c>
      <c r="U14" s="112"/>
      <c r="V14" s="952">
        <f>SUM(D14-M14-M15-M16-T14)</f>
        <v>78.94</v>
      </c>
      <c r="W14" s="112"/>
      <c r="X14" s="123">
        <f t="shared" si="3"/>
        <v>157.88</v>
      </c>
      <c r="Y14" s="123">
        <f t="shared" si="4"/>
        <v>157.88</v>
      </c>
      <c r="Z14" s="125">
        <f>2.3*3</f>
        <v>6.9</v>
      </c>
      <c r="AA14" s="925">
        <f>B14*C14-L14-L15-L16-S14</f>
        <v>82.47</v>
      </c>
      <c r="AB14" s="126">
        <f t="shared" si="13"/>
        <v>13.23</v>
      </c>
      <c r="AC14" s="140"/>
      <c r="AD14" s="4"/>
      <c r="AE14" s="12" t="s">
        <v>357</v>
      </c>
      <c r="AF14" s="4"/>
      <c r="AG14" s="4"/>
      <c r="AH14" s="16">
        <f t="shared" si="5"/>
        <v>0</v>
      </c>
      <c r="AI14" s="16"/>
      <c r="AJ14" s="16">
        <f t="shared" si="6"/>
        <v>0</v>
      </c>
      <c r="AK14" s="16">
        <f t="shared" si="7"/>
        <v>0</v>
      </c>
      <c r="AL14" s="13"/>
      <c r="AM14" s="130">
        <f>SUM(E14-M14-T14-Z14)</f>
        <v>-6.9</v>
      </c>
      <c r="AN14" s="16">
        <v>0</v>
      </c>
      <c r="AO14" s="9"/>
      <c r="AP14" s="12" t="s">
        <v>358</v>
      </c>
      <c r="AQ14" s="4">
        <v>1.4</v>
      </c>
      <c r="AR14" s="4">
        <v>1.8</v>
      </c>
      <c r="AS14" s="16">
        <f t="shared" si="9"/>
        <v>2.52</v>
      </c>
      <c r="AT14" s="8"/>
      <c r="AX14" s="8"/>
    </row>
    <row r="15" spans="1:58">
      <c r="A15" s="954"/>
      <c r="B15" s="955"/>
      <c r="C15" s="956"/>
      <c r="D15" s="956"/>
      <c r="E15" s="957"/>
      <c r="F15" s="951"/>
      <c r="G15" s="112"/>
      <c r="H15" s="204" t="s">
        <v>427</v>
      </c>
      <c r="I15" s="122">
        <v>2</v>
      </c>
      <c r="J15" s="122">
        <v>1</v>
      </c>
      <c r="K15" s="122">
        <v>0.85</v>
      </c>
      <c r="L15" s="138">
        <f>J15*K15</f>
        <v>0.85</v>
      </c>
      <c r="M15" s="137">
        <f>I15*L15</f>
        <v>1.7</v>
      </c>
      <c r="N15" s="112"/>
      <c r="O15" s="204" t="s">
        <v>327</v>
      </c>
      <c r="P15" s="122"/>
      <c r="Q15" s="122"/>
      <c r="R15" s="122"/>
      <c r="S15" s="138">
        <f>Q15*R15</f>
        <v>0</v>
      </c>
      <c r="T15" s="122">
        <v>0</v>
      </c>
      <c r="U15" s="112"/>
      <c r="V15" s="953"/>
      <c r="W15" s="112"/>
      <c r="X15" s="123">
        <f>SUM(V15*2)</f>
        <v>0</v>
      </c>
      <c r="Y15" s="123">
        <f>SUM(V15*2)</f>
        <v>0</v>
      </c>
      <c r="Z15" s="125"/>
      <c r="AA15" s="925"/>
      <c r="AB15" s="126">
        <f>0.7*C15-L15</f>
        <v>-0.85</v>
      </c>
      <c r="AC15" s="140"/>
      <c r="AD15" s="151"/>
      <c r="AE15" s="150" t="s">
        <v>359</v>
      </c>
      <c r="AF15" s="151"/>
      <c r="AG15" s="151"/>
      <c r="AH15" s="156">
        <f>SUM(AF15*AG15)</f>
        <v>0</v>
      </c>
      <c r="AI15" s="156"/>
      <c r="AJ15" s="156">
        <f>SUM(AH15-AI15)</f>
        <v>0</v>
      </c>
      <c r="AK15" s="156">
        <f>AJ15*2</f>
        <v>0</v>
      </c>
      <c r="AL15" s="13"/>
      <c r="AM15" s="130">
        <f>SUM(E15-M15-T15-Z15)</f>
        <v>-1.7</v>
      </c>
      <c r="AN15" s="156">
        <v>0</v>
      </c>
      <c r="AO15" s="9"/>
      <c r="AP15" s="150" t="s">
        <v>360</v>
      </c>
      <c r="AQ15" s="151">
        <v>1.1000000000000001</v>
      </c>
      <c r="AR15" s="151">
        <v>1.6</v>
      </c>
      <c r="AS15" s="156">
        <f>SUM(AQ15*AR15)</f>
        <v>1.76</v>
      </c>
      <c r="AT15" s="8"/>
      <c r="AX15" s="8"/>
    </row>
    <row r="16" spans="1:58">
      <c r="A16" s="954"/>
      <c r="B16" s="955"/>
      <c r="C16" s="956"/>
      <c r="D16" s="956"/>
      <c r="E16" s="957"/>
      <c r="F16" s="951"/>
      <c r="G16" s="112"/>
      <c r="H16" s="204" t="s">
        <v>428</v>
      </c>
      <c r="I16" s="122">
        <v>3</v>
      </c>
      <c r="J16" s="122">
        <v>1</v>
      </c>
      <c r="K16" s="122">
        <v>1.5</v>
      </c>
      <c r="L16" s="138">
        <f>J16*K16</f>
        <v>1.5</v>
      </c>
      <c r="M16" s="137">
        <f>I16*L16</f>
        <v>4.5</v>
      </c>
      <c r="N16" s="112"/>
      <c r="O16" s="204" t="s">
        <v>327</v>
      </c>
      <c r="P16" s="122"/>
      <c r="Q16" s="122"/>
      <c r="R16" s="122"/>
      <c r="S16" s="138">
        <f>Q16*R16</f>
        <v>0</v>
      </c>
      <c r="T16" s="122">
        <v>0</v>
      </c>
      <c r="U16" s="112"/>
      <c r="V16" s="953"/>
      <c r="W16" s="112"/>
      <c r="X16" s="123">
        <f>SUM(V16*2)</f>
        <v>0</v>
      </c>
      <c r="Y16" s="123">
        <f>SUM(V16*2)</f>
        <v>0</v>
      </c>
      <c r="Z16" s="125"/>
      <c r="AA16" s="925"/>
      <c r="AB16" s="126">
        <f>0.7*C16-L16</f>
        <v>-1.5</v>
      </c>
      <c r="AC16" s="140"/>
      <c r="AD16" s="151"/>
      <c r="AE16" s="150" t="s">
        <v>359</v>
      </c>
      <c r="AF16" s="151"/>
      <c r="AG16" s="151"/>
      <c r="AH16" s="156">
        <f>SUM(AF16*AG16)</f>
        <v>0</v>
      </c>
      <c r="AI16" s="156"/>
      <c r="AJ16" s="156">
        <f>SUM(AH16-AI16)</f>
        <v>0</v>
      </c>
      <c r="AK16" s="156">
        <f>AJ16*2</f>
        <v>0</v>
      </c>
      <c r="AL16" s="13"/>
      <c r="AM16" s="130">
        <f>SUM(E16-M16-T16-Z16)</f>
        <v>-4.5</v>
      </c>
      <c r="AN16" s="156">
        <v>0</v>
      </c>
      <c r="AO16" s="9"/>
      <c r="AP16" s="150" t="s">
        <v>360</v>
      </c>
      <c r="AQ16" s="151">
        <v>1.1000000000000001</v>
      </c>
      <c r="AR16" s="151">
        <v>1.6</v>
      </c>
      <c r="AS16" s="156">
        <f>SUM(AQ16*AR16)</f>
        <v>1.76</v>
      </c>
      <c r="AT16" s="8"/>
      <c r="AX16" s="8"/>
    </row>
    <row r="17" spans="1:50">
      <c r="A17" s="181" t="s">
        <v>419</v>
      </c>
      <c r="B17" s="120">
        <v>3</v>
      </c>
      <c r="C17" s="121">
        <v>2.4500000000000002</v>
      </c>
      <c r="D17" s="121">
        <f>SUM(C17*B17)</f>
        <v>7.35</v>
      </c>
      <c r="E17" s="120"/>
      <c r="F17" s="120"/>
      <c r="G17" s="112"/>
      <c r="H17" s="204" t="s">
        <v>327</v>
      </c>
      <c r="I17" s="122"/>
      <c r="J17" s="122"/>
      <c r="K17" s="122"/>
      <c r="L17" s="138">
        <f t="shared" si="11"/>
        <v>0</v>
      </c>
      <c r="M17" s="137">
        <f t="shared" si="12"/>
        <v>0</v>
      </c>
      <c r="N17" s="112"/>
      <c r="O17" s="204" t="s">
        <v>429</v>
      </c>
      <c r="P17" s="122">
        <v>1</v>
      </c>
      <c r="Q17" s="122">
        <v>2.1</v>
      </c>
      <c r="R17" s="122">
        <v>1</v>
      </c>
      <c r="S17" s="138">
        <f t="shared" si="0"/>
        <v>2.1</v>
      </c>
      <c r="T17" s="138">
        <f>S17</f>
        <v>2.1</v>
      </c>
      <c r="U17" s="112"/>
      <c r="V17" s="112">
        <f>SUM(D17-M17-T17)</f>
        <v>5.25</v>
      </c>
      <c r="W17" s="112"/>
      <c r="X17" s="123">
        <f t="shared" si="3"/>
        <v>10.5</v>
      </c>
      <c r="Y17" s="123">
        <f t="shared" si="4"/>
        <v>10.5</v>
      </c>
      <c r="Z17" s="125">
        <f>D17-T17</f>
        <v>5.25</v>
      </c>
      <c r="AA17" s="125"/>
      <c r="AB17" s="126">
        <f t="shared" si="13"/>
        <v>1.72</v>
      </c>
      <c r="AC17" s="140"/>
      <c r="AD17" s="4"/>
      <c r="AE17" s="12" t="s">
        <v>359</v>
      </c>
      <c r="AF17" s="4"/>
      <c r="AG17" s="4"/>
      <c r="AH17" s="16">
        <f t="shared" si="5"/>
        <v>0</v>
      </c>
      <c r="AI17" s="16"/>
      <c r="AJ17" s="16">
        <f t="shared" si="6"/>
        <v>0</v>
      </c>
      <c r="AK17" s="16">
        <f t="shared" si="7"/>
        <v>0</v>
      </c>
      <c r="AL17" s="13"/>
      <c r="AM17" s="130">
        <f>SUM(E17-M17-T17-Z17)</f>
        <v>-7.35</v>
      </c>
      <c r="AN17" s="16">
        <v>0</v>
      </c>
      <c r="AO17" s="9"/>
      <c r="AP17" s="12" t="s">
        <v>360</v>
      </c>
      <c r="AQ17" s="4">
        <v>1.1000000000000001</v>
      </c>
      <c r="AR17" s="4">
        <v>1.6</v>
      </c>
      <c r="AS17" s="16">
        <f t="shared" si="9"/>
        <v>1.76</v>
      </c>
      <c r="AT17" s="8"/>
      <c r="AX17" s="8"/>
    </row>
    <row r="18" spans="1:50">
      <c r="A18" s="181" t="s">
        <v>420</v>
      </c>
      <c r="B18" s="120">
        <v>3</v>
      </c>
      <c r="C18" s="121">
        <v>18.32</v>
      </c>
      <c r="D18" s="121">
        <f>SUM(C18*B18)</f>
        <v>54.96</v>
      </c>
      <c r="E18" s="120"/>
      <c r="F18" s="120"/>
      <c r="G18" s="112"/>
      <c r="H18" s="204" t="s">
        <v>327</v>
      </c>
      <c r="I18" s="122"/>
      <c r="J18" s="122"/>
      <c r="K18" s="122"/>
      <c r="L18" s="138">
        <f t="shared" si="11"/>
        <v>0</v>
      </c>
      <c r="M18" s="122">
        <v>0</v>
      </c>
      <c r="N18" s="112"/>
      <c r="O18" s="205" t="s">
        <v>378</v>
      </c>
      <c r="P18" s="123">
        <v>3</v>
      </c>
      <c r="Q18" s="123">
        <v>2.1</v>
      </c>
      <c r="R18" s="123">
        <v>0.9</v>
      </c>
      <c r="S18" s="138">
        <f t="shared" si="0"/>
        <v>1.89</v>
      </c>
      <c r="T18" s="143">
        <f>P18*S18</f>
        <v>5.67</v>
      </c>
      <c r="U18" s="112"/>
      <c r="V18" s="112">
        <f t="shared" si="2"/>
        <v>49.29</v>
      </c>
      <c r="W18" s="112"/>
      <c r="X18" s="123">
        <f t="shared" si="3"/>
        <v>98.58</v>
      </c>
      <c r="Y18" s="123">
        <f t="shared" si="4"/>
        <v>98.58</v>
      </c>
      <c r="Z18" s="125"/>
      <c r="AA18" s="125"/>
      <c r="AB18" s="126">
        <f>C18*B18-S18</f>
        <v>53.07</v>
      </c>
      <c r="AC18" s="140"/>
      <c r="AD18" s="4"/>
      <c r="AE18" s="12" t="s">
        <v>361</v>
      </c>
      <c r="AF18" s="4"/>
      <c r="AG18" s="4"/>
      <c r="AH18" s="16">
        <f t="shared" si="5"/>
        <v>0</v>
      </c>
      <c r="AI18" s="16"/>
      <c r="AJ18" s="16">
        <f t="shared" si="6"/>
        <v>0</v>
      </c>
      <c r="AK18" s="16">
        <f t="shared" si="7"/>
        <v>0</v>
      </c>
      <c r="AL18" s="13"/>
      <c r="AM18" s="130">
        <f t="shared" si="8"/>
        <v>-5.67</v>
      </c>
      <c r="AN18" s="16">
        <v>0</v>
      </c>
      <c r="AO18" s="9"/>
      <c r="AP18" s="12" t="s">
        <v>362</v>
      </c>
      <c r="AQ18" s="4">
        <v>1.1000000000000001</v>
      </c>
      <c r="AR18" s="4">
        <v>1.6</v>
      </c>
      <c r="AS18" s="16">
        <f t="shared" si="9"/>
        <v>1.76</v>
      </c>
      <c r="AT18" s="8"/>
      <c r="AX18" s="8"/>
    </row>
    <row r="19" spans="1:50">
      <c r="A19" s="181" t="s">
        <v>421</v>
      </c>
      <c r="B19" s="120">
        <v>3</v>
      </c>
      <c r="C19" s="121">
        <v>17.5</v>
      </c>
      <c r="D19" s="121">
        <f>SUM(C19*B19)</f>
        <v>52.5</v>
      </c>
      <c r="E19" s="120"/>
      <c r="F19" s="120"/>
      <c r="G19" s="112"/>
      <c r="H19" s="204" t="s">
        <v>327</v>
      </c>
      <c r="I19" s="122"/>
      <c r="J19" s="122"/>
      <c r="K19" s="122"/>
      <c r="L19" s="138">
        <f t="shared" si="11"/>
        <v>0</v>
      </c>
      <c r="M19" s="122">
        <v>0</v>
      </c>
      <c r="N19" s="112"/>
      <c r="O19" s="205" t="s">
        <v>378</v>
      </c>
      <c r="P19" s="123">
        <v>3</v>
      </c>
      <c r="Q19" s="123">
        <v>2.1</v>
      </c>
      <c r="R19" s="123">
        <v>0.9</v>
      </c>
      <c r="S19" s="138">
        <f>Q19*R19</f>
        <v>1.89</v>
      </c>
      <c r="T19" s="143">
        <f>P19*S19</f>
        <v>5.67</v>
      </c>
      <c r="U19" s="112"/>
      <c r="V19" s="112">
        <f t="shared" si="2"/>
        <v>46.83</v>
      </c>
      <c r="W19" s="112"/>
      <c r="X19" s="123">
        <f t="shared" si="3"/>
        <v>93.66</v>
      </c>
      <c r="Y19" s="123">
        <f t="shared" si="4"/>
        <v>93.66</v>
      </c>
      <c r="Z19" s="125"/>
      <c r="AA19" s="125"/>
      <c r="AB19" s="126"/>
      <c r="AC19" s="140"/>
      <c r="AD19" s="4"/>
      <c r="AE19" s="12" t="s">
        <v>363</v>
      </c>
      <c r="AF19" s="4"/>
      <c r="AG19" s="4"/>
      <c r="AH19" s="16">
        <f t="shared" si="5"/>
        <v>0</v>
      </c>
      <c r="AI19" s="16"/>
      <c r="AJ19" s="16">
        <f t="shared" si="6"/>
        <v>0</v>
      </c>
      <c r="AK19" s="16">
        <f t="shared" si="7"/>
        <v>0</v>
      </c>
      <c r="AL19" s="13"/>
      <c r="AM19" s="130">
        <f t="shared" si="8"/>
        <v>-5.67</v>
      </c>
      <c r="AN19" s="16">
        <f t="shared" si="10"/>
        <v>-5.67</v>
      </c>
      <c r="AO19" s="9"/>
      <c r="AP19" s="12" t="s">
        <v>364</v>
      </c>
      <c r="AQ19" s="4">
        <v>1.1000000000000001</v>
      </c>
      <c r="AR19" s="4">
        <v>1.6</v>
      </c>
      <c r="AS19" s="16">
        <f t="shared" si="9"/>
        <v>1.76</v>
      </c>
      <c r="AT19" s="8"/>
      <c r="AX19" s="8"/>
    </row>
    <row r="20" spans="1:50" ht="15.75" thickBot="1">
      <c r="A20" s="181" t="s">
        <v>422</v>
      </c>
      <c r="B20" s="120">
        <v>3</v>
      </c>
      <c r="C20" s="121">
        <v>2.4500000000000002</v>
      </c>
      <c r="D20" s="121">
        <f>SUM(C20*B20)</f>
        <v>7.35</v>
      </c>
      <c r="E20" s="120"/>
      <c r="F20" s="120"/>
      <c r="G20" s="112"/>
      <c r="H20" s="204" t="s">
        <v>327</v>
      </c>
      <c r="I20" s="122"/>
      <c r="J20" s="122"/>
      <c r="K20" s="122"/>
      <c r="L20" s="138">
        <f t="shared" si="11"/>
        <v>0</v>
      </c>
      <c r="M20" s="122">
        <v>0</v>
      </c>
      <c r="N20" s="112"/>
      <c r="O20" s="205" t="s">
        <v>429</v>
      </c>
      <c r="P20" s="123">
        <v>1</v>
      </c>
      <c r="Q20" s="123">
        <v>2.1</v>
      </c>
      <c r="R20" s="123">
        <v>1</v>
      </c>
      <c r="S20" s="138">
        <f t="shared" si="0"/>
        <v>2.1</v>
      </c>
      <c r="T20" s="143">
        <f>S20</f>
        <v>2.1</v>
      </c>
      <c r="U20" s="112"/>
      <c r="V20" s="112">
        <f t="shared" si="2"/>
        <v>5.25</v>
      </c>
      <c r="W20" s="112"/>
      <c r="X20" s="123">
        <f t="shared" si="3"/>
        <v>10.5</v>
      </c>
      <c r="Y20" s="123">
        <f t="shared" si="4"/>
        <v>10.5</v>
      </c>
      <c r="Z20" s="125">
        <f>D20-T20</f>
        <v>5.25</v>
      </c>
      <c r="AA20" s="125"/>
      <c r="AB20" s="126">
        <f>C20*B20-S20</f>
        <v>5.25</v>
      </c>
      <c r="AC20" s="140"/>
      <c r="AD20" s="4"/>
      <c r="AE20" s="144" t="s">
        <v>365</v>
      </c>
      <c r="AF20" s="145"/>
      <c r="AG20" s="145"/>
      <c r="AH20" s="16">
        <f t="shared" si="5"/>
        <v>0</v>
      </c>
      <c r="AI20" s="134"/>
      <c r="AJ20" s="134">
        <f t="shared" si="6"/>
        <v>0</v>
      </c>
      <c r="AK20" s="134">
        <f t="shared" si="7"/>
        <v>0</v>
      </c>
      <c r="AL20" s="13"/>
      <c r="AM20" s="130">
        <f t="shared" si="8"/>
        <v>-7.35</v>
      </c>
      <c r="AN20" s="16">
        <f t="shared" si="10"/>
        <v>-2.1</v>
      </c>
      <c r="AO20" s="9"/>
      <c r="AP20" s="12" t="s">
        <v>366</v>
      </c>
      <c r="AQ20" s="4"/>
      <c r="AR20" s="4"/>
      <c r="AS20" s="16">
        <f t="shared" si="9"/>
        <v>0</v>
      </c>
      <c r="AT20" s="8"/>
      <c r="AX20" s="8"/>
    </row>
    <row r="21" spans="1:50" ht="15.75" thickBot="1">
      <c r="A21" s="954" t="s">
        <v>423</v>
      </c>
      <c r="B21" s="955">
        <v>4.4000000000000004</v>
      </c>
      <c r="C21" s="956">
        <v>17.5</v>
      </c>
      <c r="D21" s="956">
        <f>SUM(C21*B21)</f>
        <v>77</v>
      </c>
      <c r="E21" s="120"/>
      <c r="F21" s="120"/>
      <c r="G21" s="112"/>
      <c r="H21" s="204" t="s">
        <v>385</v>
      </c>
      <c r="I21" s="122">
        <v>1</v>
      </c>
      <c r="J21" s="122">
        <v>0.4</v>
      </c>
      <c r="K21" s="122">
        <v>0.8</v>
      </c>
      <c r="L21" s="138">
        <f>J21*K21</f>
        <v>0.32</v>
      </c>
      <c r="M21" s="137">
        <v>0</v>
      </c>
      <c r="N21" s="112"/>
      <c r="O21" s="205" t="s">
        <v>327</v>
      </c>
      <c r="P21" s="123"/>
      <c r="Q21" s="123"/>
      <c r="R21" s="123"/>
      <c r="S21" s="138">
        <f t="shared" si="0"/>
        <v>0</v>
      </c>
      <c r="T21" s="137">
        <f>S21</f>
        <v>0</v>
      </c>
      <c r="U21" s="112"/>
      <c r="V21" s="952">
        <f>SUM(D21-M21-M22-M23-T21)</f>
        <v>70.8</v>
      </c>
      <c r="W21" s="112"/>
      <c r="X21" s="123">
        <f t="shared" si="3"/>
        <v>141.6</v>
      </c>
      <c r="Y21" s="123">
        <f t="shared" si="4"/>
        <v>141.6</v>
      </c>
      <c r="Z21" s="125">
        <f>2.3*3</f>
        <v>6.9</v>
      </c>
      <c r="AA21" s="925">
        <f>B21*C21-L21-L22-L23-S21</f>
        <v>74.33</v>
      </c>
      <c r="AB21" s="126">
        <f>B21*C21-S21</f>
        <v>77</v>
      </c>
      <c r="AC21" s="146"/>
      <c r="AD21" s="4"/>
      <c r="AE21" s="64"/>
      <c r="AF21" s="8"/>
      <c r="AG21" s="8"/>
      <c r="AH21" s="135">
        <f>SUM(AH3:AH20)</f>
        <v>0</v>
      </c>
      <c r="AI21" s="128"/>
      <c r="AJ21" s="135">
        <f t="shared" ref="AJ21:AK23" si="14">SUM(AJ3:AJ20)</f>
        <v>0</v>
      </c>
      <c r="AK21" s="135">
        <f t="shared" si="14"/>
        <v>0</v>
      </c>
      <c r="AL21" s="9"/>
      <c r="AM21" s="130">
        <f t="shared" si="8"/>
        <v>-6.9</v>
      </c>
      <c r="AN21" s="16">
        <f t="shared" si="10"/>
        <v>0</v>
      </c>
      <c r="AO21" s="9"/>
      <c r="AP21" s="12" t="s">
        <v>367</v>
      </c>
      <c r="AQ21" s="4"/>
      <c r="AR21" s="4"/>
      <c r="AS21" s="16">
        <f t="shared" si="9"/>
        <v>0</v>
      </c>
      <c r="AT21" s="8"/>
      <c r="AX21" s="8"/>
    </row>
    <row r="22" spans="1:50" ht="15.75" thickBot="1">
      <c r="A22" s="954"/>
      <c r="B22" s="955"/>
      <c r="C22" s="956"/>
      <c r="D22" s="956"/>
      <c r="E22" s="120"/>
      <c r="F22" s="120"/>
      <c r="G22" s="112"/>
      <c r="H22" s="204" t="s">
        <v>427</v>
      </c>
      <c r="I22" s="122">
        <v>2</v>
      </c>
      <c r="J22" s="122">
        <v>1</v>
      </c>
      <c r="K22" s="122">
        <v>0.85</v>
      </c>
      <c r="L22" s="138">
        <f>J22*K22</f>
        <v>0.85</v>
      </c>
      <c r="M22" s="137">
        <f>I22*L22</f>
        <v>1.7</v>
      </c>
      <c r="N22" s="112"/>
      <c r="O22" s="205" t="s">
        <v>327</v>
      </c>
      <c r="P22" s="123"/>
      <c r="Q22" s="123"/>
      <c r="R22" s="123"/>
      <c r="S22" s="138">
        <f>Q22*R22</f>
        <v>0</v>
      </c>
      <c r="T22" s="137">
        <f>S22</f>
        <v>0</v>
      </c>
      <c r="U22" s="112"/>
      <c r="V22" s="953"/>
      <c r="W22" s="112"/>
      <c r="X22" s="123">
        <f>SUM(V22*2)</f>
        <v>0</v>
      </c>
      <c r="Y22" s="123">
        <f>SUM(V22*2)</f>
        <v>0</v>
      </c>
      <c r="Z22" s="125"/>
      <c r="AA22" s="925"/>
      <c r="AB22" s="126">
        <f>B22*C22-S22</f>
        <v>0</v>
      </c>
      <c r="AC22" s="146"/>
      <c r="AD22" s="151"/>
      <c r="AE22" s="64"/>
      <c r="AF22" s="8"/>
      <c r="AG22" s="8"/>
      <c r="AH22" s="135">
        <f>SUM(AH4:AH21)</f>
        <v>0</v>
      </c>
      <c r="AI22" s="148"/>
      <c r="AJ22" s="135">
        <f t="shared" si="14"/>
        <v>0</v>
      </c>
      <c r="AK22" s="135">
        <f t="shared" si="14"/>
        <v>0</v>
      </c>
      <c r="AL22" s="9"/>
      <c r="AM22" s="130">
        <f>SUM(E22-M22-T22-Z22)</f>
        <v>-1.7</v>
      </c>
      <c r="AN22" s="156">
        <f>SUM(F22-M22-T22)</f>
        <v>-1.7</v>
      </c>
      <c r="AO22" s="9"/>
      <c r="AP22" s="150" t="s">
        <v>367</v>
      </c>
      <c r="AQ22" s="151"/>
      <c r="AR22" s="151"/>
      <c r="AS22" s="156">
        <f>SUM(AQ22*AR22)</f>
        <v>0</v>
      </c>
      <c r="AT22" s="8"/>
      <c r="AX22" s="8"/>
    </row>
    <row r="23" spans="1:50" ht="15.75" thickBot="1">
      <c r="A23" s="954"/>
      <c r="B23" s="955"/>
      <c r="C23" s="956"/>
      <c r="D23" s="956"/>
      <c r="E23" s="120"/>
      <c r="F23" s="120"/>
      <c r="G23" s="112"/>
      <c r="H23" s="204" t="s">
        <v>428</v>
      </c>
      <c r="I23" s="122">
        <v>3</v>
      </c>
      <c r="J23" s="122">
        <v>1</v>
      </c>
      <c r="K23" s="122">
        <v>1.5</v>
      </c>
      <c r="L23" s="138">
        <f>J23*K23</f>
        <v>1.5</v>
      </c>
      <c r="M23" s="137">
        <f>I23*L23</f>
        <v>4.5</v>
      </c>
      <c r="N23" s="112"/>
      <c r="O23" s="205" t="s">
        <v>327</v>
      </c>
      <c r="P23" s="123"/>
      <c r="Q23" s="123"/>
      <c r="R23" s="123"/>
      <c r="S23" s="138">
        <f>Q23*R23</f>
        <v>0</v>
      </c>
      <c r="T23" s="137">
        <f>S23</f>
        <v>0</v>
      </c>
      <c r="U23" s="112"/>
      <c r="V23" s="953"/>
      <c r="W23" s="112"/>
      <c r="X23" s="123">
        <f>SUM(V23*2)</f>
        <v>0</v>
      </c>
      <c r="Y23" s="123">
        <f>SUM(V23*2)</f>
        <v>0</v>
      </c>
      <c r="Z23" s="125"/>
      <c r="AA23" s="925"/>
      <c r="AB23" s="126">
        <f>B23*C23-S23</f>
        <v>0</v>
      </c>
      <c r="AC23" s="146"/>
      <c r="AD23" s="151"/>
      <c r="AE23" s="64"/>
      <c r="AF23" s="8"/>
      <c r="AG23" s="8"/>
      <c r="AH23" s="135">
        <f>SUM(AH5:AH22)</f>
        <v>0</v>
      </c>
      <c r="AI23" s="148"/>
      <c r="AJ23" s="135">
        <f t="shared" si="14"/>
        <v>0</v>
      </c>
      <c r="AK23" s="135">
        <f t="shared" si="14"/>
        <v>0</v>
      </c>
      <c r="AL23" s="9"/>
      <c r="AM23" s="130">
        <f>SUM(E23-M23-T23-Z23)</f>
        <v>-4.5</v>
      </c>
      <c r="AN23" s="156">
        <f>SUM(F23-M23-T23)</f>
        <v>-4.5</v>
      </c>
      <c r="AO23" s="9"/>
      <c r="AP23" s="150" t="s">
        <v>367</v>
      </c>
      <c r="AQ23" s="151"/>
      <c r="AR23" s="151"/>
      <c r="AS23" s="156">
        <f>SUM(AQ23*AR23)</f>
        <v>0</v>
      </c>
      <c r="AT23" s="8"/>
      <c r="AX23" s="8"/>
    </row>
    <row r="24" spans="1:50" ht="15.75" thickBot="1">
      <c r="A24" s="181" t="s">
        <v>424</v>
      </c>
      <c r="B24" s="120">
        <v>4.4000000000000004</v>
      </c>
      <c r="C24" s="121">
        <v>1.85</v>
      </c>
      <c r="D24" s="121">
        <f>SUM(C24*B24)</f>
        <v>8.14</v>
      </c>
      <c r="E24" s="120"/>
      <c r="F24" s="120"/>
      <c r="G24" s="112"/>
      <c r="H24" s="204" t="s">
        <v>327</v>
      </c>
      <c r="I24" s="122"/>
      <c r="J24" s="122"/>
      <c r="K24" s="122"/>
      <c r="L24" s="138">
        <f t="shared" si="11"/>
        <v>0</v>
      </c>
      <c r="M24" s="137">
        <v>0</v>
      </c>
      <c r="N24" s="112"/>
      <c r="O24" s="205" t="s">
        <v>327</v>
      </c>
      <c r="P24" s="123"/>
      <c r="Q24" s="123"/>
      <c r="R24" s="123"/>
      <c r="S24" s="138">
        <f t="shared" si="0"/>
        <v>0</v>
      </c>
      <c r="T24" s="137">
        <f>S24</f>
        <v>0</v>
      </c>
      <c r="U24" s="112"/>
      <c r="V24" s="112">
        <f t="shared" si="2"/>
        <v>8.14</v>
      </c>
      <c r="W24" s="112"/>
      <c r="X24" s="123">
        <f t="shared" si="3"/>
        <v>16.28</v>
      </c>
      <c r="Y24" s="123">
        <f t="shared" si="4"/>
        <v>16.28</v>
      </c>
      <c r="Z24" s="125"/>
      <c r="AA24" s="125">
        <f>B24*C24-L24-S24</f>
        <v>8.14</v>
      </c>
      <c r="AB24" s="126">
        <f>B24*C24-L24-S24</f>
        <v>8.14</v>
      </c>
      <c r="AC24" s="146">
        <f>3.5*C24-L24-S24</f>
        <v>6.48</v>
      </c>
      <c r="AD24" s="4"/>
      <c r="AE24" s="8"/>
      <c r="AF24" s="8"/>
      <c r="AG24" s="8"/>
      <c r="AH24" s="64"/>
      <c r="AI24" s="8"/>
      <c r="AJ24" s="8"/>
      <c r="AK24" s="8"/>
      <c r="AL24" s="9"/>
      <c r="AM24" s="130">
        <f t="shared" si="8"/>
        <v>0</v>
      </c>
      <c r="AN24" s="16">
        <v>0</v>
      </c>
      <c r="AO24" s="9"/>
      <c r="AP24" s="12" t="s">
        <v>368</v>
      </c>
      <c r="AQ24" s="4"/>
      <c r="AR24" s="4"/>
      <c r="AS24" s="16">
        <f t="shared" si="9"/>
        <v>0</v>
      </c>
      <c r="AT24" s="8"/>
      <c r="AX24" s="8"/>
    </row>
    <row r="25" spans="1:50" ht="15.75" thickBot="1">
      <c r="A25" s="954" t="s">
        <v>430</v>
      </c>
      <c r="B25" s="955">
        <v>4.4000000000000004</v>
      </c>
      <c r="C25" s="956">
        <v>6.3</v>
      </c>
      <c r="D25" s="956">
        <f t="shared" si="1"/>
        <v>27.72</v>
      </c>
      <c r="E25" s="120"/>
      <c r="F25" s="120"/>
      <c r="G25" s="112"/>
      <c r="H25" s="204" t="s">
        <v>428</v>
      </c>
      <c r="I25" s="122">
        <v>1</v>
      </c>
      <c r="J25" s="122">
        <v>1</v>
      </c>
      <c r="K25" s="122">
        <v>1.5</v>
      </c>
      <c r="L25" s="138">
        <f t="shared" si="11"/>
        <v>1.5</v>
      </c>
      <c r="M25" s="138">
        <f>L25</f>
        <v>1.5</v>
      </c>
      <c r="N25" s="112"/>
      <c r="O25" s="204" t="s">
        <v>327</v>
      </c>
      <c r="P25" s="122"/>
      <c r="Q25" s="122"/>
      <c r="R25" s="122"/>
      <c r="S25" s="138">
        <f t="shared" si="0"/>
        <v>0</v>
      </c>
      <c r="T25" s="122">
        <v>0</v>
      </c>
      <c r="U25" s="112"/>
      <c r="V25" s="952">
        <f>SUM(D25-M25-M26-T25)</f>
        <v>24.72</v>
      </c>
      <c r="W25" s="112"/>
      <c r="X25" s="123">
        <f t="shared" si="3"/>
        <v>49.44</v>
      </c>
      <c r="Y25" s="123">
        <f t="shared" si="4"/>
        <v>49.44</v>
      </c>
      <c r="Z25" s="125"/>
      <c r="AA25" s="125">
        <f>D25-M25-M26</f>
        <v>24.72</v>
      </c>
      <c r="AB25" s="126">
        <f>B25*C25</f>
        <v>27.72</v>
      </c>
      <c r="AC25" s="146">
        <f>3.5*2.05</f>
        <v>7.18</v>
      </c>
      <c r="AD25" s="4"/>
      <c r="AE25" s="931" t="s">
        <v>369</v>
      </c>
      <c r="AF25" s="932"/>
      <c r="AG25" s="147" t="s">
        <v>370</v>
      </c>
      <c r="AH25" s="136" t="s">
        <v>303</v>
      </c>
      <c r="AI25" s="136" t="s">
        <v>302</v>
      </c>
      <c r="AJ25" s="139" t="s">
        <v>304</v>
      </c>
      <c r="AK25" s="12"/>
      <c r="AL25" s="9"/>
      <c r="AM25" s="130">
        <f t="shared" si="8"/>
        <v>-1.5</v>
      </c>
      <c r="AN25" s="16">
        <v>0</v>
      </c>
      <c r="AO25" s="9"/>
      <c r="AP25" s="12" t="s">
        <v>371</v>
      </c>
      <c r="AQ25" s="4"/>
      <c r="AR25" s="4"/>
      <c r="AS25" s="16">
        <f t="shared" si="9"/>
        <v>0</v>
      </c>
      <c r="AT25" s="8"/>
      <c r="AX25" s="8"/>
    </row>
    <row r="26" spans="1:50" ht="15.75" thickBot="1">
      <c r="A26" s="954"/>
      <c r="B26" s="955"/>
      <c r="C26" s="956"/>
      <c r="D26" s="956"/>
      <c r="E26" s="120"/>
      <c r="F26" s="120"/>
      <c r="G26" s="112"/>
      <c r="H26" s="204" t="s">
        <v>442</v>
      </c>
      <c r="I26" s="122">
        <v>1</v>
      </c>
      <c r="J26" s="122">
        <v>1</v>
      </c>
      <c r="K26" s="122">
        <v>1.5</v>
      </c>
      <c r="L26" s="138">
        <f>J26*K26</f>
        <v>1.5</v>
      </c>
      <c r="M26" s="138">
        <f>L26</f>
        <v>1.5</v>
      </c>
      <c r="N26" s="112"/>
      <c r="O26" s="204" t="s">
        <v>327</v>
      </c>
      <c r="P26" s="122"/>
      <c r="Q26" s="122"/>
      <c r="R26" s="122"/>
      <c r="S26" s="138">
        <f>Q26*R26</f>
        <v>0</v>
      </c>
      <c r="T26" s="122">
        <v>0</v>
      </c>
      <c r="U26" s="112"/>
      <c r="V26" s="953"/>
      <c r="W26" s="112"/>
      <c r="X26" s="123">
        <f>SUM(V26*2)</f>
        <v>0</v>
      </c>
      <c r="Y26" s="123">
        <f>SUM(V26*2)</f>
        <v>0</v>
      </c>
      <c r="Z26" s="125"/>
      <c r="AA26" s="125"/>
      <c r="AB26" s="126">
        <f>B26*C26</f>
        <v>0</v>
      </c>
      <c r="AC26" s="146">
        <f>3.5*2.05</f>
        <v>7.18</v>
      </c>
      <c r="AD26" s="151"/>
      <c r="AE26" s="148"/>
      <c r="AF26" s="149"/>
      <c r="AG26" s="148"/>
      <c r="AH26" s="149"/>
      <c r="AI26" s="149"/>
      <c r="AJ26" s="155"/>
      <c r="AK26" s="150"/>
      <c r="AL26" s="9"/>
      <c r="AM26" s="130"/>
      <c r="AN26" s="156"/>
      <c r="AO26" s="9"/>
      <c r="AP26" s="150"/>
      <c r="AQ26" s="151"/>
      <c r="AR26" s="151"/>
      <c r="AS26" s="156"/>
      <c r="AT26" s="8"/>
      <c r="AX26" s="8"/>
    </row>
    <row r="27" spans="1:50">
      <c r="A27" s="181" t="s">
        <v>431</v>
      </c>
      <c r="B27" s="120">
        <v>3</v>
      </c>
      <c r="C27" s="121">
        <v>6.45</v>
      </c>
      <c r="D27" s="121">
        <f t="shared" si="1"/>
        <v>19.350000000000001</v>
      </c>
      <c r="E27" s="120"/>
      <c r="F27" s="120"/>
      <c r="G27" s="112"/>
      <c r="H27" s="204" t="s">
        <v>327</v>
      </c>
      <c r="I27" s="122"/>
      <c r="J27" s="122"/>
      <c r="K27" s="122"/>
      <c r="L27" s="138">
        <f t="shared" si="11"/>
        <v>0</v>
      </c>
      <c r="M27" s="122">
        <v>0</v>
      </c>
      <c r="N27" s="112"/>
      <c r="O27" s="204" t="s">
        <v>378</v>
      </c>
      <c r="P27" s="122">
        <v>2</v>
      </c>
      <c r="Q27" s="122">
        <v>2.1</v>
      </c>
      <c r="R27" s="122">
        <v>0.9</v>
      </c>
      <c r="S27" s="138">
        <f t="shared" ref="S27:S90" si="15">Q27*R27</f>
        <v>1.89</v>
      </c>
      <c r="T27" s="122">
        <f>P27*S27</f>
        <v>3.78</v>
      </c>
      <c r="U27" s="112"/>
      <c r="V27" s="112">
        <f t="shared" si="2"/>
        <v>15.57</v>
      </c>
      <c r="W27" s="112"/>
      <c r="X27" s="123">
        <f t="shared" si="3"/>
        <v>31.14</v>
      </c>
      <c r="Y27" s="123">
        <f t="shared" si="4"/>
        <v>31.14</v>
      </c>
      <c r="Z27" s="125"/>
      <c r="AA27" s="125"/>
      <c r="AB27" s="126">
        <f>B27*C27</f>
        <v>19.350000000000001</v>
      </c>
      <c r="AC27" s="146">
        <f>1.8*3.5</f>
        <v>6.3</v>
      </c>
      <c r="AD27" s="4"/>
      <c r="AE27" s="936" t="s">
        <v>372</v>
      </c>
      <c r="AF27" s="943"/>
      <c r="AG27" s="119">
        <v>6</v>
      </c>
      <c r="AH27" s="129">
        <v>1</v>
      </c>
      <c r="AI27" s="119">
        <v>0.5</v>
      </c>
      <c r="AJ27" s="119">
        <f>SUM(AH27*AI27*AG27)</f>
        <v>3</v>
      </c>
      <c r="AK27" s="12"/>
      <c r="AL27" s="9"/>
      <c r="AM27" s="130">
        <f t="shared" si="8"/>
        <v>-3.78</v>
      </c>
      <c r="AN27" s="16">
        <f t="shared" si="10"/>
        <v>-3.78</v>
      </c>
      <c r="AO27" s="9"/>
      <c r="AP27" s="12" t="s">
        <v>373</v>
      </c>
      <c r="AQ27" s="4"/>
      <c r="AR27" s="4"/>
      <c r="AS27" s="16">
        <f t="shared" si="9"/>
        <v>0</v>
      </c>
      <c r="AT27" s="8"/>
      <c r="AX27" s="8"/>
    </row>
    <row r="28" spans="1:50">
      <c r="A28" s="181" t="s">
        <v>432</v>
      </c>
      <c r="B28" s="120">
        <v>3</v>
      </c>
      <c r="C28" s="121">
        <v>7.34</v>
      </c>
      <c r="D28" s="121">
        <f t="shared" si="1"/>
        <v>22.02</v>
      </c>
      <c r="E28" s="120"/>
      <c r="F28" s="120"/>
      <c r="G28" s="112"/>
      <c r="H28" s="204" t="s">
        <v>327</v>
      </c>
      <c r="I28" s="122"/>
      <c r="J28" s="122"/>
      <c r="K28" s="122"/>
      <c r="L28" s="138">
        <f t="shared" si="11"/>
        <v>0</v>
      </c>
      <c r="M28" s="122">
        <v>0</v>
      </c>
      <c r="N28" s="112"/>
      <c r="O28" s="204" t="s">
        <v>378</v>
      </c>
      <c r="P28" s="122">
        <v>2</v>
      </c>
      <c r="Q28" s="122">
        <v>2.1</v>
      </c>
      <c r="R28" s="122">
        <v>0.9</v>
      </c>
      <c r="S28" s="138">
        <f>Q28*R28</f>
        <v>1.89</v>
      </c>
      <c r="T28" s="122">
        <f>P28*S28</f>
        <v>3.78</v>
      </c>
      <c r="U28" s="112"/>
      <c r="V28" s="112">
        <f t="shared" si="2"/>
        <v>18.239999999999998</v>
      </c>
      <c r="W28" s="112"/>
      <c r="X28" s="123">
        <f t="shared" si="3"/>
        <v>36.479999999999997</v>
      </c>
      <c r="Y28" s="123">
        <f t="shared" si="4"/>
        <v>36.479999999999997</v>
      </c>
      <c r="Z28" s="125"/>
      <c r="AA28" s="125">
        <f>1.6*3</f>
        <v>4.8</v>
      </c>
      <c r="AB28" s="126">
        <f>B28*C28</f>
        <v>22.02</v>
      </c>
      <c r="AC28" s="146"/>
      <c r="AD28" s="4"/>
      <c r="AE28" s="926" t="s">
        <v>374</v>
      </c>
      <c r="AF28" s="930"/>
      <c r="AG28" s="114">
        <v>6</v>
      </c>
      <c r="AH28" s="4">
        <v>1.3</v>
      </c>
      <c r="AI28" s="114">
        <v>1.2</v>
      </c>
      <c r="AJ28" s="16">
        <f t="shared" ref="AJ28:AJ33" si="16">SUM(AH28*AI28*AG28)</f>
        <v>9.36</v>
      </c>
      <c r="AK28" s="12"/>
      <c r="AL28" s="9"/>
      <c r="AM28" s="130">
        <f t="shared" si="8"/>
        <v>-3.78</v>
      </c>
      <c r="AN28" s="16">
        <f t="shared" si="10"/>
        <v>-3.78</v>
      </c>
      <c r="AO28" s="9"/>
      <c r="AP28" s="12" t="s">
        <v>375</v>
      </c>
      <c r="AQ28" s="4"/>
      <c r="AR28" s="4"/>
      <c r="AS28" s="16">
        <f t="shared" si="9"/>
        <v>0</v>
      </c>
      <c r="AT28" s="8"/>
      <c r="AX28" s="8"/>
    </row>
    <row r="29" spans="1:50">
      <c r="A29" s="181" t="s">
        <v>433</v>
      </c>
      <c r="B29" s="120">
        <v>4.4000000000000004</v>
      </c>
      <c r="C29" s="121">
        <v>1.85</v>
      </c>
      <c r="D29" s="121">
        <f t="shared" si="1"/>
        <v>8.14</v>
      </c>
      <c r="E29" s="120"/>
      <c r="F29" s="120"/>
      <c r="G29" s="112"/>
      <c r="H29" s="204" t="s">
        <v>327</v>
      </c>
      <c r="I29" s="122"/>
      <c r="J29" s="122"/>
      <c r="K29" s="122"/>
      <c r="L29" s="138">
        <f t="shared" si="11"/>
        <v>0</v>
      </c>
      <c r="M29" s="122">
        <v>0</v>
      </c>
      <c r="N29" s="112"/>
      <c r="O29" s="204" t="s">
        <v>327</v>
      </c>
      <c r="P29" s="122"/>
      <c r="Q29" s="122"/>
      <c r="R29" s="122"/>
      <c r="S29" s="138">
        <f t="shared" si="15"/>
        <v>0</v>
      </c>
      <c r="T29" s="122">
        <v>0</v>
      </c>
      <c r="U29" s="112"/>
      <c r="V29" s="112">
        <f t="shared" si="2"/>
        <v>8.14</v>
      </c>
      <c r="W29" s="112"/>
      <c r="X29" s="123">
        <f t="shared" si="3"/>
        <v>16.28</v>
      </c>
      <c r="Y29" s="123">
        <f t="shared" si="4"/>
        <v>16.28</v>
      </c>
      <c r="Z29" s="125"/>
      <c r="AA29" s="125">
        <f>D29</f>
        <v>8.14</v>
      </c>
      <c r="AB29" s="126"/>
      <c r="AC29" s="146"/>
      <c r="AD29" s="4"/>
      <c r="AE29" s="926" t="s">
        <v>376</v>
      </c>
      <c r="AF29" s="930"/>
      <c r="AG29" s="114">
        <v>15</v>
      </c>
      <c r="AH29" s="4">
        <v>1.8</v>
      </c>
      <c r="AI29" s="114">
        <v>1.2</v>
      </c>
      <c r="AJ29" s="114">
        <f t="shared" si="16"/>
        <v>32.4</v>
      </c>
      <c r="AK29" s="12"/>
      <c r="AL29" s="9"/>
      <c r="AM29" s="130">
        <f t="shared" si="8"/>
        <v>0</v>
      </c>
      <c r="AN29" s="16">
        <f t="shared" si="10"/>
        <v>0</v>
      </c>
      <c r="AO29" s="9"/>
      <c r="AP29" s="12" t="s">
        <v>377</v>
      </c>
      <c r="AQ29" s="4"/>
      <c r="AR29" s="4"/>
      <c r="AS29" s="16">
        <f t="shared" si="9"/>
        <v>0</v>
      </c>
      <c r="AT29" s="7"/>
      <c r="AX29" s="8"/>
    </row>
    <row r="30" spans="1:50">
      <c r="A30" s="181" t="s">
        <v>434</v>
      </c>
      <c r="B30" s="120">
        <v>4.4000000000000004</v>
      </c>
      <c r="C30" s="121">
        <v>8.3000000000000007</v>
      </c>
      <c r="D30" s="121">
        <f t="shared" si="1"/>
        <v>36.520000000000003</v>
      </c>
      <c r="E30" s="120"/>
      <c r="F30" s="120"/>
      <c r="G30" s="112"/>
      <c r="H30" s="204" t="s">
        <v>428</v>
      </c>
      <c r="I30" s="122">
        <v>2</v>
      </c>
      <c r="J30" s="122">
        <v>1</v>
      </c>
      <c r="K30" s="122">
        <v>1.5</v>
      </c>
      <c r="L30" s="138">
        <f>J30*K30</f>
        <v>1.5</v>
      </c>
      <c r="M30" s="138">
        <f>I30*K30</f>
        <v>3</v>
      </c>
      <c r="N30" s="112"/>
      <c r="O30" s="205" t="s">
        <v>327</v>
      </c>
      <c r="P30" s="123"/>
      <c r="Q30" s="123"/>
      <c r="R30" s="123"/>
      <c r="S30" s="138">
        <f t="shared" si="15"/>
        <v>0</v>
      </c>
      <c r="T30" s="143">
        <f>S30</f>
        <v>0</v>
      </c>
      <c r="U30" s="137"/>
      <c r="V30" s="112">
        <f t="shared" si="2"/>
        <v>33.520000000000003</v>
      </c>
      <c r="W30" s="112"/>
      <c r="X30" s="123">
        <f t="shared" si="3"/>
        <v>67.040000000000006</v>
      </c>
      <c r="Y30" s="123">
        <f t="shared" si="4"/>
        <v>67.040000000000006</v>
      </c>
      <c r="Z30" s="125"/>
      <c r="AA30" s="125">
        <f>D30-M30</f>
        <v>33.520000000000003</v>
      </c>
      <c r="AB30" s="126"/>
      <c r="AC30" s="146"/>
      <c r="AD30" s="4"/>
      <c r="AE30" s="926" t="s">
        <v>379</v>
      </c>
      <c r="AF30" s="930"/>
      <c r="AG30" s="114">
        <v>1</v>
      </c>
      <c r="AH30" s="4">
        <v>3</v>
      </c>
      <c r="AI30" s="114">
        <v>0.9</v>
      </c>
      <c r="AJ30" s="114">
        <f t="shared" si="16"/>
        <v>2.7</v>
      </c>
      <c r="AK30" s="12"/>
      <c r="AL30" s="9"/>
      <c r="AM30" s="130">
        <f t="shared" si="8"/>
        <v>-3</v>
      </c>
      <c r="AN30" s="16">
        <f t="shared" si="10"/>
        <v>-3</v>
      </c>
      <c r="AO30" s="9"/>
      <c r="AP30" s="12" t="s">
        <v>380</v>
      </c>
      <c r="AQ30" s="4"/>
      <c r="AR30" s="4"/>
      <c r="AS30" s="16">
        <f t="shared" si="9"/>
        <v>0</v>
      </c>
      <c r="AT30" s="7"/>
      <c r="AX30" s="8"/>
    </row>
    <row r="31" spans="1:50">
      <c r="A31" s="181" t="s">
        <v>435</v>
      </c>
      <c r="B31" s="120">
        <v>6.17</v>
      </c>
      <c r="C31" s="121">
        <v>7.8</v>
      </c>
      <c r="D31" s="121">
        <f t="shared" si="1"/>
        <v>48.13</v>
      </c>
      <c r="E31" s="120"/>
      <c r="F31" s="120"/>
      <c r="G31" s="112"/>
      <c r="H31" s="204" t="s">
        <v>390</v>
      </c>
      <c r="I31" s="122">
        <v>1</v>
      </c>
      <c r="J31" s="122">
        <v>1</v>
      </c>
      <c r="K31" s="122">
        <v>1.2</v>
      </c>
      <c r="L31" s="138">
        <f>J31*K31</f>
        <v>1.2</v>
      </c>
      <c r="M31" s="137">
        <v>0</v>
      </c>
      <c r="N31" s="112"/>
      <c r="O31" s="204" t="s">
        <v>307</v>
      </c>
      <c r="P31" s="122">
        <v>1</v>
      </c>
      <c r="Q31" s="122">
        <v>2</v>
      </c>
      <c r="R31" s="122">
        <v>3</v>
      </c>
      <c r="S31" s="138">
        <f t="shared" si="15"/>
        <v>6</v>
      </c>
      <c r="T31" s="138">
        <f>S31</f>
        <v>6</v>
      </c>
      <c r="U31" s="137"/>
      <c r="V31" s="112">
        <f t="shared" si="2"/>
        <v>42.13</v>
      </c>
      <c r="W31" s="112"/>
      <c r="X31" s="123">
        <f t="shared" si="3"/>
        <v>84.26</v>
      </c>
      <c r="Y31" s="123">
        <f t="shared" si="4"/>
        <v>84.26</v>
      </c>
      <c r="Z31" s="125"/>
      <c r="AA31" s="125">
        <f>2.2*B31</f>
        <v>13.57</v>
      </c>
      <c r="AB31" s="125">
        <f>3.5*C31</f>
        <v>27.3</v>
      </c>
      <c r="AC31" s="152"/>
      <c r="AD31" s="12"/>
      <c r="AE31" s="926" t="s">
        <v>381</v>
      </c>
      <c r="AF31" s="930"/>
      <c r="AG31" s="114">
        <v>2</v>
      </c>
      <c r="AH31" s="4">
        <v>2.2000000000000002</v>
      </c>
      <c r="AI31" s="114">
        <v>0.5</v>
      </c>
      <c r="AJ31" s="114">
        <f t="shared" si="16"/>
        <v>2.2000000000000002</v>
      </c>
      <c r="AK31" s="12"/>
      <c r="AL31" s="9"/>
      <c r="AM31" s="130">
        <f t="shared" si="8"/>
        <v>-6</v>
      </c>
      <c r="AN31" s="16">
        <f t="shared" si="10"/>
        <v>-6</v>
      </c>
      <c r="AO31" s="9"/>
      <c r="AP31" s="153" t="s">
        <v>382</v>
      </c>
      <c r="AQ31" s="130"/>
      <c r="AR31" s="4"/>
      <c r="AS31" s="16">
        <f t="shared" si="9"/>
        <v>0</v>
      </c>
      <c r="AT31" s="7"/>
      <c r="AX31" s="8"/>
    </row>
    <row r="32" spans="1:50">
      <c r="A32" s="181" t="s">
        <v>436</v>
      </c>
      <c r="B32" s="120">
        <v>4.4000000000000004</v>
      </c>
      <c r="C32" s="121">
        <v>2</v>
      </c>
      <c r="D32" s="121">
        <f t="shared" si="1"/>
        <v>8.8000000000000007</v>
      </c>
      <c r="E32" s="120"/>
      <c r="F32" s="120"/>
      <c r="G32" s="112"/>
      <c r="H32" s="204" t="s">
        <v>385</v>
      </c>
      <c r="I32" s="122">
        <v>1</v>
      </c>
      <c r="J32" s="122">
        <v>0.4</v>
      </c>
      <c r="K32" s="122">
        <v>0.8</v>
      </c>
      <c r="L32" s="138">
        <f>J32*K32</f>
        <v>0.32</v>
      </c>
      <c r="M32" s="137">
        <v>0</v>
      </c>
      <c r="N32" s="112"/>
      <c r="O32" s="204" t="s">
        <v>327</v>
      </c>
      <c r="P32" s="122"/>
      <c r="Q32" s="122"/>
      <c r="R32" s="122"/>
      <c r="S32" s="138">
        <f t="shared" si="15"/>
        <v>0</v>
      </c>
      <c r="T32" s="137">
        <v>0</v>
      </c>
      <c r="U32" s="137"/>
      <c r="V32" s="112">
        <f t="shared" si="2"/>
        <v>8.8000000000000007</v>
      </c>
      <c r="W32" s="112"/>
      <c r="X32" s="123">
        <f t="shared" si="3"/>
        <v>17.600000000000001</v>
      </c>
      <c r="Y32" s="123">
        <f t="shared" si="4"/>
        <v>17.600000000000001</v>
      </c>
      <c r="Z32" s="125"/>
      <c r="AA32" s="125">
        <f>D32-L32</f>
        <v>8.48</v>
      </c>
      <c r="AB32" s="125"/>
      <c r="AC32" s="152"/>
      <c r="AD32" s="12"/>
      <c r="AE32" s="926" t="s">
        <v>383</v>
      </c>
      <c r="AF32" s="930"/>
      <c r="AG32" s="114">
        <v>2</v>
      </c>
      <c r="AH32" s="4">
        <v>2.8</v>
      </c>
      <c r="AI32" s="114">
        <v>0.5</v>
      </c>
      <c r="AJ32" s="114">
        <f t="shared" si="16"/>
        <v>2.8</v>
      </c>
      <c r="AK32" s="12"/>
      <c r="AL32" s="9"/>
      <c r="AM32" s="130">
        <f t="shared" si="8"/>
        <v>0</v>
      </c>
      <c r="AN32" s="16">
        <f t="shared" si="10"/>
        <v>0</v>
      </c>
      <c r="AO32" s="9"/>
      <c r="AP32" s="130" t="s">
        <v>384</v>
      </c>
      <c r="AQ32" s="130"/>
      <c r="AR32" s="4"/>
      <c r="AS32" s="16">
        <f t="shared" si="9"/>
        <v>0</v>
      </c>
      <c r="AT32" s="7"/>
      <c r="AX32" s="8"/>
    </row>
    <row r="33" spans="1:50" ht="15.75" thickBot="1">
      <c r="A33" s="181" t="s">
        <v>437</v>
      </c>
      <c r="B33" s="120">
        <v>3</v>
      </c>
      <c r="C33" s="121">
        <v>3.8</v>
      </c>
      <c r="D33" s="121">
        <f t="shared" si="1"/>
        <v>11.4</v>
      </c>
      <c r="E33" s="120"/>
      <c r="F33" s="120"/>
      <c r="G33" s="112"/>
      <c r="H33" s="204" t="s">
        <v>327</v>
      </c>
      <c r="I33" s="122"/>
      <c r="J33" s="122"/>
      <c r="K33" s="122"/>
      <c r="L33" s="138">
        <f t="shared" si="11"/>
        <v>0</v>
      </c>
      <c r="M33" s="137">
        <v>0</v>
      </c>
      <c r="N33" s="112"/>
      <c r="O33" s="204" t="s">
        <v>378</v>
      </c>
      <c r="P33" s="122">
        <v>1</v>
      </c>
      <c r="Q33" s="122">
        <v>2.1</v>
      </c>
      <c r="R33" s="122">
        <v>0.9</v>
      </c>
      <c r="S33" s="138">
        <f t="shared" si="15"/>
        <v>1.89</v>
      </c>
      <c r="T33" s="137">
        <f>P33*S33</f>
        <v>1.89</v>
      </c>
      <c r="U33" s="137"/>
      <c r="V33" s="112">
        <f t="shared" si="2"/>
        <v>9.51</v>
      </c>
      <c r="W33" s="112"/>
      <c r="X33" s="123">
        <f t="shared" si="3"/>
        <v>19.02</v>
      </c>
      <c r="Y33" s="123">
        <f t="shared" si="4"/>
        <v>19.02</v>
      </c>
      <c r="Z33" s="125"/>
      <c r="AA33" s="125"/>
      <c r="AB33" s="125"/>
      <c r="AC33" s="152"/>
      <c r="AD33" s="12"/>
      <c r="AE33" s="928" t="s">
        <v>386</v>
      </c>
      <c r="AF33" s="935"/>
      <c r="AG33" s="134">
        <v>1</v>
      </c>
      <c r="AH33" s="145">
        <v>4.5</v>
      </c>
      <c r="AI33" s="134">
        <v>3</v>
      </c>
      <c r="AJ33" s="134">
        <f t="shared" si="16"/>
        <v>13.5</v>
      </c>
      <c r="AK33" s="12"/>
      <c r="AL33" s="9"/>
      <c r="AM33" s="130">
        <f t="shared" si="8"/>
        <v>-1.89</v>
      </c>
      <c r="AN33" s="16">
        <f t="shared" si="10"/>
        <v>-1.89</v>
      </c>
      <c r="AO33" s="9"/>
      <c r="AP33" s="130" t="s">
        <v>387</v>
      </c>
      <c r="AQ33" s="130"/>
      <c r="AR33" s="4"/>
      <c r="AS33" s="16">
        <f t="shared" si="9"/>
        <v>0</v>
      </c>
      <c r="AT33" s="7"/>
      <c r="AU33" s="8"/>
      <c r="AV33" s="8"/>
      <c r="AW33" s="8"/>
      <c r="AX33" s="8"/>
    </row>
    <row r="34" spans="1:50" ht="15.75" thickBot="1">
      <c r="A34" s="181" t="s">
        <v>438</v>
      </c>
      <c r="B34" s="120">
        <v>3</v>
      </c>
      <c r="C34" s="121">
        <v>3.5</v>
      </c>
      <c r="D34" s="121">
        <f t="shared" si="1"/>
        <v>10.5</v>
      </c>
      <c r="E34" s="120"/>
      <c r="F34" s="120"/>
      <c r="G34" s="112"/>
      <c r="H34" s="204" t="s">
        <v>327</v>
      </c>
      <c r="I34" s="122"/>
      <c r="J34" s="122"/>
      <c r="K34" s="122"/>
      <c r="L34" s="138">
        <f t="shared" si="11"/>
        <v>0</v>
      </c>
      <c r="M34" s="154">
        <v>0</v>
      </c>
      <c r="N34" s="112"/>
      <c r="O34" s="204" t="s">
        <v>327</v>
      </c>
      <c r="P34" s="122"/>
      <c r="Q34" s="122"/>
      <c r="R34" s="122"/>
      <c r="S34" s="138">
        <f t="shared" si="15"/>
        <v>0</v>
      </c>
      <c r="T34" s="137">
        <v>0</v>
      </c>
      <c r="U34" s="137"/>
      <c r="V34" s="112">
        <f t="shared" si="2"/>
        <v>10.5</v>
      </c>
      <c r="W34" s="112"/>
      <c r="X34" s="123">
        <f t="shared" si="3"/>
        <v>21</v>
      </c>
      <c r="Y34" s="123">
        <f t="shared" si="4"/>
        <v>21</v>
      </c>
      <c r="Z34" s="125"/>
      <c r="AA34" s="125"/>
      <c r="AB34" s="125"/>
      <c r="AC34" s="146">
        <f>C34*3.5-L34</f>
        <v>12.25</v>
      </c>
      <c r="AD34" s="4"/>
      <c r="AE34" s="130"/>
      <c r="AF34" s="130"/>
      <c r="AG34" s="135">
        <f>SUM(AG27:AG33)</f>
        <v>33</v>
      </c>
      <c r="AH34" s="130"/>
      <c r="AI34" s="130"/>
      <c r="AJ34" s="130"/>
      <c r="AK34" s="130"/>
      <c r="AL34" s="9"/>
      <c r="AM34" s="130">
        <f t="shared" si="8"/>
        <v>0</v>
      </c>
      <c r="AN34" s="16">
        <f t="shared" si="10"/>
        <v>0</v>
      </c>
      <c r="AO34" s="9"/>
      <c r="AP34" s="130" t="s">
        <v>388</v>
      </c>
      <c r="AQ34" s="130"/>
      <c r="AR34" s="4"/>
      <c r="AS34" s="16">
        <f t="shared" si="9"/>
        <v>0</v>
      </c>
      <c r="AT34" s="7"/>
      <c r="AU34" s="8"/>
      <c r="AV34" s="8"/>
      <c r="AW34" s="8"/>
      <c r="AX34" s="8"/>
    </row>
    <row r="35" spans="1:50">
      <c r="A35" s="181" t="s">
        <v>439</v>
      </c>
      <c r="B35" s="120">
        <v>3</v>
      </c>
      <c r="C35" s="121">
        <v>3.5</v>
      </c>
      <c r="D35" s="121">
        <f t="shared" si="1"/>
        <v>10.5</v>
      </c>
      <c r="E35" s="120"/>
      <c r="F35" s="120"/>
      <c r="G35" s="112"/>
      <c r="H35" s="204" t="s">
        <v>327</v>
      </c>
      <c r="I35" s="122"/>
      <c r="J35" s="122"/>
      <c r="K35" s="122"/>
      <c r="L35" s="138">
        <f t="shared" si="11"/>
        <v>0</v>
      </c>
      <c r="M35" s="137">
        <v>0</v>
      </c>
      <c r="N35" s="112"/>
      <c r="O35" s="204" t="s">
        <v>327</v>
      </c>
      <c r="P35" s="122"/>
      <c r="Q35" s="122"/>
      <c r="R35" s="122"/>
      <c r="S35" s="138">
        <f t="shared" si="15"/>
        <v>0</v>
      </c>
      <c r="T35" s="137">
        <v>0</v>
      </c>
      <c r="U35" s="137"/>
      <c r="V35" s="112">
        <f t="shared" si="2"/>
        <v>10.5</v>
      </c>
      <c r="W35" s="112"/>
      <c r="X35" s="123">
        <f t="shared" si="3"/>
        <v>21</v>
      </c>
      <c r="Y35" s="123">
        <f t="shared" si="4"/>
        <v>21</v>
      </c>
      <c r="Z35" s="125"/>
      <c r="AA35" s="125"/>
      <c r="AB35" s="125"/>
      <c r="AC35" s="146"/>
      <c r="AD35" s="4"/>
      <c r="AE35" s="8"/>
      <c r="AF35" s="8"/>
      <c r="AG35" s="8"/>
      <c r="AH35" s="8"/>
      <c r="AI35" s="8"/>
      <c r="AJ35" s="8"/>
      <c r="AK35" s="8"/>
      <c r="AL35" s="9"/>
      <c r="AM35" s="130">
        <f t="shared" si="8"/>
        <v>0</v>
      </c>
      <c r="AN35" s="16">
        <f t="shared" si="10"/>
        <v>0</v>
      </c>
      <c r="AO35" s="9"/>
      <c r="AP35" s="130" t="s">
        <v>389</v>
      </c>
      <c r="AQ35" s="130"/>
      <c r="AR35" s="4"/>
      <c r="AS35" s="16">
        <f t="shared" si="9"/>
        <v>0</v>
      </c>
      <c r="AT35" s="7"/>
      <c r="AU35" s="8"/>
      <c r="AV35" s="8"/>
      <c r="AW35" s="8"/>
      <c r="AX35" s="8"/>
    </row>
    <row r="36" spans="1:50" ht="15.75" thickBot="1">
      <c r="A36" s="181" t="s">
        <v>440</v>
      </c>
      <c r="B36" s="120">
        <v>3</v>
      </c>
      <c r="C36" s="121">
        <v>2</v>
      </c>
      <c r="D36" s="121">
        <f t="shared" si="1"/>
        <v>6</v>
      </c>
      <c r="E36" s="120"/>
      <c r="F36" s="120"/>
      <c r="G36" s="112"/>
      <c r="H36" s="204" t="s">
        <v>407</v>
      </c>
      <c r="I36" s="122">
        <v>2</v>
      </c>
      <c r="J36" s="122">
        <v>2</v>
      </c>
      <c r="K36" s="122">
        <v>1</v>
      </c>
      <c r="L36" s="138">
        <f>J36*K36</f>
        <v>2</v>
      </c>
      <c r="M36" s="137">
        <f>I36*L36</f>
        <v>4</v>
      </c>
      <c r="N36" s="112"/>
      <c r="O36" s="204" t="s">
        <v>327</v>
      </c>
      <c r="P36" s="122"/>
      <c r="Q36" s="122"/>
      <c r="R36" s="122"/>
      <c r="S36" s="138">
        <f t="shared" si="15"/>
        <v>0</v>
      </c>
      <c r="T36" s="137">
        <v>0</v>
      </c>
      <c r="U36" s="137"/>
      <c r="V36" s="112">
        <f t="shared" si="2"/>
        <v>2</v>
      </c>
      <c r="W36" s="112"/>
      <c r="X36" s="123">
        <f t="shared" si="3"/>
        <v>4</v>
      </c>
      <c r="Y36" s="123">
        <f t="shared" si="4"/>
        <v>4</v>
      </c>
      <c r="Z36" s="125"/>
      <c r="AA36" s="125"/>
      <c r="AB36" s="125"/>
      <c r="AC36" s="146"/>
      <c r="AD36" s="4"/>
      <c r="AE36" s="8"/>
      <c r="AF36" s="8"/>
      <c r="AG36" s="8"/>
      <c r="AH36" s="8"/>
      <c r="AI36" s="8"/>
      <c r="AJ36" s="8"/>
      <c r="AK36" s="8"/>
      <c r="AL36" s="9"/>
      <c r="AM36" s="130">
        <f t="shared" si="8"/>
        <v>-4</v>
      </c>
      <c r="AN36" s="16">
        <f t="shared" si="10"/>
        <v>-4</v>
      </c>
      <c r="AO36" s="9"/>
      <c r="AP36" s="12" t="s">
        <v>391</v>
      </c>
      <c r="AQ36" s="4"/>
      <c r="AR36" s="4"/>
      <c r="AS36" s="16">
        <f t="shared" si="9"/>
        <v>0</v>
      </c>
      <c r="AT36" s="7"/>
      <c r="AU36" s="8"/>
      <c r="AV36" s="8"/>
      <c r="AW36" s="8"/>
      <c r="AX36" s="8"/>
    </row>
    <row r="37" spans="1:50" ht="15.75" thickBot="1">
      <c r="A37" s="181" t="s">
        <v>441</v>
      </c>
      <c r="B37" s="120">
        <v>4.4000000000000004</v>
      </c>
      <c r="C37" s="121">
        <v>9.6</v>
      </c>
      <c r="D37" s="121">
        <f t="shared" si="1"/>
        <v>42.24</v>
      </c>
      <c r="E37" s="120"/>
      <c r="F37" s="120"/>
      <c r="G37" s="112"/>
      <c r="H37" s="204" t="s">
        <v>327</v>
      </c>
      <c r="I37" s="122"/>
      <c r="J37" s="122"/>
      <c r="K37" s="122"/>
      <c r="L37" s="138">
        <f t="shared" si="11"/>
        <v>0</v>
      </c>
      <c r="M37" s="122">
        <v>0</v>
      </c>
      <c r="N37" s="112"/>
      <c r="O37" s="205" t="s">
        <v>307</v>
      </c>
      <c r="P37" s="122">
        <v>1</v>
      </c>
      <c r="Q37" s="122">
        <v>3</v>
      </c>
      <c r="R37" s="122">
        <v>2</v>
      </c>
      <c r="S37" s="138">
        <f t="shared" si="15"/>
        <v>6</v>
      </c>
      <c r="T37" s="137">
        <f>S37</f>
        <v>6</v>
      </c>
      <c r="U37" s="137"/>
      <c r="V37" s="112">
        <f t="shared" si="2"/>
        <v>36.24</v>
      </c>
      <c r="W37" s="112"/>
      <c r="X37" s="123">
        <f t="shared" si="3"/>
        <v>72.48</v>
      </c>
      <c r="Y37" s="123">
        <f t="shared" si="4"/>
        <v>72.48</v>
      </c>
      <c r="Z37" s="125"/>
      <c r="AA37" s="125">
        <f>D37-S37</f>
        <v>36.24</v>
      </c>
      <c r="AB37" s="125"/>
      <c r="AC37" s="152">
        <f>3.5*C37</f>
        <v>33.6</v>
      </c>
      <c r="AD37" s="12"/>
      <c r="AE37" s="931" t="s">
        <v>285</v>
      </c>
      <c r="AF37" s="932"/>
      <c r="AG37" s="117" t="s">
        <v>370</v>
      </c>
      <c r="AH37" s="117" t="s">
        <v>303</v>
      </c>
      <c r="AI37" s="118" t="s">
        <v>302</v>
      </c>
      <c r="AJ37" s="8"/>
      <c r="AK37" s="8"/>
      <c r="AL37" s="9"/>
      <c r="AM37" s="130">
        <f t="shared" si="8"/>
        <v>-6</v>
      </c>
      <c r="AN37" s="16">
        <f t="shared" si="10"/>
        <v>-6</v>
      </c>
      <c r="AO37" s="7"/>
      <c r="AP37" s="153" t="s">
        <v>392</v>
      </c>
      <c r="AQ37" s="4"/>
      <c r="AR37" s="4"/>
      <c r="AS37" s="16">
        <f t="shared" si="9"/>
        <v>0</v>
      </c>
      <c r="AT37" s="8"/>
      <c r="AU37" s="8"/>
      <c r="AV37" s="8"/>
      <c r="AW37" s="8"/>
      <c r="AX37" s="8"/>
    </row>
    <row r="38" spans="1:50">
      <c r="A38" s="181" t="s">
        <v>443</v>
      </c>
      <c r="B38" s="120">
        <v>5.17</v>
      </c>
      <c r="C38" s="121">
        <v>7.45</v>
      </c>
      <c r="D38" s="121">
        <f t="shared" si="1"/>
        <v>38.520000000000003</v>
      </c>
      <c r="E38" s="120"/>
      <c r="F38" s="120"/>
      <c r="G38" s="112"/>
      <c r="H38" s="204" t="s">
        <v>385</v>
      </c>
      <c r="I38" s="122">
        <v>1</v>
      </c>
      <c r="J38" s="122">
        <v>0.4</v>
      </c>
      <c r="K38" s="122">
        <v>0.8</v>
      </c>
      <c r="L38" s="138">
        <f t="shared" si="11"/>
        <v>0.32</v>
      </c>
      <c r="M38" s="175">
        <v>0</v>
      </c>
      <c r="N38" s="112"/>
      <c r="O38" s="204" t="s">
        <v>327</v>
      </c>
      <c r="P38" s="122"/>
      <c r="Q38" s="122"/>
      <c r="R38" s="122"/>
      <c r="S38" s="138">
        <f t="shared" si="15"/>
        <v>0</v>
      </c>
      <c r="T38" s="137">
        <v>0</v>
      </c>
      <c r="U38" s="137"/>
      <c r="V38" s="112">
        <f t="shared" si="2"/>
        <v>38.520000000000003</v>
      </c>
      <c r="W38" s="112"/>
      <c r="X38" s="123">
        <f t="shared" si="3"/>
        <v>77.040000000000006</v>
      </c>
      <c r="Y38" s="123">
        <f t="shared" si="4"/>
        <v>77.040000000000006</v>
      </c>
      <c r="Z38" s="125"/>
      <c r="AA38" s="125">
        <f>D38-L38</f>
        <v>38.200000000000003</v>
      </c>
      <c r="AB38" s="125"/>
      <c r="AC38" s="152"/>
      <c r="AD38" s="12"/>
      <c r="AE38" s="936" t="s">
        <v>393</v>
      </c>
      <c r="AF38" s="937"/>
      <c r="AG38" s="119">
        <v>10</v>
      </c>
      <c r="AH38" s="119">
        <v>0.6</v>
      </c>
      <c r="AI38" s="127">
        <v>1.9</v>
      </c>
      <c r="AJ38" s="8"/>
      <c r="AK38" s="8"/>
      <c r="AL38" s="9"/>
      <c r="AM38" s="130">
        <f t="shared" si="8"/>
        <v>0</v>
      </c>
      <c r="AN38" s="16">
        <f t="shared" si="10"/>
        <v>0</v>
      </c>
      <c r="AO38" s="7"/>
      <c r="AP38" s="153" t="s">
        <v>394</v>
      </c>
      <c r="AQ38" s="130"/>
      <c r="AR38" s="4"/>
      <c r="AS38" s="16">
        <f t="shared" si="9"/>
        <v>0</v>
      </c>
      <c r="AT38" s="8"/>
      <c r="AU38" s="8"/>
      <c r="AV38" s="8"/>
      <c r="AW38" s="8"/>
      <c r="AX38" s="8"/>
    </row>
    <row r="39" spans="1:50">
      <c r="A39" s="181" t="s">
        <v>444</v>
      </c>
      <c r="B39" s="120">
        <v>5.17</v>
      </c>
      <c r="C39" s="121">
        <v>2.2999999999999998</v>
      </c>
      <c r="D39" s="121">
        <f t="shared" si="1"/>
        <v>11.89</v>
      </c>
      <c r="E39" s="120"/>
      <c r="F39" s="120"/>
      <c r="G39" s="112"/>
      <c r="H39" s="204" t="s">
        <v>327</v>
      </c>
      <c r="I39" s="122"/>
      <c r="J39" s="122"/>
      <c r="K39" s="122"/>
      <c r="L39" s="138">
        <f t="shared" si="11"/>
        <v>0</v>
      </c>
      <c r="M39" s="122">
        <v>0</v>
      </c>
      <c r="N39" s="112"/>
      <c r="O39" s="204" t="s">
        <v>378</v>
      </c>
      <c r="P39" s="122">
        <v>1</v>
      </c>
      <c r="Q39" s="122">
        <v>2.1</v>
      </c>
      <c r="R39" s="122">
        <v>0.9</v>
      </c>
      <c r="S39" s="138">
        <f>Q39*R39</f>
        <v>1.89</v>
      </c>
      <c r="T39" s="122">
        <f>P39*S39</f>
        <v>1.89</v>
      </c>
      <c r="U39" s="137"/>
      <c r="V39" s="112">
        <f t="shared" si="2"/>
        <v>10</v>
      </c>
      <c r="W39" s="112"/>
      <c r="X39" s="123">
        <f t="shared" si="3"/>
        <v>20</v>
      </c>
      <c r="Y39" s="123">
        <f t="shared" si="4"/>
        <v>20</v>
      </c>
      <c r="Z39" s="125"/>
      <c r="AA39" s="125">
        <f>0.8*B39</f>
        <v>4.1399999999999997</v>
      </c>
      <c r="AB39" s="125">
        <f>B39*C39-S39</f>
        <v>10</v>
      </c>
      <c r="AC39" s="152"/>
      <c r="AD39" s="12"/>
      <c r="AE39" s="926" t="s">
        <v>395</v>
      </c>
      <c r="AF39" s="927"/>
      <c r="AG39" s="114">
        <v>6</v>
      </c>
      <c r="AH39" s="114">
        <v>0.7</v>
      </c>
      <c r="AI39" s="16">
        <v>2.1</v>
      </c>
      <c r="AJ39" s="8"/>
      <c r="AK39" s="8"/>
      <c r="AL39" s="9"/>
      <c r="AM39" s="130">
        <f t="shared" si="8"/>
        <v>-1.89</v>
      </c>
      <c r="AN39" s="16">
        <f t="shared" si="10"/>
        <v>-1.89</v>
      </c>
      <c r="AO39" s="7"/>
      <c r="AP39" s="153" t="s">
        <v>396</v>
      </c>
      <c r="AQ39" s="130"/>
      <c r="AR39" s="4"/>
      <c r="AS39" s="16">
        <f t="shared" si="9"/>
        <v>0</v>
      </c>
      <c r="AT39" s="8"/>
      <c r="AU39" s="8"/>
      <c r="AV39" s="8"/>
      <c r="AW39" s="8"/>
      <c r="AX39" s="8"/>
    </row>
    <row r="40" spans="1:50">
      <c r="A40" s="181" t="s">
        <v>445</v>
      </c>
      <c r="B40" s="120">
        <v>3</v>
      </c>
      <c r="C40" s="121">
        <v>4.3</v>
      </c>
      <c r="D40" s="121">
        <f t="shared" si="1"/>
        <v>12.9</v>
      </c>
      <c r="E40" s="120"/>
      <c r="F40" s="120"/>
      <c r="G40" s="112"/>
      <c r="H40" s="204" t="s">
        <v>327</v>
      </c>
      <c r="I40" s="122"/>
      <c r="J40" s="122"/>
      <c r="K40" s="122"/>
      <c r="L40" s="138">
        <f t="shared" si="11"/>
        <v>0</v>
      </c>
      <c r="M40" s="122">
        <v>0</v>
      </c>
      <c r="N40" s="112"/>
      <c r="O40" s="205" t="s">
        <v>307</v>
      </c>
      <c r="P40" s="122">
        <v>1</v>
      </c>
      <c r="Q40" s="122">
        <v>0.8</v>
      </c>
      <c r="R40" s="138">
        <f>C40</f>
        <v>4.3</v>
      </c>
      <c r="S40" s="138">
        <f>Q40*R40</f>
        <v>3.44</v>
      </c>
      <c r="T40" s="175">
        <f>S40</f>
        <v>3.44</v>
      </c>
      <c r="U40" s="137"/>
      <c r="V40" s="112">
        <f t="shared" si="2"/>
        <v>9.4600000000000009</v>
      </c>
      <c r="W40" s="112"/>
      <c r="X40" s="123">
        <f t="shared" si="3"/>
        <v>18.920000000000002</v>
      </c>
      <c r="Y40" s="123">
        <f t="shared" si="4"/>
        <v>18.920000000000002</v>
      </c>
      <c r="Z40" s="125"/>
      <c r="AA40" s="125"/>
      <c r="AB40" s="125">
        <f>B40*C40</f>
        <v>12.9</v>
      </c>
      <c r="AC40" s="152"/>
      <c r="AD40" s="12"/>
      <c r="AE40" s="926" t="s">
        <v>397</v>
      </c>
      <c r="AF40" s="927"/>
      <c r="AG40" s="114">
        <v>3</v>
      </c>
      <c r="AH40" s="114">
        <v>0.8</v>
      </c>
      <c r="AI40" s="16">
        <v>2.1</v>
      </c>
      <c r="AJ40" s="8"/>
      <c r="AK40" s="8"/>
      <c r="AL40" s="9"/>
      <c r="AM40" s="130">
        <f t="shared" si="8"/>
        <v>-3.44</v>
      </c>
      <c r="AN40" s="16">
        <f t="shared" si="10"/>
        <v>-3.44</v>
      </c>
      <c r="AO40" s="7"/>
      <c r="AP40" s="153" t="s">
        <v>398</v>
      </c>
      <c r="AQ40" s="130"/>
      <c r="AR40" s="4"/>
      <c r="AS40" s="16">
        <f t="shared" si="9"/>
        <v>0</v>
      </c>
      <c r="AT40" s="8"/>
      <c r="AU40" s="8"/>
      <c r="AV40" s="8"/>
      <c r="AW40" s="8"/>
      <c r="AX40" s="8"/>
    </row>
    <row r="41" spans="1:50">
      <c r="A41" s="181" t="s">
        <v>446</v>
      </c>
      <c r="B41" s="120">
        <v>5.17</v>
      </c>
      <c r="C41" s="121">
        <v>3.3</v>
      </c>
      <c r="D41" s="121">
        <f t="shared" si="1"/>
        <v>17.059999999999999</v>
      </c>
      <c r="E41" s="120"/>
      <c r="F41" s="120"/>
      <c r="G41" s="112"/>
      <c r="H41" s="204" t="s">
        <v>327</v>
      </c>
      <c r="I41" s="122"/>
      <c r="J41" s="122"/>
      <c r="K41" s="122"/>
      <c r="L41" s="138">
        <f t="shared" si="11"/>
        <v>0</v>
      </c>
      <c r="M41" s="122">
        <v>0</v>
      </c>
      <c r="N41" s="112"/>
      <c r="O41" s="204" t="s">
        <v>378</v>
      </c>
      <c r="P41" s="122">
        <v>1</v>
      </c>
      <c r="Q41" s="122">
        <v>2.1</v>
      </c>
      <c r="R41" s="122">
        <v>0.9</v>
      </c>
      <c r="S41" s="138">
        <f>Q41*R41</f>
        <v>1.89</v>
      </c>
      <c r="T41" s="122">
        <f>P41*S41</f>
        <v>1.89</v>
      </c>
      <c r="U41" s="137"/>
      <c r="V41" s="112">
        <f t="shared" si="2"/>
        <v>15.17</v>
      </c>
      <c r="W41" s="112"/>
      <c r="X41" s="123">
        <f t="shared" si="3"/>
        <v>30.34</v>
      </c>
      <c r="Y41" s="123">
        <f t="shared" si="4"/>
        <v>30.34</v>
      </c>
      <c r="Z41" s="125"/>
      <c r="AA41" s="125">
        <f>0.8*B41</f>
        <v>4.1399999999999997</v>
      </c>
      <c r="AB41" s="125"/>
      <c r="AC41" s="152"/>
      <c r="AD41" s="12"/>
      <c r="AE41" s="926" t="s">
        <v>399</v>
      </c>
      <c r="AF41" s="927"/>
      <c r="AG41" s="114">
        <v>24</v>
      </c>
      <c r="AH41" s="114">
        <v>0.9</v>
      </c>
      <c r="AI41" s="16">
        <v>2.1</v>
      </c>
      <c r="AJ41" s="8"/>
      <c r="AK41" s="8"/>
      <c r="AL41" s="9"/>
      <c r="AM41" s="130">
        <f t="shared" si="8"/>
        <v>-1.89</v>
      </c>
      <c r="AN41" s="16">
        <f t="shared" si="10"/>
        <v>-1.89</v>
      </c>
      <c r="AO41" s="7"/>
      <c r="AP41" s="153" t="s">
        <v>400</v>
      </c>
      <c r="AQ41" s="130"/>
      <c r="AR41" s="4"/>
      <c r="AS41" s="16">
        <f t="shared" si="9"/>
        <v>0</v>
      </c>
      <c r="AT41" s="8"/>
      <c r="AU41" s="8"/>
      <c r="AV41" s="8"/>
      <c r="AW41" s="8"/>
      <c r="AX41" s="8"/>
    </row>
    <row r="42" spans="1:50">
      <c r="A42" s="181" t="s">
        <v>447</v>
      </c>
      <c r="B42" s="120">
        <v>5.17</v>
      </c>
      <c r="C42" s="121">
        <v>7.45</v>
      </c>
      <c r="D42" s="121">
        <f t="shared" si="1"/>
        <v>38.520000000000003</v>
      </c>
      <c r="E42" s="120"/>
      <c r="F42" s="120"/>
      <c r="G42" s="112"/>
      <c r="H42" s="204" t="s">
        <v>385</v>
      </c>
      <c r="I42" s="122">
        <v>1</v>
      </c>
      <c r="J42" s="122">
        <v>0.4</v>
      </c>
      <c r="K42" s="122">
        <v>0.8</v>
      </c>
      <c r="L42" s="138">
        <f t="shared" si="11"/>
        <v>0.32</v>
      </c>
      <c r="M42" s="175">
        <v>0</v>
      </c>
      <c r="N42" s="112"/>
      <c r="O42" s="204" t="s">
        <v>327</v>
      </c>
      <c r="P42" s="122"/>
      <c r="Q42" s="123"/>
      <c r="R42" s="123"/>
      <c r="S42" s="138">
        <f t="shared" si="15"/>
        <v>0</v>
      </c>
      <c r="T42" s="137">
        <f>S42*P42</f>
        <v>0</v>
      </c>
      <c r="U42" s="137"/>
      <c r="V42" s="112">
        <f t="shared" si="2"/>
        <v>38.520000000000003</v>
      </c>
      <c r="W42" s="112"/>
      <c r="X42" s="123">
        <f t="shared" si="3"/>
        <v>77.040000000000006</v>
      </c>
      <c r="Y42" s="123">
        <f t="shared" si="4"/>
        <v>77.040000000000006</v>
      </c>
      <c r="Z42" s="125"/>
      <c r="AA42" s="125">
        <f>D42-L42</f>
        <v>38.200000000000003</v>
      </c>
      <c r="AB42" s="125">
        <f>3.5*C42-S42</f>
        <v>26.08</v>
      </c>
      <c r="AC42" s="152"/>
      <c r="AD42" s="12"/>
      <c r="AE42" s="926" t="s">
        <v>401</v>
      </c>
      <c r="AF42" s="927"/>
      <c r="AG42" s="114">
        <v>2</v>
      </c>
      <c r="AH42" s="114">
        <v>0.9</v>
      </c>
      <c r="AI42" s="16">
        <v>2.1</v>
      </c>
      <c r="AJ42" s="8"/>
      <c r="AK42" s="8"/>
      <c r="AL42" s="9"/>
      <c r="AM42" s="130">
        <f t="shared" si="8"/>
        <v>0</v>
      </c>
      <c r="AN42" s="16">
        <f t="shared" si="10"/>
        <v>0</v>
      </c>
      <c r="AO42" s="7"/>
      <c r="AP42" s="153" t="s">
        <v>402</v>
      </c>
      <c r="AQ42" s="130"/>
      <c r="AR42" s="4"/>
      <c r="AS42" s="16">
        <f t="shared" si="9"/>
        <v>0</v>
      </c>
      <c r="AT42" s="8"/>
      <c r="AU42" s="8"/>
      <c r="AV42" s="8"/>
      <c r="AW42" s="8"/>
      <c r="AX42" s="8"/>
    </row>
    <row r="43" spans="1:50" ht="15.75" thickBot="1">
      <c r="A43" s="181" t="s">
        <v>448</v>
      </c>
      <c r="B43" s="120">
        <v>3</v>
      </c>
      <c r="C43" s="121">
        <v>5.6</v>
      </c>
      <c r="D43" s="121">
        <f t="shared" si="1"/>
        <v>16.8</v>
      </c>
      <c r="E43" s="120">
        <f>1.5*3.7</f>
        <v>5.55</v>
      </c>
      <c r="F43" s="120"/>
      <c r="G43" s="112"/>
      <c r="H43" s="204" t="s">
        <v>481</v>
      </c>
      <c r="I43" s="122">
        <v>1</v>
      </c>
      <c r="J43" s="122">
        <v>1.6</v>
      </c>
      <c r="K43" s="122">
        <v>0.8</v>
      </c>
      <c r="L43" s="138">
        <f t="shared" si="11"/>
        <v>1.28</v>
      </c>
      <c r="M43" s="122">
        <v>0</v>
      </c>
      <c r="N43" s="112"/>
      <c r="O43" s="204" t="s">
        <v>378</v>
      </c>
      <c r="P43" s="122">
        <v>1</v>
      </c>
      <c r="Q43" s="122">
        <v>2.1</v>
      </c>
      <c r="R43" s="122">
        <v>0.9</v>
      </c>
      <c r="S43" s="138">
        <f t="shared" si="15"/>
        <v>1.89</v>
      </c>
      <c r="T43" s="122">
        <f>P43*S43</f>
        <v>1.89</v>
      </c>
      <c r="U43" s="137"/>
      <c r="V43" s="178">
        <f>SUM(D43+E43-M43-T43)</f>
        <v>20.46</v>
      </c>
      <c r="W43" s="112"/>
      <c r="X43" s="123">
        <f t="shared" si="3"/>
        <v>40.92</v>
      </c>
      <c r="Y43" s="123">
        <f t="shared" si="4"/>
        <v>40.92</v>
      </c>
      <c r="Z43" s="125"/>
      <c r="AA43" s="125">
        <f>1.3*6.17</f>
        <v>8.02</v>
      </c>
      <c r="AB43" s="125"/>
      <c r="AC43" s="152"/>
      <c r="AD43" s="12"/>
      <c r="AE43" s="926" t="s">
        <v>403</v>
      </c>
      <c r="AF43" s="927"/>
      <c r="AG43" s="114">
        <v>3</v>
      </c>
      <c r="AH43" s="114">
        <v>1.8</v>
      </c>
      <c r="AI43" s="16">
        <v>2.1</v>
      </c>
      <c r="AJ43" s="8"/>
      <c r="AK43" s="8"/>
      <c r="AL43" s="9"/>
      <c r="AM43" s="130">
        <f t="shared" si="8"/>
        <v>3.66</v>
      </c>
      <c r="AN43" s="16">
        <v>0</v>
      </c>
      <c r="AO43" s="7"/>
      <c r="AP43" s="157" t="s">
        <v>404</v>
      </c>
      <c r="AQ43" s="145"/>
      <c r="AR43" s="4"/>
      <c r="AS43" s="16">
        <f t="shared" si="9"/>
        <v>0</v>
      </c>
      <c r="AT43" s="8"/>
      <c r="AU43" s="8"/>
      <c r="AV43" s="8"/>
      <c r="AW43" s="8"/>
      <c r="AX43" s="8"/>
    </row>
    <row r="44" spans="1:50" ht="15.75" thickBot="1">
      <c r="A44" s="181" t="s">
        <v>449</v>
      </c>
      <c r="B44" s="120">
        <v>3</v>
      </c>
      <c r="C44" s="121">
        <v>5.6</v>
      </c>
      <c r="D44" s="121">
        <f t="shared" si="1"/>
        <v>16.8</v>
      </c>
      <c r="E44" s="176">
        <f>1.5*3.7</f>
        <v>5.55</v>
      </c>
      <c r="F44" s="120"/>
      <c r="G44" s="112"/>
      <c r="H44" s="204" t="s">
        <v>481</v>
      </c>
      <c r="I44" s="122">
        <v>1</v>
      </c>
      <c r="J44" s="122">
        <v>1.6</v>
      </c>
      <c r="K44" s="122">
        <v>0.8</v>
      </c>
      <c r="L44" s="138">
        <f>J44*K44</f>
        <v>1.28</v>
      </c>
      <c r="M44" s="122">
        <v>0</v>
      </c>
      <c r="N44" s="112"/>
      <c r="O44" s="204" t="s">
        <v>378</v>
      </c>
      <c r="P44" s="122">
        <v>1</v>
      </c>
      <c r="Q44" s="122">
        <v>2.1</v>
      </c>
      <c r="R44" s="122">
        <v>0.9</v>
      </c>
      <c r="S44" s="138">
        <f t="shared" si="15"/>
        <v>1.89</v>
      </c>
      <c r="T44" s="122">
        <f>P44*S44</f>
        <v>1.89</v>
      </c>
      <c r="U44" s="137"/>
      <c r="V44" s="178">
        <f>SUM(D44+E44-M44-T44)</f>
        <v>20.46</v>
      </c>
      <c r="W44" s="112"/>
      <c r="X44" s="123">
        <f t="shared" si="3"/>
        <v>40.92</v>
      </c>
      <c r="Y44" s="123">
        <f t="shared" si="4"/>
        <v>40.92</v>
      </c>
      <c r="Z44" s="125"/>
      <c r="AA44" s="125">
        <f>1.3*6.67</f>
        <v>8.67</v>
      </c>
      <c r="AB44" s="125">
        <f>3.5*C44</f>
        <v>19.600000000000001</v>
      </c>
      <c r="AC44" s="146"/>
      <c r="AD44" s="4"/>
      <c r="AE44" s="928" t="s">
        <v>405</v>
      </c>
      <c r="AF44" s="929"/>
      <c r="AG44" s="134">
        <v>1</v>
      </c>
      <c r="AH44" s="134">
        <v>2</v>
      </c>
      <c r="AI44" s="141">
        <v>2.1</v>
      </c>
      <c r="AJ44" s="8"/>
      <c r="AK44" s="8"/>
      <c r="AL44" s="9"/>
      <c r="AM44" s="130">
        <f t="shared" si="8"/>
        <v>3.66</v>
      </c>
      <c r="AN44" s="16">
        <v>0</v>
      </c>
      <c r="AO44" s="7"/>
      <c r="AR44" s="158" t="s">
        <v>406</v>
      </c>
      <c r="AS44" s="159">
        <f>SUM(AS3:AS43)</f>
        <v>30.95</v>
      </c>
      <c r="AT44" s="8"/>
      <c r="AU44" s="8"/>
      <c r="AV44" s="8"/>
      <c r="AW44" s="8"/>
      <c r="AX44" s="8"/>
    </row>
    <row r="45" spans="1:50">
      <c r="A45" s="181" t="s">
        <v>450</v>
      </c>
      <c r="B45" s="120">
        <v>4.4000000000000004</v>
      </c>
      <c r="C45" s="121">
        <v>12.75</v>
      </c>
      <c r="D45" s="121">
        <f t="shared" si="1"/>
        <v>56.1</v>
      </c>
      <c r="E45" s="120"/>
      <c r="F45" s="120"/>
      <c r="G45" s="112"/>
      <c r="H45" s="204" t="s">
        <v>428</v>
      </c>
      <c r="I45" s="122">
        <v>1</v>
      </c>
      <c r="J45" s="122">
        <v>1</v>
      </c>
      <c r="K45" s="122">
        <v>1.5</v>
      </c>
      <c r="L45" s="138">
        <f>J45*K45</f>
        <v>1.5</v>
      </c>
      <c r="M45" s="138">
        <f>I45*K45</f>
        <v>1.5</v>
      </c>
      <c r="N45" s="112"/>
      <c r="O45" s="204" t="s">
        <v>327</v>
      </c>
      <c r="P45" s="122"/>
      <c r="Q45" s="122"/>
      <c r="R45" s="122"/>
      <c r="S45" s="138">
        <f t="shared" si="15"/>
        <v>0</v>
      </c>
      <c r="T45" s="137">
        <v>0</v>
      </c>
      <c r="U45" s="137"/>
      <c r="V45" s="112">
        <f t="shared" si="2"/>
        <v>54.6</v>
      </c>
      <c r="W45" s="112"/>
      <c r="X45" s="123">
        <f t="shared" si="3"/>
        <v>109.2</v>
      </c>
      <c r="Y45" s="123">
        <f t="shared" si="4"/>
        <v>109.2</v>
      </c>
      <c r="Z45" s="125"/>
      <c r="AA45" s="125">
        <f>D45-M45</f>
        <v>54.6</v>
      </c>
      <c r="AB45" s="125">
        <f>B45*C45-L45</f>
        <v>54.6</v>
      </c>
      <c r="AC45" s="146">
        <f>B45*C45-L45</f>
        <v>54.6</v>
      </c>
      <c r="AD45" s="4"/>
      <c r="AE45" s="8"/>
      <c r="AF45" s="8"/>
      <c r="AG45" s="8"/>
      <c r="AH45" s="8"/>
      <c r="AI45" s="8"/>
      <c r="AJ45" s="8"/>
      <c r="AK45" s="8"/>
      <c r="AL45" s="9"/>
      <c r="AM45" s="130">
        <f t="shared" si="8"/>
        <v>-1.5</v>
      </c>
      <c r="AN45" s="16">
        <f t="shared" si="10"/>
        <v>-1.5</v>
      </c>
      <c r="AO45" s="7"/>
      <c r="AS45" s="8"/>
      <c r="AT45" s="8"/>
      <c r="AU45" s="8"/>
      <c r="AV45" s="8"/>
      <c r="AW45" s="8"/>
      <c r="AX45" s="8"/>
    </row>
    <row r="46" spans="1:50">
      <c r="A46" s="181" t="s">
        <v>451</v>
      </c>
      <c r="B46" s="120">
        <v>3</v>
      </c>
      <c r="C46" s="121">
        <v>2</v>
      </c>
      <c r="D46" s="121">
        <f t="shared" si="1"/>
        <v>6</v>
      </c>
      <c r="E46" s="120"/>
      <c r="F46" s="120"/>
      <c r="G46" s="112"/>
      <c r="H46" s="204" t="s">
        <v>327</v>
      </c>
      <c r="I46" s="122"/>
      <c r="J46" s="122"/>
      <c r="K46" s="122"/>
      <c r="L46" s="138">
        <f t="shared" si="11"/>
        <v>0</v>
      </c>
      <c r="M46" s="122">
        <v>0</v>
      </c>
      <c r="N46" s="112"/>
      <c r="O46" s="204" t="s">
        <v>327</v>
      </c>
      <c r="P46" s="122"/>
      <c r="Q46" s="122"/>
      <c r="R46" s="122"/>
      <c r="S46" s="138">
        <f t="shared" si="15"/>
        <v>0</v>
      </c>
      <c r="T46" s="137">
        <v>0</v>
      </c>
      <c r="U46" s="137"/>
      <c r="V46" s="112">
        <f t="shared" si="2"/>
        <v>6</v>
      </c>
      <c r="W46" s="112"/>
      <c r="X46" s="123">
        <f t="shared" si="3"/>
        <v>12</v>
      </c>
      <c r="Y46" s="123">
        <f t="shared" si="4"/>
        <v>12</v>
      </c>
      <c r="Z46" s="125"/>
      <c r="AA46" s="125"/>
      <c r="AB46" s="125"/>
      <c r="AC46" s="146"/>
      <c r="AD46" s="4"/>
      <c r="AE46" s="8"/>
      <c r="AF46" s="8"/>
      <c r="AG46" s="8"/>
      <c r="AH46" s="8"/>
      <c r="AI46" s="8"/>
      <c r="AJ46" s="8"/>
      <c r="AK46" s="8"/>
      <c r="AL46" s="9"/>
      <c r="AM46" s="130">
        <f t="shared" si="8"/>
        <v>0</v>
      </c>
      <c r="AN46" s="16">
        <f t="shared" si="10"/>
        <v>0</v>
      </c>
      <c r="AO46" s="7"/>
      <c r="AS46" s="8"/>
      <c r="AT46" s="8"/>
      <c r="AU46" s="8"/>
      <c r="AV46" s="8"/>
      <c r="AW46" s="8"/>
      <c r="AX46" s="8"/>
    </row>
    <row r="47" spans="1:50">
      <c r="A47" s="181" t="s">
        <v>452</v>
      </c>
      <c r="B47" s="120">
        <v>3</v>
      </c>
      <c r="C47" s="121">
        <v>12.75</v>
      </c>
      <c r="D47" s="121">
        <f t="shared" si="1"/>
        <v>38.25</v>
      </c>
      <c r="E47" s="120"/>
      <c r="F47" s="120"/>
      <c r="G47" s="112"/>
      <c r="H47" s="204" t="s">
        <v>327</v>
      </c>
      <c r="I47" s="122"/>
      <c r="J47" s="122"/>
      <c r="K47" s="122"/>
      <c r="L47" s="138">
        <f t="shared" si="11"/>
        <v>0</v>
      </c>
      <c r="M47" s="122">
        <v>0</v>
      </c>
      <c r="N47" s="112"/>
      <c r="O47" s="204" t="s">
        <v>482</v>
      </c>
      <c r="P47" s="122">
        <v>4</v>
      </c>
      <c r="Q47" s="122">
        <v>2.1</v>
      </c>
      <c r="R47" s="122">
        <v>0.8</v>
      </c>
      <c r="S47" s="138">
        <f t="shared" si="15"/>
        <v>1.68</v>
      </c>
      <c r="T47" s="122">
        <f>P47*S47</f>
        <v>6.72</v>
      </c>
      <c r="U47" s="137"/>
      <c r="V47" s="112">
        <f t="shared" si="2"/>
        <v>31.53</v>
      </c>
      <c r="W47" s="112"/>
      <c r="X47" s="123">
        <f t="shared" si="3"/>
        <v>63.06</v>
      </c>
      <c r="Y47" s="123">
        <f t="shared" si="4"/>
        <v>63.06</v>
      </c>
      <c r="Z47" s="125"/>
      <c r="AA47" s="125"/>
      <c r="AB47" s="125"/>
      <c r="AC47" s="146">
        <f>C47*3.5-S47</f>
        <v>42.95</v>
      </c>
      <c r="AD47" s="4"/>
      <c r="AE47" s="8"/>
      <c r="AF47" s="8"/>
      <c r="AG47" s="8"/>
      <c r="AH47" s="8"/>
      <c r="AI47" s="8"/>
      <c r="AJ47" s="8"/>
      <c r="AK47" s="8"/>
      <c r="AL47" s="9"/>
      <c r="AM47" s="130">
        <f t="shared" si="8"/>
        <v>-6.72</v>
      </c>
      <c r="AN47" s="16">
        <f t="shared" si="10"/>
        <v>-6.72</v>
      </c>
      <c r="AO47" s="7"/>
      <c r="AP47" s="8"/>
      <c r="AQ47" s="8"/>
      <c r="AR47" s="8"/>
      <c r="AS47" s="8"/>
      <c r="AT47" s="8"/>
      <c r="AU47" s="8"/>
      <c r="AV47" s="8"/>
      <c r="AW47" s="8"/>
      <c r="AX47" s="8"/>
    </row>
    <row r="48" spans="1:50">
      <c r="A48" s="181" t="s">
        <v>453</v>
      </c>
      <c r="B48" s="120">
        <v>3</v>
      </c>
      <c r="C48" s="121">
        <v>12.75</v>
      </c>
      <c r="D48" s="121">
        <f t="shared" si="1"/>
        <v>38.25</v>
      </c>
      <c r="E48" s="120"/>
      <c r="F48" s="120"/>
      <c r="G48" s="112"/>
      <c r="H48" s="204" t="s">
        <v>327</v>
      </c>
      <c r="I48" s="122"/>
      <c r="J48" s="122"/>
      <c r="K48" s="122"/>
      <c r="L48" s="138">
        <f t="shared" si="11"/>
        <v>0</v>
      </c>
      <c r="M48" s="122">
        <v>0</v>
      </c>
      <c r="N48" s="112"/>
      <c r="O48" s="204" t="s">
        <v>482</v>
      </c>
      <c r="P48" s="122">
        <v>5</v>
      </c>
      <c r="Q48" s="122">
        <v>2.1</v>
      </c>
      <c r="R48" s="122">
        <v>0.8</v>
      </c>
      <c r="S48" s="138">
        <f>Q48*R48</f>
        <v>1.68</v>
      </c>
      <c r="T48" s="122">
        <f>P48*S48</f>
        <v>8.4</v>
      </c>
      <c r="U48" s="137"/>
      <c r="V48" s="112">
        <f t="shared" si="2"/>
        <v>29.85</v>
      </c>
      <c r="W48" s="112"/>
      <c r="X48" s="123">
        <f t="shared" si="3"/>
        <v>59.7</v>
      </c>
      <c r="Y48" s="123">
        <f t="shared" si="4"/>
        <v>59.7</v>
      </c>
      <c r="Z48" s="125"/>
      <c r="AA48" s="125"/>
      <c r="AB48" s="125">
        <f>B48*C48-S48</f>
        <v>36.57</v>
      </c>
      <c r="AC48" s="146"/>
      <c r="AD48" s="4"/>
      <c r="AE48" s="8"/>
      <c r="AF48" s="8"/>
      <c r="AG48" s="8"/>
      <c r="AH48" s="8"/>
      <c r="AI48" s="8"/>
      <c r="AJ48" s="8"/>
      <c r="AK48" s="8"/>
      <c r="AL48" s="9"/>
      <c r="AM48" s="130">
        <f t="shared" si="8"/>
        <v>-8.4</v>
      </c>
      <c r="AN48" s="16">
        <f t="shared" si="10"/>
        <v>-8.4</v>
      </c>
      <c r="AO48" s="7"/>
      <c r="AP48" s="8"/>
      <c r="AQ48" s="8"/>
      <c r="AR48" s="8"/>
      <c r="AS48" s="8"/>
      <c r="AT48" s="8"/>
      <c r="AU48" s="8"/>
      <c r="AV48" s="8"/>
      <c r="AW48" s="8"/>
      <c r="AX48" s="8"/>
    </row>
    <row r="49" spans="1:50">
      <c r="A49" s="181" t="s">
        <v>454</v>
      </c>
      <c r="B49" s="120">
        <v>4.4000000000000004</v>
      </c>
      <c r="C49" s="121">
        <v>12.75</v>
      </c>
      <c r="D49" s="121">
        <f t="shared" si="1"/>
        <v>56.1</v>
      </c>
      <c r="E49" s="120"/>
      <c r="F49" s="120"/>
      <c r="G49" s="112"/>
      <c r="H49" s="204" t="s">
        <v>428</v>
      </c>
      <c r="I49" s="122">
        <v>1</v>
      </c>
      <c r="J49" s="122">
        <v>1</v>
      </c>
      <c r="K49" s="122">
        <v>1.5</v>
      </c>
      <c r="L49" s="138">
        <f t="shared" si="11"/>
        <v>1.5</v>
      </c>
      <c r="M49" s="138">
        <f>I49*K49</f>
        <v>1.5</v>
      </c>
      <c r="N49" s="112"/>
      <c r="O49" s="205" t="s">
        <v>307</v>
      </c>
      <c r="P49" s="122">
        <v>1</v>
      </c>
      <c r="Q49" s="122">
        <v>3</v>
      </c>
      <c r="R49" s="122">
        <v>2</v>
      </c>
      <c r="S49" s="138">
        <f>Q49*R49</f>
        <v>6</v>
      </c>
      <c r="T49" s="122">
        <f>S49</f>
        <v>6</v>
      </c>
      <c r="U49" s="137"/>
      <c r="V49" s="112">
        <f t="shared" si="2"/>
        <v>48.6</v>
      </c>
      <c r="W49" s="112"/>
      <c r="X49" s="123">
        <f t="shared" si="3"/>
        <v>97.2</v>
      </c>
      <c r="Y49" s="123">
        <f t="shared" si="4"/>
        <v>97.2</v>
      </c>
      <c r="Z49" s="125"/>
      <c r="AA49" s="125">
        <f>D49-M49-T49</f>
        <v>48.6</v>
      </c>
      <c r="AB49" s="125"/>
      <c r="AC49" s="146">
        <f>B49*C49</f>
        <v>56.1</v>
      </c>
      <c r="AD49" s="4"/>
      <c r="AE49" s="8"/>
      <c r="AF49" s="8"/>
      <c r="AG49" s="8"/>
      <c r="AH49" s="8"/>
      <c r="AI49" s="8"/>
      <c r="AJ49" s="8"/>
      <c r="AK49" s="8"/>
      <c r="AL49" s="9"/>
      <c r="AM49" s="130">
        <f t="shared" si="8"/>
        <v>-7.5</v>
      </c>
      <c r="AN49" s="16">
        <f t="shared" si="10"/>
        <v>-7.5</v>
      </c>
      <c r="AO49" s="7"/>
      <c r="AP49" s="8"/>
      <c r="AQ49" s="8"/>
      <c r="AR49" s="8"/>
      <c r="AS49" s="8"/>
      <c r="AT49" s="8"/>
      <c r="AU49" s="8"/>
      <c r="AV49" s="8"/>
      <c r="AW49" s="8"/>
      <c r="AX49" s="8"/>
    </row>
    <row r="50" spans="1:50">
      <c r="A50" s="181" t="s">
        <v>455</v>
      </c>
      <c r="B50" s="120">
        <v>5</v>
      </c>
      <c r="C50" s="121">
        <v>3.3</v>
      </c>
      <c r="D50" s="121">
        <f t="shared" si="1"/>
        <v>16.5</v>
      </c>
      <c r="E50" s="177">
        <f>D50</f>
        <v>16.5</v>
      </c>
      <c r="F50" s="120"/>
      <c r="G50" s="112"/>
      <c r="H50" s="204" t="s">
        <v>327</v>
      </c>
      <c r="I50" s="122"/>
      <c r="J50" s="122"/>
      <c r="K50" s="122"/>
      <c r="L50" s="138">
        <f t="shared" si="11"/>
        <v>0</v>
      </c>
      <c r="M50" s="122">
        <v>0</v>
      </c>
      <c r="N50" s="112"/>
      <c r="O50" s="205" t="s">
        <v>327</v>
      </c>
      <c r="P50" s="123"/>
      <c r="Q50" s="123"/>
      <c r="R50" s="123"/>
      <c r="S50" s="138">
        <f t="shared" si="15"/>
        <v>0</v>
      </c>
      <c r="T50" s="137">
        <f>S50</f>
        <v>0</v>
      </c>
      <c r="U50" s="137"/>
      <c r="V50" s="178">
        <f>SUM(D50+E50-M50-T50)</f>
        <v>33</v>
      </c>
      <c r="W50" s="112"/>
      <c r="X50" s="123">
        <f t="shared" si="3"/>
        <v>66</v>
      </c>
      <c r="Y50" s="123">
        <f t="shared" si="4"/>
        <v>66</v>
      </c>
      <c r="Z50" s="125"/>
      <c r="AA50" s="125"/>
      <c r="AB50" s="125">
        <f>B50*C50-S50</f>
        <v>16.5</v>
      </c>
      <c r="AC50" s="146">
        <f>B50*C50-S50</f>
        <v>16.5</v>
      </c>
      <c r="AD50" s="4"/>
      <c r="AE50" s="8"/>
      <c r="AF50" s="8"/>
      <c r="AG50" s="8"/>
      <c r="AH50" s="8"/>
      <c r="AI50" s="8"/>
      <c r="AJ50" s="8"/>
      <c r="AK50" s="8"/>
      <c r="AL50" s="9"/>
      <c r="AM50" s="130">
        <f t="shared" si="8"/>
        <v>16.5</v>
      </c>
      <c r="AN50" s="16">
        <f t="shared" si="10"/>
        <v>0</v>
      </c>
      <c r="AO50" s="7"/>
      <c r="AP50" s="8"/>
      <c r="AQ50" s="8"/>
      <c r="AR50" s="8"/>
      <c r="AS50" s="8"/>
      <c r="AT50" s="8"/>
      <c r="AU50" s="8"/>
      <c r="AV50" s="8"/>
      <c r="AW50" s="8"/>
      <c r="AX50" s="8"/>
    </row>
    <row r="51" spans="1:50">
      <c r="A51" s="181" t="s">
        <v>456</v>
      </c>
      <c r="B51" s="120">
        <v>5.17</v>
      </c>
      <c r="C51" s="121">
        <v>2.15</v>
      </c>
      <c r="D51" s="121">
        <f t="shared" si="1"/>
        <v>11.12</v>
      </c>
      <c r="E51" s="120"/>
      <c r="F51" s="120"/>
      <c r="G51" s="112"/>
      <c r="H51" s="204" t="s">
        <v>327</v>
      </c>
      <c r="I51" s="122"/>
      <c r="J51" s="122"/>
      <c r="K51" s="122"/>
      <c r="L51" s="138">
        <f t="shared" si="11"/>
        <v>0</v>
      </c>
      <c r="M51" s="137">
        <v>0</v>
      </c>
      <c r="N51" s="112"/>
      <c r="O51" s="204" t="s">
        <v>327</v>
      </c>
      <c r="P51" s="122"/>
      <c r="Q51" s="122"/>
      <c r="R51" s="122"/>
      <c r="S51" s="138">
        <f t="shared" si="15"/>
        <v>0</v>
      </c>
      <c r="T51" s="137">
        <v>0</v>
      </c>
      <c r="U51" s="137"/>
      <c r="V51" s="112">
        <f t="shared" si="2"/>
        <v>11.12</v>
      </c>
      <c r="W51" s="112"/>
      <c r="X51" s="123">
        <f t="shared" si="3"/>
        <v>22.24</v>
      </c>
      <c r="Y51" s="123">
        <f t="shared" si="4"/>
        <v>22.24</v>
      </c>
      <c r="Z51" s="125"/>
      <c r="AA51" s="125">
        <f>D51</f>
        <v>11.12</v>
      </c>
      <c r="AB51" s="125"/>
      <c r="AC51" s="146">
        <f>C51*3.5-L51</f>
        <v>7.53</v>
      </c>
      <c r="AD51" s="4"/>
      <c r="AE51" s="8"/>
      <c r="AF51" s="8"/>
      <c r="AG51" s="8"/>
      <c r="AH51" s="8"/>
      <c r="AI51" s="8"/>
      <c r="AJ51" s="8"/>
      <c r="AK51" s="8"/>
      <c r="AL51" s="9"/>
      <c r="AM51" s="130">
        <f t="shared" si="8"/>
        <v>0</v>
      </c>
      <c r="AN51" s="16">
        <v>0</v>
      </c>
      <c r="AO51" s="7"/>
      <c r="AP51" s="8"/>
      <c r="AQ51" s="8"/>
      <c r="AR51" s="8"/>
      <c r="AS51" s="8"/>
      <c r="AT51" s="8"/>
      <c r="AU51" s="8"/>
      <c r="AV51" s="8"/>
      <c r="AW51" s="8"/>
      <c r="AX51" s="8"/>
    </row>
    <row r="52" spans="1:50">
      <c r="A52" s="181" t="s">
        <v>457</v>
      </c>
      <c r="B52" s="120">
        <v>5.17</v>
      </c>
      <c r="C52" s="121">
        <v>2.15</v>
      </c>
      <c r="D52" s="121">
        <f t="shared" si="1"/>
        <v>11.12</v>
      </c>
      <c r="E52" s="120"/>
      <c r="F52" s="120"/>
      <c r="G52" s="112"/>
      <c r="H52" s="204" t="s">
        <v>327</v>
      </c>
      <c r="I52" s="122"/>
      <c r="J52" s="122"/>
      <c r="K52" s="122"/>
      <c r="L52" s="138">
        <f t="shared" si="11"/>
        <v>0</v>
      </c>
      <c r="M52" s="122">
        <v>0</v>
      </c>
      <c r="N52" s="112"/>
      <c r="O52" s="204" t="s">
        <v>327</v>
      </c>
      <c r="P52" s="122"/>
      <c r="Q52" s="122"/>
      <c r="R52" s="122"/>
      <c r="S52" s="138">
        <f t="shared" si="15"/>
        <v>0</v>
      </c>
      <c r="T52" s="137">
        <v>0</v>
      </c>
      <c r="U52" s="137"/>
      <c r="V52" s="112">
        <f t="shared" si="2"/>
        <v>11.12</v>
      </c>
      <c r="W52" s="112"/>
      <c r="X52" s="123">
        <f t="shared" si="3"/>
        <v>22.24</v>
      </c>
      <c r="Y52" s="123">
        <f t="shared" si="4"/>
        <v>22.24</v>
      </c>
      <c r="Z52" s="125"/>
      <c r="AA52" s="125">
        <f>D52</f>
        <v>11.12</v>
      </c>
      <c r="AB52" s="125"/>
      <c r="AC52" s="146"/>
      <c r="AD52" s="4"/>
      <c r="AE52" s="8"/>
      <c r="AF52" s="8"/>
      <c r="AG52" s="8"/>
      <c r="AH52" s="8"/>
      <c r="AI52" s="8"/>
      <c r="AJ52" s="8"/>
      <c r="AK52" s="8"/>
      <c r="AL52" s="9"/>
      <c r="AM52" s="130">
        <f t="shared" si="8"/>
        <v>0</v>
      </c>
      <c r="AN52" s="16">
        <f t="shared" si="10"/>
        <v>0</v>
      </c>
      <c r="AO52" s="7"/>
      <c r="AP52" s="8"/>
      <c r="AQ52" s="8"/>
      <c r="AR52" s="8"/>
      <c r="AS52" s="8"/>
      <c r="AT52" s="8"/>
      <c r="AU52" s="8"/>
      <c r="AV52" s="8"/>
      <c r="AW52" s="8"/>
      <c r="AX52" s="8"/>
    </row>
    <row r="53" spans="1:50">
      <c r="A53" s="181" t="s">
        <v>458</v>
      </c>
      <c r="B53" s="120">
        <v>5.17</v>
      </c>
      <c r="C53" s="120">
        <v>6.5</v>
      </c>
      <c r="D53" s="121">
        <f t="shared" si="1"/>
        <v>33.61</v>
      </c>
      <c r="E53" s="120"/>
      <c r="F53" s="120"/>
      <c r="G53" s="112"/>
      <c r="H53" s="204" t="s">
        <v>327</v>
      </c>
      <c r="I53" s="122"/>
      <c r="J53" s="122"/>
      <c r="K53" s="122"/>
      <c r="L53" s="138">
        <f t="shared" si="11"/>
        <v>0</v>
      </c>
      <c r="M53" s="122">
        <v>0</v>
      </c>
      <c r="N53" s="112"/>
      <c r="O53" s="204" t="s">
        <v>307</v>
      </c>
      <c r="P53" s="122">
        <v>1</v>
      </c>
      <c r="Q53" s="122">
        <v>3</v>
      </c>
      <c r="R53" s="122">
        <v>4.5</v>
      </c>
      <c r="S53" s="138">
        <f t="shared" si="15"/>
        <v>13.5</v>
      </c>
      <c r="T53" s="137">
        <f>S53</f>
        <v>13.5</v>
      </c>
      <c r="U53" s="137"/>
      <c r="V53" s="112">
        <f t="shared" si="2"/>
        <v>20.11</v>
      </c>
      <c r="W53" s="112"/>
      <c r="X53" s="123">
        <f t="shared" si="3"/>
        <v>40.22</v>
      </c>
      <c r="Y53" s="123">
        <f t="shared" si="4"/>
        <v>40.22</v>
      </c>
      <c r="Z53" s="125"/>
      <c r="AA53" s="125"/>
      <c r="AB53" s="125"/>
      <c r="AC53" s="146"/>
      <c r="AD53" s="4"/>
      <c r="AE53" s="8"/>
      <c r="AF53" s="8"/>
      <c r="AG53" s="8"/>
      <c r="AH53" s="8"/>
      <c r="AI53" s="8"/>
      <c r="AJ53" s="8"/>
      <c r="AK53" s="8"/>
      <c r="AL53" s="9"/>
      <c r="AM53" s="130">
        <f t="shared" si="8"/>
        <v>-13.5</v>
      </c>
      <c r="AN53" s="16">
        <f t="shared" si="10"/>
        <v>-13.5</v>
      </c>
      <c r="AO53" s="7"/>
      <c r="AP53" s="8"/>
      <c r="AQ53" s="8"/>
      <c r="AR53" s="8"/>
      <c r="AS53" s="8"/>
      <c r="AT53" s="8"/>
      <c r="AU53" s="8"/>
      <c r="AV53" s="8"/>
      <c r="AW53" s="8"/>
      <c r="AX53" s="8"/>
    </row>
    <row r="54" spans="1:50">
      <c r="A54" s="181" t="s">
        <v>459</v>
      </c>
      <c r="B54" s="120">
        <v>3</v>
      </c>
      <c r="C54" s="120">
        <v>1.85</v>
      </c>
      <c r="D54" s="121">
        <f t="shared" si="1"/>
        <v>5.55</v>
      </c>
      <c r="E54" s="120"/>
      <c r="F54" s="120"/>
      <c r="G54" s="112"/>
      <c r="H54" s="204" t="s">
        <v>327</v>
      </c>
      <c r="I54" s="122"/>
      <c r="J54" s="122"/>
      <c r="K54" s="122"/>
      <c r="L54" s="138">
        <f t="shared" si="11"/>
        <v>0</v>
      </c>
      <c r="M54" s="122">
        <v>0</v>
      </c>
      <c r="N54" s="112"/>
      <c r="O54" s="204" t="s">
        <v>327</v>
      </c>
      <c r="P54" s="122"/>
      <c r="Q54" s="122"/>
      <c r="R54" s="122"/>
      <c r="S54" s="138">
        <f t="shared" si="15"/>
        <v>0</v>
      </c>
      <c r="T54" s="175">
        <f t="shared" ref="T54:T92" si="17">S54</f>
        <v>0</v>
      </c>
      <c r="U54" s="137"/>
      <c r="V54" s="112">
        <f t="shared" si="2"/>
        <v>5.55</v>
      </c>
      <c r="W54" s="112"/>
      <c r="X54" s="123">
        <f t="shared" si="3"/>
        <v>11.1</v>
      </c>
      <c r="Y54" s="123">
        <f t="shared" si="4"/>
        <v>11.1</v>
      </c>
      <c r="Z54" s="125"/>
      <c r="AA54" s="125"/>
      <c r="AB54" s="125">
        <f>2*D54</f>
        <v>11.1</v>
      </c>
      <c r="AC54" s="146"/>
      <c r="AD54" s="4"/>
      <c r="AE54" s="8"/>
      <c r="AF54" s="8"/>
      <c r="AG54" s="8"/>
      <c r="AH54" s="8"/>
      <c r="AI54" s="8"/>
      <c r="AJ54" s="8"/>
      <c r="AK54" s="8"/>
      <c r="AL54" s="9"/>
      <c r="AM54" s="130">
        <f t="shared" si="8"/>
        <v>0</v>
      </c>
      <c r="AN54" s="16">
        <f t="shared" si="10"/>
        <v>0</v>
      </c>
      <c r="AO54" s="7"/>
      <c r="AP54" s="8"/>
      <c r="AQ54" s="8"/>
      <c r="AR54" s="8"/>
      <c r="AS54" s="8"/>
      <c r="AT54" s="8"/>
      <c r="AU54" s="8"/>
      <c r="AV54" s="8"/>
      <c r="AW54" s="8"/>
      <c r="AX54" s="8"/>
    </row>
    <row r="55" spans="1:50">
      <c r="A55" s="181" t="s">
        <v>460</v>
      </c>
      <c r="B55" s="120">
        <v>3</v>
      </c>
      <c r="C55" s="120">
        <v>1.7</v>
      </c>
      <c r="D55" s="121">
        <f t="shared" si="1"/>
        <v>5.0999999999999996</v>
      </c>
      <c r="E55" s="120"/>
      <c r="F55" s="120"/>
      <c r="G55" s="112"/>
      <c r="H55" s="204" t="s">
        <v>327</v>
      </c>
      <c r="I55" s="122"/>
      <c r="J55" s="122"/>
      <c r="K55" s="122"/>
      <c r="L55" s="138">
        <f t="shared" si="11"/>
        <v>0</v>
      </c>
      <c r="M55" s="122">
        <v>0</v>
      </c>
      <c r="N55" s="112"/>
      <c r="O55" s="204" t="s">
        <v>327</v>
      </c>
      <c r="P55" s="123"/>
      <c r="Q55" s="123"/>
      <c r="R55" s="123"/>
      <c r="S55" s="138">
        <f t="shared" si="15"/>
        <v>0</v>
      </c>
      <c r="T55" s="175">
        <f t="shared" si="17"/>
        <v>0</v>
      </c>
      <c r="U55" s="137"/>
      <c r="V55" s="112">
        <f t="shared" si="2"/>
        <v>5.0999999999999996</v>
      </c>
      <c r="W55" s="112"/>
      <c r="X55" s="123">
        <f t="shared" si="3"/>
        <v>10.199999999999999</v>
      </c>
      <c r="Y55" s="123">
        <f t="shared" si="4"/>
        <v>10.199999999999999</v>
      </c>
      <c r="Z55" s="125"/>
      <c r="AA55" s="125"/>
      <c r="AB55" s="125"/>
      <c r="AC55" s="146"/>
      <c r="AD55" s="4"/>
      <c r="AE55" s="8"/>
      <c r="AF55" s="8"/>
      <c r="AG55" s="8"/>
      <c r="AH55" s="8"/>
      <c r="AI55" s="8"/>
      <c r="AJ55" s="8"/>
      <c r="AK55" s="8"/>
      <c r="AL55" s="9"/>
      <c r="AM55" s="130">
        <f t="shared" si="8"/>
        <v>0</v>
      </c>
      <c r="AN55" s="16">
        <f t="shared" si="10"/>
        <v>0</v>
      </c>
      <c r="AO55" s="7"/>
      <c r="AP55" s="8"/>
      <c r="AQ55" s="8"/>
      <c r="AR55" s="8"/>
      <c r="AS55" s="8"/>
      <c r="AT55" s="8"/>
      <c r="AU55" s="8"/>
      <c r="AV55" s="8"/>
      <c r="AW55" s="8"/>
      <c r="AX55" s="8"/>
    </row>
    <row r="56" spans="1:50">
      <c r="A56" s="181" t="s">
        <v>461</v>
      </c>
      <c r="B56" s="120">
        <v>3</v>
      </c>
      <c r="C56" s="120">
        <v>1.1499999999999999</v>
      </c>
      <c r="D56" s="121">
        <f t="shared" si="1"/>
        <v>3.45</v>
      </c>
      <c r="E56" s="120"/>
      <c r="F56" s="120"/>
      <c r="G56" s="112"/>
      <c r="H56" s="204" t="s">
        <v>327</v>
      </c>
      <c r="I56" s="122"/>
      <c r="J56" s="122"/>
      <c r="K56" s="122"/>
      <c r="L56" s="138">
        <f t="shared" si="11"/>
        <v>0</v>
      </c>
      <c r="M56" s="122">
        <v>0</v>
      </c>
      <c r="N56" s="112"/>
      <c r="O56" s="204" t="s">
        <v>327</v>
      </c>
      <c r="P56" s="123"/>
      <c r="Q56" s="123"/>
      <c r="R56" s="123"/>
      <c r="S56" s="138">
        <f t="shared" si="15"/>
        <v>0</v>
      </c>
      <c r="T56" s="175">
        <f t="shared" si="17"/>
        <v>0</v>
      </c>
      <c r="U56" s="137"/>
      <c r="V56" s="112">
        <f t="shared" si="2"/>
        <v>3.45</v>
      </c>
      <c r="W56" s="112"/>
      <c r="X56" s="123">
        <f t="shared" si="3"/>
        <v>6.9</v>
      </c>
      <c r="Y56" s="123">
        <f t="shared" si="4"/>
        <v>6.9</v>
      </c>
      <c r="Z56" s="125"/>
      <c r="AA56" s="125"/>
      <c r="AB56" s="125"/>
      <c r="AC56" s="146"/>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81" t="s">
        <v>462</v>
      </c>
      <c r="B57" s="120">
        <v>6.17</v>
      </c>
      <c r="C57" s="120">
        <v>12.16</v>
      </c>
      <c r="D57" s="121">
        <f t="shared" si="1"/>
        <v>75.03</v>
      </c>
      <c r="E57" s="120"/>
      <c r="F57" s="120"/>
      <c r="G57" s="112"/>
      <c r="H57" s="204" t="s">
        <v>480</v>
      </c>
      <c r="I57" s="122">
        <v>1</v>
      </c>
      <c r="J57" s="122">
        <v>1.4</v>
      </c>
      <c r="K57" s="122">
        <v>2.1</v>
      </c>
      <c r="L57" s="138">
        <f t="shared" si="11"/>
        <v>2.94</v>
      </c>
      <c r="M57" s="138">
        <f>L57</f>
        <v>2.94</v>
      </c>
      <c r="N57" s="112"/>
      <c r="O57" s="204" t="s">
        <v>327</v>
      </c>
      <c r="P57" s="123"/>
      <c r="Q57" s="123"/>
      <c r="R57" s="123"/>
      <c r="S57" s="138">
        <f t="shared" si="15"/>
        <v>0</v>
      </c>
      <c r="T57" s="175">
        <f t="shared" si="17"/>
        <v>0</v>
      </c>
      <c r="U57" s="137"/>
      <c r="V57" s="112">
        <f t="shared" si="2"/>
        <v>72.09</v>
      </c>
      <c r="W57" s="112"/>
      <c r="X57" s="123">
        <f t="shared" si="3"/>
        <v>144.18</v>
      </c>
      <c r="Y57" s="123">
        <f t="shared" si="4"/>
        <v>144.18</v>
      </c>
      <c r="Z57" s="125"/>
      <c r="AA57" s="125">
        <f>1.6*B57</f>
        <v>9.8699999999999992</v>
      </c>
      <c r="AB57" s="125"/>
      <c r="AC57" s="146"/>
      <c r="AD57" s="4"/>
      <c r="AE57" s="8"/>
      <c r="AF57" s="8"/>
      <c r="AG57" s="8"/>
      <c r="AH57" s="8"/>
      <c r="AI57" s="8"/>
      <c r="AJ57" s="8"/>
      <c r="AK57" s="8"/>
      <c r="AL57" s="9"/>
      <c r="AM57" s="130">
        <f t="shared" si="8"/>
        <v>-2.94</v>
      </c>
      <c r="AN57" s="16">
        <f t="shared" si="10"/>
        <v>-2.94</v>
      </c>
      <c r="AO57" s="7"/>
      <c r="AP57" s="8"/>
      <c r="AQ57" s="8"/>
      <c r="AR57" s="8"/>
      <c r="AS57" s="8"/>
      <c r="AT57" s="8"/>
      <c r="AU57" s="8"/>
      <c r="AV57" s="8"/>
      <c r="AW57" s="8"/>
      <c r="AX57" s="8"/>
    </row>
    <row r="58" spans="1:50">
      <c r="A58" s="181" t="s">
        <v>463</v>
      </c>
      <c r="B58" s="120">
        <v>3</v>
      </c>
      <c r="C58" s="120">
        <v>10.5</v>
      </c>
      <c r="D58" s="177">
        <f t="shared" si="1"/>
        <v>31.5</v>
      </c>
      <c r="E58" s="120"/>
      <c r="F58" s="120"/>
      <c r="G58" s="112"/>
      <c r="H58" s="204" t="s">
        <v>327</v>
      </c>
      <c r="I58" s="122"/>
      <c r="J58" s="122"/>
      <c r="K58" s="122"/>
      <c r="L58" s="138">
        <f t="shared" si="11"/>
        <v>0</v>
      </c>
      <c r="M58" s="122">
        <v>0</v>
      </c>
      <c r="N58" s="112"/>
      <c r="O58" s="205" t="s">
        <v>307</v>
      </c>
      <c r="P58" s="122">
        <v>1</v>
      </c>
      <c r="Q58" s="122">
        <v>3</v>
      </c>
      <c r="R58" s="122">
        <v>2</v>
      </c>
      <c r="S58" s="138">
        <f t="shared" si="15"/>
        <v>6</v>
      </c>
      <c r="T58" s="122">
        <f>S58</f>
        <v>6</v>
      </c>
      <c r="U58" s="137"/>
      <c r="V58" s="112">
        <f t="shared" si="2"/>
        <v>25.5</v>
      </c>
      <c r="W58" s="112"/>
      <c r="X58" s="123">
        <f t="shared" si="3"/>
        <v>51</v>
      </c>
      <c r="Y58" s="123">
        <f t="shared" si="4"/>
        <v>51</v>
      </c>
      <c r="Z58" s="125"/>
      <c r="AA58" s="125"/>
      <c r="AB58" s="125"/>
      <c r="AC58" s="146"/>
      <c r="AD58" s="4"/>
      <c r="AE58" s="8"/>
      <c r="AF58" s="8"/>
      <c r="AG58" s="8"/>
      <c r="AH58" s="8"/>
      <c r="AI58" s="8"/>
      <c r="AJ58" s="8"/>
      <c r="AK58" s="8"/>
      <c r="AL58" s="9"/>
      <c r="AM58" s="130">
        <f t="shared" si="8"/>
        <v>-6</v>
      </c>
      <c r="AN58" s="16">
        <f t="shared" si="10"/>
        <v>-6</v>
      </c>
      <c r="AO58" s="7"/>
      <c r="AP58" s="8"/>
      <c r="AQ58" s="8"/>
      <c r="AR58" s="8"/>
      <c r="AS58" s="8"/>
      <c r="AT58" s="8"/>
      <c r="AU58" s="8"/>
      <c r="AV58" s="8"/>
      <c r="AW58" s="8"/>
      <c r="AX58" s="8"/>
    </row>
    <row r="59" spans="1:50">
      <c r="A59" s="181" t="s">
        <v>464</v>
      </c>
      <c r="B59" s="120">
        <v>4.4000000000000004</v>
      </c>
      <c r="C59" s="120">
        <v>8.6</v>
      </c>
      <c r="D59" s="177">
        <f t="shared" si="1"/>
        <v>37.840000000000003</v>
      </c>
      <c r="E59" s="120">
        <f>3*2</f>
        <v>6</v>
      </c>
      <c r="F59" s="120"/>
      <c r="G59" s="112"/>
      <c r="H59" s="204" t="s">
        <v>327</v>
      </c>
      <c r="I59" s="122"/>
      <c r="J59" s="122"/>
      <c r="K59" s="122"/>
      <c r="L59" s="138">
        <f t="shared" si="11"/>
        <v>0</v>
      </c>
      <c r="M59" s="122">
        <v>0</v>
      </c>
      <c r="N59" s="112"/>
      <c r="O59" s="205" t="s">
        <v>307</v>
      </c>
      <c r="P59" s="122">
        <v>1</v>
      </c>
      <c r="Q59" s="122">
        <v>3</v>
      </c>
      <c r="R59" s="122">
        <v>2</v>
      </c>
      <c r="S59" s="138">
        <f>Q59*R59</f>
        <v>6</v>
      </c>
      <c r="T59" s="122">
        <f>S59</f>
        <v>6</v>
      </c>
      <c r="U59" s="137"/>
      <c r="V59" s="178">
        <f>SUM(D59+E59-M59-T59)</f>
        <v>37.840000000000003</v>
      </c>
      <c r="W59" s="112"/>
      <c r="X59" s="123">
        <f t="shared" si="3"/>
        <v>75.680000000000007</v>
      </c>
      <c r="Y59" s="123">
        <f t="shared" si="4"/>
        <v>75.680000000000007</v>
      </c>
      <c r="Z59" s="125"/>
      <c r="AA59" s="125">
        <f>D59-T59</f>
        <v>31.84</v>
      </c>
      <c r="AB59" s="125"/>
      <c r="AC59" s="146"/>
      <c r="AD59" s="4"/>
      <c r="AE59" s="8"/>
      <c r="AF59" s="8"/>
      <c r="AG59" s="8"/>
      <c r="AH59" s="8"/>
      <c r="AI59" s="8"/>
      <c r="AJ59" s="8"/>
      <c r="AK59" s="8"/>
      <c r="AL59" s="9"/>
      <c r="AM59" s="130">
        <f t="shared" si="8"/>
        <v>0</v>
      </c>
      <c r="AN59" s="16">
        <f t="shared" si="10"/>
        <v>-6</v>
      </c>
      <c r="AO59" s="7"/>
      <c r="AP59" s="8"/>
      <c r="AQ59" s="8"/>
      <c r="AR59" s="8"/>
      <c r="AS59" s="8"/>
      <c r="AT59" s="8"/>
      <c r="AU59" s="8"/>
      <c r="AV59" s="8"/>
      <c r="AW59" s="8"/>
      <c r="AX59" s="8"/>
    </row>
    <row r="60" spans="1:50">
      <c r="A60" s="181" t="s">
        <v>465</v>
      </c>
      <c r="B60" s="120">
        <v>3</v>
      </c>
      <c r="C60" s="120">
        <v>0.6</v>
      </c>
      <c r="D60" s="177">
        <f t="shared" si="1"/>
        <v>1.8</v>
      </c>
      <c r="E60" s="120"/>
      <c r="F60" s="120"/>
      <c r="G60" s="112"/>
      <c r="H60" s="204" t="s">
        <v>327</v>
      </c>
      <c r="I60" s="122"/>
      <c r="J60" s="122"/>
      <c r="K60" s="122"/>
      <c r="L60" s="138">
        <f t="shared" si="11"/>
        <v>0</v>
      </c>
      <c r="M60" s="122">
        <v>0</v>
      </c>
      <c r="N60" s="112"/>
      <c r="O60" s="204" t="s">
        <v>327</v>
      </c>
      <c r="P60" s="123"/>
      <c r="Q60" s="123"/>
      <c r="R60" s="123"/>
      <c r="S60" s="138">
        <f t="shared" si="15"/>
        <v>0</v>
      </c>
      <c r="T60" s="175">
        <f t="shared" si="17"/>
        <v>0</v>
      </c>
      <c r="U60" s="137"/>
      <c r="V60" s="112">
        <f t="shared" si="2"/>
        <v>1.8</v>
      </c>
      <c r="W60" s="112"/>
      <c r="X60" s="123">
        <f t="shared" si="3"/>
        <v>3.6</v>
      </c>
      <c r="Y60" s="123">
        <f t="shared" si="4"/>
        <v>3.6</v>
      </c>
      <c r="Z60" s="125"/>
      <c r="AA60" s="125"/>
      <c r="AB60" s="125"/>
      <c r="AC60" s="146"/>
      <c r="AD60" s="4"/>
      <c r="AE60" s="8"/>
      <c r="AF60" s="8"/>
      <c r="AG60" s="8"/>
      <c r="AH60" s="8"/>
      <c r="AI60" s="8"/>
      <c r="AJ60" s="8"/>
      <c r="AK60" s="8"/>
      <c r="AL60" s="9"/>
      <c r="AM60" s="130">
        <f t="shared" si="8"/>
        <v>0</v>
      </c>
      <c r="AN60" s="16">
        <f t="shared" si="10"/>
        <v>0</v>
      </c>
      <c r="AO60" s="7"/>
      <c r="AP60" s="8"/>
      <c r="AQ60" s="8"/>
      <c r="AR60" s="8"/>
      <c r="AS60" s="8"/>
      <c r="AT60" s="8"/>
      <c r="AU60" s="8"/>
      <c r="AV60" s="8"/>
      <c r="AW60" s="8"/>
      <c r="AX60" s="8"/>
    </row>
    <row r="61" spans="1:50">
      <c r="A61" s="181" t="s">
        <v>466</v>
      </c>
      <c r="B61" s="120">
        <v>3</v>
      </c>
      <c r="C61" s="120">
        <v>2.4</v>
      </c>
      <c r="D61" s="177">
        <f t="shared" si="1"/>
        <v>7.2</v>
      </c>
      <c r="E61" s="120"/>
      <c r="F61" s="120"/>
      <c r="G61" s="112"/>
      <c r="H61" s="204" t="s">
        <v>327</v>
      </c>
      <c r="I61" s="122"/>
      <c r="J61" s="122"/>
      <c r="K61" s="122"/>
      <c r="L61" s="138">
        <f t="shared" si="11"/>
        <v>0</v>
      </c>
      <c r="M61" s="122">
        <v>0</v>
      </c>
      <c r="N61" s="112"/>
      <c r="O61" s="204" t="s">
        <v>327</v>
      </c>
      <c r="P61" s="122"/>
      <c r="Q61" s="122"/>
      <c r="R61" s="122"/>
      <c r="S61" s="138">
        <f t="shared" si="15"/>
        <v>0</v>
      </c>
      <c r="T61" s="175">
        <f t="shared" si="17"/>
        <v>0</v>
      </c>
      <c r="U61" s="137"/>
      <c r="V61" s="112">
        <f t="shared" si="2"/>
        <v>7.2</v>
      </c>
      <c r="W61" s="112"/>
      <c r="X61" s="123">
        <f t="shared" si="3"/>
        <v>14.4</v>
      </c>
      <c r="Y61" s="123">
        <f t="shared" si="4"/>
        <v>14.4</v>
      </c>
      <c r="Z61" s="125"/>
      <c r="AA61" s="125"/>
      <c r="AB61" s="125"/>
      <c r="AC61" s="146"/>
      <c r="AD61" s="4"/>
      <c r="AE61" s="8"/>
      <c r="AF61" s="8"/>
      <c r="AG61" s="8"/>
      <c r="AH61" s="8"/>
      <c r="AI61" s="8"/>
      <c r="AJ61" s="8"/>
      <c r="AK61" s="8"/>
      <c r="AL61" s="9"/>
      <c r="AM61" s="130">
        <f t="shared" si="8"/>
        <v>0</v>
      </c>
      <c r="AN61" s="16">
        <f t="shared" si="10"/>
        <v>0</v>
      </c>
      <c r="AO61" s="7"/>
      <c r="AP61" s="8"/>
      <c r="AQ61" s="8"/>
      <c r="AR61" s="8"/>
      <c r="AS61" s="8"/>
      <c r="AT61" s="8"/>
      <c r="AU61" s="8"/>
      <c r="AV61" s="8"/>
      <c r="AW61" s="8"/>
      <c r="AX61" s="8"/>
    </row>
    <row r="62" spans="1:50">
      <c r="A62" s="181" t="s">
        <v>467</v>
      </c>
      <c r="B62" s="120">
        <v>3</v>
      </c>
      <c r="C62" s="120">
        <v>0.6</v>
      </c>
      <c r="D62" s="177">
        <f t="shared" si="1"/>
        <v>1.8</v>
      </c>
      <c r="E62" s="120"/>
      <c r="F62" s="120"/>
      <c r="G62" s="112"/>
      <c r="H62" s="204" t="s">
        <v>327</v>
      </c>
      <c r="I62" s="122"/>
      <c r="J62" s="122"/>
      <c r="K62" s="122"/>
      <c r="L62" s="138">
        <f t="shared" si="11"/>
        <v>0</v>
      </c>
      <c r="M62" s="122">
        <v>0</v>
      </c>
      <c r="N62" s="112"/>
      <c r="O62" s="204" t="s">
        <v>327</v>
      </c>
      <c r="P62" s="122"/>
      <c r="Q62" s="122"/>
      <c r="R62" s="122"/>
      <c r="S62" s="138">
        <f t="shared" si="15"/>
        <v>0</v>
      </c>
      <c r="T62" s="175">
        <f t="shared" si="17"/>
        <v>0</v>
      </c>
      <c r="U62" s="137"/>
      <c r="V62" s="112">
        <f t="shared" si="2"/>
        <v>1.8</v>
      </c>
      <c r="W62" s="112"/>
      <c r="X62" s="123">
        <f t="shared" si="3"/>
        <v>3.6</v>
      </c>
      <c r="Y62" s="123">
        <f t="shared" si="4"/>
        <v>3.6</v>
      </c>
      <c r="Z62" s="125"/>
      <c r="AA62" s="125"/>
      <c r="AB62" s="125"/>
      <c r="AC62" s="146"/>
      <c r="AD62" s="4"/>
      <c r="AE62" s="8"/>
      <c r="AF62" s="8"/>
      <c r="AG62" s="8"/>
      <c r="AH62" s="8"/>
      <c r="AI62" s="8"/>
      <c r="AJ62" s="8"/>
      <c r="AK62" s="8"/>
      <c r="AL62" s="9"/>
      <c r="AM62" s="130">
        <f t="shared" si="8"/>
        <v>0</v>
      </c>
      <c r="AN62" s="16">
        <f t="shared" si="10"/>
        <v>0</v>
      </c>
      <c r="AO62" s="7"/>
      <c r="AP62" s="8"/>
      <c r="AQ62" s="8"/>
      <c r="AR62" s="8"/>
      <c r="AS62" s="8"/>
      <c r="AT62" s="8"/>
      <c r="AU62" s="8"/>
      <c r="AV62" s="8"/>
      <c r="AW62" s="8"/>
      <c r="AX62" s="8"/>
    </row>
    <row r="63" spans="1:50">
      <c r="A63" s="181" t="s">
        <v>468</v>
      </c>
      <c r="B63" s="120">
        <v>3</v>
      </c>
      <c r="C63" s="120">
        <v>3</v>
      </c>
      <c r="D63" s="177">
        <f t="shared" si="1"/>
        <v>9</v>
      </c>
      <c r="E63" s="120"/>
      <c r="F63" s="120"/>
      <c r="G63" s="112"/>
      <c r="H63" s="204" t="s">
        <v>327</v>
      </c>
      <c r="I63" s="122"/>
      <c r="J63" s="122"/>
      <c r="K63" s="122"/>
      <c r="L63" s="138">
        <f t="shared" si="11"/>
        <v>0</v>
      </c>
      <c r="M63" s="122">
        <v>0</v>
      </c>
      <c r="N63" s="112"/>
      <c r="O63" s="204" t="s">
        <v>327</v>
      </c>
      <c r="P63" s="122"/>
      <c r="Q63" s="122"/>
      <c r="R63" s="122"/>
      <c r="S63" s="138">
        <f t="shared" si="15"/>
        <v>0</v>
      </c>
      <c r="T63" s="175">
        <f t="shared" si="17"/>
        <v>0</v>
      </c>
      <c r="U63" s="137"/>
      <c r="V63" s="112">
        <f t="shared" si="2"/>
        <v>9</v>
      </c>
      <c r="W63" s="112"/>
      <c r="X63" s="123">
        <f t="shared" si="3"/>
        <v>18</v>
      </c>
      <c r="Y63" s="123">
        <f t="shared" si="4"/>
        <v>18</v>
      </c>
      <c r="Z63" s="125"/>
      <c r="AA63" s="125"/>
      <c r="AB63" s="125"/>
      <c r="AC63" s="146"/>
      <c r="AD63" s="4"/>
      <c r="AE63" s="8"/>
      <c r="AF63" s="8"/>
      <c r="AG63" s="8"/>
      <c r="AH63" s="8"/>
      <c r="AI63" s="8"/>
      <c r="AJ63" s="8"/>
      <c r="AK63" s="8"/>
      <c r="AL63" s="9"/>
      <c r="AM63" s="130">
        <f t="shared" si="8"/>
        <v>0</v>
      </c>
      <c r="AN63" s="16">
        <v>0</v>
      </c>
      <c r="AO63" s="7"/>
      <c r="AP63" s="8"/>
      <c r="AQ63" s="8"/>
      <c r="AR63" s="8"/>
      <c r="AS63" s="8"/>
      <c r="AT63" s="8"/>
      <c r="AU63" s="8"/>
      <c r="AV63" s="8"/>
      <c r="AW63" s="8"/>
      <c r="AX63" s="8"/>
    </row>
    <row r="64" spans="1:50">
      <c r="A64" s="181" t="s">
        <v>469</v>
      </c>
      <c r="B64" s="120">
        <v>3</v>
      </c>
      <c r="C64" s="120">
        <v>3</v>
      </c>
      <c r="D64" s="177">
        <f t="shared" si="1"/>
        <v>9</v>
      </c>
      <c r="E64" s="120"/>
      <c r="F64" s="120"/>
      <c r="G64" s="112"/>
      <c r="H64" s="204" t="s">
        <v>327</v>
      </c>
      <c r="I64" s="122"/>
      <c r="J64" s="122"/>
      <c r="K64" s="122"/>
      <c r="L64" s="138">
        <f t="shared" si="11"/>
        <v>0</v>
      </c>
      <c r="M64" s="122">
        <v>0</v>
      </c>
      <c r="N64" s="112"/>
      <c r="O64" s="204" t="s">
        <v>327</v>
      </c>
      <c r="P64" s="123"/>
      <c r="Q64" s="123"/>
      <c r="R64" s="123"/>
      <c r="S64" s="138">
        <f t="shared" si="15"/>
        <v>0</v>
      </c>
      <c r="T64" s="175">
        <f t="shared" si="17"/>
        <v>0</v>
      </c>
      <c r="U64" s="137"/>
      <c r="V64" s="112">
        <f t="shared" si="2"/>
        <v>9</v>
      </c>
      <c r="W64" s="112"/>
      <c r="X64" s="123">
        <f t="shared" si="3"/>
        <v>18</v>
      </c>
      <c r="Y64" s="123">
        <f t="shared" si="4"/>
        <v>18</v>
      </c>
      <c r="Z64" s="125"/>
      <c r="AA64" s="125"/>
      <c r="AB64" s="125"/>
      <c r="AC64" s="146"/>
      <c r="AD64" s="4"/>
      <c r="AE64" s="8"/>
      <c r="AF64" s="8"/>
      <c r="AG64" s="8"/>
      <c r="AH64" s="8"/>
      <c r="AI64" s="8"/>
      <c r="AJ64" s="8"/>
      <c r="AK64" s="8"/>
      <c r="AL64" s="9"/>
      <c r="AM64" s="160">
        <f t="shared" si="8"/>
        <v>0</v>
      </c>
      <c r="AN64" s="16">
        <f t="shared" si="10"/>
        <v>0</v>
      </c>
      <c r="AO64" s="7"/>
      <c r="AP64" s="8"/>
      <c r="AQ64" s="8"/>
      <c r="AR64" s="8"/>
      <c r="AS64" s="8"/>
      <c r="AT64" s="8"/>
      <c r="AU64" s="8"/>
      <c r="AV64" s="8"/>
      <c r="AW64" s="8"/>
      <c r="AX64" s="8"/>
    </row>
    <row r="65" spans="1:50">
      <c r="A65" s="181" t="s">
        <v>470</v>
      </c>
      <c r="B65" s="120">
        <v>3</v>
      </c>
      <c r="C65" s="120">
        <v>3</v>
      </c>
      <c r="D65" s="177">
        <f t="shared" si="1"/>
        <v>9</v>
      </c>
      <c r="E65" s="120"/>
      <c r="F65" s="120"/>
      <c r="G65" s="112"/>
      <c r="H65" s="204" t="s">
        <v>327</v>
      </c>
      <c r="I65" s="122"/>
      <c r="J65" s="122"/>
      <c r="K65" s="122"/>
      <c r="L65" s="138">
        <f t="shared" si="11"/>
        <v>0</v>
      </c>
      <c r="M65" s="122">
        <v>0</v>
      </c>
      <c r="N65" s="112"/>
      <c r="O65" s="204" t="s">
        <v>327</v>
      </c>
      <c r="P65" s="122"/>
      <c r="Q65" s="122"/>
      <c r="R65" s="122"/>
      <c r="S65" s="138">
        <f t="shared" si="15"/>
        <v>0</v>
      </c>
      <c r="T65" s="175">
        <f t="shared" si="17"/>
        <v>0</v>
      </c>
      <c r="U65" s="137"/>
      <c r="V65" s="112">
        <f t="shared" si="2"/>
        <v>9</v>
      </c>
      <c r="W65" s="112"/>
      <c r="X65" s="123">
        <f t="shared" si="3"/>
        <v>18</v>
      </c>
      <c r="Y65" s="123">
        <f t="shared" si="4"/>
        <v>18</v>
      </c>
      <c r="Z65" s="125"/>
      <c r="AA65" s="125"/>
      <c r="AB65" s="125"/>
      <c r="AC65" s="146"/>
      <c r="AD65" s="4"/>
      <c r="AE65" s="8"/>
      <c r="AF65" s="8"/>
      <c r="AG65" s="8"/>
      <c r="AH65" s="8"/>
      <c r="AI65" s="8"/>
      <c r="AJ65" s="8"/>
      <c r="AK65" s="8"/>
      <c r="AL65" s="9"/>
      <c r="AM65" s="130">
        <f t="shared" si="8"/>
        <v>0</v>
      </c>
      <c r="AN65" s="16">
        <f t="shared" si="10"/>
        <v>0</v>
      </c>
      <c r="AO65" s="7"/>
      <c r="AP65" s="8"/>
      <c r="AQ65" s="8"/>
      <c r="AR65" s="8"/>
      <c r="AS65" s="8"/>
      <c r="AT65" s="8"/>
      <c r="AU65" s="8"/>
      <c r="AV65" s="8"/>
      <c r="AW65" s="8"/>
      <c r="AX65" s="8"/>
    </row>
    <row r="66" spans="1:50">
      <c r="A66" s="181" t="s">
        <v>471</v>
      </c>
      <c r="B66" s="120">
        <v>3</v>
      </c>
      <c r="C66" s="120">
        <v>3</v>
      </c>
      <c r="D66" s="177">
        <f t="shared" si="1"/>
        <v>9</v>
      </c>
      <c r="E66" s="120"/>
      <c r="F66" s="120"/>
      <c r="G66" s="112"/>
      <c r="H66" s="204" t="s">
        <v>327</v>
      </c>
      <c r="I66" s="122"/>
      <c r="J66" s="122"/>
      <c r="K66" s="122"/>
      <c r="L66" s="138">
        <f t="shared" si="11"/>
        <v>0</v>
      </c>
      <c r="M66" s="122">
        <v>0</v>
      </c>
      <c r="N66" s="112"/>
      <c r="O66" s="204" t="s">
        <v>327</v>
      </c>
      <c r="P66" s="122"/>
      <c r="Q66" s="122"/>
      <c r="R66" s="122"/>
      <c r="S66" s="138">
        <f t="shared" si="15"/>
        <v>0</v>
      </c>
      <c r="T66" s="175">
        <f t="shared" si="17"/>
        <v>0</v>
      </c>
      <c r="U66" s="137"/>
      <c r="V66" s="112">
        <f t="shared" si="2"/>
        <v>9</v>
      </c>
      <c r="W66" s="112"/>
      <c r="X66" s="123">
        <f t="shared" si="3"/>
        <v>18</v>
      </c>
      <c r="Y66" s="123">
        <f t="shared" ref="Y66:Y87" si="18">SUM(V66*2)</f>
        <v>18</v>
      </c>
      <c r="Z66" s="125"/>
      <c r="AA66" s="125"/>
      <c r="AB66" s="125"/>
      <c r="AC66" s="146"/>
      <c r="AD66" s="4"/>
      <c r="AE66" s="8"/>
      <c r="AF66" s="8"/>
      <c r="AG66" s="8"/>
      <c r="AH66" s="8"/>
      <c r="AI66" s="8"/>
      <c r="AJ66" s="8"/>
      <c r="AK66" s="8"/>
      <c r="AL66" s="9"/>
      <c r="AM66" s="130">
        <f t="shared" si="8"/>
        <v>0</v>
      </c>
      <c r="AN66" s="16">
        <v>0</v>
      </c>
      <c r="AO66" s="7"/>
      <c r="AP66" s="8"/>
      <c r="AQ66" s="8"/>
      <c r="AR66" s="8"/>
      <c r="AS66" s="8"/>
      <c r="AT66" s="8"/>
      <c r="AU66" s="8"/>
      <c r="AV66" s="8"/>
      <c r="AW66" s="8"/>
      <c r="AX66" s="8"/>
    </row>
    <row r="67" spans="1:50">
      <c r="A67" s="181" t="s">
        <v>472</v>
      </c>
      <c r="B67" s="120">
        <v>3</v>
      </c>
      <c r="C67" s="120">
        <v>3</v>
      </c>
      <c r="D67" s="177">
        <f t="shared" si="1"/>
        <v>9</v>
      </c>
      <c r="E67" s="120"/>
      <c r="F67" s="120"/>
      <c r="G67" s="112"/>
      <c r="H67" s="204" t="s">
        <v>327</v>
      </c>
      <c r="I67" s="123"/>
      <c r="J67" s="123"/>
      <c r="K67" s="123"/>
      <c r="L67" s="138">
        <f t="shared" si="11"/>
        <v>0</v>
      </c>
      <c r="M67" s="122">
        <v>0</v>
      </c>
      <c r="N67" s="112"/>
      <c r="O67" s="204" t="s">
        <v>327</v>
      </c>
      <c r="P67" s="122"/>
      <c r="Q67" s="122"/>
      <c r="R67" s="122"/>
      <c r="S67" s="138">
        <f t="shared" si="15"/>
        <v>0</v>
      </c>
      <c r="T67" s="175">
        <f t="shared" si="17"/>
        <v>0</v>
      </c>
      <c r="U67" s="137"/>
      <c r="V67" s="112">
        <f t="shared" si="2"/>
        <v>9</v>
      </c>
      <c r="W67" s="112"/>
      <c r="X67" s="123">
        <f t="shared" si="3"/>
        <v>18</v>
      </c>
      <c r="Y67" s="123">
        <f t="shared" si="18"/>
        <v>18</v>
      </c>
      <c r="Z67" s="125"/>
      <c r="AA67" s="125"/>
      <c r="AB67" s="125"/>
      <c r="AC67" s="146"/>
      <c r="AD67" s="4"/>
      <c r="AE67" s="8"/>
      <c r="AF67" s="8"/>
      <c r="AG67" s="8"/>
      <c r="AH67" s="8"/>
      <c r="AI67" s="8"/>
      <c r="AJ67" s="8"/>
      <c r="AK67" s="8"/>
      <c r="AL67" s="9"/>
      <c r="AM67" s="130">
        <f t="shared" si="8"/>
        <v>0</v>
      </c>
      <c r="AN67" s="16">
        <f t="shared" si="10"/>
        <v>0</v>
      </c>
      <c r="AO67" s="7"/>
      <c r="AP67" s="8"/>
      <c r="AQ67" s="8"/>
      <c r="AR67" s="8"/>
      <c r="AS67" s="8"/>
      <c r="AT67" s="8"/>
      <c r="AU67" s="8"/>
      <c r="AV67" s="8"/>
      <c r="AW67" s="8"/>
      <c r="AX67" s="8"/>
    </row>
    <row r="68" spans="1:50">
      <c r="A68" s="181" t="s">
        <v>473</v>
      </c>
      <c r="B68" s="120">
        <v>3</v>
      </c>
      <c r="C68" s="120">
        <v>3</v>
      </c>
      <c r="D68" s="177">
        <f t="shared" si="1"/>
        <v>9</v>
      </c>
      <c r="E68" s="120"/>
      <c r="F68" s="120"/>
      <c r="G68" s="112"/>
      <c r="H68" s="204" t="s">
        <v>327</v>
      </c>
      <c r="I68" s="122"/>
      <c r="J68" s="122"/>
      <c r="K68" s="122"/>
      <c r="L68" s="138">
        <f t="shared" si="11"/>
        <v>0</v>
      </c>
      <c r="M68" s="122">
        <v>0</v>
      </c>
      <c r="N68" s="112"/>
      <c r="O68" s="204" t="s">
        <v>327</v>
      </c>
      <c r="P68" s="123"/>
      <c r="Q68" s="123"/>
      <c r="R68" s="123"/>
      <c r="S68" s="138">
        <f t="shared" si="15"/>
        <v>0</v>
      </c>
      <c r="T68" s="175">
        <f t="shared" si="17"/>
        <v>0</v>
      </c>
      <c r="U68" s="137"/>
      <c r="V68" s="112">
        <f t="shared" si="2"/>
        <v>9</v>
      </c>
      <c r="W68" s="112"/>
      <c r="X68" s="123">
        <f t="shared" si="3"/>
        <v>18</v>
      </c>
      <c r="Y68" s="123">
        <f t="shared" si="18"/>
        <v>18</v>
      </c>
      <c r="Z68" s="125"/>
      <c r="AA68" s="125"/>
      <c r="AB68" s="125"/>
      <c r="AC68" s="146"/>
      <c r="AD68" s="4"/>
      <c r="AE68" s="8"/>
      <c r="AF68" s="8"/>
      <c r="AG68" s="8"/>
      <c r="AH68" s="8"/>
      <c r="AI68" s="8"/>
      <c r="AJ68" s="8"/>
      <c r="AK68" s="8"/>
      <c r="AL68" s="9"/>
      <c r="AM68" s="130">
        <f t="shared" si="8"/>
        <v>0</v>
      </c>
      <c r="AN68" s="16">
        <f t="shared" si="10"/>
        <v>0</v>
      </c>
      <c r="AO68" s="8"/>
      <c r="AP68" s="8"/>
      <c r="AQ68" s="8"/>
      <c r="AR68" s="8"/>
      <c r="AS68" s="8"/>
      <c r="AT68" s="8"/>
      <c r="AU68" s="8"/>
      <c r="AV68" s="8"/>
      <c r="AW68" s="8"/>
      <c r="AX68" s="8"/>
    </row>
    <row r="69" spans="1:50">
      <c r="A69" s="181" t="s">
        <v>474</v>
      </c>
      <c r="B69" s="120">
        <v>3</v>
      </c>
      <c r="C69" s="120">
        <v>2</v>
      </c>
      <c r="D69" s="177">
        <f t="shared" si="1"/>
        <v>6</v>
      </c>
      <c r="E69" s="120"/>
      <c r="F69" s="120"/>
      <c r="G69" s="112"/>
      <c r="H69" s="204" t="s">
        <v>327</v>
      </c>
      <c r="I69" s="122"/>
      <c r="J69" s="122"/>
      <c r="K69" s="122"/>
      <c r="L69" s="138">
        <f t="shared" si="11"/>
        <v>0</v>
      </c>
      <c r="M69" s="122">
        <v>0</v>
      </c>
      <c r="N69" s="112"/>
      <c r="O69" s="204" t="s">
        <v>327</v>
      </c>
      <c r="P69" s="122"/>
      <c r="Q69" s="122"/>
      <c r="R69" s="122"/>
      <c r="S69" s="138">
        <f t="shared" si="15"/>
        <v>0</v>
      </c>
      <c r="T69" s="175">
        <f t="shared" si="17"/>
        <v>0</v>
      </c>
      <c r="U69" s="137"/>
      <c r="V69" s="112">
        <f t="shared" si="2"/>
        <v>6</v>
      </c>
      <c r="W69" s="112"/>
      <c r="X69" s="123">
        <f t="shared" si="3"/>
        <v>12</v>
      </c>
      <c r="Y69" s="123">
        <f t="shared" si="18"/>
        <v>12</v>
      </c>
      <c r="Z69" s="125"/>
      <c r="AA69" s="125"/>
      <c r="AB69" s="125"/>
      <c r="AC69" s="146"/>
      <c r="AD69" s="4"/>
      <c r="AE69" s="8"/>
      <c r="AF69" s="8"/>
      <c r="AG69" s="8"/>
      <c r="AH69" s="8"/>
      <c r="AI69" s="8"/>
      <c r="AJ69" s="8"/>
      <c r="AK69" s="8"/>
      <c r="AL69" s="9"/>
      <c r="AM69" s="130">
        <f t="shared" si="8"/>
        <v>0</v>
      </c>
      <c r="AN69" s="16">
        <f t="shared" si="10"/>
        <v>0</v>
      </c>
      <c r="AO69" s="8"/>
      <c r="AP69" s="8"/>
      <c r="AQ69" s="8"/>
      <c r="AR69" s="8"/>
      <c r="AS69" s="8"/>
      <c r="AT69" s="8"/>
      <c r="AU69" s="8"/>
      <c r="AV69" s="8"/>
      <c r="AW69" s="8"/>
      <c r="AX69" s="8"/>
    </row>
    <row r="70" spans="1:50">
      <c r="A70" s="181" t="s">
        <v>475</v>
      </c>
      <c r="B70" s="120">
        <v>4.4000000000000004</v>
      </c>
      <c r="C70" s="120">
        <v>8.6</v>
      </c>
      <c r="D70" s="177">
        <f t="shared" si="1"/>
        <v>37.840000000000003</v>
      </c>
      <c r="E70" s="120"/>
      <c r="F70" s="120"/>
      <c r="G70" s="112"/>
      <c r="H70" s="204" t="s">
        <v>428</v>
      </c>
      <c r="I70" s="122">
        <v>2</v>
      </c>
      <c r="J70" s="122">
        <v>1</v>
      </c>
      <c r="K70" s="122">
        <v>1.5</v>
      </c>
      <c r="L70" s="138">
        <f t="shared" si="11"/>
        <v>1.5</v>
      </c>
      <c r="M70" s="138">
        <f>I70*K70</f>
        <v>3</v>
      </c>
      <c r="N70" s="112"/>
      <c r="O70" s="204" t="s">
        <v>327</v>
      </c>
      <c r="P70" s="122"/>
      <c r="Q70" s="122"/>
      <c r="R70" s="122"/>
      <c r="S70" s="138">
        <f t="shared" si="15"/>
        <v>0</v>
      </c>
      <c r="T70" s="175">
        <f t="shared" si="17"/>
        <v>0</v>
      </c>
      <c r="U70" s="137"/>
      <c r="V70" s="112">
        <f t="shared" si="2"/>
        <v>34.840000000000003</v>
      </c>
      <c r="W70" s="112"/>
      <c r="X70" s="123">
        <f t="shared" si="3"/>
        <v>69.680000000000007</v>
      </c>
      <c r="Y70" s="123">
        <f t="shared" si="18"/>
        <v>69.680000000000007</v>
      </c>
      <c r="Z70" s="125"/>
      <c r="AA70" s="125">
        <f>D70-M70</f>
        <v>34.840000000000003</v>
      </c>
      <c r="AB70" s="125"/>
      <c r="AC70" s="146"/>
      <c r="AD70" s="4"/>
      <c r="AE70" s="8"/>
      <c r="AF70" s="8"/>
      <c r="AG70" s="8"/>
      <c r="AH70" s="8"/>
      <c r="AI70" s="8"/>
      <c r="AJ70" s="8"/>
      <c r="AK70" s="8"/>
      <c r="AL70" s="9"/>
      <c r="AM70" s="130">
        <f t="shared" si="8"/>
        <v>-3</v>
      </c>
      <c r="AN70" s="16">
        <v>0</v>
      </c>
      <c r="AO70" s="8"/>
      <c r="AP70" s="8"/>
      <c r="AQ70" s="8"/>
      <c r="AR70" s="8"/>
      <c r="AS70" s="8"/>
      <c r="AT70" s="8"/>
      <c r="AU70" s="8"/>
      <c r="AV70" s="8"/>
      <c r="AW70" s="8"/>
      <c r="AX70" s="8"/>
    </row>
    <row r="71" spans="1:50">
      <c r="A71" s="181" t="s">
        <v>477</v>
      </c>
      <c r="B71" s="120">
        <v>0.7</v>
      </c>
      <c r="C71" s="120">
        <v>7</v>
      </c>
      <c r="D71" s="177">
        <f t="shared" si="1"/>
        <v>4.9000000000000004</v>
      </c>
      <c r="E71" s="120"/>
      <c r="F71" s="120"/>
      <c r="G71" s="112"/>
      <c r="H71" s="204" t="s">
        <v>327</v>
      </c>
      <c r="I71" s="122"/>
      <c r="J71" s="122"/>
      <c r="K71" s="122"/>
      <c r="L71" s="138">
        <f t="shared" si="11"/>
        <v>0</v>
      </c>
      <c r="M71" s="122">
        <v>0</v>
      </c>
      <c r="N71" s="112"/>
      <c r="O71" s="204" t="s">
        <v>327</v>
      </c>
      <c r="P71" s="122"/>
      <c r="Q71" s="122"/>
      <c r="R71" s="122"/>
      <c r="S71" s="138">
        <f t="shared" si="15"/>
        <v>0</v>
      </c>
      <c r="T71" s="175">
        <f t="shared" si="17"/>
        <v>0</v>
      </c>
      <c r="U71" s="137"/>
      <c r="V71" s="112">
        <f t="shared" si="2"/>
        <v>4.9000000000000004</v>
      </c>
      <c r="W71" s="112"/>
      <c r="X71" s="123">
        <f t="shared" si="3"/>
        <v>9.8000000000000007</v>
      </c>
      <c r="Y71" s="123">
        <f t="shared" si="18"/>
        <v>9.8000000000000007</v>
      </c>
      <c r="Z71" s="125"/>
      <c r="AA71" s="125"/>
      <c r="AB71" s="125"/>
      <c r="AC71" s="146"/>
      <c r="AD71" s="4"/>
      <c r="AE71" s="8"/>
      <c r="AF71" s="8"/>
      <c r="AG71" s="8"/>
      <c r="AH71" s="8"/>
      <c r="AI71" s="8"/>
      <c r="AJ71" s="8"/>
      <c r="AK71" s="8"/>
      <c r="AL71" s="9"/>
      <c r="AM71" s="130">
        <f t="shared" si="8"/>
        <v>0</v>
      </c>
      <c r="AN71" s="16">
        <v>0</v>
      </c>
      <c r="AO71" s="8"/>
      <c r="AP71" s="8"/>
      <c r="AQ71" s="8"/>
      <c r="AR71" s="8"/>
      <c r="AS71" s="8"/>
      <c r="AT71" s="8"/>
      <c r="AU71" s="8"/>
      <c r="AV71" s="8"/>
      <c r="AW71" s="8"/>
      <c r="AX71" s="8"/>
    </row>
    <row r="72" spans="1:50">
      <c r="A72" s="181" t="s">
        <v>478</v>
      </c>
      <c r="B72" s="120">
        <v>0.7</v>
      </c>
      <c r="C72" s="120">
        <v>4</v>
      </c>
      <c r="D72" s="177">
        <f t="shared" si="1"/>
        <v>2.8</v>
      </c>
      <c r="E72" s="120"/>
      <c r="F72" s="120"/>
      <c r="G72" s="112"/>
      <c r="H72" s="204" t="s">
        <v>327</v>
      </c>
      <c r="I72" s="122"/>
      <c r="J72" s="122"/>
      <c r="K72" s="122"/>
      <c r="L72" s="138">
        <f t="shared" ref="L72:L92" si="19">J72*K72</f>
        <v>0</v>
      </c>
      <c r="M72" s="122">
        <v>0</v>
      </c>
      <c r="N72" s="112"/>
      <c r="O72" s="204" t="s">
        <v>327</v>
      </c>
      <c r="P72" s="122"/>
      <c r="Q72" s="122"/>
      <c r="R72" s="122"/>
      <c r="S72" s="138">
        <f t="shared" si="15"/>
        <v>0</v>
      </c>
      <c r="T72" s="175">
        <f t="shared" si="17"/>
        <v>0</v>
      </c>
      <c r="U72" s="137"/>
      <c r="V72" s="112">
        <f t="shared" si="2"/>
        <v>2.8</v>
      </c>
      <c r="W72" s="112"/>
      <c r="X72" s="123">
        <f t="shared" si="3"/>
        <v>5.6</v>
      </c>
      <c r="Y72" s="123">
        <f t="shared" si="18"/>
        <v>5.6</v>
      </c>
      <c r="Z72" s="125"/>
      <c r="AA72" s="125"/>
      <c r="AB72" s="125"/>
      <c r="AC72" s="146"/>
      <c r="AD72" s="4"/>
      <c r="AE72" s="8"/>
      <c r="AF72" s="8"/>
      <c r="AG72" s="8"/>
      <c r="AH72" s="8"/>
      <c r="AI72" s="8"/>
      <c r="AJ72" s="8"/>
      <c r="AK72" s="8"/>
      <c r="AL72" s="9"/>
      <c r="AM72" s="130">
        <f t="shared" si="8"/>
        <v>0</v>
      </c>
      <c r="AN72" s="16">
        <f t="shared" si="10"/>
        <v>0</v>
      </c>
      <c r="AO72" s="8"/>
      <c r="AP72" s="8"/>
      <c r="AQ72" s="8"/>
      <c r="AR72" s="8"/>
      <c r="AS72" s="8"/>
      <c r="AT72" s="8"/>
      <c r="AU72" s="8"/>
      <c r="AV72" s="8"/>
      <c r="AW72" s="8"/>
      <c r="AX72" s="8"/>
    </row>
    <row r="73" spans="1:50">
      <c r="A73" s="181" t="s">
        <v>479</v>
      </c>
      <c r="B73" s="120">
        <v>0.7</v>
      </c>
      <c r="C73" s="120">
        <v>4</v>
      </c>
      <c r="D73" s="177">
        <f t="shared" ref="D73:D92" si="20">SUM(C73*B73)</f>
        <v>2.8</v>
      </c>
      <c r="E73" s="120"/>
      <c r="F73" s="120"/>
      <c r="G73" s="112"/>
      <c r="H73" s="204" t="s">
        <v>327</v>
      </c>
      <c r="I73" s="122"/>
      <c r="J73" s="122"/>
      <c r="K73" s="122"/>
      <c r="L73" s="138">
        <f t="shared" si="19"/>
        <v>0</v>
      </c>
      <c r="M73" s="122">
        <v>0</v>
      </c>
      <c r="N73" s="112"/>
      <c r="O73" s="204" t="s">
        <v>327</v>
      </c>
      <c r="P73" s="122"/>
      <c r="Q73" s="122"/>
      <c r="R73" s="122"/>
      <c r="S73" s="138">
        <f t="shared" si="15"/>
        <v>0</v>
      </c>
      <c r="T73" s="175">
        <f t="shared" si="17"/>
        <v>0</v>
      </c>
      <c r="U73" s="137"/>
      <c r="V73" s="112">
        <f t="shared" ref="V73:V91" si="21">SUM(D73-M73-T73)</f>
        <v>2.8</v>
      </c>
      <c r="W73" s="112"/>
      <c r="X73" s="123">
        <f t="shared" ref="X73:X87" si="22">SUM(V73*2)</f>
        <v>5.6</v>
      </c>
      <c r="Y73" s="123">
        <f t="shared" si="18"/>
        <v>5.6</v>
      </c>
      <c r="Z73" s="125"/>
      <c r="AA73" s="125"/>
      <c r="AB73" s="125"/>
      <c r="AC73" s="146"/>
      <c r="AD73" s="4"/>
      <c r="AE73" s="8"/>
      <c r="AF73" s="8"/>
      <c r="AG73" s="8"/>
      <c r="AH73" s="8"/>
      <c r="AI73" s="8"/>
      <c r="AJ73" s="8"/>
      <c r="AK73" s="8"/>
      <c r="AL73" s="9"/>
      <c r="AM73" s="130">
        <f t="shared" ref="AM73:AM87" si="23">SUM(E73-M73-T73-Z73)</f>
        <v>0</v>
      </c>
      <c r="AN73" s="16">
        <f t="shared" si="10"/>
        <v>0</v>
      </c>
      <c r="AO73" s="8"/>
      <c r="AP73" s="8"/>
      <c r="AQ73" s="8"/>
      <c r="AR73" s="8"/>
      <c r="AS73" s="8"/>
      <c r="AT73" s="8"/>
      <c r="AU73" s="8"/>
      <c r="AV73" s="8"/>
      <c r="AW73" s="8"/>
      <c r="AX73" s="8"/>
    </row>
    <row r="74" spans="1:50">
      <c r="A74" s="181"/>
      <c r="B74" s="120"/>
      <c r="C74" s="120"/>
      <c r="D74" s="177">
        <f t="shared" si="20"/>
        <v>0</v>
      </c>
      <c r="E74" s="120"/>
      <c r="F74" s="120"/>
      <c r="G74" s="112"/>
      <c r="H74" s="204" t="s">
        <v>327</v>
      </c>
      <c r="I74" s="122"/>
      <c r="J74" s="122"/>
      <c r="K74" s="122"/>
      <c r="L74" s="138">
        <f t="shared" si="19"/>
        <v>0</v>
      </c>
      <c r="M74" s="122">
        <v>0</v>
      </c>
      <c r="N74" s="112"/>
      <c r="O74" s="204" t="s">
        <v>327</v>
      </c>
      <c r="P74" s="122"/>
      <c r="Q74" s="122"/>
      <c r="R74" s="122"/>
      <c r="S74" s="138">
        <f t="shared" si="15"/>
        <v>0</v>
      </c>
      <c r="T74" s="175">
        <f t="shared" si="17"/>
        <v>0</v>
      </c>
      <c r="U74" s="137"/>
      <c r="V74" s="112">
        <f t="shared" si="21"/>
        <v>0</v>
      </c>
      <c r="W74" s="112"/>
      <c r="X74" s="123">
        <f t="shared" si="22"/>
        <v>0</v>
      </c>
      <c r="Y74" s="123">
        <f t="shared" si="18"/>
        <v>0</v>
      </c>
      <c r="Z74" s="125"/>
      <c r="AA74" s="125"/>
      <c r="AB74" s="125"/>
      <c r="AC74" s="146"/>
      <c r="AD74" s="4"/>
      <c r="AE74" s="8"/>
      <c r="AF74" s="8"/>
      <c r="AG74" s="8"/>
      <c r="AH74" s="8"/>
      <c r="AI74" s="8"/>
      <c r="AJ74" s="8"/>
      <c r="AK74" s="8"/>
      <c r="AL74" s="9"/>
      <c r="AM74" s="130">
        <f t="shared" si="23"/>
        <v>0</v>
      </c>
      <c r="AN74" s="16">
        <f t="shared" si="10"/>
        <v>0</v>
      </c>
      <c r="AO74" s="8"/>
      <c r="AP74" s="8"/>
      <c r="AQ74" s="8"/>
      <c r="AR74" s="8"/>
      <c r="AS74" s="8"/>
      <c r="AT74" s="8"/>
      <c r="AU74" s="8"/>
      <c r="AV74" s="8"/>
      <c r="AW74" s="8"/>
      <c r="AX74" s="8"/>
    </row>
    <row r="75" spans="1:50">
      <c r="A75" s="181"/>
      <c r="B75" s="120"/>
      <c r="C75" s="120"/>
      <c r="D75" s="177">
        <f t="shared" si="20"/>
        <v>0</v>
      </c>
      <c r="E75" s="120"/>
      <c r="F75" s="120"/>
      <c r="G75" s="112"/>
      <c r="H75" s="204" t="s">
        <v>327</v>
      </c>
      <c r="I75" s="122"/>
      <c r="J75" s="122"/>
      <c r="K75" s="122"/>
      <c r="L75" s="138">
        <f t="shared" si="19"/>
        <v>0</v>
      </c>
      <c r="M75" s="122">
        <v>0</v>
      </c>
      <c r="N75" s="112"/>
      <c r="O75" s="204" t="s">
        <v>327</v>
      </c>
      <c r="P75" s="122"/>
      <c r="Q75" s="122"/>
      <c r="R75" s="122"/>
      <c r="S75" s="138">
        <f t="shared" si="15"/>
        <v>0</v>
      </c>
      <c r="T75" s="175">
        <f t="shared" si="17"/>
        <v>0</v>
      </c>
      <c r="U75" s="137"/>
      <c r="V75" s="112">
        <f t="shared" si="21"/>
        <v>0</v>
      </c>
      <c r="W75" s="112"/>
      <c r="X75" s="123">
        <f t="shared" si="22"/>
        <v>0</v>
      </c>
      <c r="Y75" s="123">
        <f t="shared" si="18"/>
        <v>0</v>
      </c>
      <c r="Z75" s="125"/>
      <c r="AA75" s="125"/>
      <c r="AB75" s="125"/>
      <c r="AC75" s="146"/>
      <c r="AD75" s="4"/>
      <c r="AE75" s="8"/>
      <c r="AF75" s="8"/>
      <c r="AG75" s="8"/>
      <c r="AH75" s="8"/>
      <c r="AI75" s="8"/>
      <c r="AJ75" s="8"/>
      <c r="AK75" s="8"/>
      <c r="AL75" s="9"/>
      <c r="AM75" s="130">
        <f t="shared" si="23"/>
        <v>0</v>
      </c>
      <c r="AN75" s="16">
        <f t="shared" si="10"/>
        <v>0</v>
      </c>
      <c r="AO75" s="8"/>
      <c r="AP75" s="8"/>
      <c r="AQ75" s="8"/>
      <c r="AR75" s="8"/>
      <c r="AS75" s="8"/>
      <c r="AT75" s="8"/>
      <c r="AU75" s="8"/>
      <c r="AV75" s="8"/>
      <c r="AW75" s="8"/>
      <c r="AX75" s="8"/>
    </row>
    <row r="76" spans="1:50">
      <c r="A76" s="181"/>
      <c r="B76" s="120"/>
      <c r="C76" s="120"/>
      <c r="D76" s="177">
        <f t="shared" si="20"/>
        <v>0</v>
      </c>
      <c r="E76" s="120"/>
      <c r="F76" s="120"/>
      <c r="G76" s="112"/>
      <c r="H76" s="204" t="s">
        <v>327</v>
      </c>
      <c r="I76" s="122"/>
      <c r="J76" s="122"/>
      <c r="K76" s="122"/>
      <c r="L76" s="138">
        <f t="shared" si="19"/>
        <v>0</v>
      </c>
      <c r="M76" s="122">
        <v>0</v>
      </c>
      <c r="N76" s="112"/>
      <c r="O76" s="204" t="s">
        <v>327</v>
      </c>
      <c r="P76" s="123"/>
      <c r="Q76" s="123"/>
      <c r="R76" s="123"/>
      <c r="S76" s="138">
        <f t="shared" si="15"/>
        <v>0</v>
      </c>
      <c r="T76" s="175">
        <f t="shared" si="17"/>
        <v>0</v>
      </c>
      <c r="U76" s="137"/>
      <c r="V76" s="112">
        <f t="shared" si="21"/>
        <v>0</v>
      </c>
      <c r="W76" s="112"/>
      <c r="X76" s="123">
        <f t="shared" si="22"/>
        <v>0</v>
      </c>
      <c r="Y76" s="123">
        <f t="shared" si="18"/>
        <v>0</v>
      </c>
      <c r="Z76" s="125"/>
      <c r="AA76" s="125"/>
      <c r="AB76" s="125"/>
      <c r="AC76" s="146"/>
      <c r="AD76" s="4"/>
      <c r="AE76" s="8"/>
      <c r="AF76" s="8"/>
      <c r="AG76" s="8"/>
      <c r="AH76" s="8"/>
      <c r="AI76" s="8"/>
      <c r="AJ76" s="8"/>
      <c r="AK76" s="8"/>
      <c r="AL76" s="9"/>
      <c r="AM76" s="130">
        <f t="shared" si="23"/>
        <v>0</v>
      </c>
      <c r="AN76" s="16">
        <f t="shared" ref="AN76:AN87" si="24">SUM(F76-M76-T76)</f>
        <v>0</v>
      </c>
      <c r="AO76" s="8"/>
      <c r="AP76" s="8"/>
      <c r="AQ76" s="8"/>
      <c r="AR76" s="8"/>
      <c r="AS76" s="8"/>
      <c r="AT76" s="8"/>
      <c r="AU76" s="8"/>
      <c r="AV76" s="8"/>
      <c r="AW76" s="8"/>
      <c r="AX76" s="8"/>
    </row>
    <row r="77" spans="1:50">
      <c r="A77" s="181"/>
      <c r="B77" s="120"/>
      <c r="C77" s="120"/>
      <c r="D77" s="177">
        <f t="shared" si="20"/>
        <v>0</v>
      </c>
      <c r="E77" s="120"/>
      <c r="F77" s="120"/>
      <c r="G77" s="112"/>
      <c r="H77" s="204" t="s">
        <v>327</v>
      </c>
      <c r="I77" s="122"/>
      <c r="J77" s="122"/>
      <c r="K77" s="122"/>
      <c r="L77" s="138">
        <f t="shared" si="19"/>
        <v>0</v>
      </c>
      <c r="M77" s="122">
        <v>0</v>
      </c>
      <c r="N77" s="112"/>
      <c r="O77" s="204" t="s">
        <v>327</v>
      </c>
      <c r="P77" s="122"/>
      <c r="Q77" s="122"/>
      <c r="R77" s="122"/>
      <c r="S77" s="138">
        <f t="shared" si="15"/>
        <v>0</v>
      </c>
      <c r="T77" s="175">
        <f t="shared" si="17"/>
        <v>0</v>
      </c>
      <c r="U77" s="137"/>
      <c r="V77" s="112">
        <f t="shared" si="21"/>
        <v>0</v>
      </c>
      <c r="W77" s="112"/>
      <c r="X77" s="123">
        <f t="shared" si="22"/>
        <v>0</v>
      </c>
      <c r="Y77" s="123">
        <f t="shared" si="18"/>
        <v>0</v>
      </c>
      <c r="Z77" s="125"/>
      <c r="AA77" s="125"/>
      <c r="AB77" s="125"/>
      <c r="AC77" s="146"/>
      <c r="AD77" s="4"/>
      <c r="AE77" s="8"/>
      <c r="AF77" s="8"/>
      <c r="AG77" s="8"/>
      <c r="AH77" s="8"/>
      <c r="AI77" s="8"/>
      <c r="AJ77" s="8"/>
      <c r="AK77" s="8"/>
      <c r="AL77" s="9"/>
      <c r="AM77" s="130">
        <f t="shared" si="23"/>
        <v>0</v>
      </c>
      <c r="AN77" s="16">
        <f t="shared" si="24"/>
        <v>0</v>
      </c>
      <c r="AO77" s="8"/>
      <c r="AP77" s="8"/>
      <c r="AQ77" s="8"/>
      <c r="AR77" s="8"/>
      <c r="AS77" s="8"/>
      <c r="AT77" s="8"/>
      <c r="AU77" s="8"/>
      <c r="AV77" s="8"/>
      <c r="AW77" s="8"/>
      <c r="AX77" s="8"/>
    </row>
    <row r="78" spans="1:50">
      <c r="A78" s="181"/>
      <c r="B78" s="120"/>
      <c r="C78" s="120"/>
      <c r="D78" s="177">
        <f t="shared" si="20"/>
        <v>0</v>
      </c>
      <c r="E78" s="120"/>
      <c r="F78" s="120"/>
      <c r="G78" s="112"/>
      <c r="H78" s="204" t="s">
        <v>327</v>
      </c>
      <c r="I78" s="122"/>
      <c r="J78" s="122"/>
      <c r="K78" s="122"/>
      <c r="L78" s="138">
        <f t="shared" si="19"/>
        <v>0</v>
      </c>
      <c r="M78" s="122">
        <v>0</v>
      </c>
      <c r="N78" s="112"/>
      <c r="O78" s="204" t="s">
        <v>327</v>
      </c>
      <c r="P78" s="123"/>
      <c r="Q78" s="123"/>
      <c r="R78" s="123"/>
      <c r="S78" s="138">
        <f t="shared" si="15"/>
        <v>0</v>
      </c>
      <c r="T78" s="175">
        <f t="shared" si="17"/>
        <v>0</v>
      </c>
      <c r="U78" s="137"/>
      <c r="V78" s="112">
        <f t="shared" si="21"/>
        <v>0</v>
      </c>
      <c r="W78" s="112"/>
      <c r="X78" s="123">
        <f t="shared" si="22"/>
        <v>0</v>
      </c>
      <c r="Y78" s="123">
        <f t="shared" si="18"/>
        <v>0</v>
      </c>
      <c r="Z78" s="125"/>
      <c r="AA78" s="125"/>
      <c r="AB78" s="125"/>
      <c r="AC78" s="146"/>
      <c r="AD78" s="4"/>
      <c r="AE78" s="8"/>
      <c r="AF78" s="8"/>
      <c r="AG78" s="8"/>
      <c r="AH78" s="8"/>
      <c r="AI78" s="8"/>
      <c r="AJ78" s="8"/>
      <c r="AK78" s="8"/>
      <c r="AL78" s="9"/>
      <c r="AM78" s="130">
        <f t="shared" si="23"/>
        <v>0</v>
      </c>
      <c r="AN78" s="16">
        <f t="shared" si="24"/>
        <v>0</v>
      </c>
      <c r="AO78" s="8"/>
      <c r="AP78" s="8"/>
      <c r="AQ78" s="8"/>
      <c r="AR78" s="8"/>
      <c r="AS78" s="8"/>
      <c r="AT78" s="8"/>
      <c r="AU78" s="8"/>
      <c r="AV78" s="8"/>
      <c r="AW78" s="8"/>
      <c r="AX78" s="8"/>
    </row>
    <row r="79" spans="1:50">
      <c r="A79" s="181"/>
      <c r="B79" s="120"/>
      <c r="C79" s="120"/>
      <c r="D79" s="177">
        <f t="shared" si="20"/>
        <v>0</v>
      </c>
      <c r="E79" s="120"/>
      <c r="F79" s="120"/>
      <c r="G79" s="112"/>
      <c r="H79" s="204" t="s">
        <v>327</v>
      </c>
      <c r="I79" s="122"/>
      <c r="J79" s="122"/>
      <c r="K79" s="122"/>
      <c r="L79" s="138">
        <f t="shared" si="19"/>
        <v>0</v>
      </c>
      <c r="M79" s="122">
        <v>0</v>
      </c>
      <c r="N79" s="112"/>
      <c r="O79" s="204" t="s">
        <v>327</v>
      </c>
      <c r="P79" s="122"/>
      <c r="Q79" s="122"/>
      <c r="R79" s="122"/>
      <c r="S79" s="138">
        <f t="shared" si="15"/>
        <v>0</v>
      </c>
      <c r="T79" s="175">
        <f t="shared" si="17"/>
        <v>0</v>
      </c>
      <c r="U79" s="137"/>
      <c r="V79" s="112">
        <f t="shared" si="21"/>
        <v>0</v>
      </c>
      <c r="W79" s="112"/>
      <c r="X79" s="123">
        <f t="shared" si="22"/>
        <v>0</v>
      </c>
      <c r="Y79" s="123">
        <f t="shared" si="18"/>
        <v>0</v>
      </c>
      <c r="Z79" s="125"/>
      <c r="AA79" s="125"/>
      <c r="AB79" s="125"/>
      <c r="AC79" s="146"/>
      <c r="AD79" s="4"/>
      <c r="AE79" s="8"/>
      <c r="AF79" s="8"/>
      <c r="AG79" s="8"/>
      <c r="AH79" s="8"/>
      <c r="AI79" s="8"/>
      <c r="AJ79" s="8"/>
      <c r="AK79" s="8"/>
      <c r="AL79" s="9"/>
      <c r="AM79" s="130">
        <f t="shared" si="23"/>
        <v>0</v>
      </c>
      <c r="AN79" s="16">
        <f t="shared" si="24"/>
        <v>0</v>
      </c>
      <c r="AO79" s="8"/>
      <c r="AP79" s="8"/>
      <c r="AQ79" s="8"/>
      <c r="AR79" s="8"/>
      <c r="AS79" s="8"/>
      <c r="AT79" s="8"/>
      <c r="AU79" s="8"/>
      <c r="AV79" s="8"/>
      <c r="AW79" s="8"/>
      <c r="AX79" s="8"/>
    </row>
    <row r="80" spans="1:50">
      <c r="A80" s="181"/>
      <c r="B80" s="120"/>
      <c r="C80" s="120"/>
      <c r="D80" s="177">
        <f t="shared" si="20"/>
        <v>0</v>
      </c>
      <c r="E80" s="120"/>
      <c r="F80" s="120"/>
      <c r="G80" s="112"/>
      <c r="H80" s="204" t="s">
        <v>327</v>
      </c>
      <c r="I80" s="122"/>
      <c r="J80" s="122"/>
      <c r="K80" s="122"/>
      <c r="L80" s="138">
        <f t="shared" si="19"/>
        <v>0</v>
      </c>
      <c r="M80" s="122">
        <v>0</v>
      </c>
      <c r="N80" s="112"/>
      <c r="O80" s="204" t="s">
        <v>327</v>
      </c>
      <c r="P80" s="123"/>
      <c r="Q80" s="123"/>
      <c r="R80" s="123"/>
      <c r="S80" s="138">
        <f t="shared" si="15"/>
        <v>0</v>
      </c>
      <c r="T80" s="175">
        <f t="shared" si="17"/>
        <v>0</v>
      </c>
      <c r="U80" s="137"/>
      <c r="V80" s="112">
        <f t="shared" si="21"/>
        <v>0</v>
      </c>
      <c r="W80" s="112"/>
      <c r="X80" s="123">
        <f t="shared" si="22"/>
        <v>0</v>
      </c>
      <c r="Y80" s="123">
        <f t="shared" si="18"/>
        <v>0</v>
      </c>
      <c r="Z80" s="125"/>
      <c r="AA80" s="125"/>
      <c r="AB80" s="125"/>
      <c r="AC80" s="146"/>
      <c r="AD80" s="4"/>
      <c r="AE80" s="8"/>
      <c r="AF80" s="8"/>
      <c r="AG80" s="8"/>
      <c r="AH80" s="8"/>
      <c r="AI80" s="8"/>
      <c r="AJ80" s="8"/>
      <c r="AK80" s="8"/>
      <c r="AL80" s="9"/>
      <c r="AM80" s="130">
        <f t="shared" si="23"/>
        <v>0</v>
      </c>
      <c r="AN80" s="16">
        <v>0</v>
      </c>
      <c r="AO80" s="8"/>
      <c r="AP80" s="8"/>
      <c r="AQ80" s="8"/>
      <c r="AR80" s="8"/>
      <c r="AS80" s="8"/>
      <c r="AT80" s="8"/>
      <c r="AU80" s="8"/>
      <c r="AV80" s="8"/>
      <c r="AW80" s="8"/>
      <c r="AX80" s="8"/>
    </row>
    <row r="81" spans="1:50">
      <c r="A81" s="181"/>
      <c r="B81" s="120"/>
      <c r="C81" s="120"/>
      <c r="D81" s="177">
        <f t="shared" si="20"/>
        <v>0</v>
      </c>
      <c r="E81" s="120"/>
      <c r="F81" s="120"/>
      <c r="G81" s="112"/>
      <c r="H81" s="204" t="s">
        <v>327</v>
      </c>
      <c r="I81" s="122"/>
      <c r="J81" s="122"/>
      <c r="K81" s="122"/>
      <c r="L81" s="138">
        <f t="shared" si="19"/>
        <v>0</v>
      </c>
      <c r="M81" s="122">
        <v>0</v>
      </c>
      <c r="N81" s="112"/>
      <c r="O81" s="204" t="s">
        <v>327</v>
      </c>
      <c r="P81" s="122"/>
      <c r="Q81" s="122"/>
      <c r="R81" s="122"/>
      <c r="S81" s="138">
        <f t="shared" si="15"/>
        <v>0</v>
      </c>
      <c r="T81" s="175">
        <f t="shared" si="17"/>
        <v>0</v>
      </c>
      <c r="U81" s="137"/>
      <c r="V81" s="112">
        <f t="shared" si="21"/>
        <v>0</v>
      </c>
      <c r="W81" s="112"/>
      <c r="X81" s="123">
        <f t="shared" si="22"/>
        <v>0</v>
      </c>
      <c r="Y81" s="123">
        <f t="shared" si="18"/>
        <v>0</v>
      </c>
      <c r="Z81" s="125"/>
      <c r="AA81" s="125"/>
      <c r="AB81" s="125"/>
      <c r="AC81" s="146"/>
      <c r="AD81" s="4"/>
      <c r="AE81" s="8"/>
      <c r="AF81" s="8"/>
      <c r="AG81" s="8"/>
      <c r="AH81" s="8"/>
      <c r="AI81" s="8"/>
      <c r="AJ81" s="8"/>
      <c r="AK81" s="8"/>
      <c r="AL81" s="9"/>
      <c r="AM81" s="130">
        <f t="shared" si="23"/>
        <v>0</v>
      </c>
      <c r="AN81" s="16">
        <f t="shared" si="24"/>
        <v>0</v>
      </c>
      <c r="AO81" s="8"/>
      <c r="AP81" s="8"/>
      <c r="AQ81" s="8"/>
      <c r="AR81" s="8"/>
      <c r="AS81" s="8"/>
      <c r="AT81" s="8"/>
      <c r="AU81" s="8"/>
      <c r="AV81" s="8"/>
      <c r="AW81" s="8"/>
      <c r="AX81" s="8"/>
    </row>
    <row r="82" spans="1:50">
      <c r="A82" s="181"/>
      <c r="B82" s="120"/>
      <c r="C82" s="120"/>
      <c r="D82" s="177">
        <f t="shared" si="20"/>
        <v>0</v>
      </c>
      <c r="E82" s="120"/>
      <c r="F82" s="120"/>
      <c r="G82" s="112"/>
      <c r="H82" s="204" t="s">
        <v>327</v>
      </c>
      <c r="I82" s="122"/>
      <c r="J82" s="122"/>
      <c r="K82" s="122"/>
      <c r="L82" s="138">
        <f t="shared" si="19"/>
        <v>0</v>
      </c>
      <c r="M82" s="122">
        <v>0</v>
      </c>
      <c r="N82" s="112"/>
      <c r="O82" s="204" t="s">
        <v>327</v>
      </c>
      <c r="P82" s="122"/>
      <c r="Q82" s="122"/>
      <c r="R82" s="122"/>
      <c r="S82" s="138">
        <f t="shared" si="15"/>
        <v>0</v>
      </c>
      <c r="T82" s="175">
        <f t="shared" si="17"/>
        <v>0</v>
      </c>
      <c r="U82" s="137"/>
      <c r="V82" s="112">
        <f t="shared" si="21"/>
        <v>0</v>
      </c>
      <c r="W82" s="112"/>
      <c r="X82" s="123">
        <f t="shared" si="22"/>
        <v>0</v>
      </c>
      <c r="Y82" s="123">
        <f t="shared" si="18"/>
        <v>0</v>
      </c>
      <c r="Z82" s="125"/>
      <c r="AA82" s="125"/>
      <c r="AB82" s="125"/>
      <c r="AC82" s="146"/>
      <c r="AD82" s="4"/>
      <c r="AE82" s="8"/>
      <c r="AF82" s="8"/>
      <c r="AG82" s="8"/>
      <c r="AH82" s="8"/>
      <c r="AI82" s="8"/>
      <c r="AJ82" s="8"/>
      <c r="AK82" s="8"/>
      <c r="AL82" s="9"/>
      <c r="AM82" s="130">
        <f t="shared" si="23"/>
        <v>0</v>
      </c>
      <c r="AN82" s="16">
        <f t="shared" si="24"/>
        <v>0</v>
      </c>
      <c r="AO82" s="8"/>
      <c r="AP82" s="8"/>
      <c r="AQ82" s="8"/>
      <c r="AR82" s="8"/>
      <c r="AS82" s="8"/>
      <c r="AT82" s="8"/>
      <c r="AU82" s="8"/>
      <c r="AV82" s="8"/>
      <c r="AW82" s="8"/>
      <c r="AX82" s="8"/>
    </row>
    <row r="83" spans="1:50">
      <c r="A83" s="181"/>
      <c r="B83" s="120"/>
      <c r="C83" s="120"/>
      <c r="D83" s="177">
        <f t="shared" si="20"/>
        <v>0</v>
      </c>
      <c r="E83" s="120"/>
      <c r="F83" s="120"/>
      <c r="G83" s="112"/>
      <c r="H83" s="204" t="s">
        <v>327</v>
      </c>
      <c r="I83" s="122"/>
      <c r="J83" s="122"/>
      <c r="K83" s="122"/>
      <c r="L83" s="138">
        <f t="shared" si="19"/>
        <v>0</v>
      </c>
      <c r="M83" s="122">
        <v>0</v>
      </c>
      <c r="N83" s="112"/>
      <c r="O83" s="204" t="s">
        <v>327</v>
      </c>
      <c r="P83" s="122"/>
      <c r="Q83" s="122"/>
      <c r="R83" s="122"/>
      <c r="S83" s="138">
        <f t="shared" si="15"/>
        <v>0</v>
      </c>
      <c r="T83" s="175">
        <f t="shared" si="17"/>
        <v>0</v>
      </c>
      <c r="U83" s="137"/>
      <c r="V83" s="112">
        <f t="shared" si="21"/>
        <v>0</v>
      </c>
      <c r="W83" s="112"/>
      <c r="X83" s="123">
        <f t="shared" si="22"/>
        <v>0</v>
      </c>
      <c r="Y83" s="123">
        <f t="shared" si="18"/>
        <v>0</v>
      </c>
      <c r="Z83" s="125"/>
      <c r="AA83" s="125"/>
      <c r="AB83" s="125"/>
      <c r="AC83" s="146"/>
      <c r="AD83" s="4"/>
      <c r="AE83" s="8"/>
      <c r="AF83" s="8"/>
      <c r="AG83" s="8"/>
      <c r="AH83" s="8"/>
      <c r="AI83" s="8"/>
      <c r="AJ83" s="8"/>
      <c r="AK83" s="8"/>
      <c r="AL83" s="9"/>
      <c r="AM83" s="130">
        <f t="shared" si="23"/>
        <v>0</v>
      </c>
      <c r="AN83" s="16">
        <v>0</v>
      </c>
      <c r="AO83" s="8"/>
      <c r="AP83" s="8"/>
      <c r="AQ83" s="8"/>
      <c r="AR83" s="8"/>
      <c r="AS83" s="8"/>
      <c r="AT83" s="8"/>
      <c r="AU83" s="8"/>
      <c r="AV83" s="8"/>
      <c r="AW83" s="8"/>
      <c r="AX83" s="8"/>
    </row>
    <row r="84" spans="1:50">
      <c r="A84" s="181"/>
      <c r="B84" s="120"/>
      <c r="C84" s="120"/>
      <c r="D84" s="177">
        <f t="shared" si="20"/>
        <v>0</v>
      </c>
      <c r="E84" s="120"/>
      <c r="F84" s="120"/>
      <c r="G84" s="112"/>
      <c r="H84" s="204" t="s">
        <v>327</v>
      </c>
      <c r="I84" s="122"/>
      <c r="J84" s="122"/>
      <c r="K84" s="122"/>
      <c r="L84" s="138">
        <f t="shared" si="19"/>
        <v>0</v>
      </c>
      <c r="M84" s="122">
        <v>0</v>
      </c>
      <c r="N84" s="112"/>
      <c r="O84" s="204" t="s">
        <v>327</v>
      </c>
      <c r="P84" s="122"/>
      <c r="Q84" s="122"/>
      <c r="R84" s="122"/>
      <c r="S84" s="138">
        <f t="shared" si="15"/>
        <v>0</v>
      </c>
      <c r="T84" s="175">
        <f t="shared" si="17"/>
        <v>0</v>
      </c>
      <c r="U84" s="137"/>
      <c r="V84" s="112">
        <f t="shared" si="21"/>
        <v>0</v>
      </c>
      <c r="W84" s="112"/>
      <c r="X84" s="123">
        <f t="shared" si="22"/>
        <v>0</v>
      </c>
      <c r="Y84" s="123">
        <f t="shared" si="18"/>
        <v>0</v>
      </c>
      <c r="Z84" s="125"/>
      <c r="AA84" s="125"/>
      <c r="AB84" s="125"/>
      <c r="AC84" s="146"/>
      <c r="AD84" s="4"/>
      <c r="AE84" s="8"/>
      <c r="AF84" s="8"/>
      <c r="AG84" s="8"/>
      <c r="AH84" s="8"/>
      <c r="AI84" s="8"/>
      <c r="AJ84" s="8"/>
      <c r="AK84" s="8"/>
      <c r="AL84" s="9"/>
      <c r="AM84" s="130">
        <f t="shared" si="23"/>
        <v>0</v>
      </c>
      <c r="AN84" s="16">
        <v>0</v>
      </c>
      <c r="AO84" s="8"/>
      <c r="AP84" s="8"/>
      <c r="AQ84" s="8"/>
      <c r="AR84" s="8"/>
      <c r="AS84" s="8"/>
      <c r="AT84" s="8"/>
      <c r="AU84" s="8"/>
      <c r="AV84" s="8"/>
      <c r="AW84" s="8"/>
      <c r="AX84" s="8"/>
    </row>
    <row r="85" spans="1:50">
      <c r="A85" s="181"/>
      <c r="B85" s="120"/>
      <c r="C85" s="161"/>
      <c r="D85" s="177">
        <f t="shared" si="20"/>
        <v>0</v>
      </c>
      <c r="E85" s="120"/>
      <c r="F85" s="120"/>
      <c r="G85" s="112"/>
      <c r="H85" s="204" t="s">
        <v>327</v>
      </c>
      <c r="I85" s="122"/>
      <c r="J85" s="122"/>
      <c r="K85" s="122"/>
      <c r="L85" s="138">
        <f t="shared" si="19"/>
        <v>0</v>
      </c>
      <c r="M85" s="122">
        <v>0</v>
      </c>
      <c r="N85" s="112"/>
      <c r="O85" s="204" t="s">
        <v>327</v>
      </c>
      <c r="P85" s="122"/>
      <c r="Q85" s="122"/>
      <c r="R85" s="122"/>
      <c r="S85" s="138">
        <f t="shared" si="15"/>
        <v>0</v>
      </c>
      <c r="T85" s="175">
        <f t="shared" si="17"/>
        <v>0</v>
      </c>
      <c r="U85" s="137"/>
      <c r="V85" s="112">
        <f t="shared" si="21"/>
        <v>0</v>
      </c>
      <c r="W85" s="112"/>
      <c r="X85" s="123">
        <f t="shared" si="22"/>
        <v>0</v>
      </c>
      <c r="Y85" s="123">
        <f t="shared" si="18"/>
        <v>0</v>
      </c>
      <c r="Z85" s="125"/>
      <c r="AA85" s="125"/>
      <c r="AB85" s="125"/>
      <c r="AC85" s="146"/>
      <c r="AD85" s="4"/>
      <c r="AE85" s="8"/>
      <c r="AF85" s="8"/>
      <c r="AG85" s="8"/>
      <c r="AH85" s="8"/>
      <c r="AI85" s="8"/>
      <c r="AJ85" s="8"/>
      <c r="AK85" s="8"/>
      <c r="AL85" s="9"/>
      <c r="AM85" s="130">
        <f t="shared" si="23"/>
        <v>0</v>
      </c>
      <c r="AN85" s="16">
        <v>0</v>
      </c>
      <c r="AO85" s="8"/>
      <c r="AP85" s="8"/>
      <c r="AQ85" s="8"/>
      <c r="AR85" s="8"/>
      <c r="AS85" s="8"/>
      <c r="AT85" s="8"/>
      <c r="AU85" s="8"/>
      <c r="AV85" s="8"/>
      <c r="AW85" s="8"/>
      <c r="AX85" s="8"/>
    </row>
    <row r="86" spans="1:50">
      <c r="A86" s="181"/>
      <c r="B86" s="120"/>
      <c r="C86" s="161"/>
      <c r="D86" s="177">
        <f t="shared" si="20"/>
        <v>0</v>
      </c>
      <c r="E86" s="120"/>
      <c r="F86" s="120"/>
      <c r="G86" s="112"/>
      <c r="H86" s="204" t="s">
        <v>327</v>
      </c>
      <c r="I86" s="122"/>
      <c r="J86" s="122"/>
      <c r="K86" s="122"/>
      <c r="L86" s="138">
        <f t="shared" si="19"/>
        <v>0</v>
      </c>
      <c r="M86" s="122">
        <v>0</v>
      </c>
      <c r="N86" s="112"/>
      <c r="O86" s="204" t="s">
        <v>327</v>
      </c>
      <c r="P86" s="122"/>
      <c r="Q86" s="122"/>
      <c r="R86" s="122"/>
      <c r="S86" s="138">
        <f t="shared" si="15"/>
        <v>0</v>
      </c>
      <c r="T86" s="175">
        <f t="shared" si="17"/>
        <v>0</v>
      </c>
      <c r="U86" s="137"/>
      <c r="V86" s="112">
        <f t="shared" si="21"/>
        <v>0</v>
      </c>
      <c r="W86" s="112"/>
      <c r="X86" s="123">
        <f t="shared" si="22"/>
        <v>0</v>
      </c>
      <c r="Y86" s="123">
        <f t="shared" si="18"/>
        <v>0</v>
      </c>
      <c r="Z86" s="125"/>
      <c r="AA86" s="125"/>
      <c r="AB86" s="125"/>
      <c r="AC86" s="146"/>
      <c r="AD86" s="4"/>
      <c r="AE86" s="8"/>
      <c r="AF86" s="8"/>
      <c r="AG86" s="8"/>
      <c r="AH86" s="8"/>
      <c r="AI86" s="8"/>
      <c r="AJ86" s="8"/>
      <c r="AK86" s="8"/>
      <c r="AL86" s="9"/>
      <c r="AM86" s="130">
        <f t="shared" si="23"/>
        <v>0</v>
      </c>
      <c r="AN86" s="16">
        <f t="shared" si="24"/>
        <v>0</v>
      </c>
      <c r="AO86" s="8"/>
      <c r="AP86" s="8"/>
      <c r="AQ86" s="8"/>
      <c r="AR86" s="8"/>
      <c r="AS86" s="8"/>
      <c r="AT86" s="8"/>
      <c r="AU86" s="8"/>
      <c r="AV86" s="8"/>
      <c r="AW86" s="8"/>
      <c r="AX86" s="8"/>
    </row>
    <row r="87" spans="1:50" ht="15.75" thickBot="1">
      <c r="A87" s="181"/>
      <c r="B87" s="120"/>
      <c r="C87" s="161"/>
      <c r="D87" s="177">
        <f t="shared" si="20"/>
        <v>0</v>
      </c>
      <c r="E87" s="161"/>
      <c r="F87" s="120"/>
      <c r="G87" s="137"/>
      <c r="H87" s="204" t="s">
        <v>327</v>
      </c>
      <c r="I87" s="122"/>
      <c r="J87" s="122"/>
      <c r="K87" s="122"/>
      <c r="L87" s="138">
        <f t="shared" si="19"/>
        <v>0</v>
      </c>
      <c r="M87" s="122">
        <v>0</v>
      </c>
      <c r="N87" s="112"/>
      <c r="O87" s="204" t="s">
        <v>327</v>
      </c>
      <c r="P87" s="122"/>
      <c r="Q87" s="122"/>
      <c r="R87" s="122"/>
      <c r="S87" s="138">
        <f t="shared" si="15"/>
        <v>0</v>
      </c>
      <c r="T87" s="175">
        <f t="shared" si="17"/>
        <v>0</v>
      </c>
      <c r="U87" s="112"/>
      <c r="V87" s="112">
        <f t="shared" si="21"/>
        <v>0</v>
      </c>
      <c r="W87" s="112"/>
      <c r="X87" s="111">
        <f t="shared" si="22"/>
        <v>0</v>
      </c>
      <c r="Y87" s="122">
        <f t="shared" si="18"/>
        <v>0</v>
      </c>
      <c r="Z87" s="125"/>
      <c r="AA87" s="125"/>
      <c r="AB87" s="125"/>
      <c r="AC87" s="146"/>
      <c r="AD87" s="4"/>
      <c r="AE87" s="8"/>
      <c r="AF87" s="8"/>
      <c r="AG87" s="8"/>
      <c r="AH87" s="8"/>
      <c r="AI87" s="8"/>
      <c r="AJ87" s="8"/>
      <c r="AK87" s="8"/>
      <c r="AL87" s="9"/>
      <c r="AM87" s="144">
        <f t="shared" si="23"/>
        <v>0</v>
      </c>
      <c r="AN87" s="141">
        <f t="shared" si="24"/>
        <v>0</v>
      </c>
      <c r="AO87" s="8"/>
      <c r="AP87" s="8"/>
      <c r="AQ87" s="8"/>
      <c r="AR87" s="8"/>
      <c r="AS87" s="8"/>
      <c r="AT87" s="8"/>
      <c r="AU87" s="8"/>
      <c r="AV87" s="8"/>
      <c r="AW87" s="8"/>
      <c r="AX87" s="8"/>
    </row>
    <row r="88" spans="1:50" ht="15.75" thickBot="1">
      <c r="A88" s="181"/>
      <c r="B88" s="120"/>
      <c r="C88" s="161"/>
      <c r="D88" s="177">
        <f t="shared" si="20"/>
        <v>0</v>
      </c>
      <c r="E88" s="161"/>
      <c r="F88" s="120"/>
      <c r="G88" s="108"/>
      <c r="H88" s="204" t="s">
        <v>327</v>
      </c>
      <c r="I88" s="122"/>
      <c r="J88" s="122"/>
      <c r="K88" s="122"/>
      <c r="L88" s="138">
        <f t="shared" si="19"/>
        <v>0</v>
      </c>
      <c r="M88" s="122">
        <v>0</v>
      </c>
      <c r="N88" s="108"/>
      <c r="O88" s="204" t="s">
        <v>327</v>
      </c>
      <c r="P88" s="122"/>
      <c r="Q88" s="122"/>
      <c r="R88" s="122"/>
      <c r="S88" s="138">
        <f t="shared" si="15"/>
        <v>0</v>
      </c>
      <c r="T88" s="175">
        <f t="shared" si="17"/>
        <v>0</v>
      </c>
      <c r="U88" s="162"/>
      <c r="V88" s="112">
        <f t="shared" si="21"/>
        <v>0</v>
      </c>
      <c r="W88" s="116"/>
      <c r="X88" s="111">
        <f>SUM(V88*2)</f>
        <v>0</v>
      </c>
      <c r="Y88" s="122">
        <f>SUM(V88*2)</f>
        <v>0</v>
      </c>
      <c r="Z88" s="125"/>
      <c r="AA88" s="125"/>
      <c r="AB88" s="125"/>
      <c r="AC88" s="163"/>
      <c r="AD88" s="164"/>
      <c r="AE88" s="8"/>
      <c r="AF88" s="164"/>
      <c r="AG88" s="164"/>
      <c r="AH88" s="164"/>
      <c r="AI88" s="164"/>
      <c r="AJ88" s="164"/>
      <c r="AK88" s="164"/>
      <c r="AM88" s="135">
        <f>SUM(AM3:AM87)</f>
        <v>-151.94</v>
      </c>
      <c r="AN88" s="118">
        <f>SUM(AN3:AN87)</f>
        <v>-120.09</v>
      </c>
      <c r="AO88" s="22"/>
      <c r="AP88" s="22"/>
      <c r="AQ88" s="22"/>
      <c r="AR88" s="22"/>
      <c r="AS88" s="22"/>
      <c r="AT88" s="22"/>
    </row>
    <row r="89" spans="1:50">
      <c r="A89" s="181"/>
      <c r="B89" s="120"/>
      <c r="C89" s="161"/>
      <c r="D89" s="177">
        <f t="shared" si="20"/>
        <v>0</v>
      </c>
      <c r="E89" s="161"/>
      <c r="F89" s="120"/>
      <c r="G89" s="108"/>
      <c r="H89" s="204" t="s">
        <v>327</v>
      </c>
      <c r="I89" s="122"/>
      <c r="J89" s="122"/>
      <c r="K89" s="122"/>
      <c r="L89" s="138">
        <f t="shared" si="19"/>
        <v>0</v>
      </c>
      <c r="M89" s="122">
        <v>0</v>
      </c>
      <c r="N89" s="108"/>
      <c r="O89" s="204" t="s">
        <v>327</v>
      </c>
      <c r="P89" s="122"/>
      <c r="Q89" s="122"/>
      <c r="R89" s="122"/>
      <c r="S89" s="138">
        <f t="shared" si="15"/>
        <v>0</v>
      </c>
      <c r="T89" s="175">
        <f t="shared" si="17"/>
        <v>0</v>
      </c>
      <c r="U89" s="108"/>
      <c r="V89" s="112">
        <f t="shared" si="21"/>
        <v>0</v>
      </c>
      <c r="W89" s="108"/>
      <c r="X89" s="111">
        <f>SUM(V89*2)</f>
        <v>0</v>
      </c>
      <c r="Y89" s="122">
        <f>SUM(V89*2)</f>
        <v>0</v>
      </c>
      <c r="Z89" s="125"/>
      <c r="AA89" s="125"/>
      <c r="AB89" s="125"/>
      <c r="AC89" s="165"/>
      <c r="AE89" s="8"/>
      <c r="AM89" s="64"/>
    </row>
    <row r="90" spans="1:50">
      <c r="A90" s="181"/>
      <c r="B90" s="120"/>
      <c r="C90" s="161"/>
      <c r="D90" s="177">
        <f t="shared" si="20"/>
        <v>0</v>
      </c>
      <c r="E90" s="161"/>
      <c r="F90" s="120"/>
      <c r="G90" s="108"/>
      <c r="H90" s="204" t="s">
        <v>327</v>
      </c>
      <c r="I90" s="122"/>
      <c r="J90" s="122"/>
      <c r="K90" s="122"/>
      <c r="L90" s="138">
        <f t="shared" si="19"/>
        <v>0</v>
      </c>
      <c r="M90" s="122">
        <v>0</v>
      </c>
      <c r="N90" s="108"/>
      <c r="O90" s="204" t="s">
        <v>327</v>
      </c>
      <c r="P90" s="122"/>
      <c r="Q90" s="122"/>
      <c r="R90" s="122"/>
      <c r="S90" s="138">
        <f t="shared" si="15"/>
        <v>0</v>
      </c>
      <c r="T90" s="175">
        <f t="shared" si="17"/>
        <v>0</v>
      </c>
      <c r="U90" s="108"/>
      <c r="V90" s="112">
        <f t="shared" si="21"/>
        <v>0</v>
      </c>
      <c r="W90" s="108"/>
      <c r="X90" s="111">
        <f>SUM(V90*2)</f>
        <v>0</v>
      </c>
      <c r="Y90" s="122">
        <f>SUM(V90*2)</f>
        <v>0</v>
      </c>
      <c r="Z90" s="125"/>
      <c r="AA90" s="125"/>
      <c r="AB90" s="125"/>
      <c r="AC90" s="165"/>
      <c r="AE90" s="8"/>
    </row>
    <row r="91" spans="1:50">
      <c r="A91" s="181"/>
      <c r="B91" s="120"/>
      <c r="C91" s="120"/>
      <c r="D91" s="177">
        <f t="shared" si="20"/>
        <v>0</v>
      </c>
      <c r="E91" s="161"/>
      <c r="F91" s="120"/>
      <c r="G91" s="108"/>
      <c r="H91" s="204" t="s">
        <v>327</v>
      </c>
      <c r="I91" s="122"/>
      <c r="J91" s="122"/>
      <c r="K91" s="122"/>
      <c r="L91" s="138">
        <f t="shared" si="19"/>
        <v>0</v>
      </c>
      <c r="M91" s="122">
        <v>0</v>
      </c>
      <c r="N91" s="108"/>
      <c r="O91" s="204" t="s">
        <v>327</v>
      </c>
      <c r="P91" s="122"/>
      <c r="Q91" s="122"/>
      <c r="R91" s="122"/>
      <c r="S91" s="138">
        <f>Q91*R91</f>
        <v>0</v>
      </c>
      <c r="T91" s="175">
        <f t="shared" si="17"/>
        <v>0</v>
      </c>
      <c r="U91" s="108"/>
      <c r="V91" s="112">
        <f t="shared" si="21"/>
        <v>0</v>
      </c>
      <c r="W91" s="108"/>
      <c r="X91" s="111">
        <f>SUM(V91*2)</f>
        <v>0</v>
      </c>
      <c r="Y91" s="122">
        <f>SUM(V91*2)</f>
        <v>0</v>
      </c>
      <c r="Z91" s="125"/>
      <c r="AA91" s="125"/>
      <c r="AB91" s="125"/>
      <c r="AC91" s="165"/>
      <c r="AE91" s="8"/>
    </row>
    <row r="92" spans="1:50" ht="15.75" thickBot="1">
      <c r="A92" s="181"/>
      <c r="B92" s="166"/>
      <c r="C92" s="167"/>
      <c r="D92" s="177">
        <f t="shared" si="20"/>
        <v>0</v>
      </c>
      <c r="E92" s="167"/>
      <c r="F92" s="168"/>
      <c r="G92" s="108"/>
      <c r="H92" s="204" t="s">
        <v>327</v>
      </c>
      <c r="I92" s="169"/>
      <c r="J92" s="169"/>
      <c r="K92" s="169"/>
      <c r="L92" s="138">
        <f t="shared" si="19"/>
        <v>0</v>
      </c>
      <c r="M92" s="122">
        <v>0</v>
      </c>
      <c r="N92" s="108"/>
      <c r="O92" s="204" t="s">
        <v>327</v>
      </c>
      <c r="P92" s="169"/>
      <c r="Q92" s="169"/>
      <c r="R92" s="169"/>
      <c r="S92" s="138">
        <f>Q92*R92</f>
        <v>0</v>
      </c>
      <c r="T92" s="175">
        <f t="shared" si="17"/>
        <v>0</v>
      </c>
      <c r="U92" s="108"/>
      <c r="V92" s="171"/>
      <c r="W92" s="108"/>
      <c r="X92" s="162"/>
      <c r="Y92" s="162"/>
      <c r="Z92" s="138"/>
      <c r="AA92" s="169"/>
      <c r="AB92" s="170"/>
      <c r="AC92" s="172"/>
    </row>
    <row r="93" spans="1:50" ht="15.75" thickBot="1">
      <c r="A93" s="182"/>
      <c r="B93" s="162"/>
      <c r="C93" s="162"/>
      <c r="D93" s="162"/>
      <c r="E93" s="162"/>
      <c r="F93" s="162"/>
      <c r="G93" s="162"/>
      <c r="H93" s="933" t="s">
        <v>426</v>
      </c>
      <c r="I93" s="933"/>
      <c r="J93" s="933"/>
      <c r="K93" s="933"/>
      <c r="L93" s="933"/>
      <c r="M93" s="934"/>
      <c r="N93" s="162"/>
      <c r="O93" s="182"/>
      <c r="P93" s="162"/>
      <c r="Q93" s="162"/>
      <c r="R93" s="162"/>
      <c r="S93" s="162"/>
      <c r="T93" s="162"/>
      <c r="U93" s="162"/>
      <c r="V93" s="115">
        <f>SUM(V3:V92)</f>
        <v>1299.58</v>
      </c>
      <c r="W93" s="162"/>
      <c r="X93" s="115">
        <f t="shared" ref="X93:AC93" si="25">SUM(X3:X92)</f>
        <v>2599.16</v>
      </c>
      <c r="Y93" s="115">
        <f t="shared" si="25"/>
        <v>2599.16</v>
      </c>
      <c r="Z93" s="173">
        <f t="shared" si="25"/>
        <v>49.5</v>
      </c>
      <c r="AA93" s="173">
        <f t="shared" si="25"/>
        <v>661.74</v>
      </c>
      <c r="AB93" s="173">
        <f t="shared" si="25"/>
        <v>513.42999999999995</v>
      </c>
      <c r="AC93" s="173">
        <f t="shared" si="25"/>
        <v>250.67</v>
      </c>
      <c r="AE93" s="125"/>
    </row>
    <row r="94" spans="1:50">
      <c r="A94" s="182"/>
      <c r="B94" s="162"/>
      <c r="C94" s="162"/>
      <c r="D94" s="162"/>
      <c r="E94" s="162"/>
      <c r="F94" s="162"/>
      <c r="G94" s="162"/>
      <c r="H94" s="182"/>
      <c r="I94" s="162"/>
      <c r="J94" s="162"/>
      <c r="K94" s="162"/>
      <c r="L94" s="162"/>
      <c r="M94" s="162"/>
      <c r="N94" s="162"/>
      <c r="O94" s="182"/>
      <c r="P94" s="162"/>
      <c r="Q94" s="162"/>
      <c r="R94" s="162"/>
      <c r="S94" s="162"/>
      <c r="T94" s="162"/>
      <c r="U94" s="162"/>
      <c r="V94" s="116">
        <f>V93*1.05</f>
        <v>1364.559</v>
      </c>
      <c r="W94" s="162"/>
      <c r="X94" s="162"/>
      <c r="Y94" s="162"/>
      <c r="Z94" s="162"/>
      <c r="AA94" s="162">
        <f>10*1.15</f>
        <v>11.5</v>
      </c>
      <c r="AB94" s="162"/>
    </row>
    <row r="95" spans="1:50">
      <c r="AA95" s="174">
        <f>AA93+AA94</f>
        <v>673.24</v>
      </c>
      <c r="AB95" s="174"/>
    </row>
    <row r="96" spans="1:50">
      <c r="C96">
        <f>SUM(C83:C90)</f>
        <v>0</v>
      </c>
    </row>
    <row r="98" spans="3:26">
      <c r="C98" s="174">
        <f>SUM(D3:D54)</f>
        <v>1137.76</v>
      </c>
      <c r="D98">
        <f>(C98*0.5*2)+(C98*0.15)</f>
        <v>1308.424</v>
      </c>
      <c r="Z98" s="174">
        <f>Z93+AA93+AB93+AC93</f>
        <v>1475.34</v>
      </c>
    </row>
  </sheetData>
  <mergeCells count="47">
    <mergeCell ref="A25:A26"/>
    <mergeCell ref="B25:B26"/>
    <mergeCell ref="C25:C26"/>
    <mergeCell ref="D25:D26"/>
    <mergeCell ref="V25:V26"/>
    <mergeCell ref="F14:F16"/>
    <mergeCell ref="V14:V16"/>
    <mergeCell ref="A21:A23"/>
    <mergeCell ref="B21:B23"/>
    <mergeCell ref="C21:C23"/>
    <mergeCell ref="D21:D23"/>
    <mergeCell ref="V21:V23"/>
    <mergeCell ref="A14:A16"/>
    <mergeCell ref="B14:B16"/>
    <mergeCell ref="C14:C16"/>
    <mergeCell ref="D14:D16"/>
    <mergeCell ref="E14:E16"/>
    <mergeCell ref="A1:E1"/>
    <mergeCell ref="H1:M1"/>
    <mergeCell ref="O1:T1"/>
    <mergeCell ref="X1:AC1"/>
    <mergeCell ref="AE1:AK1"/>
    <mergeCell ref="AM1:AN1"/>
    <mergeCell ref="AE27:AF27"/>
    <mergeCell ref="AE28:AF28"/>
    <mergeCell ref="AE29:AF29"/>
    <mergeCell ref="AE30:AF30"/>
    <mergeCell ref="AP1:AS1"/>
    <mergeCell ref="AU1:AY1"/>
    <mergeCell ref="BA1:BB1"/>
    <mergeCell ref="BD1:BF1"/>
    <mergeCell ref="BA5:BB5"/>
    <mergeCell ref="H93:M93"/>
    <mergeCell ref="AE33:AF33"/>
    <mergeCell ref="AE37:AF37"/>
    <mergeCell ref="AE38:AF38"/>
    <mergeCell ref="AE39:AF39"/>
    <mergeCell ref="AE40:AF40"/>
    <mergeCell ref="AE41:AF41"/>
    <mergeCell ref="AA21:AA23"/>
    <mergeCell ref="AA14:AA16"/>
    <mergeCell ref="AE42:AF42"/>
    <mergeCell ref="AE43:AF43"/>
    <mergeCell ref="AE44:AF44"/>
    <mergeCell ref="AE32:AF32"/>
    <mergeCell ref="AE25:AF25"/>
    <mergeCell ref="AE31:AF31"/>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7"/>
  <sheetViews>
    <sheetView view="pageBreakPreview" topLeftCell="E1" zoomScale="55" zoomScaleNormal="100" zoomScaleSheetLayoutView="55" workbookViewId="0">
      <pane ySplit="915"/>
      <selection sqref="A1:E1"/>
      <selection pane="bottomLeft" activeCell="C3" sqref="C3:C110"/>
    </sheetView>
  </sheetViews>
  <sheetFormatPr defaultRowHeight="15"/>
  <cols>
    <col min="1" max="1" width="5.85546875" style="183" customWidth="1"/>
    <col min="2" max="2" width="7.5703125" customWidth="1"/>
    <col min="3" max="3" width="7.42578125" customWidth="1"/>
    <col min="4" max="4" width="8.42578125" customWidth="1"/>
    <col min="5" max="6" width="9.140625" customWidth="1"/>
    <col min="7" max="7" width="3.42578125" customWidth="1"/>
    <col min="8" max="8" width="5" style="183" customWidth="1"/>
    <col min="9" max="9" width="4.85546875" customWidth="1"/>
    <col min="10" max="10" width="7.7109375" customWidth="1"/>
    <col min="11" max="11" width="8.42578125" customWidth="1"/>
    <col min="12" max="13" width="6.85546875" customWidth="1"/>
    <col min="14" max="14" width="2.7109375" customWidth="1"/>
    <col min="15" max="15" width="5.5703125" style="183"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944" t="s">
        <v>292</v>
      </c>
      <c r="B1" s="944"/>
      <c r="C1" s="944"/>
      <c r="D1" s="944"/>
      <c r="E1" s="944"/>
      <c r="F1" s="107"/>
      <c r="G1" s="108"/>
      <c r="H1" s="945" t="s">
        <v>293</v>
      </c>
      <c r="I1" s="946"/>
      <c r="J1" s="946"/>
      <c r="K1" s="946"/>
      <c r="L1" s="946"/>
      <c r="M1" s="947"/>
      <c r="N1" s="109"/>
      <c r="O1" s="948" t="s">
        <v>285</v>
      </c>
      <c r="P1" s="949"/>
      <c r="Q1" s="949"/>
      <c r="R1" s="949"/>
      <c r="S1" s="949"/>
      <c r="T1" s="950"/>
      <c r="U1" s="281"/>
      <c r="V1" s="111" t="s">
        <v>294</v>
      </c>
      <c r="W1" s="270"/>
      <c r="X1" s="948" t="s">
        <v>295</v>
      </c>
      <c r="Y1" s="949"/>
      <c r="Z1" s="949"/>
      <c r="AA1" s="949"/>
      <c r="AB1" s="949"/>
      <c r="AC1" s="950"/>
      <c r="AD1" s="20"/>
      <c r="AE1" s="939" t="s">
        <v>296</v>
      </c>
      <c r="AF1" s="890"/>
      <c r="AG1" s="890"/>
      <c r="AH1" s="890"/>
      <c r="AI1" s="890"/>
      <c r="AJ1" s="890"/>
      <c r="AK1" s="940"/>
      <c r="AL1" s="14"/>
      <c r="AM1" s="941" t="s">
        <v>30</v>
      </c>
      <c r="AN1" s="942"/>
      <c r="AO1" s="113"/>
      <c r="AP1" s="931" t="s">
        <v>297</v>
      </c>
      <c r="AQ1" s="938"/>
      <c r="AR1" s="938"/>
      <c r="AS1" s="932"/>
      <c r="AT1" s="114"/>
      <c r="AU1" s="939" t="s">
        <v>298</v>
      </c>
      <c r="AV1" s="890"/>
      <c r="AW1" s="890"/>
      <c r="AX1" s="890"/>
      <c r="AY1" s="940"/>
      <c r="BA1" s="931" t="s">
        <v>299</v>
      </c>
      <c r="BB1" s="932"/>
      <c r="BD1" s="931" t="s">
        <v>300</v>
      </c>
      <c r="BE1" s="938"/>
      <c r="BF1" s="932"/>
    </row>
    <row r="2" spans="1:58" s="183" customFormat="1" ht="51.75" thickBot="1">
      <c r="A2" s="179" t="s">
        <v>301</v>
      </c>
      <c r="B2" s="184" t="s">
        <v>302</v>
      </c>
      <c r="C2" s="179" t="s">
        <v>303</v>
      </c>
      <c r="D2" s="179" t="s">
        <v>304</v>
      </c>
      <c r="E2" s="179" t="s">
        <v>476</v>
      </c>
      <c r="F2" s="184" t="s">
        <v>305</v>
      </c>
      <c r="G2" s="185"/>
      <c r="H2" s="179" t="s">
        <v>301</v>
      </c>
      <c r="I2" s="179" t="s">
        <v>306</v>
      </c>
      <c r="J2" s="179" t="s">
        <v>302</v>
      </c>
      <c r="K2" s="179" t="s">
        <v>303</v>
      </c>
      <c r="L2" s="179" t="s">
        <v>307</v>
      </c>
      <c r="M2" s="186" t="s">
        <v>308</v>
      </c>
      <c r="N2" s="185"/>
      <c r="O2" s="184" t="s">
        <v>301</v>
      </c>
      <c r="P2" s="187" t="s">
        <v>306</v>
      </c>
      <c r="Q2" s="179" t="s">
        <v>309</v>
      </c>
      <c r="R2" s="179" t="s">
        <v>303</v>
      </c>
      <c r="S2" s="184" t="s">
        <v>307</v>
      </c>
      <c r="T2" s="188" t="s">
        <v>308</v>
      </c>
      <c r="U2" s="185"/>
      <c r="V2" s="304" t="s">
        <v>310</v>
      </c>
      <c r="W2" s="185"/>
      <c r="X2" s="189" t="s">
        <v>311</v>
      </c>
      <c r="Y2" s="190" t="s">
        <v>312</v>
      </c>
      <c r="Z2" s="191" t="s">
        <v>483</v>
      </c>
      <c r="AA2" s="189" t="s">
        <v>313</v>
      </c>
      <c r="AB2" s="191" t="s">
        <v>314</v>
      </c>
      <c r="AC2" s="192" t="s">
        <v>315</v>
      </c>
      <c r="AD2" s="193"/>
      <c r="AE2" s="194" t="s">
        <v>301</v>
      </c>
      <c r="AF2" s="194" t="s">
        <v>303</v>
      </c>
      <c r="AG2" s="194" t="s">
        <v>302</v>
      </c>
      <c r="AH2" s="194" t="s">
        <v>304</v>
      </c>
      <c r="AI2" s="195" t="s">
        <v>285</v>
      </c>
      <c r="AJ2" s="195" t="s">
        <v>310</v>
      </c>
      <c r="AK2" s="196" t="s">
        <v>316</v>
      </c>
      <c r="AL2" s="197"/>
      <c r="AM2" s="198" t="s">
        <v>317</v>
      </c>
      <c r="AN2" s="199" t="s">
        <v>318</v>
      </c>
      <c r="AO2" s="193"/>
      <c r="AP2" s="199" t="s">
        <v>301</v>
      </c>
      <c r="AQ2" s="199" t="s">
        <v>303</v>
      </c>
      <c r="AR2" s="199" t="s">
        <v>302</v>
      </c>
      <c r="AS2" s="199" t="s">
        <v>304</v>
      </c>
      <c r="AT2" s="197"/>
      <c r="AU2" s="198" t="s">
        <v>319</v>
      </c>
      <c r="AV2" s="199" t="s">
        <v>320</v>
      </c>
      <c r="AW2" s="199" t="s">
        <v>321</v>
      </c>
      <c r="AX2" s="200" t="s">
        <v>322</v>
      </c>
      <c r="AY2" s="196" t="s">
        <v>323</v>
      </c>
      <c r="BA2" s="196" t="s">
        <v>324</v>
      </c>
      <c r="BB2" s="200" t="s">
        <v>325</v>
      </c>
      <c r="BD2" s="201" t="s">
        <v>25</v>
      </c>
      <c r="BE2" s="202" t="s">
        <v>326</v>
      </c>
      <c r="BF2" s="203" t="s">
        <v>44</v>
      </c>
    </row>
    <row r="3" spans="1:58" ht="15.75" thickBot="1">
      <c r="A3" s="180" t="s">
        <v>408</v>
      </c>
      <c r="B3" s="272">
        <v>3</v>
      </c>
      <c r="C3" s="268">
        <v>4.3</v>
      </c>
      <c r="D3" s="268">
        <f>B3*C3</f>
        <v>12.9</v>
      </c>
      <c r="E3" s="272"/>
      <c r="F3" s="268"/>
      <c r="G3" s="270"/>
      <c r="H3" s="204" t="s">
        <v>327</v>
      </c>
      <c r="I3" s="122">
        <v>0</v>
      </c>
      <c r="J3" s="122">
        <v>0</v>
      </c>
      <c r="K3" s="122">
        <v>0</v>
      </c>
      <c r="L3" s="122">
        <v>0</v>
      </c>
      <c r="M3" s="122">
        <v>0</v>
      </c>
      <c r="N3" s="270"/>
      <c r="O3" s="205" t="s">
        <v>307</v>
      </c>
      <c r="P3" s="122">
        <v>1</v>
      </c>
      <c r="Q3" s="122">
        <v>3</v>
      </c>
      <c r="R3" s="122">
        <v>2</v>
      </c>
      <c r="S3" s="138">
        <f t="shared" ref="S3:S20" si="0">Q3*R3</f>
        <v>6</v>
      </c>
      <c r="T3" s="122">
        <f>S3</f>
        <v>6</v>
      </c>
      <c r="U3" s="111"/>
      <c r="V3" s="270">
        <f>SUM(D3-M3-T3)</f>
        <v>6.9</v>
      </c>
      <c r="W3" s="175"/>
      <c r="X3" s="123">
        <f>SUM(V3*2)</f>
        <v>13.8</v>
      </c>
      <c r="Y3" s="123">
        <f>SUM(V3*2)</f>
        <v>13.8</v>
      </c>
      <c r="Z3" s="286">
        <f>4.2*3</f>
        <v>12.6</v>
      </c>
      <c r="AA3" s="286">
        <f>B3*C3-L3-S3</f>
        <v>6.9</v>
      </c>
      <c r="AB3" s="126">
        <f>B3*C3-L3-S3</f>
        <v>6.9</v>
      </c>
      <c r="AC3" s="284">
        <f>2.2*3</f>
        <v>6.6</v>
      </c>
      <c r="AD3" s="277"/>
      <c r="AE3" s="274" t="s">
        <v>328</v>
      </c>
      <c r="AF3" s="275"/>
      <c r="AG3" s="275"/>
      <c r="AH3" s="284">
        <f>SUM(AF3*AG3)</f>
        <v>0</v>
      </c>
      <c r="AI3" s="285"/>
      <c r="AJ3" s="285">
        <f>SUM(AH3-AI3)</f>
        <v>0</v>
      </c>
      <c r="AK3" s="285">
        <f>AJ3*2</f>
        <v>0</v>
      </c>
      <c r="AL3" s="13"/>
      <c r="AM3" s="130">
        <f>SUM(E3-M3-T3-Z3)</f>
        <v>-18.600000000000001</v>
      </c>
      <c r="AN3" s="284">
        <f>SUM(F3-M3-T3)</f>
        <v>-6</v>
      </c>
      <c r="AO3" s="9"/>
      <c r="AP3" s="274" t="s">
        <v>329</v>
      </c>
      <c r="AQ3" s="275">
        <v>1.5</v>
      </c>
      <c r="AR3" s="275">
        <v>1.6</v>
      </c>
      <c r="AS3" s="284">
        <f t="shared" ref="AS3:AS13" si="1">SUM(AQ3*AR3)</f>
        <v>2.4</v>
      </c>
      <c r="AT3" s="8"/>
      <c r="AU3" s="273">
        <v>739.04</v>
      </c>
      <c r="AV3" s="132">
        <v>739.04</v>
      </c>
      <c r="AW3" s="118">
        <v>739.04</v>
      </c>
      <c r="AX3" s="133">
        <f>AX13</f>
        <v>112.76</v>
      </c>
      <c r="AY3" s="133">
        <f>SUM(AW3-AX3)</f>
        <v>626.28</v>
      </c>
      <c r="BA3" s="134">
        <f>SUM(15.2*2)</f>
        <v>30.4</v>
      </c>
      <c r="BB3" s="135">
        <f>SUM(739.04-BA3)</f>
        <v>708.64</v>
      </c>
      <c r="BD3" s="135">
        <v>97.89</v>
      </c>
      <c r="BE3" s="279">
        <v>219.85</v>
      </c>
      <c r="BF3" s="135">
        <f>SUM(BD3+BE3)</f>
        <v>317.74</v>
      </c>
    </row>
    <row r="4" spans="1:58" ht="15.75" thickBot="1">
      <c r="A4" s="267" t="s">
        <v>409</v>
      </c>
      <c r="B4" s="272">
        <v>3</v>
      </c>
      <c r="C4" s="268">
        <v>4.3</v>
      </c>
      <c r="D4" s="289">
        <f t="shared" ref="D4:D67" si="2">B4*C4</f>
        <v>12.9</v>
      </c>
      <c r="E4" s="272"/>
      <c r="F4" s="268"/>
      <c r="G4" s="270"/>
      <c r="H4" s="204" t="s">
        <v>327</v>
      </c>
      <c r="I4" s="122"/>
      <c r="J4" s="122"/>
      <c r="K4" s="122"/>
      <c r="L4" s="122">
        <v>0</v>
      </c>
      <c r="M4" s="122">
        <v>0</v>
      </c>
      <c r="N4" s="270"/>
      <c r="O4" s="205" t="s">
        <v>327</v>
      </c>
      <c r="P4" s="123"/>
      <c r="Q4" s="123"/>
      <c r="R4" s="123"/>
      <c r="S4" s="138">
        <f t="shared" si="0"/>
        <v>0</v>
      </c>
      <c r="T4" s="123">
        <f>P4*S4</f>
        <v>0</v>
      </c>
      <c r="U4" s="111"/>
      <c r="V4" s="270">
        <f t="shared" ref="V4:V13" si="3">SUM(D4-M4-T4)</f>
        <v>12.9</v>
      </c>
      <c r="W4" s="175"/>
      <c r="X4" s="123">
        <f t="shared" ref="X4:X13" si="4">SUM(V4*2)</f>
        <v>25.8</v>
      </c>
      <c r="Y4" s="123">
        <f t="shared" ref="Y4:Y13" si="5">SUM(V4*2)</f>
        <v>25.8</v>
      </c>
      <c r="Z4" s="286">
        <f>D4</f>
        <v>12.9</v>
      </c>
      <c r="AA4" s="286"/>
      <c r="AB4" s="126">
        <f>B4*C4-L4-S4</f>
        <v>12.9</v>
      </c>
      <c r="AC4" s="140">
        <f>D4</f>
        <v>12.9</v>
      </c>
      <c r="AD4" s="277"/>
      <c r="AE4" s="276" t="s">
        <v>330</v>
      </c>
      <c r="AF4" s="277"/>
      <c r="AG4" s="277"/>
      <c r="AH4" s="285">
        <f t="shared" ref="AH4:AH13" si="6">SUM(AF4*AG4)</f>
        <v>0</v>
      </c>
      <c r="AI4" s="285"/>
      <c r="AJ4" s="285">
        <f t="shared" ref="AJ4:AJ13" si="7">SUM(AH4-AI4)</f>
        <v>0</v>
      </c>
      <c r="AK4" s="285">
        <f t="shared" ref="AK4:AK13" si="8">AJ4*2</f>
        <v>0</v>
      </c>
      <c r="AL4" s="13"/>
      <c r="AM4" s="130">
        <f t="shared" ref="AM4:AM13" si="9">SUM(E4-M4-T4-Z4)</f>
        <v>-12.9</v>
      </c>
      <c r="AN4" s="285">
        <f>SUM(F4-M4-T4)</f>
        <v>0</v>
      </c>
      <c r="AO4" s="9"/>
      <c r="AP4" s="276" t="s">
        <v>331</v>
      </c>
      <c r="AQ4" s="277">
        <v>1.5</v>
      </c>
      <c r="AR4" s="277">
        <v>1.6</v>
      </c>
      <c r="AS4" s="285">
        <f t="shared" si="1"/>
        <v>2.4</v>
      </c>
      <c r="AT4" s="8"/>
      <c r="AX4" s="8"/>
      <c r="AY4" s="8"/>
    </row>
    <row r="5" spans="1:58" ht="15.75" thickBot="1">
      <c r="A5" s="267" t="s">
        <v>410</v>
      </c>
      <c r="B5" s="272">
        <v>3</v>
      </c>
      <c r="C5" s="268">
        <v>4.3</v>
      </c>
      <c r="D5" s="289">
        <f t="shared" si="2"/>
        <v>12.9</v>
      </c>
      <c r="E5" s="272"/>
      <c r="F5" s="268"/>
      <c r="G5" s="116"/>
      <c r="H5" s="204" t="s">
        <v>327</v>
      </c>
      <c r="I5" s="122"/>
      <c r="J5" s="122"/>
      <c r="K5" s="122"/>
      <c r="L5" s="122">
        <v>0</v>
      </c>
      <c r="M5" s="122">
        <v>0</v>
      </c>
      <c r="N5" s="270"/>
      <c r="O5" s="205" t="s">
        <v>327</v>
      </c>
      <c r="P5" s="123"/>
      <c r="Q5" s="123"/>
      <c r="R5" s="123"/>
      <c r="S5" s="138">
        <f t="shared" si="0"/>
        <v>0</v>
      </c>
      <c r="T5" s="123">
        <f>S5</f>
        <v>0</v>
      </c>
      <c r="U5" s="111"/>
      <c r="V5" s="270">
        <f>D5</f>
        <v>12.9</v>
      </c>
      <c r="W5" s="175"/>
      <c r="X5" s="123">
        <f t="shared" si="4"/>
        <v>25.8</v>
      </c>
      <c r="Y5" s="123">
        <f t="shared" si="5"/>
        <v>25.8</v>
      </c>
      <c r="Z5" s="286">
        <f>D5</f>
        <v>12.9</v>
      </c>
      <c r="AA5" s="286"/>
      <c r="AB5" s="126">
        <f>B5*C5-L5-S5</f>
        <v>12.9</v>
      </c>
      <c r="AC5" s="140">
        <f>D5</f>
        <v>12.9</v>
      </c>
      <c r="AD5" s="277"/>
      <c r="AE5" s="276" t="s">
        <v>332</v>
      </c>
      <c r="AF5" s="277"/>
      <c r="AG5" s="277"/>
      <c r="AH5" s="285">
        <f t="shared" si="6"/>
        <v>0</v>
      </c>
      <c r="AI5" s="285"/>
      <c r="AJ5" s="285">
        <f t="shared" si="7"/>
        <v>0</v>
      </c>
      <c r="AK5" s="285">
        <f t="shared" si="8"/>
        <v>0</v>
      </c>
      <c r="AL5" s="13"/>
      <c r="AM5" s="130">
        <f>E5</f>
        <v>0</v>
      </c>
      <c r="AN5" s="285">
        <f>F5</f>
        <v>0</v>
      </c>
      <c r="AO5" s="9"/>
      <c r="AP5" s="276" t="s">
        <v>333</v>
      </c>
      <c r="AQ5" s="277">
        <v>1.5</v>
      </c>
      <c r="AR5" s="277">
        <v>1.6</v>
      </c>
      <c r="AS5" s="285">
        <f t="shared" si="1"/>
        <v>2.4</v>
      </c>
      <c r="AT5" s="8"/>
      <c r="AX5" s="8"/>
      <c r="AY5" s="8"/>
      <c r="BA5" s="941" t="s">
        <v>334</v>
      </c>
      <c r="BB5" s="942"/>
    </row>
    <row r="6" spans="1:58">
      <c r="A6" s="267" t="s">
        <v>411</v>
      </c>
      <c r="B6" s="272">
        <v>3</v>
      </c>
      <c r="C6" s="268">
        <v>4.3</v>
      </c>
      <c r="D6" s="289">
        <f t="shared" si="2"/>
        <v>12.9</v>
      </c>
      <c r="E6" s="272"/>
      <c r="F6" s="268"/>
      <c r="G6" s="270"/>
      <c r="H6" s="204" t="s">
        <v>327</v>
      </c>
      <c r="I6" s="122"/>
      <c r="J6" s="122"/>
      <c r="K6" s="122"/>
      <c r="L6" s="122">
        <v>0</v>
      </c>
      <c r="M6" s="122">
        <v>0</v>
      </c>
      <c r="N6" s="270"/>
      <c r="O6" s="205" t="s">
        <v>327</v>
      </c>
      <c r="P6" s="122"/>
      <c r="Q6" s="122"/>
      <c r="R6" s="122"/>
      <c r="S6" s="138">
        <f t="shared" si="0"/>
        <v>0</v>
      </c>
      <c r="T6" s="122">
        <v>0</v>
      </c>
      <c r="U6" s="111"/>
      <c r="V6" s="270">
        <f t="shared" si="3"/>
        <v>12.9</v>
      </c>
      <c r="W6" s="175"/>
      <c r="X6" s="123">
        <f t="shared" si="4"/>
        <v>25.8</v>
      </c>
      <c r="Y6" s="123">
        <f t="shared" si="5"/>
        <v>25.8</v>
      </c>
      <c r="Z6" s="286"/>
      <c r="AA6" s="286"/>
      <c r="AB6" s="126">
        <f>B6*C6-L6-S6</f>
        <v>12.9</v>
      </c>
      <c r="AC6" s="285">
        <f>2*D6</f>
        <v>25.8</v>
      </c>
      <c r="AD6" s="277"/>
      <c r="AE6" s="276" t="s">
        <v>335</v>
      </c>
      <c r="AF6" s="277"/>
      <c r="AG6" s="277"/>
      <c r="AH6" s="285">
        <f t="shared" si="6"/>
        <v>0</v>
      </c>
      <c r="AI6" s="285"/>
      <c r="AJ6" s="285">
        <f t="shared" si="7"/>
        <v>0</v>
      </c>
      <c r="AK6" s="285">
        <f t="shared" si="8"/>
        <v>0</v>
      </c>
      <c r="AL6" s="13"/>
      <c r="AM6" s="130">
        <f>E6</f>
        <v>0</v>
      </c>
      <c r="AN6" s="285">
        <f>F6</f>
        <v>0</v>
      </c>
      <c r="AO6" s="9"/>
      <c r="AP6" s="276" t="s">
        <v>336</v>
      </c>
      <c r="AQ6" s="277">
        <v>1.3</v>
      </c>
      <c r="AR6" s="277">
        <v>1.8</v>
      </c>
      <c r="AS6" s="285">
        <f t="shared" si="1"/>
        <v>2.34</v>
      </c>
      <c r="AT6" s="8"/>
      <c r="AX6" s="8"/>
      <c r="AY6" s="8"/>
    </row>
    <row r="7" spans="1:58" ht="15.75" thickBot="1">
      <c r="A7" s="267" t="s">
        <v>412</v>
      </c>
      <c r="B7" s="272">
        <v>3</v>
      </c>
      <c r="C7" s="268">
        <v>4.3</v>
      </c>
      <c r="D7" s="289">
        <f t="shared" si="2"/>
        <v>12.9</v>
      </c>
      <c r="E7" s="272"/>
      <c r="F7" s="268"/>
      <c r="G7" s="270"/>
      <c r="H7" s="204" t="s">
        <v>327</v>
      </c>
      <c r="I7" s="122"/>
      <c r="J7" s="122"/>
      <c r="K7" s="122"/>
      <c r="L7" s="138">
        <f>J7*K7</f>
        <v>0</v>
      </c>
      <c r="M7" s="175">
        <f>I7*L7</f>
        <v>0</v>
      </c>
      <c r="N7" s="270"/>
      <c r="O7" s="204" t="s">
        <v>327</v>
      </c>
      <c r="P7" s="122"/>
      <c r="Q7" s="122"/>
      <c r="R7" s="122"/>
      <c r="S7" s="138">
        <f t="shared" si="0"/>
        <v>0</v>
      </c>
      <c r="T7" s="122">
        <v>0</v>
      </c>
      <c r="U7" s="111"/>
      <c r="V7" s="270">
        <f t="shared" si="3"/>
        <v>12.9</v>
      </c>
      <c r="W7" s="175"/>
      <c r="X7" s="123">
        <f t="shared" si="4"/>
        <v>25.8</v>
      </c>
      <c r="Y7" s="123">
        <f t="shared" si="5"/>
        <v>25.8</v>
      </c>
      <c r="Z7" s="286"/>
      <c r="AA7" s="286"/>
      <c r="AB7" s="126">
        <f>0.7*C7-L7</f>
        <v>3.01</v>
      </c>
      <c r="AC7" s="285">
        <f>2*D7</f>
        <v>25.8</v>
      </c>
      <c r="AD7" s="277"/>
      <c r="AE7" s="276" t="s">
        <v>337</v>
      </c>
      <c r="AF7" s="277"/>
      <c r="AG7" s="277"/>
      <c r="AH7" s="285">
        <f t="shared" si="6"/>
        <v>0</v>
      </c>
      <c r="AI7" s="285"/>
      <c r="AJ7" s="285">
        <f t="shared" si="7"/>
        <v>0</v>
      </c>
      <c r="AK7" s="285">
        <f t="shared" si="8"/>
        <v>0</v>
      </c>
      <c r="AL7" s="13"/>
      <c r="AM7" s="130">
        <f t="shared" si="9"/>
        <v>0</v>
      </c>
      <c r="AN7" s="285">
        <f t="shared" ref="AN7:AN13" si="10">SUM(F7-M7-T7)</f>
        <v>0</v>
      </c>
      <c r="AO7" s="9"/>
      <c r="AP7" s="276" t="s">
        <v>338</v>
      </c>
      <c r="AQ7" s="277">
        <v>0.7</v>
      </c>
      <c r="AR7" s="277">
        <v>1</v>
      </c>
      <c r="AS7" s="285">
        <f t="shared" si="1"/>
        <v>0.7</v>
      </c>
      <c r="AT7" s="8"/>
      <c r="AX7" s="8"/>
    </row>
    <row r="8" spans="1:58" ht="15.75" thickBot="1">
      <c r="A8" s="267" t="s">
        <v>413</v>
      </c>
      <c r="B8" s="272">
        <v>3</v>
      </c>
      <c r="C8" s="268">
        <v>4.3</v>
      </c>
      <c r="D8" s="289">
        <f t="shared" si="2"/>
        <v>12.9</v>
      </c>
      <c r="E8" s="272"/>
      <c r="F8" s="268"/>
      <c r="G8" s="270"/>
      <c r="H8" s="204" t="s">
        <v>327</v>
      </c>
      <c r="I8" s="122"/>
      <c r="J8" s="122"/>
      <c r="K8" s="122"/>
      <c r="L8" s="138">
        <f t="shared" ref="L8:L18" si="11">J8*K8</f>
        <v>0</v>
      </c>
      <c r="M8" s="175">
        <f t="shared" ref="M8:M13" si="12">I8*L8</f>
        <v>0</v>
      </c>
      <c r="N8" s="270"/>
      <c r="O8" s="204" t="s">
        <v>327</v>
      </c>
      <c r="P8" s="122"/>
      <c r="Q8" s="122"/>
      <c r="R8" s="122"/>
      <c r="S8" s="138">
        <f t="shared" si="0"/>
        <v>0</v>
      </c>
      <c r="T8" s="122">
        <v>0</v>
      </c>
      <c r="U8" s="111"/>
      <c r="V8" s="270">
        <f t="shared" si="3"/>
        <v>12.9</v>
      </c>
      <c r="W8" s="175"/>
      <c r="X8" s="123">
        <f t="shared" si="4"/>
        <v>25.8</v>
      </c>
      <c r="Y8" s="123">
        <f t="shared" si="5"/>
        <v>25.8</v>
      </c>
      <c r="Z8" s="286"/>
      <c r="AA8" s="286"/>
      <c r="AB8" s="126">
        <f t="shared" ref="AB8:AB18" si="13">0.7*C8-L8</f>
        <v>3.01</v>
      </c>
      <c r="AC8" s="285">
        <f>2*D8</f>
        <v>25.8</v>
      </c>
      <c r="AD8" s="277"/>
      <c r="AE8" s="276" t="s">
        <v>339</v>
      </c>
      <c r="AF8" s="277"/>
      <c r="AG8" s="277"/>
      <c r="AH8" s="285">
        <f t="shared" si="6"/>
        <v>0</v>
      </c>
      <c r="AI8" s="285"/>
      <c r="AJ8" s="285">
        <f t="shared" si="7"/>
        <v>0</v>
      </c>
      <c r="AK8" s="285">
        <f t="shared" si="8"/>
        <v>0</v>
      </c>
      <c r="AL8" s="13"/>
      <c r="AM8" s="130">
        <f t="shared" si="9"/>
        <v>0</v>
      </c>
      <c r="AN8" s="285">
        <f t="shared" si="10"/>
        <v>0</v>
      </c>
      <c r="AO8" s="9"/>
      <c r="AP8" s="276" t="s">
        <v>340</v>
      </c>
      <c r="AQ8" s="277">
        <v>0.7</v>
      </c>
      <c r="AR8" s="277">
        <v>1</v>
      </c>
      <c r="AS8" s="285">
        <f t="shared" si="1"/>
        <v>0.7</v>
      </c>
      <c r="AT8" s="8"/>
      <c r="AU8" s="135" t="s">
        <v>341</v>
      </c>
      <c r="AV8" s="135" t="s">
        <v>306</v>
      </c>
      <c r="AW8" s="135" t="s">
        <v>304</v>
      </c>
      <c r="AX8" s="280" t="s">
        <v>342</v>
      </c>
    </row>
    <row r="9" spans="1:58">
      <c r="A9" s="267" t="s">
        <v>414</v>
      </c>
      <c r="B9" s="272">
        <v>3</v>
      </c>
      <c r="C9" s="268">
        <v>4.3</v>
      </c>
      <c r="D9" s="289">
        <f t="shared" si="2"/>
        <v>12.9</v>
      </c>
      <c r="E9" s="272"/>
      <c r="F9" s="268"/>
      <c r="G9" s="270"/>
      <c r="H9" s="204" t="s">
        <v>327</v>
      </c>
      <c r="I9" s="122"/>
      <c r="J9" s="122"/>
      <c r="K9" s="122"/>
      <c r="L9" s="138">
        <f t="shared" si="11"/>
        <v>0</v>
      </c>
      <c r="M9" s="175">
        <f t="shared" si="12"/>
        <v>0</v>
      </c>
      <c r="N9" s="270"/>
      <c r="O9" s="204" t="s">
        <v>327</v>
      </c>
      <c r="P9" s="122"/>
      <c r="Q9" s="122"/>
      <c r="R9" s="122"/>
      <c r="S9" s="138">
        <f t="shared" si="0"/>
        <v>0</v>
      </c>
      <c r="T9" s="122">
        <v>0</v>
      </c>
      <c r="U9" s="111"/>
      <c r="V9" s="270">
        <f t="shared" si="3"/>
        <v>12.9</v>
      </c>
      <c r="W9" s="175"/>
      <c r="X9" s="123">
        <f t="shared" si="4"/>
        <v>25.8</v>
      </c>
      <c r="Y9" s="123">
        <f t="shared" si="5"/>
        <v>25.8</v>
      </c>
      <c r="Z9" s="286"/>
      <c r="AA9" s="286"/>
      <c r="AB9" s="126">
        <f t="shared" si="13"/>
        <v>3.01</v>
      </c>
      <c r="AC9" s="285">
        <f>2*D9</f>
        <v>25.8</v>
      </c>
      <c r="AD9" s="277"/>
      <c r="AE9" s="276" t="s">
        <v>343</v>
      </c>
      <c r="AF9" s="277"/>
      <c r="AG9" s="277"/>
      <c r="AH9" s="285">
        <f t="shared" si="6"/>
        <v>0</v>
      </c>
      <c r="AI9" s="285"/>
      <c r="AJ9" s="285">
        <f t="shared" si="7"/>
        <v>0</v>
      </c>
      <c r="AK9" s="285">
        <f t="shared" si="8"/>
        <v>0</v>
      </c>
      <c r="AL9" s="13"/>
      <c r="AM9" s="130">
        <f t="shared" si="9"/>
        <v>0</v>
      </c>
      <c r="AN9" s="285">
        <f t="shared" si="10"/>
        <v>0</v>
      </c>
      <c r="AO9" s="9"/>
      <c r="AP9" s="276" t="s">
        <v>344</v>
      </c>
      <c r="AQ9" s="277">
        <v>1.1499999999999999</v>
      </c>
      <c r="AR9" s="277">
        <v>1.6</v>
      </c>
      <c r="AS9" s="285">
        <f t="shared" si="1"/>
        <v>1.84</v>
      </c>
      <c r="AT9" s="8"/>
      <c r="AU9" s="114" t="s">
        <v>345</v>
      </c>
      <c r="AV9" s="114">
        <v>6</v>
      </c>
      <c r="AW9" s="114">
        <v>2.89</v>
      </c>
      <c r="AX9" s="119">
        <f>SUM(AV9*AW9)</f>
        <v>17.34</v>
      </c>
    </row>
    <row r="10" spans="1:58">
      <c r="A10" s="267" t="s">
        <v>415</v>
      </c>
      <c r="B10" s="272">
        <v>3</v>
      </c>
      <c r="C10" s="268">
        <v>4.3</v>
      </c>
      <c r="D10" s="289">
        <f t="shared" si="2"/>
        <v>12.9</v>
      </c>
      <c r="E10" s="272"/>
      <c r="F10" s="268"/>
      <c r="G10" s="270"/>
      <c r="H10" s="204" t="s">
        <v>327</v>
      </c>
      <c r="I10" s="122"/>
      <c r="J10" s="122"/>
      <c r="K10" s="122"/>
      <c r="L10" s="138">
        <f t="shared" si="11"/>
        <v>0</v>
      </c>
      <c r="M10" s="175">
        <f t="shared" si="12"/>
        <v>0</v>
      </c>
      <c r="N10" s="270"/>
      <c r="O10" s="204" t="s">
        <v>613</v>
      </c>
      <c r="P10" s="122">
        <v>1</v>
      </c>
      <c r="Q10" s="122">
        <v>2.1</v>
      </c>
      <c r="R10" s="122">
        <v>2</v>
      </c>
      <c r="S10" s="138">
        <f t="shared" si="0"/>
        <v>4.2</v>
      </c>
      <c r="T10" s="138">
        <f>S10</f>
        <v>4.2</v>
      </c>
      <c r="U10" s="111"/>
      <c r="V10" s="270">
        <f t="shared" si="3"/>
        <v>8.6999999999999993</v>
      </c>
      <c r="W10" s="175"/>
      <c r="X10" s="123">
        <f t="shared" si="4"/>
        <v>17.399999999999999</v>
      </c>
      <c r="Y10" s="123">
        <f t="shared" si="5"/>
        <v>17.399999999999999</v>
      </c>
      <c r="Z10" s="286"/>
      <c r="AA10" s="286">
        <f>B10*C10-L10-S10</f>
        <v>8.6999999999999993</v>
      </c>
      <c r="AB10" s="126">
        <f t="shared" si="13"/>
        <v>3.01</v>
      </c>
      <c r="AC10" s="140">
        <f>D10-T10</f>
        <v>8.6999999999999993</v>
      </c>
      <c r="AD10" s="277"/>
      <c r="AE10" s="276" t="s">
        <v>346</v>
      </c>
      <c r="AF10" s="277"/>
      <c r="AG10" s="277"/>
      <c r="AH10" s="285">
        <f t="shared" si="6"/>
        <v>0</v>
      </c>
      <c r="AI10" s="285"/>
      <c r="AJ10" s="285">
        <f t="shared" si="7"/>
        <v>0</v>
      </c>
      <c r="AK10" s="285">
        <f t="shared" si="8"/>
        <v>0</v>
      </c>
      <c r="AL10" s="13"/>
      <c r="AM10" s="130">
        <f t="shared" si="9"/>
        <v>-4.2</v>
      </c>
      <c r="AN10" s="285">
        <f t="shared" si="10"/>
        <v>-4.2</v>
      </c>
      <c r="AO10" s="9"/>
      <c r="AP10" s="276" t="s">
        <v>347</v>
      </c>
      <c r="AQ10" s="277">
        <v>0.4</v>
      </c>
      <c r="AR10" s="277">
        <v>1.8</v>
      </c>
      <c r="AS10" s="285">
        <f t="shared" si="1"/>
        <v>0.72</v>
      </c>
      <c r="AT10" s="8"/>
      <c r="AU10" s="114" t="s">
        <v>348</v>
      </c>
      <c r="AV10" s="114">
        <v>2</v>
      </c>
      <c r="AW10" s="114">
        <v>15.2</v>
      </c>
      <c r="AX10" s="114">
        <f>SUM(AV10*AW10)</f>
        <v>30.4</v>
      </c>
    </row>
    <row r="11" spans="1:58">
      <c r="A11" s="267" t="s">
        <v>416</v>
      </c>
      <c r="B11" s="272">
        <v>3</v>
      </c>
      <c r="C11" s="268">
        <v>2</v>
      </c>
      <c r="D11" s="289">
        <f t="shared" si="2"/>
        <v>6</v>
      </c>
      <c r="E11" s="272"/>
      <c r="F11" s="268"/>
      <c r="G11" s="270"/>
      <c r="H11" s="204" t="s">
        <v>428</v>
      </c>
      <c r="I11" s="122">
        <v>15</v>
      </c>
      <c r="J11" s="122">
        <v>1</v>
      </c>
      <c r="K11" s="122">
        <v>1.5</v>
      </c>
      <c r="L11" s="138">
        <f t="shared" si="11"/>
        <v>1.5</v>
      </c>
      <c r="M11" s="175">
        <v>0</v>
      </c>
      <c r="N11" s="270"/>
      <c r="O11" s="204" t="s">
        <v>614</v>
      </c>
      <c r="P11" s="122">
        <v>3</v>
      </c>
      <c r="Q11" s="122">
        <v>2.1</v>
      </c>
      <c r="R11" s="122">
        <v>2</v>
      </c>
      <c r="S11" s="138">
        <f t="shared" si="0"/>
        <v>4.2</v>
      </c>
      <c r="T11" s="138">
        <f>S11</f>
        <v>4.2</v>
      </c>
      <c r="U11" s="111"/>
      <c r="V11" s="270">
        <f t="shared" si="3"/>
        <v>1.8</v>
      </c>
      <c r="W11" s="175"/>
      <c r="X11" s="123">
        <f t="shared" si="4"/>
        <v>3.6</v>
      </c>
      <c r="Y11" s="123">
        <f t="shared" si="5"/>
        <v>3.6</v>
      </c>
      <c r="Z11" s="286"/>
      <c r="AA11" s="286">
        <f>(2.14*B11)-L11</f>
        <v>4.92</v>
      </c>
      <c r="AB11" s="126">
        <f t="shared" si="13"/>
        <v>-0.1</v>
      </c>
      <c r="AC11" s="140">
        <f>(2*D11)-AB11-S11-L11</f>
        <v>6.4</v>
      </c>
      <c r="AD11" s="277"/>
      <c r="AE11" s="276" t="s">
        <v>349</v>
      </c>
      <c r="AF11" s="277"/>
      <c r="AG11" s="277"/>
      <c r="AH11" s="285">
        <f t="shared" si="6"/>
        <v>0</v>
      </c>
      <c r="AI11" s="285"/>
      <c r="AJ11" s="285">
        <f t="shared" si="7"/>
        <v>0</v>
      </c>
      <c r="AK11" s="285">
        <f t="shared" si="8"/>
        <v>0</v>
      </c>
      <c r="AL11" s="13"/>
      <c r="AM11" s="130">
        <f t="shared" si="9"/>
        <v>-4.2</v>
      </c>
      <c r="AN11" s="285">
        <f t="shared" si="10"/>
        <v>-4.2</v>
      </c>
      <c r="AO11" s="9"/>
      <c r="AP11" s="276" t="s">
        <v>350</v>
      </c>
      <c r="AQ11" s="277">
        <v>1.1000000000000001</v>
      </c>
      <c r="AR11" s="277">
        <v>1.6</v>
      </c>
      <c r="AS11" s="285">
        <f t="shared" si="1"/>
        <v>1.76</v>
      </c>
      <c r="AT11" s="8"/>
      <c r="AU11" s="114" t="s">
        <v>351</v>
      </c>
      <c r="AV11" s="114">
        <v>2</v>
      </c>
      <c r="AW11" s="114">
        <v>10.5</v>
      </c>
      <c r="AX11" s="114">
        <f>SUM(AV11*AW11)</f>
        <v>21</v>
      </c>
    </row>
    <row r="12" spans="1:58" ht="15.75" thickBot="1">
      <c r="A12" s="267" t="s">
        <v>417</v>
      </c>
      <c r="B12" s="272">
        <v>3</v>
      </c>
      <c r="C12" s="268">
        <v>4.3</v>
      </c>
      <c r="D12" s="289">
        <f t="shared" si="2"/>
        <v>12.9</v>
      </c>
      <c r="E12" s="272"/>
      <c r="F12" s="272"/>
      <c r="G12" s="270"/>
      <c r="H12" s="204" t="s">
        <v>390</v>
      </c>
      <c r="I12" s="122">
        <v>3</v>
      </c>
      <c r="J12" s="122">
        <v>1</v>
      </c>
      <c r="K12" s="122">
        <v>1.2</v>
      </c>
      <c r="L12" s="138">
        <f t="shared" si="11"/>
        <v>1.2</v>
      </c>
      <c r="M12" s="175">
        <v>0</v>
      </c>
      <c r="N12" s="270"/>
      <c r="O12" s="204" t="s">
        <v>378</v>
      </c>
      <c r="P12" s="122">
        <v>40</v>
      </c>
      <c r="Q12" s="122">
        <v>2.1</v>
      </c>
      <c r="R12" s="122">
        <v>0.9</v>
      </c>
      <c r="S12" s="138">
        <f t="shared" si="0"/>
        <v>1.89</v>
      </c>
      <c r="T12" s="122">
        <v>0</v>
      </c>
      <c r="U12" s="111"/>
      <c r="V12" s="270">
        <f t="shared" si="3"/>
        <v>12.9</v>
      </c>
      <c r="W12" s="175"/>
      <c r="X12" s="123">
        <f t="shared" si="4"/>
        <v>25.8</v>
      </c>
      <c r="Y12" s="123">
        <f t="shared" si="5"/>
        <v>25.8</v>
      </c>
      <c r="Z12" s="286"/>
      <c r="AA12" s="286">
        <f>B12*C12-L12-S12</f>
        <v>9.81</v>
      </c>
      <c r="AB12" s="126">
        <f t="shared" si="13"/>
        <v>1.81</v>
      </c>
      <c r="AC12" s="290"/>
      <c r="AD12" s="277"/>
      <c r="AE12" s="276" t="s">
        <v>352</v>
      </c>
      <c r="AF12" s="277"/>
      <c r="AG12" s="277"/>
      <c r="AH12" s="285">
        <f t="shared" si="6"/>
        <v>0</v>
      </c>
      <c r="AI12" s="285"/>
      <c r="AJ12" s="285">
        <f t="shared" si="7"/>
        <v>0</v>
      </c>
      <c r="AK12" s="285">
        <f t="shared" si="8"/>
        <v>0</v>
      </c>
      <c r="AL12" s="13"/>
      <c r="AM12" s="130">
        <f t="shared" si="9"/>
        <v>0</v>
      </c>
      <c r="AN12" s="285">
        <f t="shared" si="10"/>
        <v>0</v>
      </c>
      <c r="AO12" s="9"/>
      <c r="AP12" s="276" t="s">
        <v>353</v>
      </c>
      <c r="AQ12" s="277">
        <v>1.1000000000000001</v>
      </c>
      <c r="AR12" s="277">
        <v>1.6</v>
      </c>
      <c r="AS12" s="285">
        <f t="shared" si="1"/>
        <v>1.76</v>
      </c>
      <c r="AT12" s="8"/>
      <c r="AU12" s="134" t="s">
        <v>354</v>
      </c>
      <c r="AV12" s="134">
        <v>1</v>
      </c>
      <c r="AW12" s="287">
        <v>44.02</v>
      </c>
      <c r="AX12" s="134">
        <f>SUM(AV12*AW12)</f>
        <v>44.02</v>
      </c>
    </row>
    <row r="13" spans="1:58" ht="15.75" thickBot="1">
      <c r="A13" s="267" t="s">
        <v>425</v>
      </c>
      <c r="B13" s="272">
        <v>3</v>
      </c>
      <c r="C13" s="268">
        <v>5.95</v>
      </c>
      <c r="D13" s="289">
        <f t="shared" si="2"/>
        <v>17.850000000000001</v>
      </c>
      <c r="E13" s="272"/>
      <c r="F13" s="272"/>
      <c r="G13" s="270"/>
      <c r="H13" s="204" t="s">
        <v>385</v>
      </c>
      <c r="I13" s="122">
        <v>11</v>
      </c>
      <c r="J13" s="122">
        <v>0.4</v>
      </c>
      <c r="K13" s="122">
        <v>0.8</v>
      </c>
      <c r="L13" s="138">
        <f t="shared" si="11"/>
        <v>0.32</v>
      </c>
      <c r="M13" s="175">
        <f t="shared" si="12"/>
        <v>3.52</v>
      </c>
      <c r="N13" s="270"/>
      <c r="O13" s="204" t="s">
        <v>482</v>
      </c>
      <c r="P13" s="122">
        <v>12</v>
      </c>
      <c r="Q13" s="122">
        <v>2.1</v>
      </c>
      <c r="R13" s="122">
        <v>1</v>
      </c>
      <c r="S13" s="138">
        <f t="shared" si="0"/>
        <v>2.1</v>
      </c>
      <c r="T13" s="122">
        <v>0</v>
      </c>
      <c r="U13" s="111"/>
      <c r="V13" s="270">
        <f t="shared" si="3"/>
        <v>14.33</v>
      </c>
      <c r="W13" s="175"/>
      <c r="X13" s="123">
        <f t="shared" si="4"/>
        <v>28.66</v>
      </c>
      <c r="Y13" s="123">
        <f t="shared" si="5"/>
        <v>28.66</v>
      </c>
      <c r="Z13" s="286"/>
      <c r="AA13" s="286"/>
      <c r="AB13" s="126">
        <f t="shared" si="13"/>
        <v>3.85</v>
      </c>
      <c r="AC13" s="291">
        <f>D13-M13</f>
        <v>14.33</v>
      </c>
      <c r="AD13" s="277"/>
      <c r="AE13" s="276" t="s">
        <v>355</v>
      </c>
      <c r="AF13" s="277"/>
      <c r="AG13" s="277"/>
      <c r="AH13" s="285">
        <f t="shared" si="6"/>
        <v>0</v>
      </c>
      <c r="AI13" s="285"/>
      <c r="AJ13" s="285">
        <f t="shared" si="7"/>
        <v>0</v>
      </c>
      <c r="AK13" s="285">
        <f t="shared" si="8"/>
        <v>0</v>
      </c>
      <c r="AL13" s="13"/>
      <c r="AM13" s="130">
        <f t="shared" si="9"/>
        <v>-3.52</v>
      </c>
      <c r="AN13" s="285">
        <f t="shared" si="10"/>
        <v>-3.52</v>
      </c>
      <c r="AO13" s="9"/>
      <c r="AP13" s="276" t="s">
        <v>356</v>
      </c>
      <c r="AQ13" s="277">
        <v>1.45</v>
      </c>
      <c r="AR13" s="277">
        <v>1.8</v>
      </c>
      <c r="AS13" s="285">
        <f t="shared" si="1"/>
        <v>2.61</v>
      </c>
      <c r="AT13" s="8"/>
      <c r="AV13" s="8"/>
      <c r="AW13" s="142"/>
      <c r="AX13" s="117">
        <f>SUM(AX9:AX12)</f>
        <v>112.76</v>
      </c>
    </row>
    <row r="14" spans="1:58">
      <c r="A14" s="267" t="s">
        <v>430</v>
      </c>
      <c r="B14" s="272">
        <v>3</v>
      </c>
      <c r="C14" s="268">
        <v>2</v>
      </c>
      <c r="D14" s="289">
        <f t="shared" si="2"/>
        <v>6</v>
      </c>
      <c r="E14" s="272"/>
      <c r="F14" s="272"/>
      <c r="G14" s="270"/>
      <c r="H14" s="204" t="s">
        <v>407</v>
      </c>
      <c r="I14" s="122">
        <v>8</v>
      </c>
      <c r="J14" s="122">
        <v>1</v>
      </c>
      <c r="K14" s="122">
        <v>1</v>
      </c>
      <c r="L14" s="138">
        <f t="shared" si="11"/>
        <v>1</v>
      </c>
      <c r="M14" s="175"/>
      <c r="N14" s="270"/>
      <c r="O14" s="204" t="s">
        <v>615</v>
      </c>
      <c r="P14" s="122">
        <v>2</v>
      </c>
      <c r="Q14" s="122">
        <v>2.1</v>
      </c>
      <c r="R14" s="122">
        <v>0.9</v>
      </c>
      <c r="S14" s="138">
        <f t="shared" si="0"/>
        <v>1.89</v>
      </c>
      <c r="T14" s="122"/>
      <c r="U14" s="111"/>
      <c r="V14" s="270">
        <f>SUM(D14-M14-T14)</f>
        <v>6</v>
      </c>
      <c r="W14" s="175"/>
      <c r="X14" s="123"/>
      <c r="Y14" s="123"/>
      <c r="Z14" s="286"/>
      <c r="AA14" s="286"/>
      <c r="AB14" s="126">
        <f t="shared" si="13"/>
        <v>0.4</v>
      </c>
      <c r="AC14" s="291"/>
      <c r="AD14" s="277"/>
      <c r="AE14" s="276"/>
      <c r="AF14" s="277"/>
      <c r="AG14" s="277"/>
      <c r="AH14" s="285"/>
      <c r="AI14" s="285"/>
      <c r="AJ14" s="285"/>
      <c r="AK14" s="285"/>
      <c r="AL14" s="13"/>
      <c r="AM14" s="130"/>
      <c r="AN14" s="285"/>
      <c r="AO14" s="9"/>
      <c r="AP14" s="276"/>
      <c r="AQ14" s="277"/>
      <c r="AR14" s="277"/>
      <c r="AS14" s="285"/>
      <c r="AT14" s="8"/>
      <c r="AV14" s="8"/>
      <c r="AW14" s="8"/>
      <c r="AX14" s="164"/>
    </row>
    <row r="15" spans="1:58">
      <c r="A15" s="267" t="s">
        <v>431</v>
      </c>
      <c r="B15" s="272">
        <v>3</v>
      </c>
      <c r="C15" s="268">
        <v>4.3</v>
      </c>
      <c r="D15" s="289">
        <f t="shared" si="2"/>
        <v>12.9</v>
      </c>
      <c r="E15" s="272"/>
      <c r="F15" s="272"/>
      <c r="G15" s="270"/>
      <c r="H15" s="204" t="s">
        <v>427</v>
      </c>
      <c r="I15" s="122">
        <v>4</v>
      </c>
      <c r="J15" s="122">
        <v>1</v>
      </c>
      <c r="K15" s="122">
        <v>1.5</v>
      </c>
      <c r="L15" s="138">
        <f t="shared" si="11"/>
        <v>1.5</v>
      </c>
      <c r="M15" s="175"/>
      <c r="N15" s="270"/>
      <c r="O15" s="204" t="s">
        <v>480</v>
      </c>
      <c r="P15" s="122">
        <v>1</v>
      </c>
      <c r="Q15" s="122">
        <v>2.1</v>
      </c>
      <c r="R15" s="122">
        <v>1.6</v>
      </c>
      <c r="S15" s="138">
        <f t="shared" si="0"/>
        <v>3.36</v>
      </c>
      <c r="T15" s="122"/>
      <c r="U15" s="111"/>
      <c r="V15" s="270">
        <f>SUM(D15-M15-T15)</f>
        <v>12.9</v>
      </c>
      <c r="W15" s="175"/>
      <c r="X15" s="123"/>
      <c r="Y15" s="123"/>
      <c r="Z15" s="286"/>
      <c r="AA15" s="286"/>
      <c r="AB15" s="126">
        <f t="shared" si="13"/>
        <v>1.51</v>
      </c>
      <c r="AC15" s="291"/>
      <c r="AD15" s="277"/>
      <c r="AE15" s="276"/>
      <c r="AF15" s="277"/>
      <c r="AG15" s="277"/>
      <c r="AH15" s="285"/>
      <c r="AI15" s="285"/>
      <c r="AJ15" s="285"/>
      <c r="AK15" s="285"/>
      <c r="AL15" s="13"/>
      <c r="AM15" s="130"/>
      <c r="AN15" s="285"/>
      <c r="AO15" s="9"/>
      <c r="AP15" s="276"/>
      <c r="AQ15" s="277"/>
      <c r="AR15" s="277"/>
      <c r="AS15" s="285"/>
      <c r="AT15" s="8"/>
      <c r="AV15" s="8"/>
      <c r="AW15" s="8"/>
      <c r="AX15" s="164"/>
    </row>
    <row r="16" spans="1:58">
      <c r="A16" s="267" t="s">
        <v>432</v>
      </c>
      <c r="B16" s="272">
        <v>3</v>
      </c>
      <c r="C16" s="268">
        <v>5.95</v>
      </c>
      <c r="D16" s="289">
        <f t="shared" si="2"/>
        <v>17.850000000000001</v>
      </c>
      <c r="E16" s="272"/>
      <c r="F16" s="272"/>
      <c r="G16" s="270"/>
      <c r="H16" s="204" t="s">
        <v>616</v>
      </c>
      <c r="I16" s="122">
        <v>6</v>
      </c>
      <c r="J16" s="122">
        <v>0.2</v>
      </c>
      <c r="K16" s="122">
        <v>0.4</v>
      </c>
      <c r="L16" s="138">
        <f t="shared" si="11"/>
        <v>0.08</v>
      </c>
      <c r="M16" s="175"/>
      <c r="N16" s="270"/>
      <c r="O16" s="204" t="s">
        <v>617</v>
      </c>
      <c r="P16" s="122">
        <v>1</v>
      </c>
      <c r="Q16" s="122">
        <v>2.1</v>
      </c>
      <c r="R16" s="122">
        <v>3</v>
      </c>
      <c r="S16" s="138">
        <f t="shared" si="0"/>
        <v>6.3</v>
      </c>
      <c r="T16" s="122"/>
      <c r="U16" s="111"/>
      <c r="V16" s="270">
        <f t="shared" ref="V16:V79" si="14">SUM(D16-M16-T16)</f>
        <v>17.850000000000001</v>
      </c>
      <c r="W16" s="175"/>
      <c r="X16" s="123"/>
      <c r="Y16" s="123"/>
      <c r="Z16" s="286"/>
      <c r="AA16" s="286"/>
      <c r="AB16" s="126">
        <f t="shared" si="13"/>
        <v>4.09</v>
      </c>
      <c r="AC16" s="291"/>
      <c r="AD16" s="277"/>
      <c r="AE16" s="276"/>
      <c r="AF16" s="277"/>
      <c r="AG16" s="277"/>
      <c r="AH16" s="285"/>
      <c r="AI16" s="285"/>
      <c r="AJ16" s="285"/>
      <c r="AK16" s="285"/>
      <c r="AL16" s="13"/>
      <c r="AM16" s="130"/>
      <c r="AN16" s="285"/>
      <c r="AO16" s="9"/>
      <c r="AP16" s="276"/>
      <c r="AQ16" s="277"/>
      <c r="AR16" s="277"/>
      <c r="AS16" s="285"/>
      <c r="AT16" s="8"/>
      <c r="AV16" s="8"/>
      <c r="AW16" s="8"/>
      <c r="AX16" s="164"/>
    </row>
    <row r="17" spans="1:50">
      <c r="A17" s="267" t="s">
        <v>433</v>
      </c>
      <c r="B17" s="272">
        <v>3</v>
      </c>
      <c r="C17" s="268">
        <v>1.8</v>
      </c>
      <c r="D17" s="289">
        <f t="shared" si="2"/>
        <v>5.4</v>
      </c>
      <c r="E17" s="272"/>
      <c r="F17" s="272"/>
      <c r="G17" s="270"/>
      <c r="H17" s="204" t="s">
        <v>442</v>
      </c>
      <c r="I17" s="122">
        <v>1</v>
      </c>
      <c r="J17" s="122">
        <v>0.2</v>
      </c>
      <c r="K17" s="122">
        <v>3</v>
      </c>
      <c r="L17" s="138">
        <f t="shared" si="11"/>
        <v>0.6</v>
      </c>
      <c r="M17" s="175"/>
      <c r="N17" s="270"/>
      <c r="O17" s="204" t="s">
        <v>618</v>
      </c>
      <c r="P17" s="122">
        <v>1</v>
      </c>
      <c r="Q17" s="122">
        <v>2.1</v>
      </c>
      <c r="R17" s="122">
        <v>2</v>
      </c>
      <c r="S17" s="138">
        <f t="shared" si="0"/>
        <v>4.2</v>
      </c>
      <c r="T17" s="122"/>
      <c r="U17" s="111"/>
      <c r="V17" s="270">
        <f t="shared" si="14"/>
        <v>5.4</v>
      </c>
      <c r="W17" s="175"/>
      <c r="X17" s="123"/>
      <c r="Y17" s="123"/>
      <c r="Z17" s="286"/>
      <c r="AA17" s="286"/>
      <c r="AB17" s="126">
        <f t="shared" si="13"/>
        <v>0.66</v>
      </c>
      <c r="AC17" s="291"/>
      <c r="AD17" s="277"/>
      <c r="AE17" s="276"/>
      <c r="AF17" s="277"/>
      <c r="AG17" s="277"/>
      <c r="AH17" s="285"/>
      <c r="AI17" s="285"/>
      <c r="AJ17" s="285"/>
      <c r="AK17" s="285"/>
      <c r="AL17" s="13"/>
      <c r="AM17" s="130"/>
      <c r="AN17" s="285"/>
      <c r="AO17" s="9"/>
      <c r="AP17" s="276"/>
      <c r="AQ17" s="277"/>
      <c r="AR17" s="277"/>
      <c r="AS17" s="285"/>
      <c r="AT17" s="8"/>
      <c r="AV17" s="8"/>
      <c r="AW17" s="8"/>
      <c r="AX17" s="164"/>
    </row>
    <row r="18" spans="1:50">
      <c r="A18" s="267" t="s">
        <v>434</v>
      </c>
      <c r="B18" s="272">
        <v>3</v>
      </c>
      <c r="C18" s="268">
        <v>4.3</v>
      </c>
      <c r="D18" s="289">
        <f t="shared" si="2"/>
        <v>12.9</v>
      </c>
      <c r="E18" s="272"/>
      <c r="F18" s="272"/>
      <c r="G18" s="270"/>
      <c r="H18" s="204" t="s">
        <v>481</v>
      </c>
      <c r="I18" s="122">
        <v>2</v>
      </c>
      <c r="J18" s="122">
        <v>0.4</v>
      </c>
      <c r="K18" s="122">
        <v>0.8</v>
      </c>
      <c r="L18" s="138">
        <f t="shared" si="11"/>
        <v>0.32</v>
      </c>
      <c r="M18" s="175"/>
      <c r="N18" s="270"/>
      <c r="O18" s="204" t="s">
        <v>619</v>
      </c>
      <c r="P18" s="122">
        <v>6</v>
      </c>
      <c r="Q18" s="122">
        <v>1.9</v>
      </c>
      <c r="R18" s="122">
        <v>0.7</v>
      </c>
      <c r="S18" s="138">
        <f t="shared" si="0"/>
        <v>1.33</v>
      </c>
      <c r="T18" s="122"/>
      <c r="U18" s="111"/>
      <c r="V18" s="270">
        <f t="shared" si="14"/>
        <v>12.9</v>
      </c>
      <c r="W18" s="175"/>
      <c r="X18" s="123"/>
      <c r="Y18" s="123"/>
      <c r="Z18" s="286"/>
      <c r="AA18" s="286"/>
      <c r="AB18" s="126">
        <f t="shared" si="13"/>
        <v>2.69</v>
      </c>
      <c r="AC18" s="291"/>
      <c r="AD18" s="277"/>
      <c r="AE18" s="276"/>
      <c r="AF18" s="277"/>
      <c r="AG18" s="277"/>
      <c r="AH18" s="285"/>
      <c r="AI18" s="285"/>
      <c r="AJ18" s="285"/>
      <c r="AK18" s="285"/>
      <c r="AL18" s="13"/>
      <c r="AM18" s="130"/>
      <c r="AN18" s="285"/>
      <c r="AO18" s="9"/>
      <c r="AP18" s="276"/>
      <c r="AQ18" s="277"/>
      <c r="AR18" s="277"/>
      <c r="AS18" s="285"/>
      <c r="AT18" s="8"/>
      <c r="AV18" s="8"/>
      <c r="AW18" s="8"/>
      <c r="AX18" s="164"/>
    </row>
    <row r="19" spans="1:50">
      <c r="A19" s="267" t="s">
        <v>620</v>
      </c>
      <c r="B19" s="272">
        <v>3</v>
      </c>
      <c r="C19" s="268">
        <v>4.3</v>
      </c>
      <c r="D19" s="289">
        <f t="shared" si="2"/>
        <v>12.9</v>
      </c>
      <c r="E19" s="272"/>
      <c r="F19" s="272"/>
      <c r="G19" s="270"/>
      <c r="H19" s="204"/>
      <c r="I19" s="122"/>
      <c r="J19" s="122"/>
      <c r="K19" s="122"/>
      <c r="L19" s="138"/>
      <c r="M19" s="175"/>
      <c r="N19" s="270"/>
      <c r="O19" s="204" t="s">
        <v>429</v>
      </c>
      <c r="P19" s="122">
        <v>4</v>
      </c>
      <c r="Q19" s="122">
        <v>2.1</v>
      </c>
      <c r="R19" s="122">
        <v>1</v>
      </c>
      <c r="S19" s="138">
        <f t="shared" si="0"/>
        <v>2.1</v>
      </c>
      <c r="T19" s="122"/>
      <c r="U19" s="111"/>
      <c r="V19" s="270">
        <f t="shared" si="14"/>
        <v>12.9</v>
      </c>
      <c r="W19" s="175"/>
      <c r="X19" s="123"/>
      <c r="Y19" s="123"/>
      <c r="Z19" s="286"/>
      <c r="AA19" s="286"/>
      <c r="AB19" s="126"/>
      <c r="AC19" s="291"/>
      <c r="AD19" s="277"/>
      <c r="AE19" s="276"/>
      <c r="AF19" s="277"/>
      <c r="AG19" s="277"/>
      <c r="AH19" s="285"/>
      <c r="AI19" s="285"/>
      <c r="AJ19" s="285"/>
      <c r="AK19" s="285"/>
      <c r="AL19" s="13"/>
      <c r="AM19" s="130"/>
      <c r="AN19" s="285"/>
      <c r="AO19" s="9"/>
      <c r="AP19" s="276"/>
      <c r="AQ19" s="277"/>
      <c r="AR19" s="277"/>
      <c r="AS19" s="285"/>
      <c r="AT19" s="8"/>
      <c r="AV19" s="8"/>
      <c r="AW19" s="8"/>
      <c r="AX19" s="164"/>
    </row>
    <row r="20" spans="1:50">
      <c r="A20" s="267" t="s">
        <v>621</v>
      </c>
      <c r="B20" s="272">
        <v>3</v>
      </c>
      <c r="C20" s="268">
        <v>4.3</v>
      </c>
      <c r="D20" s="289">
        <f t="shared" si="2"/>
        <v>12.9</v>
      </c>
      <c r="E20" s="272"/>
      <c r="F20" s="272"/>
      <c r="G20" s="270"/>
      <c r="H20" s="204"/>
      <c r="I20" s="122"/>
      <c r="J20" s="122"/>
      <c r="K20" s="122"/>
      <c r="L20" s="138"/>
      <c r="M20" s="175"/>
      <c r="N20" s="270"/>
      <c r="O20" s="204" t="s">
        <v>622</v>
      </c>
      <c r="P20" s="122">
        <v>2</v>
      </c>
      <c r="Q20" s="122">
        <v>2.1</v>
      </c>
      <c r="R20" s="122">
        <v>2</v>
      </c>
      <c r="S20" s="138">
        <f t="shared" si="0"/>
        <v>4.2</v>
      </c>
      <c r="T20" s="122"/>
      <c r="U20" s="111"/>
      <c r="V20" s="270">
        <f t="shared" si="14"/>
        <v>12.9</v>
      </c>
      <c r="W20" s="175"/>
      <c r="X20" s="123"/>
      <c r="Y20" s="123"/>
      <c r="Z20" s="286"/>
      <c r="AA20" s="286"/>
      <c r="AB20" s="126"/>
      <c r="AC20" s="291"/>
      <c r="AD20" s="277"/>
      <c r="AE20" s="276"/>
      <c r="AF20" s="277"/>
      <c r="AG20" s="277"/>
      <c r="AH20" s="285"/>
      <c r="AI20" s="285"/>
      <c r="AJ20" s="285"/>
      <c r="AK20" s="285"/>
      <c r="AL20" s="13"/>
      <c r="AM20" s="130"/>
      <c r="AN20" s="285"/>
      <c r="AO20" s="9"/>
      <c r="AP20" s="276"/>
      <c r="AQ20" s="277"/>
      <c r="AR20" s="277"/>
      <c r="AS20" s="285"/>
      <c r="AT20" s="8"/>
      <c r="AV20" s="8"/>
      <c r="AW20" s="8"/>
      <c r="AX20" s="164"/>
    </row>
    <row r="21" spans="1:50">
      <c r="A21" s="267" t="s">
        <v>623</v>
      </c>
      <c r="B21" s="272">
        <v>3</v>
      </c>
      <c r="C21" s="268">
        <v>4.3</v>
      </c>
      <c r="D21" s="289">
        <f t="shared" si="2"/>
        <v>12.9</v>
      </c>
      <c r="E21" s="272"/>
      <c r="F21" s="272"/>
      <c r="G21" s="270"/>
      <c r="H21" s="204"/>
      <c r="I21" s="122"/>
      <c r="J21" s="122"/>
      <c r="K21" s="122"/>
      <c r="L21" s="138"/>
      <c r="M21" s="175"/>
      <c r="N21" s="270"/>
      <c r="O21" s="204"/>
      <c r="P21" s="122"/>
      <c r="Q21" s="122"/>
      <c r="R21" s="122"/>
      <c r="S21" s="138"/>
      <c r="T21" s="122"/>
      <c r="U21" s="111"/>
      <c r="V21" s="270">
        <f t="shared" si="14"/>
        <v>12.9</v>
      </c>
      <c r="W21" s="175"/>
      <c r="X21" s="123"/>
      <c r="Y21" s="123"/>
      <c r="Z21" s="286"/>
      <c r="AA21" s="286"/>
      <c r="AB21" s="126"/>
      <c r="AC21" s="291"/>
      <c r="AD21" s="277"/>
      <c r="AE21" s="276"/>
      <c r="AF21" s="277"/>
      <c r="AG21" s="277"/>
      <c r="AH21" s="285"/>
      <c r="AI21" s="285"/>
      <c r="AJ21" s="285"/>
      <c r="AK21" s="285"/>
      <c r="AL21" s="13"/>
      <c r="AM21" s="130"/>
      <c r="AN21" s="285"/>
      <c r="AO21" s="9"/>
      <c r="AP21" s="276"/>
      <c r="AQ21" s="277"/>
      <c r="AR21" s="277"/>
      <c r="AS21" s="285"/>
      <c r="AT21" s="8"/>
      <c r="AV21" s="8"/>
      <c r="AW21" s="8"/>
      <c r="AX21" s="164"/>
    </row>
    <row r="22" spans="1:50">
      <c r="A22" s="267" t="s">
        <v>624</v>
      </c>
      <c r="B22" s="272">
        <v>3</v>
      </c>
      <c r="C22" s="268">
        <v>4.3</v>
      </c>
      <c r="D22" s="289">
        <f t="shared" si="2"/>
        <v>12.9</v>
      </c>
      <c r="E22" s="272"/>
      <c r="F22" s="272"/>
      <c r="G22" s="270"/>
      <c r="H22" s="204"/>
      <c r="I22" s="122"/>
      <c r="J22" s="122"/>
      <c r="K22" s="122"/>
      <c r="L22" s="138"/>
      <c r="M22" s="175"/>
      <c r="N22" s="270"/>
      <c r="O22" s="204"/>
      <c r="P22" s="122"/>
      <c r="Q22" s="122"/>
      <c r="R22" s="122"/>
      <c r="S22" s="138"/>
      <c r="T22" s="122"/>
      <c r="U22" s="111"/>
      <c r="V22" s="270">
        <f t="shared" si="14"/>
        <v>12.9</v>
      </c>
      <c r="W22" s="175"/>
      <c r="X22" s="123"/>
      <c r="Y22" s="123"/>
      <c r="Z22" s="286"/>
      <c r="AA22" s="286"/>
      <c r="AB22" s="126"/>
      <c r="AC22" s="291"/>
      <c r="AD22" s="277"/>
      <c r="AE22" s="276"/>
      <c r="AF22" s="277"/>
      <c r="AG22" s="277"/>
      <c r="AH22" s="285"/>
      <c r="AI22" s="285"/>
      <c r="AJ22" s="285"/>
      <c r="AK22" s="285"/>
      <c r="AL22" s="13"/>
      <c r="AM22" s="130"/>
      <c r="AN22" s="285"/>
      <c r="AO22" s="9"/>
      <c r="AP22" s="276"/>
      <c r="AQ22" s="277"/>
      <c r="AR22" s="277"/>
      <c r="AS22" s="285"/>
      <c r="AT22" s="8"/>
      <c r="AV22" s="8"/>
      <c r="AW22" s="8"/>
      <c r="AX22" s="164"/>
    </row>
    <row r="23" spans="1:50">
      <c r="A23" s="267" t="s">
        <v>625</v>
      </c>
      <c r="B23" s="272">
        <v>3</v>
      </c>
      <c r="C23" s="268">
        <v>4.3</v>
      </c>
      <c r="D23" s="289">
        <f t="shared" si="2"/>
        <v>12.9</v>
      </c>
      <c r="E23" s="272"/>
      <c r="F23" s="272"/>
      <c r="G23" s="270"/>
      <c r="H23" s="204"/>
      <c r="I23" s="122"/>
      <c r="J23" s="122"/>
      <c r="K23" s="122"/>
      <c r="L23" s="138"/>
      <c r="M23" s="175"/>
      <c r="N23" s="270"/>
      <c r="O23" s="204"/>
      <c r="P23" s="122"/>
      <c r="Q23" s="122"/>
      <c r="R23" s="122"/>
      <c r="S23" s="138"/>
      <c r="T23" s="122"/>
      <c r="U23" s="111"/>
      <c r="V23" s="270">
        <f t="shared" si="14"/>
        <v>12.9</v>
      </c>
      <c r="W23" s="175"/>
      <c r="X23" s="123"/>
      <c r="Y23" s="123"/>
      <c r="Z23" s="286"/>
      <c r="AA23" s="286"/>
      <c r="AB23" s="126"/>
      <c r="AC23" s="291"/>
      <c r="AD23" s="277"/>
      <c r="AE23" s="276"/>
      <c r="AF23" s="277"/>
      <c r="AG23" s="277"/>
      <c r="AH23" s="285"/>
      <c r="AI23" s="285"/>
      <c r="AJ23" s="285"/>
      <c r="AK23" s="285"/>
      <c r="AL23" s="13"/>
      <c r="AM23" s="130"/>
      <c r="AN23" s="285"/>
      <c r="AO23" s="9"/>
      <c r="AP23" s="276"/>
      <c r="AQ23" s="277"/>
      <c r="AR23" s="277"/>
      <c r="AS23" s="285"/>
      <c r="AT23" s="8"/>
      <c r="AV23" s="8"/>
      <c r="AW23" s="8"/>
      <c r="AX23" s="164"/>
    </row>
    <row r="24" spans="1:50">
      <c r="A24" s="267" t="s">
        <v>626</v>
      </c>
      <c r="B24" s="272">
        <v>3</v>
      </c>
      <c r="C24" s="268">
        <v>4.3</v>
      </c>
      <c r="D24" s="289">
        <f t="shared" si="2"/>
        <v>12.9</v>
      </c>
      <c r="E24" s="272"/>
      <c r="F24" s="272"/>
      <c r="G24" s="270"/>
      <c r="H24" s="204"/>
      <c r="I24" s="122"/>
      <c r="J24" s="122"/>
      <c r="K24" s="122"/>
      <c r="L24" s="138"/>
      <c r="M24" s="175"/>
      <c r="N24" s="270"/>
      <c r="O24" s="204"/>
      <c r="P24" s="122"/>
      <c r="Q24" s="122"/>
      <c r="R24" s="122"/>
      <c r="S24" s="138"/>
      <c r="T24" s="122"/>
      <c r="U24" s="111"/>
      <c r="V24" s="270">
        <f t="shared" si="14"/>
        <v>12.9</v>
      </c>
      <c r="W24" s="175"/>
      <c r="X24" s="123"/>
      <c r="Y24" s="123"/>
      <c r="Z24" s="286"/>
      <c r="AA24" s="286"/>
      <c r="AB24" s="126"/>
      <c r="AC24" s="291"/>
      <c r="AD24" s="277"/>
      <c r="AE24" s="276"/>
      <c r="AF24" s="277"/>
      <c r="AG24" s="277"/>
      <c r="AH24" s="285"/>
      <c r="AI24" s="285"/>
      <c r="AJ24" s="285"/>
      <c r="AK24" s="285"/>
      <c r="AL24" s="13"/>
      <c r="AM24" s="130"/>
      <c r="AN24" s="285"/>
      <c r="AO24" s="9"/>
      <c r="AP24" s="276"/>
      <c r="AQ24" s="277"/>
      <c r="AR24" s="277"/>
      <c r="AS24" s="285"/>
      <c r="AT24" s="8"/>
      <c r="AV24" s="8"/>
      <c r="AW24" s="8"/>
      <c r="AX24" s="164"/>
    </row>
    <row r="25" spans="1:50">
      <c r="A25" s="267" t="s">
        <v>627</v>
      </c>
      <c r="B25" s="272">
        <v>3</v>
      </c>
      <c r="C25" s="268">
        <v>4.3</v>
      </c>
      <c r="D25" s="289">
        <f t="shared" si="2"/>
        <v>12.9</v>
      </c>
      <c r="E25" s="272"/>
      <c r="F25" s="272"/>
      <c r="G25" s="270"/>
      <c r="H25" s="204"/>
      <c r="I25" s="122"/>
      <c r="J25" s="122"/>
      <c r="K25" s="122"/>
      <c r="L25" s="138"/>
      <c r="M25" s="175"/>
      <c r="N25" s="270"/>
      <c r="O25" s="204"/>
      <c r="P25" s="122"/>
      <c r="Q25" s="122"/>
      <c r="R25" s="122"/>
      <c r="S25" s="138"/>
      <c r="T25" s="122"/>
      <c r="U25" s="111"/>
      <c r="V25" s="270">
        <f t="shared" si="14"/>
        <v>12.9</v>
      </c>
      <c r="W25" s="175"/>
      <c r="X25" s="123"/>
      <c r="Y25" s="123"/>
      <c r="Z25" s="286"/>
      <c r="AA25" s="286"/>
      <c r="AB25" s="126"/>
      <c r="AC25" s="291"/>
      <c r="AD25" s="277"/>
      <c r="AE25" s="276"/>
      <c r="AF25" s="277"/>
      <c r="AG25" s="277"/>
      <c r="AH25" s="285"/>
      <c r="AI25" s="285"/>
      <c r="AJ25" s="285"/>
      <c r="AK25" s="285"/>
      <c r="AL25" s="13"/>
      <c r="AM25" s="130"/>
      <c r="AN25" s="285"/>
      <c r="AO25" s="9"/>
      <c r="AP25" s="276"/>
      <c r="AQ25" s="277"/>
      <c r="AR25" s="277"/>
      <c r="AS25" s="285"/>
      <c r="AT25" s="8"/>
      <c r="AV25" s="8"/>
      <c r="AW25" s="8"/>
      <c r="AX25" s="164"/>
    </row>
    <row r="26" spans="1:50">
      <c r="A26" s="267" t="s">
        <v>628</v>
      </c>
      <c r="B26" s="272">
        <v>3</v>
      </c>
      <c r="C26" s="268">
        <v>4.3</v>
      </c>
      <c r="D26" s="289">
        <f t="shared" si="2"/>
        <v>12.9</v>
      </c>
      <c r="E26" s="272"/>
      <c r="F26" s="272"/>
      <c r="G26" s="270"/>
      <c r="H26" s="204"/>
      <c r="I26" s="122"/>
      <c r="J26" s="122"/>
      <c r="K26" s="122"/>
      <c r="L26" s="138"/>
      <c r="M26" s="175"/>
      <c r="N26" s="270"/>
      <c r="O26" s="204"/>
      <c r="P26" s="122"/>
      <c r="Q26" s="122"/>
      <c r="R26" s="122"/>
      <c r="S26" s="138"/>
      <c r="T26" s="122"/>
      <c r="U26" s="111"/>
      <c r="V26" s="270">
        <f t="shared" si="14"/>
        <v>12.9</v>
      </c>
      <c r="W26" s="175"/>
      <c r="X26" s="123"/>
      <c r="Y26" s="123"/>
      <c r="Z26" s="286"/>
      <c r="AA26" s="286"/>
      <c r="AB26" s="126"/>
      <c r="AC26" s="291"/>
      <c r="AD26" s="277"/>
      <c r="AE26" s="276"/>
      <c r="AF26" s="277"/>
      <c r="AG26" s="277"/>
      <c r="AH26" s="285"/>
      <c r="AI26" s="285"/>
      <c r="AJ26" s="285"/>
      <c r="AK26" s="285"/>
      <c r="AL26" s="13"/>
      <c r="AM26" s="130"/>
      <c r="AN26" s="285"/>
      <c r="AO26" s="9"/>
      <c r="AP26" s="276"/>
      <c r="AQ26" s="277"/>
      <c r="AR26" s="277"/>
      <c r="AS26" s="285"/>
      <c r="AT26" s="8"/>
      <c r="AV26" s="8"/>
      <c r="AW26" s="8"/>
      <c r="AX26" s="164"/>
    </row>
    <row r="27" spans="1:50">
      <c r="A27" s="267" t="s">
        <v>629</v>
      </c>
      <c r="B27" s="272">
        <v>3</v>
      </c>
      <c r="C27" s="268">
        <v>2</v>
      </c>
      <c r="D27" s="289">
        <f t="shared" si="2"/>
        <v>6</v>
      </c>
      <c r="E27" s="272"/>
      <c r="F27" s="272"/>
      <c r="G27" s="270"/>
      <c r="H27" s="204"/>
      <c r="I27" s="122"/>
      <c r="J27" s="122"/>
      <c r="K27" s="122"/>
      <c r="L27" s="138"/>
      <c r="M27" s="175"/>
      <c r="N27" s="270"/>
      <c r="O27" s="204"/>
      <c r="P27" s="122"/>
      <c r="Q27" s="122"/>
      <c r="R27" s="122"/>
      <c r="S27" s="138"/>
      <c r="T27" s="122"/>
      <c r="U27" s="111"/>
      <c r="V27" s="270">
        <f t="shared" si="14"/>
        <v>6</v>
      </c>
      <c r="W27" s="175"/>
      <c r="X27" s="123"/>
      <c r="Y27" s="123"/>
      <c r="Z27" s="286"/>
      <c r="AA27" s="286"/>
      <c r="AB27" s="126"/>
      <c r="AC27" s="291"/>
      <c r="AD27" s="277"/>
      <c r="AE27" s="276"/>
      <c r="AF27" s="277"/>
      <c r="AG27" s="277"/>
      <c r="AH27" s="285"/>
      <c r="AI27" s="285"/>
      <c r="AJ27" s="285"/>
      <c r="AK27" s="285"/>
      <c r="AL27" s="13"/>
      <c r="AM27" s="130"/>
      <c r="AN27" s="285"/>
      <c r="AO27" s="9"/>
      <c r="AP27" s="276"/>
      <c r="AQ27" s="277"/>
      <c r="AR27" s="277"/>
      <c r="AS27" s="285"/>
      <c r="AT27" s="8"/>
      <c r="AV27" s="8"/>
      <c r="AW27" s="8"/>
      <c r="AX27" s="164"/>
    </row>
    <row r="28" spans="1:50">
      <c r="A28" s="267" t="s">
        <v>630</v>
      </c>
      <c r="B28" s="272">
        <v>3</v>
      </c>
      <c r="C28" s="268">
        <v>3.8</v>
      </c>
      <c r="D28" s="289">
        <f t="shared" si="2"/>
        <v>11.4</v>
      </c>
      <c r="E28" s="272"/>
      <c r="F28" s="272"/>
      <c r="G28" s="270"/>
      <c r="H28" s="204"/>
      <c r="I28" s="122"/>
      <c r="J28" s="122"/>
      <c r="K28" s="122"/>
      <c r="L28" s="138"/>
      <c r="M28" s="175"/>
      <c r="N28" s="270"/>
      <c r="O28" s="204"/>
      <c r="P28" s="122"/>
      <c r="Q28" s="122"/>
      <c r="R28" s="122"/>
      <c r="S28" s="138"/>
      <c r="T28" s="122"/>
      <c r="U28" s="111"/>
      <c r="V28" s="270">
        <f t="shared" si="14"/>
        <v>11.4</v>
      </c>
      <c r="W28" s="175"/>
      <c r="X28" s="123"/>
      <c r="Y28" s="123"/>
      <c r="Z28" s="286"/>
      <c r="AA28" s="286"/>
      <c r="AB28" s="126"/>
      <c r="AC28" s="291"/>
      <c r="AD28" s="277"/>
      <c r="AE28" s="276"/>
      <c r="AF28" s="277"/>
      <c r="AG28" s="277"/>
      <c r="AH28" s="285"/>
      <c r="AI28" s="285"/>
      <c r="AJ28" s="285"/>
      <c r="AK28" s="285"/>
      <c r="AL28" s="13"/>
      <c r="AM28" s="130"/>
      <c r="AN28" s="285"/>
      <c r="AO28" s="9"/>
      <c r="AP28" s="276"/>
      <c r="AQ28" s="277"/>
      <c r="AR28" s="277"/>
      <c r="AS28" s="285"/>
      <c r="AT28" s="8"/>
      <c r="AV28" s="8"/>
      <c r="AW28" s="8"/>
      <c r="AX28" s="164"/>
    </row>
    <row r="29" spans="1:50">
      <c r="A29" s="267" t="s">
        <v>631</v>
      </c>
      <c r="B29" s="272">
        <v>3</v>
      </c>
      <c r="C29" s="268">
        <v>3.8</v>
      </c>
      <c r="D29" s="289">
        <f t="shared" si="2"/>
        <v>11.4</v>
      </c>
      <c r="E29" s="272"/>
      <c r="F29" s="272"/>
      <c r="G29" s="270"/>
      <c r="H29" s="204"/>
      <c r="I29" s="122"/>
      <c r="J29" s="122"/>
      <c r="K29" s="122"/>
      <c r="L29" s="138"/>
      <c r="M29" s="175"/>
      <c r="N29" s="270"/>
      <c r="O29" s="204"/>
      <c r="P29" s="122"/>
      <c r="Q29" s="122"/>
      <c r="R29" s="122"/>
      <c r="S29" s="138"/>
      <c r="T29" s="122"/>
      <c r="U29" s="111"/>
      <c r="V29" s="270">
        <f t="shared" si="14"/>
        <v>11.4</v>
      </c>
      <c r="W29" s="175"/>
      <c r="X29" s="123"/>
      <c r="Y29" s="123"/>
      <c r="Z29" s="286"/>
      <c r="AA29" s="286"/>
      <c r="AB29" s="126"/>
      <c r="AC29" s="291"/>
      <c r="AD29" s="277"/>
      <c r="AE29" s="276"/>
      <c r="AF29" s="277"/>
      <c r="AG29" s="277"/>
      <c r="AH29" s="285"/>
      <c r="AI29" s="285"/>
      <c r="AJ29" s="285"/>
      <c r="AK29" s="285"/>
      <c r="AL29" s="13"/>
      <c r="AM29" s="130"/>
      <c r="AN29" s="285"/>
      <c r="AO29" s="9"/>
      <c r="AP29" s="276"/>
      <c r="AQ29" s="277"/>
      <c r="AR29" s="277"/>
      <c r="AS29" s="285"/>
      <c r="AT29" s="8"/>
      <c r="AV29" s="8"/>
      <c r="AW29" s="8"/>
      <c r="AX29" s="164"/>
    </row>
    <row r="30" spans="1:50">
      <c r="A30" s="267" t="s">
        <v>632</v>
      </c>
      <c r="B30" s="272">
        <v>3</v>
      </c>
      <c r="C30" s="292">
        <v>2</v>
      </c>
      <c r="D30" s="289">
        <f t="shared" si="2"/>
        <v>6</v>
      </c>
      <c r="E30" s="272"/>
      <c r="F30" s="272"/>
      <c r="G30" s="270"/>
      <c r="H30" s="204"/>
      <c r="I30" s="122"/>
      <c r="J30" s="122"/>
      <c r="K30" s="122"/>
      <c r="L30" s="138"/>
      <c r="M30" s="175"/>
      <c r="N30" s="270"/>
      <c r="O30" s="204"/>
      <c r="P30" s="122"/>
      <c r="Q30" s="122"/>
      <c r="R30" s="122"/>
      <c r="S30" s="138"/>
      <c r="T30" s="122"/>
      <c r="U30" s="111"/>
      <c r="V30" s="270">
        <f t="shared" si="14"/>
        <v>6</v>
      </c>
      <c r="W30" s="175"/>
      <c r="X30" s="123"/>
      <c r="Y30" s="123"/>
      <c r="Z30" s="286"/>
      <c r="AA30" s="286"/>
      <c r="AB30" s="126"/>
      <c r="AC30" s="291"/>
      <c r="AD30" s="277"/>
      <c r="AE30" s="276"/>
      <c r="AF30" s="277"/>
      <c r="AG30" s="277"/>
      <c r="AH30" s="285"/>
      <c r="AI30" s="285"/>
      <c r="AJ30" s="285"/>
      <c r="AK30" s="285"/>
      <c r="AL30" s="13"/>
      <c r="AM30" s="130"/>
      <c r="AN30" s="285"/>
      <c r="AO30" s="9"/>
      <c r="AP30" s="276"/>
      <c r="AQ30" s="277"/>
      <c r="AR30" s="277"/>
      <c r="AS30" s="285"/>
      <c r="AT30" s="8"/>
      <c r="AV30" s="8"/>
      <c r="AW30" s="8"/>
      <c r="AX30" s="164"/>
    </row>
    <row r="31" spans="1:50">
      <c r="A31" s="267" t="s">
        <v>633</v>
      </c>
      <c r="B31" s="272">
        <v>3</v>
      </c>
      <c r="C31" s="292">
        <v>3.5</v>
      </c>
      <c r="D31" s="289">
        <f t="shared" si="2"/>
        <v>10.5</v>
      </c>
      <c r="E31" s="272"/>
      <c r="F31" s="272"/>
      <c r="G31" s="270"/>
      <c r="H31" s="204"/>
      <c r="I31" s="122"/>
      <c r="J31" s="122"/>
      <c r="K31" s="122"/>
      <c r="L31" s="138"/>
      <c r="M31" s="175"/>
      <c r="N31" s="270"/>
      <c r="O31" s="204"/>
      <c r="P31" s="122"/>
      <c r="Q31" s="122"/>
      <c r="R31" s="122"/>
      <c r="S31" s="138"/>
      <c r="T31" s="122"/>
      <c r="U31" s="111"/>
      <c r="V31" s="270">
        <f t="shared" si="14"/>
        <v>10.5</v>
      </c>
      <c r="W31" s="175"/>
      <c r="X31" s="123"/>
      <c r="Y31" s="123"/>
      <c r="Z31" s="286"/>
      <c r="AA31" s="286"/>
      <c r="AB31" s="126"/>
      <c r="AC31" s="291"/>
      <c r="AD31" s="277"/>
      <c r="AE31" s="276"/>
      <c r="AF31" s="277"/>
      <c r="AG31" s="277"/>
      <c r="AH31" s="285"/>
      <c r="AI31" s="285"/>
      <c r="AJ31" s="285"/>
      <c r="AK31" s="285"/>
      <c r="AL31" s="13"/>
      <c r="AM31" s="130"/>
      <c r="AN31" s="285"/>
      <c r="AO31" s="9"/>
      <c r="AP31" s="276"/>
      <c r="AQ31" s="277"/>
      <c r="AR31" s="277"/>
      <c r="AS31" s="285"/>
      <c r="AT31" s="8"/>
      <c r="AV31" s="8"/>
      <c r="AW31" s="8"/>
      <c r="AX31" s="164"/>
    </row>
    <row r="32" spans="1:50">
      <c r="A32" s="267" t="s">
        <v>634</v>
      </c>
      <c r="B32" s="272">
        <v>3</v>
      </c>
      <c r="C32" s="268">
        <v>2.0299999999999998</v>
      </c>
      <c r="D32" s="289">
        <f t="shared" si="2"/>
        <v>6.09</v>
      </c>
      <c r="E32" s="272"/>
      <c r="F32" s="272"/>
      <c r="G32" s="270"/>
      <c r="H32" s="204"/>
      <c r="I32" s="122"/>
      <c r="J32" s="122"/>
      <c r="K32" s="122"/>
      <c r="L32" s="138"/>
      <c r="M32" s="175"/>
      <c r="N32" s="270"/>
      <c r="O32" s="204"/>
      <c r="P32" s="122"/>
      <c r="Q32" s="122"/>
      <c r="R32" s="122"/>
      <c r="S32" s="138"/>
      <c r="T32" s="122"/>
      <c r="U32" s="111"/>
      <c r="V32" s="270">
        <f t="shared" si="14"/>
        <v>6.09</v>
      </c>
      <c r="W32" s="175"/>
      <c r="X32" s="123"/>
      <c r="Y32" s="123"/>
      <c r="Z32" s="286"/>
      <c r="AA32" s="286"/>
      <c r="AB32" s="126"/>
      <c r="AC32" s="291"/>
      <c r="AD32" s="277"/>
      <c r="AE32" s="276"/>
      <c r="AF32" s="277"/>
      <c r="AG32" s="277"/>
      <c r="AH32" s="285"/>
      <c r="AI32" s="285"/>
      <c r="AJ32" s="285"/>
      <c r="AK32" s="285"/>
      <c r="AL32" s="13"/>
      <c r="AM32" s="130"/>
      <c r="AN32" s="285"/>
      <c r="AO32" s="9"/>
      <c r="AP32" s="276"/>
      <c r="AQ32" s="277"/>
      <c r="AR32" s="277"/>
      <c r="AS32" s="285"/>
      <c r="AT32" s="8"/>
      <c r="AV32" s="8"/>
      <c r="AW32" s="8"/>
      <c r="AX32" s="164"/>
    </row>
    <row r="33" spans="1:50">
      <c r="A33" s="267" t="s">
        <v>635</v>
      </c>
      <c r="B33" s="272">
        <v>3</v>
      </c>
      <c r="C33" s="268">
        <v>1.93</v>
      </c>
      <c r="D33" s="289">
        <f t="shared" si="2"/>
        <v>5.79</v>
      </c>
      <c r="E33" s="272"/>
      <c r="F33" s="272"/>
      <c r="G33" s="270"/>
      <c r="H33" s="204"/>
      <c r="I33" s="122"/>
      <c r="J33" s="122"/>
      <c r="K33" s="122"/>
      <c r="L33" s="138"/>
      <c r="M33" s="175"/>
      <c r="N33" s="270"/>
      <c r="O33" s="204"/>
      <c r="P33" s="122"/>
      <c r="Q33" s="122"/>
      <c r="R33" s="122"/>
      <c r="S33" s="138"/>
      <c r="T33" s="122"/>
      <c r="U33" s="111"/>
      <c r="V33" s="270">
        <f t="shared" si="14"/>
        <v>5.79</v>
      </c>
      <c r="W33" s="175"/>
      <c r="X33" s="123"/>
      <c r="Y33" s="123"/>
      <c r="Z33" s="286"/>
      <c r="AA33" s="286"/>
      <c r="AB33" s="126"/>
      <c r="AC33" s="291"/>
      <c r="AD33" s="277"/>
      <c r="AE33" s="276"/>
      <c r="AF33" s="277"/>
      <c r="AG33" s="277"/>
      <c r="AH33" s="285"/>
      <c r="AI33" s="285"/>
      <c r="AJ33" s="285"/>
      <c r="AK33" s="285"/>
      <c r="AL33" s="13"/>
      <c r="AM33" s="130"/>
      <c r="AN33" s="285"/>
      <c r="AO33" s="9"/>
      <c r="AP33" s="276"/>
      <c r="AQ33" s="277"/>
      <c r="AR33" s="277"/>
      <c r="AS33" s="285"/>
      <c r="AT33" s="8"/>
      <c r="AV33" s="8"/>
      <c r="AW33" s="8"/>
      <c r="AX33" s="164"/>
    </row>
    <row r="34" spans="1:50">
      <c r="A34" s="267" t="s">
        <v>636</v>
      </c>
      <c r="B34" s="272">
        <v>3</v>
      </c>
      <c r="C34" s="268">
        <v>1.93</v>
      </c>
      <c r="D34" s="289">
        <f t="shared" si="2"/>
        <v>5.79</v>
      </c>
      <c r="E34" s="272"/>
      <c r="F34" s="272"/>
      <c r="G34" s="270"/>
      <c r="H34" s="204"/>
      <c r="I34" s="122"/>
      <c r="J34" s="122"/>
      <c r="K34" s="122"/>
      <c r="L34" s="138"/>
      <c r="M34" s="175"/>
      <c r="N34" s="270"/>
      <c r="O34" s="204"/>
      <c r="P34" s="122"/>
      <c r="Q34" s="122"/>
      <c r="R34" s="122"/>
      <c r="S34" s="138"/>
      <c r="T34" s="122"/>
      <c r="U34" s="111"/>
      <c r="V34" s="270">
        <f t="shared" si="14"/>
        <v>5.79</v>
      </c>
      <c r="W34" s="175"/>
      <c r="X34" s="123"/>
      <c r="Y34" s="123"/>
      <c r="Z34" s="286"/>
      <c r="AA34" s="286"/>
      <c r="AB34" s="126"/>
      <c r="AC34" s="291"/>
      <c r="AD34" s="277"/>
      <c r="AE34" s="276"/>
      <c r="AF34" s="277"/>
      <c r="AG34" s="277"/>
      <c r="AH34" s="285"/>
      <c r="AI34" s="285"/>
      <c r="AJ34" s="285"/>
      <c r="AK34" s="285"/>
      <c r="AL34" s="13"/>
      <c r="AM34" s="130"/>
      <c r="AN34" s="285"/>
      <c r="AO34" s="9"/>
      <c r="AP34" s="276"/>
      <c r="AQ34" s="277"/>
      <c r="AR34" s="277"/>
      <c r="AS34" s="285"/>
      <c r="AT34" s="8"/>
      <c r="AV34" s="8"/>
      <c r="AW34" s="8"/>
      <c r="AX34" s="164"/>
    </row>
    <row r="35" spans="1:50">
      <c r="A35" s="267" t="s">
        <v>637</v>
      </c>
      <c r="B35" s="272">
        <v>3</v>
      </c>
      <c r="C35" s="268">
        <v>1.93</v>
      </c>
      <c r="D35" s="289">
        <f t="shared" si="2"/>
        <v>5.79</v>
      </c>
      <c r="E35" s="272"/>
      <c r="F35" s="272"/>
      <c r="G35" s="270"/>
      <c r="H35" s="204"/>
      <c r="I35" s="122"/>
      <c r="J35" s="122"/>
      <c r="K35" s="122"/>
      <c r="L35" s="138"/>
      <c r="M35" s="175"/>
      <c r="N35" s="270"/>
      <c r="O35" s="204"/>
      <c r="P35" s="122"/>
      <c r="Q35" s="122"/>
      <c r="R35" s="122"/>
      <c r="S35" s="138"/>
      <c r="T35" s="122"/>
      <c r="U35" s="111"/>
      <c r="V35" s="270">
        <f t="shared" si="14"/>
        <v>5.79</v>
      </c>
      <c r="W35" s="175"/>
      <c r="X35" s="123"/>
      <c r="Y35" s="123"/>
      <c r="Z35" s="286"/>
      <c r="AA35" s="286"/>
      <c r="AB35" s="126"/>
      <c r="AC35" s="291"/>
      <c r="AD35" s="277"/>
      <c r="AE35" s="276"/>
      <c r="AF35" s="277"/>
      <c r="AG35" s="277"/>
      <c r="AH35" s="285"/>
      <c r="AI35" s="285"/>
      <c r="AJ35" s="285"/>
      <c r="AK35" s="285"/>
      <c r="AL35" s="13"/>
      <c r="AM35" s="130"/>
      <c r="AN35" s="285"/>
      <c r="AO35" s="9"/>
      <c r="AP35" s="276"/>
      <c r="AQ35" s="277"/>
      <c r="AR35" s="277"/>
      <c r="AS35" s="285"/>
      <c r="AT35" s="8"/>
      <c r="AV35" s="8"/>
      <c r="AW35" s="8"/>
      <c r="AX35" s="164"/>
    </row>
    <row r="36" spans="1:50">
      <c r="A36" s="267" t="s">
        <v>638</v>
      </c>
      <c r="B36" s="272">
        <v>3</v>
      </c>
      <c r="C36" s="268">
        <v>3.5</v>
      </c>
      <c r="D36" s="289">
        <f t="shared" si="2"/>
        <v>10.5</v>
      </c>
      <c r="E36" s="272"/>
      <c r="F36" s="272"/>
      <c r="G36" s="270"/>
      <c r="H36" s="204"/>
      <c r="I36" s="122"/>
      <c r="J36" s="122"/>
      <c r="K36" s="122"/>
      <c r="L36" s="138"/>
      <c r="M36" s="175"/>
      <c r="N36" s="270"/>
      <c r="O36" s="204"/>
      <c r="P36" s="122"/>
      <c r="Q36" s="122"/>
      <c r="R36" s="122"/>
      <c r="S36" s="138"/>
      <c r="T36" s="122"/>
      <c r="U36" s="111"/>
      <c r="V36" s="270">
        <f t="shared" si="14"/>
        <v>10.5</v>
      </c>
      <c r="W36" s="175"/>
      <c r="X36" s="123"/>
      <c r="Y36" s="123"/>
      <c r="Z36" s="286"/>
      <c r="AA36" s="286"/>
      <c r="AB36" s="126"/>
      <c r="AC36" s="291"/>
      <c r="AD36" s="277"/>
      <c r="AE36" s="276"/>
      <c r="AF36" s="277"/>
      <c r="AG36" s="277"/>
      <c r="AH36" s="285"/>
      <c r="AI36" s="285"/>
      <c r="AJ36" s="285"/>
      <c r="AK36" s="285"/>
      <c r="AL36" s="13"/>
      <c r="AM36" s="130"/>
      <c r="AN36" s="285"/>
      <c r="AO36" s="9"/>
      <c r="AP36" s="276"/>
      <c r="AQ36" s="277"/>
      <c r="AR36" s="277"/>
      <c r="AS36" s="285"/>
      <c r="AT36" s="8"/>
      <c r="AV36" s="8"/>
      <c r="AW36" s="8"/>
      <c r="AX36" s="164"/>
    </row>
    <row r="37" spans="1:50">
      <c r="A37" s="267" t="s">
        <v>639</v>
      </c>
      <c r="B37" s="272">
        <v>3</v>
      </c>
      <c r="C37" s="268">
        <v>4</v>
      </c>
      <c r="D37" s="289">
        <f t="shared" si="2"/>
        <v>12</v>
      </c>
      <c r="E37" s="272"/>
      <c r="F37" s="272"/>
      <c r="G37" s="270"/>
      <c r="H37" s="204"/>
      <c r="I37" s="122"/>
      <c r="J37" s="122"/>
      <c r="K37" s="122"/>
      <c r="L37" s="138"/>
      <c r="M37" s="175"/>
      <c r="N37" s="270"/>
      <c r="O37" s="204"/>
      <c r="P37" s="122"/>
      <c r="Q37" s="122"/>
      <c r="R37" s="122"/>
      <c r="S37" s="138"/>
      <c r="T37" s="122"/>
      <c r="U37" s="111"/>
      <c r="V37" s="270">
        <f t="shared" si="14"/>
        <v>12</v>
      </c>
      <c r="W37" s="175"/>
      <c r="X37" s="123"/>
      <c r="Y37" s="123"/>
      <c r="Z37" s="286"/>
      <c r="AA37" s="286"/>
      <c r="AB37" s="126"/>
      <c r="AC37" s="291"/>
      <c r="AD37" s="277"/>
      <c r="AE37" s="276"/>
      <c r="AF37" s="277"/>
      <c r="AG37" s="277"/>
      <c r="AH37" s="285"/>
      <c r="AI37" s="285"/>
      <c r="AJ37" s="285"/>
      <c r="AK37" s="285"/>
      <c r="AL37" s="13"/>
      <c r="AM37" s="130"/>
      <c r="AN37" s="285"/>
      <c r="AO37" s="9"/>
      <c r="AP37" s="276"/>
      <c r="AQ37" s="277"/>
      <c r="AR37" s="277"/>
      <c r="AS37" s="285"/>
      <c r="AT37" s="8"/>
      <c r="AV37" s="8"/>
      <c r="AW37" s="8"/>
      <c r="AX37" s="164"/>
    </row>
    <row r="38" spans="1:50">
      <c r="A38" s="267" t="s">
        <v>640</v>
      </c>
      <c r="B38" s="272">
        <v>3</v>
      </c>
      <c r="C38" s="268">
        <v>3.5</v>
      </c>
      <c r="D38" s="289">
        <f t="shared" si="2"/>
        <v>10.5</v>
      </c>
      <c r="E38" s="272"/>
      <c r="F38" s="293"/>
      <c r="G38" s="270"/>
      <c r="H38" s="204"/>
      <c r="I38" s="122"/>
      <c r="J38" s="122"/>
      <c r="K38" s="122"/>
      <c r="L38" s="138"/>
      <c r="M38" s="175"/>
      <c r="N38" s="270"/>
      <c r="O38" s="204"/>
      <c r="P38" s="122"/>
      <c r="Q38" s="122"/>
      <c r="R38" s="122"/>
      <c r="S38" s="138"/>
      <c r="T38" s="122"/>
      <c r="U38" s="111"/>
      <c r="V38" s="270">
        <f t="shared" si="14"/>
        <v>10.5</v>
      </c>
      <c r="W38" s="175"/>
      <c r="X38" s="123"/>
      <c r="Y38" s="123"/>
      <c r="Z38" s="286"/>
      <c r="AA38" s="286"/>
      <c r="AB38" s="126"/>
      <c r="AC38" s="291"/>
      <c r="AD38" s="277"/>
      <c r="AE38" s="276"/>
      <c r="AF38" s="277"/>
      <c r="AG38" s="277"/>
      <c r="AH38" s="285"/>
      <c r="AI38" s="285"/>
      <c r="AJ38" s="285"/>
      <c r="AK38" s="285"/>
      <c r="AL38" s="13"/>
      <c r="AM38" s="130"/>
      <c r="AN38" s="285"/>
      <c r="AO38" s="9"/>
      <c r="AP38" s="276"/>
      <c r="AQ38" s="277"/>
      <c r="AR38" s="277"/>
      <c r="AS38" s="285"/>
      <c r="AT38" s="8"/>
      <c r="AV38" s="8"/>
      <c r="AW38" s="8"/>
      <c r="AX38" s="164"/>
    </row>
    <row r="39" spans="1:50">
      <c r="A39" s="267" t="s">
        <v>641</v>
      </c>
      <c r="B39" s="272">
        <v>3</v>
      </c>
      <c r="C39" s="268">
        <v>3.03</v>
      </c>
      <c r="D39" s="289">
        <f t="shared" si="2"/>
        <v>9.09</v>
      </c>
      <c r="E39" s="272"/>
      <c r="F39" s="272"/>
      <c r="G39" s="270"/>
      <c r="H39" s="204"/>
      <c r="I39" s="122"/>
      <c r="J39" s="122"/>
      <c r="K39" s="122"/>
      <c r="L39" s="138"/>
      <c r="M39" s="175"/>
      <c r="N39" s="270"/>
      <c r="O39" s="204"/>
      <c r="P39" s="122"/>
      <c r="Q39" s="122"/>
      <c r="R39" s="122"/>
      <c r="S39" s="138"/>
      <c r="T39" s="122"/>
      <c r="U39" s="111"/>
      <c r="V39" s="270">
        <f t="shared" si="14"/>
        <v>9.09</v>
      </c>
      <c r="W39" s="175"/>
      <c r="X39" s="123"/>
      <c r="Y39" s="123"/>
      <c r="Z39" s="286"/>
      <c r="AA39" s="286"/>
      <c r="AB39" s="126"/>
      <c r="AC39" s="291"/>
      <c r="AD39" s="277"/>
      <c r="AE39" s="276"/>
      <c r="AF39" s="277"/>
      <c r="AG39" s="277"/>
      <c r="AH39" s="285"/>
      <c r="AI39" s="285"/>
      <c r="AJ39" s="285"/>
      <c r="AK39" s="285"/>
      <c r="AL39" s="13"/>
      <c r="AM39" s="130"/>
      <c r="AN39" s="285"/>
      <c r="AO39" s="9"/>
      <c r="AP39" s="276"/>
      <c r="AQ39" s="277"/>
      <c r="AR39" s="277"/>
      <c r="AS39" s="285"/>
      <c r="AT39" s="8"/>
      <c r="AV39" s="8"/>
      <c r="AW39" s="8"/>
      <c r="AX39" s="164"/>
    </row>
    <row r="40" spans="1:50">
      <c r="A40" s="267" t="s">
        <v>642</v>
      </c>
      <c r="B40" s="272">
        <v>3</v>
      </c>
      <c r="C40" s="268">
        <v>6.95</v>
      </c>
      <c r="D40" s="289">
        <f t="shared" si="2"/>
        <v>20.85</v>
      </c>
      <c r="E40" s="272"/>
      <c r="F40" s="272"/>
      <c r="G40" s="270"/>
      <c r="H40" s="204"/>
      <c r="I40" s="122"/>
      <c r="J40" s="122"/>
      <c r="K40" s="122"/>
      <c r="L40" s="138"/>
      <c r="M40" s="175"/>
      <c r="N40" s="270"/>
      <c r="O40" s="204"/>
      <c r="P40" s="122"/>
      <c r="Q40" s="122"/>
      <c r="R40" s="122"/>
      <c r="S40" s="138"/>
      <c r="T40" s="122"/>
      <c r="U40" s="111"/>
      <c r="V40" s="270">
        <f t="shared" si="14"/>
        <v>20.85</v>
      </c>
      <c r="W40" s="175"/>
      <c r="X40" s="123"/>
      <c r="Y40" s="123"/>
      <c r="Z40" s="286"/>
      <c r="AA40" s="286"/>
      <c r="AB40" s="126"/>
      <c r="AC40" s="291"/>
      <c r="AD40" s="277"/>
      <c r="AE40" s="276"/>
      <c r="AF40" s="277"/>
      <c r="AG40" s="277"/>
      <c r="AH40" s="285"/>
      <c r="AI40" s="285"/>
      <c r="AJ40" s="285"/>
      <c r="AK40" s="285"/>
      <c r="AL40" s="13"/>
      <c r="AM40" s="130"/>
      <c r="AN40" s="285"/>
      <c r="AO40" s="9"/>
      <c r="AP40" s="276"/>
      <c r="AQ40" s="277"/>
      <c r="AR40" s="277"/>
      <c r="AS40" s="285"/>
      <c r="AT40" s="8"/>
      <c r="AV40" s="8"/>
      <c r="AW40" s="8"/>
      <c r="AX40" s="164"/>
    </row>
    <row r="41" spans="1:50">
      <c r="A41" s="267" t="s">
        <v>643</v>
      </c>
      <c r="B41" s="272">
        <v>3</v>
      </c>
      <c r="C41" s="268">
        <v>4.1500000000000004</v>
      </c>
      <c r="D41" s="289">
        <f t="shared" si="2"/>
        <v>12.45</v>
      </c>
      <c r="E41" s="272"/>
      <c r="F41" s="272"/>
      <c r="G41" s="270"/>
      <c r="H41" s="204"/>
      <c r="I41" s="122"/>
      <c r="J41" s="122"/>
      <c r="K41" s="122"/>
      <c r="L41" s="138"/>
      <c r="M41" s="175"/>
      <c r="N41" s="270"/>
      <c r="O41" s="204"/>
      <c r="P41" s="122"/>
      <c r="Q41" s="122"/>
      <c r="R41" s="122"/>
      <c r="S41" s="138"/>
      <c r="T41" s="122"/>
      <c r="U41" s="111"/>
      <c r="V41" s="270">
        <f t="shared" si="14"/>
        <v>12.45</v>
      </c>
      <c r="W41" s="175"/>
      <c r="X41" s="123"/>
      <c r="Y41" s="123"/>
      <c r="Z41" s="286"/>
      <c r="AA41" s="286"/>
      <c r="AB41" s="126"/>
      <c r="AC41" s="291"/>
      <c r="AD41" s="277"/>
      <c r="AE41" s="276"/>
      <c r="AF41" s="277"/>
      <c r="AG41" s="277"/>
      <c r="AH41" s="285"/>
      <c r="AI41" s="285"/>
      <c r="AJ41" s="285"/>
      <c r="AK41" s="285"/>
      <c r="AL41" s="13"/>
      <c r="AM41" s="130"/>
      <c r="AN41" s="285"/>
      <c r="AO41" s="9"/>
      <c r="AP41" s="276"/>
      <c r="AQ41" s="277"/>
      <c r="AR41" s="277"/>
      <c r="AS41" s="285"/>
      <c r="AT41" s="8"/>
      <c r="AV41" s="8"/>
      <c r="AW41" s="8"/>
      <c r="AX41" s="164"/>
    </row>
    <row r="42" spans="1:50">
      <c r="A42" s="267" t="s">
        <v>644</v>
      </c>
      <c r="B42" s="272">
        <v>3</v>
      </c>
      <c r="C42" s="268">
        <v>5.9</v>
      </c>
      <c r="D42" s="289">
        <f t="shared" si="2"/>
        <v>17.7</v>
      </c>
      <c r="E42" s="272"/>
      <c r="F42" s="272"/>
      <c r="G42" s="270"/>
      <c r="H42" s="204"/>
      <c r="I42" s="122"/>
      <c r="J42" s="122"/>
      <c r="K42" s="122"/>
      <c r="L42" s="138"/>
      <c r="M42" s="175"/>
      <c r="N42" s="270"/>
      <c r="O42" s="204"/>
      <c r="P42" s="122"/>
      <c r="Q42" s="122"/>
      <c r="R42" s="122"/>
      <c r="S42" s="138"/>
      <c r="T42" s="122"/>
      <c r="U42" s="111"/>
      <c r="V42" s="270">
        <f t="shared" si="14"/>
        <v>17.7</v>
      </c>
      <c r="W42" s="175"/>
      <c r="X42" s="123"/>
      <c r="Y42" s="123"/>
      <c r="Z42" s="286"/>
      <c r="AA42" s="286"/>
      <c r="AB42" s="126"/>
      <c r="AC42" s="291"/>
      <c r="AD42" s="277"/>
      <c r="AE42" s="276"/>
      <c r="AF42" s="277"/>
      <c r="AG42" s="277"/>
      <c r="AH42" s="285"/>
      <c r="AI42" s="285"/>
      <c r="AJ42" s="285"/>
      <c r="AK42" s="285"/>
      <c r="AL42" s="13"/>
      <c r="AM42" s="130"/>
      <c r="AN42" s="285"/>
      <c r="AO42" s="9"/>
      <c r="AP42" s="276"/>
      <c r="AQ42" s="277"/>
      <c r="AR42" s="277"/>
      <c r="AS42" s="285"/>
      <c r="AT42" s="8"/>
      <c r="AV42" s="8"/>
      <c r="AW42" s="8"/>
      <c r="AX42" s="164"/>
    </row>
    <row r="43" spans="1:50">
      <c r="A43" s="267" t="s">
        <v>645</v>
      </c>
      <c r="B43" s="272">
        <v>3</v>
      </c>
      <c r="C43" s="268">
        <v>1.25</v>
      </c>
      <c r="D43" s="289">
        <f t="shared" si="2"/>
        <v>3.75</v>
      </c>
      <c r="E43" s="272"/>
      <c r="F43" s="272"/>
      <c r="G43" s="270"/>
      <c r="H43" s="204"/>
      <c r="I43" s="122"/>
      <c r="J43" s="122"/>
      <c r="K43" s="122"/>
      <c r="L43" s="138"/>
      <c r="M43" s="175"/>
      <c r="N43" s="270"/>
      <c r="O43" s="204"/>
      <c r="P43" s="122"/>
      <c r="Q43" s="122"/>
      <c r="R43" s="122"/>
      <c r="S43" s="138"/>
      <c r="T43" s="122"/>
      <c r="U43" s="111"/>
      <c r="V43" s="270">
        <f t="shared" si="14"/>
        <v>3.75</v>
      </c>
      <c r="W43" s="175"/>
      <c r="X43" s="123"/>
      <c r="Y43" s="123"/>
      <c r="Z43" s="286"/>
      <c r="AA43" s="286"/>
      <c r="AB43" s="126"/>
      <c r="AC43" s="291"/>
      <c r="AD43" s="277"/>
      <c r="AE43" s="276"/>
      <c r="AF43" s="277"/>
      <c r="AG43" s="277"/>
      <c r="AH43" s="285"/>
      <c r="AI43" s="285"/>
      <c r="AJ43" s="285"/>
      <c r="AK43" s="285"/>
      <c r="AL43" s="13"/>
      <c r="AM43" s="130"/>
      <c r="AN43" s="285"/>
      <c r="AO43" s="9"/>
      <c r="AP43" s="276"/>
      <c r="AQ43" s="277"/>
      <c r="AR43" s="277"/>
      <c r="AS43" s="285"/>
      <c r="AT43" s="8"/>
      <c r="AV43" s="8"/>
      <c r="AW43" s="8"/>
      <c r="AX43" s="164"/>
    </row>
    <row r="44" spans="1:50">
      <c r="A44" s="267" t="s">
        <v>646</v>
      </c>
      <c r="B44" s="272">
        <v>3</v>
      </c>
      <c r="C44" s="268">
        <v>3.18</v>
      </c>
      <c r="D44" s="289">
        <f t="shared" si="2"/>
        <v>9.5399999999999991</v>
      </c>
      <c r="E44" s="272"/>
      <c r="F44" s="272"/>
      <c r="G44" s="270"/>
      <c r="H44" s="204"/>
      <c r="I44" s="122"/>
      <c r="J44" s="122"/>
      <c r="K44" s="122"/>
      <c r="L44" s="138"/>
      <c r="M44" s="175"/>
      <c r="N44" s="270"/>
      <c r="O44" s="204"/>
      <c r="P44" s="122"/>
      <c r="Q44" s="122"/>
      <c r="R44" s="122"/>
      <c r="S44" s="138"/>
      <c r="T44" s="122"/>
      <c r="U44" s="111"/>
      <c r="V44" s="270">
        <f t="shared" si="14"/>
        <v>9.5399999999999991</v>
      </c>
      <c r="W44" s="175"/>
      <c r="X44" s="123"/>
      <c r="Y44" s="123"/>
      <c r="Z44" s="286"/>
      <c r="AA44" s="286"/>
      <c r="AB44" s="126"/>
      <c r="AC44" s="291"/>
      <c r="AD44" s="277"/>
      <c r="AE44" s="276"/>
      <c r="AF44" s="277"/>
      <c r="AG44" s="277"/>
      <c r="AH44" s="285"/>
      <c r="AI44" s="285"/>
      <c r="AJ44" s="285"/>
      <c r="AK44" s="285"/>
      <c r="AL44" s="13"/>
      <c r="AM44" s="130"/>
      <c r="AN44" s="285"/>
      <c r="AO44" s="9"/>
      <c r="AP44" s="276"/>
      <c r="AQ44" s="277"/>
      <c r="AR44" s="277"/>
      <c r="AS44" s="285"/>
      <c r="AT44" s="8"/>
      <c r="AV44" s="8"/>
      <c r="AW44" s="8"/>
      <c r="AX44" s="164"/>
    </row>
    <row r="45" spans="1:50">
      <c r="A45" s="267" t="s">
        <v>647</v>
      </c>
      <c r="B45" s="272">
        <v>3</v>
      </c>
      <c r="C45" s="268">
        <v>3.18</v>
      </c>
      <c r="D45" s="289">
        <f t="shared" si="2"/>
        <v>9.5399999999999991</v>
      </c>
      <c r="E45" s="272"/>
      <c r="F45" s="272"/>
      <c r="G45" s="270"/>
      <c r="H45" s="204"/>
      <c r="I45" s="122"/>
      <c r="J45" s="122"/>
      <c r="K45" s="122"/>
      <c r="L45" s="138"/>
      <c r="M45" s="175"/>
      <c r="N45" s="270"/>
      <c r="O45" s="204"/>
      <c r="P45" s="122"/>
      <c r="Q45" s="122"/>
      <c r="R45" s="122"/>
      <c r="S45" s="138"/>
      <c r="T45" s="122"/>
      <c r="U45" s="111"/>
      <c r="V45" s="270">
        <f t="shared" si="14"/>
        <v>9.5399999999999991</v>
      </c>
      <c r="W45" s="175"/>
      <c r="X45" s="123"/>
      <c r="Y45" s="123"/>
      <c r="Z45" s="286"/>
      <c r="AA45" s="286"/>
      <c r="AB45" s="126"/>
      <c r="AC45" s="291"/>
      <c r="AD45" s="277"/>
      <c r="AE45" s="276"/>
      <c r="AF45" s="277"/>
      <c r="AG45" s="277"/>
      <c r="AH45" s="285"/>
      <c r="AI45" s="285"/>
      <c r="AJ45" s="285"/>
      <c r="AK45" s="285"/>
      <c r="AL45" s="13"/>
      <c r="AM45" s="130"/>
      <c r="AN45" s="285"/>
      <c r="AO45" s="9"/>
      <c r="AP45" s="276"/>
      <c r="AQ45" s="277"/>
      <c r="AR45" s="277"/>
      <c r="AS45" s="285"/>
      <c r="AT45" s="8"/>
      <c r="AV45" s="8"/>
      <c r="AW45" s="8"/>
      <c r="AX45" s="164"/>
    </row>
    <row r="46" spans="1:50">
      <c r="A46" s="267" t="s">
        <v>648</v>
      </c>
      <c r="B46" s="272">
        <v>3</v>
      </c>
      <c r="C46" s="268">
        <v>1.25</v>
      </c>
      <c r="D46" s="289">
        <f t="shared" si="2"/>
        <v>3.75</v>
      </c>
      <c r="E46" s="272"/>
      <c r="F46" s="272"/>
      <c r="G46" s="270"/>
      <c r="H46" s="204"/>
      <c r="I46" s="122"/>
      <c r="J46" s="122"/>
      <c r="K46" s="122"/>
      <c r="L46" s="138"/>
      <c r="M46" s="175"/>
      <c r="N46" s="270"/>
      <c r="O46" s="204"/>
      <c r="P46" s="122"/>
      <c r="Q46" s="122"/>
      <c r="R46" s="122"/>
      <c r="S46" s="138"/>
      <c r="T46" s="122"/>
      <c r="U46" s="111"/>
      <c r="V46" s="270">
        <f t="shared" si="14"/>
        <v>3.75</v>
      </c>
      <c r="W46" s="175"/>
      <c r="X46" s="123"/>
      <c r="Y46" s="123"/>
      <c r="Z46" s="286"/>
      <c r="AA46" s="286"/>
      <c r="AB46" s="126"/>
      <c r="AC46" s="291"/>
      <c r="AD46" s="277"/>
      <c r="AE46" s="276"/>
      <c r="AF46" s="277"/>
      <c r="AG46" s="277"/>
      <c r="AH46" s="285"/>
      <c r="AI46" s="285"/>
      <c r="AJ46" s="285"/>
      <c r="AK46" s="285"/>
      <c r="AL46" s="13"/>
      <c r="AM46" s="130"/>
      <c r="AN46" s="285"/>
      <c r="AO46" s="9"/>
      <c r="AP46" s="276"/>
      <c r="AQ46" s="277"/>
      <c r="AR46" s="277"/>
      <c r="AS46" s="285"/>
      <c r="AT46" s="8"/>
      <c r="AV46" s="8"/>
      <c r="AW46" s="8"/>
      <c r="AX46" s="164"/>
    </row>
    <row r="47" spans="1:50">
      <c r="A47" s="267" t="s">
        <v>649</v>
      </c>
      <c r="B47" s="272">
        <v>4.1500000000000004</v>
      </c>
      <c r="C47" s="268">
        <v>10</v>
      </c>
      <c r="D47" s="289">
        <f t="shared" si="2"/>
        <v>41.5</v>
      </c>
      <c r="E47" s="272"/>
      <c r="F47" s="272"/>
      <c r="G47" s="270"/>
      <c r="H47" s="204"/>
      <c r="I47" s="122"/>
      <c r="J47" s="122"/>
      <c r="K47" s="122"/>
      <c r="L47" s="138"/>
      <c r="M47" s="175"/>
      <c r="N47" s="270"/>
      <c r="O47" s="204"/>
      <c r="P47" s="122"/>
      <c r="Q47" s="122"/>
      <c r="R47" s="122"/>
      <c r="S47" s="138"/>
      <c r="T47" s="122"/>
      <c r="U47" s="111"/>
      <c r="V47" s="270">
        <f t="shared" si="14"/>
        <v>41.5</v>
      </c>
      <c r="W47" s="175"/>
      <c r="X47" s="123"/>
      <c r="Y47" s="123"/>
      <c r="Z47" s="286"/>
      <c r="AA47" s="286"/>
      <c r="AB47" s="126"/>
      <c r="AC47" s="291"/>
      <c r="AD47" s="277"/>
      <c r="AE47" s="276"/>
      <c r="AF47" s="277"/>
      <c r="AG47" s="277"/>
      <c r="AH47" s="285"/>
      <c r="AI47" s="285"/>
      <c r="AJ47" s="285"/>
      <c r="AK47" s="285"/>
      <c r="AL47" s="13"/>
      <c r="AM47" s="130"/>
      <c r="AN47" s="285"/>
      <c r="AO47" s="9"/>
      <c r="AP47" s="276"/>
      <c r="AQ47" s="277"/>
      <c r="AR47" s="277"/>
      <c r="AS47" s="285"/>
      <c r="AT47" s="8"/>
      <c r="AV47" s="8"/>
      <c r="AW47" s="8"/>
      <c r="AX47" s="164"/>
    </row>
    <row r="48" spans="1:50">
      <c r="A48" s="267" t="s">
        <v>650</v>
      </c>
      <c r="B48" s="272">
        <v>3</v>
      </c>
      <c r="C48" s="268">
        <v>8.6</v>
      </c>
      <c r="D48" s="289">
        <f t="shared" si="2"/>
        <v>25.8</v>
      </c>
      <c r="E48" s="272"/>
      <c r="F48" s="272"/>
      <c r="G48" s="270"/>
      <c r="H48" s="204"/>
      <c r="I48" s="122"/>
      <c r="J48" s="122"/>
      <c r="K48" s="122"/>
      <c r="L48" s="138"/>
      <c r="M48" s="175"/>
      <c r="N48" s="270"/>
      <c r="O48" s="204"/>
      <c r="P48" s="122"/>
      <c r="Q48" s="122"/>
      <c r="R48" s="122"/>
      <c r="S48" s="138"/>
      <c r="T48" s="122"/>
      <c r="U48" s="111"/>
      <c r="V48" s="270">
        <f t="shared" si="14"/>
        <v>25.8</v>
      </c>
      <c r="W48" s="175"/>
      <c r="X48" s="123"/>
      <c r="Y48" s="123"/>
      <c r="Z48" s="286"/>
      <c r="AA48" s="286"/>
      <c r="AB48" s="126"/>
      <c r="AC48" s="291"/>
      <c r="AD48" s="277"/>
      <c r="AE48" s="276"/>
      <c r="AF48" s="277"/>
      <c r="AG48" s="277"/>
      <c r="AH48" s="285"/>
      <c r="AI48" s="285"/>
      <c r="AJ48" s="285"/>
      <c r="AK48" s="285"/>
      <c r="AL48" s="13"/>
      <c r="AM48" s="130"/>
      <c r="AN48" s="285"/>
      <c r="AO48" s="9"/>
      <c r="AP48" s="276"/>
      <c r="AQ48" s="277"/>
      <c r="AR48" s="277"/>
      <c r="AS48" s="285"/>
      <c r="AT48" s="8"/>
      <c r="AV48" s="8"/>
      <c r="AW48" s="8"/>
      <c r="AX48" s="164"/>
    </row>
    <row r="49" spans="1:50">
      <c r="A49" s="267" t="s">
        <v>651</v>
      </c>
      <c r="B49" s="272">
        <v>3</v>
      </c>
      <c r="C49" s="268">
        <v>2.2999999999999998</v>
      </c>
      <c r="D49" s="289">
        <f t="shared" si="2"/>
        <v>6.9</v>
      </c>
      <c r="E49" s="272"/>
      <c r="F49" s="272"/>
      <c r="G49" s="270"/>
      <c r="H49" s="204"/>
      <c r="I49" s="122"/>
      <c r="J49" s="122"/>
      <c r="K49" s="122"/>
      <c r="L49" s="138"/>
      <c r="M49" s="175"/>
      <c r="N49" s="270"/>
      <c r="O49" s="204"/>
      <c r="P49" s="122"/>
      <c r="Q49" s="122"/>
      <c r="R49" s="122"/>
      <c r="S49" s="138"/>
      <c r="T49" s="122"/>
      <c r="U49" s="111"/>
      <c r="V49" s="270">
        <f t="shared" si="14"/>
        <v>6.9</v>
      </c>
      <c r="W49" s="175"/>
      <c r="X49" s="123"/>
      <c r="Y49" s="123"/>
      <c r="Z49" s="286"/>
      <c r="AA49" s="286"/>
      <c r="AB49" s="126"/>
      <c r="AC49" s="291"/>
      <c r="AD49" s="277"/>
      <c r="AE49" s="276"/>
      <c r="AF49" s="277"/>
      <c r="AG49" s="277"/>
      <c r="AH49" s="285"/>
      <c r="AI49" s="285"/>
      <c r="AJ49" s="285"/>
      <c r="AK49" s="285"/>
      <c r="AL49" s="13"/>
      <c r="AM49" s="130"/>
      <c r="AN49" s="285"/>
      <c r="AO49" s="9"/>
      <c r="AP49" s="276"/>
      <c r="AQ49" s="277"/>
      <c r="AR49" s="277"/>
      <c r="AS49" s="285"/>
      <c r="AT49" s="8"/>
      <c r="AV49" s="8"/>
      <c r="AW49" s="8"/>
      <c r="AX49" s="164"/>
    </row>
    <row r="50" spans="1:50">
      <c r="A50" s="267" t="s">
        <v>652</v>
      </c>
      <c r="B50" s="272">
        <v>3</v>
      </c>
      <c r="C50" s="268">
        <v>0.85</v>
      </c>
      <c r="D50" s="289">
        <f t="shared" si="2"/>
        <v>2.5499999999999998</v>
      </c>
      <c r="E50" s="272"/>
      <c r="F50" s="272"/>
      <c r="G50" s="270"/>
      <c r="H50" s="204"/>
      <c r="I50" s="122"/>
      <c r="J50" s="122"/>
      <c r="K50" s="122"/>
      <c r="L50" s="138"/>
      <c r="M50" s="175"/>
      <c r="N50" s="270"/>
      <c r="O50" s="204"/>
      <c r="P50" s="122"/>
      <c r="Q50" s="122"/>
      <c r="R50" s="122"/>
      <c r="S50" s="138"/>
      <c r="T50" s="122"/>
      <c r="U50" s="111"/>
      <c r="V50" s="270">
        <f t="shared" si="14"/>
        <v>2.5499999999999998</v>
      </c>
      <c r="W50" s="175"/>
      <c r="X50" s="123"/>
      <c r="Y50" s="123"/>
      <c r="Z50" s="286"/>
      <c r="AA50" s="286"/>
      <c r="AB50" s="126"/>
      <c r="AC50" s="291"/>
      <c r="AD50" s="277"/>
      <c r="AE50" s="276"/>
      <c r="AF50" s="277"/>
      <c r="AG50" s="277"/>
      <c r="AH50" s="285"/>
      <c r="AI50" s="285"/>
      <c r="AJ50" s="285"/>
      <c r="AK50" s="285"/>
      <c r="AL50" s="13"/>
      <c r="AM50" s="130"/>
      <c r="AN50" s="285"/>
      <c r="AO50" s="9"/>
      <c r="AP50" s="276"/>
      <c r="AQ50" s="277"/>
      <c r="AR50" s="277"/>
      <c r="AS50" s="285"/>
      <c r="AT50" s="8"/>
      <c r="AV50" s="8"/>
      <c r="AW50" s="8"/>
      <c r="AX50" s="164"/>
    </row>
    <row r="51" spans="1:50">
      <c r="A51" s="267" t="s">
        <v>653</v>
      </c>
      <c r="B51" s="272">
        <v>3</v>
      </c>
      <c r="C51" s="268">
        <v>2.2999999999999998</v>
      </c>
      <c r="D51" s="289">
        <f t="shared" si="2"/>
        <v>6.9</v>
      </c>
      <c r="E51" s="272"/>
      <c r="F51" s="272"/>
      <c r="G51" s="270"/>
      <c r="H51" s="204"/>
      <c r="I51" s="122"/>
      <c r="J51" s="122"/>
      <c r="K51" s="122"/>
      <c r="L51" s="138"/>
      <c r="M51" s="175"/>
      <c r="N51" s="270"/>
      <c r="O51" s="204"/>
      <c r="P51" s="122"/>
      <c r="Q51" s="122"/>
      <c r="R51" s="122"/>
      <c r="S51" s="138"/>
      <c r="T51" s="122"/>
      <c r="U51" s="111"/>
      <c r="V51" s="270">
        <f t="shared" si="14"/>
        <v>6.9</v>
      </c>
      <c r="W51" s="175"/>
      <c r="X51" s="123"/>
      <c r="Y51" s="123"/>
      <c r="Z51" s="286"/>
      <c r="AA51" s="286"/>
      <c r="AB51" s="126"/>
      <c r="AC51" s="291"/>
      <c r="AD51" s="277"/>
      <c r="AE51" s="276"/>
      <c r="AF51" s="277"/>
      <c r="AG51" s="277"/>
      <c r="AH51" s="285"/>
      <c r="AI51" s="285"/>
      <c r="AJ51" s="285"/>
      <c r="AK51" s="285"/>
      <c r="AL51" s="13"/>
      <c r="AM51" s="130"/>
      <c r="AN51" s="285"/>
      <c r="AO51" s="9"/>
      <c r="AP51" s="276"/>
      <c r="AQ51" s="277"/>
      <c r="AR51" s="277"/>
      <c r="AS51" s="285"/>
      <c r="AT51" s="8"/>
      <c r="AV51" s="8"/>
      <c r="AW51" s="8"/>
      <c r="AX51" s="164"/>
    </row>
    <row r="52" spans="1:50">
      <c r="A52" s="267" t="s">
        <v>654</v>
      </c>
      <c r="B52" s="272">
        <v>3</v>
      </c>
      <c r="C52" s="268">
        <v>3.15</v>
      </c>
      <c r="D52" s="289">
        <f t="shared" si="2"/>
        <v>9.4499999999999993</v>
      </c>
      <c r="E52" s="272"/>
      <c r="F52" s="272"/>
      <c r="G52" s="270"/>
      <c r="H52" s="204"/>
      <c r="I52" s="122"/>
      <c r="J52" s="122"/>
      <c r="K52" s="122"/>
      <c r="L52" s="138"/>
      <c r="M52" s="175"/>
      <c r="N52" s="270"/>
      <c r="O52" s="204"/>
      <c r="P52" s="122"/>
      <c r="Q52" s="122"/>
      <c r="R52" s="122"/>
      <c r="S52" s="138"/>
      <c r="T52" s="122"/>
      <c r="U52" s="111"/>
      <c r="V52" s="270">
        <f t="shared" si="14"/>
        <v>9.4499999999999993</v>
      </c>
      <c r="W52" s="175"/>
      <c r="X52" s="123"/>
      <c r="Y52" s="123"/>
      <c r="Z52" s="286"/>
      <c r="AA52" s="286"/>
      <c r="AB52" s="126"/>
      <c r="AC52" s="291"/>
      <c r="AD52" s="277"/>
      <c r="AE52" s="276"/>
      <c r="AF52" s="277"/>
      <c r="AG52" s="277"/>
      <c r="AH52" s="285"/>
      <c r="AI52" s="285"/>
      <c r="AJ52" s="285"/>
      <c r="AK52" s="285"/>
      <c r="AL52" s="13"/>
      <c r="AM52" s="130"/>
      <c r="AN52" s="285"/>
      <c r="AO52" s="9"/>
      <c r="AP52" s="276"/>
      <c r="AQ52" s="277"/>
      <c r="AR52" s="277"/>
      <c r="AS52" s="285"/>
      <c r="AT52" s="8"/>
      <c r="AV52" s="8"/>
      <c r="AW52" s="8"/>
      <c r="AX52" s="164"/>
    </row>
    <row r="53" spans="1:50">
      <c r="A53" s="267" t="s">
        <v>655</v>
      </c>
      <c r="B53" s="272">
        <v>3</v>
      </c>
      <c r="C53" s="268">
        <v>0.85</v>
      </c>
      <c r="D53" s="289">
        <f t="shared" si="2"/>
        <v>2.5499999999999998</v>
      </c>
      <c r="E53" s="272"/>
      <c r="F53" s="272"/>
      <c r="G53" s="270"/>
      <c r="H53" s="204"/>
      <c r="I53" s="122"/>
      <c r="J53" s="122"/>
      <c r="K53" s="122"/>
      <c r="L53" s="138"/>
      <c r="M53" s="175"/>
      <c r="N53" s="270"/>
      <c r="O53" s="204"/>
      <c r="P53" s="122"/>
      <c r="Q53" s="122"/>
      <c r="R53" s="122"/>
      <c r="S53" s="138"/>
      <c r="T53" s="122"/>
      <c r="U53" s="111"/>
      <c r="V53" s="270">
        <f t="shared" si="14"/>
        <v>2.5499999999999998</v>
      </c>
      <c r="W53" s="175"/>
      <c r="X53" s="123"/>
      <c r="Y53" s="123"/>
      <c r="Z53" s="286"/>
      <c r="AA53" s="286"/>
      <c r="AB53" s="126"/>
      <c r="AC53" s="291"/>
      <c r="AD53" s="277"/>
      <c r="AE53" s="276"/>
      <c r="AF53" s="277"/>
      <c r="AG53" s="277"/>
      <c r="AH53" s="285"/>
      <c r="AI53" s="285"/>
      <c r="AJ53" s="285"/>
      <c r="AK53" s="285"/>
      <c r="AL53" s="13"/>
      <c r="AM53" s="130"/>
      <c r="AN53" s="285"/>
      <c r="AO53" s="9"/>
      <c r="AP53" s="276"/>
      <c r="AQ53" s="277"/>
      <c r="AR53" s="277"/>
      <c r="AS53" s="285"/>
      <c r="AT53" s="8"/>
      <c r="AV53" s="8"/>
      <c r="AW53" s="8"/>
      <c r="AX53" s="164"/>
    </row>
    <row r="54" spans="1:50">
      <c r="A54" s="267" t="s">
        <v>656</v>
      </c>
      <c r="B54" s="272">
        <v>3</v>
      </c>
      <c r="C54" s="268">
        <v>3</v>
      </c>
      <c r="D54" s="289">
        <f t="shared" si="2"/>
        <v>9</v>
      </c>
      <c r="E54" s="272"/>
      <c r="F54" s="272"/>
      <c r="G54" s="270"/>
      <c r="H54" s="204"/>
      <c r="I54" s="122"/>
      <c r="J54" s="122"/>
      <c r="K54" s="122"/>
      <c r="L54" s="138"/>
      <c r="M54" s="175"/>
      <c r="N54" s="270"/>
      <c r="O54" s="204"/>
      <c r="P54" s="122"/>
      <c r="Q54" s="122"/>
      <c r="R54" s="122"/>
      <c r="S54" s="138"/>
      <c r="T54" s="122"/>
      <c r="U54" s="111"/>
      <c r="V54" s="270">
        <f t="shared" si="14"/>
        <v>9</v>
      </c>
      <c r="W54" s="175"/>
      <c r="X54" s="123"/>
      <c r="Y54" s="123"/>
      <c r="Z54" s="286"/>
      <c r="AA54" s="286"/>
      <c r="AB54" s="126"/>
      <c r="AC54" s="291"/>
      <c r="AD54" s="277"/>
      <c r="AE54" s="276"/>
      <c r="AF54" s="277"/>
      <c r="AG54" s="277"/>
      <c r="AH54" s="285"/>
      <c r="AI54" s="285"/>
      <c r="AJ54" s="285"/>
      <c r="AK54" s="285"/>
      <c r="AL54" s="13"/>
      <c r="AM54" s="130"/>
      <c r="AN54" s="285"/>
      <c r="AO54" s="9"/>
      <c r="AP54" s="276"/>
      <c r="AQ54" s="277"/>
      <c r="AR54" s="277"/>
      <c r="AS54" s="285"/>
      <c r="AT54" s="8"/>
      <c r="AV54" s="8"/>
      <c r="AW54" s="8"/>
      <c r="AX54" s="164"/>
    </row>
    <row r="55" spans="1:50">
      <c r="A55" s="267" t="s">
        <v>657</v>
      </c>
      <c r="B55" s="272">
        <v>3</v>
      </c>
      <c r="C55" s="268">
        <v>3.15</v>
      </c>
      <c r="D55" s="289">
        <f t="shared" si="2"/>
        <v>9.4499999999999993</v>
      </c>
      <c r="E55" s="272"/>
      <c r="F55" s="272"/>
      <c r="G55" s="270"/>
      <c r="H55" s="204"/>
      <c r="I55" s="122"/>
      <c r="J55" s="122"/>
      <c r="K55" s="122"/>
      <c r="L55" s="138"/>
      <c r="M55" s="175"/>
      <c r="N55" s="270"/>
      <c r="O55" s="204"/>
      <c r="P55" s="122"/>
      <c r="Q55" s="122"/>
      <c r="R55" s="122"/>
      <c r="S55" s="138"/>
      <c r="T55" s="122"/>
      <c r="U55" s="111"/>
      <c r="V55" s="270">
        <f t="shared" si="14"/>
        <v>9.4499999999999993</v>
      </c>
      <c r="W55" s="175"/>
      <c r="X55" s="123"/>
      <c r="Y55" s="123"/>
      <c r="Z55" s="286"/>
      <c r="AA55" s="286"/>
      <c r="AB55" s="126"/>
      <c r="AC55" s="291"/>
      <c r="AD55" s="277"/>
      <c r="AE55" s="276"/>
      <c r="AF55" s="277"/>
      <c r="AG55" s="277"/>
      <c r="AH55" s="285"/>
      <c r="AI55" s="285"/>
      <c r="AJ55" s="285"/>
      <c r="AK55" s="285"/>
      <c r="AL55" s="13"/>
      <c r="AM55" s="130"/>
      <c r="AN55" s="285"/>
      <c r="AO55" s="9"/>
      <c r="AP55" s="276"/>
      <c r="AQ55" s="277"/>
      <c r="AR55" s="277"/>
      <c r="AS55" s="285"/>
      <c r="AT55" s="8"/>
      <c r="AV55" s="8"/>
      <c r="AW55" s="8"/>
      <c r="AX55" s="164"/>
    </row>
    <row r="56" spans="1:50">
      <c r="A56" s="267" t="s">
        <v>658</v>
      </c>
      <c r="B56" s="272">
        <v>3</v>
      </c>
      <c r="C56" s="268">
        <v>11.75</v>
      </c>
      <c r="D56" s="289">
        <f t="shared" si="2"/>
        <v>35.25</v>
      </c>
      <c r="E56" s="272"/>
      <c r="F56" s="272"/>
      <c r="G56" s="270"/>
      <c r="H56" s="204"/>
      <c r="I56" s="122"/>
      <c r="J56" s="122"/>
      <c r="K56" s="122"/>
      <c r="L56" s="138"/>
      <c r="M56" s="175"/>
      <c r="N56" s="270"/>
      <c r="O56" s="204"/>
      <c r="P56" s="122"/>
      <c r="Q56" s="122"/>
      <c r="R56" s="122"/>
      <c r="S56" s="138"/>
      <c r="T56" s="122"/>
      <c r="U56" s="111"/>
      <c r="V56" s="270">
        <f t="shared" si="14"/>
        <v>35.25</v>
      </c>
      <c r="W56" s="175"/>
      <c r="X56" s="123"/>
      <c r="Y56" s="123"/>
      <c r="Z56" s="286"/>
      <c r="AA56" s="286"/>
      <c r="AB56" s="126"/>
      <c r="AC56" s="291"/>
      <c r="AD56" s="277"/>
      <c r="AE56" s="276"/>
      <c r="AF56" s="277"/>
      <c r="AG56" s="277"/>
      <c r="AH56" s="285"/>
      <c r="AI56" s="285"/>
      <c r="AJ56" s="285"/>
      <c r="AK56" s="285"/>
      <c r="AL56" s="13"/>
      <c r="AM56" s="130"/>
      <c r="AN56" s="285"/>
      <c r="AO56" s="9"/>
      <c r="AP56" s="276"/>
      <c r="AQ56" s="277"/>
      <c r="AR56" s="277"/>
      <c r="AS56" s="285"/>
      <c r="AT56" s="8"/>
      <c r="AV56" s="8"/>
      <c r="AW56" s="8"/>
      <c r="AX56" s="164"/>
    </row>
    <row r="57" spans="1:50">
      <c r="A57" s="267" t="s">
        <v>659</v>
      </c>
      <c r="B57" s="272">
        <v>3</v>
      </c>
      <c r="C57" s="268">
        <v>3.3</v>
      </c>
      <c r="D57" s="289">
        <f t="shared" si="2"/>
        <v>9.9</v>
      </c>
      <c r="E57" s="272"/>
      <c r="F57" s="272"/>
      <c r="G57" s="270"/>
      <c r="H57" s="204"/>
      <c r="I57" s="122"/>
      <c r="J57" s="122"/>
      <c r="K57" s="122"/>
      <c r="L57" s="138"/>
      <c r="M57" s="175"/>
      <c r="N57" s="270"/>
      <c r="O57" s="204"/>
      <c r="P57" s="122"/>
      <c r="Q57" s="122"/>
      <c r="R57" s="122"/>
      <c r="S57" s="138"/>
      <c r="T57" s="122"/>
      <c r="U57" s="111"/>
      <c r="V57" s="270">
        <f t="shared" si="14"/>
        <v>9.9</v>
      </c>
      <c r="W57" s="175"/>
      <c r="X57" s="123"/>
      <c r="Y57" s="123"/>
      <c r="Z57" s="286"/>
      <c r="AA57" s="286"/>
      <c r="AB57" s="126"/>
      <c r="AC57" s="291"/>
      <c r="AD57" s="277"/>
      <c r="AE57" s="276"/>
      <c r="AF57" s="277"/>
      <c r="AG57" s="277"/>
      <c r="AH57" s="285"/>
      <c r="AI57" s="285"/>
      <c r="AJ57" s="285"/>
      <c r="AK57" s="285"/>
      <c r="AL57" s="13"/>
      <c r="AM57" s="130"/>
      <c r="AN57" s="285"/>
      <c r="AO57" s="9"/>
      <c r="AP57" s="276"/>
      <c r="AQ57" s="277"/>
      <c r="AR57" s="277"/>
      <c r="AS57" s="285"/>
      <c r="AT57" s="8"/>
      <c r="AV57" s="8"/>
      <c r="AW57" s="8"/>
      <c r="AX57" s="164"/>
    </row>
    <row r="58" spans="1:50">
      <c r="A58" s="267" t="s">
        <v>660</v>
      </c>
      <c r="B58" s="272">
        <v>3</v>
      </c>
      <c r="C58" s="268">
        <v>3.3</v>
      </c>
      <c r="D58" s="289">
        <f t="shared" si="2"/>
        <v>9.9</v>
      </c>
      <c r="E58" s="272"/>
      <c r="F58" s="272"/>
      <c r="G58" s="270"/>
      <c r="H58" s="204"/>
      <c r="I58" s="122"/>
      <c r="J58" s="122"/>
      <c r="K58" s="122"/>
      <c r="L58" s="138"/>
      <c r="M58" s="175"/>
      <c r="N58" s="270"/>
      <c r="O58" s="204"/>
      <c r="P58" s="122"/>
      <c r="Q58" s="122"/>
      <c r="R58" s="122"/>
      <c r="S58" s="138"/>
      <c r="T58" s="122"/>
      <c r="U58" s="111"/>
      <c r="V58" s="270">
        <f t="shared" si="14"/>
        <v>9.9</v>
      </c>
      <c r="W58" s="175"/>
      <c r="X58" s="123"/>
      <c r="Y58" s="123"/>
      <c r="Z58" s="286"/>
      <c r="AA58" s="286"/>
      <c r="AB58" s="126"/>
      <c r="AC58" s="291"/>
      <c r="AD58" s="277"/>
      <c r="AE58" s="276"/>
      <c r="AF58" s="277"/>
      <c r="AG58" s="277"/>
      <c r="AH58" s="285"/>
      <c r="AI58" s="285"/>
      <c r="AJ58" s="285"/>
      <c r="AK58" s="285"/>
      <c r="AL58" s="13"/>
      <c r="AM58" s="130"/>
      <c r="AN58" s="285"/>
      <c r="AO58" s="9"/>
      <c r="AP58" s="276"/>
      <c r="AQ58" s="277"/>
      <c r="AR58" s="277"/>
      <c r="AS58" s="285"/>
      <c r="AT58" s="8"/>
      <c r="AV58" s="8"/>
      <c r="AW58" s="8"/>
      <c r="AX58" s="164"/>
    </row>
    <row r="59" spans="1:50">
      <c r="A59" s="267" t="s">
        <v>661</v>
      </c>
      <c r="B59" s="272">
        <v>3</v>
      </c>
      <c r="C59" s="268">
        <v>2</v>
      </c>
      <c r="D59" s="289">
        <f t="shared" si="2"/>
        <v>6</v>
      </c>
      <c r="E59" s="272"/>
      <c r="F59" s="272"/>
      <c r="G59" s="270"/>
      <c r="H59" s="204"/>
      <c r="I59" s="122"/>
      <c r="J59" s="122"/>
      <c r="K59" s="122"/>
      <c r="L59" s="138"/>
      <c r="M59" s="175"/>
      <c r="N59" s="270"/>
      <c r="O59" s="204"/>
      <c r="P59" s="122"/>
      <c r="Q59" s="122"/>
      <c r="R59" s="122"/>
      <c r="S59" s="138"/>
      <c r="T59" s="122"/>
      <c r="U59" s="111"/>
      <c r="V59" s="270">
        <f t="shared" si="14"/>
        <v>6</v>
      </c>
      <c r="W59" s="175"/>
      <c r="X59" s="123"/>
      <c r="Y59" s="123"/>
      <c r="Z59" s="286"/>
      <c r="AA59" s="286"/>
      <c r="AB59" s="126"/>
      <c r="AC59" s="291"/>
      <c r="AD59" s="277"/>
      <c r="AE59" s="276"/>
      <c r="AF59" s="277"/>
      <c r="AG59" s="277"/>
      <c r="AH59" s="285"/>
      <c r="AI59" s="285"/>
      <c r="AJ59" s="285"/>
      <c r="AK59" s="285"/>
      <c r="AL59" s="13"/>
      <c r="AM59" s="130"/>
      <c r="AN59" s="285"/>
      <c r="AO59" s="9"/>
      <c r="AP59" s="276"/>
      <c r="AQ59" s="277"/>
      <c r="AR59" s="277"/>
      <c r="AS59" s="285"/>
      <c r="AT59" s="8"/>
      <c r="AV59" s="8"/>
      <c r="AW59" s="8"/>
      <c r="AX59" s="164"/>
    </row>
    <row r="60" spans="1:50">
      <c r="A60" s="267" t="s">
        <v>662</v>
      </c>
      <c r="B60" s="272">
        <v>3</v>
      </c>
      <c r="C60" s="268">
        <v>3.15</v>
      </c>
      <c r="D60" s="289">
        <f t="shared" si="2"/>
        <v>9.4499999999999993</v>
      </c>
      <c r="E60" s="272"/>
      <c r="F60" s="272"/>
      <c r="G60" s="270"/>
      <c r="H60" s="204"/>
      <c r="I60" s="122"/>
      <c r="J60" s="122"/>
      <c r="K60" s="122"/>
      <c r="L60" s="138"/>
      <c r="M60" s="175"/>
      <c r="N60" s="270"/>
      <c r="O60" s="204"/>
      <c r="P60" s="122"/>
      <c r="Q60" s="122"/>
      <c r="R60" s="122"/>
      <c r="S60" s="138"/>
      <c r="T60" s="122"/>
      <c r="U60" s="111"/>
      <c r="V60" s="270">
        <f t="shared" si="14"/>
        <v>9.4499999999999993</v>
      </c>
      <c r="W60" s="175"/>
      <c r="X60" s="123"/>
      <c r="Y60" s="123"/>
      <c r="Z60" s="286"/>
      <c r="AA60" s="286"/>
      <c r="AB60" s="126"/>
      <c r="AC60" s="291"/>
      <c r="AD60" s="277"/>
      <c r="AE60" s="276"/>
      <c r="AF60" s="277"/>
      <c r="AG60" s="277"/>
      <c r="AH60" s="285"/>
      <c r="AI60" s="285"/>
      <c r="AJ60" s="285"/>
      <c r="AK60" s="285"/>
      <c r="AL60" s="13"/>
      <c r="AM60" s="130"/>
      <c r="AN60" s="285"/>
      <c r="AO60" s="9"/>
      <c r="AP60" s="276"/>
      <c r="AQ60" s="277"/>
      <c r="AR60" s="277"/>
      <c r="AS60" s="285"/>
      <c r="AT60" s="8"/>
      <c r="AV60" s="8"/>
      <c r="AW60" s="8"/>
      <c r="AX60" s="164"/>
    </row>
    <row r="61" spans="1:50">
      <c r="A61" s="267" t="s">
        <v>663</v>
      </c>
      <c r="B61" s="272">
        <v>3</v>
      </c>
      <c r="C61" s="268">
        <v>3.15</v>
      </c>
      <c r="D61" s="289">
        <f t="shared" si="2"/>
        <v>9.4499999999999993</v>
      </c>
      <c r="E61" s="272"/>
      <c r="F61" s="272"/>
      <c r="G61" s="270"/>
      <c r="H61" s="204"/>
      <c r="I61" s="122"/>
      <c r="J61" s="122"/>
      <c r="K61" s="122"/>
      <c r="L61" s="138"/>
      <c r="M61" s="175"/>
      <c r="N61" s="270"/>
      <c r="O61" s="204"/>
      <c r="P61" s="122"/>
      <c r="Q61" s="122"/>
      <c r="R61" s="122"/>
      <c r="S61" s="138"/>
      <c r="T61" s="122"/>
      <c r="U61" s="111"/>
      <c r="V61" s="270">
        <f t="shared" si="14"/>
        <v>9.4499999999999993</v>
      </c>
      <c r="W61" s="175"/>
      <c r="X61" s="123"/>
      <c r="Y61" s="123"/>
      <c r="Z61" s="286"/>
      <c r="AA61" s="286"/>
      <c r="AB61" s="126"/>
      <c r="AC61" s="291"/>
      <c r="AD61" s="277"/>
      <c r="AE61" s="276"/>
      <c r="AF61" s="277"/>
      <c r="AG61" s="277"/>
      <c r="AH61" s="285"/>
      <c r="AI61" s="285"/>
      <c r="AJ61" s="285"/>
      <c r="AK61" s="285"/>
      <c r="AL61" s="13"/>
      <c r="AM61" s="130"/>
      <c r="AN61" s="285"/>
      <c r="AO61" s="9"/>
      <c r="AP61" s="276"/>
      <c r="AQ61" s="277"/>
      <c r="AR61" s="277"/>
      <c r="AS61" s="285"/>
      <c r="AT61" s="8"/>
      <c r="AV61" s="8"/>
      <c r="AW61" s="8"/>
      <c r="AX61" s="164"/>
    </row>
    <row r="62" spans="1:50">
      <c r="A62" s="267" t="s">
        <v>664</v>
      </c>
      <c r="B62" s="272">
        <v>3</v>
      </c>
      <c r="C62" s="268">
        <v>3.15</v>
      </c>
      <c r="D62" s="289">
        <f t="shared" si="2"/>
        <v>9.4499999999999993</v>
      </c>
      <c r="E62" s="272"/>
      <c r="F62" s="272"/>
      <c r="G62" s="270"/>
      <c r="H62" s="204"/>
      <c r="I62" s="122"/>
      <c r="J62" s="122"/>
      <c r="K62" s="122"/>
      <c r="L62" s="138"/>
      <c r="M62" s="175"/>
      <c r="N62" s="270"/>
      <c r="O62" s="204"/>
      <c r="P62" s="122"/>
      <c r="Q62" s="122"/>
      <c r="R62" s="122"/>
      <c r="S62" s="138"/>
      <c r="T62" s="122"/>
      <c r="U62" s="111"/>
      <c r="V62" s="270">
        <f t="shared" si="14"/>
        <v>9.4499999999999993</v>
      </c>
      <c r="W62" s="175"/>
      <c r="X62" s="123"/>
      <c r="Y62" s="123"/>
      <c r="Z62" s="286"/>
      <c r="AA62" s="286"/>
      <c r="AB62" s="126"/>
      <c r="AC62" s="291"/>
      <c r="AD62" s="277"/>
      <c r="AE62" s="276"/>
      <c r="AF62" s="277"/>
      <c r="AG62" s="277"/>
      <c r="AH62" s="285"/>
      <c r="AI62" s="285"/>
      <c r="AJ62" s="285"/>
      <c r="AK62" s="285"/>
      <c r="AL62" s="13"/>
      <c r="AM62" s="130"/>
      <c r="AN62" s="285"/>
      <c r="AO62" s="9"/>
      <c r="AP62" s="276"/>
      <c r="AQ62" s="277"/>
      <c r="AR62" s="277"/>
      <c r="AS62" s="285"/>
      <c r="AT62" s="8"/>
      <c r="AV62" s="8"/>
      <c r="AW62" s="8"/>
      <c r="AX62" s="164"/>
    </row>
    <row r="63" spans="1:50">
      <c r="A63" s="267" t="s">
        <v>665</v>
      </c>
      <c r="B63" s="272">
        <v>3</v>
      </c>
      <c r="C63" s="268">
        <v>3.15</v>
      </c>
      <c r="D63" s="289">
        <f t="shared" si="2"/>
        <v>9.4499999999999993</v>
      </c>
      <c r="E63" s="272"/>
      <c r="F63" s="272"/>
      <c r="G63" s="270"/>
      <c r="H63" s="204"/>
      <c r="I63" s="122"/>
      <c r="J63" s="122"/>
      <c r="K63" s="122"/>
      <c r="L63" s="138"/>
      <c r="M63" s="175"/>
      <c r="N63" s="270"/>
      <c r="O63" s="204"/>
      <c r="P63" s="122"/>
      <c r="Q63" s="122"/>
      <c r="R63" s="122"/>
      <c r="S63" s="138"/>
      <c r="T63" s="122"/>
      <c r="U63" s="111"/>
      <c r="V63" s="270">
        <f t="shared" si="14"/>
        <v>9.4499999999999993</v>
      </c>
      <c r="W63" s="175"/>
      <c r="X63" s="123"/>
      <c r="Y63" s="123"/>
      <c r="Z63" s="286"/>
      <c r="AA63" s="286"/>
      <c r="AB63" s="126"/>
      <c r="AC63" s="291"/>
      <c r="AD63" s="277"/>
      <c r="AE63" s="276"/>
      <c r="AF63" s="277"/>
      <c r="AG63" s="277"/>
      <c r="AH63" s="285"/>
      <c r="AI63" s="285"/>
      <c r="AJ63" s="285"/>
      <c r="AK63" s="285"/>
      <c r="AL63" s="13"/>
      <c r="AM63" s="130"/>
      <c r="AN63" s="285"/>
      <c r="AO63" s="9"/>
      <c r="AP63" s="276"/>
      <c r="AQ63" s="277"/>
      <c r="AR63" s="277"/>
      <c r="AS63" s="285"/>
      <c r="AT63" s="8"/>
      <c r="AV63" s="8"/>
      <c r="AW63" s="8"/>
      <c r="AX63" s="164"/>
    </row>
    <row r="64" spans="1:50">
      <c r="A64" s="267" t="s">
        <v>666</v>
      </c>
      <c r="B64" s="272">
        <v>3</v>
      </c>
      <c r="C64" s="268">
        <v>3</v>
      </c>
      <c r="D64" s="289">
        <f t="shared" si="2"/>
        <v>9</v>
      </c>
      <c r="E64" s="272"/>
      <c r="F64" s="272"/>
      <c r="G64" s="270"/>
      <c r="H64" s="204"/>
      <c r="I64" s="122"/>
      <c r="J64" s="122"/>
      <c r="K64" s="122"/>
      <c r="L64" s="138"/>
      <c r="M64" s="175"/>
      <c r="N64" s="270"/>
      <c r="O64" s="204"/>
      <c r="P64" s="122"/>
      <c r="Q64" s="122"/>
      <c r="R64" s="122"/>
      <c r="S64" s="138"/>
      <c r="T64" s="122"/>
      <c r="U64" s="111"/>
      <c r="V64" s="270">
        <f t="shared" si="14"/>
        <v>9</v>
      </c>
      <c r="W64" s="175"/>
      <c r="X64" s="123"/>
      <c r="Y64" s="123"/>
      <c r="Z64" s="286"/>
      <c r="AA64" s="286"/>
      <c r="AB64" s="126"/>
      <c r="AC64" s="291"/>
      <c r="AD64" s="277"/>
      <c r="AE64" s="276"/>
      <c r="AF64" s="277"/>
      <c r="AG64" s="277"/>
      <c r="AH64" s="285"/>
      <c r="AI64" s="285"/>
      <c r="AJ64" s="285"/>
      <c r="AK64" s="285"/>
      <c r="AL64" s="13"/>
      <c r="AM64" s="130"/>
      <c r="AN64" s="285"/>
      <c r="AO64" s="9"/>
      <c r="AP64" s="276"/>
      <c r="AQ64" s="277"/>
      <c r="AR64" s="277"/>
      <c r="AS64" s="285"/>
      <c r="AT64" s="8"/>
      <c r="AV64" s="8"/>
      <c r="AW64" s="8"/>
      <c r="AX64" s="164"/>
    </row>
    <row r="65" spans="1:50">
      <c r="A65" s="267" t="s">
        <v>667</v>
      </c>
      <c r="B65" s="272">
        <v>3</v>
      </c>
      <c r="C65" s="268">
        <v>3</v>
      </c>
      <c r="D65" s="289">
        <f t="shared" si="2"/>
        <v>9</v>
      </c>
      <c r="E65" s="272"/>
      <c r="F65" s="272"/>
      <c r="G65" s="270"/>
      <c r="H65" s="204"/>
      <c r="I65" s="122"/>
      <c r="J65" s="122"/>
      <c r="K65" s="122"/>
      <c r="L65" s="138"/>
      <c r="M65" s="175"/>
      <c r="N65" s="270"/>
      <c r="O65" s="204"/>
      <c r="P65" s="122"/>
      <c r="Q65" s="122"/>
      <c r="R65" s="122"/>
      <c r="S65" s="138"/>
      <c r="T65" s="122"/>
      <c r="U65" s="111"/>
      <c r="V65" s="270">
        <f t="shared" si="14"/>
        <v>9</v>
      </c>
      <c r="W65" s="175"/>
      <c r="X65" s="123"/>
      <c r="Y65" s="123"/>
      <c r="Z65" s="286"/>
      <c r="AA65" s="286"/>
      <c r="AB65" s="126"/>
      <c r="AC65" s="291"/>
      <c r="AD65" s="277"/>
      <c r="AE65" s="276"/>
      <c r="AF65" s="277"/>
      <c r="AG65" s="277"/>
      <c r="AH65" s="285"/>
      <c r="AI65" s="285"/>
      <c r="AJ65" s="285"/>
      <c r="AK65" s="285"/>
      <c r="AL65" s="13"/>
      <c r="AM65" s="130"/>
      <c r="AN65" s="285"/>
      <c r="AO65" s="9"/>
      <c r="AP65" s="276"/>
      <c r="AQ65" s="277"/>
      <c r="AR65" s="277"/>
      <c r="AS65" s="285"/>
      <c r="AT65" s="8"/>
      <c r="AV65" s="8"/>
      <c r="AW65" s="8"/>
      <c r="AX65" s="164"/>
    </row>
    <row r="66" spans="1:50">
      <c r="A66" s="267" t="s">
        <v>668</v>
      </c>
      <c r="B66" s="272">
        <v>3</v>
      </c>
      <c r="C66" s="268">
        <v>5.45</v>
      </c>
      <c r="D66" s="289">
        <f t="shared" si="2"/>
        <v>16.350000000000001</v>
      </c>
      <c r="E66" s="272"/>
      <c r="F66" s="272"/>
      <c r="G66" s="270"/>
      <c r="H66" s="204"/>
      <c r="I66" s="122"/>
      <c r="J66" s="122"/>
      <c r="K66" s="122"/>
      <c r="L66" s="138"/>
      <c r="M66" s="175"/>
      <c r="N66" s="270"/>
      <c r="O66" s="204"/>
      <c r="P66" s="122"/>
      <c r="Q66" s="122"/>
      <c r="R66" s="122"/>
      <c r="S66" s="138"/>
      <c r="T66" s="122"/>
      <c r="U66" s="111"/>
      <c r="V66" s="270">
        <f t="shared" si="14"/>
        <v>16.350000000000001</v>
      </c>
      <c r="W66" s="175"/>
      <c r="X66" s="123"/>
      <c r="Y66" s="123"/>
      <c r="Z66" s="286"/>
      <c r="AA66" s="286"/>
      <c r="AB66" s="126"/>
      <c r="AC66" s="291"/>
      <c r="AD66" s="277"/>
      <c r="AE66" s="276"/>
      <c r="AF66" s="277"/>
      <c r="AG66" s="277"/>
      <c r="AH66" s="285"/>
      <c r="AI66" s="285"/>
      <c r="AJ66" s="285"/>
      <c r="AK66" s="285"/>
      <c r="AL66" s="13"/>
      <c r="AM66" s="130"/>
      <c r="AN66" s="285"/>
      <c r="AO66" s="9"/>
      <c r="AP66" s="276"/>
      <c r="AQ66" s="277"/>
      <c r="AR66" s="277"/>
      <c r="AS66" s="285"/>
      <c r="AT66" s="8"/>
      <c r="AV66" s="8"/>
      <c r="AW66" s="8"/>
      <c r="AX66" s="164"/>
    </row>
    <row r="67" spans="1:50">
      <c r="A67" s="267" t="s">
        <v>669</v>
      </c>
      <c r="B67" s="272">
        <v>3</v>
      </c>
      <c r="C67" s="268">
        <v>1.75</v>
      </c>
      <c r="D67" s="289">
        <f t="shared" si="2"/>
        <v>5.25</v>
      </c>
      <c r="E67" s="272"/>
      <c r="F67" s="272"/>
      <c r="G67" s="270"/>
      <c r="H67" s="204"/>
      <c r="I67" s="122"/>
      <c r="J67" s="122"/>
      <c r="K67" s="122"/>
      <c r="L67" s="138"/>
      <c r="M67" s="175"/>
      <c r="N67" s="270"/>
      <c r="O67" s="204"/>
      <c r="P67" s="122"/>
      <c r="Q67" s="122"/>
      <c r="R67" s="122"/>
      <c r="S67" s="138"/>
      <c r="T67" s="122"/>
      <c r="U67" s="111"/>
      <c r="V67" s="270">
        <f t="shared" si="14"/>
        <v>5.25</v>
      </c>
      <c r="W67" s="175"/>
      <c r="X67" s="123"/>
      <c r="Y67" s="123"/>
      <c r="Z67" s="286"/>
      <c r="AA67" s="286"/>
      <c r="AB67" s="126"/>
      <c r="AC67" s="291"/>
      <c r="AD67" s="277"/>
      <c r="AE67" s="276"/>
      <c r="AF67" s="277"/>
      <c r="AG67" s="277"/>
      <c r="AH67" s="285"/>
      <c r="AI67" s="285"/>
      <c r="AJ67" s="285"/>
      <c r="AK67" s="285"/>
      <c r="AL67" s="13"/>
      <c r="AM67" s="130"/>
      <c r="AN67" s="285"/>
      <c r="AO67" s="9"/>
      <c r="AP67" s="276"/>
      <c r="AQ67" s="277"/>
      <c r="AR67" s="277"/>
      <c r="AS67" s="285"/>
      <c r="AT67" s="8"/>
      <c r="AV67" s="8"/>
      <c r="AW67" s="8"/>
      <c r="AX67" s="164"/>
    </row>
    <row r="68" spans="1:50">
      <c r="A68" s="267" t="s">
        <v>670</v>
      </c>
      <c r="B68" s="272">
        <v>3</v>
      </c>
      <c r="C68" s="268">
        <v>5.15</v>
      </c>
      <c r="D68" s="289">
        <f t="shared" ref="D68:D110" si="15">B68*C68</f>
        <v>15.45</v>
      </c>
      <c r="E68" s="272"/>
      <c r="F68" s="272"/>
      <c r="G68" s="270"/>
      <c r="H68" s="204"/>
      <c r="I68" s="122"/>
      <c r="J68" s="122"/>
      <c r="K68" s="122"/>
      <c r="L68" s="138"/>
      <c r="M68" s="175"/>
      <c r="N68" s="270"/>
      <c r="O68" s="204"/>
      <c r="P68" s="122"/>
      <c r="Q68" s="122"/>
      <c r="R68" s="122"/>
      <c r="S68" s="138"/>
      <c r="T68" s="122"/>
      <c r="U68" s="111"/>
      <c r="V68" s="270">
        <f t="shared" si="14"/>
        <v>15.45</v>
      </c>
      <c r="W68" s="175"/>
      <c r="X68" s="123"/>
      <c r="Y68" s="123"/>
      <c r="Z68" s="286"/>
      <c r="AA68" s="286"/>
      <c r="AB68" s="126"/>
      <c r="AC68" s="291"/>
      <c r="AD68" s="277"/>
      <c r="AE68" s="276"/>
      <c r="AF68" s="277"/>
      <c r="AG68" s="277"/>
      <c r="AH68" s="285"/>
      <c r="AI68" s="285"/>
      <c r="AJ68" s="285"/>
      <c r="AK68" s="285"/>
      <c r="AL68" s="13"/>
      <c r="AM68" s="130"/>
      <c r="AN68" s="285"/>
      <c r="AO68" s="9"/>
      <c r="AP68" s="276"/>
      <c r="AQ68" s="277"/>
      <c r="AR68" s="277"/>
      <c r="AS68" s="285"/>
      <c r="AT68" s="8"/>
      <c r="AV68" s="8"/>
      <c r="AW68" s="8"/>
      <c r="AX68" s="164"/>
    </row>
    <row r="69" spans="1:50">
      <c r="A69" s="267" t="s">
        <v>671</v>
      </c>
      <c r="B69" s="272">
        <v>3</v>
      </c>
      <c r="C69" s="268">
        <v>3</v>
      </c>
      <c r="D69" s="289">
        <f t="shared" si="15"/>
        <v>9</v>
      </c>
      <c r="E69" s="272"/>
      <c r="F69" s="272"/>
      <c r="G69" s="270"/>
      <c r="H69" s="204"/>
      <c r="I69" s="122"/>
      <c r="J69" s="122"/>
      <c r="K69" s="122"/>
      <c r="L69" s="138"/>
      <c r="M69" s="175"/>
      <c r="N69" s="270"/>
      <c r="O69" s="204"/>
      <c r="P69" s="122"/>
      <c r="Q69" s="122"/>
      <c r="R69" s="122"/>
      <c r="S69" s="138"/>
      <c r="T69" s="122"/>
      <c r="U69" s="111"/>
      <c r="V69" s="270">
        <f t="shared" si="14"/>
        <v>9</v>
      </c>
      <c r="W69" s="175"/>
      <c r="X69" s="123"/>
      <c r="Y69" s="123"/>
      <c r="Z69" s="286"/>
      <c r="AA69" s="286"/>
      <c r="AB69" s="126"/>
      <c r="AC69" s="291"/>
      <c r="AD69" s="277"/>
      <c r="AE69" s="276"/>
      <c r="AF69" s="277"/>
      <c r="AG69" s="277"/>
      <c r="AH69" s="285"/>
      <c r="AI69" s="285"/>
      <c r="AJ69" s="285"/>
      <c r="AK69" s="285"/>
      <c r="AL69" s="13"/>
      <c r="AM69" s="130"/>
      <c r="AN69" s="285"/>
      <c r="AO69" s="9"/>
      <c r="AP69" s="276"/>
      <c r="AQ69" s="277"/>
      <c r="AR69" s="277"/>
      <c r="AS69" s="285"/>
      <c r="AT69" s="8"/>
      <c r="AV69" s="8"/>
      <c r="AW69" s="8"/>
      <c r="AX69" s="164"/>
    </row>
    <row r="70" spans="1:50">
      <c r="A70" s="267" t="s">
        <v>672</v>
      </c>
      <c r="B70" s="272">
        <v>3</v>
      </c>
      <c r="C70" s="268">
        <v>4.1500000000000004</v>
      </c>
      <c r="D70" s="289">
        <f t="shared" si="15"/>
        <v>12.45</v>
      </c>
      <c r="E70" s="272"/>
      <c r="F70" s="272"/>
      <c r="G70" s="270"/>
      <c r="H70" s="204"/>
      <c r="I70" s="122"/>
      <c r="J70" s="122"/>
      <c r="K70" s="122"/>
      <c r="L70" s="138"/>
      <c r="M70" s="175"/>
      <c r="N70" s="270"/>
      <c r="O70" s="204"/>
      <c r="P70" s="122"/>
      <c r="Q70" s="122"/>
      <c r="R70" s="122"/>
      <c r="S70" s="138"/>
      <c r="T70" s="122"/>
      <c r="U70" s="111"/>
      <c r="V70" s="270">
        <f t="shared" si="14"/>
        <v>12.45</v>
      </c>
      <c r="W70" s="175"/>
      <c r="X70" s="123"/>
      <c r="Y70" s="123"/>
      <c r="Z70" s="286"/>
      <c r="AA70" s="286"/>
      <c r="AB70" s="126"/>
      <c r="AC70" s="291"/>
      <c r="AD70" s="277"/>
      <c r="AE70" s="276"/>
      <c r="AF70" s="277"/>
      <c r="AG70" s="277"/>
      <c r="AH70" s="285"/>
      <c r="AI70" s="285"/>
      <c r="AJ70" s="285"/>
      <c r="AK70" s="285"/>
      <c r="AL70" s="13"/>
      <c r="AM70" s="130"/>
      <c r="AN70" s="285"/>
      <c r="AO70" s="9"/>
      <c r="AP70" s="276"/>
      <c r="AQ70" s="277"/>
      <c r="AR70" s="277"/>
      <c r="AS70" s="285"/>
      <c r="AT70" s="8"/>
      <c r="AV70" s="8"/>
      <c r="AW70" s="8"/>
      <c r="AX70" s="164"/>
    </row>
    <row r="71" spans="1:50">
      <c r="A71" s="267" t="s">
        <v>673</v>
      </c>
      <c r="B71" s="272">
        <v>4.1500000000000004</v>
      </c>
      <c r="C71" s="268">
        <v>1.7</v>
      </c>
      <c r="D71" s="289">
        <f t="shared" si="15"/>
        <v>7.06</v>
      </c>
      <c r="E71" s="272"/>
      <c r="F71" s="272"/>
      <c r="G71" s="270"/>
      <c r="H71" s="204"/>
      <c r="I71" s="122"/>
      <c r="J71" s="122"/>
      <c r="K71" s="122"/>
      <c r="L71" s="138"/>
      <c r="M71" s="175"/>
      <c r="N71" s="270"/>
      <c r="O71" s="204"/>
      <c r="P71" s="122"/>
      <c r="Q71" s="122"/>
      <c r="R71" s="122"/>
      <c r="S71" s="138"/>
      <c r="T71" s="122"/>
      <c r="U71" s="111"/>
      <c r="V71" s="270">
        <f t="shared" si="14"/>
        <v>7.06</v>
      </c>
      <c r="W71" s="175"/>
      <c r="X71" s="123"/>
      <c r="Y71" s="123"/>
      <c r="Z71" s="286"/>
      <c r="AA71" s="286"/>
      <c r="AB71" s="126"/>
      <c r="AC71" s="291"/>
      <c r="AD71" s="277"/>
      <c r="AE71" s="276"/>
      <c r="AF71" s="277"/>
      <c r="AG71" s="277"/>
      <c r="AH71" s="285"/>
      <c r="AI71" s="285"/>
      <c r="AJ71" s="285"/>
      <c r="AK71" s="285"/>
      <c r="AL71" s="13"/>
      <c r="AM71" s="130"/>
      <c r="AN71" s="285"/>
      <c r="AO71" s="9"/>
      <c r="AP71" s="276"/>
      <c r="AQ71" s="277"/>
      <c r="AR71" s="277"/>
      <c r="AS71" s="285"/>
      <c r="AT71" s="8"/>
      <c r="AV71" s="8"/>
      <c r="AW71" s="8"/>
      <c r="AX71" s="164"/>
    </row>
    <row r="72" spans="1:50">
      <c r="A72" s="267" t="s">
        <v>674</v>
      </c>
      <c r="B72" s="272">
        <v>4.1500000000000004</v>
      </c>
      <c r="C72" s="268">
        <v>8</v>
      </c>
      <c r="D72" s="289">
        <f t="shared" si="15"/>
        <v>33.200000000000003</v>
      </c>
      <c r="E72" s="272"/>
      <c r="F72" s="272"/>
      <c r="G72" s="270"/>
      <c r="H72" s="204"/>
      <c r="I72" s="122"/>
      <c r="J72" s="122"/>
      <c r="K72" s="122"/>
      <c r="L72" s="138"/>
      <c r="M72" s="175"/>
      <c r="N72" s="270"/>
      <c r="O72" s="204"/>
      <c r="P72" s="122"/>
      <c r="Q72" s="122"/>
      <c r="R72" s="122"/>
      <c r="S72" s="138"/>
      <c r="T72" s="122"/>
      <c r="U72" s="111"/>
      <c r="V72" s="270">
        <f t="shared" si="14"/>
        <v>33.200000000000003</v>
      </c>
      <c r="W72" s="175"/>
      <c r="X72" s="123"/>
      <c r="Y72" s="123"/>
      <c r="Z72" s="286"/>
      <c r="AA72" s="286"/>
      <c r="AB72" s="126"/>
      <c r="AC72" s="291"/>
      <c r="AD72" s="277"/>
      <c r="AE72" s="276"/>
      <c r="AF72" s="277"/>
      <c r="AG72" s="277"/>
      <c r="AH72" s="285"/>
      <c r="AI72" s="285"/>
      <c r="AJ72" s="285"/>
      <c r="AK72" s="285"/>
      <c r="AL72" s="13"/>
      <c r="AM72" s="130"/>
      <c r="AN72" s="285"/>
      <c r="AO72" s="9"/>
      <c r="AP72" s="276"/>
      <c r="AQ72" s="277"/>
      <c r="AR72" s="277"/>
      <c r="AS72" s="285"/>
      <c r="AT72" s="8"/>
      <c r="AV72" s="8"/>
      <c r="AW72" s="8"/>
      <c r="AX72" s="164"/>
    </row>
    <row r="73" spans="1:50">
      <c r="A73" s="267" t="s">
        <v>443</v>
      </c>
      <c r="B73" s="272">
        <v>3</v>
      </c>
      <c r="C73" s="268">
        <v>26</v>
      </c>
      <c r="D73" s="289">
        <f t="shared" si="15"/>
        <v>78</v>
      </c>
      <c r="E73" s="272"/>
      <c r="F73" s="272"/>
      <c r="G73" s="270"/>
      <c r="H73" s="204"/>
      <c r="I73" s="122"/>
      <c r="J73" s="122"/>
      <c r="K73" s="122"/>
      <c r="L73" s="138"/>
      <c r="M73" s="175"/>
      <c r="N73" s="270"/>
      <c r="O73" s="204"/>
      <c r="P73" s="122"/>
      <c r="Q73" s="122"/>
      <c r="R73" s="122"/>
      <c r="S73" s="138"/>
      <c r="T73" s="122"/>
      <c r="U73" s="111"/>
      <c r="V73" s="270">
        <f t="shared" si="14"/>
        <v>78</v>
      </c>
      <c r="W73" s="175"/>
      <c r="X73" s="123"/>
      <c r="Y73" s="123"/>
      <c r="Z73" s="286"/>
      <c r="AA73" s="286"/>
      <c r="AB73" s="126"/>
      <c r="AC73" s="291"/>
      <c r="AD73" s="277"/>
      <c r="AE73" s="276"/>
      <c r="AF73" s="277"/>
      <c r="AG73" s="277"/>
      <c r="AH73" s="285"/>
      <c r="AI73" s="285"/>
      <c r="AJ73" s="285"/>
      <c r="AK73" s="285"/>
      <c r="AL73" s="13"/>
      <c r="AM73" s="130"/>
      <c r="AN73" s="285"/>
      <c r="AO73" s="9"/>
      <c r="AP73" s="276"/>
      <c r="AQ73" s="277"/>
      <c r="AR73" s="277"/>
      <c r="AS73" s="285"/>
      <c r="AT73" s="8"/>
      <c r="AV73" s="8"/>
      <c r="AW73" s="8"/>
      <c r="AX73" s="164"/>
    </row>
    <row r="74" spans="1:50">
      <c r="A74" s="267" t="s">
        <v>444</v>
      </c>
      <c r="B74" s="272">
        <v>3</v>
      </c>
      <c r="C74" s="268">
        <v>1.6</v>
      </c>
      <c r="D74" s="289">
        <f t="shared" si="15"/>
        <v>4.8</v>
      </c>
      <c r="E74" s="272"/>
      <c r="F74" s="272"/>
      <c r="G74" s="270"/>
      <c r="H74" s="204"/>
      <c r="I74" s="122"/>
      <c r="J74" s="122"/>
      <c r="K74" s="122"/>
      <c r="L74" s="138"/>
      <c r="M74" s="175"/>
      <c r="N74" s="270"/>
      <c r="O74" s="204"/>
      <c r="P74" s="122"/>
      <c r="Q74" s="122"/>
      <c r="R74" s="122"/>
      <c r="S74" s="138"/>
      <c r="T74" s="122"/>
      <c r="U74" s="111"/>
      <c r="V74" s="270">
        <f t="shared" si="14"/>
        <v>4.8</v>
      </c>
      <c r="W74" s="175"/>
      <c r="X74" s="123"/>
      <c r="Y74" s="123"/>
      <c r="Z74" s="286"/>
      <c r="AA74" s="286"/>
      <c r="AB74" s="126"/>
      <c r="AC74" s="291"/>
      <c r="AD74" s="277"/>
      <c r="AE74" s="276"/>
      <c r="AF74" s="277"/>
      <c r="AG74" s="277"/>
      <c r="AH74" s="285"/>
      <c r="AI74" s="285"/>
      <c r="AJ74" s="285"/>
      <c r="AK74" s="285"/>
      <c r="AL74" s="13"/>
      <c r="AM74" s="130"/>
      <c r="AN74" s="285"/>
      <c r="AO74" s="9"/>
      <c r="AP74" s="276"/>
      <c r="AQ74" s="277"/>
      <c r="AR74" s="277"/>
      <c r="AS74" s="285"/>
      <c r="AT74" s="8"/>
      <c r="AV74" s="8"/>
      <c r="AW74" s="8"/>
      <c r="AX74" s="164"/>
    </row>
    <row r="75" spans="1:50">
      <c r="A75" s="267" t="s">
        <v>445</v>
      </c>
      <c r="B75" s="272">
        <v>3</v>
      </c>
      <c r="C75" s="268">
        <v>2</v>
      </c>
      <c r="D75" s="289">
        <f t="shared" si="15"/>
        <v>6</v>
      </c>
      <c r="E75" s="272"/>
      <c r="F75" s="272"/>
      <c r="G75" s="270"/>
      <c r="H75" s="204"/>
      <c r="I75" s="122"/>
      <c r="J75" s="122"/>
      <c r="K75" s="122"/>
      <c r="L75" s="138"/>
      <c r="M75" s="175"/>
      <c r="N75" s="270"/>
      <c r="O75" s="204"/>
      <c r="P75" s="122"/>
      <c r="Q75" s="122"/>
      <c r="R75" s="122"/>
      <c r="S75" s="138"/>
      <c r="T75" s="122"/>
      <c r="U75" s="111"/>
      <c r="V75" s="270">
        <f t="shared" si="14"/>
        <v>6</v>
      </c>
      <c r="W75" s="175"/>
      <c r="X75" s="123"/>
      <c r="Y75" s="123"/>
      <c r="Z75" s="286"/>
      <c r="AA75" s="286"/>
      <c r="AB75" s="126"/>
      <c r="AC75" s="291"/>
      <c r="AD75" s="277"/>
      <c r="AE75" s="276"/>
      <c r="AF75" s="277"/>
      <c r="AG75" s="277"/>
      <c r="AH75" s="285"/>
      <c r="AI75" s="285"/>
      <c r="AJ75" s="285"/>
      <c r="AK75" s="285"/>
      <c r="AL75" s="13"/>
      <c r="AM75" s="130"/>
      <c r="AN75" s="285"/>
      <c r="AO75" s="9"/>
      <c r="AP75" s="276"/>
      <c r="AQ75" s="277"/>
      <c r="AR75" s="277"/>
      <c r="AS75" s="285"/>
      <c r="AT75" s="8"/>
      <c r="AV75" s="8"/>
      <c r="AW75" s="8"/>
      <c r="AX75" s="164"/>
    </row>
    <row r="76" spans="1:50">
      <c r="A76" s="267" t="s">
        <v>446</v>
      </c>
      <c r="B76" s="272">
        <v>3</v>
      </c>
      <c r="C76" s="268">
        <v>2</v>
      </c>
      <c r="D76" s="289">
        <f t="shared" si="15"/>
        <v>6</v>
      </c>
      <c r="E76" s="272"/>
      <c r="F76" s="272"/>
      <c r="G76" s="270"/>
      <c r="H76" s="204"/>
      <c r="I76" s="122"/>
      <c r="J76" s="122"/>
      <c r="K76" s="122"/>
      <c r="L76" s="138"/>
      <c r="M76" s="175"/>
      <c r="N76" s="270"/>
      <c r="O76" s="204"/>
      <c r="P76" s="122"/>
      <c r="Q76" s="122"/>
      <c r="R76" s="122"/>
      <c r="S76" s="138"/>
      <c r="T76" s="122"/>
      <c r="U76" s="111"/>
      <c r="V76" s="270">
        <f t="shared" si="14"/>
        <v>6</v>
      </c>
      <c r="W76" s="175"/>
      <c r="X76" s="123"/>
      <c r="Y76" s="123"/>
      <c r="Z76" s="286"/>
      <c r="AA76" s="286"/>
      <c r="AB76" s="126"/>
      <c r="AC76" s="291"/>
      <c r="AD76" s="277"/>
      <c r="AE76" s="276"/>
      <c r="AF76" s="277"/>
      <c r="AG76" s="277"/>
      <c r="AH76" s="285"/>
      <c r="AI76" s="285"/>
      <c r="AJ76" s="285"/>
      <c r="AK76" s="285"/>
      <c r="AL76" s="13"/>
      <c r="AM76" s="130"/>
      <c r="AN76" s="285"/>
      <c r="AO76" s="9"/>
      <c r="AP76" s="276"/>
      <c r="AQ76" s="277"/>
      <c r="AR76" s="277"/>
      <c r="AS76" s="285"/>
      <c r="AT76" s="8"/>
      <c r="AV76" s="8"/>
      <c r="AW76" s="8"/>
      <c r="AX76" s="164"/>
    </row>
    <row r="77" spans="1:50">
      <c r="A77" s="267" t="s">
        <v>447</v>
      </c>
      <c r="B77" s="272">
        <v>3</v>
      </c>
      <c r="C77" s="268">
        <v>25.75</v>
      </c>
      <c r="D77" s="289">
        <f t="shared" si="15"/>
        <v>77.25</v>
      </c>
      <c r="E77" s="272"/>
      <c r="F77" s="272"/>
      <c r="G77" s="270"/>
      <c r="H77" s="204"/>
      <c r="I77" s="122"/>
      <c r="J77" s="122"/>
      <c r="K77" s="122"/>
      <c r="L77" s="138"/>
      <c r="M77" s="175"/>
      <c r="N77" s="270"/>
      <c r="O77" s="204"/>
      <c r="P77" s="122"/>
      <c r="Q77" s="122"/>
      <c r="R77" s="122"/>
      <c r="S77" s="138"/>
      <c r="T77" s="122"/>
      <c r="U77" s="111"/>
      <c r="V77" s="270">
        <f t="shared" si="14"/>
        <v>77.25</v>
      </c>
      <c r="W77" s="175"/>
      <c r="X77" s="123"/>
      <c r="Y77" s="123"/>
      <c r="Z77" s="286"/>
      <c r="AA77" s="286"/>
      <c r="AB77" s="126"/>
      <c r="AC77" s="291"/>
      <c r="AD77" s="277"/>
      <c r="AE77" s="276"/>
      <c r="AF77" s="277"/>
      <c r="AG77" s="277"/>
      <c r="AH77" s="285"/>
      <c r="AI77" s="285"/>
      <c r="AJ77" s="285"/>
      <c r="AK77" s="285"/>
      <c r="AL77" s="13"/>
      <c r="AM77" s="130"/>
      <c r="AN77" s="285"/>
      <c r="AO77" s="9"/>
      <c r="AP77" s="276"/>
      <c r="AQ77" s="277"/>
      <c r="AR77" s="277"/>
      <c r="AS77" s="285"/>
      <c r="AT77" s="8"/>
      <c r="AV77" s="8"/>
      <c r="AW77" s="8"/>
      <c r="AX77" s="164"/>
    </row>
    <row r="78" spans="1:50">
      <c r="A78" s="267" t="s">
        <v>448</v>
      </c>
      <c r="B78" s="272">
        <v>3</v>
      </c>
      <c r="C78" s="268">
        <v>15.2</v>
      </c>
      <c r="D78" s="289">
        <f t="shared" si="15"/>
        <v>45.6</v>
      </c>
      <c r="E78" s="272"/>
      <c r="F78" s="272"/>
      <c r="G78" s="270"/>
      <c r="H78" s="204"/>
      <c r="I78" s="122"/>
      <c r="J78" s="122"/>
      <c r="K78" s="122"/>
      <c r="L78" s="138"/>
      <c r="M78" s="175"/>
      <c r="N78" s="270"/>
      <c r="O78" s="204"/>
      <c r="P78" s="122"/>
      <c r="Q78" s="122"/>
      <c r="R78" s="122"/>
      <c r="S78" s="138"/>
      <c r="T78" s="122"/>
      <c r="U78" s="111"/>
      <c r="V78" s="270">
        <f t="shared" si="14"/>
        <v>45.6</v>
      </c>
      <c r="W78" s="175"/>
      <c r="X78" s="123"/>
      <c r="Y78" s="123"/>
      <c r="Z78" s="286"/>
      <c r="AA78" s="286"/>
      <c r="AB78" s="126"/>
      <c r="AC78" s="291"/>
      <c r="AD78" s="277"/>
      <c r="AE78" s="276"/>
      <c r="AF78" s="277"/>
      <c r="AG78" s="277"/>
      <c r="AH78" s="285"/>
      <c r="AI78" s="285"/>
      <c r="AJ78" s="285"/>
      <c r="AK78" s="285"/>
      <c r="AL78" s="13"/>
      <c r="AM78" s="130"/>
      <c r="AN78" s="285"/>
      <c r="AO78" s="9"/>
      <c r="AP78" s="276"/>
      <c r="AQ78" s="277"/>
      <c r="AR78" s="277"/>
      <c r="AS78" s="285"/>
      <c r="AT78" s="8"/>
      <c r="AV78" s="8"/>
      <c r="AW78" s="8"/>
      <c r="AX78" s="164"/>
    </row>
    <row r="79" spans="1:50">
      <c r="A79" s="267" t="s">
        <v>449</v>
      </c>
      <c r="B79" s="272">
        <v>3</v>
      </c>
      <c r="C79" s="268">
        <v>10.7</v>
      </c>
      <c r="D79" s="289">
        <f t="shared" si="15"/>
        <v>32.1</v>
      </c>
      <c r="E79" s="272"/>
      <c r="F79" s="272"/>
      <c r="G79" s="270"/>
      <c r="H79" s="204"/>
      <c r="I79" s="122"/>
      <c r="J79" s="122"/>
      <c r="K79" s="122"/>
      <c r="L79" s="138"/>
      <c r="M79" s="175"/>
      <c r="N79" s="270"/>
      <c r="O79" s="204"/>
      <c r="P79" s="122"/>
      <c r="Q79" s="122"/>
      <c r="R79" s="122"/>
      <c r="S79" s="138"/>
      <c r="T79" s="122"/>
      <c r="U79" s="111"/>
      <c r="V79" s="270">
        <f t="shared" si="14"/>
        <v>32.1</v>
      </c>
      <c r="W79" s="175"/>
      <c r="X79" s="123"/>
      <c r="Y79" s="123"/>
      <c r="Z79" s="286"/>
      <c r="AA79" s="286"/>
      <c r="AB79" s="126"/>
      <c r="AC79" s="291"/>
      <c r="AD79" s="277"/>
      <c r="AE79" s="276"/>
      <c r="AF79" s="277"/>
      <c r="AG79" s="277"/>
      <c r="AH79" s="285"/>
      <c r="AI79" s="285"/>
      <c r="AJ79" s="285"/>
      <c r="AK79" s="285"/>
      <c r="AL79" s="13"/>
      <c r="AM79" s="130"/>
      <c r="AN79" s="285"/>
      <c r="AO79" s="9"/>
      <c r="AP79" s="276"/>
      <c r="AQ79" s="277"/>
      <c r="AR79" s="277"/>
      <c r="AS79" s="285"/>
      <c r="AT79" s="8"/>
      <c r="AV79" s="8"/>
      <c r="AW79" s="8"/>
      <c r="AX79" s="164"/>
    </row>
    <row r="80" spans="1:50">
      <c r="A80" s="267" t="s">
        <v>450</v>
      </c>
      <c r="B80" s="272">
        <v>3</v>
      </c>
      <c r="C80" s="268">
        <v>2</v>
      </c>
      <c r="D80" s="289">
        <f t="shared" si="15"/>
        <v>6</v>
      </c>
      <c r="E80" s="272"/>
      <c r="F80" s="272"/>
      <c r="G80" s="270"/>
      <c r="H80" s="204"/>
      <c r="I80" s="122"/>
      <c r="J80" s="122"/>
      <c r="K80" s="122"/>
      <c r="L80" s="138"/>
      <c r="M80" s="175"/>
      <c r="N80" s="270"/>
      <c r="O80" s="204"/>
      <c r="P80" s="122"/>
      <c r="Q80" s="122"/>
      <c r="R80" s="122"/>
      <c r="S80" s="138"/>
      <c r="T80" s="122"/>
      <c r="U80" s="111"/>
      <c r="V80" s="270">
        <f t="shared" ref="V80:V109" si="16">SUM(D80-M80-T80)</f>
        <v>6</v>
      </c>
      <c r="W80" s="175"/>
      <c r="X80" s="123"/>
      <c r="Y80" s="123"/>
      <c r="Z80" s="286"/>
      <c r="AA80" s="286"/>
      <c r="AB80" s="126"/>
      <c r="AC80" s="291"/>
      <c r="AD80" s="277"/>
      <c r="AE80" s="276"/>
      <c r="AF80" s="277"/>
      <c r="AG80" s="277"/>
      <c r="AH80" s="285"/>
      <c r="AI80" s="285"/>
      <c r="AJ80" s="285"/>
      <c r="AK80" s="285"/>
      <c r="AL80" s="13"/>
      <c r="AM80" s="130"/>
      <c r="AN80" s="285"/>
      <c r="AO80" s="9"/>
      <c r="AP80" s="276"/>
      <c r="AQ80" s="277"/>
      <c r="AR80" s="277"/>
      <c r="AS80" s="285"/>
      <c r="AT80" s="8"/>
      <c r="AV80" s="8"/>
      <c r="AW80" s="8"/>
      <c r="AX80" s="164"/>
    </row>
    <row r="81" spans="1:50">
      <c r="A81" s="267" t="s">
        <v>451</v>
      </c>
      <c r="B81" s="272">
        <v>3</v>
      </c>
      <c r="C81" s="268">
        <v>2</v>
      </c>
      <c r="D81" s="289">
        <f t="shared" si="15"/>
        <v>6</v>
      </c>
      <c r="E81" s="272"/>
      <c r="F81" s="272"/>
      <c r="G81" s="270"/>
      <c r="H81" s="204"/>
      <c r="I81" s="122"/>
      <c r="J81" s="122"/>
      <c r="K81" s="122"/>
      <c r="L81" s="138"/>
      <c r="M81" s="175"/>
      <c r="N81" s="270"/>
      <c r="O81" s="204"/>
      <c r="P81" s="122"/>
      <c r="Q81" s="122"/>
      <c r="R81" s="122"/>
      <c r="S81" s="138"/>
      <c r="T81" s="122"/>
      <c r="U81" s="111"/>
      <c r="V81" s="270">
        <f t="shared" si="16"/>
        <v>6</v>
      </c>
      <c r="W81" s="175"/>
      <c r="X81" s="123"/>
      <c r="Y81" s="123"/>
      <c r="Z81" s="286"/>
      <c r="AA81" s="286"/>
      <c r="AB81" s="126"/>
      <c r="AC81" s="291"/>
      <c r="AD81" s="277"/>
      <c r="AE81" s="276"/>
      <c r="AF81" s="277"/>
      <c r="AG81" s="277"/>
      <c r="AH81" s="285"/>
      <c r="AI81" s="285"/>
      <c r="AJ81" s="285"/>
      <c r="AK81" s="285"/>
      <c r="AL81" s="13"/>
      <c r="AM81" s="130"/>
      <c r="AN81" s="285"/>
      <c r="AO81" s="9"/>
      <c r="AP81" s="276"/>
      <c r="AQ81" s="277"/>
      <c r="AR81" s="277"/>
      <c r="AS81" s="285"/>
      <c r="AT81" s="8"/>
      <c r="AV81" s="8"/>
      <c r="AW81" s="8"/>
      <c r="AX81" s="164"/>
    </row>
    <row r="82" spans="1:50">
      <c r="A82" s="267" t="s">
        <v>452</v>
      </c>
      <c r="B82" s="272">
        <v>3</v>
      </c>
      <c r="C82" s="268">
        <v>25.9</v>
      </c>
      <c r="D82" s="289">
        <f t="shared" si="15"/>
        <v>77.7</v>
      </c>
      <c r="E82" s="272"/>
      <c r="F82" s="272"/>
      <c r="G82" s="270"/>
      <c r="H82" s="204"/>
      <c r="I82" s="122"/>
      <c r="J82" s="122"/>
      <c r="K82" s="122"/>
      <c r="L82" s="138"/>
      <c r="M82" s="175"/>
      <c r="N82" s="270"/>
      <c r="O82" s="204"/>
      <c r="P82" s="122"/>
      <c r="Q82" s="122"/>
      <c r="R82" s="122"/>
      <c r="S82" s="138"/>
      <c r="T82" s="122"/>
      <c r="U82" s="111"/>
      <c r="V82" s="270">
        <f t="shared" si="16"/>
        <v>77.7</v>
      </c>
      <c r="W82" s="175"/>
      <c r="X82" s="123"/>
      <c r="Y82" s="123"/>
      <c r="Z82" s="286"/>
      <c r="AA82" s="286"/>
      <c r="AB82" s="126"/>
      <c r="AC82" s="291"/>
      <c r="AD82" s="277"/>
      <c r="AE82" s="276"/>
      <c r="AF82" s="277"/>
      <c r="AG82" s="277"/>
      <c r="AH82" s="285"/>
      <c r="AI82" s="285"/>
      <c r="AJ82" s="285"/>
      <c r="AK82" s="285"/>
      <c r="AL82" s="13"/>
      <c r="AM82" s="130"/>
      <c r="AN82" s="285"/>
      <c r="AO82" s="9"/>
      <c r="AP82" s="276"/>
      <c r="AQ82" s="277"/>
      <c r="AR82" s="277"/>
      <c r="AS82" s="285"/>
      <c r="AT82" s="8"/>
      <c r="AV82" s="8"/>
      <c r="AW82" s="8"/>
      <c r="AX82" s="164"/>
    </row>
    <row r="83" spans="1:50">
      <c r="A83" s="267" t="s">
        <v>453</v>
      </c>
      <c r="B83" s="272">
        <v>3</v>
      </c>
      <c r="C83" s="268">
        <v>31.5</v>
      </c>
      <c r="D83" s="289">
        <f t="shared" si="15"/>
        <v>94.5</v>
      </c>
      <c r="E83" s="272"/>
      <c r="F83" s="272"/>
      <c r="G83" s="270"/>
      <c r="H83" s="204"/>
      <c r="I83" s="122"/>
      <c r="J83" s="122"/>
      <c r="K83" s="122"/>
      <c r="L83" s="138"/>
      <c r="M83" s="175"/>
      <c r="N83" s="270"/>
      <c r="O83" s="204"/>
      <c r="P83" s="122"/>
      <c r="Q83" s="122"/>
      <c r="R83" s="122"/>
      <c r="S83" s="138"/>
      <c r="T83" s="122"/>
      <c r="U83" s="111"/>
      <c r="V83" s="270">
        <f t="shared" si="16"/>
        <v>94.5</v>
      </c>
      <c r="W83" s="175"/>
      <c r="X83" s="123"/>
      <c r="Y83" s="123"/>
      <c r="Z83" s="286"/>
      <c r="AA83" s="286"/>
      <c r="AB83" s="126"/>
      <c r="AC83" s="291"/>
      <c r="AD83" s="277"/>
      <c r="AE83" s="276"/>
      <c r="AF83" s="277"/>
      <c r="AG83" s="277"/>
      <c r="AH83" s="285"/>
      <c r="AI83" s="285"/>
      <c r="AJ83" s="285"/>
      <c r="AK83" s="285"/>
      <c r="AL83" s="13"/>
      <c r="AM83" s="130"/>
      <c r="AN83" s="285"/>
      <c r="AO83" s="9"/>
      <c r="AP83" s="276"/>
      <c r="AQ83" s="277"/>
      <c r="AR83" s="277"/>
      <c r="AS83" s="285"/>
      <c r="AT83" s="8"/>
      <c r="AV83" s="8"/>
      <c r="AW83" s="8"/>
      <c r="AX83" s="164"/>
    </row>
    <row r="84" spans="1:50">
      <c r="A84" s="267" t="s">
        <v>454</v>
      </c>
      <c r="B84" s="272">
        <v>3</v>
      </c>
      <c r="C84" s="268">
        <v>8.65</v>
      </c>
      <c r="D84" s="289">
        <f t="shared" si="15"/>
        <v>25.95</v>
      </c>
      <c r="E84" s="272"/>
      <c r="F84" s="272"/>
      <c r="G84" s="270"/>
      <c r="H84" s="204"/>
      <c r="I84" s="122"/>
      <c r="J84" s="122"/>
      <c r="K84" s="122"/>
      <c r="L84" s="138"/>
      <c r="M84" s="175"/>
      <c r="N84" s="270"/>
      <c r="O84" s="204"/>
      <c r="P84" s="122"/>
      <c r="Q84" s="122"/>
      <c r="R84" s="122"/>
      <c r="S84" s="138"/>
      <c r="T84" s="122"/>
      <c r="U84" s="111"/>
      <c r="V84" s="270">
        <f t="shared" si="16"/>
        <v>25.95</v>
      </c>
      <c r="W84" s="175"/>
      <c r="X84" s="123"/>
      <c r="Y84" s="123"/>
      <c r="Z84" s="286"/>
      <c r="AA84" s="286"/>
      <c r="AB84" s="126"/>
      <c r="AC84" s="291"/>
      <c r="AD84" s="277"/>
      <c r="AE84" s="276"/>
      <c r="AF84" s="277"/>
      <c r="AG84" s="277"/>
      <c r="AH84" s="285"/>
      <c r="AI84" s="285"/>
      <c r="AJ84" s="285"/>
      <c r="AK84" s="285"/>
      <c r="AL84" s="13"/>
      <c r="AM84" s="130"/>
      <c r="AN84" s="285"/>
      <c r="AO84" s="9"/>
      <c r="AP84" s="276"/>
      <c r="AQ84" s="277"/>
      <c r="AR84" s="277"/>
      <c r="AS84" s="285"/>
      <c r="AT84" s="8"/>
      <c r="AV84" s="8"/>
      <c r="AW84" s="8"/>
      <c r="AX84" s="164"/>
    </row>
    <row r="85" spans="1:50">
      <c r="A85" s="267" t="s">
        <v>455</v>
      </c>
      <c r="B85" s="272">
        <v>3</v>
      </c>
      <c r="C85" s="268">
        <v>4.7</v>
      </c>
      <c r="D85" s="289">
        <f t="shared" si="15"/>
        <v>14.1</v>
      </c>
      <c r="E85" s="272"/>
      <c r="F85" s="272"/>
      <c r="G85" s="270"/>
      <c r="H85" s="204"/>
      <c r="I85" s="122"/>
      <c r="J85" s="122"/>
      <c r="K85" s="122"/>
      <c r="L85" s="138"/>
      <c r="M85" s="175"/>
      <c r="N85" s="270"/>
      <c r="O85" s="204"/>
      <c r="P85" s="122"/>
      <c r="Q85" s="122"/>
      <c r="R85" s="122"/>
      <c r="S85" s="138"/>
      <c r="T85" s="122"/>
      <c r="U85" s="111"/>
      <c r="V85" s="270">
        <f t="shared" si="16"/>
        <v>14.1</v>
      </c>
      <c r="W85" s="175"/>
      <c r="X85" s="123"/>
      <c r="Y85" s="123"/>
      <c r="Z85" s="286"/>
      <c r="AA85" s="286"/>
      <c r="AB85" s="126"/>
      <c r="AC85" s="291"/>
      <c r="AD85" s="277"/>
      <c r="AE85" s="276"/>
      <c r="AF85" s="277"/>
      <c r="AG85" s="277"/>
      <c r="AH85" s="285"/>
      <c r="AI85" s="285"/>
      <c r="AJ85" s="285"/>
      <c r="AK85" s="285"/>
      <c r="AL85" s="13"/>
      <c r="AM85" s="130"/>
      <c r="AN85" s="285"/>
      <c r="AO85" s="9"/>
      <c r="AP85" s="276"/>
      <c r="AQ85" s="277"/>
      <c r="AR85" s="277"/>
      <c r="AS85" s="285"/>
      <c r="AT85" s="8"/>
      <c r="AV85" s="8"/>
      <c r="AW85" s="8"/>
      <c r="AX85" s="164"/>
    </row>
    <row r="86" spans="1:50">
      <c r="A86" s="267" t="s">
        <v>456</v>
      </c>
      <c r="B86" s="272">
        <v>3</v>
      </c>
      <c r="C86" s="268">
        <v>2.0499999999999998</v>
      </c>
      <c r="D86" s="289">
        <f t="shared" si="15"/>
        <v>6.15</v>
      </c>
      <c r="E86" s="272"/>
      <c r="F86" s="272"/>
      <c r="G86" s="270"/>
      <c r="H86" s="204"/>
      <c r="I86" s="122"/>
      <c r="J86" s="122"/>
      <c r="K86" s="122"/>
      <c r="L86" s="138"/>
      <c r="M86" s="175"/>
      <c r="N86" s="270"/>
      <c r="O86" s="204"/>
      <c r="P86" s="122"/>
      <c r="Q86" s="122"/>
      <c r="R86" s="122"/>
      <c r="S86" s="138"/>
      <c r="T86" s="122"/>
      <c r="U86" s="111"/>
      <c r="V86" s="270">
        <f t="shared" si="16"/>
        <v>6.15</v>
      </c>
      <c r="W86" s="175"/>
      <c r="X86" s="123"/>
      <c r="Y86" s="123"/>
      <c r="Z86" s="286"/>
      <c r="AA86" s="286"/>
      <c r="AB86" s="126"/>
      <c r="AC86" s="291"/>
      <c r="AD86" s="277"/>
      <c r="AE86" s="276"/>
      <c r="AF86" s="277"/>
      <c r="AG86" s="277"/>
      <c r="AH86" s="285"/>
      <c r="AI86" s="285"/>
      <c r="AJ86" s="285"/>
      <c r="AK86" s="285"/>
      <c r="AL86" s="13"/>
      <c r="AM86" s="130"/>
      <c r="AN86" s="285"/>
      <c r="AO86" s="9"/>
      <c r="AP86" s="276"/>
      <c r="AQ86" s="277"/>
      <c r="AR86" s="277"/>
      <c r="AS86" s="285"/>
      <c r="AT86" s="8"/>
      <c r="AV86" s="8"/>
      <c r="AW86" s="8"/>
      <c r="AX86" s="164"/>
    </row>
    <row r="87" spans="1:50">
      <c r="A87" s="267" t="s">
        <v>457</v>
      </c>
      <c r="B87" s="272">
        <v>3</v>
      </c>
      <c r="C87" s="268">
        <v>2.0499999999999998</v>
      </c>
      <c r="D87" s="289">
        <f t="shared" si="15"/>
        <v>6.15</v>
      </c>
      <c r="E87" s="272"/>
      <c r="F87" s="272"/>
      <c r="G87" s="270"/>
      <c r="H87" s="204"/>
      <c r="I87" s="122"/>
      <c r="J87" s="122"/>
      <c r="K87" s="122"/>
      <c r="L87" s="138"/>
      <c r="M87" s="175"/>
      <c r="N87" s="270"/>
      <c r="O87" s="204"/>
      <c r="P87" s="122"/>
      <c r="Q87" s="122"/>
      <c r="R87" s="122"/>
      <c r="S87" s="138"/>
      <c r="T87" s="122"/>
      <c r="U87" s="111"/>
      <c r="V87" s="270">
        <f t="shared" si="16"/>
        <v>6.15</v>
      </c>
      <c r="W87" s="175"/>
      <c r="X87" s="123"/>
      <c r="Y87" s="123"/>
      <c r="Z87" s="286"/>
      <c r="AA87" s="286"/>
      <c r="AB87" s="126"/>
      <c r="AC87" s="291"/>
      <c r="AD87" s="277"/>
      <c r="AE87" s="276"/>
      <c r="AF87" s="277"/>
      <c r="AG87" s="277"/>
      <c r="AH87" s="285"/>
      <c r="AI87" s="285"/>
      <c r="AJ87" s="285"/>
      <c r="AK87" s="285"/>
      <c r="AL87" s="13"/>
      <c r="AM87" s="130"/>
      <c r="AN87" s="285"/>
      <c r="AO87" s="9"/>
      <c r="AP87" s="276"/>
      <c r="AQ87" s="277"/>
      <c r="AR87" s="277"/>
      <c r="AS87" s="285"/>
      <c r="AT87" s="8"/>
      <c r="AV87" s="8"/>
      <c r="AW87" s="8"/>
      <c r="AX87" s="164"/>
    </row>
    <row r="88" spans="1:50">
      <c r="A88" s="267" t="s">
        <v>458</v>
      </c>
      <c r="B88" s="272">
        <v>3</v>
      </c>
      <c r="C88" s="268">
        <v>3.8</v>
      </c>
      <c r="D88" s="289">
        <f t="shared" si="15"/>
        <v>11.4</v>
      </c>
      <c r="E88" s="272"/>
      <c r="F88" s="272"/>
      <c r="G88" s="270"/>
      <c r="H88" s="204"/>
      <c r="I88" s="122"/>
      <c r="J88" s="122"/>
      <c r="K88" s="122"/>
      <c r="L88" s="138"/>
      <c r="M88" s="175"/>
      <c r="N88" s="270"/>
      <c r="O88" s="204"/>
      <c r="P88" s="122"/>
      <c r="Q88" s="122"/>
      <c r="R88" s="122"/>
      <c r="S88" s="138"/>
      <c r="T88" s="122"/>
      <c r="U88" s="111"/>
      <c r="V88" s="270">
        <f t="shared" si="16"/>
        <v>11.4</v>
      </c>
      <c r="W88" s="175"/>
      <c r="X88" s="123"/>
      <c r="Y88" s="123"/>
      <c r="Z88" s="286"/>
      <c r="AA88" s="286"/>
      <c r="AB88" s="126"/>
      <c r="AC88" s="291"/>
      <c r="AD88" s="277"/>
      <c r="AE88" s="276"/>
      <c r="AF88" s="277"/>
      <c r="AG88" s="277"/>
      <c r="AH88" s="285"/>
      <c r="AI88" s="285"/>
      <c r="AJ88" s="285"/>
      <c r="AK88" s="285"/>
      <c r="AL88" s="13"/>
      <c r="AM88" s="130"/>
      <c r="AN88" s="285"/>
      <c r="AO88" s="9"/>
      <c r="AP88" s="276"/>
      <c r="AQ88" s="277"/>
      <c r="AR88" s="277"/>
      <c r="AS88" s="285"/>
      <c r="AT88" s="8"/>
      <c r="AV88" s="8"/>
      <c r="AW88" s="8"/>
      <c r="AX88" s="164"/>
    </row>
    <row r="89" spans="1:50">
      <c r="A89" s="267" t="s">
        <v>459</v>
      </c>
      <c r="B89" s="272">
        <v>3</v>
      </c>
      <c r="C89" s="268">
        <v>3.68</v>
      </c>
      <c r="D89" s="289">
        <f t="shared" si="15"/>
        <v>11.04</v>
      </c>
      <c r="E89" s="272"/>
      <c r="F89" s="272"/>
      <c r="G89" s="270"/>
      <c r="H89" s="204"/>
      <c r="I89" s="122"/>
      <c r="J89" s="122"/>
      <c r="K89" s="122"/>
      <c r="L89" s="138"/>
      <c r="M89" s="175"/>
      <c r="N89" s="270"/>
      <c r="O89" s="204"/>
      <c r="P89" s="122"/>
      <c r="Q89" s="122"/>
      <c r="R89" s="122"/>
      <c r="S89" s="138"/>
      <c r="T89" s="122"/>
      <c r="U89" s="111"/>
      <c r="V89" s="270">
        <f t="shared" si="16"/>
        <v>11.04</v>
      </c>
      <c r="W89" s="175"/>
      <c r="X89" s="123"/>
      <c r="Y89" s="123"/>
      <c r="Z89" s="286"/>
      <c r="AA89" s="286"/>
      <c r="AB89" s="126"/>
      <c r="AC89" s="291"/>
      <c r="AD89" s="277"/>
      <c r="AE89" s="276"/>
      <c r="AF89" s="277"/>
      <c r="AG89" s="277"/>
      <c r="AH89" s="285"/>
      <c r="AI89" s="285"/>
      <c r="AJ89" s="285"/>
      <c r="AK89" s="285"/>
      <c r="AL89" s="13"/>
      <c r="AM89" s="130"/>
      <c r="AN89" s="285"/>
      <c r="AO89" s="9"/>
      <c r="AP89" s="276"/>
      <c r="AQ89" s="277"/>
      <c r="AR89" s="277"/>
      <c r="AS89" s="285"/>
      <c r="AT89" s="8"/>
      <c r="AV89" s="8"/>
      <c r="AW89" s="8"/>
      <c r="AX89" s="164"/>
    </row>
    <row r="90" spans="1:50">
      <c r="A90" s="267" t="s">
        <v>460</v>
      </c>
      <c r="B90" s="272">
        <v>3</v>
      </c>
      <c r="C90" s="268">
        <v>4.7300000000000004</v>
      </c>
      <c r="D90" s="289">
        <f t="shared" si="15"/>
        <v>14.19</v>
      </c>
      <c r="E90" s="272"/>
      <c r="F90" s="272"/>
      <c r="G90" s="270"/>
      <c r="H90" s="204"/>
      <c r="I90" s="122"/>
      <c r="J90" s="122"/>
      <c r="K90" s="122"/>
      <c r="L90" s="138"/>
      <c r="M90" s="175"/>
      <c r="N90" s="270"/>
      <c r="O90" s="204"/>
      <c r="P90" s="122"/>
      <c r="Q90" s="122"/>
      <c r="R90" s="122"/>
      <c r="S90" s="138"/>
      <c r="T90" s="122"/>
      <c r="U90" s="111"/>
      <c r="V90" s="270">
        <f t="shared" si="16"/>
        <v>14.19</v>
      </c>
      <c r="W90" s="175"/>
      <c r="X90" s="123"/>
      <c r="Y90" s="123"/>
      <c r="Z90" s="286"/>
      <c r="AA90" s="286"/>
      <c r="AB90" s="126"/>
      <c r="AC90" s="291"/>
      <c r="AD90" s="277"/>
      <c r="AE90" s="276"/>
      <c r="AF90" s="277"/>
      <c r="AG90" s="277"/>
      <c r="AH90" s="285"/>
      <c r="AI90" s="285"/>
      <c r="AJ90" s="285"/>
      <c r="AK90" s="285"/>
      <c r="AL90" s="13"/>
      <c r="AM90" s="130"/>
      <c r="AN90" s="285"/>
      <c r="AO90" s="9"/>
      <c r="AP90" s="276"/>
      <c r="AQ90" s="277"/>
      <c r="AR90" s="277"/>
      <c r="AS90" s="285"/>
      <c r="AT90" s="8"/>
      <c r="AV90" s="8"/>
      <c r="AW90" s="8"/>
      <c r="AX90" s="164"/>
    </row>
    <row r="91" spans="1:50">
      <c r="A91" s="267" t="s">
        <v>461</v>
      </c>
      <c r="B91" s="272">
        <v>3</v>
      </c>
      <c r="C91" s="268">
        <v>4.43</v>
      </c>
      <c r="D91" s="289">
        <f t="shared" si="15"/>
        <v>13.29</v>
      </c>
      <c r="E91" s="272"/>
      <c r="F91" s="272"/>
      <c r="G91" s="270"/>
      <c r="H91" s="204"/>
      <c r="I91" s="122"/>
      <c r="J91" s="122"/>
      <c r="K91" s="122"/>
      <c r="L91" s="138"/>
      <c r="M91" s="175"/>
      <c r="N91" s="270"/>
      <c r="O91" s="204"/>
      <c r="P91" s="122"/>
      <c r="Q91" s="122"/>
      <c r="R91" s="122"/>
      <c r="S91" s="138"/>
      <c r="T91" s="122"/>
      <c r="U91" s="111"/>
      <c r="V91" s="270">
        <f t="shared" si="16"/>
        <v>13.29</v>
      </c>
      <c r="W91" s="175"/>
      <c r="X91" s="123"/>
      <c r="Y91" s="123"/>
      <c r="Z91" s="286"/>
      <c r="AA91" s="286"/>
      <c r="AB91" s="126"/>
      <c r="AC91" s="291"/>
      <c r="AD91" s="277"/>
      <c r="AE91" s="276"/>
      <c r="AF91" s="277"/>
      <c r="AG91" s="277"/>
      <c r="AH91" s="285"/>
      <c r="AI91" s="285"/>
      <c r="AJ91" s="285"/>
      <c r="AK91" s="285"/>
      <c r="AL91" s="13"/>
      <c r="AM91" s="130"/>
      <c r="AN91" s="285"/>
      <c r="AO91" s="9"/>
      <c r="AP91" s="276"/>
      <c r="AQ91" s="277"/>
      <c r="AR91" s="277"/>
      <c r="AS91" s="285"/>
      <c r="AT91" s="8"/>
      <c r="AV91" s="8"/>
      <c r="AW91" s="8"/>
      <c r="AX91" s="164"/>
    </row>
    <row r="92" spans="1:50">
      <c r="A92" s="267" t="s">
        <v>462</v>
      </c>
      <c r="B92" s="272">
        <v>3</v>
      </c>
      <c r="C92" s="268">
        <v>3.8</v>
      </c>
      <c r="D92" s="289">
        <f t="shared" si="15"/>
        <v>11.4</v>
      </c>
      <c r="E92" s="272"/>
      <c r="F92" s="272"/>
      <c r="G92" s="270"/>
      <c r="H92" s="204"/>
      <c r="I92" s="122"/>
      <c r="J92" s="122"/>
      <c r="K92" s="122"/>
      <c r="L92" s="138"/>
      <c r="M92" s="175"/>
      <c r="N92" s="270"/>
      <c r="O92" s="204"/>
      <c r="P92" s="122"/>
      <c r="Q92" s="122"/>
      <c r="R92" s="122"/>
      <c r="S92" s="138"/>
      <c r="T92" s="122"/>
      <c r="U92" s="111"/>
      <c r="V92" s="270">
        <f t="shared" si="16"/>
        <v>11.4</v>
      </c>
      <c r="W92" s="175"/>
      <c r="X92" s="123"/>
      <c r="Y92" s="123"/>
      <c r="Z92" s="286"/>
      <c r="AA92" s="286"/>
      <c r="AB92" s="126"/>
      <c r="AC92" s="291"/>
      <c r="AD92" s="277"/>
      <c r="AE92" s="276"/>
      <c r="AF92" s="277"/>
      <c r="AG92" s="277"/>
      <c r="AH92" s="285"/>
      <c r="AI92" s="285"/>
      <c r="AJ92" s="285"/>
      <c r="AK92" s="285"/>
      <c r="AL92" s="13"/>
      <c r="AM92" s="130"/>
      <c r="AN92" s="285"/>
      <c r="AO92" s="9"/>
      <c r="AP92" s="276"/>
      <c r="AQ92" s="277"/>
      <c r="AR92" s="277"/>
      <c r="AS92" s="285"/>
      <c r="AT92" s="8"/>
      <c r="AV92" s="8"/>
      <c r="AW92" s="8"/>
      <c r="AX92" s="164"/>
    </row>
    <row r="93" spans="1:50">
      <c r="A93" s="267" t="s">
        <v>463</v>
      </c>
      <c r="B93" s="293">
        <v>3</v>
      </c>
      <c r="C93" s="268">
        <v>14.75</v>
      </c>
      <c r="D93" s="289">
        <f t="shared" si="15"/>
        <v>44.25</v>
      </c>
      <c r="E93" s="272"/>
      <c r="F93" s="272"/>
      <c r="G93" s="270"/>
      <c r="H93" s="204"/>
      <c r="I93" s="122"/>
      <c r="J93" s="122"/>
      <c r="K93" s="122"/>
      <c r="L93" s="138"/>
      <c r="M93" s="175"/>
      <c r="N93" s="270"/>
      <c r="O93" s="204"/>
      <c r="P93" s="122"/>
      <c r="Q93" s="122"/>
      <c r="R93" s="122"/>
      <c r="S93" s="138"/>
      <c r="T93" s="122"/>
      <c r="U93" s="111"/>
      <c r="V93" s="270">
        <f t="shared" si="16"/>
        <v>44.25</v>
      </c>
      <c r="W93" s="175"/>
      <c r="X93" s="123"/>
      <c r="Y93" s="123"/>
      <c r="Z93" s="286"/>
      <c r="AA93" s="286"/>
      <c r="AB93" s="126"/>
      <c r="AC93" s="291"/>
      <c r="AD93" s="277"/>
      <c r="AE93" s="276"/>
      <c r="AF93" s="277"/>
      <c r="AG93" s="277"/>
      <c r="AH93" s="285"/>
      <c r="AI93" s="285"/>
      <c r="AJ93" s="285"/>
      <c r="AK93" s="285"/>
      <c r="AL93" s="13"/>
      <c r="AM93" s="130"/>
      <c r="AN93" s="285"/>
      <c r="AO93" s="9"/>
      <c r="AP93" s="276"/>
      <c r="AQ93" s="277"/>
      <c r="AR93" s="277"/>
      <c r="AS93" s="285"/>
      <c r="AT93" s="8"/>
      <c r="AV93" s="8"/>
      <c r="AW93" s="8"/>
      <c r="AX93" s="164"/>
    </row>
    <row r="94" spans="1:50">
      <c r="A94" s="267" t="s">
        <v>464</v>
      </c>
      <c r="B94" s="272">
        <v>3</v>
      </c>
      <c r="C94" s="268">
        <v>3.9</v>
      </c>
      <c r="D94" s="289">
        <f t="shared" si="15"/>
        <v>11.7</v>
      </c>
      <c r="E94" s="272"/>
      <c r="F94" s="272"/>
      <c r="G94" s="270"/>
      <c r="H94" s="204"/>
      <c r="I94" s="122"/>
      <c r="J94" s="122"/>
      <c r="K94" s="122"/>
      <c r="L94" s="138"/>
      <c r="M94" s="175"/>
      <c r="N94" s="270"/>
      <c r="O94" s="204"/>
      <c r="P94" s="122"/>
      <c r="Q94" s="122"/>
      <c r="R94" s="122"/>
      <c r="S94" s="138"/>
      <c r="T94" s="122"/>
      <c r="U94" s="111"/>
      <c r="V94" s="270">
        <f t="shared" si="16"/>
        <v>11.7</v>
      </c>
      <c r="W94" s="175"/>
      <c r="X94" s="123"/>
      <c r="Y94" s="123"/>
      <c r="Z94" s="286"/>
      <c r="AA94" s="286"/>
      <c r="AB94" s="126"/>
      <c r="AC94" s="291"/>
      <c r="AD94" s="277"/>
      <c r="AE94" s="276"/>
      <c r="AF94" s="277"/>
      <c r="AG94" s="277"/>
      <c r="AH94" s="285"/>
      <c r="AI94" s="285"/>
      <c r="AJ94" s="285"/>
      <c r="AK94" s="285"/>
      <c r="AL94" s="13"/>
      <c r="AM94" s="130"/>
      <c r="AN94" s="285"/>
      <c r="AO94" s="9"/>
      <c r="AP94" s="276"/>
      <c r="AQ94" s="277"/>
      <c r="AR94" s="277"/>
      <c r="AS94" s="285"/>
      <c r="AT94" s="8"/>
      <c r="AV94" s="8"/>
      <c r="AW94" s="8"/>
      <c r="AX94" s="164"/>
    </row>
    <row r="95" spans="1:50">
      <c r="A95" s="267" t="s">
        <v>465</v>
      </c>
      <c r="B95" s="272">
        <v>3</v>
      </c>
      <c r="C95" s="268">
        <v>14.7</v>
      </c>
      <c r="D95" s="289">
        <f t="shared" si="15"/>
        <v>44.1</v>
      </c>
      <c r="E95" s="272"/>
      <c r="F95" s="272"/>
      <c r="G95" s="270"/>
      <c r="H95" s="204"/>
      <c r="I95" s="122"/>
      <c r="J95" s="122"/>
      <c r="K95" s="122"/>
      <c r="L95" s="138"/>
      <c r="M95" s="175"/>
      <c r="N95" s="270"/>
      <c r="O95" s="204"/>
      <c r="P95" s="122"/>
      <c r="Q95" s="122"/>
      <c r="R95" s="122"/>
      <c r="S95" s="138"/>
      <c r="T95" s="122"/>
      <c r="U95" s="111"/>
      <c r="V95" s="270">
        <f t="shared" si="16"/>
        <v>44.1</v>
      </c>
      <c r="W95" s="175"/>
      <c r="X95" s="123"/>
      <c r="Y95" s="123"/>
      <c r="Z95" s="286"/>
      <c r="AA95" s="286"/>
      <c r="AB95" s="126"/>
      <c r="AC95" s="291"/>
      <c r="AD95" s="277"/>
      <c r="AE95" s="276"/>
      <c r="AF95" s="277"/>
      <c r="AG95" s="277"/>
      <c r="AH95" s="285"/>
      <c r="AI95" s="285"/>
      <c r="AJ95" s="285"/>
      <c r="AK95" s="285"/>
      <c r="AL95" s="13"/>
      <c r="AM95" s="130"/>
      <c r="AN95" s="285"/>
      <c r="AO95" s="9"/>
      <c r="AP95" s="276"/>
      <c r="AQ95" s="277"/>
      <c r="AR95" s="277"/>
      <c r="AS95" s="285"/>
      <c r="AT95" s="8"/>
      <c r="AV95" s="8"/>
      <c r="AW95" s="8"/>
      <c r="AX95" s="164"/>
    </row>
    <row r="96" spans="1:50">
      <c r="A96" s="267" t="s">
        <v>466</v>
      </c>
      <c r="B96" s="272">
        <v>3</v>
      </c>
      <c r="C96" s="268">
        <v>8.9499999999999993</v>
      </c>
      <c r="D96" s="289">
        <f t="shared" si="15"/>
        <v>26.85</v>
      </c>
      <c r="E96" s="272"/>
      <c r="F96" s="272"/>
      <c r="G96" s="270"/>
      <c r="H96" s="204"/>
      <c r="I96" s="122"/>
      <c r="J96" s="122"/>
      <c r="K96" s="122"/>
      <c r="L96" s="138"/>
      <c r="M96" s="175"/>
      <c r="N96" s="270"/>
      <c r="O96" s="204"/>
      <c r="P96" s="122"/>
      <c r="Q96" s="122"/>
      <c r="R96" s="122"/>
      <c r="S96" s="138"/>
      <c r="T96" s="122"/>
      <c r="U96" s="111"/>
      <c r="V96" s="270">
        <f t="shared" si="16"/>
        <v>26.85</v>
      </c>
      <c r="W96" s="175"/>
      <c r="X96" s="123"/>
      <c r="Y96" s="123"/>
      <c r="Z96" s="286"/>
      <c r="AA96" s="286"/>
      <c r="AB96" s="126"/>
      <c r="AC96" s="291"/>
      <c r="AD96" s="277"/>
      <c r="AE96" s="276"/>
      <c r="AF96" s="277"/>
      <c r="AG96" s="277"/>
      <c r="AH96" s="285"/>
      <c r="AI96" s="285"/>
      <c r="AJ96" s="285"/>
      <c r="AK96" s="285"/>
      <c r="AL96" s="13"/>
      <c r="AM96" s="130"/>
      <c r="AN96" s="285"/>
      <c r="AO96" s="9"/>
      <c r="AP96" s="276"/>
      <c r="AQ96" s="277"/>
      <c r="AR96" s="277"/>
      <c r="AS96" s="285"/>
      <c r="AT96" s="8"/>
      <c r="AV96" s="8"/>
      <c r="AW96" s="8"/>
      <c r="AX96" s="164"/>
    </row>
    <row r="97" spans="1:50">
      <c r="A97" s="267" t="s">
        <v>467</v>
      </c>
      <c r="B97" s="272">
        <v>3</v>
      </c>
      <c r="C97" s="268">
        <v>3.37</v>
      </c>
      <c r="D97" s="289">
        <f t="shared" si="15"/>
        <v>10.11</v>
      </c>
      <c r="E97" s="272"/>
      <c r="F97" s="272"/>
      <c r="G97" s="270"/>
      <c r="H97" s="204"/>
      <c r="I97" s="122"/>
      <c r="J97" s="122"/>
      <c r="K97" s="122"/>
      <c r="L97" s="138"/>
      <c r="M97" s="175"/>
      <c r="N97" s="270"/>
      <c r="O97" s="204"/>
      <c r="P97" s="122"/>
      <c r="Q97" s="122"/>
      <c r="R97" s="122"/>
      <c r="S97" s="138"/>
      <c r="T97" s="122"/>
      <c r="U97" s="111"/>
      <c r="V97" s="270">
        <f t="shared" si="16"/>
        <v>10.11</v>
      </c>
      <c r="W97" s="175"/>
      <c r="X97" s="123"/>
      <c r="Y97" s="123"/>
      <c r="Z97" s="286"/>
      <c r="AA97" s="286"/>
      <c r="AB97" s="126"/>
      <c r="AC97" s="291"/>
      <c r="AD97" s="277"/>
      <c r="AE97" s="276"/>
      <c r="AF97" s="277"/>
      <c r="AG97" s="277"/>
      <c r="AH97" s="285"/>
      <c r="AI97" s="285"/>
      <c r="AJ97" s="285"/>
      <c r="AK97" s="285"/>
      <c r="AL97" s="13"/>
      <c r="AM97" s="130"/>
      <c r="AN97" s="285"/>
      <c r="AO97" s="9"/>
      <c r="AP97" s="276"/>
      <c r="AQ97" s="277"/>
      <c r="AR97" s="277"/>
      <c r="AS97" s="285"/>
      <c r="AT97" s="8"/>
      <c r="AV97" s="8"/>
      <c r="AW97" s="8"/>
      <c r="AX97" s="164"/>
    </row>
    <row r="98" spans="1:50">
      <c r="A98" s="267" t="s">
        <v>468</v>
      </c>
      <c r="B98" s="272">
        <v>3</v>
      </c>
      <c r="C98" s="268">
        <v>2</v>
      </c>
      <c r="D98" s="289">
        <f t="shared" si="15"/>
        <v>6</v>
      </c>
      <c r="E98" s="272"/>
      <c r="F98" s="272"/>
      <c r="G98" s="270"/>
      <c r="H98" s="204"/>
      <c r="I98" s="122"/>
      <c r="J98" s="122"/>
      <c r="K98" s="122"/>
      <c r="L98" s="138"/>
      <c r="M98" s="175"/>
      <c r="N98" s="270"/>
      <c r="O98" s="204"/>
      <c r="P98" s="122"/>
      <c r="Q98" s="122"/>
      <c r="R98" s="122"/>
      <c r="S98" s="138"/>
      <c r="T98" s="122"/>
      <c r="U98" s="111"/>
      <c r="V98" s="270">
        <f t="shared" si="16"/>
        <v>6</v>
      </c>
      <c r="W98" s="175"/>
      <c r="X98" s="123"/>
      <c r="Y98" s="123"/>
      <c r="Z98" s="286"/>
      <c r="AA98" s="286"/>
      <c r="AB98" s="126"/>
      <c r="AC98" s="291"/>
      <c r="AD98" s="277"/>
      <c r="AE98" s="276"/>
      <c r="AF98" s="277"/>
      <c r="AG98" s="277"/>
      <c r="AH98" s="285"/>
      <c r="AI98" s="285"/>
      <c r="AJ98" s="285"/>
      <c r="AK98" s="285"/>
      <c r="AL98" s="13"/>
      <c r="AM98" s="130"/>
      <c r="AN98" s="285"/>
      <c r="AO98" s="9"/>
      <c r="AP98" s="276"/>
      <c r="AQ98" s="277"/>
      <c r="AR98" s="277"/>
      <c r="AS98" s="285"/>
      <c r="AT98" s="8"/>
      <c r="AV98" s="8"/>
      <c r="AW98" s="8"/>
      <c r="AX98" s="164"/>
    </row>
    <row r="99" spans="1:50">
      <c r="A99" s="267" t="s">
        <v>469</v>
      </c>
      <c r="B99" s="272">
        <v>3</v>
      </c>
      <c r="C99" s="268">
        <v>3.48</v>
      </c>
      <c r="D99" s="289">
        <f t="shared" si="15"/>
        <v>10.44</v>
      </c>
      <c r="E99" s="272"/>
      <c r="F99" s="272"/>
      <c r="G99" s="270"/>
      <c r="H99" s="204"/>
      <c r="I99" s="122"/>
      <c r="J99" s="122"/>
      <c r="K99" s="122"/>
      <c r="L99" s="138"/>
      <c r="M99" s="175"/>
      <c r="N99" s="270"/>
      <c r="O99" s="204"/>
      <c r="P99" s="122"/>
      <c r="Q99" s="122"/>
      <c r="R99" s="122"/>
      <c r="S99" s="138"/>
      <c r="T99" s="122"/>
      <c r="U99" s="111"/>
      <c r="V99" s="270">
        <f t="shared" si="16"/>
        <v>10.44</v>
      </c>
      <c r="W99" s="175"/>
      <c r="X99" s="123"/>
      <c r="Y99" s="123"/>
      <c r="Z99" s="286"/>
      <c r="AA99" s="286"/>
      <c r="AB99" s="126"/>
      <c r="AC99" s="291"/>
      <c r="AD99" s="277"/>
      <c r="AE99" s="276"/>
      <c r="AF99" s="277"/>
      <c r="AG99" s="277"/>
      <c r="AH99" s="285"/>
      <c r="AI99" s="285"/>
      <c r="AJ99" s="285"/>
      <c r="AK99" s="285"/>
      <c r="AL99" s="13"/>
      <c r="AM99" s="130"/>
      <c r="AN99" s="285"/>
      <c r="AO99" s="9"/>
      <c r="AP99" s="276"/>
      <c r="AQ99" s="277"/>
      <c r="AR99" s="277"/>
      <c r="AS99" s="285"/>
      <c r="AT99" s="8"/>
      <c r="AV99" s="8"/>
      <c r="AW99" s="8"/>
      <c r="AX99" s="164"/>
    </row>
    <row r="100" spans="1:50">
      <c r="A100" s="267" t="s">
        <v>470</v>
      </c>
      <c r="B100" s="272">
        <v>3</v>
      </c>
      <c r="C100" s="268">
        <v>6.93</v>
      </c>
      <c r="D100" s="289">
        <f t="shared" si="15"/>
        <v>20.79</v>
      </c>
      <c r="E100" s="272"/>
      <c r="F100" s="272"/>
      <c r="G100" s="270"/>
      <c r="H100" s="204"/>
      <c r="I100" s="122"/>
      <c r="J100" s="122"/>
      <c r="K100" s="122"/>
      <c r="L100" s="138"/>
      <c r="M100" s="175"/>
      <c r="N100" s="270"/>
      <c r="O100" s="204"/>
      <c r="P100" s="122"/>
      <c r="Q100" s="122"/>
      <c r="R100" s="122"/>
      <c r="S100" s="138"/>
      <c r="T100" s="122"/>
      <c r="U100" s="111"/>
      <c r="V100" s="270">
        <f t="shared" si="16"/>
        <v>20.79</v>
      </c>
      <c r="W100" s="175"/>
      <c r="X100" s="123"/>
      <c r="Y100" s="123"/>
      <c r="Z100" s="286"/>
      <c r="AA100" s="286"/>
      <c r="AB100" s="126"/>
      <c r="AC100" s="291"/>
      <c r="AD100" s="277"/>
      <c r="AE100" s="276"/>
      <c r="AF100" s="277"/>
      <c r="AG100" s="277"/>
      <c r="AH100" s="285"/>
      <c r="AI100" s="285"/>
      <c r="AJ100" s="285"/>
      <c r="AK100" s="285"/>
      <c r="AL100" s="13"/>
      <c r="AM100" s="130"/>
      <c r="AN100" s="285"/>
      <c r="AO100" s="9"/>
      <c r="AP100" s="276"/>
      <c r="AQ100" s="277"/>
      <c r="AR100" s="277"/>
      <c r="AS100" s="285"/>
      <c r="AT100" s="8"/>
      <c r="AV100" s="8"/>
      <c r="AW100" s="8"/>
      <c r="AX100" s="164"/>
    </row>
    <row r="101" spans="1:50">
      <c r="A101" s="267" t="s">
        <v>471</v>
      </c>
      <c r="B101" s="272">
        <v>3</v>
      </c>
      <c r="C101" s="268">
        <v>8.9499999999999993</v>
      </c>
      <c r="D101" s="289">
        <f t="shared" si="15"/>
        <v>26.85</v>
      </c>
      <c r="E101" s="272"/>
      <c r="F101" s="272"/>
      <c r="G101" s="270"/>
      <c r="H101" s="204"/>
      <c r="I101" s="122"/>
      <c r="J101" s="122"/>
      <c r="K101" s="122"/>
      <c r="L101" s="138"/>
      <c r="M101" s="175"/>
      <c r="N101" s="270"/>
      <c r="O101" s="204"/>
      <c r="P101" s="122"/>
      <c r="Q101" s="122"/>
      <c r="R101" s="122"/>
      <c r="S101" s="138"/>
      <c r="T101" s="122"/>
      <c r="U101" s="111"/>
      <c r="V101" s="270">
        <f t="shared" si="16"/>
        <v>26.85</v>
      </c>
      <c r="W101" s="175"/>
      <c r="X101" s="123"/>
      <c r="Y101" s="123"/>
      <c r="Z101" s="286"/>
      <c r="AA101" s="286"/>
      <c r="AB101" s="126"/>
      <c r="AC101" s="291"/>
      <c r="AD101" s="277"/>
      <c r="AE101" s="276"/>
      <c r="AF101" s="277"/>
      <c r="AG101" s="277"/>
      <c r="AH101" s="285"/>
      <c r="AI101" s="285"/>
      <c r="AJ101" s="285"/>
      <c r="AK101" s="285"/>
      <c r="AL101" s="13"/>
      <c r="AM101" s="130"/>
      <c r="AN101" s="285"/>
      <c r="AO101" s="9"/>
      <c r="AP101" s="276"/>
      <c r="AQ101" s="277"/>
      <c r="AR101" s="277"/>
      <c r="AS101" s="285"/>
      <c r="AT101" s="8"/>
      <c r="AV101" s="8"/>
      <c r="AW101" s="8"/>
      <c r="AX101" s="164"/>
    </row>
    <row r="102" spans="1:50">
      <c r="A102" s="267" t="s">
        <v>472</v>
      </c>
      <c r="B102" s="272">
        <v>3</v>
      </c>
      <c r="C102" s="268">
        <v>4.51</v>
      </c>
      <c r="D102" s="289">
        <f t="shared" si="15"/>
        <v>13.53</v>
      </c>
      <c r="E102" s="272"/>
      <c r="F102" s="272"/>
      <c r="G102" s="270"/>
      <c r="H102" s="204"/>
      <c r="I102" s="122"/>
      <c r="J102" s="122"/>
      <c r="K102" s="122"/>
      <c r="L102" s="138"/>
      <c r="M102" s="175"/>
      <c r="N102" s="270"/>
      <c r="O102" s="204"/>
      <c r="P102" s="122"/>
      <c r="Q102" s="122"/>
      <c r="R102" s="122"/>
      <c r="S102" s="138"/>
      <c r="T102" s="122"/>
      <c r="U102" s="111"/>
      <c r="V102" s="270">
        <f t="shared" si="16"/>
        <v>13.53</v>
      </c>
      <c r="W102" s="175"/>
      <c r="X102" s="123"/>
      <c r="Y102" s="123"/>
      <c r="Z102" s="286"/>
      <c r="AA102" s="286"/>
      <c r="AB102" s="126"/>
      <c r="AC102" s="291"/>
      <c r="AD102" s="277"/>
      <c r="AE102" s="276"/>
      <c r="AF102" s="277"/>
      <c r="AG102" s="277"/>
      <c r="AH102" s="285"/>
      <c r="AI102" s="285"/>
      <c r="AJ102" s="285"/>
      <c r="AK102" s="285"/>
      <c r="AL102" s="13"/>
      <c r="AM102" s="130"/>
      <c r="AN102" s="285"/>
      <c r="AO102" s="9"/>
      <c r="AP102" s="276"/>
      <c r="AQ102" s="277"/>
      <c r="AR102" s="277"/>
      <c r="AS102" s="285"/>
      <c r="AT102" s="8"/>
      <c r="AV102" s="8"/>
      <c r="AW102" s="8"/>
      <c r="AX102" s="164"/>
    </row>
    <row r="103" spans="1:50">
      <c r="A103" s="267" t="s">
        <v>473</v>
      </c>
      <c r="B103" s="272">
        <v>3</v>
      </c>
      <c r="C103" s="268">
        <v>8.4499999999999993</v>
      </c>
      <c r="D103" s="289">
        <f t="shared" si="15"/>
        <v>25.35</v>
      </c>
      <c r="E103" s="272"/>
      <c r="F103" s="272"/>
      <c r="G103" s="270"/>
      <c r="H103" s="204"/>
      <c r="I103" s="122"/>
      <c r="J103" s="122"/>
      <c r="K103" s="122"/>
      <c r="L103" s="138"/>
      <c r="M103" s="175"/>
      <c r="N103" s="270"/>
      <c r="O103" s="204"/>
      <c r="P103" s="122"/>
      <c r="Q103" s="122"/>
      <c r="R103" s="122"/>
      <c r="S103" s="138"/>
      <c r="T103" s="122"/>
      <c r="U103" s="111"/>
      <c r="V103" s="270">
        <f t="shared" si="16"/>
        <v>25.35</v>
      </c>
      <c r="W103" s="175"/>
      <c r="X103" s="123"/>
      <c r="Y103" s="123"/>
      <c r="Z103" s="286"/>
      <c r="AA103" s="286"/>
      <c r="AB103" s="126"/>
      <c r="AC103" s="291"/>
      <c r="AD103" s="277"/>
      <c r="AE103" s="276"/>
      <c r="AF103" s="277"/>
      <c r="AG103" s="277"/>
      <c r="AH103" s="285"/>
      <c r="AI103" s="285"/>
      <c r="AJ103" s="285"/>
      <c r="AK103" s="285"/>
      <c r="AL103" s="13"/>
      <c r="AM103" s="130"/>
      <c r="AN103" s="285"/>
      <c r="AO103" s="9"/>
      <c r="AP103" s="276"/>
      <c r="AQ103" s="277"/>
      <c r="AR103" s="277"/>
      <c r="AS103" s="285"/>
      <c r="AT103" s="8"/>
      <c r="AV103" s="8"/>
      <c r="AW103" s="8"/>
      <c r="AX103" s="164"/>
    </row>
    <row r="104" spans="1:50">
      <c r="A104" s="267" t="s">
        <v>474</v>
      </c>
      <c r="B104" s="272">
        <v>3</v>
      </c>
      <c r="C104" s="268">
        <v>1.85</v>
      </c>
      <c r="D104" s="289">
        <f t="shared" si="15"/>
        <v>5.55</v>
      </c>
      <c r="E104" s="272"/>
      <c r="F104" s="272"/>
      <c r="G104" s="270"/>
      <c r="H104" s="204"/>
      <c r="I104" s="122"/>
      <c r="J104" s="122"/>
      <c r="K104" s="122"/>
      <c r="L104" s="138"/>
      <c r="M104" s="175"/>
      <c r="N104" s="270"/>
      <c r="O104" s="204"/>
      <c r="P104" s="122"/>
      <c r="Q104" s="122"/>
      <c r="R104" s="122"/>
      <c r="S104" s="138"/>
      <c r="T104" s="122"/>
      <c r="U104" s="111"/>
      <c r="V104" s="270">
        <f t="shared" si="16"/>
        <v>5.55</v>
      </c>
      <c r="W104" s="175"/>
      <c r="X104" s="123"/>
      <c r="Y104" s="123"/>
      <c r="Z104" s="286"/>
      <c r="AA104" s="286"/>
      <c r="AB104" s="126"/>
      <c r="AC104" s="291"/>
      <c r="AD104" s="277"/>
      <c r="AE104" s="276"/>
      <c r="AF104" s="277"/>
      <c r="AG104" s="277"/>
      <c r="AH104" s="285"/>
      <c r="AI104" s="285"/>
      <c r="AJ104" s="285"/>
      <c r="AK104" s="285"/>
      <c r="AL104" s="13"/>
      <c r="AM104" s="130"/>
      <c r="AN104" s="285"/>
      <c r="AO104" s="9"/>
      <c r="AP104" s="276"/>
      <c r="AQ104" s="277"/>
      <c r="AR104" s="277"/>
      <c r="AS104" s="285"/>
      <c r="AT104" s="8"/>
      <c r="AV104" s="8"/>
      <c r="AW104" s="8"/>
      <c r="AX104" s="164"/>
    </row>
    <row r="105" spans="1:50">
      <c r="A105" s="267" t="s">
        <v>475</v>
      </c>
      <c r="B105" s="272">
        <v>3</v>
      </c>
      <c r="C105" s="268">
        <v>8.4499999999999993</v>
      </c>
      <c r="D105" s="289">
        <f t="shared" si="15"/>
        <v>25.35</v>
      </c>
      <c r="E105" s="272"/>
      <c r="F105" s="272"/>
      <c r="G105" s="270"/>
      <c r="H105" s="204"/>
      <c r="I105" s="122"/>
      <c r="J105" s="122"/>
      <c r="K105" s="122"/>
      <c r="L105" s="138"/>
      <c r="M105" s="175"/>
      <c r="N105" s="270"/>
      <c r="O105" s="204"/>
      <c r="P105" s="122"/>
      <c r="Q105" s="122"/>
      <c r="R105" s="122"/>
      <c r="S105" s="138"/>
      <c r="T105" s="122"/>
      <c r="U105" s="111"/>
      <c r="V105" s="270">
        <f t="shared" si="16"/>
        <v>25.35</v>
      </c>
      <c r="W105" s="175"/>
      <c r="X105" s="123"/>
      <c r="Y105" s="123"/>
      <c r="Z105" s="286"/>
      <c r="AA105" s="286"/>
      <c r="AB105" s="126"/>
      <c r="AC105" s="291"/>
      <c r="AD105" s="277"/>
      <c r="AE105" s="276"/>
      <c r="AF105" s="277"/>
      <c r="AG105" s="277"/>
      <c r="AH105" s="285"/>
      <c r="AI105" s="285"/>
      <c r="AJ105" s="285"/>
      <c r="AK105" s="285"/>
      <c r="AL105" s="13"/>
      <c r="AM105" s="130"/>
      <c r="AN105" s="285"/>
      <c r="AO105" s="9"/>
      <c r="AP105" s="276"/>
      <c r="AQ105" s="277"/>
      <c r="AR105" s="277"/>
      <c r="AS105" s="285"/>
      <c r="AT105" s="8"/>
      <c r="AV105" s="8"/>
      <c r="AW105" s="8"/>
      <c r="AX105" s="164"/>
    </row>
    <row r="106" spans="1:50">
      <c r="A106" s="267" t="s">
        <v>477</v>
      </c>
      <c r="B106" s="272">
        <v>3</v>
      </c>
      <c r="C106" s="268">
        <v>14.6</v>
      </c>
      <c r="D106" s="289">
        <f t="shared" si="15"/>
        <v>43.8</v>
      </c>
      <c r="E106" s="272"/>
      <c r="F106" s="272"/>
      <c r="G106" s="270"/>
      <c r="H106" s="204"/>
      <c r="I106" s="122"/>
      <c r="J106" s="122"/>
      <c r="K106" s="122"/>
      <c r="L106" s="138"/>
      <c r="M106" s="175"/>
      <c r="N106" s="270"/>
      <c r="O106" s="204"/>
      <c r="P106" s="122"/>
      <c r="Q106" s="122"/>
      <c r="R106" s="122"/>
      <c r="S106" s="138"/>
      <c r="T106" s="122"/>
      <c r="U106" s="111"/>
      <c r="V106" s="270">
        <f t="shared" si="16"/>
        <v>43.8</v>
      </c>
      <c r="W106" s="175"/>
      <c r="X106" s="123"/>
      <c r="Y106" s="123"/>
      <c r="Z106" s="286"/>
      <c r="AA106" s="286"/>
      <c r="AB106" s="126"/>
      <c r="AC106" s="291"/>
      <c r="AD106" s="277"/>
      <c r="AE106" s="276"/>
      <c r="AF106" s="277"/>
      <c r="AG106" s="277"/>
      <c r="AH106" s="285"/>
      <c r="AI106" s="285"/>
      <c r="AJ106" s="285"/>
      <c r="AK106" s="285"/>
      <c r="AL106" s="13"/>
      <c r="AM106" s="130"/>
      <c r="AN106" s="285"/>
      <c r="AO106" s="9"/>
      <c r="AP106" s="276"/>
      <c r="AQ106" s="277"/>
      <c r="AR106" s="277"/>
      <c r="AS106" s="285"/>
      <c r="AT106" s="8"/>
      <c r="AV106" s="8"/>
      <c r="AW106" s="8"/>
      <c r="AX106" s="164"/>
    </row>
    <row r="107" spans="1:50">
      <c r="A107" s="267" t="s">
        <v>478</v>
      </c>
      <c r="B107" s="272">
        <v>3</v>
      </c>
      <c r="C107" s="268">
        <v>14.6</v>
      </c>
      <c r="D107" s="289">
        <f t="shared" si="15"/>
        <v>43.8</v>
      </c>
      <c r="E107" s="272"/>
      <c r="F107" s="272"/>
      <c r="G107" s="270"/>
      <c r="H107" s="204"/>
      <c r="I107" s="122"/>
      <c r="J107" s="122"/>
      <c r="K107" s="122"/>
      <c r="L107" s="138"/>
      <c r="M107" s="175"/>
      <c r="N107" s="270"/>
      <c r="O107" s="204"/>
      <c r="P107" s="122"/>
      <c r="Q107" s="122"/>
      <c r="R107" s="122"/>
      <c r="S107" s="138"/>
      <c r="T107" s="122"/>
      <c r="U107" s="111"/>
      <c r="V107" s="270">
        <f t="shared" si="16"/>
        <v>43.8</v>
      </c>
      <c r="W107" s="175"/>
      <c r="X107" s="123"/>
      <c r="Y107" s="123"/>
      <c r="Z107" s="286"/>
      <c r="AA107" s="286"/>
      <c r="AB107" s="126"/>
      <c r="AC107" s="291"/>
      <c r="AD107" s="277"/>
      <c r="AE107" s="276"/>
      <c r="AF107" s="277"/>
      <c r="AG107" s="277"/>
      <c r="AH107" s="285"/>
      <c r="AI107" s="285"/>
      <c r="AJ107" s="285"/>
      <c r="AK107" s="285"/>
      <c r="AL107" s="13"/>
      <c r="AM107" s="130"/>
      <c r="AN107" s="285"/>
      <c r="AO107" s="9"/>
      <c r="AP107" s="276"/>
      <c r="AQ107" s="277"/>
      <c r="AR107" s="277"/>
      <c r="AS107" s="285"/>
      <c r="AT107" s="8"/>
      <c r="AV107" s="8"/>
      <c r="AW107" s="8"/>
      <c r="AX107" s="164"/>
    </row>
    <row r="108" spans="1:50">
      <c r="A108" s="267" t="s">
        <v>479</v>
      </c>
      <c r="B108" s="272">
        <v>4.1500000000000004</v>
      </c>
      <c r="C108" s="268">
        <v>2.2999999999999998</v>
      </c>
      <c r="D108" s="289">
        <f t="shared" si="15"/>
        <v>9.5500000000000007</v>
      </c>
      <c r="E108" s="272"/>
      <c r="F108" s="272"/>
      <c r="G108" s="270"/>
      <c r="H108" s="204"/>
      <c r="I108" s="122"/>
      <c r="J108" s="122"/>
      <c r="K108" s="122"/>
      <c r="L108" s="138"/>
      <c r="M108" s="175"/>
      <c r="N108" s="270"/>
      <c r="O108" s="204"/>
      <c r="P108" s="122"/>
      <c r="Q108" s="122"/>
      <c r="R108" s="122"/>
      <c r="S108" s="138"/>
      <c r="T108" s="122"/>
      <c r="U108" s="111"/>
      <c r="V108" s="270">
        <f t="shared" si="16"/>
        <v>9.5500000000000007</v>
      </c>
      <c r="W108" s="175"/>
      <c r="X108" s="123"/>
      <c r="Y108" s="123"/>
      <c r="Z108" s="286"/>
      <c r="AA108" s="286"/>
      <c r="AB108" s="126"/>
      <c r="AC108" s="291"/>
      <c r="AD108" s="277"/>
      <c r="AE108" s="276"/>
      <c r="AF108" s="277"/>
      <c r="AG108" s="277"/>
      <c r="AH108" s="285"/>
      <c r="AI108" s="285"/>
      <c r="AJ108" s="285"/>
      <c r="AK108" s="285"/>
      <c r="AL108" s="13"/>
      <c r="AM108" s="130"/>
      <c r="AN108" s="285"/>
      <c r="AO108" s="9"/>
      <c r="AP108" s="276"/>
      <c r="AQ108" s="277"/>
      <c r="AR108" s="277"/>
      <c r="AS108" s="285"/>
      <c r="AT108" s="8"/>
      <c r="AV108" s="8"/>
      <c r="AW108" s="8"/>
      <c r="AX108" s="164"/>
    </row>
    <row r="109" spans="1:50">
      <c r="A109" s="267" t="s">
        <v>675</v>
      </c>
      <c r="B109" s="272">
        <v>4.1500000000000004</v>
      </c>
      <c r="C109" s="268">
        <v>1.6</v>
      </c>
      <c r="D109" s="289">
        <f t="shared" si="15"/>
        <v>6.64</v>
      </c>
      <c r="E109" s="272"/>
      <c r="F109" s="272"/>
      <c r="G109" s="270"/>
      <c r="H109" s="204"/>
      <c r="I109" s="122"/>
      <c r="J109" s="122"/>
      <c r="K109" s="122"/>
      <c r="L109" s="138"/>
      <c r="M109" s="175"/>
      <c r="N109" s="270"/>
      <c r="O109" s="204"/>
      <c r="P109" s="122"/>
      <c r="Q109" s="122"/>
      <c r="R109" s="122"/>
      <c r="S109" s="138"/>
      <c r="T109" s="122"/>
      <c r="U109" s="111"/>
      <c r="V109" s="270">
        <f t="shared" si="16"/>
        <v>6.64</v>
      </c>
      <c r="W109" s="175"/>
      <c r="X109" s="123"/>
      <c r="Y109" s="123"/>
      <c r="Z109" s="286"/>
      <c r="AA109" s="286"/>
      <c r="AB109" s="126"/>
      <c r="AC109" s="291"/>
      <c r="AD109" s="277"/>
      <c r="AE109" s="276"/>
      <c r="AF109" s="277"/>
      <c r="AG109" s="277"/>
      <c r="AH109" s="285"/>
      <c r="AI109" s="285"/>
      <c r="AJ109" s="285"/>
      <c r="AK109" s="285"/>
      <c r="AL109" s="13"/>
      <c r="AM109" s="130"/>
      <c r="AN109" s="285"/>
      <c r="AO109" s="9"/>
      <c r="AP109" s="276"/>
      <c r="AQ109" s="277"/>
      <c r="AR109" s="277"/>
      <c r="AS109" s="285"/>
      <c r="AT109" s="8"/>
      <c r="AV109" s="8"/>
      <c r="AW109" s="8"/>
      <c r="AX109" s="164"/>
    </row>
    <row r="110" spans="1:50">
      <c r="A110" s="267" t="s">
        <v>676</v>
      </c>
      <c r="B110" s="272">
        <v>4.1500000000000004</v>
      </c>
      <c r="C110" s="268">
        <v>7.25</v>
      </c>
      <c r="D110" s="289">
        <f t="shared" si="15"/>
        <v>30.09</v>
      </c>
      <c r="E110" s="272"/>
      <c r="F110" s="272"/>
      <c r="G110" s="270"/>
      <c r="H110" s="204"/>
      <c r="I110" s="122"/>
      <c r="J110" s="122"/>
      <c r="K110" s="122"/>
      <c r="L110" s="138"/>
      <c r="M110" s="175"/>
      <c r="N110" s="270"/>
      <c r="O110" s="204"/>
      <c r="P110" s="122"/>
      <c r="Q110" s="122"/>
      <c r="R110" s="122"/>
      <c r="S110" s="138"/>
      <c r="T110" s="122"/>
      <c r="U110" s="111"/>
      <c r="V110" s="288">
        <f>SUM(D110-M110-T110)</f>
        <v>30.09</v>
      </c>
      <c r="W110" s="175"/>
      <c r="X110" s="123"/>
      <c r="Y110" s="123"/>
      <c r="Z110" s="286"/>
      <c r="AA110" s="286"/>
      <c r="AB110" s="126"/>
      <c r="AC110" s="291"/>
      <c r="AD110" s="277"/>
      <c r="AE110" s="276"/>
      <c r="AF110" s="277"/>
      <c r="AG110" s="277"/>
      <c r="AH110" s="285"/>
      <c r="AI110" s="285"/>
      <c r="AJ110" s="285"/>
      <c r="AK110" s="285"/>
      <c r="AL110" s="13"/>
      <c r="AM110" s="130"/>
      <c r="AN110" s="285"/>
      <c r="AO110" s="9"/>
      <c r="AP110" s="276"/>
      <c r="AQ110" s="277"/>
      <c r="AR110" s="277"/>
      <c r="AS110" s="285"/>
      <c r="AT110" s="8"/>
      <c r="AV110" s="8"/>
      <c r="AW110" s="8"/>
      <c r="AX110" s="164"/>
    </row>
    <row r="111" spans="1:50">
      <c r="A111" s="267"/>
      <c r="B111" s="293"/>
      <c r="C111" s="268"/>
      <c r="D111" s="268"/>
      <c r="E111" s="272"/>
      <c r="F111" s="272"/>
      <c r="G111" s="270"/>
      <c r="H111" s="204"/>
      <c r="I111" s="122"/>
      <c r="J111" s="122"/>
      <c r="K111" s="122"/>
      <c r="L111" s="138"/>
      <c r="M111" s="175"/>
      <c r="N111" s="270"/>
      <c r="O111" s="204"/>
      <c r="P111" s="122"/>
      <c r="Q111" s="122"/>
      <c r="R111" s="122"/>
      <c r="S111" s="138"/>
      <c r="T111" s="122"/>
      <c r="U111" s="270"/>
      <c r="V111" s="270"/>
      <c r="W111" s="270"/>
      <c r="X111" s="123"/>
      <c r="Y111" s="123"/>
      <c r="Z111" s="286"/>
      <c r="AA111" s="286"/>
      <c r="AB111" s="126"/>
      <c r="AC111" s="291"/>
      <c r="AD111" s="277"/>
      <c r="AE111" s="276"/>
      <c r="AF111" s="277"/>
      <c r="AG111" s="277"/>
      <c r="AH111" s="285"/>
      <c r="AI111" s="285"/>
      <c r="AJ111" s="285"/>
      <c r="AK111" s="285"/>
      <c r="AL111" s="13"/>
      <c r="AM111" s="130"/>
      <c r="AN111" s="285"/>
      <c r="AO111" s="9"/>
      <c r="AP111" s="276"/>
      <c r="AQ111" s="277"/>
      <c r="AR111" s="277"/>
      <c r="AS111" s="285"/>
      <c r="AT111" s="8"/>
      <c r="AV111" s="8"/>
      <c r="AW111" s="8"/>
      <c r="AX111" s="164"/>
    </row>
    <row r="112" spans="1:50">
      <c r="A112" s="267"/>
      <c r="B112" s="272"/>
      <c r="C112" s="268"/>
      <c r="D112" s="268"/>
      <c r="E112" s="272"/>
      <c r="F112" s="272"/>
      <c r="G112" s="270"/>
      <c r="H112" s="204"/>
      <c r="I112" s="122"/>
      <c r="J112" s="122"/>
      <c r="K112" s="122"/>
      <c r="L112" s="138"/>
      <c r="M112" s="175"/>
      <c r="N112" s="270"/>
      <c r="O112" s="204"/>
      <c r="P112" s="122"/>
      <c r="Q112" s="122"/>
      <c r="R112" s="122"/>
      <c r="S112" s="138"/>
      <c r="T112" s="122"/>
      <c r="U112" s="270"/>
      <c r="V112" s="294">
        <f>SUM(V3:V110)</f>
        <v>1750.79</v>
      </c>
      <c r="W112" s="270"/>
      <c r="X112" s="123"/>
      <c r="Y112" s="123"/>
      <c r="Z112" s="286"/>
      <c r="AA112" s="286"/>
      <c r="AB112" s="126"/>
      <c r="AC112" s="291"/>
      <c r="AD112" s="277"/>
      <c r="AE112" s="276"/>
      <c r="AF112" s="277"/>
      <c r="AG112" s="277"/>
      <c r="AH112" s="285"/>
      <c r="AI112" s="285"/>
      <c r="AJ112" s="285"/>
      <c r="AK112" s="285"/>
      <c r="AL112" s="13"/>
      <c r="AM112" s="130"/>
      <c r="AN112" s="285"/>
      <c r="AO112" s="9"/>
      <c r="AP112" s="276"/>
      <c r="AQ112" s="277"/>
      <c r="AR112" s="277"/>
      <c r="AS112" s="285"/>
      <c r="AT112" s="8"/>
      <c r="AV112" s="8"/>
      <c r="AW112" s="8"/>
      <c r="AX112" s="164"/>
    </row>
    <row r="113" spans="1:50">
      <c r="A113" s="307" t="s">
        <v>677</v>
      </c>
      <c r="B113" s="308">
        <v>1.2</v>
      </c>
      <c r="C113" s="289">
        <v>10.1</v>
      </c>
      <c r="D113" s="289">
        <f t="shared" ref="D113:D132" si="17">B113*C113</f>
        <v>12.12</v>
      </c>
      <c r="E113" s="310"/>
      <c r="F113" s="311"/>
      <c r="G113" s="270"/>
      <c r="H113" s="204"/>
      <c r="I113" s="122"/>
      <c r="J113" s="122"/>
      <c r="K113" s="122"/>
      <c r="L113" s="138"/>
      <c r="M113" s="175"/>
      <c r="N113" s="270"/>
      <c r="O113" s="204"/>
      <c r="P113" s="122"/>
      <c r="Q113" s="122"/>
      <c r="R113" s="122"/>
      <c r="S113" s="138"/>
      <c r="T113" s="122"/>
      <c r="U113" s="270"/>
      <c r="V113" s="288">
        <f>SUM(D113-M113-T113)</f>
        <v>12.12</v>
      </c>
      <c r="W113" s="270"/>
      <c r="X113" s="123"/>
      <c r="Y113" s="123"/>
      <c r="Z113" s="286"/>
      <c r="AA113" s="925"/>
      <c r="AB113" s="126"/>
      <c r="AC113" s="958"/>
      <c r="AD113" s="277"/>
      <c r="AE113" s="276"/>
      <c r="AF113" s="277"/>
      <c r="AG113" s="277"/>
      <c r="AH113" s="285"/>
      <c r="AI113" s="285"/>
      <c r="AJ113" s="285"/>
      <c r="AK113" s="285"/>
      <c r="AL113" s="13"/>
      <c r="AM113" s="130"/>
      <c r="AN113" s="285"/>
      <c r="AO113" s="9"/>
      <c r="AP113" s="276"/>
      <c r="AQ113" s="277">
        <v>1.4</v>
      </c>
      <c r="AR113" s="277">
        <v>1.8</v>
      </c>
      <c r="AS113" s="285">
        <f t="shared" ref="AS113:AS124" si="18">SUM(AQ113*AR113)</f>
        <v>2.52</v>
      </c>
      <c r="AT113" s="8"/>
      <c r="AX113" s="8"/>
    </row>
    <row r="114" spans="1:50">
      <c r="A114" s="307" t="s">
        <v>678</v>
      </c>
      <c r="B114" s="308">
        <v>1.2</v>
      </c>
      <c r="C114" s="289">
        <v>8.6</v>
      </c>
      <c r="D114" s="289">
        <f t="shared" si="17"/>
        <v>10.32</v>
      </c>
      <c r="E114" s="310"/>
      <c r="F114" s="311"/>
      <c r="G114" s="270"/>
      <c r="H114" s="204"/>
      <c r="I114" s="122"/>
      <c r="J114" s="122"/>
      <c r="K114" s="122"/>
      <c r="L114" s="138"/>
      <c r="M114" s="175"/>
      <c r="N114" s="270"/>
      <c r="O114" s="204"/>
      <c r="P114" s="122"/>
      <c r="Q114" s="122"/>
      <c r="R114" s="122"/>
      <c r="S114" s="138"/>
      <c r="T114" s="122"/>
      <c r="U114" s="270"/>
      <c r="V114" s="288">
        <f t="shared" ref="V114:V132" si="19">SUM(D114-M114-T114)</f>
        <v>10.32</v>
      </c>
      <c r="W114" s="270"/>
      <c r="X114" s="123"/>
      <c r="Y114" s="123"/>
      <c r="Z114" s="286"/>
      <c r="AA114" s="925"/>
      <c r="AB114" s="126"/>
      <c r="AC114" s="958"/>
      <c r="AD114" s="277"/>
      <c r="AE114" s="276"/>
      <c r="AF114" s="277"/>
      <c r="AG114" s="277"/>
      <c r="AH114" s="285"/>
      <c r="AI114" s="285"/>
      <c r="AJ114" s="285"/>
      <c r="AK114" s="285"/>
      <c r="AL114" s="13"/>
      <c r="AM114" s="130"/>
      <c r="AN114" s="285"/>
      <c r="AO114" s="9"/>
      <c r="AP114" s="276"/>
      <c r="AQ114" s="277">
        <v>1.1000000000000001</v>
      </c>
      <c r="AR114" s="277">
        <v>1.6</v>
      </c>
      <c r="AS114" s="285">
        <f t="shared" si="18"/>
        <v>1.76</v>
      </c>
      <c r="AT114" s="8"/>
      <c r="AX114" s="8"/>
    </row>
    <row r="115" spans="1:50">
      <c r="A115" s="307" t="s">
        <v>679</v>
      </c>
      <c r="B115" s="308">
        <v>1.2</v>
      </c>
      <c r="C115" s="289">
        <v>10.6</v>
      </c>
      <c r="D115" s="289">
        <f t="shared" si="17"/>
        <v>12.72</v>
      </c>
      <c r="E115" s="310"/>
      <c r="F115" s="311"/>
      <c r="G115" s="270"/>
      <c r="H115" s="204"/>
      <c r="I115" s="122"/>
      <c r="J115" s="122"/>
      <c r="K115" s="122"/>
      <c r="L115" s="138"/>
      <c r="M115" s="175"/>
      <c r="N115" s="270"/>
      <c r="O115" s="204"/>
      <c r="P115" s="122"/>
      <c r="Q115" s="122"/>
      <c r="R115" s="122"/>
      <c r="S115" s="138"/>
      <c r="T115" s="122"/>
      <c r="U115" s="270"/>
      <c r="V115" s="288">
        <f t="shared" si="19"/>
        <v>12.72</v>
      </c>
      <c r="W115" s="270"/>
      <c r="X115" s="123"/>
      <c r="Y115" s="123"/>
      <c r="Z115" s="286"/>
      <c r="AA115" s="925"/>
      <c r="AB115" s="126"/>
      <c r="AC115" s="958"/>
      <c r="AD115" s="277"/>
      <c r="AE115" s="276"/>
      <c r="AF115" s="277"/>
      <c r="AG115" s="277"/>
      <c r="AH115" s="285"/>
      <c r="AI115" s="285"/>
      <c r="AJ115" s="285"/>
      <c r="AK115" s="285"/>
      <c r="AL115" s="13"/>
      <c r="AM115" s="130"/>
      <c r="AN115" s="285"/>
      <c r="AO115" s="9"/>
      <c r="AP115" s="276"/>
      <c r="AQ115" s="277">
        <v>1.1000000000000001</v>
      </c>
      <c r="AR115" s="277">
        <v>1.6</v>
      </c>
      <c r="AS115" s="285">
        <f t="shared" si="18"/>
        <v>1.76</v>
      </c>
      <c r="AT115" s="8"/>
      <c r="AX115" s="8"/>
    </row>
    <row r="116" spans="1:50">
      <c r="A116" s="307" t="s">
        <v>680</v>
      </c>
      <c r="B116" s="308">
        <v>1.2</v>
      </c>
      <c r="C116" s="289">
        <v>10.6</v>
      </c>
      <c r="D116" s="289">
        <f t="shared" si="17"/>
        <v>12.72</v>
      </c>
      <c r="E116" s="272"/>
      <c r="F116" s="272"/>
      <c r="G116" s="270"/>
      <c r="H116" s="204"/>
      <c r="I116" s="122"/>
      <c r="J116" s="122"/>
      <c r="K116" s="122"/>
      <c r="L116" s="138"/>
      <c r="M116" s="175"/>
      <c r="N116" s="270"/>
      <c r="O116" s="204"/>
      <c r="P116" s="122"/>
      <c r="Q116" s="122"/>
      <c r="R116" s="122"/>
      <c r="S116" s="138"/>
      <c r="T116" s="138"/>
      <c r="U116" s="270"/>
      <c r="V116" s="288">
        <f t="shared" si="19"/>
        <v>12.72</v>
      </c>
      <c r="W116" s="270"/>
      <c r="X116" s="123"/>
      <c r="Y116" s="123"/>
      <c r="Z116" s="286"/>
      <c r="AA116" s="286"/>
      <c r="AB116" s="126"/>
      <c r="AC116" s="140"/>
      <c r="AD116" s="277"/>
      <c r="AE116" s="276"/>
      <c r="AF116" s="277"/>
      <c r="AG116" s="277"/>
      <c r="AH116" s="285"/>
      <c r="AI116" s="285"/>
      <c r="AJ116" s="285"/>
      <c r="AK116" s="285"/>
      <c r="AL116" s="13"/>
      <c r="AM116" s="130"/>
      <c r="AN116" s="285"/>
      <c r="AO116" s="9"/>
      <c r="AP116" s="276"/>
      <c r="AQ116" s="277">
        <v>1.1000000000000001</v>
      </c>
      <c r="AR116" s="277">
        <v>1.6</v>
      </c>
      <c r="AS116" s="285">
        <f t="shared" si="18"/>
        <v>1.76</v>
      </c>
      <c r="AT116" s="8"/>
      <c r="AX116" s="8"/>
    </row>
    <row r="117" spans="1:50">
      <c r="A117" s="307" t="s">
        <v>681</v>
      </c>
      <c r="B117" s="308">
        <v>2.7</v>
      </c>
      <c r="C117" s="289">
        <v>2</v>
      </c>
      <c r="D117" s="289">
        <f t="shared" si="17"/>
        <v>5.4</v>
      </c>
      <c r="E117" s="272"/>
      <c r="F117" s="272"/>
      <c r="G117" s="270"/>
      <c r="H117" s="204"/>
      <c r="I117" s="122"/>
      <c r="J117" s="122"/>
      <c r="K117" s="122"/>
      <c r="L117" s="138"/>
      <c r="M117" s="122"/>
      <c r="N117" s="270"/>
      <c r="O117" s="205"/>
      <c r="P117" s="123"/>
      <c r="Q117" s="123"/>
      <c r="R117" s="123"/>
      <c r="S117" s="138"/>
      <c r="T117" s="271"/>
      <c r="U117" s="270"/>
      <c r="V117" s="288">
        <f t="shared" si="19"/>
        <v>5.4</v>
      </c>
      <c r="W117" s="270"/>
      <c r="X117" s="123"/>
      <c r="Y117" s="123"/>
      <c r="Z117" s="286"/>
      <c r="AA117" s="286"/>
      <c r="AB117" s="126"/>
      <c r="AC117" s="140"/>
      <c r="AD117" s="277"/>
      <c r="AE117" s="276"/>
      <c r="AF117" s="277"/>
      <c r="AG117" s="277"/>
      <c r="AH117" s="285"/>
      <c r="AI117" s="285"/>
      <c r="AJ117" s="285"/>
      <c r="AK117" s="285"/>
      <c r="AL117" s="13"/>
      <c r="AM117" s="130"/>
      <c r="AN117" s="285"/>
      <c r="AO117" s="9"/>
      <c r="AP117" s="276"/>
      <c r="AQ117" s="277">
        <v>1.1000000000000001</v>
      </c>
      <c r="AR117" s="277">
        <v>1.6</v>
      </c>
      <c r="AS117" s="285">
        <f t="shared" si="18"/>
        <v>1.76</v>
      </c>
      <c r="AT117" s="8"/>
      <c r="AX117" s="8"/>
    </row>
    <row r="118" spans="1:50">
      <c r="A118" s="307" t="s">
        <v>682</v>
      </c>
      <c r="B118" s="308">
        <v>1.2</v>
      </c>
      <c r="C118" s="289">
        <v>2</v>
      </c>
      <c r="D118" s="289">
        <f t="shared" si="17"/>
        <v>2.4</v>
      </c>
      <c r="E118" s="272"/>
      <c r="F118" s="272"/>
      <c r="G118" s="270"/>
      <c r="H118" s="204"/>
      <c r="I118" s="122"/>
      <c r="J118" s="122"/>
      <c r="K118" s="122"/>
      <c r="L118" s="138"/>
      <c r="M118" s="122"/>
      <c r="N118" s="270"/>
      <c r="O118" s="205"/>
      <c r="P118" s="123"/>
      <c r="Q118" s="123"/>
      <c r="R118" s="123"/>
      <c r="S118" s="138"/>
      <c r="T118" s="271"/>
      <c r="U118" s="270"/>
      <c r="V118" s="288">
        <f t="shared" si="19"/>
        <v>2.4</v>
      </c>
      <c r="W118" s="270"/>
      <c r="X118" s="123"/>
      <c r="Y118" s="123"/>
      <c r="Z118" s="286"/>
      <c r="AA118" s="286"/>
      <c r="AB118" s="126"/>
      <c r="AC118" s="140"/>
      <c r="AD118" s="277"/>
      <c r="AE118" s="276"/>
      <c r="AF118" s="277"/>
      <c r="AG118" s="277"/>
      <c r="AH118" s="285"/>
      <c r="AI118" s="285"/>
      <c r="AJ118" s="285"/>
      <c r="AK118" s="285"/>
      <c r="AL118" s="13"/>
      <c r="AM118" s="130"/>
      <c r="AN118" s="285"/>
      <c r="AO118" s="9"/>
      <c r="AP118" s="276"/>
      <c r="AQ118" s="277">
        <v>1.1000000000000001</v>
      </c>
      <c r="AR118" s="277">
        <v>1.6</v>
      </c>
      <c r="AS118" s="285">
        <f t="shared" si="18"/>
        <v>1.76</v>
      </c>
      <c r="AT118" s="8"/>
      <c r="AX118" s="8"/>
    </row>
    <row r="119" spans="1:50" ht="15.75" thickBot="1">
      <c r="A119" s="307" t="s">
        <v>683</v>
      </c>
      <c r="B119" s="308">
        <v>1.2</v>
      </c>
      <c r="C119" s="289">
        <v>8.6</v>
      </c>
      <c r="D119" s="289">
        <f t="shared" si="17"/>
        <v>10.32</v>
      </c>
      <c r="E119" s="272"/>
      <c r="F119" s="272"/>
      <c r="G119" s="270"/>
      <c r="H119" s="204"/>
      <c r="I119" s="122"/>
      <c r="J119" s="122"/>
      <c r="K119" s="122"/>
      <c r="L119" s="138"/>
      <c r="M119" s="122"/>
      <c r="N119" s="270"/>
      <c r="O119" s="205"/>
      <c r="P119" s="123"/>
      <c r="Q119" s="123"/>
      <c r="R119" s="123"/>
      <c r="S119" s="138"/>
      <c r="T119" s="271"/>
      <c r="U119" s="270"/>
      <c r="V119" s="288">
        <f t="shared" si="19"/>
        <v>10.32</v>
      </c>
      <c r="W119" s="270"/>
      <c r="X119" s="123"/>
      <c r="Y119" s="123"/>
      <c r="Z119" s="286"/>
      <c r="AA119" s="286"/>
      <c r="AB119" s="126"/>
      <c r="AC119" s="140"/>
      <c r="AD119" s="277"/>
      <c r="AE119" s="282"/>
      <c r="AF119" s="283"/>
      <c r="AG119" s="283"/>
      <c r="AH119" s="285"/>
      <c r="AI119" s="134"/>
      <c r="AJ119" s="134"/>
      <c r="AK119" s="134"/>
      <c r="AL119" s="13"/>
      <c r="AM119" s="130"/>
      <c r="AN119" s="285"/>
      <c r="AO119" s="9"/>
      <c r="AP119" s="276"/>
      <c r="AQ119" s="277"/>
      <c r="AR119" s="277"/>
      <c r="AS119" s="285">
        <f t="shared" si="18"/>
        <v>0</v>
      </c>
      <c r="AT119" s="8"/>
      <c r="AX119" s="8"/>
    </row>
    <row r="120" spans="1:50" ht="15.75" thickBot="1">
      <c r="A120" s="307" t="s">
        <v>684</v>
      </c>
      <c r="B120" s="308">
        <v>2.7</v>
      </c>
      <c r="C120" s="289">
        <v>2</v>
      </c>
      <c r="D120" s="289">
        <f t="shared" si="17"/>
        <v>5.4</v>
      </c>
      <c r="E120" s="272"/>
      <c r="F120" s="272"/>
      <c r="G120" s="270"/>
      <c r="H120" s="204"/>
      <c r="I120" s="122"/>
      <c r="J120" s="122"/>
      <c r="K120" s="122"/>
      <c r="L120" s="138"/>
      <c r="M120" s="175"/>
      <c r="N120" s="270"/>
      <c r="O120" s="205"/>
      <c r="P120" s="123"/>
      <c r="Q120" s="123"/>
      <c r="R120" s="123"/>
      <c r="S120" s="138"/>
      <c r="T120" s="175"/>
      <c r="U120" s="270"/>
      <c r="V120" s="288">
        <f t="shared" si="19"/>
        <v>5.4</v>
      </c>
      <c r="W120" s="270"/>
      <c r="X120" s="123"/>
      <c r="Y120" s="123"/>
      <c r="Z120" s="286"/>
      <c r="AA120" s="925"/>
      <c r="AB120" s="126"/>
      <c r="AC120" s="958"/>
      <c r="AD120" s="277"/>
      <c r="AE120" s="64"/>
      <c r="AF120" s="8"/>
      <c r="AG120" s="8"/>
      <c r="AH120" s="135"/>
      <c r="AI120" s="274"/>
      <c r="AJ120" s="135"/>
      <c r="AK120" s="135"/>
      <c r="AL120" s="9"/>
      <c r="AM120" s="130"/>
      <c r="AN120" s="285"/>
      <c r="AO120" s="9"/>
      <c r="AP120" s="276"/>
      <c r="AQ120" s="277"/>
      <c r="AR120" s="277"/>
      <c r="AS120" s="285">
        <f t="shared" si="18"/>
        <v>0</v>
      </c>
      <c r="AT120" s="8"/>
      <c r="AX120" s="8"/>
    </row>
    <row r="121" spans="1:50" ht="15.75" thickBot="1">
      <c r="A121" s="307" t="s">
        <v>685</v>
      </c>
      <c r="B121" s="308">
        <v>2.75</v>
      </c>
      <c r="C121" s="289">
        <v>23.85</v>
      </c>
      <c r="D121" s="289">
        <f t="shared" si="17"/>
        <v>65.59</v>
      </c>
      <c r="E121" s="272"/>
      <c r="F121" s="272"/>
      <c r="G121" s="270"/>
      <c r="H121" s="204"/>
      <c r="I121" s="122"/>
      <c r="J121" s="122"/>
      <c r="K121" s="122"/>
      <c r="L121" s="138"/>
      <c r="M121" s="175"/>
      <c r="N121" s="270"/>
      <c r="O121" s="205"/>
      <c r="P121" s="123"/>
      <c r="Q121" s="123"/>
      <c r="R121" s="123"/>
      <c r="S121" s="138"/>
      <c r="T121" s="175"/>
      <c r="U121" s="270"/>
      <c r="V121" s="288">
        <f t="shared" si="19"/>
        <v>65.59</v>
      </c>
      <c r="W121" s="270"/>
      <c r="X121" s="123"/>
      <c r="Y121" s="123"/>
      <c r="Z121" s="286"/>
      <c r="AA121" s="925"/>
      <c r="AB121" s="126"/>
      <c r="AC121" s="958"/>
      <c r="AD121" s="277"/>
      <c r="AE121" s="64"/>
      <c r="AF121" s="8"/>
      <c r="AG121" s="8"/>
      <c r="AH121" s="135"/>
      <c r="AI121" s="274"/>
      <c r="AJ121" s="135"/>
      <c r="AK121" s="135"/>
      <c r="AL121" s="9"/>
      <c r="AM121" s="130"/>
      <c r="AN121" s="285"/>
      <c r="AO121" s="9"/>
      <c r="AP121" s="276"/>
      <c r="AQ121" s="277"/>
      <c r="AR121" s="277"/>
      <c r="AS121" s="285">
        <f t="shared" si="18"/>
        <v>0</v>
      </c>
      <c r="AT121" s="8"/>
      <c r="AX121" s="8"/>
    </row>
    <row r="122" spans="1:50" ht="15.75" thickBot="1">
      <c r="A122" s="307" t="s">
        <v>686</v>
      </c>
      <c r="B122" s="308">
        <v>1.2</v>
      </c>
      <c r="C122" s="289">
        <v>4.2</v>
      </c>
      <c r="D122" s="289">
        <f t="shared" si="17"/>
        <v>5.04</v>
      </c>
      <c r="E122" s="272"/>
      <c r="F122" s="272"/>
      <c r="G122" s="270"/>
      <c r="H122" s="204"/>
      <c r="I122" s="122"/>
      <c r="J122" s="122"/>
      <c r="K122" s="122"/>
      <c r="L122" s="138"/>
      <c r="M122" s="175"/>
      <c r="N122" s="270"/>
      <c r="O122" s="205"/>
      <c r="P122" s="123"/>
      <c r="Q122" s="123"/>
      <c r="R122" s="123"/>
      <c r="S122" s="138"/>
      <c r="T122" s="175"/>
      <c r="U122" s="270"/>
      <c r="V122" s="288">
        <f t="shared" si="19"/>
        <v>5.04</v>
      </c>
      <c r="W122" s="270"/>
      <c r="X122" s="123"/>
      <c r="Y122" s="123"/>
      <c r="Z122" s="286"/>
      <c r="AA122" s="925"/>
      <c r="AB122" s="126"/>
      <c r="AC122" s="958"/>
      <c r="AD122" s="277"/>
      <c r="AE122" s="64"/>
      <c r="AF122" s="8"/>
      <c r="AG122" s="8"/>
      <c r="AH122" s="135"/>
      <c r="AI122" s="274"/>
      <c r="AJ122" s="135"/>
      <c r="AK122" s="135"/>
      <c r="AL122" s="9"/>
      <c r="AM122" s="130"/>
      <c r="AN122" s="285"/>
      <c r="AO122" s="9"/>
      <c r="AP122" s="276"/>
      <c r="AQ122" s="277"/>
      <c r="AR122" s="277"/>
      <c r="AS122" s="285">
        <f t="shared" si="18"/>
        <v>0</v>
      </c>
      <c r="AT122" s="8"/>
      <c r="AX122" s="8"/>
    </row>
    <row r="123" spans="1:50" ht="15.75" thickBot="1">
      <c r="A123" s="307" t="s">
        <v>687</v>
      </c>
      <c r="B123" s="308">
        <v>1.2</v>
      </c>
      <c r="C123" s="289">
        <v>10.6</v>
      </c>
      <c r="D123" s="289">
        <f t="shared" si="17"/>
        <v>12.72</v>
      </c>
      <c r="E123" s="272"/>
      <c r="F123" s="272"/>
      <c r="G123" s="270"/>
      <c r="H123" s="204"/>
      <c r="I123" s="122"/>
      <c r="J123" s="122"/>
      <c r="K123" s="122"/>
      <c r="L123" s="138"/>
      <c r="M123" s="175"/>
      <c r="N123" s="270"/>
      <c r="O123" s="205"/>
      <c r="P123" s="123"/>
      <c r="Q123" s="123"/>
      <c r="R123" s="123"/>
      <c r="S123" s="138"/>
      <c r="T123" s="175"/>
      <c r="U123" s="270"/>
      <c r="V123" s="288">
        <f t="shared" si="19"/>
        <v>12.72</v>
      </c>
      <c r="W123" s="270"/>
      <c r="X123" s="123"/>
      <c r="Y123" s="123"/>
      <c r="Z123" s="286"/>
      <c r="AA123" s="286"/>
      <c r="AB123" s="126"/>
      <c r="AC123" s="295"/>
      <c r="AD123" s="277"/>
      <c r="AE123" s="8"/>
      <c r="AF123" s="8"/>
      <c r="AG123" s="8"/>
      <c r="AH123" s="64"/>
      <c r="AI123" s="8"/>
      <c r="AJ123" s="8"/>
      <c r="AK123" s="8"/>
      <c r="AL123" s="9"/>
      <c r="AM123" s="130"/>
      <c r="AN123" s="285"/>
      <c r="AO123" s="9"/>
      <c r="AP123" s="276"/>
      <c r="AQ123" s="277"/>
      <c r="AR123" s="277"/>
      <c r="AS123" s="285">
        <f t="shared" si="18"/>
        <v>0</v>
      </c>
      <c r="AT123" s="8"/>
      <c r="AX123" s="8"/>
    </row>
    <row r="124" spans="1:50" ht="15.75" thickBot="1">
      <c r="A124" s="307" t="s">
        <v>688</v>
      </c>
      <c r="B124" s="308">
        <v>1.2</v>
      </c>
      <c r="C124" s="309">
        <v>26</v>
      </c>
      <c r="D124" s="289">
        <f t="shared" si="17"/>
        <v>31.2</v>
      </c>
      <c r="E124" s="272"/>
      <c r="F124" s="272"/>
      <c r="G124" s="270"/>
      <c r="H124" s="204"/>
      <c r="I124" s="122"/>
      <c r="J124" s="122"/>
      <c r="K124" s="122"/>
      <c r="L124" s="138"/>
      <c r="M124" s="138"/>
      <c r="N124" s="270"/>
      <c r="O124" s="204"/>
      <c r="P124" s="122"/>
      <c r="Q124" s="122"/>
      <c r="R124" s="122"/>
      <c r="S124" s="138"/>
      <c r="T124" s="122"/>
      <c r="U124" s="270"/>
      <c r="V124" s="288">
        <f t="shared" si="19"/>
        <v>31.2</v>
      </c>
      <c r="W124" s="270"/>
      <c r="X124" s="123"/>
      <c r="Y124" s="123"/>
      <c r="Z124" s="286"/>
      <c r="AA124" s="286"/>
      <c r="AB124" s="126"/>
      <c r="AC124" s="958"/>
      <c r="AD124" s="277"/>
      <c r="AE124" s="931"/>
      <c r="AF124" s="932"/>
      <c r="AG124" s="278"/>
      <c r="AH124" s="279"/>
      <c r="AI124" s="279"/>
      <c r="AJ124" s="280"/>
      <c r="AK124" s="276"/>
      <c r="AL124" s="9"/>
      <c r="AM124" s="130"/>
      <c r="AN124" s="285"/>
      <c r="AO124" s="9"/>
      <c r="AP124" s="276"/>
      <c r="AQ124" s="277"/>
      <c r="AR124" s="277"/>
      <c r="AS124" s="285">
        <f t="shared" si="18"/>
        <v>0</v>
      </c>
      <c r="AT124" s="8"/>
      <c r="AX124" s="8"/>
    </row>
    <row r="125" spans="1:50" ht="15.75" thickBot="1">
      <c r="A125" s="307" t="s">
        <v>689</v>
      </c>
      <c r="B125" s="308">
        <v>1.2</v>
      </c>
      <c r="C125" s="309">
        <v>26</v>
      </c>
      <c r="D125" s="289">
        <f t="shared" si="17"/>
        <v>31.2</v>
      </c>
      <c r="E125" s="272"/>
      <c r="F125" s="272"/>
      <c r="G125" s="270"/>
      <c r="H125" s="204"/>
      <c r="I125" s="122"/>
      <c r="J125" s="122"/>
      <c r="K125" s="122"/>
      <c r="L125" s="138"/>
      <c r="M125" s="138"/>
      <c r="N125" s="270"/>
      <c r="O125" s="204"/>
      <c r="P125" s="122"/>
      <c r="Q125" s="122"/>
      <c r="R125" s="122"/>
      <c r="S125" s="138"/>
      <c r="T125" s="122"/>
      <c r="U125" s="270"/>
      <c r="V125" s="288">
        <f t="shared" si="19"/>
        <v>31.2</v>
      </c>
      <c r="W125" s="270"/>
      <c r="X125" s="123"/>
      <c r="Y125" s="123"/>
      <c r="Z125" s="286"/>
      <c r="AA125" s="286"/>
      <c r="AB125" s="126"/>
      <c r="AC125" s="958"/>
      <c r="AD125" s="277"/>
      <c r="AE125" s="274"/>
      <c r="AF125" s="275"/>
      <c r="AG125" s="274"/>
      <c r="AH125" s="275"/>
      <c r="AI125" s="275"/>
      <c r="AJ125" s="284"/>
      <c r="AK125" s="276"/>
      <c r="AL125" s="9"/>
      <c r="AM125" s="130"/>
      <c r="AN125" s="285"/>
      <c r="AO125" s="9"/>
      <c r="AP125" s="276"/>
      <c r="AQ125" s="277"/>
      <c r="AR125" s="277"/>
      <c r="AS125" s="285"/>
      <c r="AT125" s="8"/>
      <c r="AX125" s="8"/>
    </row>
    <row r="126" spans="1:50">
      <c r="A126" s="307" t="s">
        <v>690</v>
      </c>
      <c r="B126" s="308">
        <v>1.2</v>
      </c>
      <c r="C126" s="289">
        <v>18.100000000000001</v>
      </c>
      <c r="D126" s="289">
        <f t="shared" si="17"/>
        <v>21.72</v>
      </c>
      <c r="E126" s="272"/>
      <c r="F126" s="272"/>
      <c r="G126" s="270"/>
      <c r="H126" s="204"/>
      <c r="I126" s="122"/>
      <c r="J126" s="122"/>
      <c r="K126" s="122"/>
      <c r="L126" s="138"/>
      <c r="M126" s="122"/>
      <c r="N126" s="270"/>
      <c r="O126" s="204"/>
      <c r="P126" s="122"/>
      <c r="Q126" s="122"/>
      <c r="R126" s="122"/>
      <c r="S126" s="138"/>
      <c r="T126" s="122"/>
      <c r="U126" s="270"/>
      <c r="V126" s="288">
        <f t="shared" si="19"/>
        <v>21.72</v>
      </c>
      <c r="W126" s="270"/>
      <c r="X126" s="123"/>
      <c r="Y126" s="123"/>
      <c r="Z126" s="286"/>
      <c r="AA126" s="286"/>
      <c r="AB126" s="126"/>
      <c r="AC126" s="146"/>
      <c r="AD126" s="277"/>
      <c r="AE126" s="936"/>
      <c r="AF126" s="943"/>
      <c r="AG126" s="119"/>
      <c r="AH126" s="275"/>
      <c r="AI126" s="119"/>
      <c r="AJ126" s="119"/>
      <c r="AK126" s="276"/>
      <c r="AL126" s="9"/>
      <c r="AM126" s="130"/>
      <c r="AN126" s="285"/>
      <c r="AO126" s="9"/>
      <c r="AP126" s="276"/>
      <c r="AQ126" s="277"/>
      <c r="AR126" s="277"/>
      <c r="AS126" s="285">
        <f t="shared" ref="AS126:AS142" si="20">SUM(AQ126*AR126)</f>
        <v>0</v>
      </c>
      <c r="AT126" s="8"/>
      <c r="AX126" s="8"/>
    </row>
    <row r="127" spans="1:50">
      <c r="A127" s="307" t="s">
        <v>691</v>
      </c>
      <c r="B127" s="308">
        <v>1.2</v>
      </c>
      <c r="C127" s="289">
        <v>18.100000000000001</v>
      </c>
      <c r="D127" s="289">
        <f t="shared" si="17"/>
        <v>21.72</v>
      </c>
      <c r="E127" s="272"/>
      <c r="F127" s="272"/>
      <c r="G127" s="270"/>
      <c r="H127" s="204"/>
      <c r="I127" s="122"/>
      <c r="J127" s="122"/>
      <c r="K127" s="122"/>
      <c r="L127" s="138"/>
      <c r="M127" s="122"/>
      <c r="N127" s="270"/>
      <c r="O127" s="204"/>
      <c r="P127" s="122"/>
      <c r="Q127" s="122"/>
      <c r="R127" s="122"/>
      <c r="S127" s="138"/>
      <c r="T127" s="122"/>
      <c r="U127" s="270"/>
      <c r="V127" s="288">
        <f t="shared" si="19"/>
        <v>21.72</v>
      </c>
      <c r="W127" s="270"/>
      <c r="X127" s="123"/>
      <c r="Y127" s="123"/>
      <c r="Z127" s="286"/>
      <c r="AA127" s="286"/>
      <c r="AB127" s="126"/>
      <c r="AC127" s="146"/>
      <c r="AD127" s="277"/>
      <c r="AE127" s="926"/>
      <c r="AF127" s="930"/>
      <c r="AG127" s="114"/>
      <c r="AH127" s="277"/>
      <c r="AI127" s="114"/>
      <c r="AJ127" s="285"/>
      <c r="AK127" s="276"/>
      <c r="AL127" s="9"/>
      <c r="AM127" s="130"/>
      <c r="AN127" s="285"/>
      <c r="AO127" s="9"/>
      <c r="AP127" s="276"/>
      <c r="AQ127" s="277"/>
      <c r="AR127" s="277"/>
      <c r="AS127" s="285">
        <f t="shared" si="20"/>
        <v>0</v>
      </c>
      <c r="AT127" s="8"/>
      <c r="AX127" s="8"/>
    </row>
    <row r="128" spans="1:50">
      <c r="A128" s="307" t="s">
        <v>692</v>
      </c>
      <c r="B128" s="308">
        <v>1.2</v>
      </c>
      <c r="C128" s="289">
        <v>12.45</v>
      </c>
      <c r="D128" s="289">
        <f t="shared" si="17"/>
        <v>14.94</v>
      </c>
      <c r="E128" s="272"/>
      <c r="F128" s="272"/>
      <c r="G128" s="270"/>
      <c r="H128" s="204"/>
      <c r="I128" s="122"/>
      <c r="J128" s="122"/>
      <c r="K128" s="122"/>
      <c r="L128" s="138"/>
      <c r="M128" s="122"/>
      <c r="N128" s="270"/>
      <c r="O128" s="204"/>
      <c r="P128" s="122"/>
      <c r="Q128" s="122"/>
      <c r="R128" s="122"/>
      <c r="S128" s="138"/>
      <c r="T128" s="122"/>
      <c r="U128" s="270"/>
      <c r="V128" s="288">
        <f t="shared" si="19"/>
        <v>14.94</v>
      </c>
      <c r="W128" s="270"/>
      <c r="X128" s="123"/>
      <c r="Y128" s="123"/>
      <c r="Z128" s="286"/>
      <c r="AA128" s="286"/>
      <c r="AB128" s="126"/>
      <c r="AC128" s="295"/>
      <c r="AD128" s="277"/>
      <c r="AE128" s="926"/>
      <c r="AF128" s="930"/>
      <c r="AG128" s="114"/>
      <c r="AH128" s="277"/>
      <c r="AI128" s="114"/>
      <c r="AJ128" s="114"/>
      <c r="AK128" s="276"/>
      <c r="AL128" s="9"/>
      <c r="AM128" s="130"/>
      <c r="AN128" s="285"/>
      <c r="AO128" s="9"/>
      <c r="AP128" s="276"/>
      <c r="AQ128" s="277"/>
      <c r="AR128" s="277"/>
      <c r="AS128" s="285">
        <f t="shared" si="20"/>
        <v>0</v>
      </c>
      <c r="AT128" s="7"/>
      <c r="AX128" s="8"/>
    </row>
    <row r="129" spans="1:50">
      <c r="A129" s="307" t="s">
        <v>693</v>
      </c>
      <c r="B129" s="308">
        <v>1.2</v>
      </c>
      <c r="C129" s="289">
        <v>18.3</v>
      </c>
      <c r="D129" s="289">
        <f t="shared" si="17"/>
        <v>21.96</v>
      </c>
      <c r="E129" s="272"/>
      <c r="F129" s="272"/>
      <c r="G129" s="270"/>
      <c r="H129" s="204"/>
      <c r="I129" s="122"/>
      <c r="J129" s="122"/>
      <c r="K129" s="122"/>
      <c r="L129" s="138"/>
      <c r="M129" s="138"/>
      <c r="N129" s="270"/>
      <c r="O129" s="205"/>
      <c r="P129" s="123"/>
      <c r="Q129" s="123"/>
      <c r="R129" s="123"/>
      <c r="S129" s="138"/>
      <c r="T129" s="271"/>
      <c r="U129" s="175"/>
      <c r="V129" s="288">
        <f t="shared" si="19"/>
        <v>21.96</v>
      </c>
      <c r="W129" s="270"/>
      <c r="X129" s="123"/>
      <c r="Y129" s="123"/>
      <c r="Z129" s="286"/>
      <c r="AA129" s="286"/>
      <c r="AB129" s="126"/>
      <c r="AC129" s="146"/>
      <c r="AD129" s="277"/>
      <c r="AE129" s="926"/>
      <c r="AF129" s="930"/>
      <c r="AG129" s="114"/>
      <c r="AH129" s="277"/>
      <c r="AI129" s="114"/>
      <c r="AJ129" s="114"/>
      <c r="AK129" s="276"/>
      <c r="AL129" s="9"/>
      <c r="AM129" s="130"/>
      <c r="AN129" s="285"/>
      <c r="AO129" s="9"/>
      <c r="AP129" s="276"/>
      <c r="AQ129" s="277"/>
      <c r="AR129" s="277"/>
      <c r="AS129" s="285">
        <f t="shared" si="20"/>
        <v>0</v>
      </c>
      <c r="AT129" s="7"/>
      <c r="AX129" s="8"/>
    </row>
    <row r="130" spans="1:50">
      <c r="A130" s="307" t="s">
        <v>694</v>
      </c>
      <c r="B130" s="308">
        <v>1.2</v>
      </c>
      <c r="C130" s="289">
        <v>14.8</v>
      </c>
      <c r="D130" s="289">
        <f t="shared" si="17"/>
        <v>17.760000000000002</v>
      </c>
      <c r="E130" s="272"/>
      <c r="F130" s="272"/>
      <c r="G130" s="270"/>
      <c r="H130" s="204"/>
      <c r="I130" s="122"/>
      <c r="J130" s="122"/>
      <c r="K130" s="122"/>
      <c r="L130" s="138"/>
      <c r="M130" s="175"/>
      <c r="N130" s="270"/>
      <c r="O130" s="204"/>
      <c r="P130" s="122"/>
      <c r="Q130" s="122"/>
      <c r="R130" s="122"/>
      <c r="S130" s="138"/>
      <c r="T130" s="138"/>
      <c r="U130" s="175"/>
      <c r="V130" s="288">
        <f t="shared" si="19"/>
        <v>17.760000000000002</v>
      </c>
      <c r="W130" s="270"/>
      <c r="X130" s="123"/>
      <c r="Y130" s="123"/>
      <c r="Z130" s="286"/>
      <c r="AA130" s="286"/>
      <c r="AB130" s="286"/>
      <c r="AC130" s="152"/>
      <c r="AD130" s="276"/>
      <c r="AE130" s="926"/>
      <c r="AF130" s="930"/>
      <c r="AG130" s="114"/>
      <c r="AH130" s="277"/>
      <c r="AI130" s="114"/>
      <c r="AJ130" s="114"/>
      <c r="AK130" s="276"/>
      <c r="AL130" s="9"/>
      <c r="AM130" s="130"/>
      <c r="AN130" s="285"/>
      <c r="AO130" s="9"/>
      <c r="AP130" s="153"/>
      <c r="AQ130" s="130"/>
      <c r="AR130" s="277"/>
      <c r="AS130" s="285">
        <f t="shared" si="20"/>
        <v>0</v>
      </c>
      <c r="AT130" s="7"/>
      <c r="AX130" s="8"/>
    </row>
    <row r="131" spans="1:50">
      <c r="A131" s="307" t="s">
        <v>695</v>
      </c>
      <c r="B131" s="308">
        <v>1.2</v>
      </c>
      <c r="C131" s="289">
        <v>2.2999999999999998</v>
      </c>
      <c r="D131" s="289">
        <f t="shared" si="17"/>
        <v>2.76</v>
      </c>
      <c r="E131" s="272"/>
      <c r="F131" s="272"/>
      <c r="G131" s="270"/>
      <c r="H131" s="204"/>
      <c r="I131" s="122"/>
      <c r="J131" s="122"/>
      <c r="K131" s="122"/>
      <c r="L131" s="138"/>
      <c r="M131" s="175"/>
      <c r="N131" s="270"/>
      <c r="O131" s="204"/>
      <c r="P131" s="122"/>
      <c r="Q131" s="122"/>
      <c r="R131" s="122"/>
      <c r="S131" s="138"/>
      <c r="T131" s="175"/>
      <c r="U131" s="175"/>
      <c r="V131" s="288">
        <f t="shared" si="19"/>
        <v>2.76</v>
      </c>
      <c r="W131" s="270"/>
      <c r="X131" s="123"/>
      <c r="Y131" s="123"/>
      <c r="Z131" s="286"/>
      <c r="AA131" s="286"/>
      <c r="AB131" s="286"/>
      <c r="AC131" s="296"/>
      <c r="AD131" s="276"/>
      <c r="AE131" s="926"/>
      <c r="AF131" s="930"/>
      <c r="AG131" s="114"/>
      <c r="AH131" s="277"/>
      <c r="AI131" s="114"/>
      <c r="AJ131" s="114"/>
      <c r="AK131" s="276"/>
      <c r="AL131" s="9"/>
      <c r="AM131" s="130"/>
      <c r="AN131" s="285"/>
      <c r="AO131" s="9"/>
      <c r="AP131" s="130"/>
      <c r="AQ131" s="130"/>
      <c r="AR131" s="277"/>
      <c r="AS131" s="285">
        <f t="shared" si="20"/>
        <v>0</v>
      </c>
      <c r="AT131" s="7"/>
      <c r="AX131" s="8"/>
    </row>
    <row r="132" spans="1:50" ht="15.75" thickBot="1">
      <c r="A132" s="307" t="s">
        <v>696</v>
      </c>
      <c r="B132" s="308">
        <v>1.2</v>
      </c>
      <c r="C132" s="289">
        <v>13.4</v>
      </c>
      <c r="D132" s="289">
        <f t="shared" si="17"/>
        <v>16.079999999999998</v>
      </c>
      <c r="E132" s="272"/>
      <c r="F132" s="272"/>
      <c r="G132" s="270"/>
      <c r="H132" s="204"/>
      <c r="I132" s="122"/>
      <c r="J132" s="122"/>
      <c r="K132" s="122"/>
      <c r="L132" s="138"/>
      <c r="M132" s="175"/>
      <c r="N132" s="270"/>
      <c r="O132" s="204"/>
      <c r="P132" s="122"/>
      <c r="Q132" s="122"/>
      <c r="R132" s="122"/>
      <c r="S132" s="138"/>
      <c r="T132" s="175"/>
      <c r="U132" s="175"/>
      <c r="V132" s="288">
        <f t="shared" si="19"/>
        <v>16.079999999999998</v>
      </c>
      <c r="W132" s="270"/>
      <c r="X132" s="123"/>
      <c r="Y132" s="123"/>
      <c r="Z132" s="286"/>
      <c r="AA132" s="286"/>
      <c r="AB132" s="286"/>
      <c r="AC132" s="152"/>
      <c r="AD132" s="276"/>
      <c r="AE132" s="928"/>
      <c r="AF132" s="935"/>
      <c r="AG132" s="134"/>
      <c r="AH132" s="283"/>
      <c r="AI132" s="134"/>
      <c r="AJ132" s="134"/>
      <c r="AK132" s="276"/>
      <c r="AL132" s="9"/>
      <c r="AM132" s="130"/>
      <c r="AN132" s="285"/>
      <c r="AO132" s="9"/>
      <c r="AP132" s="130"/>
      <c r="AQ132" s="130"/>
      <c r="AR132" s="277"/>
      <c r="AS132" s="285">
        <f t="shared" si="20"/>
        <v>0</v>
      </c>
      <c r="AT132" s="7"/>
      <c r="AU132" s="8"/>
      <c r="AV132" s="8"/>
      <c r="AW132" s="8"/>
      <c r="AX132" s="8"/>
    </row>
    <row r="133" spans="1:50" ht="15.75" thickBot="1">
      <c r="A133" s="307"/>
      <c r="B133" s="308"/>
      <c r="C133" s="289"/>
      <c r="D133" s="268"/>
      <c r="E133" s="272"/>
      <c r="F133" s="272"/>
      <c r="G133" s="270"/>
      <c r="H133" s="204"/>
      <c r="I133" s="122"/>
      <c r="J133" s="122"/>
      <c r="K133" s="122"/>
      <c r="L133" s="138"/>
      <c r="M133" s="154"/>
      <c r="N133" s="270"/>
      <c r="O133" s="204"/>
      <c r="P133" s="122"/>
      <c r="Q133" s="122"/>
      <c r="R133" s="122"/>
      <c r="S133" s="138"/>
      <c r="T133" s="175"/>
      <c r="U133" s="175"/>
      <c r="V133" s="288"/>
      <c r="W133" s="270"/>
      <c r="X133" s="123"/>
      <c r="Y133" s="123"/>
      <c r="Z133" s="286"/>
      <c r="AA133" s="286"/>
      <c r="AB133" s="286"/>
      <c r="AC133" s="146"/>
      <c r="AD133" s="277"/>
      <c r="AE133" s="130"/>
      <c r="AF133" s="130"/>
      <c r="AG133" s="135"/>
      <c r="AH133" s="130"/>
      <c r="AI133" s="130"/>
      <c r="AJ133" s="130"/>
      <c r="AK133" s="130"/>
      <c r="AL133" s="9"/>
      <c r="AM133" s="130"/>
      <c r="AN133" s="285"/>
      <c r="AO133" s="9"/>
      <c r="AP133" s="130"/>
      <c r="AQ133" s="130"/>
      <c r="AR133" s="277"/>
      <c r="AS133" s="285">
        <f t="shared" si="20"/>
        <v>0</v>
      </c>
      <c r="AT133" s="7"/>
      <c r="AU133" s="8"/>
      <c r="AV133" s="8"/>
      <c r="AW133" s="8"/>
      <c r="AX133" s="8"/>
    </row>
    <row r="134" spans="1:50">
      <c r="A134" s="307"/>
      <c r="B134" s="272"/>
      <c r="C134" s="268"/>
      <c r="D134" s="268"/>
      <c r="E134" s="272"/>
      <c r="F134" s="272"/>
      <c r="G134" s="270"/>
      <c r="H134" s="204"/>
      <c r="I134" s="122"/>
      <c r="J134" s="122"/>
      <c r="K134" s="122"/>
      <c r="L134" s="138"/>
      <c r="M134" s="175"/>
      <c r="N134" s="270"/>
      <c r="O134" s="204"/>
      <c r="P134" s="122"/>
      <c r="Q134" s="122"/>
      <c r="R134" s="122"/>
      <c r="S134" s="138"/>
      <c r="T134" s="175"/>
      <c r="U134" s="175"/>
      <c r="V134" s="312">
        <f>SUM(V113:V132)</f>
        <v>334.09</v>
      </c>
      <c r="W134" s="270"/>
      <c r="X134" s="123"/>
      <c r="Y134" s="123"/>
      <c r="Z134" s="286"/>
      <c r="AA134" s="286"/>
      <c r="AB134" s="286"/>
      <c r="AC134" s="146"/>
      <c r="AD134" s="277"/>
      <c r="AE134" s="8"/>
      <c r="AF134" s="8"/>
      <c r="AG134" s="8"/>
      <c r="AH134" s="8"/>
      <c r="AI134" s="8"/>
      <c r="AJ134" s="8"/>
      <c r="AK134" s="8"/>
      <c r="AL134" s="9"/>
      <c r="AM134" s="130"/>
      <c r="AN134" s="285"/>
      <c r="AO134" s="9"/>
      <c r="AP134" s="130"/>
      <c r="AQ134" s="130"/>
      <c r="AR134" s="277"/>
      <c r="AS134" s="285">
        <f t="shared" si="20"/>
        <v>0</v>
      </c>
      <c r="AT134" s="7"/>
      <c r="AU134" s="8"/>
      <c r="AV134" s="8"/>
      <c r="AW134" s="8"/>
      <c r="AX134" s="8"/>
    </row>
    <row r="135" spans="1:50" ht="15.75" thickBot="1">
      <c r="A135" s="307"/>
      <c r="B135" s="296" t="s">
        <v>815</v>
      </c>
      <c r="C135" s="268"/>
      <c r="D135" s="268"/>
      <c r="E135" s="272"/>
      <c r="F135" s="272"/>
      <c r="G135" s="270"/>
      <c r="H135" s="204"/>
      <c r="I135" s="122"/>
      <c r="J135" s="122"/>
      <c r="K135" s="122"/>
      <c r="L135" s="138"/>
      <c r="M135" s="175"/>
      <c r="N135" s="270"/>
      <c r="O135" s="204"/>
      <c r="P135" s="122"/>
      <c r="Q135" s="122"/>
      <c r="R135" s="122"/>
      <c r="S135" s="138"/>
      <c r="T135" s="175"/>
      <c r="U135" s="175"/>
      <c r="V135" s="270"/>
      <c r="W135" s="270"/>
      <c r="X135" s="123"/>
      <c r="Y135" s="123"/>
      <c r="Z135" s="286"/>
      <c r="AA135" s="286"/>
      <c r="AB135" s="286"/>
      <c r="AC135" s="146"/>
      <c r="AD135" s="277"/>
      <c r="AE135" s="8"/>
      <c r="AF135" s="8"/>
      <c r="AG135" s="8"/>
      <c r="AH135" s="8"/>
      <c r="AI135" s="8"/>
      <c r="AJ135" s="8"/>
      <c r="AK135" s="8"/>
      <c r="AL135" s="9"/>
      <c r="AM135" s="130"/>
      <c r="AN135" s="285"/>
      <c r="AO135" s="9"/>
      <c r="AP135" s="276"/>
      <c r="AQ135" s="277"/>
      <c r="AR135" s="277"/>
      <c r="AS135" s="285">
        <f t="shared" si="20"/>
        <v>0</v>
      </c>
      <c r="AT135" s="7"/>
      <c r="AU135" s="8"/>
      <c r="AV135" s="8"/>
      <c r="AW135" s="8"/>
      <c r="AX135" s="8"/>
    </row>
    <row r="136" spans="1:50" ht="15.75" thickBot="1">
      <c r="A136" s="307"/>
      <c r="B136" s="272"/>
      <c r="C136" s="268"/>
      <c r="D136" s="268"/>
      <c r="E136" s="272"/>
      <c r="F136" s="272"/>
      <c r="G136" s="270"/>
      <c r="H136" s="204"/>
      <c r="I136" s="122"/>
      <c r="J136" s="122"/>
      <c r="K136" s="122"/>
      <c r="L136" s="138"/>
      <c r="M136" s="122"/>
      <c r="N136" s="270"/>
      <c r="O136" s="205"/>
      <c r="P136" s="122"/>
      <c r="Q136" s="122"/>
      <c r="R136" s="122"/>
      <c r="S136" s="138"/>
      <c r="T136" s="175"/>
      <c r="U136" s="175"/>
      <c r="V136" s="288">
        <f>V134+V112</f>
        <v>2084.88</v>
      </c>
      <c r="W136" s="270"/>
      <c r="X136" s="123"/>
      <c r="Y136" s="123"/>
      <c r="Z136" s="286"/>
      <c r="AA136" s="286"/>
      <c r="AB136" s="286"/>
      <c r="AC136" s="152"/>
      <c r="AD136" s="276"/>
      <c r="AE136" s="931"/>
      <c r="AF136" s="932"/>
      <c r="AG136" s="117"/>
      <c r="AH136" s="117"/>
      <c r="AI136" s="118"/>
      <c r="AJ136" s="8"/>
      <c r="AK136" s="8"/>
      <c r="AL136" s="9"/>
      <c r="AM136" s="130"/>
      <c r="AN136" s="285"/>
      <c r="AO136" s="7"/>
      <c r="AP136" s="153"/>
      <c r="AQ136" s="277"/>
      <c r="AR136" s="277"/>
      <c r="AS136" s="285">
        <f t="shared" si="20"/>
        <v>0</v>
      </c>
      <c r="AT136" s="8"/>
      <c r="AU136" s="8"/>
      <c r="AV136" s="8"/>
      <c r="AW136" s="8"/>
      <c r="AX136" s="8"/>
    </row>
    <row r="137" spans="1:50">
      <c r="A137" s="307"/>
      <c r="B137" s="272"/>
      <c r="C137" s="268"/>
      <c r="D137" s="268"/>
      <c r="E137" s="272"/>
      <c r="F137" s="272"/>
      <c r="G137" s="270"/>
      <c r="H137" s="204"/>
      <c r="I137" s="122"/>
      <c r="J137" s="122"/>
      <c r="K137" s="122"/>
      <c r="L137" s="138"/>
      <c r="M137" s="175"/>
      <c r="N137" s="270"/>
      <c r="O137" s="204"/>
      <c r="P137" s="122"/>
      <c r="Q137" s="122"/>
      <c r="R137" s="122"/>
      <c r="S137" s="138"/>
      <c r="T137" s="175"/>
      <c r="U137" s="175"/>
      <c r="V137" s="270"/>
      <c r="W137" s="270"/>
      <c r="X137" s="123"/>
      <c r="Y137" s="123"/>
      <c r="Z137" s="286"/>
      <c r="AA137" s="286"/>
      <c r="AB137" s="286"/>
      <c r="AC137" s="152"/>
      <c r="AD137" s="276"/>
      <c r="AE137" s="936"/>
      <c r="AF137" s="937"/>
      <c r="AG137" s="119"/>
      <c r="AH137" s="119"/>
      <c r="AI137" s="284"/>
      <c r="AJ137" s="8"/>
      <c r="AK137" s="8"/>
      <c r="AL137" s="9"/>
      <c r="AM137" s="130"/>
      <c r="AN137" s="285"/>
      <c r="AO137" s="7"/>
      <c r="AP137" s="153"/>
      <c r="AQ137" s="130"/>
      <c r="AR137" s="277"/>
      <c r="AS137" s="285">
        <f t="shared" si="20"/>
        <v>0</v>
      </c>
      <c r="AT137" s="8"/>
      <c r="AU137" s="8"/>
      <c r="AV137" s="8"/>
      <c r="AW137" s="8"/>
      <c r="AX137" s="8"/>
    </row>
    <row r="138" spans="1:50">
      <c r="A138" s="307"/>
      <c r="B138" s="272"/>
      <c r="C138" s="268"/>
      <c r="D138" s="268"/>
      <c r="E138" s="272"/>
      <c r="F138" s="272"/>
      <c r="G138" s="270"/>
      <c r="H138" s="204"/>
      <c r="I138" s="122"/>
      <c r="J138" s="122"/>
      <c r="K138" s="122"/>
      <c r="L138" s="138"/>
      <c r="M138" s="122"/>
      <c r="N138" s="270"/>
      <c r="O138" s="204"/>
      <c r="P138" s="122"/>
      <c r="Q138" s="122"/>
      <c r="R138" s="122"/>
      <c r="S138" s="138"/>
      <c r="T138" s="122"/>
      <c r="U138" s="175"/>
      <c r="V138" s="270"/>
      <c r="W138" s="270"/>
      <c r="X138" s="123"/>
      <c r="Y138" s="123"/>
      <c r="Z138" s="286"/>
      <c r="AA138" s="286"/>
      <c r="AB138" s="286"/>
      <c r="AC138" s="296"/>
      <c r="AD138" s="276"/>
      <c r="AE138" s="926"/>
      <c r="AF138" s="927"/>
      <c r="AG138" s="114"/>
      <c r="AH138" s="114"/>
      <c r="AI138" s="285"/>
      <c r="AJ138" s="8"/>
      <c r="AK138" s="8"/>
      <c r="AL138" s="9"/>
      <c r="AM138" s="130"/>
      <c r="AN138" s="285"/>
      <c r="AO138" s="7"/>
      <c r="AP138" s="153"/>
      <c r="AQ138" s="130"/>
      <c r="AR138" s="277"/>
      <c r="AS138" s="285">
        <f t="shared" si="20"/>
        <v>0</v>
      </c>
      <c r="AT138" s="8"/>
      <c r="AU138" s="8"/>
      <c r="AV138" s="8"/>
      <c r="AW138" s="8"/>
      <c r="AX138" s="8"/>
    </row>
    <row r="139" spans="1:50">
      <c r="A139" s="307"/>
      <c r="B139" s="272"/>
      <c r="C139" s="268"/>
      <c r="D139" s="268"/>
      <c r="E139" s="272"/>
      <c r="F139" s="272"/>
      <c r="G139" s="270"/>
      <c r="H139" s="204"/>
      <c r="I139" s="122"/>
      <c r="J139" s="122"/>
      <c r="K139" s="122"/>
      <c r="L139" s="138"/>
      <c r="M139" s="122"/>
      <c r="N139" s="270"/>
      <c r="O139" s="205"/>
      <c r="P139" s="122"/>
      <c r="Q139" s="122"/>
      <c r="R139" s="138"/>
      <c r="S139" s="138"/>
      <c r="T139" s="175"/>
      <c r="U139" s="175"/>
      <c r="V139" s="270"/>
      <c r="W139" s="270"/>
      <c r="X139" s="123"/>
      <c r="Y139" s="123"/>
      <c r="Z139" s="286"/>
      <c r="AA139" s="286"/>
      <c r="AB139" s="286"/>
      <c r="AC139" s="152"/>
      <c r="AD139" s="276"/>
      <c r="AE139" s="926"/>
      <c r="AF139" s="927"/>
      <c r="AG139" s="114"/>
      <c r="AH139" s="114"/>
      <c r="AI139" s="285"/>
      <c r="AJ139" s="8"/>
      <c r="AK139" s="8"/>
      <c r="AL139" s="9"/>
      <c r="AM139" s="130"/>
      <c r="AN139" s="285"/>
      <c r="AO139" s="7"/>
      <c r="AP139" s="153"/>
      <c r="AQ139" s="130"/>
      <c r="AR139" s="277"/>
      <c r="AS139" s="285">
        <f t="shared" si="20"/>
        <v>0</v>
      </c>
      <c r="AT139" s="8"/>
      <c r="AU139" s="8"/>
      <c r="AV139" s="8"/>
      <c r="AW139" s="8"/>
      <c r="AX139" s="8"/>
    </row>
    <row r="140" spans="1:50">
      <c r="A140" s="307"/>
      <c r="B140" s="272"/>
      <c r="C140" s="268"/>
      <c r="D140" s="268"/>
      <c r="E140" s="272"/>
      <c r="F140" s="272"/>
      <c r="G140" s="270"/>
      <c r="H140" s="204"/>
      <c r="I140" s="122"/>
      <c r="J140" s="122"/>
      <c r="K140" s="122"/>
      <c r="L140" s="138"/>
      <c r="M140" s="122"/>
      <c r="N140" s="270"/>
      <c r="O140" s="204"/>
      <c r="P140" s="122"/>
      <c r="Q140" s="122"/>
      <c r="R140" s="122"/>
      <c r="S140" s="138"/>
      <c r="T140" s="122"/>
      <c r="U140" s="175"/>
      <c r="V140" s="270"/>
      <c r="W140" s="270"/>
      <c r="X140" s="123"/>
      <c r="Y140" s="123"/>
      <c r="Z140" s="286"/>
      <c r="AA140" s="286"/>
      <c r="AB140" s="286"/>
      <c r="AC140" s="296"/>
      <c r="AD140" s="276"/>
      <c r="AE140" s="926"/>
      <c r="AF140" s="927"/>
      <c r="AG140" s="114"/>
      <c r="AH140" s="114"/>
      <c r="AI140" s="285"/>
      <c r="AJ140" s="8"/>
      <c r="AK140" s="8"/>
      <c r="AL140" s="9"/>
      <c r="AM140" s="130"/>
      <c r="AN140" s="285"/>
      <c r="AO140" s="7"/>
      <c r="AP140" s="153"/>
      <c r="AQ140" s="130"/>
      <c r="AR140" s="277"/>
      <c r="AS140" s="285">
        <f t="shared" si="20"/>
        <v>0</v>
      </c>
      <c r="AT140" s="8"/>
      <c r="AU140" s="8"/>
      <c r="AV140" s="8"/>
      <c r="AW140" s="8"/>
      <c r="AX140" s="8"/>
    </row>
    <row r="141" spans="1:50">
      <c r="A141" s="307"/>
      <c r="B141" s="272"/>
      <c r="C141" s="268"/>
      <c r="D141" s="268"/>
      <c r="E141" s="272"/>
      <c r="F141" s="272"/>
      <c r="G141" s="270"/>
      <c r="H141" s="204"/>
      <c r="I141" s="122"/>
      <c r="J141" s="122"/>
      <c r="K141" s="122"/>
      <c r="L141" s="138"/>
      <c r="M141" s="175"/>
      <c r="N141" s="270"/>
      <c r="O141" s="204"/>
      <c r="P141" s="122"/>
      <c r="Q141" s="123"/>
      <c r="R141" s="123"/>
      <c r="S141" s="138"/>
      <c r="T141" s="175"/>
      <c r="U141" s="175"/>
      <c r="V141" s="270"/>
      <c r="W141" s="270"/>
      <c r="X141" s="123"/>
      <c r="Y141" s="123"/>
      <c r="Z141" s="286"/>
      <c r="AA141" s="286"/>
      <c r="AB141" s="286"/>
      <c r="AC141" s="152"/>
      <c r="AD141" s="276"/>
      <c r="AE141" s="926"/>
      <c r="AF141" s="927"/>
      <c r="AG141" s="114"/>
      <c r="AH141" s="114"/>
      <c r="AI141" s="285"/>
      <c r="AJ141" s="8"/>
      <c r="AK141" s="8"/>
      <c r="AL141" s="9"/>
      <c r="AM141" s="130"/>
      <c r="AN141" s="285"/>
      <c r="AO141" s="7"/>
      <c r="AP141" s="153"/>
      <c r="AQ141" s="130"/>
      <c r="AR141" s="277"/>
      <c r="AS141" s="285">
        <f t="shared" si="20"/>
        <v>0</v>
      </c>
      <c r="AT141" s="8"/>
      <c r="AU141" s="8"/>
      <c r="AV141" s="8"/>
      <c r="AW141" s="8"/>
      <c r="AX141" s="8"/>
    </row>
    <row r="142" spans="1:50" ht="15.75" thickBot="1">
      <c r="A142" s="307"/>
      <c r="B142" s="272"/>
      <c r="C142" s="268"/>
      <c r="D142" s="268"/>
      <c r="E142" s="272"/>
      <c r="F142" s="272"/>
      <c r="G142" s="270"/>
      <c r="H142" s="204"/>
      <c r="I142" s="122"/>
      <c r="J142" s="122"/>
      <c r="K142" s="122"/>
      <c r="L142" s="138"/>
      <c r="M142" s="122"/>
      <c r="N142" s="270"/>
      <c r="O142" s="204"/>
      <c r="P142" s="122"/>
      <c r="Q142" s="122"/>
      <c r="R142" s="122"/>
      <c r="S142" s="138"/>
      <c r="T142" s="122"/>
      <c r="U142" s="175"/>
      <c r="V142" s="269"/>
      <c r="W142" s="270"/>
      <c r="X142" s="123"/>
      <c r="Y142" s="123"/>
      <c r="Z142" s="286"/>
      <c r="AA142" s="286"/>
      <c r="AB142" s="286"/>
      <c r="AC142" s="146"/>
      <c r="AD142" s="276"/>
      <c r="AE142" s="926"/>
      <c r="AF142" s="927"/>
      <c r="AG142" s="114"/>
      <c r="AH142" s="114"/>
      <c r="AI142" s="285"/>
      <c r="AJ142" s="8"/>
      <c r="AK142" s="8"/>
      <c r="AL142" s="9"/>
      <c r="AM142" s="130"/>
      <c r="AN142" s="285"/>
      <c r="AO142" s="7"/>
      <c r="AP142" s="157"/>
      <c r="AQ142" s="283"/>
      <c r="AR142" s="277"/>
      <c r="AS142" s="285">
        <f t="shared" si="20"/>
        <v>0</v>
      </c>
      <c r="AT142" s="8"/>
      <c r="AU142" s="8"/>
      <c r="AV142" s="8"/>
      <c r="AW142" s="8"/>
      <c r="AX142" s="8"/>
    </row>
    <row r="143" spans="1:50" ht="15.75" thickBot="1">
      <c r="A143" s="307"/>
      <c r="B143" s="272"/>
      <c r="C143" s="268"/>
      <c r="D143" s="268"/>
      <c r="E143" s="272"/>
      <c r="F143" s="272"/>
      <c r="G143" s="270"/>
      <c r="H143" s="204"/>
      <c r="I143" s="122"/>
      <c r="J143" s="122"/>
      <c r="K143" s="122"/>
      <c r="L143" s="138"/>
      <c r="M143" s="122"/>
      <c r="N143" s="270"/>
      <c r="O143" s="204"/>
      <c r="P143" s="122"/>
      <c r="Q143" s="122"/>
      <c r="R143" s="122"/>
      <c r="S143" s="138"/>
      <c r="T143" s="122"/>
      <c r="U143" s="175"/>
      <c r="V143" s="269"/>
      <c r="W143" s="270"/>
      <c r="X143" s="123"/>
      <c r="Y143" s="123"/>
      <c r="Z143" s="286"/>
      <c r="AA143" s="286"/>
      <c r="AB143" s="286"/>
      <c r="AC143" s="146"/>
      <c r="AD143" s="277"/>
      <c r="AE143" s="928"/>
      <c r="AF143" s="929"/>
      <c r="AG143" s="134"/>
      <c r="AH143" s="134"/>
      <c r="AI143" s="287"/>
      <c r="AJ143" s="8"/>
      <c r="AK143" s="8"/>
      <c r="AL143" s="9"/>
      <c r="AM143" s="130"/>
      <c r="AN143" s="285"/>
      <c r="AO143" s="7"/>
      <c r="AR143" s="158" t="s">
        <v>406</v>
      </c>
      <c r="AS143" s="159">
        <f>SUM(AS3:AS142)</f>
        <v>30.95</v>
      </c>
      <c r="AT143" s="8"/>
      <c r="AU143" s="8"/>
      <c r="AV143" s="8"/>
      <c r="AW143" s="8"/>
      <c r="AX143" s="8"/>
    </row>
    <row r="144" spans="1:50">
      <c r="A144" s="307"/>
      <c r="B144" s="272"/>
      <c r="C144" s="268"/>
      <c r="D144" s="268"/>
      <c r="E144" s="272"/>
      <c r="F144" s="272"/>
      <c r="G144" s="270"/>
      <c r="H144" s="204"/>
      <c r="I144" s="122"/>
      <c r="J144" s="122"/>
      <c r="K144" s="122"/>
      <c r="L144" s="138"/>
      <c r="M144" s="138"/>
      <c r="N144" s="270"/>
      <c r="O144" s="204"/>
      <c r="P144" s="122"/>
      <c r="Q144" s="122"/>
      <c r="R144" s="122"/>
      <c r="S144" s="138"/>
      <c r="T144" s="175"/>
      <c r="U144" s="175"/>
      <c r="V144" s="270"/>
      <c r="W144" s="270"/>
      <c r="X144" s="123"/>
      <c r="Y144" s="123"/>
      <c r="Z144" s="286"/>
      <c r="AA144" s="286"/>
      <c r="AB144" s="286"/>
      <c r="AC144" s="146"/>
      <c r="AD144" s="277"/>
      <c r="AE144" s="8"/>
      <c r="AF144" s="8"/>
      <c r="AG144" s="8"/>
      <c r="AH144" s="8"/>
      <c r="AI144" s="8"/>
      <c r="AJ144" s="8"/>
      <c r="AK144" s="8"/>
      <c r="AL144" s="9"/>
      <c r="AM144" s="130"/>
      <c r="AN144" s="285"/>
      <c r="AO144" s="7"/>
      <c r="AS144" s="8"/>
      <c r="AT144" s="8"/>
      <c r="AU144" s="8"/>
      <c r="AV144" s="8"/>
      <c r="AW144" s="8"/>
      <c r="AX144" s="8"/>
    </row>
    <row r="145" spans="1:50">
      <c r="A145" s="307"/>
      <c r="B145" s="272"/>
      <c r="C145" s="268"/>
      <c r="D145" s="268"/>
      <c r="E145" s="272"/>
      <c r="F145" s="272"/>
      <c r="G145" s="270"/>
      <c r="H145" s="204"/>
      <c r="I145" s="122"/>
      <c r="J145" s="122"/>
      <c r="K145" s="122"/>
      <c r="L145" s="138"/>
      <c r="M145" s="122"/>
      <c r="N145" s="270"/>
      <c r="O145" s="204"/>
      <c r="P145" s="122"/>
      <c r="Q145" s="122"/>
      <c r="R145" s="122"/>
      <c r="S145" s="138"/>
      <c r="T145" s="175"/>
      <c r="U145" s="175"/>
      <c r="V145" s="270"/>
      <c r="W145" s="270"/>
      <c r="X145" s="123"/>
      <c r="Y145" s="123"/>
      <c r="Z145" s="286"/>
      <c r="AA145" s="286"/>
      <c r="AB145" s="286"/>
      <c r="AC145" s="146"/>
      <c r="AD145" s="277"/>
      <c r="AE145" s="8"/>
      <c r="AF145" s="8"/>
      <c r="AG145" s="8"/>
      <c r="AH145" s="8"/>
      <c r="AI145" s="8"/>
      <c r="AJ145" s="8"/>
      <c r="AK145" s="8"/>
      <c r="AL145" s="9"/>
      <c r="AM145" s="130"/>
      <c r="AN145" s="285"/>
      <c r="AO145" s="7"/>
      <c r="AS145" s="8"/>
      <c r="AT145" s="8"/>
      <c r="AU145" s="8"/>
      <c r="AV145" s="8"/>
      <c r="AW145" s="8"/>
      <c r="AX145" s="8"/>
    </row>
    <row r="146" spans="1:50">
      <c r="A146" s="307"/>
      <c r="B146" s="272"/>
      <c r="C146" s="268"/>
      <c r="D146" s="268"/>
      <c r="E146" s="272"/>
      <c r="F146" s="272"/>
      <c r="G146" s="270"/>
      <c r="H146" s="204"/>
      <c r="I146" s="122"/>
      <c r="J146" s="122"/>
      <c r="K146" s="122"/>
      <c r="L146" s="138"/>
      <c r="M146" s="122"/>
      <c r="N146" s="270"/>
      <c r="O146" s="204"/>
      <c r="P146" s="122"/>
      <c r="Q146" s="122"/>
      <c r="R146" s="122"/>
      <c r="S146" s="138"/>
      <c r="T146" s="122"/>
      <c r="U146" s="175"/>
      <c r="V146" s="270"/>
      <c r="W146" s="270"/>
      <c r="X146" s="123"/>
      <c r="Y146" s="123"/>
      <c r="Z146" s="286"/>
      <c r="AA146" s="286"/>
      <c r="AB146" s="286"/>
      <c r="AC146" s="146"/>
      <c r="AD146" s="277"/>
      <c r="AE146" s="8"/>
      <c r="AF146" s="8"/>
      <c r="AG146" s="8"/>
      <c r="AH146" s="8"/>
      <c r="AI146" s="8"/>
      <c r="AJ146" s="8"/>
      <c r="AK146" s="8"/>
      <c r="AL146" s="9"/>
      <c r="AM146" s="130"/>
      <c r="AN146" s="285"/>
      <c r="AO146" s="7"/>
      <c r="AP146" s="8"/>
      <c r="AQ146" s="8"/>
      <c r="AR146" s="8"/>
      <c r="AS146" s="8"/>
      <c r="AT146" s="8"/>
      <c r="AU146" s="8"/>
      <c r="AV146" s="8"/>
      <c r="AW146" s="8"/>
      <c r="AX146" s="8"/>
    </row>
    <row r="147" spans="1:50">
      <c r="A147" s="307"/>
      <c r="B147" s="272"/>
      <c r="C147" s="268"/>
      <c r="D147" s="268"/>
      <c r="E147" s="272"/>
      <c r="F147" s="272"/>
      <c r="G147" s="270"/>
      <c r="H147" s="204"/>
      <c r="I147" s="122"/>
      <c r="J147" s="122"/>
      <c r="K147" s="122"/>
      <c r="L147" s="138"/>
      <c r="M147" s="122"/>
      <c r="N147" s="270"/>
      <c r="O147" s="204"/>
      <c r="P147" s="122"/>
      <c r="Q147" s="122"/>
      <c r="R147" s="122"/>
      <c r="S147" s="138"/>
      <c r="T147" s="122"/>
      <c r="U147" s="175"/>
      <c r="V147" s="270"/>
      <c r="W147" s="270"/>
      <c r="X147" s="123"/>
      <c r="Y147" s="123"/>
      <c r="Z147" s="286"/>
      <c r="AA147" s="286"/>
      <c r="AB147" s="286"/>
      <c r="AC147" s="146"/>
      <c r="AD147" s="277"/>
      <c r="AE147" s="8"/>
      <c r="AF147" s="8"/>
      <c r="AG147" s="8"/>
      <c r="AH147" s="8"/>
      <c r="AI147" s="8"/>
      <c r="AJ147" s="8"/>
      <c r="AK147" s="8"/>
      <c r="AL147" s="9"/>
      <c r="AM147" s="130"/>
      <c r="AN147" s="285"/>
      <c r="AO147" s="7"/>
      <c r="AP147" s="8"/>
      <c r="AQ147" s="8"/>
      <c r="AR147" s="8"/>
      <c r="AS147" s="8"/>
      <c r="AT147" s="8"/>
      <c r="AU147" s="8"/>
      <c r="AV147" s="8"/>
      <c r="AW147" s="8"/>
      <c r="AX147" s="8"/>
    </row>
    <row r="148" spans="1:50">
      <c r="A148" s="307"/>
      <c r="B148" s="272"/>
      <c r="C148" s="268"/>
      <c r="D148" s="268"/>
      <c r="E148" s="272"/>
      <c r="F148" s="272"/>
      <c r="G148" s="270"/>
      <c r="H148" s="204"/>
      <c r="I148" s="122"/>
      <c r="J148" s="122"/>
      <c r="K148" s="122"/>
      <c r="L148" s="138"/>
      <c r="M148" s="138"/>
      <c r="N148" s="270"/>
      <c r="O148" s="205"/>
      <c r="P148" s="122"/>
      <c r="Q148" s="122"/>
      <c r="R148" s="122"/>
      <c r="S148" s="138"/>
      <c r="T148" s="122"/>
      <c r="U148" s="175"/>
      <c r="V148" s="270"/>
      <c r="W148" s="270"/>
      <c r="X148" s="123"/>
      <c r="Y148" s="123"/>
      <c r="Z148" s="286"/>
      <c r="AA148" s="286"/>
      <c r="AB148" s="286"/>
      <c r="AC148" s="146"/>
      <c r="AD148" s="277"/>
      <c r="AE148" s="8"/>
      <c r="AF148" s="8"/>
      <c r="AG148" s="8"/>
      <c r="AH148" s="8"/>
      <c r="AI148" s="8"/>
      <c r="AJ148" s="8"/>
      <c r="AK148" s="8"/>
      <c r="AL148" s="9"/>
      <c r="AM148" s="130"/>
      <c r="AN148" s="285"/>
      <c r="AO148" s="7"/>
      <c r="AP148" s="8"/>
      <c r="AQ148" s="8"/>
      <c r="AR148" s="8"/>
      <c r="AS148" s="8"/>
      <c r="AT148" s="8"/>
      <c r="AU148" s="8"/>
      <c r="AV148" s="8"/>
      <c r="AW148" s="8"/>
      <c r="AX148" s="8"/>
    </row>
    <row r="149" spans="1:50">
      <c r="A149" s="307"/>
      <c r="B149" s="272"/>
      <c r="C149" s="268"/>
      <c r="D149" s="268"/>
      <c r="E149" s="268"/>
      <c r="F149" s="272"/>
      <c r="G149" s="270"/>
      <c r="H149" s="204"/>
      <c r="I149" s="122"/>
      <c r="J149" s="122"/>
      <c r="K149" s="122"/>
      <c r="L149" s="138"/>
      <c r="M149" s="122"/>
      <c r="N149" s="270"/>
      <c r="O149" s="205"/>
      <c r="P149" s="123"/>
      <c r="Q149" s="123"/>
      <c r="R149" s="123"/>
      <c r="S149" s="138"/>
      <c r="T149" s="175"/>
      <c r="U149" s="175"/>
      <c r="V149" s="269"/>
      <c r="W149" s="270"/>
      <c r="X149" s="123"/>
      <c r="Y149" s="123"/>
      <c r="Z149" s="286"/>
      <c r="AA149" s="286"/>
      <c r="AB149" s="286"/>
      <c r="AC149" s="146"/>
      <c r="AD149" s="277"/>
      <c r="AE149" s="8"/>
      <c r="AF149" s="8"/>
      <c r="AG149" s="8"/>
      <c r="AH149" s="8"/>
      <c r="AI149" s="8"/>
      <c r="AJ149" s="8"/>
      <c r="AK149" s="8"/>
      <c r="AL149" s="9"/>
      <c r="AM149" s="130"/>
      <c r="AN149" s="285"/>
      <c r="AO149" s="7"/>
      <c r="AP149" s="8"/>
      <c r="AQ149" s="8"/>
      <c r="AR149" s="8"/>
      <c r="AS149" s="8"/>
      <c r="AT149" s="8"/>
      <c r="AU149" s="8"/>
      <c r="AV149" s="8"/>
      <c r="AW149" s="8"/>
      <c r="AX149" s="8"/>
    </row>
    <row r="150" spans="1:50">
      <c r="A150" s="307"/>
      <c r="B150" s="272"/>
      <c r="C150" s="268"/>
      <c r="D150" s="268"/>
      <c r="E150" s="272"/>
      <c r="F150" s="272"/>
      <c r="G150" s="270"/>
      <c r="H150" s="204"/>
      <c r="I150" s="122"/>
      <c r="J150" s="122"/>
      <c r="K150" s="122"/>
      <c r="L150" s="138"/>
      <c r="M150" s="175"/>
      <c r="N150" s="270"/>
      <c r="O150" s="204"/>
      <c r="P150" s="122"/>
      <c r="Q150" s="122"/>
      <c r="R150" s="122"/>
      <c r="S150" s="138"/>
      <c r="T150" s="175"/>
      <c r="U150" s="175"/>
      <c r="V150" s="270"/>
      <c r="W150" s="270"/>
      <c r="X150" s="123"/>
      <c r="Y150" s="123"/>
      <c r="Z150" s="286"/>
      <c r="AA150" s="286"/>
      <c r="AB150" s="286"/>
      <c r="AC150" s="295"/>
      <c r="AD150" s="277"/>
      <c r="AE150" s="8"/>
      <c r="AF150" s="8"/>
      <c r="AG150" s="8"/>
      <c r="AH150" s="8"/>
      <c r="AI150" s="8"/>
      <c r="AJ150" s="8"/>
      <c r="AK150" s="8"/>
      <c r="AL150" s="9"/>
      <c r="AM150" s="130"/>
      <c r="AN150" s="285"/>
      <c r="AO150" s="7"/>
      <c r="AP150" s="8"/>
      <c r="AQ150" s="8"/>
      <c r="AR150" s="8"/>
      <c r="AS150" s="8"/>
      <c r="AT150" s="8"/>
      <c r="AU150" s="8"/>
      <c r="AV150" s="8"/>
      <c r="AW150" s="8"/>
      <c r="AX150" s="8"/>
    </row>
    <row r="151" spans="1:50">
      <c r="A151" s="307"/>
      <c r="B151" s="272"/>
      <c r="C151" s="268"/>
      <c r="D151" s="268"/>
      <c r="E151" s="272"/>
      <c r="F151" s="272"/>
      <c r="G151" s="270"/>
      <c r="H151" s="204"/>
      <c r="I151" s="122"/>
      <c r="J151" s="122"/>
      <c r="K151" s="122"/>
      <c r="L151" s="138"/>
      <c r="M151" s="122"/>
      <c r="N151" s="270"/>
      <c r="O151" s="204"/>
      <c r="P151" s="122"/>
      <c r="Q151" s="122"/>
      <c r="R151" s="122"/>
      <c r="S151" s="138"/>
      <c r="T151" s="175"/>
      <c r="U151" s="175"/>
      <c r="V151" s="270"/>
      <c r="W151" s="270"/>
      <c r="X151" s="123"/>
      <c r="Y151" s="123"/>
      <c r="Z151" s="286"/>
      <c r="AA151" s="286"/>
      <c r="AB151" s="286"/>
      <c r="AC151" s="295"/>
      <c r="AD151" s="277"/>
      <c r="AE151" s="8"/>
      <c r="AF151" s="8"/>
      <c r="AG151" s="8"/>
      <c r="AH151" s="8"/>
      <c r="AI151" s="8"/>
      <c r="AJ151" s="8"/>
      <c r="AK151" s="8"/>
      <c r="AL151" s="9"/>
      <c r="AM151" s="130"/>
      <c r="AN151" s="285"/>
      <c r="AO151" s="7"/>
      <c r="AP151" s="8"/>
      <c r="AQ151" s="8"/>
      <c r="AR151" s="8"/>
      <c r="AS151" s="8"/>
      <c r="AT151" s="8"/>
      <c r="AU151" s="8"/>
      <c r="AV151" s="8"/>
      <c r="AW151" s="8"/>
      <c r="AX151" s="8"/>
    </row>
    <row r="152" spans="1:50">
      <c r="A152" s="307"/>
      <c r="B152" s="272"/>
      <c r="C152" s="272"/>
      <c r="D152" s="268"/>
      <c r="E152" s="272"/>
      <c r="F152" s="272"/>
      <c r="G152" s="270"/>
      <c r="H152" s="204"/>
      <c r="I152" s="122"/>
      <c r="J152" s="122"/>
      <c r="K152" s="122"/>
      <c r="L152" s="138"/>
      <c r="M152" s="122"/>
      <c r="N152" s="270"/>
      <c r="O152" s="204"/>
      <c r="P152" s="122"/>
      <c r="Q152" s="122"/>
      <c r="R152" s="122"/>
      <c r="S152" s="138"/>
      <c r="T152" s="175"/>
      <c r="U152" s="175"/>
      <c r="V152" s="270"/>
      <c r="W152" s="270"/>
      <c r="X152" s="123"/>
      <c r="Y152" s="123"/>
      <c r="Z152" s="286"/>
      <c r="AA152" s="286"/>
      <c r="AB152" s="286"/>
      <c r="AC152" s="146"/>
      <c r="AD152" s="277"/>
      <c r="AE152" s="8"/>
      <c r="AF152" s="8"/>
      <c r="AG152" s="8"/>
      <c r="AH152" s="8"/>
      <c r="AI152" s="8"/>
      <c r="AJ152" s="8"/>
      <c r="AK152" s="8"/>
      <c r="AL152" s="9"/>
      <c r="AM152" s="130"/>
      <c r="AN152" s="285"/>
      <c r="AO152" s="7"/>
      <c r="AP152" s="8"/>
      <c r="AQ152" s="8"/>
      <c r="AR152" s="8"/>
      <c r="AS152" s="8"/>
      <c r="AT152" s="8"/>
      <c r="AU152" s="8"/>
      <c r="AV152" s="8"/>
      <c r="AW152" s="8"/>
      <c r="AX152" s="8"/>
    </row>
    <row r="153" spans="1:50">
      <c r="A153" s="307"/>
      <c r="B153" s="272"/>
      <c r="C153" s="272"/>
      <c r="D153" s="268"/>
      <c r="E153" s="272"/>
      <c r="F153" s="272"/>
      <c r="G153" s="270"/>
      <c r="H153" s="204"/>
      <c r="I153" s="122"/>
      <c r="J153" s="122"/>
      <c r="K153" s="122"/>
      <c r="L153" s="138"/>
      <c r="M153" s="122"/>
      <c r="N153" s="270"/>
      <c r="O153" s="204"/>
      <c r="P153" s="122"/>
      <c r="Q153" s="122"/>
      <c r="R153" s="122"/>
      <c r="S153" s="138"/>
      <c r="T153" s="175"/>
      <c r="U153" s="175"/>
      <c r="V153" s="270"/>
      <c r="W153" s="270"/>
      <c r="X153" s="123"/>
      <c r="Y153" s="123"/>
      <c r="Z153" s="286"/>
      <c r="AA153" s="286"/>
      <c r="AB153" s="286"/>
      <c r="AC153" s="146"/>
      <c r="AD153" s="277"/>
      <c r="AE153" s="8"/>
      <c r="AF153" s="8"/>
      <c r="AG153" s="8"/>
      <c r="AH153" s="8"/>
      <c r="AI153" s="8"/>
      <c r="AJ153" s="8"/>
      <c r="AK153" s="8"/>
      <c r="AL153" s="9"/>
      <c r="AM153" s="130"/>
      <c r="AN153" s="285"/>
      <c r="AO153" s="7"/>
      <c r="AP153" s="8"/>
      <c r="AQ153" s="8"/>
      <c r="AR153" s="8"/>
      <c r="AS153" s="8"/>
      <c r="AT153" s="8"/>
      <c r="AU153" s="8"/>
      <c r="AV153" s="8"/>
      <c r="AW153" s="8"/>
      <c r="AX153" s="8"/>
    </row>
    <row r="154" spans="1:50">
      <c r="A154" s="307"/>
      <c r="B154" s="272"/>
      <c r="C154" s="272"/>
      <c r="D154" s="268"/>
      <c r="E154" s="272"/>
      <c r="F154" s="272"/>
      <c r="G154" s="270"/>
      <c r="H154" s="204"/>
      <c r="I154" s="122"/>
      <c r="J154" s="122"/>
      <c r="K154" s="122"/>
      <c r="L154" s="138"/>
      <c r="M154" s="122"/>
      <c r="N154" s="270"/>
      <c r="O154" s="204"/>
      <c r="P154" s="123"/>
      <c r="Q154" s="123"/>
      <c r="R154" s="123"/>
      <c r="S154" s="138"/>
      <c r="T154" s="175"/>
      <c r="U154" s="175"/>
      <c r="V154" s="270"/>
      <c r="W154" s="270"/>
      <c r="X154" s="123"/>
      <c r="Y154" s="123"/>
      <c r="Z154" s="286"/>
      <c r="AA154" s="286"/>
      <c r="AB154" s="286"/>
      <c r="AC154" s="146"/>
      <c r="AD154" s="277"/>
      <c r="AE154" s="8"/>
      <c r="AF154" s="8"/>
      <c r="AG154" s="8"/>
      <c r="AH154" s="8"/>
      <c r="AI154" s="8"/>
      <c r="AJ154" s="8"/>
      <c r="AK154" s="8"/>
      <c r="AL154" s="9"/>
      <c r="AM154" s="130"/>
      <c r="AN154" s="285"/>
      <c r="AO154" s="7"/>
      <c r="AP154" s="8"/>
      <c r="AQ154" s="8"/>
      <c r="AR154" s="8"/>
      <c r="AS154" s="8"/>
      <c r="AT154" s="8"/>
      <c r="AU154" s="8"/>
      <c r="AV154" s="8"/>
      <c r="AW154" s="8"/>
      <c r="AX154" s="8"/>
    </row>
    <row r="155" spans="1:50">
      <c r="A155" s="307"/>
      <c r="B155" s="272"/>
      <c r="C155" s="272"/>
      <c r="D155" s="268"/>
      <c r="E155" s="272"/>
      <c r="F155" s="272"/>
      <c r="G155" s="270"/>
      <c r="H155" s="204"/>
      <c r="I155" s="122"/>
      <c r="J155" s="122"/>
      <c r="K155" s="122"/>
      <c r="L155" s="138"/>
      <c r="M155" s="122"/>
      <c r="N155" s="270"/>
      <c r="O155" s="204"/>
      <c r="P155" s="123"/>
      <c r="Q155" s="123"/>
      <c r="R155" s="123"/>
      <c r="S155" s="138"/>
      <c r="T155" s="175"/>
      <c r="U155" s="175"/>
      <c r="V155" s="270"/>
      <c r="W155" s="270"/>
      <c r="X155" s="123"/>
      <c r="Y155" s="123"/>
      <c r="Z155" s="286"/>
      <c r="AA155" s="286"/>
      <c r="AB155" s="286"/>
      <c r="AC155" s="146"/>
      <c r="AD155" s="277"/>
      <c r="AE155" s="8"/>
      <c r="AF155" s="8"/>
      <c r="AG155" s="8"/>
      <c r="AH155" s="8"/>
      <c r="AI155" s="8"/>
      <c r="AJ155" s="8"/>
      <c r="AK155" s="8"/>
      <c r="AL155" s="8"/>
      <c r="AM155" s="276"/>
      <c r="AN155" s="285"/>
      <c r="AO155" s="7"/>
      <c r="AP155" s="8"/>
      <c r="AQ155" s="8"/>
      <c r="AR155" s="8"/>
      <c r="AS155" s="8"/>
      <c r="AT155" s="8"/>
      <c r="AU155" s="8"/>
      <c r="AV155" s="8"/>
      <c r="AW155" s="8"/>
      <c r="AX155" s="8"/>
    </row>
    <row r="156" spans="1:50">
      <c r="A156" s="307"/>
      <c r="B156" s="272"/>
      <c r="C156" s="272"/>
      <c r="D156" s="268"/>
      <c r="E156" s="272"/>
      <c r="F156" s="272"/>
      <c r="G156" s="270"/>
      <c r="H156" s="204"/>
      <c r="I156" s="122"/>
      <c r="J156" s="122"/>
      <c r="K156" s="122"/>
      <c r="L156" s="138"/>
      <c r="M156" s="138"/>
      <c r="N156" s="270"/>
      <c r="O156" s="204"/>
      <c r="P156" s="123"/>
      <c r="Q156" s="123"/>
      <c r="R156" s="123"/>
      <c r="S156" s="138"/>
      <c r="T156" s="175"/>
      <c r="U156" s="175"/>
      <c r="V156" s="270"/>
      <c r="W156" s="270"/>
      <c r="X156" s="123"/>
      <c r="Y156" s="123"/>
      <c r="Z156" s="286"/>
      <c r="AA156" s="286"/>
      <c r="AB156" s="286"/>
      <c r="AC156" s="146"/>
      <c r="AD156" s="277"/>
      <c r="AE156" s="8"/>
      <c r="AF156" s="8"/>
      <c r="AG156" s="8"/>
      <c r="AH156" s="8"/>
      <c r="AI156" s="8"/>
      <c r="AJ156" s="8"/>
      <c r="AK156" s="8"/>
      <c r="AL156" s="9"/>
      <c r="AM156" s="130"/>
      <c r="AN156" s="285"/>
      <c r="AO156" s="7"/>
      <c r="AP156" s="8"/>
      <c r="AQ156" s="8"/>
      <c r="AR156" s="8"/>
      <c r="AS156" s="8"/>
      <c r="AT156" s="8"/>
      <c r="AU156" s="8"/>
      <c r="AV156" s="8"/>
      <c r="AW156" s="8"/>
      <c r="AX156" s="8"/>
    </row>
    <row r="157" spans="1:50">
      <c r="A157" s="307"/>
      <c r="B157" s="272"/>
      <c r="C157" s="272"/>
      <c r="D157" s="268"/>
      <c r="E157" s="272"/>
      <c r="F157" s="272"/>
      <c r="G157" s="270"/>
      <c r="H157" s="204"/>
      <c r="I157" s="122"/>
      <c r="J157" s="122"/>
      <c r="K157" s="122"/>
      <c r="L157" s="138"/>
      <c r="M157" s="122"/>
      <c r="N157" s="270"/>
      <c r="O157" s="205"/>
      <c r="P157" s="122"/>
      <c r="Q157" s="122"/>
      <c r="R157" s="122"/>
      <c r="S157" s="138"/>
      <c r="T157" s="122"/>
      <c r="U157" s="175"/>
      <c r="V157" s="270"/>
      <c r="W157" s="270"/>
      <c r="X157" s="123"/>
      <c r="Y157" s="123"/>
      <c r="Z157" s="286"/>
      <c r="AA157" s="286"/>
      <c r="AB157" s="286"/>
      <c r="AC157" s="146"/>
      <c r="AD157" s="277"/>
      <c r="AE157" s="8"/>
      <c r="AF157" s="8"/>
      <c r="AG157" s="8"/>
      <c r="AH157" s="8"/>
      <c r="AI157" s="8"/>
      <c r="AJ157" s="8"/>
      <c r="AK157" s="8"/>
      <c r="AL157" s="9"/>
      <c r="AM157" s="130"/>
      <c r="AN157" s="285"/>
      <c r="AO157" s="7"/>
      <c r="AP157" s="8"/>
      <c r="AQ157" s="8"/>
      <c r="AR157" s="8"/>
      <c r="AS157" s="8"/>
      <c r="AT157" s="8"/>
      <c r="AU157" s="8"/>
      <c r="AV157" s="8"/>
      <c r="AW157" s="8"/>
      <c r="AX157" s="8"/>
    </row>
    <row r="158" spans="1:50">
      <c r="A158" s="307"/>
      <c r="B158" s="272"/>
      <c r="C158" s="272"/>
      <c r="D158" s="268"/>
      <c r="E158" s="272"/>
      <c r="F158" s="272"/>
      <c r="G158" s="270"/>
      <c r="H158" s="204"/>
      <c r="I158" s="122"/>
      <c r="J158" s="122"/>
      <c r="K158" s="122"/>
      <c r="L158" s="138"/>
      <c r="M158" s="122"/>
      <c r="N158" s="270"/>
      <c r="O158" s="205"/>
      <c r="P158" s="122"/>
      <c r="Q158" s="122"/>
      <c r="R158" s="122"/>
      <c r="S158" s="138"/>
      <c r="T158" s="122"/>
      <c r="U158" s="175"/>
      <c r="V158" s="269"/>
      <c r="W158" s="270"/>
      <c r="X158" s="123"/>
      <c r="Y158" s="123"/>
      <c r="Z158" s="286"/>
      <c r="AA158" s="286"/>
      <c r="AB158" s="286"/>
      <c r="AC158" s="146"/>
      <c r="AD158" s="277"/>
      <c r="AE158" s="8"/>
      <c r="AF158" s="8"/>
      <c r="AG158" s="8"/>
      <c r="AH158" s="8"/>
      <c r="AI158" s="8"/>
      <c r="AJ158" s="8"/>
      <c r="AK158" s="8"/>
      <c r="AL158" s="9"/>
      <c r="AM158" s="130"/>
      <c r="AN158" s="285"/>
      <c r="AO158" s="7"/>
      <c r="AP158" s="8"/>
      <c r="AQ158" s="8"/>
      <c r="AR158" s="8"/>
      <c r="AS158" s="8"/>
      <c r="AT158" s="8"/>
      <c r="AU158" s="8"/>
      <c r="AV158" s="8"/>
      <c r="AW158" s="8"/>
      <c r="AX158" s="8"/>
    </row>
    <row r="159" spans="1:50">
      <c r="A159" s="307"/>
      <c r="B159" s="272"/>
      <c r="C159" s="272"/>
      <c r="D159" s="268"/>
      <c r="E159" s="272"/>
      <c r="F159" s="272"/>
      <c r="G159" s="270"/>
      <c r="H159" s="204"/>
      <c r="I159" s="122"/>
      <c r="J159" s="122"/>
      <c r="K159" s="122"/>
      <c r="L159" s="138"/>
      <c r="M159" s="122"/>
      <c r="N159" s="270"/>
      <c r="O159" s="204"/>
      <c r="P159" s="123"/>
      <c r="Q159" s="123"/>
      <c r="R159" s="123"/>
      <c r="S159" s="138"/>
      <c r="T159" s="175"/>
      <c r="U159" s="175"/>
      <c r="V159" s="270"/>
      <c r="W159" s="270"/>
      <c r="X159" s="123"/>
      <c r="Y159" s="123"/>
      <c r="Z159" s="286"/>
      <c r="AA159" s="286"/>
      <c r="AB159" s="286"/>
      <c r="AC159" s="146"/>
      <c r="AD159" s="277"/>
      <c r="AE159" s="8"/>
      <c r="AF159" s="8"/>
      <c r="AG159" s="8"/>
      <c r="AH159" s="8"/>
      <c r="AI159" s="8"/>
      <c r="AJ159" s="8"/>
      <c r="AK159" s="8"/>
      <c r="AL159" s="9"/>
      <c r="AM159" s="130"/>
      <c r="AN159" s="285"/>
      <c r="AO159" s="7"/>
      <c r="AP159" s="8"/>
      <c r="AQ159" s="8"/>
      <c r="AR159" s="8"/>
      <c r="AS159" s="8"/>
      <c r="AT159" s="8"/>
      <c r="AU159" s="8"/>
      <c r="AV159" s="8"/>
      <c r="AW159" s="8"/>
      <c r="AX159" s="8"/>
    </row>
    <row r="160" spans="1:50">
      <c r="A160" s="307"/>
      <c r="B160" s="272"/>
      <c r="C160" s="272"/>
      <c r="D160" s="268"/>
      <c r="E160" s="272"/>
      <c r="F160" s="272"/>
      <c r="G160" s="270"/>
      <c r="H160" s="204"/>
      <c r="I160" s="122"/>
      <c r="J160" s="122"/>
      <c r="K160" s="122"/>
      <c r="L160" s="138"/>
      <c r="M160" s="122"/>
      <c r="N160" s="270"/>
      <c r="O160" s="204"/>
      <c r="P160" s="122"/>
      <c r="Q160" s="122"/>
      <c r="R160" s="122"/>
      <c r="S160" s="138"/>
      <c r="T160" s="175"/>
      <c r="U160" s="175"/>
      <c r="V160" s="270"/>
      <c r="W160" s="270"/>
      <c r="X160" s="123"/>
      <c r="Y160" s="123"/>
      <c r="Z160" s="286"/>
      <c r="AA160" s="286"/>
      <c r="AB160" s="286"/>
      <c r="AC160" s="146"/>
      <c r="AD160" s="277"/>
      <c r="AE160" s="8"/>
      <c r="AF160" s="8"/>
      <c r="AG160" s="8"/>
      <c r="AH160" s="8"/>
      <c r="AI160" s="8"/>
      <c r="AJ160" s="8"/>
      <c r="AK160" s="8"/>
      <c r="AL160" s="9"/>
      <c r="AM160" s="130"/>
      <c r="AN160" s="285"/>
      <c r="AO160" s="7"/>
      <c r="AP160" s="8"/>
      <c r="AQ160" s="8"/>
      <c r="AR160" s="8"/>
      <c r="AS160" s="8"/>
      <c r="AT160" s="8"/>
      <c r="AU160" s="8"/>
      <c r="AV160" s="8"/>
      <c r="AW160" s="8"/>
      <c r="AX160" s="8"/>
    </row>
    <row r="161" spans="1:50">
      <c r="A161" s="307"/>
      <c r="B161" s="272"/>
      <c r="C161" s="272"/>
      <c r="D161" s="268"/>
      <c r="E161" s="272"/>
      <c r="F161" s="272"/>
      <c r="G161" s="270"/>
      <c r="H161" s="204"/>
      <c r="I161" s="122"/>
      <c r="J161" s="122"/>
      <c r="K161" s="122"/>
      <c r="L161" s="138"/>
      <c r="M161" s="122"/>
      <c r="N161" s="270"/>
      <c r="O161" s="204"/>
      <c r="P161" s="122"/>
      <c r="Q161" s="122"/>
      <c r="R161" s="122"/>
      <c r="S161" s="138"/>
      <c r="T161" s="175"/>
      <c r="U161" s="175"/>
      <c r="V161" s="270"/>
      <c r="W161" s="270"/>
      <c r="X161" s="123"/>
      <c r="Y161" s="123"/>
      <c r="Z161" s="286"/>
      <c r="AA161" s="286"/>
      <c r="AB161" s="286"/>
      <c r="AC161" s="146"/>
      <c r="AD161" s="277"/>
      <c r="AE161" s="8"/>
      <c r="AF161" s="8"/>
      <c r="AG161" s="8"/>
      <c r="AH161" s="8"/>
      <c r="AI161" s="8"/>
      <c r="AJ161" s="8"/>
      <c r="AK161" s="8"/>
      <c r="AL161" s="9"/>
      <c r="AM161" s="130"/>
      <c r="AN161" s="285"/>
      <c r="AO161" s="7"/>
      <c r="AP161" s="8"/>
      <c r="AQ161" s="8"/>
      <c r="AR161" s="8"/>
      <c r="AS161" s="8"/>
      <c r="AT161" s="8"/>
      <c r="AU161" s="8"/>
      <c r="AV161" s="8"/>
      <c r="AW161" s="8"/>
      <c r="AX161" s="8"/>
    </row>
    <row r="162" spans="1:50">
      <c r="A162" s="307"/>
      <c r="B162" s="272"/>
      <c r="C162" s="272"/>
      <c r="D162" s="268"/>
      <c r="E162" s="272"/>
      <c r="F162" s="272"/>
      <c r="G162" s="270"/>
      <c r="H162" s="204"/>
      <c r="I162" s="122"/>
      <c r="J162" s="122"/>
      <c r="K162" s="122"/>
      <c r="L162" s="138"/>
      <c r="M162" s="122"/>
      <c r="N162" s="270"/>
      <c r="O162" s="204"/>
      <c r="P162" s="122"/>
      <c r="Q162" s="122"/>
      <c r="R162" s="122"/>
      <c r="S162" s="138"/>
      <c r="T162" s="175"/>
      <c r="U162" s="175"/>
      <c r="V162" s="270"/>
      <c r="W162" s="270"/>
      <c r="X162" s="123"/>
      <c r="Y162" s="123"/>
      <c r="Z162" s="286"/>
      <c r="AA162" s="286"/>
      <c r="AB162" s="286"/>
      <c r="AC162" s="146"/>
      <c r="AD162" s="277"/>
      <c r="AE162" s="8"/>
      <c r="AF162" s="8"/>
      <c r="AG162" s="8"/>
      <c r="AH162" s="8"/>
      <c r="AI162" s="8"/>
      <c r="AJ162" s="8"/>
      <c r="AK162" s="8"/>
      <c r="AL162" s="9"/>
      <c r="AM162" s="130"/>
      <c r="AN162" s="285"/>
      <c r="AO162" s="7"/>
      <c r="AP162" s="8"/>
      <c r="AQ162" s="8"/>
      <c r="AR162" s="8"/>
      <c r="AS162" s="8"/>
      <c r="AT162" s="8"/>
      <c r="AU162" s="8"/>
      <c r="AV162" s="8"/>
      <c r="AW162" s="8"/>
      <c r="AX162" s="8"/>
    </row>
    <row r="163" spans="1:50">
      <c r="A163" s="307"/>
      <c r="B163" s="272"/>
      <c r="C163" s="272"/>
      <c r="D163" s="268"/>
      <c r="E163" s="272"/>
      <c r="F163" s="272"/>
      <c r="G163" s="270"/>
      <c r="H163" s="204"/>
      <c r="I163" s="122"/>
      <c r="J163" s="122"/>
      <c r="K163" s="122"/>
      <c r="L163" s="138"/>
      <c r="M163" s="122"/>
      <c r="N163" s="270"/>
      <c r="O163" s="204"/>
      <c r="P163" s="123"/>
      <c r="Q163" s="123"/>
      <c r="R163" s="123"/>
      <c r="S163" s="138"/>
      <c r="T163" s="175"/>
      <c r="U163" s="175"/>
      <c r="V163" s="270"/>
      <c r="W163" s="270"/>
      <c r="X163" s="123"/>
      <c r="Y163" s="123"/>
      <c r="Z163" s="286"/>
      <c r="AA163" s="286"/>
      <c r="AB163" s="286"/>
      <c r="AC163" s="146"/>
      <c r="AD163" s="277"/>
      <c r="AE163" s="8"/>
      <c r="AF163" s="8"/>
      <c r="AG163" s="8"/>
      <c r="AH163" s="8"/>
      <c r="AI163" s="8"/>
      <c r="AJ163" s="8"/>
      <c r="AK163" s="8"/>
      <c r="AL163" s="9"/>
      <c r="AM163" s="160"/>
      <c r="AN163" s="285"/>
      <c r="AO163" s="7"/>
      <c r="AP163" s="8"/>
      <c r="AQ163" s="8"/>
      <c r="AR163" s="8"/>
      <c r="AS163" s="8"/>
      <c r="AT163" s="8"/>
      <c r="AU163" s="8"/>
      <c r="AV163" s="8"/>
      <c r="AW163" s="8"/>
      <c r="AX163" s="8"/>
    </row>
    <row r="164" spans="1:50">
      <c r="A164" s="307"/>
      <c r="B164" s="272"/>
      <c r="C164" s="272"/>
      <c r="D164" s="268"/>
      <c r="E164" s="272"/>
      <c r="F164" s="272"/>
      <c r="G164" s="270"/>
      <c r="H164" s="204"/>
      <c r="I164" s="122"/>
      <c r="J164" s="122"/>
      <c r="K164" s="122"/>
      <c r="L164" s="138"/>
      <c r="M164" s="122"/>
      <c r="N164" s="270"/>
      <c r="O164" s="204"/>
      <c r="P164" s="122"/>
      <c r="Q164" s="122"/>
      <c r="R164" s="122"/>
      <c r="S164" s="138"/>
      <c r="T164" s="175"/>
      <c r="U164" s="175"/>
      <c r="V164" s="270"/>
      <c r="W164" s="270"/>
      <c r="X164" s="123"/>
      <c r="Y164" s="123"/>
      <c r="Z164" s="286"/>
      <c r="AA164" s="286"/>
      <c r="AB164" s="286"/>
      <c r="AC164" s="146"/>
      <c r="AD164" s="277"/>
      <c r="AE164" s="8"/>
      <c r="AF164" s="8"/>
      <c r="AG164" s="8"/>
      <c r="AH164" s="8"/>
      <c r="AI164" s="8"/>
      <c r="AJ164" s="8"/>
      <c r="AK164" s="8"/>
      <c r="AL164" s="9"/>
      <c r="AM164" s="130"/>
      <c r="AN164" s="285"/>
      <c r="AO164" s="7"/>
      <c r="AP164" s="8"/>
      <c r="AQ164" s="8"/>
      <c r="AR164" s="8"/>
      <c r="AS164" s="8"/>
      <c r="AT164" s="8"/>
      <c r="AU164" s="8"/>
      <c r="AV164" s="8"/>
      <c r="AW164" s="8"/>
      <c r="AX164" s="8"/>
    </row>
    <row r="165" spans="1:50">
      <c r="A165" s="307"/>
      <c r="B165" s="272"/>
      <c r="C165" s="272"/>
      <c r="D165" s="268"/>
      <c r="E165" s="272"/>
      <c r="F165" s="272"/>
      <c r="G165" s="270"/>
      <c r="H165" s="204"/>
      <c r="I165" s="122"/>
      <c r="J165" s="122"/>
      <c r="K165" s="122"/>
      <c r="L165" s="138"/>
      <c r="M165" s="122"/>
      <c r="N165" s="270"/>
      <c r="O165" s="204"/>
      <c r="P165" s="122"/>
      <c r="Q165" s="122"/>
      <c r="R165" s="122"/>
      <c r="S165" s="138"/>
      <c r="T165" s="175"/>
      <c r="U165" s="175"/>
      <c r="V165" s="270"/>
      <c r="W165" s="270"/>
      <c r="X165" s="123"/>
      <c r="Y165" s="123"/>
      <c r="Z165" s="286"/>
      <c r="AA165" s="286"/>
      <c r="AB165" s="286"/>
      <c r="AC165" s="146"/>
      <c r="AD165" s="277"/>
      <c r="AE165" s="8"/>
      <c r="AF165" s="8"/>
      <c r="AG165" s="8"/>
      <c r="AH165" s="8"/>
      <c r="AI165" s="8"/>
      <c r="AJ165" s="8"/>
      <c r="AK165" s="8"/>
      <c r="AL165" s="9"/>
      <c r="AM165" s="130"/>
      <c r="AN165" s="285"/>
      <c r="AO165" s="7"/>
      <c r="AP165" s="8"/>
      <c r="AQ165" s="8"/>
      <c r="AR165" s="8"/>
      <c r="AS165" s="8"/>
      <c r="AT165" s="8"/>
      <c r="AU165" s="8"/>
      <c r="AV165" s="8"/>
      <c r="AW165" s="8"/>
      <c r="AX165" s="8"/>
    </row>
    <row r="166" spans="1:50">
      <c r="A166" s="267" t="s">
        <v>472</v>
      </c>
      <c r="B166" s="272"/>
      <c r="C166" s="272"/>
      <c r="D166" s="268"/>
      <c r="E166" s="272"/>
      <c r="F166" s="272"/>
      <c r="G166" s="270"/>
      <c r="H166" s="204"/>
      <c r="I166" s="123"/>
      <c r="J166" s="123"/>
      <c r="K166" s="123"/>
      <c r="L166" s="138"/>
      <c r="M166" s="122"/>
      <c r="N166" s="270"/>
      <c r="O166" s="204"/>
      <c r="P166" s="122"/>
      <c r="Q166" s="122"/>
      <c r="R166" s="122"/>
      <c r="S166" s="138"/>
      <c r="T166" s="175"/>
      <c r="U166" s="175"/>
      <c r="V166" s="270"/>
      <c r="W166" s="270"/>
      <c r="X166" s="123"/>
      <c r="Y166" s="123"/>
      <c r="Z166" s="286"/>
      <c r="AA166" s="286"/>
      <c r="AB166" s="286"/>
      <c r="AC166" s="146"/>
      <c r="AD166" s="277"/>
      <c r="AE166" s="8"/>
      <c r="AF166" s="8"/>
      <c r="AG166" s="8"/>
      <c r="AH166" s="8"/>
      <c r="AI166" s="8"/>
      <c r="AJ166" s="8"/>
      <c r="AK166" s="8"/>
      <c r="AL166" s="9"/>
      <c r="AM166" s="130"/>
      <c r="AN166" s="285"/>
      <c r="AO166" s="7"/>
      <c r="AP166" s="8"/>
      <c r="AQ166" s="8"/>
      <c r="AR166" s="8"/>
      <c r="AS166" s="8"/>
      <c r="AT166" s="8"/>
      <c r="AU166" s="8"/>
      <c r="AV166" s="8"/>
      <c r="AW166" s="8"/>
      <c r="AX166" s="8"/>
    </row>
    <row r="167" spans="1:50">
      <c r="A167" s="267" t="s">
        <v>473</v>
      </c>
      <c r="B167" s="272"/>
      <c r="C167" s="272"/>
      <c r="D167" s="268"/>
      <c r="E167" s="272"/>
      <c r="F167" s="272"/>
      <c r="G167" s="270"/>
      <c r="H167" s="204"/>
      <c r="I167" s="122"/>
      <c r="J167" s="122"/>
      <c r="K167" s="122"/>
      <c r="L167" s="138"/>
      <c r="M167" s="122"/>
      <c r="N167" s="270"/>
      <c r="O167" s="204"/>
      <c r="P167" s="123"/>
      <c r="Q167" s="123"/>
      <c r="R167" s="123"/>
      <c r="S167" s="138"/>
      <c r="T167" s="175"/>
      <c r="U167" s="175"/>
      <c r="V167" s="270"/>
      <c r="W167" s="270"/>
      <c r="X167" s="123"/>
      <c r="Y167" s="123"/>
      <c r="Z167" s="286"/>
      <c r="AA167" s="286"/>
      <c r="AB167" s="286"/>
      <c r="AC167" s="146"/>
      <c r="AD167" s="277"/>
      <c r="AE167" s="8"/>
      <c r="AF167" s="8"/>
      <c r="AG167" s="8"/>
      <c r="AH167" s="8"/>
      <c r="AI167" s="8"/>
      <c r="AJ167" s="8"/>
      <c r="AK167" s="8"/>
      <c r="AL167" s="9"/>
      <c r="AM167" s="130"/>
      <c r="AN167" s="285"/>
      <c r="AO167" s="8"/>
      <c r="AP167" s="8"/>
      <c r="AQ167" s="8"/>
      <c r="AR167" s="8"/>
      <c r="AS167" s="8"/>
      <c r="AT167" s="8"/>
      <c r="AU167" s="8"/>
      <c r="AV167" s="8"/>
      <c r="AW167" s="8"/>
      <c r="AX167" s="8"/>
    </row>
    <row r="168" spans="1:50">
      <c r="A168" s="267" t="s">
        <v>474</v>
      </c>
      <c r="B168" s="272"/>
      <c r="C168" s="272"/>
      <c r="D168" s="268"/>
      <c r="E168" s="272"/>
      <c r="F168" s="272"/>
      <c r="G168" s="270"/>
      <c r="H168" s="204"/>
      <c r="I168" s="122"/>
      <c r="J168" s="122"/>
      <c r="K168" s="122"/>
      <c r="L168" s="138"/>
      <c r="M168" s="122"/>
      <c r="N168" s="270"/>
      <c r="O168" s="204"/>
      <c r="P168" s="122"/>
      <c r="Q168" s="122"/>
      <c r="R168" s="122"/>
      <c r="S168" s="138"/>
      <c r="T168" s="175"/>
      <c r="U168" s="175"/>
      <c r="V168" s="270"/>
      <c r="W168" s="270"/>
      <c r="X168" s="123"/>
      <c r="Y168" s="123"/>
      <c r="Z168" s="286"/>
      <c r="AA168" s="286"/>
      <c r="AB168" s="286"/>
      <c r="AC168" s="146"/>
      <c r="AD168" s="277"/>
      <c r="AE168" s="8"/>
      <c r="AF168" s="8"/>
      <c r="AG168" s="8"/>
      <c r="AH168" s="8"/>
      <c r="AI168" s="8"/>
      <c r="AJ168" s="8"/>
      <c r="AK168" s="8"/>
      <c r="AL168" s="9"/>
      <c r="AM168" s="130"/>
      <c r="AN168" s="285"/>
      <c r="AO168" s="8"/>
      <c r="AP168" s="8"/>
      <c r="AQ168" s="8"/>
      <c r="AR168" s="8"/>
      <c r="AS168" s="8"/>
      <c r="AT168" s="8"/>
      <c r="AU168" s="8"/>
      <c r="AV168" s="8"/>
      <c r="AW168" s="8"/>
      <c r="AX168" s="8"/>
    </row>
    <row r="169" spans="1:50">
      <c r="A169" s="267" t="s">
        <v>475</v>
      </c>
      <c r="B169" s="272"/>
      <c r="C169" s="272"/>
      <c r="D169" s="268"/>
      <c r="E169" s="272"/>
      <c r="F169" s="272"/>
      <c r="G169" s="270"/>
      <c r="H169" s="204"/>
      <c r="I169" s="122"/>
      <c r="J169" s="122"/>
      <c r="K169" s="122"/>
      <c r="L169" s="138"/>
      <c r="M169" s="138"/>
      <c r="N169" s="270"/>
      <c r="O169" s="204"/>
      <c r="P169" s="122"/>
      <c r="Q169" s="122"/>
      <c r="R169" s="122"/>
      <c r="S169" s="138"/>
      <c r="T169" s="175"/>
      <c r="U169" s="175"/>
      <c r="V169" s="270"/>
      <c r="W169" s="270"/>
      <c r="X169" s="123"/>
      <c r="Y169" s="123"/>
      <c r="Z169" s="286"/>
      <c r="AA169" s="286"/>
      <c r="AB169" s="286"/>
      <c r="AC169" s="146"/>
      <c r="AD169" s="277"/>
      <c r="AE169" s="8"/>
      <c r="AF169" s="8"/>
      <c r="AG169" s="8"/>
      <c r="AH169" s="8"/>
      <c r="AI169" s="8"/>
      <c r="AJ169" s="8"/>
      <c r="AK169" s="8"/>
      <c r="AL169" s="9"/>
      <c r="AM169" s="130"/>
      <c r="AN169" s="285"/>
      <c r="AO169" s="8"/>
      <c r="AP169" s="8"/>
      <c r="AQ169" s="8"/>
      <c r="AR169" s="8"/>
      <c r="AS169" s="8"/>
      <c r="AT169" s="8"/>
      <c r="AU169" s="8"/>
      <c r="AV169" s="8"/>
      <c r="AW169" s="8"/>
      <c r="AX169" s="8"/>
    </row>
    <row r="170" spans="1:50">
      <c r="A170" s="267" t="s">
        <v>477</v>
      </c>
      <c r="B170" s="272"/>
      <c r="C170" s="272"/>
      <c r="D170" s="268"/>
      <c r="E170" s="272"/>
      <c r="F170" s="272"/>
      <c r="G170" s="270"/>
      <c r="H170" s="204"/>
      <c r="I170" s="122"/>
      <c r="J170" s="122"/>
      <c r="K170" s="122"/>
      <c r="L170" s="138"/>
      <c r="M170" s="122"/>
      <c r="N170" s="270"/>
      <c r="O170" s="204"/>
      <c r="P170" s="122"/>
      <c r="Q170" s="122"/>
      <c r="R170" s="122"/>
      <c r="S170" s="138"/>
      <c r="T170" s="175"/>
      <c r="U170" s="175"/>
      <c r="V170" s="270"/>
      <c r="W170" s="270"/>
      <c r="X170" s="123"/>
      <c r="Y170" s="123"/>
      <c r="Z170" s="286"/>
      <c r="AA170" s="286"/>
      <c r="AB170" s="286"/>
      <c r="AC170" s="146"/>
      <c r="AD170" s="277"/>
      <c r="AE170" s="8"/>
      <c r="AF170" s="8"/>
      <c r="AG170" s="8"/>
      <c r="AH170" s="8"/>
      <c r="AI170" s="8"/>
      <c r="AJ170" s="8"/>
      <c r="AK170" s="8"/>
      <c r="AL170" s="9"/>
      <c r="AM170" s="130"/>
      <c r="AN170" s="285"/>
      <c r="AO170" s="8"/>
      <c r="AP170" s="8"/>
      <c r="AQ170" s="8"/>
      <c r="AR170" s="8"/>
      <c r="AS170" s="8"/>
      <c r="AT170" s="8"/>
      <c r="AU170" s="8"/>
      <c r="AV170" s="8"/>
      <c r="AW170" s="8"/>
      <c r="AX170" s="8"/>
    </row>
    <row r="171" spans="1:50">
      <c r="A171" s="267" t="s">
        <v>478</v>
      </c>
      <c r="B171" s="272"/>
      <c r="C171" s="272"/>
      <c r="D171" s="268"/>
      <c r="E171" s="272"/>
      <c r="F171" s="272"/>
      <c r="G171" s="270"/>
      <c r="H171" s="204"/>
      <c r="I171" s="122"/>
      <c r="J171" s="122"/>
      <c r="K171" s="122"/>
      <c r="L171" s="138"/>
      <c r="M171" s="122"/>
      <c r="N171" s="270"/>
      <c r="O171" s="204"/>
      <c r="P171" s="122"/>
      <c r="Q171" s="122"/>
      <c r="R171" s="122"/>
      <c r="S171" s="138"/>
      <c r="T171" s="175"/>
      <c r="U171" s="175"/>
      <c r="V171" s="270"/>
      <c r="W171" s="270"/>
      <c r="X171" s="123"/>
      <c r="Y171" s="123"/>
      <c r="Z171" s="286"/>
      <c r="AA171" s="286"/>
      <c r="AB171" s="286"/>
      <c r="AC171" s="146"/>
      <c r="AD171" s="277"/>
      <c r="AE171" s="8"/>
      <c r="AF171" s="8"/>
      <c r="AG171" s="8"/>
      <c r="AH171" s="8"/>
      <c r="AI171" s="8"/>
      <c r="AJ171" s="8"/>
      <c r="AK171" s="8"/>
      <c r="AL171" s="9"/>
      <c r="AM171" s="130"/>
      <c r="AN171" s="285"/>
      <c r="AO171" s="8"/>
      <c r="AP171" s="8"/>
      <c r="AQ171" s="8"/>
      <c r="AR171" s="8"/>
      <c r="AS171" s="8"/>
      <c r="AT171" s="8"/>
      <c r="AU171" s="8"/>
      <c r="AV171" s="8"/>
      <c r="AW171" s="8"/>
      <c r="AX171" s="8"/>
    </row>
    <row r="172" spans="1:50">
      <c r="A172" s="267" t="s">
        <v>479</v>
      </c>
      <c r="B172" s="272"/>
      <c r="C172" s="272"/>
      <c r="D172" s="268"/>
      <c r="E172" s="272"/>
      <c r="F172" s="272"/>
      <c r="G172" s="270"/>
      <c r="H172" s="204"/>
      <c r="I172" s="122"/>
      <c r="J172" s="122"/>
      <c r="K172" s="122"/>
      <c r="L172" s="138"/>
      <c r="M172" s="122"/>
      <c r="N172" s="270"/>
      <c r="O172" s="204"/>
      <c r="P172" s="122"/>
      <c r="Q172" s="122"/>
      <c r="R172" s="122"/>
      <c r="S172" s="138"/>
      <c r="T172" s="175"/>
      <c r="U172" s="175"/>
      <c r="V172" s="270"/>
      <c r="W172" s="270"/>
      <c r="X172" s="123"/>
      <c r="Y172" s="123"/>
      <c r="Z172" s="286"/>
      <c r="AA172" s="286"/>
      <c r="AB172" s="286"/>
      <c r="AC172" s="146"/>
      <c r="AD172" s="277"/>
      <c r="AE172" s="8"/>
      <c r="AF172" s="8"/>
      <c r="AG172" s="8"/>
      <c r="AH172" s="8"/>
      <c r="AI172" s="8"/>
      <c r="AJ172" s="8"/>
      <c r="AK172" s="8"/>
      <c r="AL172" s="9"/>
      <c r="AM172" s="130"/>
      <c r="AN172" s="285"/>
      <c r="AO172" s="8"/>
      <c r="AP172" s="8"/>
      <c r="AQ172" s="8"/>
      <c r="AR172" s="8"/>
      <c r="AS172" s="8"/>
      <c r="AT172" s="8"/>
      <c r="AU172" s="8"/>
      <c r="AV172" s="8"/>
      <c r="AW172" s="8"/>
      <c r="AX172" s="8"/>
    </row>
    <row r="173" spans="1:50">
      <c r="A173" s="267"/>
      <c r="B173" s="297"/>
      <c r="C173" s="297"/>
      <c r="D173" s="298"/>
      <c r="E173" s="297"/>
      <c r="F173" s="297"/>
      <c r="G173" s="299"/>
      <c r="H173" s="300"/>
      <c r="I173" s="301"/>
      <c r="J173" s="301"/>
      <c r="K173" s="301"/>
      <c r="L173" s="302"/>
      <c r="M173" s="301"/>
      <c r="N173" s="299"/>
      <c r="O173" s="300"/>
      <c r="P173" s="301"/>
      <c r="Q173" s="301"/>
      <c r="R173" s="301"/>
      <c r="S173" s="302"/>
      <c r="T173" s="303"/>
      <c r="U173" s="303"/>
      <c r="V173" s="299"/>
      <c r="W173" s="299"/>
      <c r="X173" s="297"/>
      <c r="Y173" s="297"/>
      <c r="Z173" s="302"/>
      <c r="AA173" s="302"/>
      <c r="AB173" s="302"/>
      <c r="AC173" s="295"/>
      <c r="AD173" s="277"/>
      <c r="AE173" s="8"/>
      <c r="AF173" s="8"/>
      <c r="AG173" s="8"/>
      <c r="AH173" s="8"/>
      <c r="AI173" s="8"/>
      <c r="AJ173" s="8"/>
      <c r="AK173" s="8"/>
      <c r="AL173" s="9"/>
      <c r="AM173" s="130"/>
      <c r="AN173" s="285"/>
      <c r="AO173" s="8"/>
      <c r="AP173" s="8"/>
      <c r="AQ173" s="8"/>
      <c r="AR173" s="8"/>
      <c r="AS173" s="8"/>
      <c r="AT173" s="8"/>
      <c r="AU173" s="8"/>
      <c r="AV173" s="8"/>
      <c r="AW173" s="8"/>
      <c r="AX173" s="8"/>
    </row>
    <row r="174" spans="1:50">
      <c r="A174" s="267"/>
      <c r="B174" s="272"/>
      <c r="C174" s="272"/>
      <c r="D174" s="268"/>
      <c r="E174" s="272"/>
      <c r="F174" s="272"/>
      <c r="G174" s="270"/>
      <c r="H174" s="204"/>
      <c r="I174" s="122"/>
      <c r="J174" s="122"/>
      <c r="K174" s="122"/>
      <c r="L174" s="138"/>
      <c r="M174" s="122"/>
      <c r="N174" s="270"/>
      <c r="O174" s="204"/>
      <c r="P174" s="122"/>
      <c r="Q174" s="122"/>
      <c r="R174" s="122"/>
      <c r="S174" s="138"/>
      <c r="T174" s="175"/>
      <c r="U174" s="175"/>
      <c r="V174" s="270"/>
      <c r="W174" s="270"/>
      <c r="X174" s="123"/>
      <c r="Y174" s="123"/>
      <c r="Z174" s="286"/>
      <c r="AA174" s="286"/>
      <c r="AB174" s="286"/>
      <c r="AC174" s="146"/>
      <c r="AD174" s="277"/>
      <c r="AE174" s="8"/>
      <c r="AF174" s="8"/>
      <c r="AG174" s="8"/>
      <c r="AH174" s="8"/>
      <c r="AI174" s="8"/>
      <c r="AJ174" s="8"/>
      <c r="AK174" s="8"/>
      <c r="AL174" s="9"/>
      <c r="AM174" s="130"/>
      <c r="AN174" s="285"/>
      <c r="AO174" s="8"/>
      <c r="AP174" s="8"/>
      <c r="AQ174" s="8"/>
      <c r="AR174" s="8"/>
      <c r="AS174" s="8"/>
      <c r="AT174" s="8"/>
      <c r="AU174" s="8"/>
      <c r="AV174" s="8"/>
      <c r="AW174" s="8"/>
      <c r="AX174" s="8"/>
    </row>
    <row r="175" spans="1:50">
      <c r="A175" s="267"/>
      <c r="B175" s="272"/>
      <c r="C175" s="272"/>
      <c r="D175" s="268"/>
      <c r="E175" s="272"/>
      <c r="F175" s="272"/>
      <c r="G175" s="270"/>
      <c r="H175" s="204"/>
      <c r="I175" s="122"/>
      <c r="J175" s="122"/>
      <c r="K175" s="122"/>
      <c r="L175" s="138"/>
      <c r="M175" s="122"/>
      <c r="N175" s="270"/>
      <c r="O175" s="204"/>
      <c r="P175" s="123"/>
      <c r="Q175" s="123"/>
      <c r="R175" s="123"/>
      <c r="S175" s="138"/>
      <c r="T175" s="175"/>
      <c r="U175" s="175"/>
      <c r="V175" s="270"/>
      <c r="W175" s="270"/>
      <c r="X175" s="123"/>
      <c r="Y175" s="123"/>
      <c r="Z175" s="286"/>
      <c r="AA175" s="286"/>
      <c r="AB175" s="286"/>
      <c r="AC175" s="146"/>
      <c r="AD175" s="277"/>
      <c r="AE175" s="8"/>
      <c r="AF175" s="8"/>
      <c r="AG175" s="8"/>
      <c r="AH175" s="8"/>
      <c r="AI175" s="8"/>
      <c r="AJ175" s="8"/>
      <c r="AK175" s="8"/>
      <c r="AL175" s="9"/>
      <c r="AM175" s="130"/>
      <c r="AN175" s="285"/>
      <c r="AO175" s="8"/>
      <c r="AP175" s="8"/>
      <c r="AQ175" s="8"/>
      <c r="AR175" s="8"/>
      <c r="AS175" s="8"/>
      <c r="AT175" s="8"/>
      <c r="AU175" s="8"/>
      <c r="AV175" s="8"/>
      <c r="AW175" s="8"/>
      <c r="AX175" s="8"/>
    </row>
    <row r="176" spans="1:50">
      <c r="A176" s="267"/>
      <c r="B176" s="272"/>
      <c r="C176" s="272"/>
      <c r="D176" s="268"/>
      <c r="E176" s="272"/>
      <c r="F176" s="272"/>
      <c r="G176" s="270"/>
      <c r="H176" s="204"/>
      <c r="I176" s="122"/>
      <c r="J176" s="122"/>
      <c r="K176" s="122"/>
      <c r="L176" s="138"/>
      <c r="M176" s="122"/>
      <c r="N176" s="270"/>
      <c r="O176" s="204"/>
      <c r="P176" s="122"/>
      <c r="Q176" s="122"/>
      <c r="R176" s="122"/>
      <c r="S176" s="138"/>
      <c r="T176" s="175"/>
      <c r="U176" s="175"/>
      <c r="V176" s="270"/>
      <c r="W176" s="270"/>
      <c r="X176" s="123"/>
      <c r="Y176" s="123"/>
      <c r="Z176" s="286"/>
      <c r="AA176" s="286"/>
      <c r="AB176" s="286"/>
      <c r="AC176" s="146"/>
      <c r="AD176" s="277"/>
      <c r="AE176" s="8"/>
      <c r="AF176" s="8"/>
      <c r="AG176" s="8"/>
      <c r="AH176" s="8"/>
      <c r="AI176" s="8"/>
      <c r="AJ176" s="8"/>
      <c r="AK176" s="8"/>
      <c r="AL176" s="9"/>
      <c r="AM176" s="130"/>
      <c r="AN176" s="285"/>
      <c r="AO176" s="8"/>
      <c r="AP176" s="8"/>
      <c r="AQ176" s="8"/>
      <c r="AR176" s="8"/>
      <c r="AS176" s="8"/>
      <c r="AT176" s="8"/>
      <c r="AU176" s="8"/>
      <c r="AV176" s="8"/>
      <c r="AW176" s="8"/>
      <c r="AX176" s="8"/>
    </row>
    <row r="177" spans="1:50">
      <c r="A177" s="267"/>
      <c r="B177" s="272"/>
      <c r="C177" s="272"/>
      <c r="D177" s="268"/>
      <c r="E177" s="272"/>
      <c r="F177" s="272"/>
      <c r="G177" s="270"/>
      <c r="H177" s="204"/>
      <c r="I177" s="122"/>
      <c r="J177" s="122"/>
      <c r="K177" s="122"/>
      <c r="L177" s="138"/>
      <c r="M177" s="122"/>
      <c r="N177" s="270"/>
      <c r="O177" s="204"/>
      <c r="P177" s="123"/>
      <c r="Q177" s="123"/>
      <c r="R177" s="123"/>
      <c r="S177" s="138"/>
      <c r="T177" s="175"/>
      <c r="U177" s="175"/>
      <c r="V177" s="270"/>
      <c r="W177" s="270"/>
      <c r="X177" s="123"/>
      <c r="Y177" s="123"/>
      <c r="Z177" s="286"/>
      <c r="AA177" s="286"/>
      <c r="AB177" s="286"/>
      <c r="AC177" s="146"/>
      <c r="AD177" s="277"/>
      <c r="AE177" s="8"/>
      <c r="AF177" s="8"/>
      <c r="AG177" s="8"/>
      <c r="AH177" s="8"/>
      <c r="AI177" s="8"/>
      <c r="AJ177" s="8"/>
      <c r="AK177" s="8"/>
      <c r="AL177" s="9"/>
      <c r="AM177" s="130"/>
      <c r="AN177" s="285"/>
      <c r="AO177" s="8"/>
      <c r="AP177" s="8"/>
      <c r="AQ177" s="8"/>
      <c r="AR177" s="8"/>
      <c r="AS177" s="8"/>
      <c r="AT177" s="8"/>
      <c r="AU177" s="8"/>
      <c r="AV177" s="8"/>
      <c r="AW177" s="8"/>
      <c r="AX177" s="8"/>
    </row>
    <row r="178" spans="1:50">
      <c r="A178" s="267"/>
      <c r="B178" s="272"/>
      <c r="C178" s="272"/>
      <c r="D178" s="268"/>
      <c r="E178" s="272"/>
      <c r="F178" s="272"/>
      <c r="G178" s="270"/>
      <c r="H178" s="204"/>
      <c r="I178" s="122"/>
      <c r="J178" s="122"/>
      <c r="K178" s="122"/>
      <c r="L178" s="138"/>
      <c r="M178" s="122"/>
      <c r="N178" s="270"/>
      <c r="O178" s="204"/>
      <c r="P178" s="122"/>
      <c r="Q178" s="122"/>
      <c r="R178" s="122"/>
      <c r="S178" s="138"/>
      <c r="T178" s="175"/>
      <c r="U178" s="175"/>
      <c r="V178" s="270"/>
      <c r="W178" s="270"/>
      <c r="X178" s="123"/>
      <c r="Y178" s="123"/>
      <c r="Z178" s="286"/>
      <c r="AA178" s="286"/>
      <c r="AB178" s="286"/>
      <c r="AC178" s="146"/>
      <c r="AD178" s="277"/>
      <c r="AE178" s="8"/>
      <c r="AF178" s="8"/>
      <c r="AG178" s="8"/>
      <c r="AH178" s="8"/>
      <c r="AI178" s="8"/>
      <c r="AJ178" s="8"/>
      <c r="AK178" s="8"/>
      <c r="AL178" s="9"/>
      <c r="AM178" s="130"/>
      <c r="AN178" s="285"/>
      <c r="AO178" s="8"/>
      <c r="AP178" s="8"/>
      <c r="AQ178" s="8"/>
      <c r="AR178" s="8"/>
      <c r="AS178" s="8"/>
      <c r="AT178" s="8"/>
      <c r="AU178" s="8"/>
      <c r="AV178" s="8"/>
      <c r="AW178" s="8"/>
      <c r="AX178" s="8"/>
    </row>
    <row r="179" spans="1:50">
      <c r="A179" s="267"/>
      <c r="B179" s="272"/>
      <c r="C179" s="272"/>
      <c r="D179" s="268"/>
      <c r="E179" s="272"/>
      <c r="F179" s="272"/>
      <c r="G179" s="270"/>
      <c r="H179" s="204"/>
      <c r="I179" s="122"/>
      <c r="J179" s="122"/>
      <c r="K179" s="122"/>
      <c r="L179" s="138"/>
      <c r="M179" s="122"/>
      <c r="N179" s="270"/>
      <c r="O179" s="204"/>
      <c r="P179" s="123"/>
      <c r="Q179" s="123"/>
      <c r="R179" s="123"/>
      <c r="S179" s="138"/>
      <c r="T179" s="175"/>
      <c r="U179" s="175"/>
      <c r="V179" s="270"/>
      <c r="W179" s="270"/>
      <c r="X179" s="123"/>
      <c r="Y179" s="123"/>
      <c r="Z179" s="286"/>
      <c r="AA179" s="286"/>
      <c r="AB179" s="286"/>
      <c r="AC179" s="146"/>
      <c r="AD179" s="277"/>
      <c r="AE179" s="8"/>
      <c r="AF179" s="8"/>
      <c r="AG179" s="8"/>
      <c r="AH179" s="8"/>
      <c r="AI179" s="8"/>
      <c r="AJ179" s="8"/>
      <c r="AK179" s="8"/>
      <c r="AL179" s="9"/>
      <c r="AM179" s="130"/>
      <c r="AN179" s="285"/>
      <c r="AO179" s="8"/>
      <c r="AP179" s="8"/>
      <c r="AQ179" s="8"/>
      <c r="AR179" s="8"/>
      <c r="AS179" s="8"/>
      <c r="AT179" s="8"/>
      <c r="AU179" s="8"/>
      <c r="AV179" s="8"/>
      <c r="AW179" s="8"/>
      <c r="AX179" s="8"/>
    </row>
    <row r="180" spans="1:50">
      <c r="A180" s="267"/>
      <c r="B180" s="272"/>
      <c r="C180" s="272"/>
      <c r="D180" s="268"/>
      <c r="E180" s="272"/>
      <c r="F180" s="272"/>
      <c r="G180" s="270"/>
      <c r="H180" s="204"/>
      <c r="I180" s="122"/>
      <c r="J180" s="122"/>
      <c r="K180" s="122"/>
      <c r="L180" s="138"/>
      <c r="M180" s="122"/>
      <c r="N180" s="270"/>
      <c r="O180" s="204"/>
      <c r="P180" s="122"/>
      <c r="Q180" s="122"/>
      <c r="R180" s="122"/>
      <c r="S180" s="138"/>
      <c r="T180" s="175"/>
      <c r="U180" s="175"/>
      <c r="V180" s="270"/>
      <c r="W180" s="270"/>
      <c r="X180" s="123"/>
      <c r="Y180" s="123"/>
      <c r="Z180" s="286"/>
      <c r="AA180" s="286"/>
      <c r="AB180" s="286"/>
      <c r="AC180" s="146"/>
      <c r="AD180" s="277"/>
      <c r="AE180" s="8"/>
      <c r="AF180" s="8"/>
      <c r="AG180" s="8"/>
      <c r="AH180" s="8"/>
      <c r="AI180" s="8"/>
      <c r="AJ180" s="8"/>
      <c r="AK180" s="8"/>
      <c r="AL180" s="9"/>
      <c r="AM180" s="130"/>
      <c r="AN180" s="285"/>
      <c r="AO180" s="8"/>
      <c r="AP180" s="8"/>
      <c r="AQ180" s="8"/>
      <c r="AR180" s="8"/>
      <c r="AS180" s="8"/>
      <c r="AT180" s="8"/>
      <c r="AU180" s="8"/>
      <c r="AV180" s="8"/>
      <c r="AW180" s="8"/>
      <c r="AX180" s="8"/>
    </row>
    <row r="181" spans="1:50">
      <c r="A181" s="267"/>
      <c r="B181" s="272"/>
      <c r="C181" s="272"/>
      <c r="D181" s="268"/>
      <c r="E181" s="272"/>
      <c r="F181" s="272"/>
      <c r="G181" s="270"/>
      <c r="H181" s="204"/>
      <c r="I181" s="122"/>
      <c r="J181" s="122"/>
      <c r="K181" s="122"/>
      <c r="L181" s="138"/>
      <c r="M181" s="122"/>
      <c r="N181" s="270"/>
      <c r="O181" s="204"/>
      <c r="P181" s="122"/>
      <c r="Q181" s="122"/>
      <c r="R181" s="122"/>
      <c r="S181" s="138"/>
      <c r="T181" s="175"/>
      <c r="U181" s="175"/>
      <c r="V181" s="270"/>
      <c r="W181" s="270"/>
      <c r="X181" s="123"/>
      <c r="Y181" s="123"/>
      <c r="Z181" s="286"/>
      <c r="AA181" s="286"/>
      <c r="AB181" s="286"/>
      <c r="AC181" s="146"/>
      <c r="AD181" s="277"/>
      <c r="AE181" s="8"/>
      <c r="AF181" s="8"/>
      <c r="AG181" s="8"/>
      <c r="AH181" s="8"/>
      <c r="AI181" s="8"/>
      <c r="AJ181" s="8"/>
      <c r="AK181" s="8"/>
      <c r="AL181" s="9"/>
      <c r="AM181" s="130"/>
      <c r="AN181" s="285"/>
      <c r="AO181" s="8"/>
      <c r="AP181" s="8"/>
      <c r="AQ181" s="8"/>
      <c r="AR181" s="8"/>
      <c r="AS181" s="8"/>
      <c r="AT181" s="8"/>
      <c r="AU181" s="8"/>
      <c r="AV181" s="8"/>
      <c r="AW181" s="8"/>
      <c r="AX181" s="8"/>
    </row>
    <row r="182" spans="1:50">
      <c r="A182" s="267"/>
      <c r="B182" s="272"/>
      <c r="C182" s="272"/>
      <c r="D182" s="268"/>
      <c r="E182" s="272"/>
      <c r="F182" s="272"/>
      <c r="G182" s="270"/>
      <c r="H182" s="204"/>
      <c r="I182" s="122"/>
      <c r="J182" s="122"/>
      <c r="K182" s="122"/>
      <c r="L182" s="138"/>
      <c r="M182" s="122"/>
      <c r="N182" s="270"/>
      <c r="O182" s="204"/>
      <c r="P182" s="122"/>
      <c r="Q182" s="122"/>
      <c r="R182" s="122"/>
      <c r="S182" s="138"/>
      <c r="T182" s="175"/>
      <c r="U182" s="175"/>
      <c r="V182" s="270"/>
      <c r="W182" s="270"/>
      <c r="X182" s="123"/>
      <c r="Y182" s="123"/>
      <c r="Z182" s="286"/>
      <c r="AA182" s="286"/>
      <c r="AB182" s="286"/>
      <c r="AC182" s="146"/>
      <c r="AD182" s="277"/>
      <c r="AE182" s="8"/>
      <c r="AF182" s="8"/>
      <c r="AG182" s="8"/>
      <c r="AH182" s="8"/>
      <c r="AI182" s="8"/>
      <c r="AJ182" s="8"/>
      <c r="AK182" s="8"/>
      <c r="AL182" s="9"/>
      <c r="AM182" s="130"/>
      <c r="AN182" s="285"/>
      <c r="AO182" s="8"/>
      <c r="AP182" s="8"/>
      <c r="AQ182" s="8"/>
      <c r="AR182" s="8"/>
      <c r="AS182" s="8"/>
      <c r="AT182" s="8"/>
      <c r="AU182" s="8"/>
      <c r="AV182" s="8"/>
      <c r="AW182" s="8"/>
      <c r="AX182" s="8"/>
    </row>
    <row r="183" spans="1:50">
      <c r="A183" s="267"/>
      <c r="B183" s="272"/>
      <c r="C183" s="272"/>
      <c r="D183" s="268"/>
      <c r="E183" s="272"/>
      <c r="F183" s="272"/>
      <c r="G183" s="270"/>
      <c r="H183" s="204"/>
      <c r="I183" s="122"/>
      <c r="J183" s="122"/>
      <c r="K183" s="122"/>
      <c r="L183" s="138"/>
      <c r="M183" s="122"/>
      <c r="N183" s="270"/>
      <c r="O183" s="204"/>
      <c r="P183" s="122"/>
      <c r="Q183" s="122"/>
      <c r="R183" s="122"/>
      <c r="S183" s="138"/>
      <c r="T183" s="175"/>
      <c r="U183" s="175"/>
      <c r="V183" s="270"/>
      <c r="W183" s="270"/>
      <c r="X183" s="123"/>
      <c r="Y183" s="123"/>
      <c r="Z183" s="286"/>
      <c r="AA183" s="286"/>
      <c r="AB183" s="286"/>
      <c r="AC183" s="146"/>
      <c r="AD183" s="277"/>
      <c r="AE183" s="8"/>
      <c r="AF183" s="8"/>
      <c r="AG183" s="8"/>
      <c r="AH183" s="8"/>
      <c r="AI183" s="8"/>
      <c r="AJ183" s="8"/>
      <c r="AK183" s="8"/>
      <c r="AL183" s="9"/>
      <c r="AM183" s="130"/>
      <c r="AN183" s="285"/>
      <c r="AO183" s="8"/>
      <c r="AP183" s="8"/>
      <c r="AQ183" s="8"/>
      <c r="AR183" s="8"/>
      <c r="AS183" s="8"/>
      <c r="AT183" s="8"/>
      <c r="AU183" s="8"/>
      <c r="AV183" s="8"/>
      <c r="AW183" s="8"/>
      <c r="AX183" s="8"/>
    </row>
    <row r="184" spans="1:50">
      <c r="A184" s="267"/>
      <c r="B184" s="272"/>
      <c r="C184" s="161"/>
      <c r="D184" s="268"/>
      <c r="E184" s="272"/>
      <c r="F184" s="272"/>
      <c r="G184" s="270"/>
      <c r="H184" s="204"/>
      <c r="I184" s="122"/>
      <c r="J184" s="122"/>
      <c r="K184" s="122"/>
      <c r="L184" s="138"/>
      <c r="M184" s="122"/>
      <c r="N184" s="270"/>
      <c r="O184" s="204"/>
      <c r="P184" s="122"/>
      <c r="Q184" s="122"/>
      <c r="R184" s="122"/>
      <c r="S184" s="138"/>
      <c r="T184" s="175"/>
      <c r="U184" s="175"/>
      <c r="V184" s="270"/>
      <c r="W184" s="270"/>
      <c r="X184" s="123"/>
      <c r="Y184" s="123"/>
      <c r="Z184" s="286"/>
      <c r="AA184" s="286"/>
      <c r="AB184" s="286"/>
      <c r="AC184" s="146"/>
      <c r="AD184" s="277"/>
      <c r="AE184" s="8"/>
      <c r="AF184" s="8"/>
      <c r="AG184" s="8"/>
      <c r="AH184" s="8"/>
      <c r="AI184" s="8"/>
      <c r="AJ184" s="8"/>
      <c r="AK184" s="8"/>
      <c r="AL184" s="9"/>
      <c r="AM184" s="130"/>
      <c r="AN184" s="285"/>
      <c r="AO184" s="8"/>
      <c r="AP184" s="8"/>
      <c r="AQ184" s="8"/>
      <c r="AR184" s="8"/>
      <c r="AS184" s="8"/>
      <c r="AT184" s="8"/>
      <c r="AU184" s="8"/>
      <c r="AV184" s="8"/>
      <c r="AW184" s="8"/>
      <c r="AX184" s="8"/>
    </row>
    <row r="185" spans="1:50">
      <c r="A185" s="267"/>
      <c r="B185" s="272"/>
      <c r="C185" s="161"/>
      <c r="D185" s="268"/>
      <c r="E185" s="272"/>
      <c r="F185" s="272"/>
      <c r="G185" s="270"/>
      <c r="H185" s="204"/>
      <c r="I185" s="122"/>
      <c r="J185" s="122"/>
      <c r="K185" s="122"/>
      <c r="L185" s="138"/>
      <c r="M185" s="122"/>
      <c r="N185" s="270"/>
      <c r="O185" s="204"/>
      <c r="P185" s="122"/>
      <c r="Q185" s="122"/>
      <c r="R185" s="122"/>
      <c r="S185" s="138"/>
      <c r="T185" s="175"/>
      <c r="U185" s="175"/>
      <c r="V185" s="270"/>
      <c r="W185" s="270"/>
      <c r="X185" s="123"/>
      <c r="Y185" s="123"/>
      <c r="Z185" s="286"/>
      <c r="AA185" s="286"/>
      <c r="AB185" s="286"/>
      <c r="AC185" s="146"/>
      <c r="AD185" s="277"/>
      <c r="AE185" s="8"/>
      <c r="AF185" s="8"/>
      <c r="AG185" s="8"/>
      <c r="AH185" s="8"/>
      <c r="AI185" s="8"/>
      <c r="AJ185" s="8"/>
      <c r="AK185" s="8"/>
      <c r="AL185" s="9"/>
      <c r="AM185" s="130"/>
      <c r="AN185" s="285"/>
      <c r="AO185" s="8"/>
      <c r="AP185" s="8"/>
      <c r="AQ185" s="8"/>
      <c r="AR185" s="8"/>
      <c r="AS185" s="8"/>
      <c r="AT185" s="8"/>
      <c r="AU185" s="8"/>
      <c r="AV185" s="8"/>
      <c r="AW185" s="8"/>
      <c r="AX185" s="8"/>
    </row>
    <row r="186" spans="1:50" ht="15.75" thickBot="1">
      <c r="A186" s="267"/>
      <c r="B186" s="272"/>
      <c r="C186" s="161"/>
      <c r="D186" s="268"/>
      <c r="E186" s="161"/>
      <c r="F186" s="272"/>
      <c r="G186" s="175"/>
      <c r="H186" s="204"/>
      <c r="I186" s="122"/>
      <c r="J186" s="122"/>
      <c r="K186" s="122"/>
      <c r="L186" s="138"/>
      <c r="M186" s="122"/>
      <c r="N186" s="270"/>
      <c r="O186" s="204"/>
      <c r="P186" s="122"/>
      <c r="Q186" s="122"/>
      <c r="R186" s="122"/>
      <c r="S186" s="138"/>
      <c r="T186" s="175"/>
      <c r="U186" s="270"/>
      <c r="V186" s="270"/>
      <c r="W186" s="270"/>
      <c r="X186" s="111"/>
      <c r="Y186" s="122"/>
      <c r="Z186" s="286"/>
      <c r="AA186" s="286"/>
      <c r="AB186" s="286"/>
      <c r="AC186" s="146"/>
      <c r="AD186" s="277"/>
      <c r="AE186" s="8"/>
      <c r="AF186" s="8"/>
      <c r="AG186" s="8"/>
      <c r="AH186" s="8"/>
      <c r="AI186" s="8"/>
      <c r="AJ186" s="8"/>
      <c r="AK186" s="8"/>
      <c r="AL186" s="9"/>
      <c r="AM186" s="282"/>
      <c r="AN186" s="287"/>
      <c r="AO186" s="8"/>
      <c r="AP186" s="8"/>
      <c r="AQ186" s="8"/>
      <c r="AR186" s="8"/>
      <c r="AS186" s="8"/>
      <c r="AT186" s="8"/>
      <c r="AU186" s="8"/>
      <c r="AV186" s="8"/>
      <c r="AW186" s="8"/>
      <c r="AX186" s="8"/>
    </row>
    <row r="187" spans="1:50" ht="15.75" thickBot="1">
      <c r="A187" s="267"/>
      <c r="B187" s="272"/>
      <c r="C187" s="161"/>
      <c r="D187" s="268"/>
      <c r="E187" s="161"/>
      <c r="F187" s="272"/>
      <c r="G187" s="108"/>
      <c r="H187" s="204"/>
      <c r="I187" s="122"/>
      <c r="J187" s="122"/>
      <c r="K187" s="122"/>
      <c r="L187" s="138"/>
      <c r="M187" s="122"/>
      <c r="N187" s="108"/>
      <c r="O187" s="204"/>
      <c r="P187" s="122"/>
      <c r="Q187" s="122"/>
      <c r="R187" s="122"/>
      <c r="S187" s="138"/>
      <c r="T187" s="175"/>
      <c r="U187" s="162"/>
      <c r="V187" s="270"/>
      <c r="W187" s="116"/>
      <c r="X187" s="111"/>
      <c r="Y187" s="122"/>
      <c r="Z187" s="286"/>
      <c r="AA187" s="286"/>
      <c r="AB187" s="286"/>
      <c r="AC187" s="163"/>
      <c r="AD187" s="164"/>
      <c r="AE187" s="8"/>
      <c r="AF187" s="164"/>
      <c r="AG187" s="164"/>
      <c r="AH187" s="164"/>
      <c r="AI187" s="164"/>
      <c r="AJ187" s="164"/>
      <c r="AK187" s="164"/>
      <c r="AM187" s="135"/>
      <c r="AN187" s="118"/>
      <c r="AO187" s="22"/>
      <c r="AP187" s="22"/>
      <c r="AQ187" s="22"/>
      <c r="AR187" s="22"/>
      <c r="AS187" s="22"/>
      <c r="AT187" s="22"/>
    </row>
    <row r="188" spans="1:50">
      <c r="A188" s="267"/>
      <c r="B188" s="272"/>
      <c r="C188" s="161"/>
      <c r="D188" s="268"/>
      <c r="E188" s="161"/>
      <c r="F188" s="272"/>
      <c r="G188" s="108"/>
      <c r="H188" s="204"/>
      <c r="I188" s="122"/>
      <c r="J188" s="122"/>
      <c r="K188" s="122"/>
      <c r="L188" s="138"/>
      <c r="M188" s="122"/>
      <c r="N188" s="108"/>
      <c r="O188" s="204"/>
      <c r="P188" s="122"/>
      <c r="Q188" s="122"/>
      <c r="R188" s="122"/>
      <c r="S188" s="138"/>
      <c r="T188" s="175"/>
      <c r="U188" s="108"/>
      <c r="V188" s="270"/>
      <c r="W188" s="108"/>
      <c r="X188" s="111"/>
      <c r="Y188" s="122"/>
      <c r="Z188" s="286"/>
      <c r="AA188" s="286"/>
      <c r="AB188" s="286"/>
      <c r="AC188" s="165"/>
      <c r="AE188" s="8"/>
      <c r="AM188" s="64"/>
    </row>
    <row r="189" spans="1:50">
      <c r="A189" s="267"/>
      <c r="B189" s="272"/>
      <c r="C189" s="161"/>
      <c r="D189" s="268"/>
      <c r="E189" s="161"/>
      <c r="F189" s="272"/>
      <c r="G189" s="108"/>
      <c r="H189" s="204"/>
      <c r="I189" s="122"/>
      <c r="J189" s="122"/>
      <c r="K189" s="122"/>
      <c r="L189" s="138"/>
      <c r="M189" s="122"/>
      <c r="N189" s="108"/>
      <c r="O189" s="204"/>
      <c r="P189" s="122"/>
      <c r="Q189" s="122"/>
      <c r="R189" s="122"/>
      <c r="S189" s="138"/>
      <c r="T189" s="175"/>
      <c r="U189" s="108"/>
      <c r="V189" s="270"/>
      <c r="W189" s="108"/>
      <c r="X189" s="111"/>
      <c r="Y189" s="122"/>
      <c r="Z189" s="286"/>
      <c r="AA189" s="286"/>
      <c r="AB189" s="286"/>
      <c r="AC189" s="165"/>
      <c r="AE189" s="8"/>
    </row>
    <row r="190" spans="1:50">
      <c r="A190" s="267"/>
      <c r="B190" s="272"/>
      <c r="C190" s="272"/>
      <c r="D190" s="268"/>
      <c r="E190" s="161"/>
      <c r="F190" s="272"/>
      <c r="G190" s="108"/>
      <c r="H190" s="204"/>
      <c r="I190" s="122"/>
      <c r="J190" s="122"/>
      <c r="K190" s="122"/>
      <c r="L190" s="138"/>
      <c r="M190" s="122"/>
      <c r="N190" s="108"/>
      <c r="O190" s="204"/>
      <c r="P190" s="122"/>
      <c r="Q190" s="122"/>
      <c r="R190" s="122"/>
      <c r="S190" s="138"/>
      <c r="T190" s="175"/>
      <c r="U190" s="108"/>
      <c r="V190" s="270"/>
      <c r="W190" s="108"/>
      <c r="X190" s="111"/>
      <c r="Y190" s="122"/>
      <c r="Z190" s="286"/>
      <c r="AA190" s="286"/>
      <c r="AB190" s="286"/>
      <c r="AC190" s="165"/>
      <c r="AE190" s="8"/>
    </row>
    <row r="191" spans="1:50" ht="15.75" thickBot="1">
      <c r="A191" s="267"/>
      <c r="B191" s="166"/>
      <c r="C191" s="167"/>
      <c r="D191" s="268">
        <f>SUM(C191*B191)</f>
        <v>0</v>
      </c>
      <c r="E191" s="167"/>
      <c r="F191" s="168"/>
      <c r="G191" s="108"/>
      <c r="H191" s="204" t="s">
        <v>327</v>
      </c>
      <c r="I191" s="169"/>
      <c r="J191" s="169"/>
      <c r="K191" s="169"/>
      <c r="L191" s="138">
        <f>J191*K191</f>
        <v>0</v>
      </c>
      <c r="M191" s="122">
        <v>0</v>
      </c>
      <c r="N191" s="108"/>
      <c r="O191" s="204" t="s">
        <v>327</v>
      </c>
      <c r="P191" s="169"/>
      <c r="Q191" s="169"/>
      <c r="R191" s="169"/>
      <c r="S191" s="138">
        <f>Q191*R191</f>
        <v>0</v>
      </c>
      <c r="T191" s="175">
        <f>S191</f>
        <v>0</v>
      </c>
      <c r="U191" s="108"/>
      <c r="V191" s="171"/>
      <c r="W191" s="108"/>
      <c r="X191" s="162"/>
      <c r="Y191" s="162"/>
      <c r="Z191" s="138"/>
      <c r="AA191" s="169"/>
      <c r="AB191" s="170"/>
      <c r="AC191" s="172"/>
    </row>
    <row r="192" spans="1:50" ht="15.75" thickBot="1">
      <c r="A192" s="182"/>
      <c r="B192" s="162"/>
      <c r="C192" s="162"/>
      <c r="D192" s="162"/>
      <c r="E192" s="162"/>
      <c r="F192" s="162"/>
      <c r="G192" s="162"/>
      <c r="H192" s="933" t="s">
        <v>426</v>
      </c>
      <c r="I192" s="933"/>
      <c r="J192" s="933"/>
      <c r="K192" s="933"/>
      <c r="L192" s="933"/>
      <c r="M192" s="934"/>
      <c r="N192" s="162"/>
      <c r="O192" s="182"/>
      <c r="P192" s="162"/>
      <c r="Q192" s="162"/>
      <c r="R192" s="162"/>
      <c r="S192" s="162"/>
      <c r="T192" s="162"/>
      <c r="U192" s="162"/>
      <c r="V192" s="115">
        <f>SUM(V3:V191)</f>
        <v>6254.64</v>
      </c>
      <c r="W192" s="162"/>
      <c r="X192" s="115">
        <f t="shared" ref="X192:AC192" si="21">SUM(X3:X191)</f>
        <v>244.06</v>
      </c>
      <c r="Y192" s="115">
        <f t="shared" si="21"/>
        <v>244.06</v>
      </c>
      <c r="Z192" s="173">
        <f t="shared" si="21"/>
        <v>38.4</v>
      </c>
      <c r="AA192" s="173">
        <f t="shared" si="21"/>
        <v>30.33</v>
      </c>
      <c r="AB192" s="173">
        <f t="shared" si="21"/>
        <v>72.55</v>
      </c>
      <c r="AC192" s="173">
        <f t="shared" si="21"/>
        <v>165.03</v>
      </c>
      <c r="AE192" s="286"/>
    </row>
    <row r="193" spans="1:28">
      <c r="A193" s="182"/>
      <c r="B193" s="162"/>
      <c r="C193" s="162"/>
      <c r="D193" s="162"/>
      <c r="E193" s="162"/>
      <c r="F193" s="162"/>
      <c r="G193" s="162"/>
      <c r="H193" s="182"/>
      <c r="I193" s="162"/>
      <c r="J193" s="162"/>
      <c r="K193" s="162"/>
      <c r="L193" s="162"/>
      <c r="M193" s="162"/>
      <c r="N193" s="162"/>
      <c r="O193" s="182"/>
      <c r="P193" s="162"/>
      <c r="Q193" s="162"/>
      <c r="R193" s="162"/>
      <c r="S193" s="162"/>
      <c r="T193" s="162"/>
      <c r="U193" s="162"/>
      <c r="V193" s="116">
        <f>V192*1.05</f>
        <v>6567.3720000000003</v>
      </c>
      <c r="W193" s="162"/>
      <c r="X193" s="162"/>
      <c r="Y193" s="162"/>
      <c r="Z193" s="162"/>
      <c r="AA193" s="162">
        <f>10*1.15</f>
        <v>11.5</v>
      </c>
      <c r="AB193" s="162"/>
    </row>
    <row r="194" spans="1:28">
      <c r="AA194" s="174">
        <f>AA192+AA193</f>
        <v>41.83</v>
      </c>
      <c r="AB194" s="174"/>
    </row>
    <row r="195" spans="1:28">
      <c r="C195">
        <f>SUM(C182:C189)</f>
        <v>0</v>
      </c>
    </row>
    <row r="197" spans="1:28">
      <c r="C197" s="174">
        <f>SUM(D3:D153)</f>
        <v>2102.8000000000002</v>
      </c>
      <c r="D197">
        <f>(C197*0.5*2)+(C197*0.15)</f>
        <v>2418.2199999999998</v>
      </c>
      <c r="Z197" s="174">
        <f>Z192+AA192+AB192+AC192</f>
        <v>306.31</v>
      </c>
    </row>
  </sheetData>
  <mergeCells count="33">
    <mergeCell ref="AE140:AF140"/>
    <mergeCell ref="AE141:AF141"/>
    <mergeCell ref="AE142:AF142"/>
    <mergeCell ref="AE143:AF143"/>
    <mergeCell ref="H192:M192"/>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A113:AA115"/>
    <mergeCell ref="AC113:AC115"/>
    <mergeCell ref="AA120:AA122"/>
    <mergeCell ref="AC120:AC122"/>
    <mergeCell ref="AC124:AC125"/>
    <mergeCell ref="AP1:AS1"/>
    <mergeCell ref="AU1:AY1"/>
    <mergeCell ref="BA1:BB1"/>
    <mergeCell ref="BD1:BF1"/>
    <mergeCell ref="BA5:BB5"/>
    <mergeCell ref="AM1:AN1"/>
    <mergeCell ref="A1:E1"/>
    <mergeCell ref="H1:M1"/>
    <mergeCell ref="O1:T1"/>
    <mergeCell ref="X1:AC1"/>
    <mergeCell ref="AE1:AK1"/>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55" zoomScaleNormal="55" workbookViewId="0">
      <selection activeCell="I4" sqref="I4:I18"/>
    </sheetView>
  </sheetViews>
  <sheetFormatPr defaultRowHeight="15"/>
  <cols>
    <col min="1" max="1" width="7.5703125" style="498" bestFit="1" customWidth="1"/>
    <col min="2" max="4" width="6.7109375" style="498" bestFit="1" customWidth="1"/>
    <col min="5" max="5" width="7.140625" style="498" customWidth="1"/>
    <col min="6" max="6" width="6.5703125" style="498" bestFit="1" customWidth="1"/>
    <col min="7" max="7" width="7.85546875" style="498" bestFit="1" customWidth="1"/>
    <col min="8" max="8" width="7.5703125" style="498" bestFit="1" customWidth="1"/>
    <col min="9" max="9" width="9.5703125" style="498" bestFit="1" customWidth="1"/>
    <col min="10" max="10" width="0.85546875" style="498" customWidth="1"/>
    <col min="11" max="12" width="4.5703125" style="498" bestFit="1" customWidth="1"/>
    <col min="13" max="13" width="6" style="498" bestFit="1" customWidth="1"/>
    <col min="14" max="14" width="6.5703125" style="498" bestFit="1" customWidth="1"/>
    <col min="15" max="15" width="6" style="498" bestFit="1" customWidth="1"/>
    <col min="16" max="16" width="4.5703125" style="498" bestFit="1" customWidth="1"/>
    <col min="17" max="17" width="6.5703125" style="498" bestFit="1" customWidth="1"/>
    <col min="18" max="18" width="6.140625" style="498" bestFit="1" customWidth="1"/>
    <col min="19" max="19" width="8.140625" style="498" bestFit="1" customWidth="1"/>
    <col min="20" max="20" width="0.85546875" style="498" customWidth="1"/>
    <col min="21" max="21" width="7.7109375" style="498" bestFit="1" customWidth="1"/>
    <col min="22" max="22" width="6.42578125" style="498" bestFit="1" customWidth="1"/>
    <col min="23" max="23" width="0.85546875" style="498" customWidth="1"/>
    <col min="24" max="30" width="11.42578125" style="498" bestFit="1" customWidth="1"/>
    <col min="31" max="16384" width="9.140625" style="498"/>
  </cols>
  <sheetData>
    <row r="1" spans="1:31" ht="18.75">
      <c r="A1" s="961" t="s">
        <v>1893</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row>
    <row r="2" spans="1:31">
      <c r="A2" s="962" t="s">
        <v>1892</v>
      </c>
      <c r="B2" s="963"/>
      <c r="C2" s="963"/>
      <c r="D2" s="963"/>
      <c r="E2" s="963"/>
      <c r="F2" s="963"/>
      <c r="G2" s="963"/>
      <c r="H2" s="963"/>
      <c r="I2" s="963"/>
      <c r="J2" s="964"/>
      <c r="K2" s="963" t="s">
        <v>1891</v>
      </c>
      <c r="L2" s="963"/>
      <c r="M2" s="963"/>
      <c r="N2" s="963"/>
      <c r="O2" s="963"/>
      <c r="P2" s="963"/>
      <c r="Q2" s="963"/>
      <c r="R2" s="963"/>
      <c r="S2" s="963"/>
      <c r="T2" s="964"/>
      <c r="U2" s="962" t="s">
        <v>1890</v>
      </c>
      <c r="V2" s="963"/>
      <c r="W2" s="964"/>
      <c r="X2" s="962" t="s">
        <v>1855</v>
      </c>
      <c r="Y2" s="962"/>
      <c r="Z2" s="962"/>
      <c r="AA2" s="962"/>
      <c r="AB2" s="962"/>
      <c r="AC2" s="962"/>
      <c r="AD2" s="962"/>
    </row>
    <row r="3" spans="1:31" ht="30">
      <c r="A3" s="503" t="s">
        <v>1889</v>
      </c>
      <c r="B3" s="504" t="s">
        <v>1888</v>
      </c>
      <c r="C3" s="504" t="s">
        <v>1887</v>
      </c>
      <c r="D3" s="504" t="s">
        <v>1886</v>
      </c>
      <c r="E3" s="504" t="s">
        <v>1885</v>
      </c>
      <c r="F3" s="504" t="s">
        <v>1884</v>
      </c>
      <c r="G3" s="504" t="s">
        <v>1883</v>
      </c>
      <c r="H3" s="504" t="s">
        <v>1847</v>
      </c>
      <c r="I3" s="504" t="s">
        <v>1846</v>
      </c>
      <c r="J3" s="964"/>
      <c r="K3" s="504" t="s">
        <v>1882</v>
      </c>
      <c r="L3" s="504" t="s">
        <v>1881</v>
      </c>
      <c r="M3" s="504" t="s">
        <v>1880</v>
      </c>
      <c r="N3" s="503" t="s">
        <v>1879</v>
      </c>
      <c r="O3" s="503" t="s">
        <v>1878</v>
      </c>
      <c r="P3" s="504" t="s">
        <v>1877</v>
      </c>
      <c r="Q3" s="504" t="s">
        <v>1876</v>
      </c>
      <c r="R3" s="504" t="s">
        <v>1875</v>
      </c>
      <c r="S3" s="504" t="s">
        <v>1847</v>
      </c>
      <c r="T3" s="964"/>
      <c r="U3" s="504" t="s">
        <v>1874</v>
      </c>
      <c r="V3" s="504" t="s">
        <v>1873</v>
      </c>
      <c r="W3" s="964"/>
      <c r="X3" s="503" t="s">
        <v>1872</v>
      </c>
      <c r="Y3" s="503" t="s">
        <v>1871</v>
      </c>
      <c r="Z3" s="503" t="s">
        <v>1845</v>
      </c>
      <c r="AA3" s="503" t="s">
        <v>1844</v>
      </c>
      <c r="AB3" s="503" t="s">
        <v>1843</v>
      </c>
      <c r="AC3" s="503" t="s">
        <v>1870</v>
      </c>
      <c r="AD3" s="503" t="s">
        <v>1840</v>
      </c>
    </row>
    <row r="4" spans="1:31">
      <c r="A4" s="517" t="s">
        <v>1869</v>
      </c>
      <c r="B4" s="501">
        <v>4.1500000000000004</v>
      </c>
      <c r="C4" s="501">
        <v>14.5</v>
      </c>
      <c r="D4" s="501">
        <f t="shared" ref="D4:D18" si="0">B4*E4</f>
        <v>0.62</v>
      </c>
      <c r="E4" s="507">
        <v>0.15</v>
      </c>
      <c r="F4" s="501">
        <f t="shared" ref="F4:F18" si="1">((D4/2)+B4)*C4</f>
        <v>64.67</v>
      </c>
      <c r="G4" s="501">
        <v>150</v>
      </c>
      <c r="H4" s="501">
        <f t="shared" ref="H4:H18" si="2">(F4*G4)/60</f>
        <v>161.68</v>
      </c>
      <c r="I4" s="501">
        <f t="shared" ref="I4:I14" si="3">H4*1.2</f>
        <v>194.02</v>
      </c>
      <c r="J4" s="964"/>
      <c r="K4" s="501">
        <v>0.2</v>
      </c>
      <c r="L4" s="501">
        <v>0.1</v>
      </c>
      <c r="M4" s="515">
        <f t="shared" ref="M4:M15" si="4">K4*(L4-0.03)</f>
        <v>1.4E-2</v>
      </c>
      <c r="N4" s="516">
        <v>60000</v>
      </c>
      <c r="O4" s="515">
        <v>1.0999999999999999E-2</v>
      </c>
      <c r="P4" s="501">
        <f t="shared" ref="P4:P15" si="5">K4+2*(L4-0.03)</f>
        <v>0.34</v>
      </c>
      <c r="Q4" s="514">
        <f t="shared" ref="Q4:Q15" si="6">M4/P4</f>
        <v>4.1200000000000001E-2</v>
      </c>
      <c r="R4" s="507">
        <v>5.0000000000000001E-3</v>
      </c>
      <c r="S4" s="513">
        <f t="shared" ref="S4:S15" si="7">N4*(M4/O4)*(Q4^(2/3))*(R4^(1/2))</f>
        <v>644.12</v>
      </c>
      <c r="T4" s="964"/>
      <c r="U4" s="512">
        <f t="shared" ref="U4:U14" si="8">(60*(N4*(M4/O4)*(Q4^(2/3))*(R4^(1/2))))/(G4*(B4+(D4/2)))</f>
        <v>57.768999999999998</v>
      </c>
      <c r="V4" s="511" t="str">
        <f t="shared" ref="V4:V15" si="9">IF(U4&gt;C4,"OK","Erro")</f>
        <v>OK</v>
      </c>
      <c r="W4" s="964"/>
      <c r="X4" s="499">
        <v>32</v>
      </c>
      <c r="Y4" s="499">
        <v>95</v>
      </c>
      <c r="Z4" s="499">
        <v>204</v>
      </c>
      <c r="AA4" s="499">
        <f t="shared" ref="AA4:AA15" si="10">Z4*2</f>
        <v>408</v>
      </c>
      <c r="AB4" s="499">
        <v>602</v>
      </c>
      <c r="AC4" s="499">
        <f t="shared" ref="AC4:AC15" si="11">3*Z4</f>
        <v>612</v>
      </c>
      <c r="AD4" s="499">
        <f t="shared" ref="AD4:AD15" si="12">2*AB4</f>
        <v>1204</v>
      </c>
    </row>
    <row r="5" spans="1:31">
      <c r="A5" s="524" t="s">
        <v>1868</v>
      </c>
      <c r="B5" s="370">
        <v>4.1500000000000004</v>
      </c>
      <c r="C5" s="370">
        <v>14.5</v>
      </c>
      <c r="D5" s="370">
        <f t="shared" si="0"/>
        <v>0.62</v>
      </c>
      <c r="E5" s="522">
        <v>0.15</v>
      </c>
      <c r="F5" s="370">
        <f t="shared" si="1"/>
        <v>64.67</v>
      </c>
      <c r="G5" s="370">
        <v>150</v>
      </c>
      <c r="H5" s="370">
        <f t="shared" si="2"/>
        <v>161.68</v>
      </c>
      <c r="I5" s="370">
        <f t="shared" si="3"/>
        <v>194.02</v>
      </c>
      <c r="J5" s="964"/>
      <c r="K5" s="370">
        <v>0.2</v>
      </c>
      <c r="L5" s="370">
        <v>0.1</v>
      </c>
      <c r="M5" s="505">
        <f t="shared" si="4"/>
        <v>1.4E-2</v>
      </c>
      <c r="N5" s="369">
        <v>60000</v>
      </c>
      <c r="O5" s="505">
        <v>1.0999999999999999E-2</v>
      </c>
      <c r="P5" s="370">
        <f t="shared" si="5"/>
        <v>0.34</v>
      </c>
      <c r="Q5" s="523">
        <f t="shared" si="6"/>
        <v>4.1200000000000001E-2</v>
      </c>
      <c r="R5" s="522">
        <v>5.0000000000000001E-3</v>
      </c>
      <c r="S5" s="521">
        <f t="shared" si="7"/>
        <v>644.12</v>
      </c>
      <c r="T5" s="964"/>
      <c r="U5" s="520">
        <f t="shared" si="8"/>
        <v>57.768999999999998</v>
      </c>
      <c r="V5" s="519" t="str">
        <f t="shared" si="9"/>
        <v>OK</v>
      </c>
      <c r="W5" s="964"/>
      <c r="X5" s="518">
        <v>32</v>
      </c>
      <c r="Y5" s="518">
        <v>95</v>
      </c>
      <c r="Z5" s="518">
        <v>204</v>
      </c>
      <c r="AA5" s="518">
        <f t="shared" si="10"/>
        <v>408</v>
      </c>
      <c r="AB5" s="518">
        <v>602</v>
      </c>
      <c r="AC5" s="518">
        <f t="shared" si="11"/>
        <v>612</v>
      </c>
      <c r="AD5" s="518">
        <f t="shared" si="12"/>
        <v>1204</v>
      </c>
    </row>
    <row r="6" spans="1:31">
      <c r="A6" s="517" t="s">
        <v>1867</v>
      </c>
      <c r="B6" s="501">
        <v>4.9000000000000004</v>
      </c>
      <c r="C6" s="501">
        <v>18</v>
      </c>
      <c r="D6" s="501">
        <f t="shared" si="0"/>
        <v>0.74</v>
      </c>
      <c r="E6" s="507">
        <v>0.15</v>
      </c>
      <c r="F6" s="501">
        <f t="shared" si="1"/>
        <v>94.86</v>
      </c>
      <c r="G6" s="501">
        <v>150</v>
      </c>
      <c r="H6" s="501">
        <f t="shared" si="2"/>
        <v>237.15</v>
      </c>
      <c r="I6" s="501">
        <f t="shared" si="3"/>
        <v>284.58</v>
      </c>
      <c r="J6" s="964"/>
      <c r="K6" s="501">
        <v>0.2</v>
      </c>
      <c r="L6" s="501">
        <v>0.1</v>
      </c>
      <c r="M6" s="515">
        <f t="shared" si="4"/>
        <v>1.4E-2</v>
      </c>
      <c r="N6" s="516">
        <v>60000</v>
      </c>
      <c r="O6" s="515">
        <v>1.0999999999999999E-2</v>
      </c>
      <c r="P6" s="501">
        <f t="shared" si="5"/>
        <v>0.34</v>
      </c>
      <c r="Q6" s="514">
        <f t="shared" si="6"/>
        <v>4.1200000000000001E-2</v>
      </c>
      <c r="R6" s="507">
        <v>5.0000000000000001E-3</v>
      </c>
      <c r="S6" s="513">
        <f t="shared" si="7"/>
        <v>644.12</v>
      </c>
      <c r="T6" s="964"/>
      <c r="U6" s="512">
        <f t="shared" si="8"/>
        <v>48.89</v>
      </c>
      <c r="V6" s="511" t="str">
        <f t="shared" si="9"/>
        <v>OK</v>
      </c>
      <c r="W6" s="964"/>
      <c r="X6" s="499">
        <v>32</v>
      </c>
      <c r="Y6" s="499">
        <v>95</v>
      </c>
      <c r="Z6" s="499">
        <v>204</v>
      </c>
      <c r="AA6" s="499">
        <f t="shared" si="10"/>
        <v>408</v>
      </c>
      <c r="AB6" s="499">
        <v>602</v>
      </c>
      <c r="AC6" s="499">
        <f t="shared" si="11"/>
        <v>612</v>
      </c>
      <c r="AD6" s="499">
        <f t="shared" si="12"/>
        <v>1204</v>
      </c>
    </row>
    <row r="7" spans="1:31">
      <c r="A7" s="524" t="s">
        <v>1866</v>
      </c>
      <c r="B7" s="370">
        <v>4.9000000000000004</v>
      </c>
      <c r="C7" s="370">
        <v>18</v>
      </c>
      <c r="D7" s="370">
        <f t="shared" si="0"/>
        <v>0.74</v>
      </c>
      <c r="E7" s="522">
        <v>0.15</v>
      </c>
      <c r="F7" s="370">
        <f t="shared" si="1"/>
        <v>94.86</v>
      </c>
      <c r="G7" s="370">
        <v>150</v>
      </c>
      <c r="H7" s="370">
        <f t="shared" si="2"/>
        <v>237.15</v>
      </c>
      <c r="I7" s="370">
        <f t="shared" si="3"/>
        <v>284.58</v>
      </c>
      <c r="J7" s="964"/>
      <c r="K7" s="370">
        <v>0.2</v>
      </c>
      <c r="L7" s="370">
        <v>0.1</v>
      </c>
      <c r="M7" s="505">
        <f t="shared" si="4"/>
        <v>1.4E-2</v>
      </c>
      <c r="N7" s="369">
        <v>60000</v>
      </c>
      <c r="O7" s="505">
        <v>1.0999999999999999E-2</v>
      </c>
      <c r="P7" s="370">
        <f t="shared" si="5"/>
        <v>0.34</v>
      </c>
      <c r="Q7" s="523">
        <f t="shared" si="6"/>
        <v>4.1200000000000001E-2</v>
      </c>
      <c r="R7" s="522">
        <v>5.0000000000000001E-3</v>
      </c>
      <c r="S7" s="521">
        <f t="shared" si="7"/>
        <v>644.12</v>
      </c>
      <c r="T7" s="964"/>
      <c r="U7" s="520">
        <f t="shared" si="8"/>
        <v>48.89</v>
      </c>
      <c r="V7" s="519" t="str">
        <f t="shared" si="9"/>
        <v>OK</v>
      </c>
      <c r="W7" s="964"/>
      <c r="X7" s="518">
        <v>32</v>
      </c>
      <c r="Y7" s="518">
        <v>95</v>
      </c>
      <c r="Z7" s="518">
        <v>204</v>
      </c>
      <c r="AA7" s="518">
        <f t="shared" si="10"/>
        <v>408</v>
      </c>
      <c r="AB7" s="518">
        <v>602</v>
      </c>
      <c r="AC7" s="518">
        <f t="shared" si="11"/>
        <v>612</v>
      </c>
      <c r="AD7" s="518">
        <f t="shared" si="12"/>
        <v>1204</v>
      </c>
    </row>
    <row r="8" spans="1:31">
      <c r="A8" s="517" t="s">
        <v>1865</v>
      </c>
      <c r="B8" s="501">
        <v>5.15</v>
      </c>
      <c r="C8" s="501">
        <v>25.6</v>
      </c>
      <c r="D8" s="501">
        <f t="shared" si="0"/>
        <v>0.77</v>
      </c>
      <c r="E8" s="507">
        <v>0.15</v>
      </c>
      <c r="F8" s="501">
        <f t="shared" si="1"/>
        <v>141.69999999999999</v>
      </c>
      <c r="G8" s="501">
        <v>150</v>
      </c>
      <c r="H8" s="501">
        <f t="shared" si="2"/>
        <v>354.25</v>
      </c>
      <c r="I8" s="501">
        <f t="shared" si="3"/>
        <v>425.1</v>
      </c>
      <c r="J8" s="964"/>
      <c r="K8" s="501">
        <v>0.2</v>
      </c>
      <c r="L8" s="501">
        <v>0.1</v>
      </c>
      <c r="M8" s="515">
        <f t="shared" si="4"/>
        <v>1.4E-2</v>
      </c>
      <c r="N8" s="516">
        <v>60000</v>
      </c>
      <c r="O8" s="515">
        <v>1.0999999999999999E-2</v>
      </c>
      <c r="P8" s="501">
        <f t="shared" si="5"/>
        <v>0.34</v>
      </c>
      <c r="Q8" s="514">
        <f t="shared" si="6"/>
        <v>4.1200000000000001E-2</v>
      </c>
      <c r="R8" s="507">
        <v>5.0000000000000001E-3</v>
      </c>
      <c r="S8" s="513">
        <f t="shared" si="7"/>
        <v>644.12</v>
      </c>
      <c r="T8" s="964"/>
      <c r="U8" s="512">
        <f t="shared" si="8"/>
        <v>46.548999999999999</v>
      </c>
      <c r="V8" s="511" t="str">
        <f t="shared" si="9"/>
        <v>OK</v>
      </c>
      <c r="W8" s="964"/>
      <c r="X8" s="499">
        <v>32</v>
      </c>
      <c r="Y8" s="499">
        <v>95</v>
      </c>
      <c r="Z8" s="499">
        <v>204</v>
      </c>
      <c r="AA8" s="499">
        <f t="shared" si="10"/>
        <v>408</v>
      </c>
      <c r="AB8" s="499">
        <v>602</v>
      </c>
      <c r="AC8" s="499">
        <f t="shared" si="11"/>
        <v>612</v>
      </c>
      <c r="AD8" s="499">
        <f t="shared" si="12"/>
        <v>1204</v>
      </c>
    </row>
    <row r="9" spans="1:31">
      <c r="A9" s="524" t="s">
        <v>1864</v>
      </c>
      <c r="B9" s="370">
        <v>5.15</v>
      </c>
      <c r="C9" s="370">
        <v>25.6</v>
      </c>
      <c r="D9" s="370">
        <f t="shared" si="0"/>
        <v>0.77</v>
      </c>
      <c r="E9" s="522">
        <v>0.15</v>
      </c>
      <c r="F9" s="370">
        <f t="shared" si="1"/>
        <v>141.69999999999999</v>
      </c>
      <c r="G9" s="370">
        <v>150</v>
      </c>
      <c r="H9" s="370">
        <f t="shared" si="2"/>
        <v>354.25</v>
      </c>
      <c r="I9" s="370">
        <f t="shared" si="3"/>
        <v>425.1</v>
      </c>
      <c r="J9" s="964"/>
      <c r="K9" s="370">
        <v>0.2</v>
      </c>
      <c r="L9" s="370">
        <v>0.1</v>
      </c>
      <c r="M9" s="505">
        <f t="shared" si="4"/>
        <v>1.4E-2</v>
      </c>
      <c r="N9" s="369">
        <v>60000</v>
      </c>
      <c r="O9" s="505">
        <v>1.0999999999999999E-2</v>
      </c>
      <c r="P9" s="370">
        <f t="shared" si="5"/>
        <v>0.34</v>
      </c>
      <c r="Q9" s="523">
        <f t="shared" si="6"/>
        <v>4.1200000000000001E-2</v>
      </c>
      <c r="R9" s="522">
        <v>5.0000000000000001E-3</v>
      </c>
      <c r="S9" s="521">
        <f t="shared" si="7"/>
        <v>644.12</v>
      </c>
      <c r="T9" s="964"/>
      <c r="U9" s="520">
        <f t="shared" si="8"/>
        <v>46.548999999999999</v>
      </c>
      <c r="V9" s="519" t="str">
        <f t="shared" si="9"/>
        <v>OK</v>
      </c>
      <c r="W9" s="964"/>
      <c r="X9" s="518">
        <v>32</v>
      </c>
      <c r="Y9" s="518">
        <v>95</v>
      </c>
      <c r="Z9" s="518">
        <v>204</v>
      </c>
      <c r="AA9" s="518">
        <f t="shared" si="10"/>
        <v>408</v>
      </c>
      <c r="AB9" s="518">
        <v>602</v>
      </c>
      <c r="AC9" s="518">
        <f t="shared" si="11"/>
        <v>612</v>
      </c>
      <c r="AD9" s="518">
        <f t="shared" si="12"/>
        <v>1204</v>
      </c>
    </row>
    <row r="10" spans="1:31">
      <c r="A10" s="517" t="s">
        <v>1863</v>
      </c>
      <c r="B10" s="501">
        <v>5.25</v>
      </c>
      <c r="C10" s="501">
        <v>12.15</v>
      </c>
      <c r="D10" s="501">
        <f t="shared" si="0"/>
        <v>0.79</v>
      </c>
      <c r="E10" s="507">
        <v>0.15</v>
      </c>
      <c r="F10" s="501">
        <f t="shared" si="1"/>
        <v>68.59</v>
      </c>
      <c r="G10" s="501">
        <v>150</v>
      </c>
      <c r="H10" s="501">
        <f t="shared" si="2"/>
        <v>171.48</v>
      </c>
      <c r="I10" s="501">
        <f t="shared" si="3"/>
        <v>205.78</v>
      </c>
      <c r="J10" s="964"/>
      <c r="K10" s="501">
        <v>0.1</v>
      </c>
      <c r="L10" s="501">
        <v>0.1</v>
      </c>
      <c r="M10" s="515">
        <f t="shared" si="4"/>
        <v>7.0000000000000001E-3</v>
      </c>
      <c r="N10" s="516">
        <v>60000</v>
      </c>
      <c r="O10" s="515">
        <v>1.0999999999999999E-2</v>
      </c>
      <c r="P10" s="501">
        <f t="shared" si="5"/>
        <v>0.24</v>
      </c>
      <c r="Q10" s="514">
        <f t="shared" si="6"/>
        <v>2.92E-2</v>
      </c>
      <c r="R10" s="507">
        <v>5.0000000000000001E-3</v>
      </c>
      <c r="S10" s="513">
        <f t="shared" si="7"/>
        <v>256.01</v>
      </c>
      <c r="T10" s="964"/>
      <c r="U10" s="512">
        <f t="shared" si="8"/>
        <v>18.140999999999998</v>
      </c>
      <c r="V10" s="511" t="str">
        <f t="shared" si="9"/>
        <v>OK</v>
      </c>
      <c r="W10" s="964"/>
      <c r="X10" s="499">
        <v>32</v>
      </c>
      <c r="Y10" s="499">
        <v>95</v>
      </c>
      <c r="Z10" s="499">
        <v>204</v>
      </c>
      <c r="AA10" s="499">
        <f t="shared" si="10"/>
        <v>408</v>
      </c>
      <c r="AB10" s="499">
        <v>602</v>
      </c>
      <c r="AC10" s="499">
        <f t="shared" si="11"/>
        <v>612</v>
      </c>
      <c r="AD10" s="499">
        <f t="shared" si="12"/>
        <v>1204</v>
      </c>
    </row>
    <row r="11" spans="1:31">
      <c r="A11" s="524" t="s">
        <v>1862</v>
      </c>
      <c r="B11" s="370">
        <v>5.25</v>
      </c>
      <c r="C11" s="370">
        <v>12.15</v>
      </c>
      <c r="D11" s="370">
        <f t="shared" si="0"/>
        <v>0.79</v>
      </c>
      <c r="E11" s="522">
        <v>0.15</v>
      </c>
      <c r="F11" s="370">
        <f t="shared" si="1"/>
        <v>68.59</v>
      </c>
      <c r="G11" s="370">
        <v>150</v>
      </c>
      <c r="H11" s="370">
        <f t="shared" si="2"/>
        <v>171.48</v>
      </c>
      <c r="I11" s="370">
        <f t="shared" si="3"/>
        <v>205.78</v>
      </c>
      <c r="J11" s="964"/>
      <c r="K11" s="370">
        <v>0.1</v>
      </c>
      <c r="L11" s="370">
        <v>0.1</v>
      </c>
      <c r="M11" s="505">
        <f t="shared" si="4"/>
        <v>7.0000000000000001E-3</v>
      </c>
      <c r="N11" s="369">
        <v>60000</v>
      </c>
      <c r="O11" s="505">
        <v>1.0999999999999999E-2</v>
      </c>
      <c r="P11" s="370">
        <f t="shared" si="5"/>
        <v>0.24</v>
      </c>
      <c r="Q11" s="523">
        <f t="shared" si="6"/>
        <v>2.92E-2</v>
      </c>
      <c r="R11" s="522">
        <v>5.0000000000000001E-3</v>
      </c>
      <c r="S11" s="521">
        <f t="shared" si="7"/>
        <v>256.01</v>
      </c>
      <c r="T11" s="964"/>
      <c r="U11" s="520">
        <f t="shared" si="8"/>
        <v>18.140999999999998</v>
      </c>
      <c r="V11" s="519" t="str">
        <f t="shared" si="9"/>
        <v>OK</v>
      </c>
      <c r="W11" s="964"/>
      <c r="X11" s="518">
        <v>32</v>
      </c>
      <c r="Y11" s="518">
        <v>95</v>
      </c>
      <c r="Z11" s="518">
        <v>204</v>
      </c>
      <c r="AA11" s="518">
        <f t="shared" si="10"/>
        <v>408</v>
      </c>
      <c r="AB11" s="518">
        <v>602</v>
      </c>
      <c r="AC11" s="518">
        <f t="shared" si="11"/>
        <v>612</v>
      </c>
      <c r="AD11" s="518">
        <f t="shared" si="12"/>
        <v>1204</v>
      </c>
    </row>
    <row r="12" spans="1:31">
      <c r="A12" s="517" t="s">
        <v>1861</v>
      </c>
      <c r="B12" s="501">
        <v>1.8</v>
      </c>
      <c r="C12" s="501">
        <v>5.5</v>
      </c>
      <c r="D12" s="501">
        <f t="shared" si="0"/>
        <v>0.27</v>
      </c>
      <c r="E12" s="507">
        <v>0.15</v>
      </c>
      <c r="F12" s="501">
        <f t="shared" si="1"/>
        <v>10.64</v>
      </c>
      <c r="G12" s="501">
        <v>150</v>
      </c>
      <c r="H12" s="501">
        <f t="shared" si="2"/>
        <v>26.6</v>
      </c>
      <c r="I12" s="501">
        <f t="shared" si="3"/>
        <v>31.92</v>
      </c>
      <c r="J12" s="964"/>
      <c r="K12" s="501">
        <v>0.1</v>
      </c>
      <c r="L12" s="501">
        <v>0.1</v>
      </c>
      <c r="M12" s="515">
        <f t="shared" si="4"/>
        <v>7.0000000000000001E-3</v>
      </c>
      <c r="N12" s="516">
        <v>60000</v>
      </c>
      <c r="O12" s="515">
        <v>1.0999999999999999E-2</v>
      </c>
      <c r="P12" s="501">
        <f t="shared" si="5"/>
        <v>0.24</v>
      </c>
      <c r="Q12" s="514">
        <f t="shared" si="6"/>
        <v>2.92E-2</v>
      </c>
      <c r="R12" s="507">
        <v>5.0000000000000001E-3</v>
      </c>
      <c r="S12" s="513">
        <f t="shared" si="7"/>
        <v>256.01</v>
      </c>
      <c r="T12" s="964"/>
      <c r="U12" s="512">
        <f t="shared" si="8"/>
        <v>52.923000000000002</v>
      </c>
      <c r="V12" s="511" t="str">
        <f t="shared" si="9"/>
        <v>OK</v>
      </c>
      <c r="W12" s="964"/>
      <c r="X12" s="499">
        <v>32</v>
      </c>
      <c r="Y12" s="499">
        <v>95</v>
      </c>
      <c r="Z12" s="499">
        <v>204</v>
      </c>
      <c r="AA12" s="499">
        <f t="shared" si="10"/>
        <v>408</v>
      </c>
      <c r="AB12" s="499">
        <v>602</v>
      </c>
      <c r="AC12" s="499">
        <f t="shared" si="11"/>
        <v>612</v>
      </c>
      <c r="AD12" s="499">
        <f t="shared" si="12"/>
        <v>1204</v>
      </c>
    </row>
    <row r="13" spans="1:31">
      <c r="A13" s="524" t="s">
        <v>1860</v>
      </c>
      <c r="B13" s="370">
        <v>7.9</v>
      </c>
      <c r="C13" s="370">
        <v>5.6</v>
      </c>
      <c r="D13" s="370">
        <f t="shared" si="0"/>
        <v>0.79</v>
      </c>
      <c r="E13" s="522">
        <v>0.1</v>
      </c>
      <c r="F13" s="370">
        <f t="shared" si="1"/>
        <v>46.45</v>
      </c>
      <c r="G13" s="370">
        <v>150</v>
      </c>
      <c r="H13" s="370">
        <f t="shared" si="2"/>
        <v>116.13</v>
      </c>
      <c r="I13" s="370">
        <f t="shared" si="3"/>
        <v>139.36000000000001</v>
      </c>
      <c r="J13" s="964"/>
      <c r="K13" s="370">
        <v>0.2</v>
      </c>
      <c r="L13" s="370">
        <v>0.1</v>
      </c>
      <c r="M13" s="505">
        <f t="shared" si="4"/>
        <v>1.4E-2</v>
      </c>
      <c r="N13" s="369">
        <v>60000</v>
      </c>
      <c r="O13" s="505">
        <v>1.0999999999999999E-2</v>
      </c>
      <c r="P13" s="370">
        <f t="shared" si="5"/>
        <v>0.34</v>
      </c>
      <c r="Q13" s="523">
        <f t="shared" si="6"/>
        <v>4.1200000000000001E-2</v>
      </c>
      <c r="R13" s="522">
        <v>5.0000000000000001E-3</v>
      </c>
      <c r="S13" s="521">
        <f t="shared" si="7"/>
        <v>644.12</v>
      </c>
      <c r="T13" s="964"/>
      <c r="U13" s="520">
        <f t="shared" si="8"/>
        <v>31.061</v>
      </c>
      <c r="V13" s="519" t="str">
        <f t="shared" si="9"/>
        <v>OK</v>
      </c>
      <c r="W13" s="964"/>
      <c r="X13" s="518">
        <v>32</v>
      </c>
      <c r="Y13" s="518">
        <v>95</v>
      </c>
      <c r="Z13" s="518">
        <v>204</v>
      </c>
      <c r="AA13" s="518">
        <f t="shared" si="10"/>
        <v>408</v>
      </c>
      <c r="AB13" s="518">
        <v>602</v>
      </c>
      <c r="AC13" s="518">
        <f t="shared" si="11"/>
        <v>612</v>
      </c>
      <c r="AD13" s="518">
        <f t="shared" si="12"/>
        <v>1204</v>
      </c>
    </row>
    <row r="14" spans="1:31">
      <c r="A14" s="517" t="s">
        <v>1859</v>
      </c>
      <c r="B14" s="501">
        <v>2</v>
      </c>
      <c r="C14" s="501">
        <v>3.35</v>
      </c>
      <c r="D14" s="501">
        <f t="shared" si="0"/>
        <v>0.3</v>
      </c>
      <c r="E14" s="507">
        <v>0.15</v>
      </c>
      <c r="F14" s="501">
        <f t="shared" si="1"/>
        <v>7.2</v>
      </c>
      <c r="G14" s="501">
        <v>150</v>
      </c>
      <c r="H14" s="501">
        <f t="shared" si="2"/>
        <v>18</v>
      </c>
      <c r="I14" s="501">
        <f t="shared" si="3"/>
        <v>21.6</v>
      </c>
      <c r="J14" s="964"/>
      <c r="K14" s="501">
        <v>0.1</v>
      </c>
      <c r="L14" s="501">
        <v>0.1</v>
      </c>
      <c r="M14" s="515">
        <f t="shared" si="4"/>
        <v>7.0000000000000001E-3</v>
      </c>
      <c r="N14" s="516">
        <v>60000</v>
      </c>
      <c r="O14" s="515">
        <v>1.0999999999999999E-2</v>
      </c>
      <c r="P14" s="501">
        <f t="shared" si="5"/>
        <v>0.24</v>
      </c>
      <c r="Q14" s="514">
        <f t="shared" si="6"/>
        <v>2.92E-2</v>
      </c>
      <c r="R14" s="507">
        <v>5.0000000000000001E-3</v>
      </c>
      <c r="S14" s="513">
        <f t="shared" si="7"/>
        <v>256.01</v>
      </c>
      <c r="T14" s="964"/>
      <c r="U14" s="512">
        <f t="shared" si="8"/>
        <v>47.63</v>
      </c>
      <c r="V14" s="511" t="str">
        <f t="shared" si="9"/>
        <v>OK</v>
      </c>
      <c r="W14" s="964"/>
      <c r="X14" s="499">
        <v>32</v>
      </c>
      <c r="Y14" s="499">
        <v>95</v>
      </c>
      <c r="Z14" s="499">
        <v>204</v>
      </c>
      <c r="AA14" s="499">
        <f t="shared" si="10"/>
        <v>408</v>
      </c>
      <c r="AB14" s="499">
        <v>602</v>
      </c>
      <c r="AC14" s="499">
        <f t="shared" si="11"/>
        <v>612</v>
      </c>
      <c r="AD14" s="499">
        <f t="shared" si="12"/>
        <v>1204</v>
      </c>
    </row>
    <row r="15" spans="1:31">
      <c r="A15" s="965" t="s">
        <v>1858</v>
      </c>
      <c r="B15" s="509">
        <v>5.4</v>
      </c>
      <c r="C15" s="509">
        <v>25.3</v>
      </c>
      <c r="D15" s="509">
        <f t="shared" si="0"/>
        <v>0.81</v>
      </c>
      <c r="E15" s="510">
        <v>0.15</v>
      </c>
      <c r="F15" s="509">
        <f t="shared" si="1"/>
        <v>146.87</v>
      </c>
      <c r="G15" s="509">
        <v>150</v>
      </c>
      <c r="H15" s="509">
        <f t="shared" si="2"/>
        <v>367.18</v>
      </c>
      <c r="I15" s="960">
        <f>SUM(H15:H16)*1.2</f>
        <v>465.13</v>
      </c>
      <c r="J15" s="964"/>
      <c r="K15" s="960">
        <v>0.3</v>
      </c>
      <c r="L15" s="960">
        <v>0.1</v>
      </c>
      <c r="M15" s="967">
        <f t="shared" si="4"/>
        <v>2.1000000000000001E-2</v>
      </c>
      <c r="N15" s="968">
        <v>60000</v>
      </c>
      <c r="O15" s="959">
        <v>1.0999999999999999E-2</v>
      </c>
      <c r="P15" s="960">
        <f t="shared" si="5"/>
        <v>0.44</v>
      </c>
      <c r="Q15" s="971">
        <f t="shared" si="6"/>
        <v>4.7699999999999999E-2</v>
      </c>
      <c r="R15" s="972">
        <v>5.0000000000000001E-3</v>
      </c>
      <c r="S15" s="973">
        <f t="shared" si="7"/>
        <v>1065.31</v>
      </c>
      <c r="T15" s="964"/>
      <c r="U15" s="974">
        <f>(60*(N15*(M15/O15)*(Q15^(2/3))*(R15^(1/2))))/(G15*(B15+B16+((D15+D16)/2)))</f>
        <v>51.463999999999999</v>
      </c>
      <c r="V15" s="975" t="str">
        <f t="shared" si="9"/>
        <v>OK</v>
      </c>
      <c r="W15" s="964"/>
      <c r="X15" s="969">
        <v>32</v>
      </c>
      <c r="Y15" s="969">
        <v>95</v>
      </c>
      <c r="Z15" s="969">
        <v>204</v>
      </c>
      <c r="AA15" s="969">
        <f t="shared" si="10"/>
        <v>408</v>
      </c>
      <c r="AB15" s="969">
        <v>602</v>
      </c>
      <c r="AC15" s="969">
        <f t="shared" si="11"/>
        <v>612</v>
      </c>
      <c r="AD15" s="969">
        <f t="shared" si="12"/>
        <v>1204</v>
      </c>
      <c r="AE15" s="508"/>
    </row>
    <row r="16" spans="1:31">
      <c r="A16" s="966"/>
      <c r="B16" s="509">
        <v>2.2999999999999998</v>
      </c>
      <c r="C16" s="509">
        <v>3.3</v>
      </c>
      <c r="D16" s="509">
        <f t="shared" si="0"/>
        <v>0.35</v>
      </c>
      <c r="E16" s="510">
        <v>0.15</v>
      </c>
      <c r="F16" s="509">
        <f t="shared" si="1"/>
        <v>8.17</v>
      </c>
      <c r="G16" s="509">
        <v>150</v>
      </c>
      <c r="H16" s="509">
        <f t="shared" si="2"/>
        <v>20.43</v>
      </c>
      <c r="I16" s="960"/>
      <c r="J16" s="964"/>
      <c r="K16" s="960"/>
      <c r="L16" s="960"/>
      <c r="M16" s="967"/>
      <c r="N16" s="968"/>
      <c r="O16" s="959"/>
      <c r="P16" s="960"/>
      <c r="Q16" s="971"/>
      <c r="R16" s="972"/>
      <c r="S16" s="973"/>
      <c r="T16" s="964"/>
      <c r="U16" s="974"/>
      <c r="V16" s="975"/>
      <c r="W16" s="964"/>
      <c r="X16" s="970"/>
      <c r="Y16" s="970"/>
      <c r="Z16" s="970"/>
      <c r="AA16" s="970"/>
      <c r="AB16" s="970"/>
      <c r="AC16" s="970"/>
      <c r="AD16" s="970"/>
      <c r="AE16" s="508"/>
    </row>
    <row r="17" spans="1:30">
      <c r="A17" s="987" t="s">
        <v>1857</v>
      </c>
      <c r="B17" s="501">
        <v>5.4</v>
      </c>
      <c r="C17" s="501">
        <v>25.3</v>
      </c>
      <c r="D17" s="501">
        <f t="shared" si="0"/>
        <v>0.81</v>
      </c>
      <c r="E17" s="507">
        <v>0.15</v>
      </c>
      <c r="F17" s="501">
        <f t="shared" si="1"/>
        <v>146.87</v>
      </c>
      <c r="G17" s="501">
        <v>150</v>
      </c>
      <c r="H17" s="501">
        <f t="shared" si="2"/>
        <v>367.18</v>
      </c>
      <c r="I17" s="983">
        <f>SUM(H17:H18)*1.2</f>
        <v>660.1</v>
      </c>
      <c r="J17" s="964"/>
      <c r="K17" s="983">
        <v>0.3</v>
      </c>
      <c r="L17" s="983">
        <v>0.1</v>
      </c>
      <c r="M17" s="989">
        <f>K17*(L17-0.03)</f>
        <v>2.1000000000000001E-2</v>
      </c>
      <c r="N17" s="979">
        <v>60000</v>
      </c>
      <c r="O17" s="982">
        <v>1.0999999999999999E-2</v>
      </c>
      <c r="P17" s="983">
        <f>K17+2*(L17-0.03)</f>
        <v>0.44</v>
      </c>
      <c r="Q17" s="984">
        <f>M17/P17</f>
        <v>4.7699999999999999E-2</v>
      </c>
      <c r="R17" s="976">
        <v>5.0000000000000001E-3</v>
      </c>
      <c r="S17" s="977">
        <f>N17*(M17/O17)*(Q17^(2/3))*(R17^(1/2))</f>
        <v>1065.31</v>
      </c>
      <c r="T17" s="964"/>
      <c r="U17" s="978">
        <f>(60*(N17*(M17/O17)*(Q17^(2/3))*(R17^(1/2))))/(G17*(B17+B18+((D17+D18)/2)))</f>
        <v>52.189</v>
      </c>
      <c r="V17" s="986" t="str">
        <f>IF(U17&gt;C17,"OK","Erro")</f>
        <v>OK</v>
      </c>
      <c r="W17" s="964"/>
      <c r="X17" s="980">
        <v>32</v>
      </c>
      <c r="Y17" s="980">
        <v>95</v>
      </c>
      <c r="Z17" s="980">
        <v>204</v>
      </c>
      <c r="AA17" s="980">
        <f>Z17*2</f>
        <v>408</v>
      </c>
      <c r="AB17" s="980">
        <v>602</v>
      </c>
      <c r="AC17" s="980">
        <f>3*Z17</f>
        <v>612</v>
      </c>
      <c r="AD17" s="980">
        <f>2*AB17</f>
        <v>1204</v>
      </c>
    </row>
    <row r="18" spans="1:30">
      <c r="A18" s="988"/>
      <c r="B18" s="501">
        <v>2.2999999999999998</v>
      </c>
      <c r="C18" s="501">
        <v>31</v>
      </c>
      <c r="D18" s="501">
        <f t="shared" si="0"/>
        <v>0.12</v>
      </c>
      <c r="E18" s="507">
        <v>0.05</v>
      </c>
      <c r="F18" s="501">
        <f t="shared" si="1"/>
        <v>73.16</v>
      </c>
      <c r="G18" s="501">
        <v>150</v>
      </c>
      <c r="H18" s="501">
        <f t="shared" si="2"/>
        <v>182.9</v>
      </c>
      <c r="I18" s="983"/>
      <c r="J18" s="964"/>
      <c r="K18" s="983"/>
      <c r="L18" s="983"/>
      <c r="M18" s="989"/>
      <c r="N18" s="979"/>
      <c r="O18" s="982"/>
      <c r="P18" s="983"/>
      <c r="Q18" s="984"/>
      <c r="R18" s="976"/>
      <c r="S18" s="977"/>
      <c r="T18" s="964"/>
      <c r="U18" s="978"/>
      <c r="V18" s="986"/>
      <c r="W18" s="964"/>
      <c r="X18" s="981"/>
      <c r="Y18" s="981"/>
      <c r="Z18" s="981"/>
      <c r="AA18" s="981"/>
      <c r="AB18" s="981"/>
      <c r="AC18" s="981"/>
      <c r="AD18" s="981"/>
    </row>
    <row r="19" spans="1:30">
      <c r="A19" s="964"/>
      <c r="B19" s="964"/>
      <c r="C19" s="964"/>
      <c r="D19" s="964"/>
      <c r="E19" s="964"/>
      <c r="F19" s="964"/>
      <c r="G19" s="964"/>
      <c r="H19" s="964"/>
      <c r="I19" s="964"/>
      <c r="J19" s="985"/>
      <c r="K19" s="985"/>
      <c r="L19" s="985"/>
      <c r="M19" s="985"/>
      <c r="N19" s="985"/>
      <c r="O19" s="985"/>
      <c r="P19" s="985"/>
      <c r="Q19" s="985"/>
      <c r="R19" s="985"/>
      <c r="S19" s="985"/>
      <c r="T19" s="985"/>
      <c r="U19" s="985"/>
      <c r="V19" s="985"/>
      <c r="W19" s="985"/>
      <c r="X19" s="964"/>
      <c r="Y19" s="964"/>
      <c r="Z19" s="964"/>
      <c r="AA19" s="964"/>
      <c r="AB19" s="964"/>
      <c r="AC19" s="964"/>
      <c r="AD19" s="964"/>
    </row>
    <row r="20" spans="1:30">
      <c r="A20" s="962" t="s">
        <v>1856</v>
      </c>
      <c r="B20" s="963"/>
      <c r="C20" s="963"/>
      <c r="D20" s="963"/>
      <c r="E20" s="963"/>
      <c r="F20" s="963"/>
      <c r="G20" s="963"/>
      <c r="H20" s="963"/>
      <c r="I20" s="963"/>
      <c r="J20" s="930"/>
      <c r="K20" s="500"/>
      <c r="L20" s="500"/>
      <c r="M20" s="500"/>
      <c r="N20" s="500"/>
      <c r="O20" s="500"/>
      <c r="P20" s="500"/>
      <c r="Q20" s="500"/>
      <c r="R20" s="500"/>
      <c r="S20" s="500"/>
      <c r="T20" s="500"/>
      <c r="U20" s="500"/>
      <c r="V20" s="500"/>
      <c r="W20" s="930"/>
      <c r="X20" s="962" t="s">
        <v>1855</v>
      </c>
      <c r="Y20" s="962"/>
      <c r="Z20" s="962"/>
      <c r="AA20" s="962"/>
      <c r="AB20" s="962"/>
      <c r="AC20" s="962"/>
      <c r="AD20" s="962"/>
    </row>
    <row r="21" spans="1:30" ht="30">
      <c r="A21" s="506" t="s">
        <v>1854</v>
      </c>
      <c r="B21" s="505" t="s">
        <v>1853</v>
      </c>
      <c r="C21" s="505" t="s">
        <v>1852</v>
      </c>
      <c r="D21" s="505" t="s">
        <v>1851</v>
      </c>
      <c r="E21" s="505" t="s">
        <v>1850</v>
      </c>
      <c r="F21" s="505" t="s">
        <v>1849</v>
      </c>
      <c r="G21" s="505" t="s">
        <v>1848</v>
      </c>
      <c r="H21" s="504" t="s">
        <v>1847</v>
      </c>
      <c r="I21" s="504" t="s">
        <v>1846</v>
      </c>
      <c r="J21" s="930"/>
      <c r="K21" s="500"/>
      <c r="L21" s="500"/>
      <c r="M21" s="500"/>
      <c r="N21" s="500"/>
      <c r="O21" s="500"/>
      <c r="P21" s="500"/>
      <c r="Q21" s="500"/>
      <c r="R21" s="500"/>
      <c r="S21" s="500"/>
      <c r="T21" s="500"/>
      <c r="U21" s="500"/>
      <c r="V21" s="500"/>
      <c r="W21" s="930"/>
      <c r="X21" s="503" t="s">
        <v>1845</v>
      </c>
      <c r="Y21" s="503" t="s">
        <v>1844</v>
      </c>
      <c r="Z21" s="503" t="s">
        <v>1843</v>
      </c>
      <c r="AA21" s="503" t="s">
        <v>1842</v>
      </c>
      <c r="AB21" s="503" t="s">
        <v>1841</v>
      </c>
      <c r="AC21" s="503" t="s">
        <v>1840</v>
      </c>
      <c r="AD21" s="503" t="s">
        <v>1839</v>
      </c>
    </row>
    <row r="22" spans="1:30">
      <c r="A22" s="502" t="s">
        <v>1838</v>
      </c>
      <c r="B22" s="501">
        <f>H4</f>
        <v>161.68</v>
      </c>
      <c r="C22" s="501">
        <f>H5</f>
        <v>161.68</v>
      </c>
      <c r="D22" s="501">
        <f>H6</f>
        <v>237.15</v>
      </c>
      <c r="E22" s="501">
        <f>H7</f>
        <v>237.15</v>
      </c>
      <c r="F22" s="501">
        <f>H9</f>
        <v>354.25</v>
      </c>
      <c r="G22" s="501">
        <f>H10</f>
        <v>171.48</v>
      </c>
      <c r="H22" s="501">
        <f>SUM(B22:G22)</f>
        <v>1323.39</v>
      </c>
      <c r="I22" s="501">
        <f>H22*1.2</f>
        <v>1588.07</v>
      </c>
      <c r="J22" s="930"/>
      <c r="K22" s="500"/>
      <c r="L22" s="500"/>
      <c r="M22" s="500"/>
      <c r="N22" s="500"/>
      <c r="O22" s="500"/>
      <c r="P22" s="500"/>
      <c r="Q22" s="500"/>
      <c r="R22" s="500"/>
      <c r="S22" s="500"/>
      <c r="T22" s="500"/>
      <c r="U22" s="500"/>
      <c r="V22" s="500"/>
      <c r="W22" s="930"/>
      <c r="X22" s="499">
        <v>204</v>
      </c>
      <c r="Y22" s="499">
        <v>408</v>
      </c>
      <c r="Z22" s="499">
        <v>602</v>
      </c>
      <c r="AA22" s="499">
        <f>4*X22</f>
        <v>816</v>
      </c>
      <c r="AB22" s="499">
        <f>5*X22</f>
        <v>1020</v>
      </c>
      <c r="AC22" s="499">
        <f>2*Z22</f>
        <v>1204</v>
      </c>
      <c r="AD22" s="499">
        <f>3*Z22</f>
        <v>1806</v>
      </c>
    </row>
  </sheetData>
  <mergeCells count="53">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 ref="R17:R18"/>
    <mergeCell ref="S17:S18"/>
    <mergeCell ref="U17:U18"/>
    <mergeCell ref="N17:N18"/>
    <mergeCell ref="AC17:AC18"/>
    <mergeCell ref="AB17:AB18"/>
    <mergeCell ref="O17:O18"/>
    <mergeCell ref="P17:P18"/>
    <mergeCell ref="Q17:Q18"/>
    <mergeCell ref="AD15:AD16"/>
    <mergeCell ref="Q15:Q16"/>
    <mergeCell ref="R15:R16"/>
    <mergeCell ref="S15:S16"/>
    <mergeCell ref="U15:U16"/>
    <mergeCell ref="V15:V16"/>
    <mergeCell ref="X15:X16"/>
    <mergeCell ref="Y15:Y16"/>
    <mergeCell ref="Z15:Z16"/>
    <mergeCell ref="AA15:AA16"/>
    <mergeCell ref="AB15:AB16"/>
    <mergeCell ref="AC15:AC16"/>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900"/>
  <sheetViews>
    <sheetView tabSelected="1" view="pageBreakPreview" topLeftCell="A589" zoomScaleNormal="115" zoomScaleSheetLayoutView="100" zoomScalePageLayoutView="70" workbookViewId="0">
      <selection activeCell="I83" sqref="I83"/>
    </sheetView>
  </sheetViews>
  <sheetFormatPr defaultRowHeight="14.25"/>
  <cols>
    <col min="1" max="1" width="12.5703125" style="209" customWidth="1"/>
    <col min="2" max="2" width="12.85546875" style="209" customWidth="1"/>
    <col min="3" max="3" width="7.140625" style="223" customWidth="1"/>
    <col min="4" max="4" width="59.5703125" style="221" customWidth="1"/>
    <col min="5" max="5" width="6.140625" style="209" customWidth="1"/>
    <col min="6" max="6" width="9.85546875" style="222" customWidth="1"/>
    <col min="7" max="7" width="11.85546875" style="222" customWidth="1"/>
    <col min="8" max="8" width="10.7109375" style="222" customWidth="1"/>
    <col min="9" max="9" width="11.140625" style="209" customWidth="1"/>
    <col min="10" max="10" width="16" style="222" customWidth="1"/>
    <col min="11" max="16384" width="9.140625" style="209"/>
  </cols>
  <sheetData>
    <row r="1" spans="1:99" ht="11.1" customHeight="1">
      <c r="A1" s="684" t="s">
        <v>1382</v>
      </c>
      <c r="B1" s="684"/>
      <c r="C1" s="684"/>
      <c r="D1" s="684"/>
      <c r="E1" s="684"/>
      <c r="F1" s="684"/>
      <c r="G1" s="684"/>
      <c r="H1" s="684"/>
      <c r="I1" s="684"/>
      <c r="J1" s="684"/>
    </row>
    <row r="2" spans="1:99" ht="11.1" customHeight="1">
      <c r="A2" s="684"/>
      <c r="B2" s="684"/>
      <c r="C2" s="684"/>
      <c r="D2" s="684"/>
      <c r="E2" s="684"/>
      <c r="F2" s="684"/>
      <c r="G2" s="684"/>
      <c r="H2" s="684"/>
      <c r="I2" s="684"/>
      <c r="J2" s="684"/>
    </row>
    <row r="3" spans="1:99" ht="18" customHeight="1">
      <c r="A3" s="564" t="s">
        <v>1387</v>
      </c>
      <c r="B3" s="565"/>
      <c r="C3" s="66"/>
      <c r="D3" s="67"/>
      <c r="E3" s="562" t="s">
        <v>10</v>
      </c>
      <c r="F3" s="563"/>
      <c r="G3" s="688">
        <f>J605</f>
        <v>0</v>
      </c>
      <c r="H3" s="688"/>
      <c r="I3" s="559" t="s">
        <v>12</v>
      </c>
      <c r="J3" s="228">
        <v>42149</v>
      </c>
    </row>
    <row r="4" spans="1:99" ht="18" customHeight="1">
      <c r="A4" s="438" t="s">
        <v>1390</v>
      </c>
      <c r="B4" s="569" t="s">
        <v>1389</v>
      </c>
      <c r="C4" s="569"/>
      <c r="D4" s="569"/>
      <c r="E4" s="566"/>
      <c r="F4" s="434" t="s">
        <v>11</v>
      </c>
      <c r="G4" s="563">
        <f>G3/$B$6</f>
        <v>0</v>
      </c>
      <c r="H4" s="689" t="s">
        <v>1385</v>
      </c>
      <c r="I4" s="689"/>
      <c r="J4" s="239">
        <f>'BDI - Serviços'!G25</f>
        <v>0.24940000000000001</v>
      </c>
    </row>
    <row r="5" spans="1:99" ht="18" customHeight="1">
      <c r="A5" s="435" t="s">
        <v>612</v>
      </c>
      <c r="B5" s="569" t="s">
        <v>1375</v>
      </c>
      <c r="C5" s="569"/>
      <c r="D5" s="569"/>
      <c r="E5" s="210"/>
      <c r="F5" s="563"/>
      <c r="G5" s="563"/>
      <c r="H5" s="689" t="s">
        <v>1386</v>
      </c>
      <c r="I5" s="689"/>
      <c r="J5" s="239">
        <f>'BDI-Equipamentos'!H25</f>
        <v>0.1278</v>
      </c>
    </row>
    <row r="6" spans="1:99" ht="18" customHeight="1">
      <c r="A6" s="561" t="s">
        <v>76</v>
      </c>
      <c r="B6" s="305">
        <v>1116.78</v>
      </c>
      <c r="C6" s="424"/>
      <c r="D6" s="219"/>
      <c r="E6" s="210"/>
      <c r="F6" s="563"/>
      <c r="G6" s="434" t="s">
        <v>14</v>
      </c>
      <c r="H6" s="690" t="s">
        <v>1391</v>
      </c>
      <c r="I6" s="690"/>
      <c r="J6" s="691"/>
    </row>
    <row r="7" spans="1:99" s="432" customFormat="1" ht="21" customHeight="1">
      <c r="A7" s="692" t="s">
        <v>1392</v>
      </c>
      <c r="B7" s="683"/>
      <c r="C7" s="683" t="s">
        <v>2696</v>
      </c>
      <c r="D7" s="683"/>
      <c r="E7" s="429" t="s">
        <v>1384</v>
      </c>
      <c r="F7" s="430"/>
      <c r="G7" s="430"/>
      <c r="H7" s="430"/>
      <c r="I7" s="431"/>
      <c r="J7" s="568"/>
      <c r="K7" s="336"/>
      <c r="L7" s="336"/>
      <c r="M7" s="336"/>
      <c r="N7" s="336"/>
      <c r="O7" s="336"/>
      <c r="P7" s="336"/>
      <c r="Q7" s="336"/>
      <c r="R7" s="336"/>
      <c r="S7" s="336"/>
      <c r="T7" s="336"/>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c r="BM7" s="336"/>
      <c r="BN7" s="336"/>
      <c r="BO7" s="336"/>
      <c r="BP7" s="336"/>
      <c r="BQ7" s="336"/>
      <c r="BR7" s="336"/>
      <c r="BS7" s="336"/>
      <c r="BT7" s="336"/>
      <c r="BU7" s="336"/>
      <c r="BV7" s="336"/>
      <c r="BW7" s="336"/>
      <c r="BX7" s="336"/>
      <c r="BY7" s="336"/>
      <c r="BZ7" s="336"/>
      <c r="CA7" s="336"/>
      <c r="CB7" s="336"/>
      <c r="CC7" s="336"/>
      <c r="CD7" s="336"/>
      <c r="CE7" s="336"/>
      <c r="CF7" s="336"/>
      <c r="CG7" s="336"/>
      <c r="CH7" s="336"/>
      <c r="CI7" s="336"/>
      <c r="CJ7" s="336"/>
      <c r="CK7" s="336"/>
      <c r="CL7" s="336"/>
      <c r="CM7" s="336"/>
      <c r="CN7" s="336"/>
      <c r="CO7" s="336"/>
      <c r="CP7" s="336"/>
      <c r="CQ7" s="336"/>
      <c r="CR7" s="336"/>
      <c r="CS7" s="336"/>
    </row>
    <row r="8" spans="1:99" s="210" customFormat="1" ht="12" customHeight="1">
      <c r="A8" s="233"/>
      <c r="B8" s="235"/>
      <c r="C8" s="236"/>
      <c r="D8" s="605"/>
      <c r="E8" s="606"/>
      <c r="F8" s="607"/>
      <c r="G8" s="607"/>
      <c r="H8" s="608"/>
      <c r="I8" s="235"/>
      <c r="J8" s="60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row>
    <row r="9" spans="1:99" ht="12" customHeight="1">
      <c r="A9" s="685" t="s">
        <v>6</v>
      </c>
      <c r="B9" s="686" t="s">
        <v>34</v>
      </c>
      <c r="C9" s="685" t="s">
        <v>0</v>
      </c>
      <c r="D9" s="686" t="s">
        <v>1</v>
      </c>
      <c r="E9" s="686" t="s">
        <v>36</v>
      </c>
      <c r="F9" s="687" t="s">
        <v>35</v>
      </c>
      <c r="G9" s="558"/>
      <c r="H9" s="685" t="s">
        <v>2</v>
      </c>
      <c r="I9" s="685"/>
      <c r="J9" s="685"/>
    </row>
    <row r="10" spans="1:99" ht="48" customHeight="1">
      <c r="A10" s="685"/>
      <c r="B10" s="686"/>
      <c r="C10" s="685"/>
      <c r="D10" s="686"/>
      <c r="E10" s="686"/>
      <c r="F10" s="687"/>
      <c r="G10" s="610" t="s">
        <v>611</v>
      </c>
      <c r="H10" s="610" t="s">
        <v>3</v>
      </c>
      <c r="I10" s="557" t="s">
        <v>4</v>
      </c>
      <c r="J10" s="610" t="s">
        <v>5</v>
      </c>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row>
    <row r="11" spans="1:99" s="211" customFormat="1" ht="20.25" customHeight="1">
      <c r="A11" s="71"/>
      <c r="B11" s="71"/>
      <c r="C11" s="72" t="s">
        <v>50</v>
      </c>
      <c r="D11" s="73" t="s">
        <v>15</v>
      </c>
      <c r="E11" s="71"/>
      <c r="F11" s="74"/>
      <c r="G11" s="74"/>
      <c r="H11" s="74"/>
      <c r="I11" s="71"/>
      <c r="J11" s="74"/>
    </row>
    <row r="12" spans="1:99" s="212" customFormat="1" ht="33" customHeight="1">
      <c r="A12" s="340">
        <v>10775</v>
      </c>
      <c r="B12" s="75" t="s">
        <v>16</v>
      </c>
      <c r="C12" s="76" t="s">
        <v>52</v>
      </c>
      <c r="D12" s="351" t="s">
        <v>849</v>
      </c>
      <c r="E12" s="75" t="s">
        <v>850</v>
      </c>
      <c r="F12" s="560">
        <v>10</v>
      </c>
      <c r="G12" s="266">
        <f t="shared" ref="G12:G15" si="0">$J$4</f>
        <v>0.24940000000000001</v>
      </c>
      <c r="H12" s="328"/>
      <c r="I12" s="77">
        <f>(H12*(1+$J$4))</f>
        <v>0</v>
      </c>
      <c r="J12" s="328">
        <f t="shared" ref="J12:J16" si="1">F12*I12</f>
        <v>0</v>
      </c>
    </row>
    <row r="13" spans="1:99" ht="30" customHeight="1">
      <c r="A13" s="313" t="s">
        <v>1427</v>
      </c>
      <c r="B13" s="318" t="s">
        <v>1351</v>
      </c>
      <c r="C13" s="76" t="s">
        <v>55</v>
      </c>
      <c r="D13" s="314" t="str">
        <f>Composição!$A$1176</f>
        <v xml:space="preserve"> INSTALAÇÃO PROVISÓRIA DE ENERGIA ELÉTRICA, AEREA, TRIFASICA, EM POSTE CONCRETO, EXCLUSIVE FORNECIMENTO DO MEDIDOR</v>
      </c>
      <c r="E13" s="80" t="s">
        <v>486</v>
      </c>
      <c r="F13" s="560">
        <v>1</v>
      </c>
      <c r="G13" s="266">
        <f t="shared" si="0"/>
        <v>0.24940000000000001</v>
      </c>
      <c r="H13" s="328"/>
      <c r="I13" s="77">
        <f t="shared" ref="I13:I15" si="2">(H13*(1+$J$4))</f>
        <v>0</v>
      </c>
      <c r="J13" s="328">
        <f t="shared" si="1"/>
        <v>0</v>
      </c>
    </row>
    <row r="14" spans="1:99" ht="28.5" customHeight="1">
      <c r="A14" s="75">
        <v>4813</v>
      </c>
      <c r="B14" s="75" t="s">
        <v>16</v>
      </c>
      <c r="C14" s="76" t="s">
        <v>61</v>
      </c>
      <c r="D14" s="361" t="s">
        <v>847</v>
      </c>
      <c r="E14" s="75" t="s">
        <v>497</v>
      </c>
      <c r="F14" s="560">
        <v>12.5</v>
      </c>
      <c r="G14" s="266">
        <f>$J$5</f>
        <v>0.1278</v>
      </c>
      <c r="H14" s="328"/>
      <c r="I14" s="77">
        <f t="shared" si="2"/>
        <v>0</v>
      </c>
      <c r="J14" s="328">
        <f t="shared" si="1"/>
        <v>0</v>
      </c>
    </row>
    <row r="15" spans="1:99" ht="39" customHeight="1">
      <c r="A15" s="318">
        <v>99059</v>
      </c>
      <c r="B15" s="80" t="s">
        <v>16</v>
      </c>
      <c r="C15" s="76" t="s">
        <v>92</v>
      </c>
      <c r="D15" s="364" t="s">
        <v>992</v>
      </c>
      <c r="E15" s="80" t="s">
        <v>492</v>
      </c>
      <c r="F15" s="306">
        <v>185.35</v>
      </c>
      <c r="G15" s="266">
        <f t="shared" si="0"/>
        <v>0.24940000000000001</v>
      </c>
      <c r="H15" s="328"/>
      <c r="I15" s="77">
        <f t="shared" si="2"/>
        <v>0</v>
      </c>
      <c r="J15" s="82">
        <f t="shared" si="1"/>
        <v>0</v>
      </c>
    </row>
    <row r="16" spans="1:99" ht="31.5" customHeight="1">
      <c r="A16" s="313" t="s">
        <v>1960</v>
      </c>
      <c r="B16" s="379" t="s">
        <v>485</v>
      </c>
      <c r="C16" s="76" t="s">
        <v>2472</v>
      </c>
      <c r="D16" s="364" t="s">
        <v>1947</v>
      </c>
      <c r="E16" s="80" t="s">
        <v>497</v>
      </c>
      <c r="F16" s="306">
        <v>6000</v>
      </c>
      <c r="G16" s="266">
        <f t="shared" ref="G16:G22" si="3">$J$4</f>
        <v>0.24940000000000001</v>
      </c>
      <c r="H16" s="328"/>
      <c r="I16" s="77">
        <f>(H16*(1+$J$4))</f>
        <v>0</v>
      </c>
      <c r="J16" s="82">
        <f t="shared" si="1"/>
        <v>0</v>
      </c>
    </row>
    <row r="17" spans="1:97" ht="21.6" customHeight="1">
      <c r="A17" s="88"/>
      <c r="B17" s="88"/>
      <c r="C17" s="242"/>
      <c r="D17" s="94"/>
      <c r="E17" s="88"/>
      <c r="F17" s="89"/>
      <c r="G17" s="89"/>
      <c r="H17" s="681" t="s">
        <v>22</v>
      </c>
      <c r="I17" s="681"/>
      <c r="J17" s="208">
        <f>SUM(J12:J16)</f>
        <v>0</v>
      </c>
    </row>
    <row r="18" spans="1:97" ht="21.6" customHeight="1">
      <c r="A18" s="85"/>
      <c r="B18" s="85"/>
      <c r="C18" s="72" t="s">
        <v>64</v>
      </c>
      <c r="D18" s="243" t="s">
        <v>2255</v>
      </c>
      <c r="E18" s="85"/>
      <c r="F18" s="86"/>
      <c r="G18" s="86"/>
      <c r="H18" s="86"/>
      <c r="I18" s="87"/>
      <c r="J18" s="86"/>
    </row>
    <row r="19" spans="1:97" ht="18" customHeight="1">
      <c r="A19" s="355"/>
      <c r="B19" s="355"/>
      <c r="C19" s="531" t="s">
        <v>66</v>
      </c>
      <c r="D19" s="532" t="s">
        <v>1946</v>
      </c>
      <c r="E19" s="355"/>
      <c r="F19" s="533"/>
      <c r="G19" s="533"/>
      <c r="H19" s="533"/>
      <c r="I19" s="536"/>
      <c r="J19" s="533"/>
    </row>
    <row r="20" spans="1:97" ht="28.5" customHeight="1">
      <c r="A20" s="318">
        <v>6081</v>
      </c>
      <c r="B20" s="80" t="s">
        <v>16</v>
      </c>
      <c r="C20" s="81" t="s">
        <v>2254</v>
      </c>
      <c r="D20" s="364" t="s">
        <v>1948</v>
      </c>
      <c r="E20" s="80" t="s">
        <v>496</v>
      </c>
      <c r="F20" s="306">
        <v>585.35</v>
      </c>
      <c r="G20" s="266">
        <f t="shared" si="3"/>
        <v>0.24940000000000001</v>
      </c>
      <c r="H20" s="82"/>
      <c r="I20" s="77">
        <f>(H20*(1+$J$4))</f>
        <v>0</v>
      </c>
      <c r="J20" s="82">
        <f>F20*I20</f>
        <v>0</v>
      </c>
    </row>
    <row r="21" spans="1:97" ht="40.5" customHeight="1">
      <c r="A21" s="318">
        <v>96386</v>
      </c>
      <c r="B21" s="80" t="s">
        <v>16</v>
      </c>
      <c r="C21" s="81" t="s">
        <v>2256</v>
      </c>
      <c r="D21" s="364" t="s">
        <v>1949</v>
      </c>
      <c r="E21" s="80" t="s">
        <v>496</v>
      </c>
      <c r="F21" s="306">
        <f>F20</f>
        <v>585.35</v>
      </c>
      <c r="G21" s="266">
        <f t="shared" si="3"/>
        <v>0.24940000000000001</v>
      </c>
      <c r="H21" s="82"/>
      <c r="I21" s="77">
        <f t="shared" ref="I21:I22" si="4">(H21*(1+$J$4))</f>
        <v>0</v>
      </c>
      <c r="J21" s="82">
        <f t="shared" ref="J21:J27" si="5">F21*I21</f>
        <v>0</v>
      </c>
    </row>
    <row r="22" spans="1:97" ht="30" customHeight="1">
      <c r="A22" s="318" t="s">
        <v>1950</v>
      </c>
      <c r="B22" s="80" t="s">
        <v>16</v>
      </c>
      <c r="C22" s="81" t="s">
        <v>2257</v>
      </c>
      <c r="D22" s="364" t="s">
        <v>1951</v>
      </c>
      <c r="E22" s="80" t="s">
        <v>496</v>
      </c>
      <c r="F22" s="306">
        <f>F20</f>
        <v>585.35</v>
      </c>
      <c r="G22" s="266">
        <f t="shared" si="3"/>
        <v>0.24940000000000001</v>
      </c>
      <c r="H22" s="82"/>
      <c r="I22" s="77">
        <f t="shared" si="4"/>
        <v>0</v>
      </c>
      <c r="J22" s="82">
        <f t="shared" si="5"/>
        <v>0</v>
      </c>
    </row>
    <row r="23" spans="1:97" ht="18" customHeight="1">
      <c r="A23" s="355"/>
      <c r="B23" s="355"/>
      <c r="C23" s="531" t="s">
        <v>68</v>
      </c>
      <c r="D23" s="532" t="s">
        <v>23</v>
      </c>
      <c r="E23" s="355"/>
      <c r="F23" s="533"/>
      <c r="G23" s="533"/>
      <c r="H23" s="82"/>
      <c r="I23" s="536"/>
      <c r="J23" s="82"/>
    </row>
    <row r="24" spans="1:97" ht="28.5" customHeight="1">
      <c r="A24" s="547" t="s">
        <v>2471</v>
      </c>
      <c r="B24" s="379" t="s">
        <v>485</v>
      </c>
      <c r="C24" s="81" t="s">
        <v>2258</v>
      </c>
      <c r="D24" s="545" t="s">
        <v>2450</v>
      </c>
      <c r="E24" s="75" t="s">
        <v>496</v>
      </c>
      <c r="F24" s="560">
        <f>'Mem. Cálculo (3)'!$G$3</f>
        <v>290.36</v>
      </c>
      <c r="G24" s="266">
        <f t="shared" ref="G24:G27" si="6">$J$4</f>
        <v>0.24940000000000001</v>
      </c>
      <c r="H24" s="82"/>
      <c r="I24" s="77">
        <f t="shared" ref="I24:I27" si="7">(H24*(1+$J$4))</f>
        <v>0</v>
      </c>
      <c r="J24" s="82">
        <f t="shared" si="5"/>
        <v>0</v>
      </c>
    </row>
    <row r="25" spans="1:97" ht="27" customHeight="1">
      <c r="A25" s="350">
        <v>9653</v>
      </c>
      <c r="B25" s="75" t="s">
        <v>16</v>
      </c>
      <c r="C25" s="81" t="s">
        <v>2259</v>
      </c>
      <c r="D25" s="351" t="s">
        <v>1994</v>
      </c>
      <c r="E25" s="75" t="s">
        <v>496</v>
      </c>
      <c r="F25" s="560">
        <f>'Mem. Cálculo (3)'!$D$129</f>
        <v>188.67</v>
      </c>
      <c r="G25" s="266">
        <f t="shared" si="6"/>
        <v>0.24940000000000001</v>
      </c>
      <c r="H25" s="82"/>
      <c r="I25" s="77">
        <f t="shared" si="7"/>
        <v>0</v>
      </c>
      <c r="J25" s="82">
        <f t="shared" si="5"/>
        <v>0</v>
      </c>
    </row>
    <row r="26" spans="1:97" ht="15" customHeight="1">
      <c r="A26" s="350">
        <v>93382</v>
      </c>
      <c r="B26" s="75" t="s">
        <v>16</v>
      </c>
      <c r="C26" s="81" t="s">
        <v>2260</v>
      </c>
      <c r="D26" s="351" t="s">
        <v>1995</v>
      </c>
      <c r="E26" s="75" t="s">
        <v>496</v>
      </c>
      <c r="F26" s="560">
        <f>F25-$F$38</f>
        <v>135.43</v>
      </c>
      <c r="G26" s="266">
        <f t="shared" si="6"/>
        <v>0.24940000000000001</v>
      </c>
      <c r="H26" s="82"/>
      <c r="I26" s="77">
        <f t="shared" si="7"/>
        <v>0</v>
      </c>
      <c r="J26" s="82">
        <f t="shared" si="5"/>
        <v>0</v>
      </c>
    </row>
    <row r="27" spans="1:97" ht="28.5" customHeight="1">
      <c r="A27" s="350">
        <v>96621</v>
      </c>
      <c r="B27" s="75" t="s">
        <v>16</v>
      </c>
      <c r="C27" s="81" t="s">
        <v>2261</v>
      </c>
      <c r="D27" s="354" t="s">
        <v>1996</v>
      </c>
      <c r="E27" s="75" t="s">
        <v>496</v>
      </c>
      <c r="F27" s="560">
        <f>'Mem. Cálculo (3)'!D127*0.05</f>
        <v>7.26</v>
      </c>
      <c r="G27" s="266">
        <f t="shared" si="6"/>
        <v>0.24940000000000001</v>
      </c>
      <c r="H27" s="82"/>
      <c r="I27" s="77">
        <f t="shared" si="7"/>
        <v>0</v>
      </c>
      <c r="J27" s="82">
        <f t="shared" si="5"/>
        <v>0</v>
      </c>
    </row>
    <row r="28" spans="1:97" ht="21.6" customHeight="1">
      <c r="A28" s="240"/>
      <c r="B28" s="75"/>
      <c r="C28" s="76"/>
      <c r="D28" s="92"/>
      <c r="E28" s="88"/>
      <c r="F28" s="89"/>
      <c r="G28" s="89"/>
      <c r="H28" s="681" t="s">
        <v>22</v>
      </c>
      <c r="I28" s="681"/>
      <c r="J28" s="208">
        <f>SUM(J20:J27)</f>
        <v>0</v>
      </c>
    </row>
    <row r="29" spans="1:97" s="210" customFormat="1">
      <c r="A29" s="85"/>
      <c r="B29" s="85"/>
      <c r="C29" s="72" t="s">
        <v>72</v>
      </c>
      <c r="D29" s="73" t="s">
        <v>920</v>
      </c>
      <c r="E29" s="85"/>
      <c r="F29" s="86"/>
      <c r="G29" s="86"/>
      <c r="H29" s="86"/>
      <c r="I29" s="87"/>
      <c r="J29" s="86"/>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row>
    <row r="30" spans="1:97" s="210" customFormat="1">
      <c r="A30" s="80"/>
      <c r="B30" s="80"/>
      <c r="C30" s="102" t="s">
        <v>74</v>
      </c>
      <c r="D30" s="103" t="s">
        <v>921</v>
      </c>
      <c r="E30" s="80"/>
      <c r="F30" s="344"/>
      <c r="G30" s="360"/>
      <c r="H30" s="82"/>
      <c r="I30" s="77"/>
      <c r="J30" s="82"/>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209"/>
      <c r="BC30" s="209"/>
      <c r="BD30" s="209"/>
      <c r="BE30" s="209"/>
      <c r="BF30" s="209"/>
      <c r="BG30" s="209"/>
      <c r="BH30" s="209"/>
      <c r="BI30" s="209"/>
      <c r="BJ30" s="209"/>
      <c r="BK30" s="209"/>
      <c r="BL30" s="209"/>
      <c r="BM30" s="209"/>
      <c r="BN30" s="209"/>
      <c r="BO30" s="209"/>
      <c r="BP30" s="209"/>
      <c r="BQ30" s="209"/>
      <c r="BR30" s="209"/>
      <c r="BS30" s="209"/>
      <c r="BT30" s="209"/>
      <c r="BU30" s="209"/>
      <c r="BV30" s="209"/>
      <c r="BW30" s="209"/>
      <c r="BX30" s="209"/>
      <c r="BY30" s="209"/>
      <c r="BZ30" s="209"/>
      <c r="CA30" s="209"/>
      <c r="CB30" s="209"/>
      <c r="CC30" s="209"/>
      <c r="CD30" s="209"/>
      <c r="CE30" s="209"/>
      <c r="CF30" s="209"/>
      <c r="CG30" s="209"/>
      <c r="CH30" s="209"/>
      <c r="CI30" s="209"/>
      <c r="CJ30" s="209"/>
      <c r="CK30" s="209"/>
      <c r="CL30" s="209"/>
      <c r="CM30" s="209"/>
      <c r="CN30" s="209"/>
      <c r="CO30" s="209"/>
      <c r="CP30" s="209"/>
      <c r="CQ30" s="209"/>
      <c r="CR30" s="209"/>
      <c r="CS30" s="209"/>
    </row>
    <row r="31" spans="1:97" s="210" customFormat="1" ht="40.5" customHeight="1">
      <c r="A31" s="80">
        <v>92775</v>
      </c>
      <c r="B31" s="80" t="s">
        <v>16</v>
      </c>
      <c r="C31" s="81" t="s">
        <v>922</v>
      </c>
      <c r="D31" s="361" t="s">
        <v>923</v>
      </c>
      <c r="E31" s="80" t="s">
        <v>490</v>
      </c>
      <c r="F31" s="306">
        <v>202.4</v>
      </c>
      <c r="G31" s="360">
        <f t="shared" ref="G31:G38" si="8">$J$4</f>
        <v>0.24940000000000001</v>
      </c>
      <c r="H31" s="328"/>
      <c r="I31" s="77">
        <f t="shared" ref="I31:I49" si="9">(H31*(1+$J$4))</f>
        <v>0</v>
      </c>
      <c r="J31" s="344">
        <f t="shared" ref="J31:J38" si="10">F31*I31</f>
        <v>0</v>
      </c>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row>
    <row r="32" spans="1:97" s="210" customFormat="1" ht="40.5" customHeight="1">
      <c r="A32" s="80">
        <v>92776</v>
      </c>
      <c r="B32" s="80" t="s">
        <v>16</v>
      </c>
      <c r="C32" s="81" t="s">
        <v>924</v>
      </c>
      <c r="D32" s="361" t="s">
        <v>952</v>
      </c>
      <c r="E32" s="80" t="s">
        <v>490</v>
      </c>
      <c r="F32" s="306">
        <v>59.8</v>
      </c>
      <c r="G32" s="360">
        <f t="shared" si="8"/>
        <v>0.24940000000000001</v>
      </c>
      <c r="H32" s="328"/>
      <c r="I32" s="77">
        <f t="shared" si="9"/>
        <v>0</v>
      </c>
      <c r="J32" s="344">
        <f t="shared" si="10"/>
        <v>0</v>
      </c>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209"/>
      <c r="BC32" s="209"/>
      <c r="BD32" s="209"/>
      <c r="BE32" s="209"/>
      <c r="BF32" s="209"/>
      <c r="BG32" s="209"/>
      <c r="BH32" s="209"/>
      <c r="BI32" s="209"/>
      <c r="BJ32" s="209"/>
      <c r="BK32" s="209"/>
      <c r="BL32" s="209"/>
      <c r="BM32" s="209"/>
      <c r="BN32" s="209"/>
      <c r="BO32" s="209"/>
      <c r="BP32" s="209"/>
      <c r="BQ32" s="209"/>
      <c r="BR32" s="209"/>
      <c r="BS32" s="209"/>
      <c r="BT32" s="209"/>
      <c r="BU32" s="209"/>
      <c r="BV32" s="209"/>
      <c r="BW32" s="209"/>
      <c r="BX32" s="209"/>
      <c r="BY32" s="209"/>
      <c r="BZ32" s="209"/>
      <c r="CA32" s="209"/>
      <c r="CB32" s="209"/>
      <c r="CC32" s="209"/>
      <c r="CD32" s="209"/>
      <c r="CE32" s="209"/>
      <c r="CF32" s="209"/>
      <c r="CG32" s="209"/>
      <c r="CH32" s="209"/>
      <c r="CI32" s="209"/>
      <c r="CJ32" s="209"/>
      <c r="CK32" s="209"/>
      <c r="CL32" s="209"/>
      <c r="CM32" s="209"/>
      <c r="CN32" s="209"/>
      <c r="CO32" s="209"/>
      <c r="CP32" s="209"/>
      <c r="CQ32" s="209"/>
      <c r="CR32" s="209"/>
      <c r="CS32" s="209"/>
    </row>
    <row r="33" spans="1:97" s="210" customFormat="1" ht="40.5" customHeight="1">
      <c r="A33" s="80">
        <v>92777</v>
      </c>
      <c r="B33" s="80" t="s">
        <v>16</v>
      </c>
      <c r="C33" s="81" t="s">
        <v>926</v>
      </c>
      <c r="D33" s="361" t="s">
        <v>925</v>
      </c>
      <c r="E33" s="80" t="s">
        <v>490</v>
      </c>
      <c r="F33" s="306">
        <v>953</v>
      </c>
      <c r="G33" s="360">
        <f t="shared" si="8"/>
        <v>0.24940000000000001</v>
      </c>
      <c r="H33" s="328"/>
      <c r="I33" s="77">
        <f t="shared" si="9"/>
        <v>0</v>
      </c>
      <c r="J33" s="344">
        <f t="shared" si="10"/>
        <v>0</v>
      </c>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209"/>
      <c r="BC33" s="209"/>
      <c r="BD33" s="209"/>
      <c r="BE33" s="209"/>
      <c r="BF33" s="209"/>
      <c r="BG33" s="209"/>
      <c r="BH33" s="209"/>
      <c r="BI33" s="209"/>
      <c r="BJ33" s="209"/>
      <c r="BK33" s="209"/>
      <c r="BL33" s="209"/>
      <c r="BM33" s="209"/>
      <c r="BN33" s="209"/>
      <c r="BO33" s="209"/>
      <c r="BP33" s="209"/>
      <c r="BQ33" s="209"/>
      <c r="BR33" s="209"/>
      <c r="BS33" s="209"/>
      <c r="BT33" s="209"/>
      <c r="BU33" s="209"/>
      <c r="BV33" s="209"/>
      <c r="BW33" s="209"/>
      <c r="BX33" s="209"/>
      <c r="BY33" s="209"/>
      <c r="BZ33" s="209"/>
      <c r="CA33" s="209"/>
      <c r="CB33" s="209"/>
      <c r="CC33" s="209"/>
      <c r="CD33" s="209"/>
      <c r="CE33" s="209"/>
      <c r="CF33" s="209"/>
      <c r="CG33" s="209"/>
      <c r="CH33" s="209"/>
      <c r="CI33" s="209"/>
      <c r="CJ33" s="209"/>
      <c r="CK33" s="209"/>
      <c r="CL33" s="209"/>
      <c r="CM33" s="209"/>
      <c r="CN33" s="209"/>
      <c r="CO33" s="209"/>
      <c r="CP33" s="209"/>
      <c r="CQ33" s="209"/>
      <c r="CR33" s="209"/>
      <c r="CS33" s="209"/>
    </row>
    <row r="34" spans="1:97" s="210" customFormat="1" ht="40.5" customHeight="1">
      <c r="A34" s="80">
        <v>92778</v>
      </c>
      <c r="B34" s="80" t="s">
        <v>16</v>
      </c>
      <c r="C34" s="81" t="s">
        <v>928</v>
      </c>
      <c r="D34" s="361" t="s">
        <v>927</v>
      </c>
      <c r="E34" s="80" t="s">
        <v>490</v>
      </c>
      <c r="F34" s="306">
        <v>561.29999999999995</v>
      </c>
      <c r="G34" s="360">
        <f t="shared" si="8"/>
        <v>0.24940000000000001</v>
      </c>
      <c r="H34" s="328"/>
      <c r="I34" s="77">
        <f t="shared" si="9"/>
        <v>0</v>
      </c>
      <c r="J34" s="344">
        <f t="shared" si="10"/>
        <v>0</v>
      </c>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209"/>
      <c r="BC34" s="209"/>
      <c r="BD34" s="209"/>
      <c r="BE34" s="209"/>
      <c r="BF34" s="209"/>
      <c r="BG34" s="209"/>
      <c r="BH34" s="209"/>
      <c r="BI34" s="209"/>
      <c r="BJ34" s="209"/>
      <c r="BK34" s="209"/>
      <c r="BL34" s="209"/>
      <c r="BM34" s="209"/>
      <c r="BN34" s="209"/>
      <c r="BO34" s="209"/>
      <c r="BP34" s="209"/>
      <c r="BQ34" s="209"/>
      <c r="BR34" s="209"/>
      <c r="BS34" s="209"/>
      <c r="BT34" s="209"/>
      <c r="BU34" s="209"/>
      <c r="BV34" s="209"/>
      <c r="BW34" s="209"/>
      <c r="BX34" s="209"/>
      <c r="BY34" s="209"/>
      <c r="BZ34" s="209"/>
      <c r="CA34" s="209"/>
      <c r="CB34" s="209"/>
      <c r="CC34" s="209"/>
      <c r="CD34" s="209"/>
      <c r="CE34" s="209"/>
      <c r="CF34" s="209"/>
      <c r="CG34" s="209"/>
      <c r="CH34" s="209"/>
      <c r="CI34" s="209"/>
      <c r="CJ34" s="209"/>
      <c r="CK34" s="209"/>
      <c r="CL34" s="209"/>
      <c r="CM34" s="209"/>
      <c r="CN34" s="209"/>
      <c r="CO34" s="209"/>
      <c r="CP34" s="209"/>
      <c r="CQ34" s="209"/>
      <c r="CR34" s="209"/>
      <c r="CS34" s="209"/>
    </row>
    <row r="35" spans="1:97" s="210" customFormat="1" ht="40.5" customHeight="1">
      <c r="A35" s="80">
        <v>92779</v>
      </c>
      <c r="B35" s="80" t="s">
        <v>16</v>
      </c>
      <c r="C35" s="81" t="s">
        <v>930</v>
      </c>
      <c r="D35" s="361" t="s">
        <v>936</v>
      </c>
      <c r="E35" s="80" t="s">
        <v>490</v>
      </c>
      <c r="F35" s="306">
        <v>40.700000000000003</v>
      </c>
      <c r="G35" s="360">
        <f t="shared" si="8"/>
        <v>0.24940000000000001</v>
      </c>
      <c r="H35" s="328"/>
      <c r="I35" s="77">
        <f t="shared" si="9"/>
        <v>0</v>
      </c>
      <c r="J35" s="344">
        <f t="shared" si="10"/>
        <v>0</v>
      </c>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59"/>
      <c r="AY35" s="359"/>
      <c r="AZ35" s="359"/>
      <c r="BA35" s="35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row>
    <row r="36" spans="1:97" s="210" customFormat="1" ht="40.5" customHeight="1">
      <c r="A36" s="80">
        <v>92764</v>
      </c>
      <c r="B36" s="80" t="s">
        <v>16</v>
      </c>
      <c r="C36" s="81" t="s">
        <v>968</v>
      </c>
      <c r="D36" s="361" t="s">
        <v>966</v>
      </c>
      <c r="E36" s="80" t="s">
        <v>490</v>
      </c>
      <c r="F36" s="306">
        <v>125.4</v>
      </c>
      <c r="G36" s="360">
        <f t="shared" si="8"/>
        <v>0.24940000000000001</v>
      </c>
      <c r="H36" s="328"/>
      <c r="I36" s="77">
        <f t="shared" si="9"/>
        <v>0</v>
      </c>
      <c r="J36" s="344">
        <f t="shared" si="10"/>
        <v>0</v>
      </c>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209"/>
      <c r="BC36" s="209"/>
      <c r="BD36" s="209"/>
      <c r="BE36" s="209"/>
      <c r="BF36" s="209"/>
      <c r="BG36" s="209"/>
      <c r="BH36" s="209"/>
      <c r="BI36" s="209"/>
      <c r="BJ36" s="209"/>
      <c r="BK36" s="209"/>
      <c r="BL36" s="209"/>
      <c r="BM36" s="209"/>
      <c r="BN36" s="209"/>
      <c r="BO36" s="209"/>
      <c r="BP36" s="209"/>
      <c r="BQ36" s="209"/>
      <c r="BR36" s="209"/>
      <c r="BS36" s="209"/>
      <c r="BT36" s="209"/>
      <c r="BU36" s="209"/>
      <c r="BV36" s="209"/>
      <c r="BW36" s="209"/>
      <c r="BX36" s="209"/>
      <c r="BY36" s="209"/>
      <c r="BZ36" s="209"/>
      <c r="CA36" s="209"/>
      <c r="CB36" s="209"/>
      <c r="CC36" s="209"/>
      <c r="CD36" s="209"/>
      <c r="CE36" s="209"/>
      <c r="CF36" s="209"/>
      <c r="CG36" s="209"/>
      <c r="CH36" s="209"/>
      <c r="CI36" s="209"/>
      <c r="CJ36" s="209"/>
      <c r="CK36" s="209"/>
      <c r="CL36" s="209"/>
      <c r="CM36" s="209"/>
      <c r="CN36" s="209"/>
      <c r="CO36" s="209"/>
      <c r="CP36" s="209"/>
      <c r="CQ36" s="209"/>
      <c r="CR36" s="209"/>
      <c r="CS36" s="209"/>
    </row>
    <row r="37" spans="1:97" s="210" customFormat="1" ht="30.75" customHeight="1">
      <c r="A37" s="80">
        <v>96535</v>
      </c>
      <c r="B37" s="80" t="s">
        <v>16</v>
      </c>
      <c r="C37" s="81" t="s">
        <v>969</v>
      </c>
      <c r="D37" s="361" t="s">
        <v>929</v>
      </c>
      <c r="E37" s="75" t="s">
        <v>497</v>
      </c>
      <c r="F37" s="306">
        <v>289.89</v>
      </c>
      <c r="G37" s="360">
        <f t="shared" si="8"/>
        <v>0.24940000000000001</v>
      </c>
      <c r="H37" s="328"/>
      <c r="I37" s="77">
        <f t="shared" si="9"/>
        <v>0</v>
      </c>
      <c r="J37" s="344">
        <f t="shared" si="10"/>
        <v>0</v>
      </c>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row>
    <row r="38" spans="1:97" s="210" customFormat="1" ht="29.25" customHeight="1">
      <c r="A38" s="318" t="s">
        <v>822</v>
      </c>
      <c r="B38" s="318" t="s">
        <v>1351</v>
      </c>
      <c r="C38" s="81" t="s">
        <v>970</v>
      </c>
      <c r="D38" s="354" t="s">
        <v>851</v>
      </c>
      <c r="E38" s="348" t="s">
        <v>496</v>
      </c>
      <c r="F38" s="306">
        <v>53.24</v>
      </c>
      <c r="G38" s="362">
        <f t="shared" si="8"/>
        <v>0.24940000000000001</v>
      </c>
      <c r="H38" s="328"/>
      <c r="I38" s="77">
        <f t="shared" si="9"/>
        <v>0</v>
      </c>
      <c r="J38" s="344">
        <f t="shared" si="10"/>
        <v>0</v>
      </c>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row>
    <row r="39" spans="1:97" s="210" customFormat="1" ht="17.25" customHeight="1">
      <c r="A39" s="80"/>
      <c r="B39" s="80"/>
      <c r="C39" s="102" t="s">
        <v>94</v>
      </c>
      <c r="D39" s="363" t="s">
        <v>931</v>
      </c>
      <c r="E39" s="348"/>
      <c r="F39" s="344"/>
      <c r="G39" s="360"/>
      <c r="H39" s="328"/>
      <c r="I39" s="77"/>
      <c r="J39" s="82"/>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59"/>
      <c r="AY39" s="359"/>
      <c r="AZ39" s="359"/>
      <c r="BA39" s="35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row>
    <row r="40" spans="1:97" s="210" customFormat="1" ht="36.75" customHeight="1">
      <c r="A40" s="80">
        <v>92775</v>
      </c>
      <c r="B40" s="80" t="s">
        <v>16</v>
      </c>
      <c r="C40" s="81" t="s">
        <v>932</v>
      </c>
      <c r="D40" s="361" t="s">
        <v>923</v>
      </c>
      <c r="E40" s="80" t="s">
        <v>490</v>
      </c>
      <c r="F40" s="306">
        <v>530.20000000000005</v>
      </c>
      <c r="G40" s="360">
        <f>$J$4</f>
        <v>0.24940000000000001</v>
      </c>
      <c r="H40" s="328"/>
      <c r="I40" s="77">
        <f t="shared" si="9"/>
        <v>0</v>
      </c>
      <c r="J40" s="344">
        <f>F40*I40</f>
        <v>0</v>
      </c>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row>
    <row r="41" spans="1:97" s="210" customFormat="1" ht="36.75" customHeight="1">
      <c r="A41" s="80">
        <v>92777</v>
      </c>
      <c r="B41" s="80" t="s">
        <v>16</v>
      </c>
      <c r="C41" s="81" t="s">
        <v>933</v>
      </c>
      <c r="D41" s="361" t="s">
        <v>925</v>
      </c>
      <c r="E41" s="80" t="s">
        <v>490</v>
      </c>
      <c r="F41" s="306">
        <v>900.5</v>
      </c>
      <c r="G41" s="360">
        <f t="shared" ref="G41" si="11">$J$4</f>
        <v>0.24940000000000001</v>
      </c>
      <c r="H41" s="328"/>
      <c r="I41" s="77">
        <f t="shared" si="9"/>
        <v>0</v>
      </c>
      <c r="J41" s="344">
        <f t="shared" ref="J41:J49" si="12">F41*I41</f>
        <v>0</v>
      </c>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row>
    <row r="42" spans="1:97" s="210" customFormat="1" ht="36.75" customHeight="1">
      <c r="A42" s="80">
        <v>92778</v>
      </c>
      <c r="B42" s="80" t="s">
        <v>16</v>
      </c>
      <c r="C42" s="81" t="s">
        <v>934</v>
      </c>
      <c r="D42" s="361" t="s">
        <v>927</v>
      </c>
      <c r="E42" s="80" t="s">
        <v>490</v>
      </c>
      <c r="F42" s="306">
        <v>495.8</v>
      </c>
      <c r="G42" s="360">
        <f>$J$4</f>
        <v>0.24940000000000001</v>
      </c>
      <c r="H42" s="328"/>
      <c r="I42" s="77">
        <f t="shared" si="9"/>
        <v>0</v>
      </c>
      <c r="J42" s="344">
        <f t="shared" si="12"/>
        <v>0</v>
      </c>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209"/>
      <c r="BC42" s="209"/>
      <c r="BD42" s="209"/>
      <c r="BE42" s="209"/>
      <c r="BF42" s="209"/>
      <c r="BG42" s="209"/>
      <c r="BH42" s="209"/>
      <c r="BI42" s="209"/>
      <c r="BJ42" s="209"/>
      <c r="BK42" s="209"/>
      <c r="BL42" s="209"/>
      <c r="BM42" s="209"/>
      <c r="BN42" s="209"/>
      <c r="BO42" s="209"/>
      <c r="BP42" s="209"/>
      <c r="BQ42" s="209"/>
      <c r="BR42" s="209"/>
      <c r="BS42" s="209"/>
      <c r="BT42" s="209"/>
      <c r="BU42" s="209"/>
      <c r="BV42" s="209"/>
      <c r="BW42" s="209"/>
      <c r="BX42" s="209"/>
      <c r="BY42" s="209"/>
      <c r="BZ42" s="209"/>
      <c r="CA42" s="209"/>
      <c r="CB42" s="209"/>
      <c r="CC42" s="209"/>
      <c r="CD42" s="209"/>
      <c r="CE42" s="209"/>
      <c r="CF42" s="209"/>
      <c r="CG42" s="209"/>
      <c r="CH42" s="209"/>
      <c r="CI42" s="209"/>
      <c r="CJ42" s="209"/>
      <c r="CK42" s="209"/>
      <c r="CL42" s="209"/>
      <c r="CM42" s="209"/>
      <c r="CN42" s="209"/>
      <c r="CO42" s="209"/>
      <c r="CP42" s="209"/>
      <c r="CQ42" s="209"/>
      <c r="CR42" s="209"/>
      <c r="CS42" s="209"/>
    </row>
    <row r="43" spans="1:97" s="210" customFormat="1" ht="36.75" customHeight="1">
      <c r="A43" s="80">
        <v>92779</v>
      </c>
      <c r="B43" s="80" t="s">
        <v>16</v>
      </c>
      <c r="C43" s="81" t="s">
        <v>935</v>
      </c>
      <c r="D43" s="361" t="s">
        <v>936</v>
      </c>
      <c r="E43" s="80" t="s">
        <v>490</v>
      </c>
      <c r="F43" s="306">
        <v>74.5</v>
      </c>
      <c r="G43" s="360">
        <f t="shared" ref="G43" si="13">$J$4</f>
        <v>0.24940000000000001</v>
      </c>
      <c r="H43" s="328"/>
      <c r="I43" s="77">
        <f t="shared" si="9"/>
        <v>0</v>
      </c>
      <c r="J43" s="344">
        <f t="shared" si="12"/>
        <v>0</v>
      </c>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c r="CH43" s="209"/>
      <c r="CI43" s="209"/>
      <c r="CJ43" s="209"/>
      <c r="CK43" s="209"/>
      <c r="CL43" s="209"/>
      <c r="CM43" s="209"/>
      <c r="CN43" s="209"/>
      <c r="CO43" s="209"/>
      <c r="CP43" s="209"/>
      <c r="CQ43" s="209"/>
      <c r="CR43" s="209"/>
      <c r="CS43" s="209"/>
    </row>
    <row r="44" spans="1:97" s="210" customFormat="1" ht="29.25" customHeight="1">
      <c r="A44" s="80">
        <v>96536</v>
      </c>
      <c r="B44" s="80" t="s">
        <v>16</v>
      </c>
      <c r="C44" s="81" t="s">
        <v>937</v>
      </c>
      <c r="D44" s="361" t="s">
        <v>938</v>
      </c>
      <c r="E44" s="75" t="s">
        <v>497</v>
      </c>
      <c r="F44" s="306">
        <v>603.86</v>
      </c>
      <c r="G44" s="360">
        <f>$J$4</f>
        <v>0.24940000000000001</v>
      </c>
      <c r="H44" s="328"/>
      <c r="I44" s="77">
        <f t="shared" si="9"/>
        <v>0</v>
      </c>
      <c r="J44" s="344">
        <f t="shared" si="12"/>
        <v>0</v>
      </c>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359"/>
      <c r="AZ44" s="359"/>
      <c r="BA44" s="359"/>
      <c r="BB44" s="209"/>
      <c r="BC44" s="209"/>
      <c r="BD44" s="209"/>
      <c r="BE44" s="209"/>
      <c r="BF44" s="209"/>
      <c r="BG44" s="209"/>
      <c r="BH44" s="209"/>
      <c r="BI44" s="209"/>
      <c r="BJ44" s="209"/>
      <c r="BK44" s="209"/>
      <c r="BL44" s="209"/>
      <c r="BM44" s="209"/>
      <c r="BN44" s="209"/>
      <c r="BO44" s="209"/>
      <c r="BP44" s="209"/>
      <c r="BQ44" s="209"/>
      <c r="BR44" s="209"/>
      <c r="BS44" s="209"/>
      <c r="BT44" s="209"/>
      <c r="BU44" s="209"/>
      <c r="BV44" s="209"/>
      <c r="BW44" s="209"/>
      <c r="BX44" s="209"/>
      <c r="BY44" s="209"/>
      <c r="BZ44" s="209"/>
      <c r="CA44" s="209"/>
      <c r="CB44" s="209"/>
      <c r="CC44" s="209"/>
      <c r="CD44" s="209"/>
      <c r="CE44" s="209"/>
      <c r="CF44" s="209"/>
      <c r="CG44" s="209"/>
      <c r="CH44" s="209"/>
      <c r="CI44" s="209"/>
      <c r="CJ44" s="209"/>
      <c r="CK44" s="209"/>
      <c r="CL44" s="209"/>
      <c r="CM44" s="209"/>
      <c r="CN44" s="209"/>
      <c r="CO44" s="209"/>
      <c r="CP44" s="209"/>
      <c r="CQ44" s="209"/>
      <c r="CR44" s="209"/>
      <c r="CS44" s="209"/>
    </row>
    <row r="45" spans="1:97" s="210" customFormat="1" ht="50.25" customHeight="1">
      <c r="A45" s="318" t="s">
        <v>1148</v>
      </c>
      <c r="B45" s="318" t="s">
        <v>1351</v>
      </c>
      <c r="C45" s="81" t="s">
        <v>939</v>
      </c>
      <c r="D45" s="354" t="s">
        <v>940</v>
      </c>
      <c r="E45" s="348" t="s">
        <v>496</v>
      </c>
      <c r="F45" s="306">
        <v>37.200000000000003</v>
      </c>
      <c r="G45" s="362">
        <f>$J$4</f>
        <v>0.24940000000000001</v>
      </c>
      <c r="H45" s="328"/>
      <c r="I45" s="77">
        <f t="shared" si="9"/>
        <v>0</v>
      </c>
      <c r="J45" s="344">
        <f t="shared" si="12"/>
        <v>0</v>
      </c>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209"/>
      <c r="BC45" s="209"/>
      <c r="BD45" s="209"/>
      <c r="BE45" s="209"/>
      <c r="BF45" s="209"/>
      <c r="BG45" s="209"/>
      <c r="BH45" s="209"/>
      <c r="BI45" s="209"/>
      <c r="BJ45" s="209"/>
      <c r="BK45" s="209"/>
      <c r="BL45" s="209"/>
      <c r="BM45" s="209"/>
      <c r="BN45" s="209"/>
      <c r="BO45" s="209"/>
      <c r="BP45" s="209"/>
      <c r="BQ45" s="209"/>
      <c r="BR45" s="209"/>
      <c r="BS45" s="209"/>
      <c r="BT45" s="209"/>
      <c r="BU45" s="209"/>
      <c r="BV45" s="209"/>
      <c r="BW45" s="209"/>
      <c r="BX45" s="209"/>
      <c r="BY45" s="209"/>
      <c r="BZ45" s="209"/>
      <c r="CA45" s="209"/>
      <c r="CB45" s="209"/>
      <c r="CC45" s="209"/>
      <c r="CD45" s="209"/>
      <c r="CE45" s="209"/>
      <c r="CF45" s="209"/>
      <c r="CG45" s="209"/>
      <c r="CH45" s="209"/>
      <c r="CI45" s="209"/>
      <c r="CJ45" s="209"/>
      <c r="CK45" s="209"/>
      <c r="CL45" s="209"/>
      <c r="CM45" s="209"/>
      <c r="CN45" s="209"/>
      <c r="CO45" s="209"/>
      <c r="CP45" s="209"/>
      <c r="CQ45" s="209"/>
      <c r="CR45" s="209"/>
      <c r="CS45" s="209"/>
    </row>
    <row r="46" spans="1:97" s="210" customFormat="1">
      <c r="A46" s="80"/>
      <c r="B46" s="80"/>
      <c r="C46" s="102" t="s">
        <v>1406</v>
      </c>
      <c r="D46" s="363" t="s">
        <v>2693</v>
      </c>
      <c r="E46" s="348"/>
      <c r="F46" s="344"/>
      <c r="G46" s="360"/>
      <c r="H46" s="328"/>
      <c r="I46" s="77"/>
      <c r="J46" s="344"/>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209"/>
      <c r="BC46" s="209"/>
      <c r="BD46" s="209"/>
      <c r="BE46" s="209"/>
      <c r="BF46" s="209"/>
      <c r="BG46" s="209"/>
      <c r="BH46" s="209"/>
      <c r="BI46" s="209"/>
      <c r="BJ46" s="209"/>
      <c r="BK46" s="209"/>
      <c r="BL46" s="209"/>
      <c r="BM46" s="209"/>
      <c r="BN46" s="209"/>
      <c r="BO46" s="209"/>
      <c r="BP46" s="209"/>
      <c r="BQ46" s="209"/>
      <c r="BR46" s="209"/>
      <c r="BS46" s="209"/>
      <c r="BT46" s="209"/>
      <c r="BU46" s="209"/>
      <c r="BV46" s="209"/>
      <c r="BW46" s="209"/>
      <c r="BX46" s="209"/>
      <c r="BY46" s="209"/>
      <c r="BZ46" s="209"/>
      <c r="CA46" s="209"/>
      <c r="CB46" s="209"/>
      <c r="CC46" s="209"/>
      <c r="CD46" s="209"/>
      <c r="CE46" s="209"/>
      <c r="CF46" s="209"/>
      <c r="CG46" s="209"/>
      <c r="CH46" s="209"/>
      <c r="CI46" s="209"/>
      <c r="CJ46" s="209"/>
      <c r="CK46" s="209"/>
      <c r="CL46" s="209"/>
      <c r="CM46" s="209"/>
      <c r="CN46" s="209"/>
      <c r="CO46" s="209"/>
      <c r="CP46" s="209"/>
      <c r="CQ46" s="209"/>
      <c r="CR46" s="209"/>
      <c r="CS46" s="209"/>
    </row>
    <row r="47" spans="1:97" s="210" customFormat="1" ht="36.75" customHeight="1">
      <c r="A47" s="80">
        <v>92775</v>
      </c>
      <c r="B47" s="80" t="s">
        <v>16</v>
      </c>
      <c r="C47" s="81" t="s">
        <v>932</v>
      </c>
      <c r="D47" s="361" t="s">
        <v>923</v>
      </c>
      <c r="E47" s="80" t="s">
        <v>490</v>
      </c>
      <c r="F47" s="306">
        <v>302.5</v>
      </c>
      <c r="G47" s="360">
        <f>$J$4</f>
        <v>0.24940000000000001</v>
      </c>
      <c r="H47" s="328"/>
      <c r="I47" s="77">
        <f t="shared" ref="I47:I48" si="14">(H47*(1+$J$4))</f>
        <v>0</v>
      </c>
      <c r="J47" s="344">
        <f>F47*I47</f>
        <v>0</v>
      </c>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09"/>
      <c r="CI47" s="209"/>
      <c r="CJ47" s="209"/>
      <c r="CK47" s="209"/>
      <c r="CL47" s="209"/>
      <c r="CM47" s="209"/>
      <c r="CN47" s="209"/>
      <c r="CO47" s="209"/>
      <c r="CP47" s="209"/>
      <c r="CQ47" s="209"/>
      <c r="CR47" s="209"/>
      <c r="CS47" s="209"/>
    </row>
    <row r="48" spans="1:97" s="210" customFormat="1" ht="36.75" customHeight="1">
      <c r="A48" s="80">
        <v>92777</v>
      </c>
      <c r="B48" s="80" t="s">
        <v>16</v>
      </c>
      <c r="C48" s="81" t="s">
        <v>933</v>
      </c>
      <c r="D48" s="361" t="s">
        <v>925</v>
      </c>
      <c r="E48" s="80" t="s">
        <v>490</v>
      </c>
      <c r="F48" s="306">
        <v>629.20000000000005</v>
      </c>
      <c r="G48" s="360">
        <f t="shared" ref="G48" si="15">$J$4</f>
        <v>0.24940000000000001</v>
      </c>
      <c r="H48" s="328"/>
      <c r="I48" s="77">
        <f t="shared" si="14"/>
        <v>0</v>
      </c>
      <c r="J48" s="344">
        <f t="shared" ref="J48" si="16">F48*I48</f>
        <v>0</v>
      </c>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209"/>
      <c r="BC48" s="209"/>
      <c r="BD48" s="209"/>
      <c r="BE48" s="209"/>
      <c r="BF48" s="209"/>
      <c r="BG48" s="209"/>
      <c r="BH48" s="209"/>
      <c r="BI48" s="209"/>
      <c r="BJ48" s="209"/>
      <c r="BK48" s="209"/>
      <c r="BL48" s="209"/>
      <c r="BM48" s="209"/>
      <c r="BN48" s="209"/>
      <c r="BO48" s="209"/>
      <c r="BP48" s="209"/>
      <c r="BQ48" s="209"/>
      <c r="BR48" s="209"/>
      <c r="BS48" s="209"/>
      <c r="BT48" s="209"/>
      <c r="BU48" s="209"/>
      <c r="BV48" s="209"/>
      <c r="BW48" s="209"/>
      <c r="BX48" s="209"/>
      <c r="BY48" s="209"/>
      <c r="BZ48" s="209"/>
      <c r="CA48" s="209"/>
      <c r="CB48" s="209"/>
      <c r="CC48" s="209"/>
      <c r="CD48" s="209"/>
      <c r="CE48" s="209"/>
      <c r="CF48" s="209"/>
      <c r="CG48" s="209"/>
      <c r="CH48" s="209"/>
      <c r="CI48" s="209"/>
      <c r="CJ48" s="209"/>
      <c r="CK48" s="209"/>
      <c r="CL48" s="209"/>
      <c r="CM48" s="209"/>
      <c r="CN48" s="209"/>
      <c r="CO48" s="209"/>
      <c r="CP48" s="209"/>
      <c r="CQ48" s="209"/>
      <c r="CR48" s="209"/>
      <c r="CS48" s="209"/>
    </row>
    <row r="49" spans="1:97" s="210" customFormat="1" ht="40.5" customHeight="1">
      <c r="A49" s="80">
        <v>98229</v>
      </c>
      <c r="B49" s="80" t="s">
        <v>16</v>
      </c>
      <c r="C49" s="81" t="s">
        <v>1408</v>
      </c>
      <c r="D49" s="361" t="s">
        <v>1407</v>
      </c>
      <c r="E49" s="80" t="s">
        <v>492</v>
      </c>
      <c r="F49" s="306">
        <v>363</v>
      </c>
      <c r="G49" s="360">
        <f>$J$4</f>
        <v>0.24940000000000001</v>
      </c>
      <c r="H49" s="328"/>
      <c r="I49" s="77">
        <f t="shared" si="9"/>
        <v>0</v>
      </c>
      <c r="J49" s="344">
        <f t="shared" si="12"/>
        <v>0</v>
      </c>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209"/>
      <c r="BC49" s="209"/>
      <c r="BD49" s="209"/>
      <c r="BE49" s="209"/>
      <c r="BF49" s="209"/>
      <c r="BG49" s="209"/>
      <c r="BH49" s="209"/>
      <c r="BI49" s="209"/>
      <c r="BJ49" s="209"/>
      <c r="BK49" s="209"/>
      <c r="BL49" s="209"/>
      <c r="BM49" s="209"/>
      <c r="BN49" s="209"/>
      <c r="BO49" s="209"/>
      <c r="BP49" s="209"/>
      <c r="BQ49" s="209"/>
      <c r="BR49" s="209"/>
      <c r="BS49" s="209"/>
      <c r="BT49" s="209"/>
      <c r="BU49" s="209"/>
      <c r="BV49" s="209"/>
      <c r="BW49" s="209"/>
      <c r="BX49" s="209"/>
      <c r="BY49" s="209"/>
      <c r="BZ49" s="209"/>
      <c r="CA49" s="209"/>
      <c r="CB49" s="209"/>
      <c r="CC49" s="209"/>
      <c r="CD49" s="209"/>
      <c r="CE49" s="209"/>
      <c r="CF49" s="209"/>
      <c r="CG49" s="209"/>
      <c r="CH49" s="209"/>
      <c r="CI49" s="209"/>
      <c r="CJ49" s="209"/>
      <c r="CK49" s="209"/>
      <c r="CL49" s="209"/>
      <c r="CM49" s="209"/>
      <c r="CN49" s="209"/>
      <c r="CO49" s="209"/>
      <c r="CP49" s="209"/>
      <c r="CQ49" s="209"/>
      <c r="CR49" s="209"/>
      <c r="CS49" s="209"/>
    </row>
    <row r="50" spans="1:97" s="210" customFormat="1">
      <c r="A50" s="240"/>
      <c r="B50" s="75"/>
      <c r="C50" s="76"/>
      <c r="D50" s="92"/>
      <c r="E50" s="88"/>
      <c r="F50" s="244"/>
      <c r="G50" s="89"/>
      <c r="H50" s="681" t="s">
        <v>22</v>
      </c>
      <c r="I50" s="681"/>
      <c r="J50" s="208">
        <f>SUM(J30:J49)</f>
        <v>0</v>
      </c>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359"/>
      <c r="AZ50" s="359"/>
      <c r="BA50" s="359"/>
      <c r="BB50" s="209"/>
      <c r="BC50" s="209"/>
      <c r="BD50" s="209"/>
      <c r="BE50" s="209"/>
      <c r="BF50" s="209"/>
      <c r="BG50" s="209"/>
      <c r="BH50" s="209"/>
      <c r="BI50" s="209"/>
      <c r="BJ50" s="209"/>
      <c r="BK50" s="209"/>
      <c r="BL50" s="209"/>
      <c r="BM50" s="209"/>
      <c r="BN50" s="209"/>
      <c r="BO50" s="209"/>
      <c r="BP50" s="209"/>
      <c r="BQ50" s="209"/>
      <c r="BR50" s="209"/>
      <c r="BS50" s="209"/>
      <c r="BT50" s="209"/>
      <c r="BU50" s="209"/>
      <c r="BV50" s="209"/>
      <c r="BW50" s="209"/>
      <c r="BX50" s="209"/>
      <c r="BY50" s="209"/>
      <c r="BZ50" s="209"/>
      <c r="CA50" s="209"/>
      <c r="CB50" s="209"/>
      <c r="CC50" s="209"/>
      <c r="CD50" s="209"/>
      <c r="CE50" s="209"/>
      <c r="CF50" s="209"/>
      <c r="CG50" s="209"/>
      <c r="CH50" s="209"/>
      <c r="CI50" s="209"/>
      <c r="CJ50" s="209"/>
      <c r="CK50" s="209"/>
      <c r="CL50" s="209"/>
      <c r="CM50" s="209"/>
      <c r="CN50" s="209"/>
      <c r="CO50" s="209"/>
      <c r="CP50" s="209"/>
      <c r="CQ50" s="209"/>
      <c r="CR50" s="209"/>
      <c r="CS50" s="209"/>
    </row>
    <row r="51" spans="1:97" s="210" customFormat="1">
      <c r="A51" s="85"/>
      <c r="B51" s="85"/>
      <c r="C51" s="72" t="s">
        <v>95</v>
      </c>
      <c r="D51" s="73" t="s">
        <v>941</v>
      </c>
      <c r="E51" s="85"/>
      <c r="F51" s="86"/>
      <c r="G51" s="86"/>
      <c r="H51" s="86"/>
      <c r="I51" s="87"/>
      <c r="J51" s="86"/>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359"/>
      <c r="AZ51" s="359"/>
      <c r="BA51" s="35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09"/>
      <c r="CI51" s="209"/>
      <c r="CJ51" s="209"/>
      <c r="CK51" s="209"/>
      <c r="CL51" s="209"/>
      <c r="CM51" s="209"/>
      <c r="CN51" s="209"/>
      <c r="CO51" s="209"/>
      <c r="CP51" s="209"/>
      <c r="CQ51" s="209"/>
      <c r="CR51" s="209"/>
      <c r="CS51" s="209"/>
    </row>
    <row r="52" spans="1:97" s="210" customFormat="1">
      <c r="A52" s="80"/>
      <c r="B52" s="80"/>
      <c r="C52" s="102" t="s">
        <v>96</v>
      </c>
      <c r="D52" s="103" t="s">
        <v>942</v>
      </c>
      <c r="E52" s="80"/>
      <c r="F52" s="344"/>
      <c r="G52" s="360"/>
      <c r="H52" s="82"/>
      <c r="I52" s="77"/>
      <c r="J52" s="82"/>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209"/>
      <c r="BC52" s="209"/>
      <c r="BD52" s="209"/>
      <c r="BE52" s="209"/>
      <c r="BF52" s="209"/>
      <c r="BG52" s="209"/>
      <c r="BH52" s="209"/>
      <c r="BI52" s="209"/>
      <c r="BJ52" s="209"/>
      <c r="BK52" s="209"/>
      <c r="BL52" s="209"/>
      <c r="BM52" s="209"/>
      <c r="BN52" s="209"/>
      <c r="BO52" s="209"/>
      <c r="BP52" s="209"/>
      <c r="BQ52" s="209"/>
      <c r="BR52" s="209"/>
      <c r="BS52" s="209"/>
      <c r="BT52" s="209"/>
      <c r="BU52" s="209"/>
      <c r="BV52" s="209"/>
      <c r="BW52" s="209"/>
      <c r="BX52" s="209"/>
      <c r="BY52" s="209"/>
      <c r="BZ52" s="209"/>
      <c r="CA52" s="209"/>
      <c r="CB52" s="209"/>
      <c r="CC52" s="209"/>
      <c r="CD52" s="209"/>
      <c r="CE52" s="209"/>
      <c r="CF52" s="209"/>
      <c r="CG52" s="209"/>
      <c r="CH52" s="209"/>
      <c r="CI52" s="209"/>
      <c r="CJ52" s="209"/>
      <c r="CK52" s="209"/>
      <c r="CL52" s="209"/>
      <c r="CM52" s="209"/>
      <c r="CN52" s="209"/>
      <c r="CO52" s="209"/>
      <c r="CP52" s="209"/>
      <c r="CQ52" s="209"/>
      <c r="CR52" s="209"/>
      <c r="CS52" s="209"/>
    </row>
    <row r="53" spans="1:97" s="210" customFormat="1" ht="42.75" customHeight="1">
      <c r="A53" s="80">
        <v>92775</v>
      </c>
      <c r="B53" s="80" t="s">
        <v>16</v>
      </c>
      <c r="C53" s="81" t="s">
        <v>943</v>
      </c>
      <c r="D53" s="361" t="s">
        <v>923</v>
      </c>
      <c r="E53" s="80" t="s">
        <v>490</v>
      </c>
      <c r="F53" s="306">
        <v>843</v>
      </c>
      <c r="G53" s="360">
        <f t="shared" ref="G53:G75" si="17">$J$4</f>
        <v>0.24940000000000001</v>
      </c>
      <c r="H53" s="328"/>
      <c r="I53" s="77">
        <f t="shared" ref="I53:I75" si="18">(H53*(1+$J$4))</f>
        <v>0</v>
      </c>
      <c r="J53" s="344">
        <f>F53*I53</f>
        <v>0</v>
      </c>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359"/>
      <c r="AZ53" s="359"/>
      <c r="BA53" s="359"/>
      <c r="BB53" s="209"/>
      <c r="BC53" s="209"/>
      <c r="BD53" s="209"/>
      <c r="BE53" s="209"/>
      <c r="BF53" s="209"/>
      <c r="BG53" s="209"/>
      <c r="BH53" s="209"/>
      <c r="BI53" s="209"/>
      <c r="BJ53" s="209"/>
      <c r="BK53" s="209"/>
      <c r="BL53" s="209"/>
      <c r="BM53" s="209"/>
      <c r="BN53" s="209"/>
      <c r="BO53" s="209"/>
      <c r="BP53" s="209"/>
      <c r="BQ53" s="209"/>
      <c r="BR53" s="209"/>
      <c r="BS53" s="209"/>
      <c r="BT53" s="209"/>
      <c r="BU53" s="209"/>
      <c r="BV53" s="209"/>
      <c r="BW53" s="209"/>
      <c r="BX53" s="209"/>
      <c r="BY53" s="209"/>
      <c r="BZ53" s="209"/>
      <c r="CA53" s="209"/>
      <c r="CB53" s="209"/>
      <c r="CC53" s="209"/>
      <c r="CD53" s="209"/>
      <c r="CE53" s="209"/>
      <c r="CF53" s="209"/>
      <c r="CG53" s="209"/>
      <c r="CH53" s="209"/>
      <c r="CI53" s="209"/>
      <c r="CJ53" s="209"/>
      <c r="CK53" s="209"/>
      <c r="CL53" s="209"/>
      <c r="CM53" s="209"/>
      <c r="CN53" s="209"/>
      <c r="CO53" s="209"/>
      <c r="CP53" s="209"/>
      <c r="CQ53" s="209"/>
      <c r="CR53" s="209"/>
      <c r="CS53" s="209"/>
    </row>
    <row r="54" spans="1:97" s="210" customFormat="1" ht="42.75" customHeight="1">
      <c r="A54" s="80">
        <v>92778</v>
      </c>
      <c r="B54" s="80" t="s">
        <v>16</v>
      </c>
      <c r="C54" s="81" t="s">
        <v>944</v>
      </c>
      <c r="D54" s="361" t="s">
        <v>927</v>
      </c>
      <c r="E54" s="80" t="s">
        <v>490</v>
      </c>
      <c r="F54" s="306">
        <v>1543.9</v>
      </c>
      <c r="G54" s="360">
        <f t="shared" si="17"/>
        <v>0.24940000000000001</v>
      </c>
      <c r="H54" s="328"/>
      <c r="I54" s="77">
        <f t="shared" si="18"/>
        <v>0</v>
      </c>
      <c r="J54" s="344">
        <f>F54*I54</f>
        <v>0</v>
      </c>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359"/>
      <c r="AZ54" s="359"/>
      <c r="BA54" s="359"/>
      <c r="BB54" s="209"/>
      <c r="BC54" s="209"/>
      <c r="BD54" s="209"/>
      <c r="BE54" s="209"/>
      <c r="BF54" s="209"/>
      <c r="BG54" s="209"/>
      <c r="BH54" s="209"/>
      <c r="BI54" s="209"/>
      <c r="BJ54" s="209"/>
      <c r="BK54" s="209"/>
      <c r="BL54" s="209"/>
      <c r="BM54" s="209"/>
      <c r="BN54" s="209"/>
      <c r="BO54" s="209"/>
      <c r="BP54" s="209"/>
      <c r="BQ54" s="209"/>
      <c r="BR54" s="209"/>
      <c r="BS54" s="209"/>
      <c r="BT54" s="209"/>
      <c r="BU54" s="209"/>
      <c r="BV54" s="209"/>
      <c r="BW54" s="209"/>
      <c r="BX54" s="209"/>
      <c r="BY54" s="209"/>
      <c r="BZ54" s="209"/>
      <c r="CA54" s="209"/>
      <c r="CB54" s="209"/>
      <c r="CC54" s="209"/>
      <c r="CD54" s="209"/>
      <c r="CE54" s="209"/>
      <c r="CF54" s="209"/>
      <c r="CG54" s="209"/>
      <c r="CH54" s="209"/>
      <c r="CI54" s="209"/>
      <c r="CJ54" s="209"/>
      <c r="CK54" s="209"/>
      <c r="CL54" s="209"/>
      <c r="CM54" s="209"/>
      <c r="CN54" s="209"/>
      <c r="CO54" s="209"/>
      <c r="CP54" s="209"/>
      <c r="CQ54" s="209"/>
      <c r="CR54" s="209"/>
      <c r="CS54" s="209"/>
    </row>
    <row r="55" spans="1:97" s="210" customFormat="1" ht="42.75" customHeight="1">
      <c r="A55" s="80">
        <v>92779</v>
      </c>
      <c r="B55" s="80" t="s">
        <v>16</v>
      </c>
      <c r="C55" s="81" t="s">
        <v>945</v>
      </c>
      <c r="D55" s="361" t="s">
        <v>936</v>
      </c>
      <c r="E55" s="80" t="s">
        <v>490</v>
      </c>
      <c r="F55" s="306">
        <v>121.4</v>
      </c>
      <c r="G55" s="360">
        <f t="shared" si="17"/>
        <v>0.24940000000000001</v>
      </c>
      <c r="H55" s="328"/>
      <c r="I55" s="77">
        <f t="shared" si="18"/>
        <v>0</v>
      </c>
      <c r="J55" s="344">
        <f>F55*I55</f>
        <v>0</v>
      </c>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row>
    <row r="56" spans="1:97" s="210" customFormat="1" ht="42.75" customHeight="1">
      <c r="A56" s="80">
        <v>92764</v>
      </c>
      <c r="B56" s="80" t="s">
        <v>16</v>
      </c>
      <c r="C56" s="81" t="s">
        <v>947</v>
      </c>
      <c r="D56" s="361" t="s">
        <v>966</v>
      </c>
      <c r="E56" s="80" t="s">
        <v>490</v>
      </c>
      <c r="F56" s="306">
        <v>446.8</v>
      </c>
      <c r="G56" s="360">
        <f t="shared" si="17"/>
        <v>0.24940000000000001</v>
      </c>
      <c r="H56" s="328"/>
      <c r="I56" s="77">
        <f t="shared" si="18"/>
        <v>0</v>
      </c>
      <c r="J56" s="344">
        <f t="shared" ref="J56" si="19">F56*I56</f>
        <v>0</v>
      </c>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209"/>
      <c r="BC56" s="209"/>
      <c r="BD56" s="209"/>
      <c r="BE56" s="209"/>
      <c r="BF56" s="209"/>
      <c r="BG56" s="209"/>
      <c r="BH56" s="209"/>
      <c r="BI56" s="209"/>
      <c r="BJ56" s="209"/>
      <c r="BK56" s="209"/>
      <c r="BL56" s="209"/>
      <c r="BM56" s="209"/>
      <c r="BN56" s="209"/>
      <c r="BO56" s="209"/>
      <c r="BP56" s="209"/>
      <c r="BQ56" s="209"/>
      <c r="BR56" s="209"/>
      <c r="BS56" s="209"/>
      <c r="BT56" s="209"/>
      <c r="BU56" s="209"/>
      <c r="BV56" s="209"/>
      <c r="BW56" s="209"/>
      <c r="BX56" s="209"/>
      <c r="BY56" s="209"/>
      <c r="BZ56" s="209"/>
      <c r="CA56" s="209"/>
      <c r="CB56" s="209"/>
      <c r="CC56" s="209"/>
      <c r="CD56" s="209"/>
      <c r="CE56" s="209"/>
      <c r="CF56" s="209"/>
      <c r="CG56" s="209"/>
      <c r="CH56" s="209"/>
      <c r="CI56" s="209"/>
      <c r="CJ56" s="209"/>
      <c r="CK56" s="209"/>
      <c r="CL56" s="209"/>
      <c r="CM56" s="209"/>
      <c r="CN56" s="209"/>
      <c r="CO56" s="209"/>
      <c r="CP56" s="209"/>
      <c r="CQ56" s="209"/>
      <c r="CR56" s="209"/>
      <c r="CS56" s="209"/>
    </row>
    <row r="57" spans="1:97" s="210" customFormat="1" ht="42.75" customHeight="1">
      <c r="A57" s="348">
        <v>92413</v>
      </c>
      <c r="B57" s="80" t="s">
        <v>16</v>
      </c>
      <c r="C57" s="81" t="s">
        <v>971</v>
      </c>
      <c r="D57" s="361" t="s">
        <v>946</v>
      </c>
      <c r="E57" s="75" t="s">
        <v>497</v>
      </c>
      <c r="F57" s="306">
        <v>481.1</v>
      </c>
      <c r="G57" s="360">
        <f t="shared" si="17"/>
        <v>0.24940000000000001</v>
      </c>
      <c r="H57" s="328"/>
      <c r="I57" s="77">
        <f t="shared" si="18"/>
        <v>0</v>
      </c>
      <c r="J57" s="344">
        <f>F57*I57</f>
        <v>0</v>
      </c>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row>
    <row r="58" spans="1:97" s="210" customFormat="1" ht="42.75" customHeight="1">
      <c r="A58" s="348">
        <v>92720</v>
      </c>
      <c r="B58" s="80" t="s">
        <v>16</v>
      </c>
      <c r="C58" s="81" t="s">
        <v>972</v>
      </c>
      <c r="D58" s="361" t="s">
        <v>948</v>
      </c>
      <c r="E58" s="348" t="s">
        <v>496</v>
      </c>
      <c r="F58" s="306">
        <v>26</v>
      </c>
      <c r="G58" s="360">
        <f t="shared" si="17"/>
        <v>0.24940000000000001</v>
      </c>
      <c r="H58" s="328"/>
      <c r="I58" s="77">
        <f t="shared" si="18"/>
        <v>0</v>
      </c>
      <c r="J58" s="344">
        <f>F58*I58</f>
        <v>0</v>
      </c>
      <c r="K58" s="359"/>
      <c r="L58" s="359"/>
      <c r="M58" s="359"/>
      <c r="N58" s="359"/>
      <c r="O58" s="359"/>
      <c r="P58" s="359"/>
      <c r="Q58" s="359"/>
      <c r="R58" s="359"/>
      <c r="S58" s="359"/>
      <c r="T58" s="359"/>
      <c r="U58" s="359"/>
      <c r="V58" s="359"/>
      <c r="W58" s="359"/>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59"/>
      <c r="AZ58" s="359"/>
      <c r="BA58" s="35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row>
    <row r="59" spans="1:97" s="210" customFormat="1">
      <c r="A59" s="80"/>
      <c r="B59" s="80"/>
      <c r="C59" s="102" t="s">
        <v>97</v>
      </c>
      <c r="D59" s="363" t="s">
        <v>949</v>
      </c>
      <c r="E59" s="80"/>
      <c r="F59" s="344"/>
      <c r="G59" s="360"/>
      <c r="H59" s="328"/>
      <c r="I59" s="77"/>
      <c r="J59" s="82"/>
      <c r="K59" s="359"/>
      <c r="L59" s="359"/>
      <c r="M59" s="359"/>
      <c r="N59" s="359"/>
      <c r="O59" s="359"/>
      <c r="P59" s="359"/>
      <c r="Q59" s="359"/>
      <c r="R59" s="359"/>
      <c r="S59" s="359"/>
      <c r="T59" s="359"/>
      <c r="U59" s="359"/>
      <c r="V59" s="359"/>
      <c r="W59" s="359"/>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59"/>
      <c r="AZ59" s="359"/>
      <c r="BA59" s="35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row>
    <row r="60" spans="1:97" s="210" customFormat="1" ht="37.5" customHeight="1">
      <c r="A60" s="80">
        <v>92775</v>
      </c>
      <c r="B60" s="80" t="s">
        <v>16</v>
      </c>
      <c r="C60" s="81" t="s">
        <v>950</v>
      </c>
      <c r="D60" s="361" t="s">
        <v>923</v>
      </c>
      <c r="E60" s="80" t="s">
        <v>490</v>
      </c>
      <c r="F60" s="306">
        <v>1451.88</v>
      </c>
      <c r="G60" s="360">
        <f t="shared" si="17"/>
        <v>0.24940000000000001</v>
      </c>
      <c r="H60" s="328"/>
      <c r="I60" s="77">
        <f t="shared" si="18"/>
        <v>0</v>
      </c>
      <c r="J60" s="344">
        <f t="shared" ref="J60:J68" si="20">F60*I60</f>
        <v>0</v>
      </c>
      <c r="K60" s="359"/>
      <c r="L60" s="359"/>
      <c r="M60" s="359"/>
      <c r="N60" s="359"/>
      <c r="O60" s="359"/>
      <c r="P60" s="359"/>
      <c r="Q60" s="359"/>
      <c r="R60" s="359"/>
      <c r="S60" s="359"/>
      <c r="T60" s="359"/>
      <c r="U60" s="359"/>
      <c r="V60" s="359"/>
      <c r="W60" s="359"/>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59"/>
      <c r="AZ60" s="359"/>
      <c r="BA60" s="35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row>
    <row r="61" spans="1:97" s="210" customFormat="1" ht="37.5" customHeight="1">
      <c r="A61" s="80">
        <v>92776</v>
      </c>
      <c r="B61" s="80" t="s">
        <v>16</v>
      </c>
      <c r="C61" s="81" t="s">
        <v>951</v>
      </c>
      <c r="D61" s="361" t="s">
        <v>952</v>
      </c>
      <c r="E61" s="80" t="s">
        <v>490</v>
      </c>
      <c r="F61" s="306">
        <v>290.5</v>
      </c>
      <c r="G61" s="360">
        <f t="shared" si="17"/>
        <v>0.24940000000000001</v>
      </c>
      <c r="H61" s="328"/>
      <c r="I61" s="77">
        <f t="shared" si="18"/>
        <v>0</v>
      </c>
      <c r="J61" s="344">
        <f t="shared" si="20"/>
        <v>0</v>
      </c>
      <c r="K61" s="359"/>
      <c r="L61" s="359"/>
      <c r="M61" s="359"/>
      <c r="N61" s="359"/>
      <c r="O61" s="359"/>
      <c r="P61" s="359"/>
      <c r="Q61" s="359"/>
      <c r="R61" s="359"/>
      <c r="S61" s="359"/>
      <c r="T61" s="359"/>
      <c r="U61" s="359"/>
      <c r="V61" s="359"/>
      <c r="W61" s="359"/>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row>
    <row r="62" spans="1:97" s="210" customFormat="1" ht="37.5" customHeight="1">
      <c r="A62" s="80">
        <v>92777</v>
      </c>
      <c r="B62" s="80" t="s">
        <v>16</v>
      </c>
      <c r="C62" s="81" t="s">
        <v>953</v>
      </c>
      <c r="D62" s="361" t="s">
        <v>925</v>
      </c>
      <c r="E62" s="80" t="s">
        <v>490</v>
      </c>
      <c r="F62" s="306">
        <v>1307.5999999999999</v>
      </c>
      <c r="G62" s="360">
        <f t="shared" si="17"/>
        <v>0.24940000000000001</v>
      </c>
      <c r="H62" s="328"/>
      <c r="I62" s="77">
        <f t="shared" si="18"/>
        <v>0</v>
      </c>
      <c r="J62" s="344">
        <f t="shared" si="20"/>
        <v>0</v>
      </c>
      <c r="K62" s="359"/>
      <c r="L62" s="359"/>
      <c r="M62" s="359"/>
      <c r="N62" s="359"/>
      <c r="O62" s="359"/>
      <c r="P62" s="359"/>
      <c r="Q62" s="359"/>
      <c r="R62" s="359"/>
      <c r="S62" s="359"/>
      <c r="T62" s="359"/>
      <c r="U62" s="359"/>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row>
    <row r="63" spans="1:97" s="210" customFormat="1" ht="37.5" customHeight="1">
      <c r="A63" s="80">
        <v>92778</v>
      </c>
      <c r="B63" s="80" t="s">
        <v>16</v>
      </c>
      <c r="C63" s="81" t="s">
        <v>954</v>
      </c>
      <c r="D63" s="361" t="s">
        <v>927</v>
      </c>
      <c r="E63" s="80" t="s">
        <v>490</v>
      </c>
      <c r="F63" s="306">
        <v>362.4</v>
      </c>
      <c r="G63" s="360">
        <f t="shared" si="17"/>
        <v>0.24940000000000001</v>
      </c>
      <c r="H63" s="328"/>
      <c r="I63" s="77">
        <f t="shared" si="18"/>
        <v>0</v>
      </c>
      <c r="J63" s="344">
        <f t="shared" si="20"/>
        <v>0</v>
      </c>
      <c r="K63" s="359"/>
      <c r="L63" s="359"/>
      <c r="M63" s="359"/>
      <c r="N63" s="359"/>
      <c r="O63" s="359"/>
      <c r="P63" s="359"/>
      <c r="Q63" s="359"/>
      <c r="R63" s="359"/>
      <c r="S63" s="359"/>
      <c r="T63" s="359"/>
      <c r="U63" s="359"/>
      <c r="V63" s="359"/>
      <c r="W63" s="359"/>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59"/>
      <c r="AZ63" s="359"/>
      <c r="BA63" s="359"/>
      <c r="BB63" s="209"/>
      <c r="BC63" s="209"/>
      <c r="BD63" s="209"/>
      <c r="BE63" s="209"/>
      <c r="BF63" s="209"/>
      <c r="BG63" s="209"/>
      <c r="BH63" s="209"/>
      <c r="BI63" s="209"/>
      <c r="BJ63" s="209"/>
      <c r="BK63" s="209"/>
      <c r="BL63" s="209"/>
      <c r="BM63" s="209"/>
      <c r="BN63" s="209"/>
      <c r="BO63" s="209"/>
      <c r="BP63" s="209"/>
      <c r="BQ63" s="209"/>
      <c r="BR63" s="209"/>
      <c r="BS63" s="209"/>
      <c r="BT63" s="209"/>
      <c r="BU63" s="209"/>
      <c r="BV63" s="209"/>
      <c r="BW63" s="209"/>
      <c r="BX63" s="209"/>
      <c r="BY63" s="209"/>
      <c r="BZ63" s="209"/>
      <c r="CA63" s="209"/>
      <c r="CB63" s="209"/>
      <c r="CC63" s="209"/>
      <c r="CD63" s="209"/>
      <c r="CE63" s="209"/>
      <c r="CF63" s="209"/>
      <c r="CG63" s="209"/>
      <c r="CH63" s="209"/>
      <c r="CI63" s="209"/>
      <c r="CJ63" s="209"/>
      <c r="CK63" s="209"/>
      <c r="CL63" s="209"/>
      <c r="CM63" s="209"/>
      <c r="CN63" s="209"/>
      <c r="CO63" s="209"/>
      <c r="CP63" s="209"/>
      <c r="CQ63" s="209"/>
      <c r="CR63" s="209"/>
      <c r="CS63" s="209"/>
    </row>
    <row r="64" spans="1:97" s="210" customFormat="1" ht="37.5" customHeight="1">
      <c r="A64" s="80">
        <v>92779</v>
      </c>
      <c r="B64" s="80" t="s">
        <v>16</v>
      </c>
      <c r="C64" s="81" t="s">
        <v>955</v>
      </c>
      <c r="D64" s="361" t="s">
        <v>936</v>
      </c>
      <c r="E64" s="80" t="s">
        <v>490</v>
      </c>
      <c r="F64" s="306">
        <v>528.20000000000005</v>
      </c>
      <c r="G64" s="360">
        <f t="shared" si="17"/>
        <v>0.24940000000000001</v>
      </c>
      <c r="H64" s="328"/>
      <c r="I64" s="77">
        <f t="shared" si="18"/>
        <v>0</v>
      </c>
      <c r="J64" s="344">
        <f t="shared" si="20"/>
        <v>0</v>
      </c>
      <c r="K64" s="359"/>
      <c r="L64" s="359"/>
      <c r="M64" s="359"/>
      <c r="N64" s="359"/>
      <c r="O64" s="359"/>
      <c r="P64" s="359"/>
      <c r="Q64" s="359"/>
      <c r="R64" s="359"/>
      <c r="S64" s="359"/>
      <c r="T64" s="359"/>
      <c r="U64" s="359"/>
      <c r="V64" s="359"/>
      <c r="W64" s="359"/>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59"/>
      <c r="AZ64" s="359"/>
      <c r="BA64" s="359"/>
      <c r="BB64" s="209"/>
      <c r="BC64" s="209"/>
      <c r="BD64" s="209"/>
      <c r="BE64" s="209"/>
      <c r="BF64" s="209"/>
      <c r="BG64" s="209"/>
      <c r="BH64" s="209"/>
      <c r="BI64" s="209"/>
      <c r="BJ64" s="209"/>
      <c r="BK64" s="209"/>
      <c r="BL64" s="209"/>
      <c r="BM64" s="209"/>
      <c r="BN64" s="209"/>
      <c r="BO64" s="209"/>
      <c r="BP64" s="209"/>
      <c r="BQ64" s="209"/>
      <c r="BR64" s="209"/>
      <c r="BS64" s="209"/>
      <c r="BT64" s="209"/>
      <c r="BU64" s="209"/>
      <c r="BV64" s="209"/>
      <c r="BW64" s="209"/>
      <c r="BX64" s="209"/>
      <c r="BY64" s="209"/>
      <c r="BZ64" s="209"/>
      <c r="CA64" s="209"/>
      <c r="CB64" s="209"/>
      <c r="CC64" s="209"/>
      <c r="CD64" s="209"/>
      <c r="CE64" s="209"/>
      <c r="CF64" s="209"/>
      <c r="CG64" s="209"/>
      <c r="CH64" s="209"/>
      <c r="CI64" s="209"/>
      <c r="CJ64" s="209"/>
      <c r="CK64" s="209"/>
      <c r="CL64" s="209"/>
      <c r="CM64" s="209"/>
      <c r="CN64" s="209"/>
      <c r="CO64" s="209"/>
      <c r="CP64" s="209"/>
      <c r="CQ64" s="209"/>
      <c r="CR64" s="209"/>
      <c r="CS64" s="209"/>
    </row>
    <row r="65" spans="1:97" s="210" customFormat="1" ht="37.5" customHeight="1">
      <c r="A65" s="80">
        <v>92764</v>
      </c>
      <c r="B65" s="80" t="s">
        <v>16</v>
      </c>
      <c r="C65" s="81" t="s">
        <v>956</v>
      </c>
      <c r="D65" s="361" t="s">
        <v>966</v>
      </c>
      <c r="E65" s="80" t="s">
        <v>490</v>
      </c>
      <c r="F65" s="306">
        <v>210.51</v>
      </c>
      <c r="G65" s="360">
        <f t="shared" si="17"/>
        <v>0.24940000000000001</v>
      </c>
      <c r="H65" s="328"/>
      <c r="I65" s="77">
        <f t="shared" si="18"/>
        <v>0</v>
      </c>
      <c r="J65" s="344">
        <f t="shared" ref="J65:J66" si="21">F65*I65</f>
        <v>0</v>
      </c>
      <c r="K65" s="359"/>
      <c r="L65" s="359"/>
      <c r="M65" s="359"/>
      <c r="N65" s="359"/>
      <c r="O65" s="359"/>
      <c r="P65" s="359"/>
      <c r="Q65" s="359"/>
      <c r="R65" s="359"/>
      <c r="S65" s="359"/>
      <c r="T65" s="359"/>
      <c r="U65" s="359"/>
      <c r="V65" s="359"/>
      <c r="W65" s="359"/>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59"/>
      <c r="AZ65" s="359"/>
      <c r="BA65" s="359"/>
      <c r="BB65" s="209"/>
      <c r="BC65" s="209"/>
      <c r="BD65" s="209"/>
      <c r="BE65" s="209"/>
      <c r="BF65" s="209"/>
      <c r="BG65" s="209"/>
      <c r="BH65" s="209"/>
      <c r="BI65" s="209"/>
      <c r="BJ65" s="209"/>
      <c r="BK65" s="209"/>
      <c r="BL65" s="209"/>
      <c r="BM65" s="209"/>
      <c r="BN65" s="209"/>
      <c r="BO65" s="209"/>
      <c r="BP65" s="209"/>
      <c r="BQ65" s="209"/>
      <c r="BR65" s="209"/>
      <c r="BS65" s="209"/>
      <c r="BT65" s="209"/>
      <c r="BU65" s="209"/>
      <c r="BV65" s="209"/>
      <c r="BW65" s="209"/>
      <c r="BX65" s="209"/>
      <c r="BY65" s="209"/>
      <c r="BZ65" s="209"/>
      <c r="CA65" s="209"/>
      <c r="CB65" s="209"/>
      <c r="CC65" s="209"/>
      <c r="CD65" s="209"/>
      <c r="CE65" s="209"/>
      <c r="CF65" s="209"/>
      <c r="CG65" s="209"/>
      <c r="CH65" s="209"/>
      <c r="CI65" s="209"/>
      <c r="CJ65" s="209"/>
      <c r="CK65" s="209"/>
      <c r="CL65" s="209"/>
      <c r="CM65" s="209"/>
      <c r="CN65" s="209"/>
      <c r="CO65" s="209"/>
      <c r="CP65" s="209"/>
      <c r="CQ65" s="209"/>
      <c r="CR65" s="209"/>
      <c r="CS65" s="209"/>
    </row>
    <row r="66" spans="1:97" s="210" customFormat="1" ht="37.5" customHeight="1">
      <c r="A66" s="80">
        <v>92765</v>
      </c>
      <c r="B66" s="80" t="s">
        <v>16</v>
      </c>
      <c r="C66" s="81" t="s">
        <v>957</v>
      </c>
      <c r="D66" s="361" t="s">
        <v>967</v>
      </c>
      <c r="E66" s="80" t="s">
        <v>490</v>
      </c>
      <c r="F66" s="306">
        <v>137.5</v>
      </c>
      <c r="G66" s="360">
        <f t="shared" si="17"/>
        <v>0.24940000000000001</v>
      </c>
      <c r="H66" s="328"/>
      <c r="I66" s="77">
        <f t="shared" si="18"/>
        <v>0</v>
      </c>
      <c r="J66" s="344">
        <f t="shared" si="21"/>
        <v>0</v>
      </c>
      <c r="K66" s="359"/>
      <c r="L66" s="359"/>
      <c r="M66" s="359"/>
      <c r="N66" s="359"/>
      <c r="O66" s="359"/>
      <c r="P66" s="359"/>
      <c r="Q66" s="359"/>
      <c r="R66" s="359"/>
      <c r="S66" s="359"/>
      <c r="T66" s="359"/>
      <c r="U66" s="359"/>
      <c r="V66" s="359"/>
      <c r="W66" s="359"/>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209"/>
      <c r="BC66" s="209"/>
      <c r="BD66" s="209"/>
      <c r="BE66" s="209"/>
      <c r="BF66" s="209"/>
      <c r="BG66" s="209"/>
      <c r="BH66" s="209"/>
      <c r="BI66" s="209"/>
      <c r="BJ66" s="209"/>
      <c r="BK66" s="209"/>
      <c r="BL66" s="209"/>
      <c r="BM66" s="209"/>
      <c r="BN66" s="209"/>
      <c r="BO66" s="209"/>
      <c r="BP66" s="209"/>
      <c r="BQ66" s="209"/>
      <c r="BR66" s="209"/>
      <c r="BS66" s="209"/>
      <c r="BT66" s="209"/>
      <c r="BU66" s="209"/>
      <c r="BV66" s="209"/>
      <c r="BW66" s="209"/>
      <c r="BX66" s="209"/>
      <c r="BY66" s="209"/>
      <c r="BZ66" s="209"/>
      <c r="CA66" s="209"/>
      <c r="CB66" s="209"/>
      <c r="CC66" s="209"/>
      <c r="CD66" s="209"/>
      <c r="CE66" s="209"/>
      <c r="CF66" s="209"/>
      <c r="CG66" s="209"/>
      <c r="CH66" s="209"/>
      <c r="CI66" s="209"/>
      <c r="CJ66" s="209"/>
      <c r="CK66" s="209"/>
      <c r="CL66" s="209"/>
      <c r="CM66" s="209"/>
      <c r="CN66" s="209"/>
      <c r="CO66" s="209"/>
      <c r="CP66" s="209"/>
      <c r="CQ66" s="209"/>
      <c r="CR66" s="209"/>
      <c r="CS66" s="209"/>
    </row>
    <row r="67" spans="1:97" s="210" customFormat="1" ht="43.5" customHeight="1">
      <c r="A67" s="318">
        <v>92413</v>
      </c>
      <c r="B67" s="80" t="s">
        <v>16</v>
      </c>
      <c r="C67" s="81" t="s">
        <v>973</v>
      </c>
      <c r="D67" s="361" t="s">
        <v>946</v>
      </c>
      <c r="E67" s="75" t="s">
        <v>497</v>
      </c>
      <c r="F67" s="306">
        <v>894.2</v>
      </c>
      <c r="G67" s="360">
        <f t="shared" si="17"/>
        <v>0.24940000000000001</v>
      </c>
      <c r="H67" s="328"/>
      <c r="I67" s="77">
        <f t="shared" si="18"/>
        <v>0</v>
      </c>
      <c r="J67" s="344">
        <f t="shared" si="20"/>
        <v>0</v>
      </c>
      <c r="K67" s="359"/>
      <c r="L67" s="359"/>
      <c r="M67" s="359"/>
      <c r="N67" s="359"/>
      <c r="O67" s="359"/>
      <c r="P67" s="359"/>
      <c r="Q67" s="359"/>
      <c r="R67" s="359"/>
      <c r="S67" s="359"/>
      <c r="T67" s="359"/>
      <c r="U67" s="359"/>
      <c r="V67" s="359"/>
      <c r="W67" s="359"/>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209"/>
      <c r="BC67" s="209"/>
      <c r="BD67" s="209"/>
      <c r="BE67" s="209"/>
      <c r="BF67" s="209"/>
      <c r="BG67" s="209"/>
      <c r="BH67" s="209"/>
      <c r="BI67" s="209"/>
      <c r="BJ67" s="209"/>
      <c r="BK67" s="209"/>
      <c r="BL67" s="209"/>
      <c r="BM67" s="209"/>
      <c r="BN67" s="209"/>
      <c r="BO67" s="209"/>
      <c r="BP67" s="209"/>
      <c r="BQ67" s="209"/>
      <c r="BR67" s="209"/>
      <c r="BS67" s="209"/>
      <c r="BT67" s="209"/>
      <c r="BU67" s="209"/>
      <c r="BV67" s="209"/>
      <c r="BW67" s="209"/>
      <c r="BX67" s="209"/>
      <c r="BY67" s="209"/>
      <c r="BZ67" s="209"/>
      <c r="CA67" s="209"/>
      <c r="CB67" s="209"/>
      <c r="CC67" s="209"/>
      <c r="CD67" s="209"/>
      <c r="CE67" s="209"/>
      <c r="CF67" s="209"/>
      <c r="CG67" s="209"/>
      <c r="CH67" s="209"/>
      <c r="CI67" s="209"/>
      <c r="CJ67" s="209"/>
      <c r="CK67" s="209"/>
      <c r="CL67" s="209"/>
      <c r="CM67" s="209"/>
      <c r="CN67" s="209"/>
      <c r="CO67" s="209"/>
      <c r="CP67" s="209"/>
      <c r="CQ67" s="209"/>
      <c r="CR67" s="209"/>
      <c r="CS67" s="209"/>
    </row>
    <row r="68" spans="1:97" s="210" customFormat="1" ht="51" customHeight="1">
      <c r="A68" s="318" t="s">
        <v>1010</v>
      </c>
      <c r="B68" s="318" t="s">
        <v>1351</v>
      </c>
      <c r="C68" s="81" t="s">
        <v>974</v>
      </c>
      <c r="D68" s="354" t="s">
        <v>940</v>
      </c>
      <c r="E68" s="348" t="s">
        <v>496</v>
      </c>
      <c r="F68" s="306">
        <v>58.7</v>
      </c>
      <c r="G68" s="360">
        <f t="shared" si="17"/>
        <v>0.24940000000000001</v>
      </c>
      <c r="H68" s="328"/>
      <c r="I68" s="77">
        <f t="shared" si="18"/>
        <v>0</v>
      </c>
      <c r="J68" s="344">
        <f t="shared" si="20"/>
        <v>0</v>
      </c>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209"/>
      <c r="BC68" s="209"/>
      <c r="BD68" s="209"/>
      <c r="BE68" s="209"/>
      <c r="BF68" s="209"/>
      <c r="BG68" s="209"/>
      <c r="BH68" s="209"/>
      <c r="BI68" s="209"/>
      <c r="BJ68" s="209"/>
      <c r="BK68" s="209"/>
      <c r="BL68" s="209"/>
      <c r="BM68" s="209"/>
      <c r="BN68" s="209"/>
      <c r="BO68" s="209"/>
      <c r="BP68" s="209"/>
      <c r="BQ68" s="209"/>
      <c r="BR68" s="209"/>
      <c r="BS68" s="209"/>
      <c r="BT68" s="209"/>
      <c r="BU68" s="209"/>
      <c r="BV68" s="209"/>
      <c r="BW68" s="209"/>
      <c r="BX68" s="209"/>
      <c r="BY68" s="209"/>
      <c r="BZ68" s="209"/>
      <c r="CA68" s="209"/>
      <c r="CB68" s="209"/>
      <c r="CC68" s="209"/>
      <c r="CD68" s="209"/>
      <c r="CE68" s="209"/>
      <c r="CF68" s="209"/>
      <c r="CG68" s="209"/>
      <c r="CH68" s="209"/>
      <c r="CI68" s="209"/>
      <c r="CJ68" s="209"/>
      <c r="CK68" s="209"/>
      <c r="CL68" s="209"/>
      <c r="CM68" s="209"/>
      <c r="CN68" s="209"/>
      <c r="CO68" s="209"/>
      <c r="CP68" s="209"/>
      <c r="CQ68" s="209"/>
      <c r="CR68" s="209"/>
      <c r="CS68" s="209"/>
    </row>
    <row r="69" spans="1:97" s="210" customFormat="1">
      <c r="A69" s="318"/>
      <c r="B69" s="80"/>
      <c r="C69" s="102" t="s">
        <v>98</v>
      </c>
      <c r="D69" s="363" t="s">
        <v>958</v>
      </c>
      <c r="E69" s="80"/>
      <c r="F69" s="344"/>
      <c r="G69" s="360"/>
      <c r="H69" s="328"/>
      <c r="I69" s="77"/>
      <c r="J69" s="82"/>
      <c r="K69" s="359"/>
      <c r="L69" s="359"/>
      <c r="M69" s="359"/>
      <c r="N69" s="359"/>
      <c r="O69" s="359"/>
      <c r="P69" s="359"/>
      <c r="Q69" s="359"/>
      <c r="R69" s="359"/>
      <c r="S69" s="359"/>
      <c r="T69" s="359"/>
      <c r="U69" s="359"/>
      <c r="V69" s="359"/>
      <c r="W69" s="359"/>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59"/>
      <c r="AZ69" s="359"/>
      <c r="BA69" s="359"/>
      <c r="BB69" s="209"/>
      <c r="BC69" s="209"/>
      <c r="BD69" s="209"/>
      <c r="BE69" s="209"/>
      <c r="BF69" s="209"/>
      <c r="BG69" s="209"/>
      <c r="BH69" s="209"/>
      <c r="BI69" s="209"/>
      <c r="BJ69" s="209"/>
      <c r="BK69" s="209"/>
      <c r="BL69" s="209"/>
      <c r="BM69" s="209"/>
      <c r="BN69" s="209"/>
      <c r="BO69" s="209"/>
      <c r="BP69" s="209"/>
      <c r="BQ69" s="209"/>
      <c r="BR69" s="209"/>
      <c r="BS69" s="209"/>
      <c r="BT69" s="209"/>
      <c r="BU69" s="209"/>
      <c r="BV69" s="209"/>
      <c r="BW69" s="209"/>
      <c r="BX69" s="209"/>
      <c r="BY69" s="209"/>
      <c r="BZ69" s="209"/>
      <c r="CA69" s="209"/>
      <c r="CB69" s="209"/>
      <c r="CC69" s="209"/>
      <c r="CD69" s="209"/>
      <c r="CE69" s="209"/>
      <c r="CF69" s="209"/>
      <c r="CG69" s="209"/>
      <c r="CH69" s="209"/>
      <c r="CI69" s="209"/>
      <c r="CJ69" s="209"/>
      <c r="CK69" s="209"/>
      <c r="CL69" s="209"/>
      <c r="CM69" s="209"/>
      <c r="CN69" s="209"/>
      <c r="CO69" s="209"/>
      <c r="CP69" s="209"/>
      <c r="CQ69" s="209"/>
      <c r="CR69" s="209"/>
      <c r="CS69" s="209"/>
    </row>
    <row r="70" spans="1:97" s="210" customFormat="1" ht="29.25" customHeight="1">
      <c r="A70" s="318" t="s">
        <v>821</v>
      </c>
      <c r="B70" s="318" t="s">
        <v>1351</v>
      </c>
      <c r="C70" s="76" t="s">
        <v>959</v>
      </c>
      <c r="D70" s="314" t="s">
        <v>960</v>
      </c>
      <c r="E70" s="75" t="s">
        <v>497</v>
      </c>
      <c r="F70" s="306">
        <v>687.76</v>
      </c>
      <c r="G70" s="360">
        <f t="shared" si="17"/>
        <v>0.24940000000000001</v>
      </c>
      <c r="H70" s="328"/>
      <c r="I70" s="77">
        <f t="shared" si="18"/>
        <v>0</v>
      </c>
      <c r="J70" s="344">
        <f t="shared" ref="J70:J75" si="22">F70*I70</f>
        <v>0</v>
      </c>
      <c r="K70" s="359"/>
      <c r="L70" s="359"/>
      <c r="M70" s="359"/>
      <c r="N70" s="359"/>
      <c r="O70" s="359"/>
      <c r="P70" s="359"/>
      <c r="Q70" s="359"/>
      <c r="R70" s="359"/>
      <c r="S70" s="359"/>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row>
    <row r="71" spans="1:97" s="210" customFormat="1" ht="29.25" customHeight="1">
      <c r="A71" s="318" t="s">
        <v>2692</v>
      </c>
      <c r="B71" s="318" t="s">
        <v>1351</v>
      </c>
      <c r="C71" s="76" t="s">
        <v>961</v>
      </c>
      <c r="D71" s="314" t="s">
        <v>2687</v>
      </c>
      <c r="E71" s="75" t="s">
        <v>497</v>
      </c>
      <c r="F71" s="306">
        <v>687.76</v>
      </c>
      <c r="G71" s="360">
        <f t="shared" si="17"/>
        <v>0.24940000000000001</v>
      </c>
      <c r="H71" s="328"/>
      <c r="I71" s="77">
        <f t="shared" ref="I71" si="23">(H71*(1+$J$4))</f>
        <v>0</v>
      </c>
      <c r="J71" s="344">
        <f t="shared" si="22"/>
        <v>0</v>
      </c>
      <c r="K71" s="359"/>
      <c r="L71" s="359"/>
      <c r="M71" s="359"/>
      <c r="N71" s="359"/>
      <c r="O71" s="359"/>
      <c r="P71" s="359"/>
      <c r="Q71" s="359"/>
      <c r="R71" s="359"/>
      <c r="S71" s="359"/>
      <c r="T71" s="359"/>
      <c r="U71" s="359"/>
      <c r="V71" s="359"/>
      <c r="W71" s="359"/>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59"/>
      <c r="AZ71" s="359"/>
      <c r="BA71" s="35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row>
    <row r="72" spans="1:97" s="210" customFormat="1" ht="36">
      <c r="A72" s="80">
        <v>92775</v>
      </c>
      <c r="B72" s="80" t="s">
        <v>16</v>
      </c>
      <c r="C72" s="76" t="s">
        <v>962</v>
      </c>
      <c r="D72" s="361" t="s">
        <v>923</v>
      </c>
      <c r="E72" s="80" t="s">
        <v>490</v>
      </c>
      <c r="F72" s="306">
        <v>17.899999999999999</v>
      </c>
      <c r="G72" s="360">
        <f t="shared" si="17"/>
        <v>0.24940000000000001</v>
      </c>
      <c r="H72" s="328"/>
      <c r="I72" s="77">
        <f t="shared" si="18"/>
        <v>0</v>
      </c>
      <c r="J72" s="344">
        <f t="shared" si="22"/>
        <v>0</v>
      </c>
      <c r="K72" s="359"/>
      <c r="L72" s="359"/>
      <c r="M72" s="359"/>
      <c r="N72" s="359"/>
      <c r="O72" s="359"/>
      <c r="P72" s="359"/>
      <c r="Q72" s="359"/>
      <c r="R72" s="359"/>
      <c r="S72" s="359"/>
      <c r="T72" s="359"/>
      <c r="U72" s="359"/>
      <c r="V72" s="359"/>
      <c r="W72" s="359"/>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59"/>
      <c r="AZ72" s="359"/>
      <c r="BA72" s="35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row>
    <row r="73" spans="1:97" s="210" customFormat="1" ht="36">
      <c r="A73" s="80">
        <v>92769</v>
      </c>
      <c r="B73" s="80" t="s">
        <v>16</v>
      </c>
      <c r="C73" s="76" t="s">
        <v>975</v>
      </c>
      <c r="D73" s="361" t="s">
        <v>965</v>
      </c>
      <c r="E73" s="80" t="s">
        <v>490</v>
      </c>
      <c r="F73" s="306">
        <v>131.9</v>
      </c>
      <c r="G73" s="360">
        <f t="shared" si="17"/>
        <v>0.24940000000000001</v>
      </c>
      <c r="H73" s="328"/>
      <c r="I73" s="77">
        <f t="shared" si="18"/>
        <v>0</v>
      </c>
      <c r="J73" s="344">
        <f t="shared" si="22"/>
        <v>0</v>
      </c>
      <c r="K73" s="359"/>
      <c r="L73" s="359"/>
      <c r="M73" s="359"/>
      <c r="N73" s="359"/>
      <c r="O73" s="359"/>
      <c r="P73" s="359"/>
      <c r="Q73" s="359"/>
      <c r="R73" s="359"/>
      <c r="S73" s="359"/>
      <c r="T73" s="359"/>
      <c r="U73" s="359"/>
      <c r="V73" s="359"/>
      <c r="W73" s="359"/>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59"/>
      <c r="AZ73" s="359"/>
      <c r="BA73" s="35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row>
    <row r="74" spans="1:97" s="210" customFormat="1" ht="36">
      <c r="A74" s="80">
        <v>92770</v>
      </c>
      <c r="B74" s="80" t="s">
        <v>16</v>
      </c>
      <c r="C74" s="76" t="s">
        <v>976</v>
      </c>
      <c r="D74" s="361" t="s">
        <v>963</v>
      </c>
      <c r="E74" s="80" t="s">
        <v>490</v>
      </c>
      <c r="F74" s="306">
        <v>114.1</v>
      </c>
      <c r="G74" s="360">
        <f t="shared" si="17"/>
        <v>0.24940000000000001</v>
      </c>
      <c r="H74" s="328"/>
      <c r="I74" s="77">
        <f t="shared" si="18"/>
        <v>0</v>
      </c>
      <c r="J74" s="344">
        <f t="shared" si="22"/>
        <v>0</v>
      </c>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59"/>
      <c r="AZ74" s="359"/>
      <c r="BA74" s="35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row>
    <row r="75" spans="1:97" s="210" customFormat="1" ht="36">
      <c r="A75" s="80">
        <v>92787</v>
      </c>
      <c r="B75" s="80" t="s">
        <v>16</v>
      </c>
      <c r="C75" s="76" t="s">
        <v>2686</v>
      </c>
      <c r="D75" s="361" t="s">
        <v>964</v>
      </c>
      <c r="E75" s="80" t="s">
        <v>490</v>
      </c>
      <c r="F75" s="306">
        <v>20</v>
      </c>
      <c r="G75" s="360">
        <f t="shared" si="17"/>
        <v>0.24940000000000001</v>
      </c>
      <c r="H75" s="328"/>
      <c r="I75" s="77">
        <f t="shared" si="18"/>
        <v>0</v>
      </c>
      <c r="J75" s="344">
        <f t="shared" si="22"/>
        <v>0</v>
      </c>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row>
    <row r="76" spans="1:97" s="210" customFormat="1">
      <c r="A76" s="88"/>
      <c r="B76" s="88"/>
      <c r="C76" s="95"/>
      <c r="D76" s="92"/>
      <c r="E76" s="88"/>
      <c r="F76" s="89"/>
      <c r="G76" s="89"/>
      <c r="H76" s="681" t="s">
        <v>22</v>
      </c>
      <c r="I76" s="681"/>
      <c r="J76" s="208">
        <f>SUM(J52:J75)</f>
        <v>0</v>
      </c>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row>
    <row r="77" spans="1:97" ht="21.6" customHeight="1">
      <c r="A77" s="85"/>
      <c r="B77" s="85"/>
      <c r="C77" s="72" t="s">
        <v>99</v>
      </c>
      <c r="D77" s="73" t="s">
        <v>26</v>
      </c>
      <c r="E77" s="85"/>
      <c r="F77" s="86"/>
      <c r="G77" s="86"/>
      <c r="H77" s="86"/>
      <c r="I77" s="87"/>
      <c r="J77" s="86"/>
    </row>
    <row r="78" spans="1:97" ht="37.5" customHeight="1">
      <c r="A78" s="313" t="s">
        <v>1079</v>
      </c>
      <c r="B78" s="313" t="s">
        <v>1351</v>
      </c>
      <c r="C78" s="76" t="s">
        <v>100</v>
      </c>
      <c r="D78" s="354" t="s">
        <v>2458</v>
      </c>
      <c r="E78" s="75" t="s">
        <v>497</v>
      </c>
      <c r="F78" s="560">
        <v>551</v>
      </c>
      <c r="G78" s="266">
        <f>$J$4</f>
        <v>0.24940000000000001</v>
      </c>
      <c r="H78" s="328"/>
      <c r="I78" s="77">
        <f t="shared" ref="I78" si="24">(H78*(1+$J$4))</f>
        <v>0</v>
      </c>
      <c r="J78" s="328">
        <f>F78*I78</f>
        <v>0</v>
      </c>
    </row>
    <row r="79" spans="1:97" ht="21.6" customHeight="1">
      <c r="A79" s="88"/>
      <c r="B79" s="88"/>
      <c r="C79" s="95"/>
      <c r="D79" s="92"/>
      <c r="E79" s="88"/>
      <c r="F79" s="89"/>
      <c r="G79" s="89"/>
      <c r="H79" s="681" t="s">
        <v>22</v>
      </c>
      <c r="I79" s="681"/>
      <c r="J79" s="208">
        <f>SUM(J78:J78)</f>
        <v>0</v>
      </c>
    </row>
    <row r="80" spans="1:97" ht="18.75" customHeight="1">
      <c r="A80" s="85"/>
      <c r="B80" s="85"/>
      <c r="C80" s="72" t="s">
        <v>101</v>
      </c>
      <c r="D80" s="73" t="s">
        <v>1546</v>
      </c>
      <c r="E80" s="85"/>
      <c r="F80" s="86"/>
      <c r="G80" s="86"/>
      <c r="H80" s="86"/>
      <c r="I80" s="87"/>
      <c r="J80" s="86"/>
    </row>
    <row r="81" spans="1:10" ht="39" customHeight="1">
      <c r="A81" s="313" t="s">
        <v>1040</v>
      </c>
      <c r="B81" s="318" t="s">
        <v>1351</v>
      </c>
      <c r="C81" s="76" t="s">
        <v>102</v>
      </c>
      <c r="D81" s="354" t="s">
        <v>1371</v>
      </c>
      <c r="E81" s="75" t="s">
        <v>497</v>
      </c>
      <c r="F81" s="560">
        <v>2084.88</v>
      </c>
      <c r="G81" s="266">
        <f>$J$4</f>
        <v>0.24940000000000001</v>
      </c>
      <c r="H81" s="328"/>
      <c r="I81" s="77">
        <f t="shared" ref="I81:I83" si="25">(H81*(1+$J$4))</f>
        <v>0</v>
      </c>
      <c r="J81" s="328">
        <f>F81*I81</f>
        <v>0</v>
      </c>
    </row>
    <row r="82" spans="1:10" ht="39.75" customHeight="1">
      <c r="A82" s="313" t="s">
        <v>484</v>
      </c>
      <c r="B82" s="318" t="s">
        <v>1351</v>
      </c>
      <c r="C82" s="76" t="s">
        <v>103</v>
      </c>
      <c r="D82" s="78" t="s">
        <v>1017</v>
      </c>
      <c r="E82" s="75" t="s">
        <v>496</v>
      </c>
      <c r="F82" s="560">
        <v>6.38</v>
      </c>
      <c r="G82" s="266">
        <f>$J$4</f>
        <v>0.24940000000000001</v>
      </c>
      <c r="H82" s="328"/>
      <c r="I82" s="77">
        <f t="shared" si="25"/>
        <v>0</v>
      </c>
      <c r="J82" s="328">
        <f>F82*I82</f>
        <v>0</v>
      </c>
    </row>
    <row r="83" spans="1:10" ht="51" customHeight="1">
      <c r="A83" s="313" t="s">
        <v>484</v>
      </c>
      <c r="B83" s="318" t="s">
        <v>1351</v>
      </c>
      <c r="C83" s="76" t="s">
        <v>104</v>
      </c>
      <c r="D83" s="78" t="s">
        <v>1041</v>
      </c>
      <c r="E83" s="75" t="s">
        <v>496</v>
      </c>
      <c r="F83" s="560">
        <v>1.55</v>
      </c>
      <c r="G83" s="266">
        <f>$J$4</f>
        <v>0.24940000000000001</v>
      </c>
      <c r="H83" s="328"/>
      <c r="I83" s="77">
        <f t="shared" si="25"/>
        <v>0</v>
      </c>
      <c r="J83" s="328">
        <f>F83*I83</f>
        <v>0</v>
      </c>
    </row>
    <row r="84" spans="1:10" ht="21.6" customHeight="1">
      <c r="A84" s="88"/>
      <c r="B84" s="88"/>
      <c r="C84" s="95"/>
      <c r="D84" s="92"/>
      <c r="E84" s="88"/>
      <c r="F84" s="89"/>
      <c r="G84" s="89"/>
      <c r="H84" s="681" t="s">
        <v>22</v>
      </c>
      <c r="I84" s="681"/>
      <c r="J84" s="208">
        <f>SUM(J81:J83)</f>
        <v>0</v>
      </c>
    </row>
    <row r="85" spans="1:10" ht="21.6" customHeight="1">
      <c r="A85" s="85"/>
      <c r="B85" s="85"/>
      <c r="C85" s="72" t="s">
        <v>105</v>
      </c>
      <c r="D85" s="73" t="s">
        <v>29</v>
      </c>
      <c r="E85" s="85"/>
      <c r="F85" s="86"/>
      <c r="G85" s="86"/>
      <c r="H85" s="86"/>
      <c r="I85" s="87"/>
      <c r="J85" s="86"/>
    </row>
    <row r="86" spans="1:10" s="336" customFormat="1" ht="17.25" customHeight="1">
      <c r="A86" s="90"/>
      <c r="B86" s="90"/>
      <c r="C86" s="93" t="s">
        <v>106</v>
      </c>
      <c r="D86" s="352" t="s">
        <v>38</v>
      </c>
      <c r="E86" s="90"/>
      <c r="F86" s="353"/>
      <c r="G86" s="353"/>
      <c r="H86" s="353"/>
      <c r="I86" s="77"/>
      <c r="J86" s="353"/>
    </row>
    <row r="87" spans="1:10" ht="41.25" customHeight="1">
      <c r="A87" s="75">
        <v>87879</v>
      </c>
      <c r="B87" s="75" t="s">
        <v>16</v>
      </c>
      <c r="C87" s="81" t="s">
        <v>1547</v>
      </c>
      <c r="D87" s="567" t="s">
        <v>891</v>
      </c>
      <c r="E87" s="75" t="s">
        <v>497</v>
      </c>
      <c r="F87" s="560">
        <v>2084.88</v>
      </c>
      <c r="G87" s="266">
        <f>$J$4</f>
        <v>0.24940000000000001</v>
      </c>
      <c r="H87" s="328"/>
      <c r="I87" s="77">
        <f t="shared" ref="I87:I102" si="26">(H87*(1+$J$4))</f>
        <v>0</v>
      </c>
      <c r="J87" s="82">
        <f t="shared" ref="J87:J92" si="27">F87*I87</f>
        <v>0</v>
      </c>
    </row>
    <row r="88" spans="1:10" ht="63.75" customHeight="1">
      <c r="A88" s="75">
        <v>87535</v>
      </c>
      <c r="B88" s="75" t="s">
        <v>16</v>
      </c>
      <c r="C88" s="81" t="s">
        <v>1548</v>
      </c>
      <c r="D88" s="567" t="s">
        <v>892</v>
      </c>
      <c r="E88" s="75" t="s">
        <v>497</v>
      </c>
      <c r="F88" s="560">
        <f>F87</f>
        <v>2084.88</v>
      </c>
      <c r="G88" s="266">
        <f>$J$4</f>
        <v>0.24940000000000001</v>
      </c>
      <c r="H88" s="328"/>
      <c r="I88" s="77">
        <f t="shared" si="26"/>
        <v>0</v>
      </c>
      <c r="J88" s="82">
        <f t="shared" si="27"/>
        <v>0</v>
      </c>
    </row>
    <row r="89" spans="1:10" ht="18.75" customHeight="1">
      <c r="A89" s="318" t="s">
        <v>1196</v>
      </c>
      <c r="B89" s="318" t="s">
        <v>1351</v>
      </c>
      <c r="C89" s="81" t="s">
        <v>1549</v>
      </c>
      <c r="D89" s="361" t="str">
        <f>Composição!$A$953</f>
        <v>AZULEIJO 20x40CM, COM ARGAMASSA COLANTE E JUNTAS A PRUMO</v>
      </c>
      <c r="E89" s="80" t="s">
        <v>497</v>
      </c>
      <c r="F89" s="560">
        <v>594</v>
      </c>
      <c r="G89" s="266">
        <f>$J$4</f>
        <v>0.24940000000000001</v>
      </c>
      <c r="H89" s="328"/>
      <c r="I89" s="77">
        <f t="shared" si="26"/>
        <v>0</v>
      </c>
      <c r="J89" s="82">
        <f t="shared" si="27"/>
        <v>0</v>
      </c>
    </row>
    <row r="90" spans="1:10" ht="42.75" customHeight="1">
      <c r="A90" s="313">
        <v>87243</v>
      </c>
      <c r="B90" s="313" t="s">
        <v>16</v>
      </c>
      <c r="C90" s="81" t="s">
        <v>1550</v>
      </c>
      <c r="D90" s="354" t="s">
        <v>2668</v>
      </c>
      <c r="E90" s="80" t="s">
        <v>497</v>
      </c>
      <c r="F90" s="560">
        <v>103.2</v>
      </c>
      <c r="G90" s="266">
        <f>[8]Orçamento!$J$4</f>
        <v>0.24940000000000001</v>
      </c>
      <c r="H90" s="328"/>
      <c r="I90" s="77">
        <f>(H90*(1+[8]Orçamento!$J$4))</f>
        <v>0</v>
      </c>
      <c r="J90" s="82">
        <f t="shared" si="27"/>
        <v>0</v>
      </c>
    </row>
    <row r="91" spans="1:10" ht="49.5" customHeight="1">
      <c r="A91" s="313" t="s">
        <v>1144</v>
      </c>
      <c r="B91" s="318" t="s">
        <v>1351</v>
      </c>
      <c r="C91" s="81" t="s">
        <v>1551</v>
      </c>
      <c r="D91" s="79" t="str">
        <f>Composição!A645</f>
        <v>SER.CG: REVESTIMENTO COM ARGAMASSA DE CIMENTO E BARITA(GROSSA E FINA ),TRACO 1:1:1, PARA PAREDES DE SALAS RADIOLOGICAS (APARELHOSDE 125 A 150KV),COM ESPESSURA DE 2,5CM,EXCLUSIVE CHAPISCO (M2)</v>
      </c>
      <c r="E91" s="80" t="s">
        <v>497</v>
      </c>
      <c r="F91" s="560">
        <v>86.65</v>
      </c>
      <c r="G91" s="266">
        <f>$J$4</f>
        <v>0.24940000000000001</v>
      </c>
      <c r="H91" s="328"/>
      <c r="I91" s="77">
        <f t="shared" si="26"/>
        <v>0</v>
      </c>
      <c r="J91" s="82">
        <f t="shared" si="27"/>
        <v>0</v>
      </c>
    </row>
    <row r="92" spans="1:10" ht="26.25" customHeight="1">
      <c r="A92" s="313" t="s">
        <v>1076</v>
      </c>
      <c r="B92" s="318" t="s">
        <v>1351</v>
      </c>
      <c r="C92" s="81" t="s">
        <v>2669</v>
      </c>
      <c r="D92" s="79" t="s">
        <v>831</v>
      </c>
      <c r="E92" s="80" t="s">
        <v>492</v>
      </c>
      <c r="F92" s="560">
        <v>96</v>
      </c>
      <c r="G92" s="266">
        <f>$J$4</f>
        <v>0.24940000000000001</v>
      </c>
      <c r="H92" s="328"/>
      <c r="I92" s="77">
        <f t="shared" si="26"/>
        <v>0</v>
      </c>
      <c r="J92" s="82">
        <f t="shared" si="27"/>
        <v>0</v>
      </c>
    </row>
    <row r="93" spans="1:10" ht="14.25" customHeight="1">
      <c r="A93" s="75"/>
      <c r="B93" s="75"/>
      <c r="C93" s="93" t="s">
        <v>1065</v>
      </c>
      <c r="D93" s="94" t="s">
        <v>40</v>
      </c>
      <c r="E93" s="75"/>
      <c r="F93" s="328"/>
      <c r="G93" s="328"/>
      <c r="H93" s="328"/>
      <c r="I93" s="77"/>
      <c r="J93" s="328"/>
    </row>
    <row r="94" spans="1:10" ht="39.75" customHeight="1">
      <c r="A94" s="75">
        <v>87879</v>
      </c>
      <c r="B94" s="75" t="s">
        <v>16</v>
      </c>
      <c r="C94" s="76" t="s">
        <v>1552</v>
      </c>
      <c r="D94" s="567" t="s">
        <v>891</v>
      </c>
      <c r="E94" s="75" t="s">
        <v>497</v>
      </c>
      <c r="F94" s="560">
        <f>$F$87</f>
        <v>2084.88</v>
      </c>
      <c r="G94" s="266">
        <f>$J$4</f>
        <v>0.24940000000000001</v>
      </c>
      <c r="H94" s="328"/>
      <c r="I94" s="77">
        <f>(H94*(1+$J$4))</f>
        <v>0</v>
      </c>
      <c r="J94" s="82">
        <f>F94*I94</f>
        <v>0</v>
      </c>
    </row>
    <row r="95" spans="1:10" ht="63.75" customHeight="1">
      <c r="A95" s="75">
        <v>87535</v>
      </c>
      <c r="B95" s="75" t="s">
        <v>16</v>
      </c>
      <c r="C95" s="76" t="s">
        <v>1553</v>
      </c>
      <c r="D95" s="567" t="s">
        <v>892</v>
      </c>
      <c r="E95" s="75" t="s">
        <v>497</v>
      </c>
      <c r="F95" s="560">
        <f>$F$94</f>
        <v>2084.88</v>
      </c>
      <c r="G95" s="266">
        <f>$J$4</f>
        <v>0.24940000000000001</v>
      </c>
      <c r="H95" s="328"/>
      <c r="I95" s="77">
        <f t="shared" si="26"/>
        <v>0</v>
      </c>
      <c r="J95" s="82">
        <f>F95*I95</f>
        <v>0</v>
      </c>
    </row>
    <row r="96" spans="1:10" ht="42" customHeight="1">
      <c r="A96" s="313">
        <v>87243</v>
      </c>
      <c r="B96" s="313" t="s">
        <v>16</v>
      </c>
      <c r="C96" s="76" t="s">
        <v>1554</v>
      </c>
      <c r="D96" s="354" t="s">
        <v>1242</v>
      </c>
      <c r="E96" s="80" t="s">
        <v>497</v>
      </c>
      <c r="F96" s="560">
        <v>78.239999999999995</v>
      </c>
      <c r="G96" s="266">
        <f>$J$4</f>
        <v>0.24940000000000001</v>
      </c>
      <c r="H96" s="328"/>
      <c r="I96" s="77">
        <f t="shared" si="26"/>
        <v>0</v>
      </c>
      <c r="J96" s="82">
        <f>F96*I96</f>
        <v>0</v>
      </c>
    </row>
    <row r="97" spans="1:10" ht="27.75" customHeight="1">
      <c r="A97" s="75" t="s">
        <v>1943</v>
      </c>
      <c r="B97" s="75" t="s">
        <v>1942</v>
      </c>
      <c r="C97" s="81" t="s">
        <v>106</v>
      </c>
      <c r="D97" s="528" t="s">
        <v>1941</v>
      </c>
      <c r="E97" s="75" t="s">
        <v>486</v>
      </c>
      <c r="F97" s="560">
        <v>1</v>
      </c>
      <c r="G97" s="266">
        <f>$J$4</f>
        <v>0.24940000000000001</v>
      </c>
      <c r="H97" s="328"/>
      <c r="I97" s="77">
        <f>(H97*(1+$J$4))</f>
        <v>0</v>
      </c>
      <c r="J97" s="82">
        <f>F97*I97</f>
        <v>0</v>
      </c>
    </row>
    <row r="98" spans="1:10" ht="15" customHeight="1">
      <c r="A98" s="75"/>
      <c r="B98" s="75"/>
      <c r="C98" s="93" t="s">
        <v>1066</v>
      </c>
      <c r="D98" s="94" t="s">
        <v>528</v>
      </c>
      <c r="E98" s="75"/>
      <c r="F98" s="328"/>
      <c r="G98" s="328"/>
      <c r="H98" s="328"/>
      <c r="I98" s="77"/>
      <c r="J98" s="328"/>
    </row>
    <row r="99" spans="1:10" ht="39.75" customHeight="1">
      <c r="A99" s="313">
        <v>87882</v>
      </c>
      <c r="B99" s="313" t="s">
        <v>16</v>
      </c>
      <c r="C99" s="323" t="s">
        <v>1555</v>
      </c>
      <c r="D99" s="354" t="s">
        <v>1244</v>
      </c>
      <c r="E99" s="75" t="s">
        <v>497</v>
      </c>
      <c r="F99" s="560">
        <v>772.95</v>
      </c>
      <c r="G99" s="266">
        <f>$J$4</f>
        <v>0.24940000000000001</v>
      </c>
      <c r="H99" s="328"/>
      <c r="I99" s="77">
        <f t="shared" si="26"/>
        <v>0</v>
      </c>
      <c r="J99" s="82">
        <f>F99*I99</f>
        <v>0</v>
      </c>
    </row>
    <row r="100" spans="1:10" ht="61.5" customHeight="1">
      <c r="A100" s="75">
        <v>87535</v>
      </c>
      <c r="B100" s="75" t="s">
        <v>16</v>
      </c>
      <c r="C100" s="323" t="s">
        <v>1556</v>
      </c>
      <c r="D100" s="567" t="s">
        <v>892</v>
      </c>
      <c r="E100" s="75" t="s">
        <v>497</v>
      </c>
      <c r="F100" s="560">
        <f>F99</f>
        <v>772.95</v>
      </c>
      <c r="G100" s="266">
        <f>$J$4</f>
        <v>0.24940000000000001</v>
      </c>
      <c r="H100" s="328"/>
      <c r="I100" s="77">
        <f t="shared" si="26"/>
        <v>0</v>
      </c>
      <c r="J100" s="82">
        <f>F100*I100</f>
        <v>0</v>
      </c>
    </row>
    <row r="101" spans="1:10" ht="26.25" customHeight="1">
      <c r="A101" s="313" t="s">
        <v>1095</v>
      </c>
      <c r="B101" s="318" t="s">
        <v>1351</v>
      </c>
      <c r="C101" s="323" t="s">
        <v>1557</v>
      </c>
      <c r="D101" s="354" t="s">
        <v>1090</v>
      </c>
      <c r="E101" s="75" t="s">
        <v>497</v>
      </c>
      <c r="F101" s="560">
        <f>F99</f>
        <v>772.95</v>
      </c>
      <c r="G101" s="266">
        <f>$J$4</f>
        <v>0.24940000000000001</v>
      </c>
      <c r="H101" s="328"/>
      <c r="I101" s="77">
        <f t="shared" si="26"/>
        <v>0</v>
      </c>
      <c r="J101" s="82">
        <f>F101*I101</f>
        <v>0</v>
      </c>
    </row>
    <row r="102" spans="1:10" ht="37.5" customHeight="1">
      <c r="A102" s="313">
        <v>96113</v>
      </c>
      <c r="B102" s="75" t="s">
        <v>16</v>
      </c>
      <c r="C102" s="323" t="s">
        <v>1584</v>
      </c>
      <c r="D102" s="567" t="s">
        <v>2694</v>
      </c>
      <c r="E102" s="75" t="s">
        <v>497</v>
      </c>
      <c r="F102" s="560">
        <v>306.01</v>
      </c>
      <c r="G102" s="266">
        <f t="shared" ref="G102" si="28">$J$4</f>
        <v>0.24940000000000001</v>
      </c>
      <c r="H102" s="328"/>
      <c r="I102" s="77">
        <f t="shared" si="26"/>
        <v>0</v>
      </c>
      <c r="J102" s="82">
        <f t="shared" ref="J102" si="29">F102*I102</f>
        <v>0</v>
      </c>
    </row>
    <row r="103" spans="1:10" ht="21.6" customHeight="1">
      <c r="A103" s="88"/>
      <c r="B103" s="88"/>
      <c r="C103" s="95"/>
      <c r="D103" s="92"/>
      <c r="E103" s="88"/>
      <c r="F103" s="89"/>
      <c r="G103" s="89"/>
      <c r="H103" s="681" t="s">
        <v>22</v>
      </c>
      <c r="I103" s="681"/>
      <c r="J103" s="208">
        <f>SUM(J86:J102)</f>
        <v>0</v>
      </c>
    </row>
    <row r="104" spans="1:10" ht="21.6" customHeight="1">
      <c r="A104" s="85"/>
      <c r="B104" s="85"/>
      <c r="C104" s="72" t="s">
        <v>107</v>
      </c>
      <c r="D104" s="73" t="s">
        <v>27</v>
      </c>
      <c r="E104" s="85"/>
      <c r="F104" s="86"/>
      <c r="G104" s="86"/>
      <c r="H104" s="86"/>
      <c r="I104" s="87"/>
      <c r="J104" s="86"/>
    </row>
    <row r="105" spans="1:10" ht="48">
      <c r="A105" s="313" t="s">
        <v>1053</v>
      </c>
      <c r="B105" s="318" t="s">
        <v>1351</v>
      </c>
      <c r="C105" s="81" t="s">
        <v>108</v>
      </c>
      <c r="D105" s="91" t="s">
        <v>989</v>
      </c>
      <c r="E105" s="80" t="s">
        <v>497</v>
      </c>
      <c r="F105" s="306">
        <v>703.1</v>
      </c>
      <c r="G105" s="266">
        <f t="shared" ref="G105:G113" si="30">$J$4</f>
        <v>0.24940000000000001</v>
      </c>
      <c r="H105" s="82"/>
      <c r="I105" s="77">
        <f t="shared" ref="I105:I113" si="31">(H105*(1+$J$4))</f>
        <v>0</v>
      </c>
      <c r="J105" s="82">
        <f t="shared" ref="J105" si="32">F105*I105</f>
        <v>0</v>
      </c>
    </row>
    <row r="106" spans="1:10" ht="37.5" customHeight="1">
      <c r="A106" s="313">
        <v>94228</v>
      </c>
      <c r="B106" s="75" t="s">
        <v>16</v>
      </c>
      <c r="C106" s="81" t="s">
        <v>109</v>
      </c>
      <c r="D106" s="354" t="s">
        <v>888</v>
      </c>
      <c r="E106" s="75" t="s">
        <v>492</v>
      </c>
      <c r="F106" s="560">
        <v>198.9</v>
      </c>
      <c r="G106" s="266">
        <f t="shared" si="30"/>
        <v>0.24940000000000001</v>
      </c>
      <c r="H106" s="82"/>
      <c r="I106" s="77">
        <f t="shared" si="31"/>
        <v>0</v>
      </c>
      <c r="J106" s="82">
        <f t="shared" ref="J106:J113" si="33">F106*I106</f>
        <v>0</v>
      </c>
    </row>
    <row r="107" spans="1:10" ht="28.5" customHeight="1">
      <c r="A107" s="313" t="s">
        <v>1089</v>
      </c>
      <c r="B107" s="318" t="s">
        <v>1351</v>
      </c>
      <c r="C107" s="81" t="s">
        <v>702</v>
      </c>
      <c r="D107" s="354" t="s">
        <v>2457</v>
      </c>
      <c r="E107" s="75" t="s">
        <v>497</v>
      </c>
      <c r="F107" s="560">
        <v>88.2</v>
      </c>
      <c r="G107" s="266">
        <f t="shared" si="30"/>
        <v>0.24940000000000001</v>
      </c>
      <c r="H107" s="82"/>
      <c r="I107" s="77">
        <f t="shared" ref="I107" si="34">(H107*(1+$J$4))</f>
        <v>0</v>
      </c>
      <c r="J107" s="82">
        <f t="shared" ref="J107" si="35">F107*I107</f>
        <v>0</v>
      </c>
    </row>
    <row r="108" spans="1:10" ht="30" customHeight="1">
      <c r="A108" s="313">
        <v>94231</v>
      </c>
      <c r="B108" s="75" t="s">
        <v>16</v>
      </c>
      <c r="C108" s="81" t="s">
        <v>1558</v>
      </c>
      <c r="D108" s="354" t="s">
        <v>889</v>
      </c>
      <c r="E108" s="75" t="s">
        <v>492</v>
      </c>
      <c r="F108" s="560">
        <f>242.6*2</f>
        <v>485.2</v>
      </c>
      <c r="G108" s="266">
        <f t="shared" si="30"/>
        <v>0.24940000000000001</v>
      </c>
      <c r="H108" s="82"/>
      <c r="I108" s="77">
        <f t="shared" si="31"/>
        <v>0</v>
      </c>
      <c r="J108" s="82">
        <f t="shared" si="33"/>
        <v>0</v>
      </c>
    </row>
    <row r="109" spans="1:10" ht="39" customHeight="1">
      <c r="A109" s="313" t="s">
        <v>1007</v>
      </c>
      <c r="B109" s="318" t="s">
        <v>1351</v>
      </c>
      <c r="C109" s="81" t="s">
        <v>1559</v>
      </c>
      <c r="D109" s="567" t="s">
        <v>1045</v>
      </c>
      <c r="E109" s="80" t="s">
        <v>497</v>
      </c>
      <c r="F109" s="560">
        <f>F105</f>
        <v>703.1</v>
      </c>
      <c r="G109" s="266">
        <f t="shared" si="30"/>
        <v>0.24940000000000001</v>
      </c>
      <c r="H109" s="82"/>
      <c r="I109" s="77">
        <f t="shared" si="31"/>
        <v>0</v>
      </c>
      <c r="J109" s="82">
        <f t="shared" si="33"/>
        <v>0</v>
      </c>
    </row>
    <row r="110" spans="1:10" ht="38.25" customHeight="1">
      <c r="A110" s="313" t="s">
        <v>1140</v>
      </c>
      <c r="B110" s="318" t="s">
        <v>1351</v>
      </c>
      <c r="C110" s="81" t="s">
        <v>1560</v>
      </c>
      <c r="D110" s="567" t="s">
        <v>1019</v>
      </c>
      <c r="E110" s="80" t="s">
        <v>497</v>
      </c>
      <c r="F110" s="560">
        <v>309.68</v>
      </c>
      <c r="G110" s="266">
        <f t="shared" si="30"/>
        <v>0.24940000000000001</v>
      </c>
      <c r="H110" s="82"/>
      <c r="I110" s="77">
        <f t="shared" si="31"/>
        <v>0</v>
      </c>
      <c r="J110" s="82">
        <f t="shared" si="33"/>
        <v>0</v>
      </c>
    </row>
    <row r="111" spans="1:10" ht="28.5" customHeight="1">
      <c r="A111" s="313" t="s">
        <v>1135</v>
      </c>
      <c r="B111" s="318" t="s">
        <v>1351</v>
      </c>
      <c r="C111" s="81" t="s">
        <v>1561</v>
      </c>
      <c r="D111" s="567" t="s">
        <v>1055</v>
      </c>
      <c r="E111" s="80" t="s">
        <v>497</v>
      </c>
      <c r="F111" s="560">
        <f>F110</f>
        <v>309.68</v>
      </c>
      <c r="G111" s="266">
        <f t="shared" si="30"/>
        <v>0.24940000000000001</v>
      </c>
      <c r="H111" s="82"/>
      <c r="I111" s="77">
        <f t="shared" si="31"/>
        <v>0</v>
      </c>
      <c r="J111" s="82">
        <f t="shared" si="33"/>
        <v>0</v>
      </c>
    </row>
    <row r="112" spans="1:10" ht="31.5" customHeight="1">
      <c r="A112" s="313" t="s">
        <v>1196</v>
      </c>
      <c r="B112" s="318" t="s">
        <v>1351</v>
      </c>
      <c r="C112" s="81" t="s">
        <v>1562</v>
      </c>
      <c r="D112" s="354" t="str">
        <f>Composição!$A$1329</f>
        <v xml:space="preserve">FORNECIMENTO DE ESTRUTURA METÁLICA PARA COBERTURA, COM UTILIZAÇÃO DE PERFIS EM AÇO ASTM A36 </v>
      </c>
      <c r="E112" s="80" t="s">
        <v>490</v>
      </c>
      <c r="F112" s="560">
        <v>3004.13</v>
      </c>
      <c r="G112" s="266">
        <f t="shared" si="30"/>
        <v>0.24940000000000001</v>
      </c>
      <c r="H112" s="82"/>
      <c r="I112" s="77">
        <f t="shared" si="31"/>
        <v>0</v>
      </c>
      <c r="J112" s="82">
        <f t="shared" si="33"/>
        <v>0</v>
      </c>
    </row>
    <row r="113" spans="1:10" ht="16.5" customHeight="1">
      <c r="A113" s="313" t="s">
        <v>1142</v>
      </c>
      <c r="B113" s="318" t="s">
        <v>1351</v>
      </c>
      <c r="C113" s="81" t="s">
        <v>1562</v>
      </c>
      <c r="D113" s="567" t="s">
        <v>1021</v>
      </c>
      <c r="E113" s="80" t="s">
        <v>497</v>
      </c>
      <c r="F113" s="560">
        <v>8.74</v>
      </c>
      <c r="G113" s="266">
        <f t="shared" si="30"/>
        <v>0.24940000000000001</v>
      </c>
      <c r="H113" s="82"/>
      <c r="I113" s="77">
        <f t="shared" si="31"/>
        <v>0</v>
      </c>
      <c r="J113" s="82">
        <f t="shared" si="33"/>
        <v>0</v>
      </c>
    </row>
    <row r="114" spans="1:10" ht="21.6" customHeight="1">
      <c r="A114" s="88"/>
      <c r="B114" s="88"/>
      <c r="C114" s="95"/>
      <c r="D114" s="92"/>
      <c r="E114" s="88"/>
      <c r="F114" s="89"/>
      <c r="G114" s="89"/>
      <c r="H114" s="681" t="s">
        <v>22</v>
      </c>
      <c r="I114" s="681"/>
      <c r="J114" s="208">
        <f>SUM(J105:J113)</f>
        <v>0</v>
      </c>
    </row>
    <row r="115" spans="1:10" ht="21.6" customHeight="1">
      <c r="A115" s="85"/>
      <c r="B115" s="85"/>
      <c r="C115" s="72" t="s">
        <v>110</v>
      </c>
      <c r="D115" s="73" t="s">
        <v>28</v>
      </c>
      <c r="E115" s="85"/>
      <c r="F115" s="86"/>
      <c r="G115" s="86"/>
      <c r="H115" s="86"/>
      <c r="I115" s="87"/>
      <c r="J115" s="86"/>
    </row>
    <row r="116" spans="1:10" s="214" customFormat="1" ht="21.6" customHeight="1">
      <c r="A116" s="96"/>
      <c r="B116" s="96"/>
      <c r="C116" s="97" t="s">
        <v>111</v>
      </c>
      <c r="D116" s="98" t="s">
        <v>285</v>
      </c>
      <c r="E116" s="96"/>
      <c r="F116" s="99"/>
      <c r="G116" s="99"/>
      <c r="H116" s="99"/>
      <c r="I116" s="100"/>
      <c r="J116" s="99"/>
    </row>
    <row r="117" spans="1:10" ht="54" customHeight="1">
      <c r="A117" s="313" t="s">
        <v>1139</v>
      </c>
      <c r="B117" s="318" t="s">
        <v>1351</v>
      </c>
      <c r="C117" s="81" t="s">
        <v>39</v>
      </c>
      <c r="D117" s="361" t="s">
        <v>1202</v>
      </c>
      <c r="E117" s="80" t="s">
        <v>497</v>
      </c>
      <c r="F117" s="306">
        <v>4.2</v>
      </c>
      <c r="G117" s="266">
        <f t="shared" ref="G117:G127" si="36">$J$4</f>
        <v>0.24940000000000001</v>
      </c>
      <c r="H117" s="82"/>
      <c r="I117" s="77">
        <f t="shared" ref="I117:I143" si="37">(H117*(1+$J$4))</f>
        <v>0</v>
      </c>
      <c r="J117" s="82">
        <f>F117*I117</f>
        <v>0</v>
      </c>
    </row>
    <row r="118" spans="1:10" customFormat="1" ht="63.75" customHeight="1">
      <c r="A118" s="313" t="s">
        <v>1230</v>
      </c>
      <c r="B118" s="75" t="s">
        <v>485</v>
      </c>
      <c r="C118" s="81" t="s">
        <v>1067</v>
      </c>
      <c r="D118" s="400" t="s">
        <v>1232</v>
      </c>
      <c r="E118" s="80" t="s">
        <v>486</v>
      </c>
      <c r="F118" s="560">
        <v>2</v>
      </c>
      <c r="G118" s="266">
        <f t="shared" si="36"/>
        <v>0.24940000000000001</v>
      </c>
      <c r="H118" s="82"/>
      <c r="I118" s="77">
        <f t="shared" si="37"/>
        <v>0</v>
      </c>
      <c r="J118" s="328">
        <f t="shared" ref="J118" si="38">F118*I118</f>
        <v>0</v>
      </c>
    </row>
    <row r="119" spans="1:10" customFormat="1" ht="64.5" customHeight="1">
      <c r="A119" s="313" t="s">
        <v>1231</v>
      </c>
      <c r="B119" s="75" t="s">
        <v>485</v>
      </c>
      <c r="C119" s="81" t="s">
        <v>1068</v>
      </c>
      <c r="D119" s="361" t="s">
        <v>1233</v>
      </c>
      <c r="E119" s="80" t="s">
        <v>486</v>
      </c>
      <c r="F119" s="560">
        <v>1</v>
      </c>
      <c r="G119" s="266">
        <f t="shared" si="36"/>
        <v>0.24940000000000001</v>
      </c>
      <c r="H119" s="82"/>
      <c r="I119" s="77">
        <f t="shared" si="37"/>
        <v>0</v>
      </c>
      <c r="J119" s="328">
        <f t="shared" ref="J119" si="39">F119*I119</f>
        <v>0</v>
      </c>
    </row>
    <row r="120" spans="1:10" ht="45.75" customHeight="1">
      <c r="A120" s="313" t="s">
        <v>1047</v>
      </c>
      <c r="B120" s="318" t="s">
        <v>1351</v>
      </c>
      <c r="C120" s="81" t="s">
        <v>830</v>
      </c>
      <c r="D120" s="361" t="s">
        <v>1199</v>
      </c>
      <c r="E120" s="80" t="s">
        <v>486</v>
      </c>
      <c r="F120" s="306">
        <v>3</v>
      </c>
      <c r="G120" s="266">
        <f t="shared" si="36"/>
        <v>0.24940000000000001</v>
      </c>
      <c r="H120" s="82"/>
      <c r="I120" s="77">
        <f t="shared" si="37"/>
        <v>0</v>
      </c>
      <c r="J120" s="82">
        <f t="shared" ref="J120:J126" si="40">F120*I120</f>
        <v>0</v>
      </c>
    </row>
    <row r="121" spans="1:10" ht="37.5" customHeight="1">
      <c r="A121" s="318">
        <v>90793</v>
      </c>
      <c r="B121" s="75" t="s">
        <v>16</v>
      </c>
      <c r="C121" s="81" t="s">
        <v>832</v>
      </c>
      <c r="D121" s="361" t="s">
        <v>1201</v>
      </c>
      <c r="E121" s="80" t="s">
        <v>486</v>
      </c>
      <c r="F121" s="306">
        <v>42</v>
      </c>
      <c r="G121" s="266">
        <f t="shared" si="36"/>
        <v>0.24940000000000001</v>
      </c>
      <c r="H121" s="82"/>
      <c r="I121" s="77">
        <f t="shared" si="37"/>
        <v>0</v>
      </c>
      <c r="J121" s="82">
        <f t="shared" si="40"/>
        <v>0</v>
      </c>
    </row>
    <row r="122" spans="1:10" ht="39" customHeight="1">
      <c r="A122" s="318">
        <v>91338</v>
      </c>
      <c r="B122" s="75" t="s">
        <v>16</v>
      </c>
      <c r="C122" s="81" t="s">
        <v>1563</v>
      </c>
      <c r="D122" s="361" t="s">
        <v>1200</v>
      </c>
      <c r="E122" s="80" t="s">
        <v>497</v>
      </c>
      <c r="F122" s="306">
        <v>7.98</v>
      </c>
      <c r="G122" s="266">
        <f t="shared" si="36"/>
        <v>0.24940000000000001</v>
      </c>
      <c r="H122" s="82"/>
      <c r="I122" s="77">
        <f t="shared" si="37"/>
        <v>0</v>
      </c>
      <c r="J122" s="82">
        <f t="shared" si="40"/>
        <v>0</v>
      </c>
    </row>
    <row r="123" spans="1:10" ht="51.75" customHeight="1">
      <c r="A123" s="318" t="s">
        <v>1096</v>
      </c>
      <c r="B123" s="318" t="s">
        <v>1351</v>
      </c>
      <c r="C123" s="81" t="s">
        <v>1564</v>
      </c>
      <c r="D123" s="361" t="s">
        <v>1197</v>
      </c>
      <c r="E123" s="80" t="s">
        <v>486</v>
      </c>
      <c r="F123" s="306">
        <v>1</v>
      </c>
      <c r="G123" s="266">
        <f t="shared" si="36"/>
        <v>0.24940000000000001</v>
      </c>
      <c r="H123" s="82"/>
      <c r="I123" s="77">
        <f t="shared" si="37"/>
        <v>0</v>
      </c>
      <c r="J123" s="82">
        <f t="shared" si="40"/>
        <v>0</v>
      </c>
    </row>
    <row r="124" spans="1:10" ht="24" customHeight="1">
      <c r="A124" s="313" t="s">
        <v>531</v>
      </c>
      <c r="B124" s="318" t="s">
        <v>1351</v>
      </c>
      <c r="C124" s="81" t="s">
        <v>1565</v>
      </c>
      <c r="D124" s="361" t="s">
        <v>1198</v>
      </c>
      <c r="E124" s="80" t="s">
        <v>486</v>
      </c>
      <c r="F124" s="306">
        <v>12</v>
      </c>
      <c r="G124" s="266">
        <f t="shared" si="36"/>
        <v>0.24940000000000001</v>
      </c>
      <c r="H124" s="82"/>
      <c r="I124" s="77">
        <f t="shared" si="37"/>
        <v>0</v>
      </c>
      <c r="J124" s="82">
        <f t="shared" si="40"/>
        <v>0</v>
      </c>
    </row>
    <row r="125" spans="1:10" ht="27" customHeight="1">
      <c r="A125" s="313">
        <v>100701</v>
      </c>
      <c r="B125" s="75" t="s">
        <v>485</v>
      </c>
      <c r="C125" s="81" t="s">
        <v>1566</v>
      </c>
      <c r="D125" s="361" t="s">
        <v>1203</v>
      </c>
      <c r="E125" s="80" t="s">
        <v>497</v>
      </c>
      <c r="F125" s="306">
        <v>8.4</v>
      </c>
      <c r="G125" s="266">
        <f t="shared" si="36"/>
        <v>0.24940000000000001</v>
      </c>
      <c r="H125" s="82"/>
      <c r="I125" s="77">
        <f t="shared" si="37"/>
        <v>0</v>
      </c>
      <c r="J125" s="82">
        <f t="shared" ref="J125" si="41">F125*I125</f>
        <v>0</v>
      </c>
    </row>
    <row r="126" spans="1:10" ht="56.25" customHeight="1">
      <c r="A126" s="313" t="s">
        <v>1047</v>
      </c>
      <c r="B126" s="318" t="s">
        <v>1351</v>
      </c>
      <c r="C126" s="81" t="s">
        <v>1567</v>
      </c>
      <c r="D126" s="361" t="s">
        <v>1204</v>
      </c>
      <c r="E126" s="80" t="s">
        <v>486</v>
      </c>
      <c r="F126" s="306">
        <v>2</v>
      </c>
      <c r="G126" s="266">
        <f t="shared" si="36"/>
        <v>0.24940000000000001</v>
      </c>
      <c r="H126" s="82"/>
      <c r="I126" s="77">
        <f t="shared" si="37"/>
        <v>0</v>
      </c>
      <c r="J126" s="82">
        <f t="shared" si="40"/>
        <v>0</v>
      </c>
    </row>
    <row r="127" spans="1:10" ht="52.5" customHeight="1">
      <c r="A127" s="313" t="s">
        <v>1208</v>
      </c>
      <c r="B127" s="318" t="s">
        <v>1351</v>
      </c>
      <c r="C127" s="81" t="s">
        <v>1568</v>
      </c>
      <c r="D127" s="361" t="str">
        <f>Composição!$A$970</f>
        <v>PORTA DE CORRER 4 FOLHAS, DUAS FIXAS E DUAS DE CORRER - 3,00 x 2,10M , PARA VIDRO TEMPERADO 10MM FUMÊ EM ALUMINIO ANODIZADO, INCLUINDO COMPONENTES PARA INSTALAÇÃO E FECHADURA - FORNECIMENTO E INSTALAÇÃO.</v>
      </c>
      <c r="E127" s="80" t="s">
        <v>486</v>
      </c>
      <c r="F127" s="306">
        <v>1</v>
      </c>
      <c r="G127" s="266">
        <f t="shared" si="36"/>
        <v>0.24940000000000001</v>
      </c>
      <c r="H127" s="82"/>
      <c r="I127" s="77">
        <f t="shared" si="37"/>
        <v>0</v>
      </c>
      <c r="J127" s="82">
        <f>F127*I127</f>
        <v>0</v>
      </c>
    </row>
    <row r="128" spans="1:10" customFormat="1" ht="30" customHeight="1">
      <c r="A128" s="313" t="s">
        <v>1637</v>
      </c>
      <c r="B128" s="318" t="s">
        <v>1351</v>
      </c>
      <c r="C128" s="81" t="s">
        <v>1569</v>
      </c>
      <c r="D128" s="314" t="str">
        <f>Composição!$A$919</f>
        <v xml:space="preserve"> FECHADURA BICO DE PAPAGAIO PARA PORTA DE CORRER INTERNA, CHAVE BIPARTIDA, ACABAMENTO PADRAO MEDIO</v>
      </c>
      <c r="E128" s="80" t="s">
        <v>486</v>
      </c>
      <c r="F128" s="560">
        <v>12</v>
      </c>
      <c r="G128" s="266">
        <f>$J$5</f>
        <v>0.1278</v>
      </c>
      <c r="H128" s="82"/>
      <c r="I128" s="77">
        <f t="shared" si="37"/>
        <v>0</v>
      </c>
      <c r="J128" s="328">
        <f t="shared" ref="J128" si="42">F128*I128</f>
        <v>0</v>
      </c>
    </row>
    <row r="129" spans="1:10" customFormat="1" ht="43.5" customHeight="1">
      <c r="A129" s="313" t="s">
        <v>1170</v>
      </c>
      <c r="B129" s="318" t="s">
        <v>1351</v>
      </c>
      <c r="C129" s="81" t="s">
        <v>1570</v>
      </c>
      <c r="D129" s="382" t="str">
        <f>Composição!$A$884</f>
        <v xml:space="preserve"> FECHADURA DE EMBUTIR COMPLETA, PARA PORTAS INTERNAS 2 FOLHAS, PADRAO DE ACABAMENTO POPULAR E FECHO DE EMBUTIR TIPO UNHA COM ALAVANCA DE LATAO CROMADO 22CM</v>
      </c>
      <c r="E129" s="80" t="s">
        <v>486</v>
      </c>
      <c r="F129" s="560">
        <v>40</v>
      </c>
      <c r="G129" s="266">
        <f>$J$5</f>
        <v>0.1278</v>
      </c>
      <c r="H129" s="82"/>
      <c r="I129" s="77">
        <f t="shared" si="37"/>
        <v>0</v>
      </c>
      <c r="J129" s="328">
        <f t="shared" ref="J129" si="43">F129*I129</f>
        <v>0</v>
      </c>
    </row>
    <row r="130" spans="1:10">
      <c r="A130" s="535" t="s">
        <v>1239</v>
      </c>
      <c r="B130" s="75" t="s">
        <v>485</v>
      </c>
      <c r="C130" s="81" t="s">
        <v>1571</v>
      </c>
      <c r="D130" s="571" t="s">
        <v>1234</v>
      </c>
      <c r="E130" s="80" t="s">
        <v>486</v>
      </c>
      <c r="F130" s="306">
        <f>F124+F126+F127+F123+F120+1</f>
        <v>20</v>
      </c>
      <c r="G130" s="266">
        <f>$J$5</f>
        <v>0.1278</v>
      </c>
      <c r="H130" s="82"/>
      <c r="I130" s="77">
        <f t="shared" si="37"/>
        <v>0</v>
      </c>
      <c r="J130" s="82">
        <f>F130*I130</f>
        <v>0</v>
      </c>
    </row>
    <row r="131" spans="1:10" s="215" customFormat="1" ht="15">
      <c r="A131" s="101"/>
      <c r="B131" s="101"/>
      <c r="C131" s="102" t="s">
        <v>112</v>
      </c>
      <c r="D131" s="103" t="s">
        <v>286</v>
      </c>
      <c r="E131" s="101"/>
      <c r="F131" s="104"/>
      <c r="G131" s="104"/>
      <c r="H131" s="82"/>
      <c r="I131" s="77"/>
      <c r="J131" s="104"/>
    </row>
    <row r="132" spans="1:10" ht="51" customHeight="1">
      <c r="A132" s="313" t="s">
        <v>1064</v>
      </c>
      <c r="B132" s="318" t="s">
        <v>1351</v>
      </c>
      <c r="C132" s="81" t="s">
        <v>41</v>
      </c>
      <c r="D132" s="567" t="s">
        <v>1240</v>
      </c>
      <c r="E132" s="80" t="s">
        <v>486</v>
      </c>
      <c r="F132" s="560">
        <v>15</v>
      </c>
      <c r="G132" s="266">
        <f t="shared" ref="G132:G143" si="44">$J$4</f>
        <v>0.24940000000000001</v>
      </c>
      <c r="H132" s="82"/>
      <c r="I132" s="77">
        <f t="shared" si="37"/>
        <v>0</v>
      </c>
      <c r="J132" s="82">
        <f>F132*I132</f>
        <v>0</v>
      </c>
    </row>
    <row r="133" spans="1:10" ht="51" customHeight="1">
      <c r="A133" s="313" t="s">
        <v>1046</v>
      </c>
      <c r="B133" s="318" t="s">
        <v>1351</v>
      </c>
      <c r="C133" s="81" t="s">
        <v>1069</v>
      </c>
      <c r="D133" s="567" t="s">
        <v>1241</v>
      </c>
      <c r="E133" s="80" t="s">
        <v>486</v>
      </c>
      <c r="F133" s="560">
        <v>3</v>
      </c>
      <c r="G133" s="266">
        <f t="shared" si="44"/>
        <v>0.24940000000000001</v>
      </c>
      <c r="H133" s="82"/>
      <c r="I133" s="77">
        <f t="shared" si="37"/>
        <v>0</v>
      </c>
      <c r="J133" s="82">
        <f t="shared" ref="J133:J139" si="45">F133*I133</f>
        <v>0</v>
      </c>
    </row>
    <row r="134" spans="1:10" ht="51.75" customHeight="1">
      <c r="A134" s="313" t="s">
        <v>1052</v>
      </c>
      <c r="B134" s="318" t="s">
        <v>1351</v>
      </c>
      <c r="C134" s="81" t="s">
        <v>826</v>
      </c>
      <c r="D134" s="567" t="s">
        <v>1267</v>
      </c>
      <c r="E134" s="80" t="s">
        <v>486</v>
      </c>
      <c r="F134" s="560">
        <v>13</v>
      </c>
      <c r="G134" s="266">
        <f t="shared" si="44"/>
        <v>0.24940000000000001</v>
      </c>
      <c r="H134" s="82"/>
      <c r="I134" s="77">
        <f t="shared" si="37"/>
        <v>0</v>
      </c>
      <c r="J134" s="82">
        <f t="shared" si="45"/>
        <v>0</v>
      </c>
    </row>
    <row r="135" spans="1:10" ht="40.5" customHeight="1">
      <c r="A135" s="313" t="s">
        <v>1262</v>
      </c>
      <c r="B135" s="318" t="s">
        <v>1351</v>
      </c>
      <c r="C135" s="81" t="s">
        <v>1572</v>
      </c>
      <c r="D135" s="567" t="s">
        <v>1264</v>
      </c>
      <c r="E135" s="80" t="s">
        <v>486</v>
      </c>
      <c r="F135" s="560">
        <v>6</v>
      </c>
      <c r="G135" s="266">
        <f t="shared" si="44"/>
        <v>0.24940000000000001</v>
      </c>
      <c r="H135" s="82"/>
      <c r="I135" s="77">
        <f t="shared" si="37"/>
        <v>0</v>
      </c>
      <c r="J135" s="82">
        <f t="shared" ref="J135" si="46">F135*I135</f>
        <v>0</v>
      </c>
    </row>
    <row r="136" spans="1:10" ht="49.5" customHeight="1">
      <c r="A136" s="313" t="s">
        <v>1051</v>
      </c>
      <c r="B136" s="318" t="s">
        <v>1351</v>
      </c>
      <c r="C136" s="81" t="s">
        <v>1573</v>
      </c>
      <c r="D136" s="567" t="s">
        <v>1266</v>
      </c>
      <c r="E136" s="80" t="s">
        <v>486</v>
      </c>
      <c r="F136" s="560">
        <v>8</v>
      </c>
      <c r="G136" s="266">
        <f t="shared" si="44"/>
        <v>0.24940000000000001</v>
      </c>
      <c r="H136" s="82"/>
      <c r="I136" s="77">
        <f t="shared" si="37"/>
        <v>0</v>
      </c>
      <c r="J136" s="82">
        <f t="shared" si="45"/>
        <v>0</v>
      </c>
    </row>
    <row r="137" spans="1:10" ht="51" customHeight="1">
      <c r="A137" s="313" t="s">
        <v>1271</v>
      </c>
      <c r="B137" s="318" t="s">
        <v>1351</v>
      </c>
      <c r="C137" s="81" t="s">
        <v>1574</v>
      </c>
      <c r="D137" s="567" t="s">
        <v>1272</v>
      </c>
      <c r="E137" s="80" t="s">
        <v>486</v>
      </c>
      <c r="F137" s="560">
        <v>4</v>
      </c>
      <c r="G137" s="266">
        <f t="shared" si="44"/>
        <v>0.24940000000000001</v>
      </c>
      <c r="H137" s="82"/>
      <c r="I137" s="77">
        <f t="shared" si="37"/>
        <v>0</v>
      </c>
      <c r="J137" s="82">
        <f t="shared" ref="J137" si="47">F137*I137</f>
        <v>0</v>
      </c>
    </row>
    <row r="138" spans="1:10" ht="29.25" customHeight="1">
      <c r="A138" s="313" t="s">
        <v>1049</v>
      </c>
      <c r="B138" s="318" t="s">
        <v>1351</v>
      </c>
      <c r="C138" s="81" t="s">
        <v>1575</v>
      </c>
      <c r="D138" s="567" t="s">
        <v>704</v>
      </c>
      <c r="E138" s="80" t="s">
        <v>497</v>
      </c>
      <c r="F138" s="560">
        <v>2</v>
      </c>
      <c r="G138" s="266">
        <f t="shared" si="44"/>
        <v>0.24940000000000001</v>
      </c>
      <c r="H138" s="82"/>
      <c r="I138" s="77">
        <f t="shared" si="37"/>
        <v>0</v>
      </c>
      <c r="J138" s="82">
        <f t="shared" si="45"/>
        <v>0</v>
      </c>
    </row>
    <row r="139" spans="1:10" ht="30.75" customHeight="1">
      <c r="A139" s="313" t="str">
        <f>A138</f>
        <v>PS - 021</v>
      </c>
      <c r="B139" s="318" t="s">
        <v>1351</v>
      </c>
      <c r="C139" s="81" t="s">
        <v>1576</v>
      </c>
      <c r="D139" s="572" t="s">
        <v>1243</v>
      </c>
      <c r="E139" s="80" t="s">
        <v>497</v>
      </c>
      <c r="F139" s="560">
        <v>1.24</v>
      </c>
      <c r="G139" s="266">
        <f t="shared" si="44"/>
        <v>0.24940000000000001</v>
      </c>
      <c r="H139" s="82"/>
      <c r="I139" s="77">
        <f t="shared" si="37"/>
        <v>0</v>
      </c>
      <c r="J139" s="82">
        <f t="shared" si="45"/>
        <v>0</v>
      </c>
    </row>
    <row r="140" spans="1:10">
      <c r="A140" s="75"/>
      <c r="B140" s="75"/>
      <c r="C140" s="102" t="s">
        <v>529</v>
      </c>
      <c r="D140" s="103" t="s">
        <v>703</v>
      </c>
      <c r="E140" s="101"/>
      <c r="F140" s="104"/>
      <c r="G140" s="104"/>
      <c r="H140" s="82"/>
      <c r="I140" s="77">
        <f t="shared" si="37"/>
        <v>0</v>
      </c>
      <c r="J140" s="104"/>
    </row>
    <row r="141" spans="1:10" ht="27" customHeight="1">
      <c r="A141" s="313" t="s">
        <v>1048</v>
      </c>
      <c r="B141" s="318" t="s">
        <v>1351</v>
      </c>
      <c r="C141" s="81" t="s">
        <v>530</v>
      </c>
      <c r="D141" s="567" t="str">
        <f>Composição!$A$570</f>
        <v>PELE DE VIDRO, PARA VIDRO LAMINADO 8MM EM ALUMINIO ANODIZADO - FORNECIMENTO E INSTALAÇÃO.</v>
      </c>
      <c r="E141" s="80" t="s">
        <v>497</v>
      </c>
      <c r="F141" s="560">
        <v>171</v>
      </c>
      <c r="G141" s="266">
        <f t="shared" si="44"/>
        <v>0.24940000000000001</v>
      </c>
      <c r="H141" s="82"/>
      <c r="I141" s="77">
        <f t="shared" si="37"/>
        <v>0</v>
      </c>
      <c r="J141" s="82">
        <f>F141*I141</f>
        <v>0</v>
      </c>
    </row>
    <row r="142" spans="1:10">
      <c r="A142" s="75"/>
      <c r="B142" s="75"/>
      <c r="C142" s="102" t="s">
        <v>1828</v>
      </c>
      <c r="D142" s="103" t="s">
        <v>1829</v>
      </c>
      <c r="E142" s="101"/>
      <c r="F142" s="104"/>
      <c r="G142" s="104"/>
      <c r="H142" s="82"/>
      <c r="I142" s="77"/>
      <c r="J142" s="104"/>
    </row>
    <row r="143" spans="1:10" ht="40.5" customHeight="1">
      <c r="A143" s="313">
        <v>84088</v>
      </c>
      <c r="B143" s="75" t="s">
        <v>16</v>
      </c>
      <c r="C143" s="81" t="s">
        <v>1832</v>
      </c>
      <c r="D143" s="567" t="s">
        <v>1830</v>
      </c>
      <c r="E143" s="80" t="s">
        <v>492</v>
      </c>
      <c r="F143" s="560">
        <v>76.099999999999994</v>
      </c>
      <c r="G143" s="266">
        <f t="shared" si="44"/>
        <v>0.24940000000000001</v>
      </c>
      <c r="H143" s="82"/>
      <c r="I143" s="77">
        <f t="shared" si="37"/>
        <v>0</v>
      </c>
      <c r="J143" s="82">
        <f>F143*I143</f>
        <v>0</v>
      </c>
    </row>
    <row r="144" spans="1:10" ht="14.25" customHeight="1">
      <c r="A144" s="88"/>
      <c r="B144" s="88"/>
      <c r="C144" s="95"/>
      <c r="D144" s="92"/>
      <c r="E144" s="88"/>
      <c r="F144" s="89"/>
      <c r="G144" s="89"/>
      <c r="H144" s="681" t="s">
        <v>22</v>
      </c>
      <c r="I144" s="681"/>
      <c r="J144" s="208">
        <f>SUM(J117:J143)</f>
        <v>0</v>
      </c>
    </row>
    <row r="145" spans="1:97" ht="21.6" customHeight="1">
      <c r="A145" s="85"/>
      <c r="B145" s="85"/>
      <c r="C145" s="72" t="s">
        <v>113</v>
      </c>
      <c r="D145" s="73" t="s">
        <v>1894</v>
      </c>
      <c r="E145" s="85"/>
      <c r="F145" s="86"/>
      <c r="G145" s="86"/>
      <c r="H145" s="86"/>
      <c r="I145" s="87"/>
      <c r="J145" s="86"/>
    </row>
    <row r="146" spans="1:97" s="482" customFormat="1">
      <c r="A146" s="101"/>
      <c r="B146" s="101"/>
      <c r="C146" s="102" t="s">
        <v>114</v>
      </c>
      <c r="D146" s="103" t="s">
        <v>1577</v>
      </c>
      <c r="E146" s="101"/>
      <c r="F146" s="480"/>
      <c r="G146" s="104"/>
      <c r="H146" s="104"/>
      <c r="I146" s="105"/>
      <c r="J146" s="104"/>
      <c r="K146" s="336"/>
      <c r="L146" s="336"/>
      <c r="M146" s="336"/>
      <c r="N146" s="336"/>
      <c r="O146" s="336"/>
      <c r="P146" s="336"/>
      <c r="Q146" s="336"/>
      <c r="R146" s="336"/>
      <c r="S146" s="336"/>
      <c r="T146" s="336"/>
      <c r="U146" s="336"/>
      <c r="V146" s="336"/>
      <c r="W146" s="336"/>
      <c r="X146" s="336"/>
      <c r="Y146" s="336"/>
      <c r="Z146" s="336"/>
      <c r="AA146" s="336"/>
      <c r="AB146" s="336"/>
      <c r="AC146" s="336"/>
      <c r="AD146" s="336"/>
      <c r="AE146" s="336"/>
      <c r="AF146" s="336"/>
      <c r="AG146" s="336"/>
      <c r="AH146" s="336"/>
      <c r="AI146" s="336"/>
      <c r="AJ146" s="336"/>
      <c r="AK146" s="336"/>
      <c r="AL146" s="336"/>
      <c r="AM146" s="336"/>
      <c r="AN146" s="336"/>
      <c r="AO146" s="336"/>
      <c r="AP146" s="336"/>
      <c r="AQ146" s="336"/>
      <c r="AR146" s="336"/>
      <c r="AS146" s="336"/>
      <c r="AT146" s="336"/>
      <c r="AU146" s="336"/>
      <c r="AV146" s="336"/>
      <c r="AW146" s="336"/>
      <c r="AX146" s="336"/>
      <c r="AY146" s="336"/>
      <c r="AZ146" s="336"/>
      <c r="BA146" s="336"/>
      <c r="BB146" s="481"/>
      <c r="BC146" s="481"/>
      <c r="BD146" s="481"/>
      <c r="BE146" s="481"/>
      <c r="BF146" s="481"/>
      <c r="BG146" s="481"/>
      <c r="BH146" s="481"/>
      <c r="BI146" s="481"/>
      <c r="BJ146" s="481"/>
      <c r="BK146" s="481"/>
      <c r="BL146" s="481"/>
      <c r="BM146" s="481"/>
      <c r="BN146" s="481"/>
      <c r="BO146" s="481"/>
      <c r="BP146" s="481"/>
      <c r="BQ146" s="481"/>
      <c r="BR146" s="481"/>
      <c r="BS146" s="481"/>
      <c r="BT146" s="481"/>
      <c r="BU146" s="481"/>
      <c r="BV146" s="481"/>
      <c r="BW146" s="481"/>
      <c r="BX146" s="481"/>
      <c r="BY146" s="481"/>
      <c r="BZ146" s="481"/>
      <c r="CA146" s="481"/>
      <c r="CB146" s="481"/>
      <c r="CC146" s="481"/>
      <c r="CD146" s="481"/>
      <c r="CE146" s="481"/>
      <c r="CF146" s="481"/>
      <c r="CG146" s="481"/>
      <c r="CH146" s="481"/>
      <c r="CI146" s="481"/>
      <c r="CJ146" s="481"/>
      <c r="CK146" s="481"/>
      <c r="CL146" s="481"/>
      <c r="CM146" s="481"/>
      <c r="CN146" s="481"/>
      <c r="CO146" s="481"/>
      <c r="CP146" s="481"/>
      <c r="CQ146" s="481"/>
      <c r="CR146" s="481"/>
      <c r="CS146" s="481"/>
    </row>
    <row r="147" spans="1:97" ht="27.75" customHeight="1">
      <c r="A147" s="318" t="s">
        <v>1137</v>
      </c>
      <c r="B147" s="318" t="s">
        <v>1351</v>
      </c>
      <c r="C147" s="81" t="s">
        <v>1578</v>
      </c>
      <c r="D147" s="79" t="str">
        <f>Composição!$A$329</f>
        <v xml:space="preserve"> LASTRO DE CONCRETO, E=5CM, PREPARO MECÂNICO, INCLUSOS LANÇAMENTO E ADENSAMENTO</v>
      </c>
      <c r="E147" s="80" t="s">
        <v>497</v>
      </c>
      <c r="F147" s="306">
        <v>1038.44</v>
      </c>
      <c r="G147" s="266">
        <f>$J$4</f>
        <v>0.24940000000000001</v>
      </c>
      <c r="H147" s="82"/>
      <c r="I147" s="77">
        <f t="shared" ref="I147:I154" si="48">(H147*(1+$J$4))</f>
        <v>0</v>
      </c>
      <c r="J147" s="82">
        <f>F147*I147</f>
        <v>0</v>
      </c>
    </row>
    <row r="148" spans="1:97" ht="49.5" customHeight="1">
      <c r="A148" s="313" t="s">
        <v>1125</v>
      </c>
      <c r="B148" s="318" t="s">
        <v>1351</v>
      </c>
      <c r="C148" s="81" t="s">
        <v>1579</v>
      </c>
      <c r="D148" s="567" t="str">
        <f>Composição!$A$5</f>
        <v xml:space="preserve"> CONTRAPISO EM ARGAMASSA TRAÇO 1:4 (CIMENTO E AREIA), PREPARO MECÂNICO COM BETONEIRA 400 L, APLICADO EM ÁREAS SECAS SOBRE LAJE, ADERIDO, ESPESSURA 2CM, ACABAMENTO REFORÇADO. AF_06/201</v>
      </c>
      <c r="E148" s="75" t="s">
        <v>497</v>
      </c>
      <c r="F148" s="560">
        <f>F147</f>
        <v>1038.44</v>
      </c>
      <c r="G148" s="266">
        <f>$J$4</f>
        <v>0.24940000000000001</v>
      </c>
      <c r="H148" s="82"/>
      <c r="I148" s="77">
        <f t="shared" si="48"/>
        <v>0</v>
      </c>
      <c r="J148" s="82">
        <f>F148*I148</f>
        <v>0</v>
      </c>
    </row>
    <row r="149" spans="1:97" s="210" customFormat="1">
      <c r="A149" s="101"/>
      <c r="B149" s="101"/>
      <c r="C149" s="102" t="s">
        <v>115</v>
      </c>
      <c r="D149" s="103" t="s">
        <v>1580</v>
      </c>
      <c r="E149" s="101"/>
      <c r="F149" s="480"/>
      <c r="G149" s="104"/>
      <c r="H149" s="82"/>
      <c r="I149" s="77"/>
      <c r="J149" s="104"/>
      <c r="K149" s="359"/>
      <c r="L149" s="359"/>
      <c r="M149" s="359"/>
      <c r="N149" s="359"/>
      <c r="O149" s="359"/>
      <c r="P149" s="359"/>
      <c r="Q149" s="359"/>
      <c r="R149" s="359"/>
      <c r="S149" s="359"/>
      <c r="T149" s="359"/>
      <c r="U149" s="359"/>
      <c r="V149" s="359"/>
      <c r="W149" s="359"/>
      <c r="X149" s="359"/>
      <c r="Y149" s="359"/>
      <c r="Z149" s="359"/>
      <c r="AA149" s="359"/>
      <c r="AB149" s="359"/>
      <c r="AC149" s="359"/>
      <c r="AD149" s="359"/>
      <c r="AE149" s="359"/>
      <c r="AF149" s="359"/>
      <c r="AG149" s="359"/>
      <c r="AH149" s="359"/>
      <c r="AI149" s="359"/>
      <c r="AJ149" s="359"/>
      <c r="AK149" s="359"/>
      <c r="AL149" s="359"/>
      <c r="AM149" s="359"/>
      <c r="AN149" s="359"/>
      <c r="AO149" s="359"/>
      <c r="AP149" s="359"/>
      <c r="AQ149" s="359"/>
      <c r="AR149" s="359"/>
      <c r="AS149" s="359"/>
      <c r="AT149" s="359"/>
      <c r="AU149" s="359"/>
      <c r="AV149" s="359"/>
      <c r="AW149" s="359"/>
      <c r="AX149" s="359"/>
      <c r="AY149" s="359"/>
      <c r="AZ149" s="359"/>
      <c r="BA149" s="35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row>
    <row r="150" spans="1:97" ht="28.5" customHeight="1">
      <c r="A150" s="75">
        <v>98673</v>
      </c>
      <c r="B150" s="75" t="s">
        <v>16</v>
      </c>
      <c r="C150" s="81" t="s">
        <v>1581</v>
      </c>
      <c r="D150" s="314" t="s">
        <v>1833</v>
      </c>
      <c r="E150" s="75" t="s">
        <v>497</v>
      </c>
      <c r="F150" s="560">
        <v>549.5</v>
      </c>
      <c r="G150" s="266">
        <f>$J$4</f>
        <v>0.24940000000000001</v>
      </c>
      <c r="H150" s="82"/>
      <c r="I150" s="77">
        <f t="shared" si="48"/>
        <v>0</v>
      </c>
      <c r="J150" s="82">
        <f>F150*I150</f>
        <v>0</v>
      </c>
    </row>
    <row r="151" spans="1:97" ht="41.25" customHeight="1">
      <c r="A151" s="75">
        <v>87263</v>
      </c>
      <c r="B151" s="75" t="s">
        <v>16</v>
      </c>
      <c r="C151" s="81" t="s">
        <v>1837</v>
      </c>
      <c r="D151" s="314" t="s">
        <v>1834</v>
      </c>
      <c r="E151" s="75" t="s">
        <v>497</v>
      </c>
      <c r="F151" s="560">
        <v>453.8</v>
      </c>
      <c r="G151" s="266">
        <f>$J$4</f>
        <v>0.24940000000000001</v>
      </c>
      <c r="H151" s="82"/>
      <c r="I151" s="77">
        <f t="shared" si="48"/>
        <v>0</v>
      </c>
      <c r="J151" s="82">
        <f>F151*I151</f>
        <v>0</v>
      </c>
    </row>
    <row r="152" spans="1:97" s="482" customFormat="1">
      <c r="A152" s="101"/>
      <c r="B152" s="101"/>
      <c r="C152" s="102" t="s">
        <v>116</v>
      </c>
      <c r="D152" s="363" t="s">
        <v>1582</v>
      </c>
      <c r="E152" s="101"/>
      <c r="F152" s="480"/>
      <c r="G152" s="104"/>
      <c r="H152" s="82"/>
      <c r="I152" s="77"/>
      <c r="J152" s="104"/>
      <c r="K152" s="336"/>
      <c r="L152" s="336"/>
      <c r="M152" s="336"/>
      <c r="N152" s="336"/>
      <c r="O152" s="336"/>
      <c r="P152" s="336"/>
      <c r="Q152" s="336"/>
      <c r="R152" s="336"/>
      <c r="S152" s="336"/>
      <c r="T152" s="336"/>
      <c r="U152" s="336"/>
      <c r="V152" s="336"/>
      <c r="W152" s="336"/>
      <c r="X152" s="336"/>
      <c r="Y152" s="336"/>
      <c r="Z152" s="336"/>
      <c r="AA152" s="336"/>
      <c r="AB152" s="336"/>
      <c r="AC152" s="336"/>
      <c r="AD152" s="336"/>
      <c r="AE152" s="336"/>
      <c r="AF152" s="336"/>
      <c r="AG152" s="336"/>
      <c r="AH152" s="336"/>
      <c r="AI152" s="336"/>
      <c r="AJ152" s="336"/>
      <c r="AK152" s="336"/>
      <c r="AL152" s="336"/>
      <c r="AM152" s="336"/>
      <c r="AN152" s="336"/>
      <c r="AO152" s="336"/>
      <c r="AP152" s="336"/>
      <c r="AQ152" s="336"/>
      <c r="AR152" s="336"/>
      <c r="AS152" s="336"/>
      <c r="AT152" s="336"/>
      <c r="AU152" s="336"/>
      <c r="AV152" s="336"/>
      <c r="AW152" s="336"/>
      <c r="AX152" s="336"/>
      <c r="AY152" s="336"/>
      <c r="AZ152" s="336"/>
      <c r="BA152" s="336"/>
      <c r="BB152" s="481"/>
      <c r="BC152" s="481"/>
      <c r="BD152" s="481"/>
      <c r="BE152" s="481"/>
      <c r="BF152" s="481"/>
      <c r="BG152" s="481"/>
      <c r="BH152" s="481"/>
      <c r="BI152" s="481"/>
      <c r="BJ152" s="481"/>
      <c r="BK152" s="481"/>
      <c r="BL152" s="481"/>
      <c r="BM152" s="481"/>
      <c r="BN152" s="481"/>
      <c r="BO152" s="481"/>
      <c r="BP152" s="481"/>
      <c r="BQ152" s="481"/>
      <c r="BR152" s="481"/>
      <c r="BS152" s="481"/>
      <c r="BT152" s="481"/>
      <c r="BU152" s="481"/>
      <c r="BV152" s="481"/>
      <c r="BW152" s="481"/>
      <c r="BX152" s="481"/>
      <c r="BY152" s="481"/>
      <c r="BZ152" s="481"/>
      <c r="CA152" s="481"/>
      <c r="CB152" s="481"/>
      <c r="CC152" s="481"/>
      <c r="CD152" s="481"/>
      <c r="CE152" s="481"/>
      <c r="CF152" s="481"/>
      <c r="CG152" s="481"/>
      <c r="CH152" s="481"/>
      <c r="CI152" s="481"/>
      <c r="CJ152" s="481"/>
      <c r="CK152" s="481"/>
      <c r="CL152" s="481"/>
      <c r="CM152" s="481"/>
      <c r="CN152" s="481"/>
      <c r="CO152" s="481"/>
      <c r="CP152" s="481"/>
      <c r="CQ152" s="481"/>
      <c r="CR152" s="481"/>
      <c r="CS152" s="481"/>
    </row>
    <row r="153" spans="1:97" ht="17.25" customHeight="1">
      <c r="A153" s="313" t="s">
        <v>527</v>
      </c>
      <c r="B153" s="75" t="s">
        <v>16</v>
      </c>
      <c r="C153" s="81" t="s">
        <v>1583</v>
      </c>
      <c r="D153" s="567" t="s">
        <v>916</v>
      </c>
      <c r="E153" s="75" t="s">
        <v>492</v>
      </c>
      <c r="F153" s="560">
        <v>719.33</v>
      </c>
      <c r="G153" s="266">
        <f>$J$4</f>
        <v>0.24940000000000001</v>
      </c>
      <c r="H153" s="82"/>
      <c r="I153" s="77">
        <f t="shared" si="48"/>
        <v>0</v>
      </c>
      <c r="J153" s="82">
        <f>F153*I153</f>
        <v>0</v>
      </c>
    </row>
    <row r="154" spans="1:97" ht="27" customHeight="1">
      <c r="A154" s="313">
        <v>98695</v>
      </c>
      <c r="B154" s="75" t="s">
        <v>16</v>
      </c>
      <c r="C154" s="81" t="s">
        <v>1835</v>
      </c>
      <c r="D154" s="354" t="s">
        <v>1836</v>
      </c>
      <c r="E154" s="75" t="s">
        <v>492</v>
      </c>
      <c r="F154" s="560">
        <v>25.1</v>
      </c>
      <c r="G154" s="266">
        <f>$J$4</f>
        <v>0.24940000000000001</v>
      </c>
      <c r="H154" s="82"/>
      <c r="I154" s="77">
        <f t="shared" si="48"/>
        <v>0</v>
      </c>
      <c r="J154" s="82">
        <f>F154*I154</f>
        <v>0</v>
      </c>
    </row>
    <row r="155" spans="1:97" ht="15.75" customHeight="1">
      <c r="A155" s="88"/>
      <c r="B155" s="88"/>
      <c r="C155" s="95"/>
      <c r="D155" s="92"/>
      <c r="E155" s="88"/>
      <c r="F155" s="89"/>
      <c r="G155" s="89"/>
      <c r="H155" s="681" t="s">
        <v>22</v>
      </c>
      <c r="I155" s="681"/>
      <c r="J155" s="208">
        <f>SUM(J146:J154)</f>
        <v>0</v>
      </c>
    </row>
    <row r="156" spans="1:97" ht="21.6" customHeight="1">
      <c r="A156" s="85"/>
      <c r="B156" s="85"/>
      <c r="C156" s="72" t="s">
        <v>1589</v>
      </c>
      <c r="D156" s="73" t="s">
        <v>30</v>
      </c>
      <c r="E156" s="85"/>
      <c r="F156" s="86"/>
      <c r="G156" s="86"/>
      <c r="H156" s="86"/>
      <c r="I156" s="87"/>
      <c r="J156" s="86"/>
    </row>
    <row r="157" spans="1:97">
      <c r="A157" s="75"/>
      <c r="B157" s="75"/>
      <c r="C157" s="93" t="s">
        <v>1590</v>
      </c>
      <c r="D157" s="94" t="s">
        <v>528</v>
      </c>
      <c r="E157" s="75"/>
      <c r="F157" s="328"/>
      <c r="G157" s="266"/>
      <c r="H157" s="328"/>
      <c r="I157" s="83"/>
      <c r="J157" s="82"/>
    </row>
    <row r="158" spans="1:97" ht="27" customHeight="1">
      <c r="A158" s="313">
        <v>88496</v>
      </c>
      <c r="B158" s="75" t="s">
        <v>16</v>
      </c>
      <c r="C158" s="76" t="s">
        <v>1591</v>
      </c>
      <c r="D158" s="567" t="s">
        <v>914</v>
      </c>
      <c r="E158" s="75" t="s">
        <v>497</v>
      </c>
      <c r="F158" s="560">
        <f>F100</f>
        <v>772.95</v>
      </c>
      <c r="G158" s="266">
        <f t="shared" ref="G158:G168" si="49">$J$4</f>
        <v>0.24940000000000001</v>
      </c>
      <c r="H158" s="328"/>
      <c r="I158" s="77">
        <f t="shared" ref="I158:I168" si="50">(H158*(1+$J$4))</f>
        <v>0</v>
      </c>
      <c r="J158" s="82">
        <f>F158*I158</f>
        <v>0</v>
      </c>
    </row>
    <row r="159" spans="1:97" ht="27" customHeight="1">
      <c r="A159" s="313">
        <v>88488</v>
      </c>
      <c r="B159" s="75" t="s">
        <v>16</v>
      </c>
      <c r="C159" s="76" t="s">
        <v>1592</v>
      </c>
      <c r="D159" s="567" t="s">
        <v>2695</v>
      </c>
      <c r="E159" s="75" t="s">
        <v>497</v>
      </c>
      <c r="F159" s="560">
        <f>$F$158</f>
        <v>772.95</v>
      </c>
      <c r="G159" s="266">
        <f t="shared" si="49"/>
        <v>0.24940000000000001</v>
      </c>
      <c r="H159" s="328"/>
      <c r="I159" s="77">
        <f t="shared" si="50"/>
        <v>0</v>
      </c>
      <c r="J159" s="82">
        <f>F159*I159</f>
        <v>0</v>
      </c>
    </row>
    <row r="160" spans="1:97">
      <c r="A160" s="75"/>
      <c r="B160" s="75"/>
      <c r="C160" s="93" t="s">
        <v>1593</v>
      </c>
      <c r="D160" s="94" t="s">
        <v>38</v>
      </c>
      <c r="E160" s="75"/>
      <c r="F160" s="328"/>
      <c r="G160" s="266"/>
      <c r="H160" s="328"/>
      <c r="I160" s="77"/>
      <c r="J160" s="82"/>
    </row>
    <row r="161" spans="1:97" ht="30" customHeight="1">
      <c r="A161" s="313">
        <v>88497</v>
      </c>
      <c r="B161" s="75" t="s">
        <v>16</v>
      </c>
      <c r="C161" s="76" t="s">
        <v>1594</v>
      </c>
      <c r="D161" s="567" t="s">
        <v>915</v>
      </c>
      <c r="E161" s="75" t="s">
        <v>497</v>
      </c>
      <c r="F161" s="560">
        <v>1577.88</v>
      </c>
      <c r="G161" s="266">
        <f t="shared" si="49"/>
        <v>0.24940000000000001</v>
      </c>
      <c r="H161" s="328"/>
      <c r="I161" s="77">
        <f t="shared" si="50"/>
        <v>0</v>
      </c>
      <c r="J161" s="82">
        <f>F161*I161</f>
        <v>0</v>
      </c>
    </row>
    <row r="162" spans="1:97" ht="33" customHeight="1">
      <c r="A162" s="313">
        <v>88489</v>
      </c>
      <c r="B162" s="75" t="s">
        <v>16</v>
      </c>
      <c r="C162" s="76" t="s">
        <v>1595</v>
      </c>
      <c r="D162" s="567" t="s">
        <v>2144</v>
      </c>
      <c r="E162" s="75" t="s">
        <v>497</v>
      </c>
      <c r="F162" s="560">
        <f>F161</f>
        <v>1577.88</v>
      </c>
      <c r="G162" s="266">
        <f t="shared" si="49"/>
        <v>0.24940000000000001</v>
      </c>
      <c r="H162" s="328"/>
      <c r="I162" s="77">
        <f t="shared" si="50"/>
        <v>0</v>
      </c>
      <c r="J162" s="82">
        <f>F162*I162</f>
        <v>0</v>
      </c>
    </row>
    <row r="163" spans="1:97" ht="16.5" customHeight="1">
      <c r="A163" s="75"/>
      <c r="B163" s="75"/>
      <c r="C163" s="93" t="s">
        <v>1596</v>
      </c>
      <c r="D163" s="94" t="s">
        <v>40</v>
      </c>
      <c r="E163" s="75"/>
      <c r="F163" s="328"/>
      <c r="G163" s="266"/>
      <c r="H163" s="328"/>
      <c r="I163" s="77"/>
      <c r="J163" s="82"/>
    </row>
    <row r="164" spans="1:97" ht="28.5" customHeight="1">
      <c r="A164" s="318">
        <v>88423</v>
      </c>
      <c r="B164" s="75" t="s">
        <v>43</v>
      </c>
      <c r="C164" s="76" t="s">
        <v>1597</v>
      </c>
      <c r="D164" s="91" t="s">
        <v>912</v>
      </c>
      <c r="E164" s="75" t="s">
        <v>497</v>
      </c>
      <c r="F164" s="306">
        <f>F94</f>
        <v>2084.88</v>
      </c>
      <c r="G164" s="266">
        <f t="shared" si="49"/>
        <v>0.24940000000000001</v>
      </c>
      <c r="H164" s="328"/>
      <c r="I164" s="77">
        <f t="shared" si="50"/>
        <v>0</v>
      </c>
      <c r="J164" s="82">
        <f>F164*I164</f>
        <v>0</v>
      </c>
    </row>
    <row r="165" spans="1:97" ht="39" customHeight="1">
      <c r="A165" s="313">
        <v>88411</v>
      </c>
      <c r="B165" s="75" t="s">
        <v>16</v>
      </c>
      <c r="C165" s="76" t="s">
        <v>1598</v>
      </c>
      <c r="D165" s="567" t="s">
        <v>913</v>
      </c>
      <c r="E165" s="75" t="s">
        <v>497</v>
      </c>
      <c r="F165" s="560">
        <f>F164</f>
        <v>2084.88</v>
      </c>
      <c r="G165" s="266">
        <f t="shared" si="49"/>
        <v>0.24940000000000001</v>
      </c>
      <c r="H165" s="328"/>
      <c r="I165" s="77">
        <f t="shared" si="50"/>
        <v>0</v>
      </c>
      <c r="J165" s="82">
        <f>F165*I165</f>
        <v>0</v>
      </c>
    </row>
    <row r="166" spans="1:97">
      <c r="A166" s="75"/>
      <c r="B166" s="75"/>
      <c r="C166" s="93" t="s">
        <v>1599</v>
      </c>
      <c r="D166" s="94" t="s">
        <v>820</v>
      </c>
      <c r="E166" s="75"/>
      <c r="F166" s="328"/>
      <c r="G166" s="266"/>
      <c r="H166" s="328"/>
      <c r="I166" s="77"/>
      <c r="J166" s="82"/>
    </row>
    <row r="167" spans="1:97" ht="27.75" customHeight="1">
      <c r="A167" s="318" t="s">
        <v>823</v>
      </c>
      <c r="B167" s="75" t="s">
        <v>43</v>
      </c>
      <c r="C167" s="76" t="s">
        <v>1600</v>
      </c>
      <c r="D167" s="91" t="s">
        <v>824</v>
      </c>
      <c r="E167" s="75" t="s">
        <v>497</v>
      </c>
      <c r="F167" s="306">
        <f>F121*(0.9*2.1*2)</f>
        <v>158.76</v>
      </c>
      <c r="G167" s="266">
        <f t="shared" si="49"/>
        <v>0.24940000000000001</v>
      </c>
      <c r="H167" s="328"/>
      <c r="I167" s="77">
        <f t="shared" si="50"/>
        <v>0</v>
      </c>
      <c r="J167" s="82">
        <f>F167*I167</f>
        <v>0</v>
      </c>
    </row>
    <row r="168" spans="1:97" ht="27" customHeight="1">
      <c r="A168" s="318" t="s">
        <v>1050</v>
      </c>
      <c r="B168" s="318" t="s">
        <v>1351</v>
      </c>
      <c r="C168" s="76" t="s">
        <v>1601</v>
      </c>
      <c r="D168" s="375" t="s">
        <v>825</v>
      </c>
      <c r="E168" s="75" t="s">
        <v>497</v>
      </c>
      <c r="F168" s="306">
        <v>130.83000000000001</v>
      </c>
      <c r="G168" s="266">
        <f t="shared" si="49"/>
        <v>0.24940000000000001</v>
      </c>
      <c r="H168" s="328"/>
      <c r="I168" s="77">
        <f t="shared" si="50"/>
        <v>0</v>
      </c>
      <c r="J168" s="82">
        <f>F168*I168</f>
        <v>0</v>
      </c>
    </row>
    <row r="169" spans="1:97" ht="21.6" customHeight="1">
      <c r="A169" s="88"/>
      <c r="B169" s="88"/>
      <c r="C169" s="95"/>
      <c r="D169" s="567"/>
      <c r="E169" s="88"/>
      <c r="F169" s="89"/>
      <c r="G169" s="89"/>
      <c r="H169" s="681" t="s">
        <v>22</v>
      </c>
      <c r="I169" s="681"/>
      <c r="J169" s="208">
        <f>SUM(J158:J168)</f>
        <v>0</v>
      </c>
    </row>
    <row r="170" spans="1:97" ht="21.6" customHeight="1">
      <c r="A170" s="85"/>
      <c r="B170" s="85"/>
      <c r="C170" s="72" t="s">
        <v>1585</v>
      </c>
      <c r="D170" s="73" t="s">
        <v>846</v>
      </c>
      <c r="E170" s="85"/>
      <c r="F170" s="86"/>
      <c r="G170" s="86"/>
      <c r="H170" s="86"/>
      <c r="I170" s="87"/>
      <c r="J170" s="86"/>
    </row>
    <row r="171" spans="1:97" ht="15.75" customHeight="1">
      <c r="A171" s="75"/>
      <c r="B171" s="75"/>
      <c r="C171" s="93" t="s">
        <v>1586</v>
      </c>
      <c r="D171" s="103" t="s">
        <v>840</v>
      </c>
      <c r="E171" s="75"/>
      <c r="F171" s="328"/>
      <c r="G171" s="328"/>
      <c r="H171" s="328"/>
      <c r="I171" s="77"/>
      <c r="J171" s="328"/>
    </row>
    <row r="172" spans="1:97" s="486" customFormat="1" ht="17.25" customHeight="1">
      <c r="A172" s="318" t="s">
        <v>1660</v>
      </c>
      <c r="B172" s="318" t="s">
        <v>485</v>
      </c>
      <c r="C172" s="383" t="s">
        <v>1895</v>
      </c>
      <c r="D172" s="361" t="s">
        <v>1432</v>
      </c>
      <c r="E172" s="318" t="s">
        <v>486</v>
      </c>
      <c r="F172" s="306">
        <v>1</v>
      </c>
      <c r="G172" s="320">
        <f>G174</f>
        <v>0.24940000000000001</v>
      </c>
      <c r="H172" s="319"/>
      <c r="I172" s="77">
        <f>(H172*(1+$J$4))</f>
        <v>0</v>
      </c>
      <c r="J172" s="319">
        <f t="shared" ref="J172:J181" si="51">F172*I172</f>
        <v>0</v>
      </c>
    </row>
    <row r="173" spans="1:97" s="473" customFormat="1" ht="33.75" customHeight="1">
      <c r="A173" s="80">
        <v>102</v>
      </c>
      <c r="B173" s="80" t="s">
        <v>16</v>
      </c>
      <c r="C173" s="383" t="s">
        <v>1896</v>
      </c>
      <c r="D173" s="471" t="s">
        <v>1433</v>
      </c>
      <c r="E173" s="80" t="s">
        <v>486</v>
      </c>
      <c r="F173" s="306">
        <v>2</v>
      </c>
      <c r="G173" s="360">
        <f>$J$5</f>
        <v>0.1278</v>
      </c>
      <c r="H173" s="319"/>
      <c r="I173" s="77">
        <f t="shared" ref="I173:I181" si="52">(H173*(1+$J$4))</f>
        <v>0</v>
      </c>
      <c r="J173" s="344">
        <f t="shared" si="51"/>
        <v>0</v>
      </c>
      <c r="K173" s="472"/>
      <c r="L173" s="472"/>
      <c r="M173" s="472"/>
      <c r="N173" s="472"/>
      <c r="O173" s="472"/>
      <c r="P173" s="472"/>
      <c r="Q173" s="472"/>
      <c r="R173" s="472"/>
      <c r="S173" s="472"/>
      <c r="T173" s="472"/>
      <c r="U173" s="472"/>
      <c r="V173" s="472"/>
      <c r="W173" s="472"/>
      <c r="X173" s="472"/>
      <c r="Y173" s="472"/>
      <c r="Z173" s="472"/>
      <c r="AA173" s="472"/>
      <c r="AB173" s="472"/>
      <c r="AC173" s="472"/>
      <c r="AD173" s="472"/>
      <c r="AE173" s="472"/>
      <c r="AF173" s="472"/>
      <c r="AG173" s="472"/>
      <c r="AH173" s="472"/>
      <c r="AI173" s="472"/>
      <c r="AJ173" s="472"/>
      <c r="AK173" s="472"/>
      <c r="AL173" s="472"/>
      <c r="AM173" s="472"/>
      <c r="AN173" s="472"/>
      <c r="AO173" s="472"/>
      <c r="AP173" s="472"/>
      <c r="AQ173" s="472"/>
      <c r="AR173" s="472"/>
      <c r="AS173" s="472"/>
      <c r="AT173" s="472"/>
      <c r="AU173" s="472"/>
      <c r="AV173" s="472"/>
      <c r="AW173" s="472"/>
      <c r="AX173" s="472"/>
      <c r="AY173" s="472"/>
      <c r="AZ173" s="472"/>
      <c r="BA173" s="472"/>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c r="CE173" s="218"/>
      <c r="CF173" s="218"/>
      <c r="CG173" s="218"/>
      <c r="CH173" s="218"/>
      <c r="CI173" s="218"/>
      <c r="CJ173" s="218"/>
      <c r="CK173" s="218"/>
      <c r="CL173" s="218"/>
      <c r="CM173" s="218"/>
      <c r="CN173" s="218"/>
      <c r="CO173" s="218"/>
      <c r="CP173" s="218"/>
      <c r="CQ173" s="218"/>
      <c r="CR173" s="218"/>
      <c r="CS173" s="218"/>
    </row>
    <row r="174" spans="1:97" s="473" customFormat="1" ht="46.5" customHeight="1">
      <c r="A174" s="80">
        <v>94490</v>
      </c>
      <c r="B174" s="80" t="s">
        <v>16</v>
      </c>
      <c r="C174" s="383" t="s">
        <v>1897</v>
      </c>
      <c r="D174" s="471" t="s">
        <v>1434</v>
      </c>
      <c r="E174" s="80" t="s">
        <v>486</v>
      </c>
      <c r="F174" s="306">
        <v>1</v>
      </c>
      <c r="G174" s="360">
        <f t="shared" ref="G174:G181" si="53">$J$4</f>
        <v>0.24940000000000001</v>
      </c>
      <c r="H174" s="319"/>
      <c r="I174" s="77">
        <f t="shared" si="52"/>
        <v>0</v>
      </c>
      <c r="J174" s="344">
        <f t="shared" si="51"/>
        <v>0</v>
      </c>
      <c r="K174" s="472"/>
      <c r="L174" s="472"/>
      <c r="M174" s="472"/>
      <c r="N174" s="472"/>
      <c r="O174" s="472"/>
      <c r="P174" s="472"/>
      <c r="Q174" s="472"/>
      <c r="R174" s="472"/>
      <c r="S174" s="472"/>
      <c r="T174" s="472"/>
      <c r="U174" s="472"/>
      <c r="V174" s="472"/>
      <c r="W174" s="472"/>
      <c r="X174" s="472"/>
      <c r="Y174" s="472"/>
      <c r="Z174" s="472"/>
      <c r="AA174" s="472"/>
      <c r="AB174" s="472"/>
      <c r="AC174" s="472"/>
      <c r="AD174" s="472"/>
      <c r="AE174" s="472"/>
      <c r="AF174" s="472"/>
      <c r="AG174" s="472"/>
      <c r="AH174" s="472"/>
      <c r="AI174" s="472"/>
      <c r="AJ174" s="472"/>
      <c r="AK174" s="472"/>
      <c r="AL174" s="472"/>
      <c r="AM174" s="472"/>
      <c r="AN174" s="472"/>
      <c r="AO174" s="472"/>
      <c r="AP174" s="472"/>
      <c r="AQ174" s="472"/>
      <c r="AR174" s="472"/>
      <c r="AS174" s="472"/>
      <c r="AT174" s="472"/>
      <c r="AU174" s="472"/>
      <c r="AV174" s="472"/>
      <c r="AW174" s="472"/>
      <c r="AX174" s="472"/>
      <c r="AY174" s="472"/>
      <c r="AZ174" s="472"/>
      <c r="BA174" s="472"/>
      <c r="BB174" s="218"/>
      <c r="BC174" s="218"/>
      <c r="BD174" s="218"/>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c r="CJ174" s="218"/>
      <c r="CK174" s="218"/>
      <c r="CL174" s="218"/>
      <c r="CM174" s="218"/>
      <c r="CN174" s="218"/>
      <c r="CO174" s="218"/>
      <c r="CP174" s="218"/>
      <c r="CQ174" s="218"/>
      <c r="CR174" s="218"/>
      <c r="CS174" s="218"/>
    </row>
    <row r="175" spans="1:97" s="473" customFormat="1" ht="48">
      <c r="A175" s="80">
        <v>94658</v>
      </c>
      <c r="B175" s="80" t="s">
        <v>16</v>
      </c>
      <c r="C175" s="383" t="s">
        <v>1898</v>
      </c>
      <c r="D175" s="471" t="s">
        <v>1435</v>
      </c>
      <c r="E175" s="80" t="s">
        <v>486</v>
      </c>
      <c r="F175" s="306">
        <v>3</v>
      </c>
      <c r="G175" s="360">
        <f t="shared" si="53"/>
        <v>0.24940000000000001</v>
      </c>
      <c r="H175" s="319"/>
      <c r="I175" s="77">
        <f t="shared" si="52"/>
        <v>0</v>
      </c>
      <c r="J175" s="344">
        <f t="shared" si="51"/>
        <v>0</v>
      </c>
      <c r="K175" s="472"/>
      <c r="L175" s="472"/>
      <c r="M175" s="472"/>
      <c r="N175" s="472"/>
      <c r="O175" s="472"/>
      <c r="P175" s="472"/>
      <c r="Q175" s="472"/>
      <c r="R175" s="472"/>
      <c r="S175" s="472"/>
      <c r="T175" s="472"/>
      <c r="U175" s="472"/>
      <c r="V175" s="472"/>
      <c r="W175" s="472"/>
      <c r="X175" s="472"/>
      <c r="Y175" s="472"/>
      <c r="Z175" s="472"/>
      <c r="AA175" s="472"/>
      <c r="AB175" s="472"/>
      <c r="AC175" s="472"/>
      <c r="AD175" s="472"/>
      <c r="AE175" s="472"/>
      <c r="AF175" s="472"/>
      <c r="AG175" s="472"/>
      <c r="AH175" s="472"/>
      <c r="AI175" s="472"/>
      <c r="AJ175" s="472"/>
      <c r="AK175" s="472"/>
      <c r="AL175" s="472"/>
      <c r="AM175" s="472"/>
      <c r="AN175" s="472"/>
      <c r="AO175" s="472"/>
      <c r="AP175" s="472"/>
      <c r="AQ175" s="472"/>
      <c r="AR175" s="472"/>
      <c r="AS175" s="472"/>
      <c r="AT175" s="472"/>
      <c r="AU175" s="472"/>
      <c r="AV175" s="472"/>
      <c r="AW175" s="472"/>
      <c r="AX175" s="472"/>
      <c r="AY175" s="472"/>
      <c r="AZ175" s="472"/>
      <c r="BA175" s="472"/>
      <c r="BB175" s="218"/>
      <c r="BC175" s="218"/>
      <c r="BD175" s="218"/>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c r="CJ175" s="218"/>
      <c r="CK175" s="218"/>
      <c r="CL175" s="218"/>
      <c r="CM175" s="218"/>
      <c r="CN175" s="218"/>
      <c r="CO175" s="218"/>
      <c r="CP175" s="218"/>
      <c r="CQ175" s="218"/>
      <c r="CR175" s="218"/>
      <c r="CS175" s="218"/>
    </row>
    <row r="176" spans="1:97" s="473" customFormat="1" ht="36">
      <c r="A176" s="80">
        <v>89987</v>
      </c>
      <c r="B176" s="80" t="s">
        <v>16</v>
      </c>
      <c r="C176" s="383" t="s">
        <v>1899</v>
      </c>
      <c r="D176" s="471" t="s">
        <v>1436</v>
      </c>
      <c r="E176" s="80" t="s">
        <v>486</v>
      </c>
      <c r="F176" s="306">
        <v>23</v>
      </c>
      <c r="G176" s="360">
        <f t="shared" si="53"/>
        <v>0.24940000000000001</v>
      </c>
      <c r="H176" s="319"/>
      <c r="I176" s="77">
        <f t="shared" si="52"/>
        <v>0</v>
      </c>
      <c r="J176" s="344">
        <f t="shared" si="51"/>
        <v>0</v>
      </c>
      <c r="K176" s="472"/>
      <c r="L176" s="472"/>
      <c r="M176" s="472"/>
      <c r="N176" s="472"/>
      <c r="O176" s="472"/>
      <c r="P176" s="472"/>
      <c r="Q176" s="472"/>
      <c r="R176" s="472"/>
      <c r="S176" s="472"/>
      <c r="T176" s="472"/>
      <c r="U176" s="472"/>
      <c r="V176" s="472"/>
      <c r="W176" s="472"/>
      <c r="X176" s="472"/>
      <c r="Y176" s="472"/>
      <c r="Z176" s="472"/>
      <c r="AA176" s="472"/>
      <c r="AB176" s="472"/>
      <c r="AC176" s="472"/>
      <c r="AD176" s="472"/>
      <c r="AE176" s="472"/>
      <c r="AF176" s="472"/>
      <c r="AG176" s="472"/>
      <c r="AH176" s="472"/>
      <c r="AI176" s="472"/>
      <c r="AJ176" s="472"/>
      <c r="AK176" s="472"/>
      <c r="AL176" s="472"/>
      <c r="AM176" s="472"/>
      <c r="AN176" s="472"/>
      <c r="AO176" s="472"/>
      <c r="AP176" s="472"/>
      <c r="AQ176" s="472"/>
      <c r="AR176" s="472"/>
      <c r="AS176" s="472"/>
      <c r="AT176" s="472"/>
      <c r="AU176" s="472"/>
      <c r="AV176" s="472"/>
      <c r="AW176" s="472"/>
      <c r="AX176" s="472"/>
      <c r="AY176" s="472"/>
      <c r="AZ176" s="472"/>
      <c r="BA176" s="472"/>
      <c r="BB176" s="218"/>
      <c r="BC176" s="218"/>
      <c r="BD176" s="218"/>
      <c r="BE176" s="218"/>
      <c r="BF176" s="218"/>
      <c r="BG176" s="218"/>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c r="CE176" s="218"/>
      <c r="CF176" s="218"/>
      <c r="CG176" s="218"/>
      <c r="CH176" s="218"/>
      <c r="CI176" s="218"/>
      <c r="CJ176" s="218"/>
      <c r="CK176" s="218"/>
      <c r="CL176" s="218"/>
      <c r="CM176" s="218"/>
      <c r="CN176" s="218"/>
      <c r="CO176" s="218"/>
      <c r="CP176" s="218"/>
      <c r="CQ176" s="218"/>
      <c r="CR176" s="218"/>
      <c r="CS176" s="218"/>
    </row>
    <row r="177" spans="1:97" s="473" customFormat="1" ht="51" customHeight="1">
      <c r="A177" s="80">
        <v>94794</v>
      </c>
      <c r="B177" s="80" t="s">
        <v>16</v>
      </c>
      <c r="C177" s="383" t="s">
        <v>1900</v>
      </c>
      <c r="D177" s="471" t="s">
        <v>1437</v>
      </c>
      <c r="E177" s="80" t="s">
        <v>486</v>
      </c>
      <c r="F177" s="306">
        <v>19</v>
      </c>
      <c r="G177" s="360">
        <f t="shared" si="53"/>
        <v>0.24940000000000001</v>
      </c>
      <c r="H177" s="319"/>
      <c r="I177" s="77">
        <f t="shared" si="52"/>
        <v>0</v>
      </c>
      <c r="J177" s="344">
        <f t="shared" si="51"/>
        <v>0</v>
      </c>
      <c r="K177" s="472"/>
      <c r="L177" s="472"/>
      <c r="M177" s="472"/>
      <c r="N177" s="472"/>
      <c r="O177" s="472"/>
      <c r="P177" s="472"/>
      <c r="Q177" s="472"/>
      <c r="R177" s="472"/>
      <c r="S177" s="472"/>
      <c r="T177" s="472"/>
      <c r="U177" s="472"/>
      <c r="V177" s="472"/>
      <c r="W177" s="472"/>
      <c r="X177" s="472"/>
      <c r="Y177" s="472"/>
      <c r="Z177" s="472"/>
      <c r="AA177" s="472"/>
      <c r="AB177" s="472"/>
      <c r="AC177" s="472"/>
      <c r="AD177" s="472"/>
      <c r="AE177" s="472"/>
      <c r="AF177" s="472"/>
      <c r="AG177" s="472"/>
      <c r="AH177" s="472"/>
      <c r="AI177" s="472"/>
      <c r="AJ177" s="472"/>
      <c r="AK177" s="472"/>
      <c r="AL177" s="472"/>
      <c r="AM177" s="472"/>
      <c r="AN177" s="472"/>
      <c r="AO177" s="472"/>
      <c r="AP177" s="472"/>
      <c r="AQ177" s="472"/>
      <c r="AR177" s="472"/>
      <c r="AS177" s="472"/>
      <c r="AT177" s="472"/>
      <c r="AU177" s="472"/>
      <c r="AV177" s="472"/>
      <c r="AW177" s="472"/>
      <c r="AX177" s="472"/>
      <c r="AY177" s="472"/>
      <c r="AZ177" s="472"/>
      <c r="BA177" s="472"/>
      <c r="BB177" s="218"/>
      <c r="BC177" s="218"/>
      <c r="BD177" s="218"/>
      <c r="BE177" s="218"/>
      <c r="BF177" s="218"/>
      <c r="BG177" s="218"/>
      <c r="BH177" s="218"/>
      <c r="BI177" s="218"/>
      <c r="BJ177" s="218"/>
      <c r="BK177" s="218"/>
      <c r="BL177" s="218"/>
      <c r="BM177" s="218"/>
      <c r="BN177" s="218"/>
      <c r="BO177" s="218"/>
      <c r="BP177" s="218"/>
      <c r="BQ177" s="218"/>
      <c r="BR177" s="218"/>
      <c r="BS177" s="218"/>
      <c r="BT177" s="218"/>
      <c r="BU177" s="218"/>
      <c r="BV177" s="218"/>
      <c r="BW177" s="218"/>
      <c r="BX177" s="218"/>
      <c r="BY177" s="218"/>
      <c r="BZ177" s="218"/>
      <c r="CA177" s="218"/>
      <c r="CB177" s="218"/>
      <c r="CC177" s="218"/>
      <c r="CD177" s="218"/>
      <c r="CE177" s="218"/>
      <c r="CF177" s="218"/>
      <c r="CG177" s="218"/>
      <c r="CH177" s="218"/>
      <c r="CI177" s="218"/>
      <c r="CJ177" s="218"/>
      <c r="CK177" s="218"/>
      <c r="CL177" s="218"/>
      <c r="CM177" s="218"/>
      <c r="CN177" s="218"/>
      <c r="CO177" s="218"/>
      <c r="CP177" s="218"/>
      <c r="CQ177" s="218"/>
      <c r="CR177" s="218"/>
      <c r="CS177" s="218"/>
    </row>
    <row r="178" spans="1:97" s="473" customFormat="1" ht="30.75" customHeight="1">
      <c r="A178" s="80">
        <v>99635</v>
      </c>
      <c r="B178" s="80" t="s">
        <v>16</v>
      </c>
      <c r="C178" s="383" t="s">
        <v>1901</v>
      </c>
      <c r="D178" s="471" t="s">
        <v>1438</v>
      </c>
      <c r="E178" s="80" t="s">
        <v>486</v>
      </c>
      <c r="F178" s="306">
        <v>23</v>
      </c>
      <c r="G178" s="360">
        <f t="shared" si="53"/>
        <v>0.24940000000000001</v>
      </c>
      <c r="H178" s="319"/>
      <c r="I178" s="77">
        <f t="shared" si="52"/>
        <v>0</v>
      </c>
      <c r="J178" s="344">
        <f t="shared" si="51"/>
        <v>0</v>
      </c>
      <c r="K178" s="472"/>
      <c r="L178" s="472"/>
      <c r="M178" s="472"/>
      <c r="N178" s="472"/>
      <c r="O178" s="472"/>
      <c r="P178" s="472"/>
      <c r="Q178" s="472"/>
      <c r="R178" s="472"/>
      <c r="S178" s="472"/>
      <c r="T178" s="472"/>
      <c r="U178" s="472"/>
      <c r="V178" s="472"/>
      <c r="W178" s="472"/>
      <c r="X178" s="472"/>
      <c r="Y178" s="472"/>
      <c r="Z178" s="472"/>
      <c r="AA178" s="472"/>
      <c r="AB178" s="472"/>
      <c r="AC178" s="472"/>
      <c r="AD178" s="472"/>
      <c r="AE178" s="472"/>
      <c r="AF178" s="472"/>
      <c r="AG178" s="472"/>
      <c r="AH178" s="472"/>
      <c r="AI178" s="472"/>
      <c r="AJ178" s="472"/>
      <c r="AK178" s="472"/>
      <c r="AL178" s="472"/>
      <c r="AM178" s="472"/>
      <c r="AN178" s="472"/>
      <c r="AO178" s="472"/>
      <c r="AP178" s="472"/>
      <c r="AQ178" s="472"/>
      <c r="AR178" s="472"/>
      <c r="AS178" s="472"/>
      <c r="AT178" s="472"/>
      <c r="AU178" s="472"/>
      <c r="AV178" s="472"/>
      <c r="AW178" s="472"/>
      <c r="AX178" s="472"/>
      <c r="AY178" s="472"/>
      <c r="AZ178" s="472"/>
      <c r="BA178" s="472"/>
      <c r="BB178" s="218"/>
      <c r="BC178" s="218"/>
      <c r="BD178" s="218"/>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c r="CE178" s="218"/>
      <c r="CF178" s="218"/>
      <c r="CG178" s="218"/>
      <c r="CH178" s="218"/>
      <c r="CI178" s="218"/>
      <c r="CJ178" s="218"/>
      <c r="CK178" s="218"/>
      <c r="CL178" s="218"/>
      <c r="CM178" s="218"/>
      <c r="CN178" s="218"/>
      <c r="CO178" s="218"/>
      <c r="CP178" s="218"/>
      <c r="CQ178" s="218"/>
      <c r="CR178" s="218"/>
      <c r="CS178" s="218"/>
    </row>
    <row r="179" spans="1:97" s="473" customFormat="1" ht="42.75" customHeight="1">
      <c r="A179" s="348">
        <v>89985</v>
      </c>
      <c r="B179" s="348" t="s">
        <v>16</v>
      </c>
      <c r="C179" s="383" t="s">
        <v>1902</v>
      </c>
      <c r="D179" s="471" t="s">
        <v>1439</v>
      </c>
      <c r="E179" s="80" t="s">
        <v>486</v>
      </c>
      <c r="F179" s="306">
        <v>2</v>
      </c>
      <c r="G179" s="360">
        <f t="shared" si="53"/>
        <v>0.24940000000000001</v>
      </c>
      <c r="H179" s="319"/>
      <c r="I179" s="77">
        <f t="shared" si="52"/>
        <v>0</v>
      </c>
      <c r="J179" s="344">
        <f t="shared" si="51"/>
        <v>0</v>
      </c>
      <c r="K179" s="472"/>
      <c r="L179" s="472"/>
      <c r="M179" s="472"/>
      <c r="N179" s="472"/>
      <c r="O179" s="472"/>
      <c r="P179" s="472"/>
      <c r="Q179" s="472"/>
      <c r="R179" s="472"/>
      <c r="S179" s="472"/>
      <c r="T179" s="472"/>
      <c r="U179" s="472"/>
      <c r="V179" s="472"/>
      <c r="W179" s="472"/>
      <c r="X179" s="472"/>
      <c r="Y179" s="472"/>
      <c r="Z179" s="472"/>
      <c r="AA179" s="472"/>
      <c r="AB179" s="472"/>
      <c r="AC179" s="472"/>
      <c r="AD179" s="472"/>
      <c r="AE179" s="472"/>
      <c r="AF179" s="472"/>
      <c r="AG179" s="472"/>
      <c r="AH179" s="472"/>
      <c r="AI179" s="472"/>
      <c r="AJ179" s="472"/>
      <c r="AK179" s="472"/>
      <c r="AL179" s="472"/>
      <c r="AM179" s="472"/>
      <c r="AN179" s="472"/>
      <c r="AO179" s="472"/>
      <c r="AP179" s="472"/>
      <c r="AQ179" s="472"/>
      <c r="AR179" s="472"/>
      <c r="AS179" s="472"/>
      <c r="AT179" s="472"/>
      <c r="AU179" s="472"/>
      <c r="AV179" s="472"/>
      <c r="AW179" s="472"/>
      <c r="AX179" s="472"/>
      <c r="AY179" s="472"/>
      <c r="AZ179" s="472"/>
      <c r="BA179" s="472"/>
      <c r="BB179" s="218"/>
      <c r="BC179" s="218"/>
      <c r="BD179" s="218"/>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c r="CE179" s="218"/>
      <c r="CF179" s="218"/>
      <c r="CG179" s="218"/>
      <c r="CH179" s="218"/>
      <c r="CI179" s="218"/>
      <c r="CJ179" s="218"/>
      <c r="CK179" s="218"/>
      <c r="CL179" s="218"/>
      <c r="CM179" s="218"/>
      <c r="CN179" s="218"/>
      <c r="CO179" s="218"/>
      <c r="CP179" s="218"/>
      <c r="CQ179" s="218"/>
      <c r="CR179" s="218"/>
      <c r="CS179" s="218"/>
    </row>
    <row r="180" spans="1:97" s="473" customFormat="1" ht="39.75" customHeight="1">
      <c r="A180" s="80">
        <v>89383</v>
      </c>
      <c r="B180" s="80" t="s">
        <v>16</v>
      </c>
      <c r="C180" s="383" t="s">
        <v>1903</v>
      </c>
      <c r="D180" s="471" t="s">
        <v>1440</v>
      </c>
      <c r="E180" s="80" t="s">
        <v>486</v>
      </c>
      <c r="F180" s="306">
        <v>48</v>
      </c>
      <c r="G180" s="360">
        <f t="shared" si="53"/>
        <v>0.24940000000000001</v>
      </c>
      <c r="H180" s="319"/>
      <c r="I180" s="77">
        <f t="shared" si="52"/>
        <v>0</v>
      </c>
      <c r="J180" s="344">
        <f t="shared" si="51"/>
        <v>0</v>
      </c>
      <c r="K180" s="472"/>
      <c r="L180" s="472"/>
      <c r="M180" s="472"/>
      <c r="N180" s="472"/>
      <c r="O180" s="472"/>
      <c r="P180" s="472"/>
      <c r="Q180" s="472"/>
      <c r="R180" s="472"/>
      <c r="S180" s="472"/>
      <c r="T180" s="472"/>
      <c r="U180" s="472"/>
      <c r="V180" s="472"/>
      <c r="W180" s="472"/>
      <c r="X180" s="472"/>
      <c r="Y180" s="472"/>
      <c r="Z180" s="472"/>
      <c r="AA180" s="472"/>
      <c r="AB180" s="472"/>
      <c r="AC180" s="472"/>
      <c r="AD180" s="472"/>
      <c r="AE180" s="472"/>
      <c r="AF180" s="472"/>
      <c r="AG180" s="472"/>
      <c r="AH180" s="472"/>
      <c r="AI180" s="472"/>
      <c r="AJ180" s="472"/>
      <c r="AK180" s="472"/>
      <c r="AL180" s="472"/>
      <c r="AM180" s="472"/>
      <c r="AN180" s="472"/>
      <c r="AO180" s="472"/>
      <c r="AP180" s="472"/>
      <c r="AQ180" s="472"/>
      <c r="AR180" s="472"/>
      <c r="AS180" s="472"/>
      <c r="AT180" s="472"/>
      <c r="AU180" s="472"/>
      <c r="AV180" s="472"/>
      <c r="AW180" s="472"/>
      <c r="AX180" s="472"/>
      <c r="AY180" s="472"/>
      <c r="AZ180" s="472"/>
      <c r="BA180" s="472"/>
      <c r="BB180" s="218"/>
      <c r="BC180" s="218"/>
      <c r="BD180" s="218"/>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c r="CE180" s="218"/>
      <c r="CF180" s="218"/>
      <c r="CG180" s="218"/>
      <c r="CH180" s="218"/>
      <c r="CI180" s="218"/>
      <c r="CJ180" s="218"/>
      <c r="CK180" s="218"/>
      <c r="CL180" s="218"/>
      <c r="CM180" s="218"/>
      <c r="CN180" s="218"/>
      <c r="CO180" s="218"/>
      <c r="CP180" s="218"/>
      <c r="CQ180" s="218"/>
      <c r="CR180" s="218"/>
      <c r="CS180" s="218"/>
    </row>
    <row r="181" spans="1:97" s="473" customFormat="1" ht="39.75" customHeight="1">
      <c r="A181" s="80">
        <v>89596</v>
      </c>
      <c r="B181" s="80" t="s">
        <v>16</v>
      </c>
      <c r="C181" s="383" t="s">
        <v>1904</v>
      </c>
      <c r="D181" s="471" t="s">
        <v>1441</v>
      </c>
      <c r="E181" s="80" t="s">
        <v>486</v>
      </c>
      <c r="F181" s="306">
        <v>61</v>
      </c>
      <c r="G181" s="360">
        <f t="shared" si="53"/>
        <v>0.24940000000000001</v>
      </c>
      <c r="H181" s="319"/>
      <c r="I181" s="77">
        <f t="shared" si="52"/>
        <v>0</v>
      </c>
      <c r="J181" s="344">
        <f t="shared" si="51"/>
        <v>0</v>
      </c>
      <c r="K181" s="472"/>
      <c r="L181" s="472"/>
      <c r="M181" s="472"/>
      <c r="N181" s="472"/>
      <c r="O181" s="472"/>
      <c r="P181" s="472"/>
      <c r="Q181" s="472"/>
      <c r="R181" s="472"/>
      <c r="S181" s="472"/>
      <c r="T181" s="472"/>
      <c r="U181" s="472"/>
      <c r="V181" s="472"/>
      <c r="W181" s="472"/>
      <c r="X181" s="472"/>
      <c r="Y181" s="472"/>
      <c r="Z181" s="472"/>
      <c r="AA181" s="472"/>
      <c r="AB181" s="472"/>
      <c r="AC181" s="472"/>
      <c r="AD181" s="472"/>
      <c r="AE181" s="472"/>
      <c r="AF181" s="472"/>
      <c r="AG181" s="472"/>
      <c r="AH181" s="472"/>
      <c r="AI181" s="472"/>
      <c r="AJ181" s="472"/>
      <c r="AK181" s="472"/>
      <c r="AL181" s="472"/>
      <c r="AM181" s="472"/>
      <c r="AN181" s="472"/>
      <c r="AO181" s="472"/>
      <c r="AP181" s="472"/>
      <c r="AQ181" s="472"/>
      <c r="AR181" s="472"/>
      <c r="AS181" s="472"/>
      <c r="AT181" s="472"/>
      <c r="AU181" s="472"/>
      <c r="AV181" s="472"/>
      <c r="AW181" s="472"/>
      <c r="AX181" s="472"/>
      <c r="AY181" s="472"/>
      <c r="AZ181" s="472"/>
      <c r="BA181" s="472"/>
      <c r="BB181" s="218"/>
      <c r="BC181" s="218"/>
      <c r="BD181" s="218"/>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c r="CE181" s="218"/>
      <c r="CF181" s="218"/>
      <c r="CG181" s="218"/>
      <c r="CH181" s="218"/>
      <c r="CI181" s="218"/>
      <c r="CJ181" s="218"/>
      <c r="CK181" s="218"/>
      <c r="CL181" s="218"/>
      <c r="CM181" s="218"/>
      <c r="CN181" s="218"/>
      <c r="CO181" s="218"/>
      <c r="CP181" s="218"/>
      <c r="CQ181" s="218"/>
      <c r="CR181" s="218"/>
      <c r="CS181" s="218"/>
    </row>
    <row r="182" spans="1:97">
      <c r="A182" s="75"/>
      <c r="B182" s="75"/>
      <c r="C182" s="93" t="s">
        <v>1587</v>
      </c>
      <c r="D182" s="103" t="s">
        <v>841</v>
      </c>
      <c r="E182" s="75"/>
      <c r="F182" s="328"/>
      <c r="G182" s="328"/>
      <c r="H182" s="319"/>
      <c r="I182" s="77"/>
      <c r="J182" s="328"/>
    </row>
    <row r="183" spans="1:97" ht="41.25" customHeight="1">
      <c r="A183" s="75">
        <v>86903</v>
      </c>
      <c r="B183" s="75" t="s">
        <v>16</v>
      </c>
      <c r="C183" s="76" t="s">
        <v>1905</v>
      </c>
      <c r="D183" s="314" t="s">
        <v>511</v>
      </c>
      <c r="E183" s="75" t="s">
        <v>486</v>
      </c>
      <c r="F183" s="560">
        <v>1</v>
      </c>
      <c r="G183" s="266">
        <f t="shared" ref="G183:G201" si="54">$J$4</f>
        <v>0.24940000000000001</v>
      </c>
      <c r="H183" s="319"/>
      <c r="I183" s="77">
        <f t="shared" ref="I183:I201" si="55">(H183*(1+$J$4))</f>
        <v>0</v>
      </c>
      <c r="J183" s="328">
        <f t="shared" ref="J183:J189" si="56">F183*I183</f>
        <v>0</v>
      </c>
    </row>
    <row r="184" spans="1:97" ht="36">
      <c r="A184" s="75">
        <v>86935</v>
      </c>
      <c r="B184" s="75" t="s">
        <v>16</v>
      </c>
      <c r="C184" s="76" t="s">
        <v>1906</v>
      </c>
      <c r="D184" s="314" t="s">
        <v>513</v>
      </c>
      <c r="E184" s="75" t="s">
        <v>486</v>
      </c>
      <c r="F184" s="560">
        <v>21</v>
      </c>
      <c r="G184" s="266">
        <f t="shared" si="54"/>
        <v>0.24940000000000001</v>
      </c>
      <c r="H184" s="319"/>
      <c r="I184" s="77">
        <f t="shared" si="55"/>
        <v>0</v>
      </c>
      <c r="J184" s="328">
        <f t="shared" si="56"/>
        <v>0</v>
      </c>
    </row>
    <row r="185" spans="1:97" ht="30" customHeight="1">
      <c r="A185" s="313" t="s">
        <v>532</v>
      </c>
      <c r="B185" s="318" t="s">
        <v>1351</v>
      </c>
      <c r="C185" s="76" t="s">
        <v>1907</v>
      </c>
      <c r="D185" s="314" t="s">
        <v>515</v>
      </c>
      <c r="E185" s="75" t="s">
        <v>486</v>
      </c>
      <c r="F185" s="560">
        <v>14</v>
      </c>
      <c r="G185" s="266">
        <f t="shared" si="54"/>
        <v>0.24940000000000001</v>
      </c>
      <c r="H185" s="319"/>
      <c r="I185" s="77">
        <f t="shared" si="55"/>
        <v>0</v>
      </c>
      <c r="J185" s="328">
        <f t="shared" si="56"/>
        <v>0</v>
      </c>
    </row>
    <row r="186" spans="1:97" ht="30.75" customHeight="1">
      <c r="A186" s="75">
        <v>86888</v>
      </c>
      <c r="B186" s="75" t="s">
        <v>16</v>
      </c>
      <c r="C186" s="76" t="s">
        <v>1908</v>
      </c>
      <c r="D186" s="314" t="s">
        <v>509</v>
      </c>
      <c r="E186" s="75" t="s">
        <v>486</v>
      </c>
      <c r="F186" s="560">
        <v>9</v>
      </c>
      <c r="G186" s="266">
        <f t="shared" si="54"/>
        <v>0.24940000000000001</v>
      </c>
      <c r="H186" s="319"/>
      <c r="I186" s="77">
        <f t="shared" si="55"/>
        <v>0</v>
      </c>
      <c r="J186" s="328">
        <f t="shared" si="56"/>
        <v>0</v>
      </c>
    </row>
    <row r="187" spans="1:97">
      <c r="A187" s="75">
        <v>377</v>
      </c>
      <c r="B187" s="75" t="s">
        <v>16</v>
      </c>
      <c r="C187" s="76" t="s">
        <v>1909</v>
      </c>
      <c r="D187" s="314" t="s">
        <v>911</v>
      </c>
      <c r="E187" s="75" t="s">
        <v>486</v>
      </c>
      <c r="F187" s="560">
        <v>9</v>
      </c>
      <c r="G187" s="266">
        <f>$J$5</f>
        <v>0.1278</v>
      </c>
      <c r="H187" s="319"/>
      <c r="I187" s="77">
        <f t="shared" si="55"/>
        <v>0</v>
      </c>
      <c r="J187" s="328">
        <f t="shared" si="56"/>
        <v>0</v>
      </c>
    </row>
    <row r="188" spans="1:97" ht="28.5" customHeight="1">
      <c r="A188" s="75">
        <v>86901</v>
      </c>
      <c r="B188" s="75" t="s">
        <v>16</v>
      </c>
      <c r="C188" s="76" t="s">
        <v>1910</v>
      </c>
      <c r="D188" s="314" t="s">
        <v>510</v>
      </c>
      <c r="E188" s="75" t="s">
        <v>486</v>
      </c>
      <c r="F188" s="560">
        <v>23</v>
      </c>
      <c r="G188" s="266">
        <f t="shared" si="54"/>
        <v>0.24940000000000001</v>
      </c>
      <c r="H188" s="319"/>
      <c r="I188" s="77">
        <f t="shared" si="55"/>
        <v>0</v>
      </c>
      <c r="J188" s="328">
        <f t="shared" si="56"/>
        <v>0</v>
      </c>
    </row>
    <row r="189" spans="1:97" ht="33.75" customHeight="1">
      <c r="A189" s="75">
        <v>86876</v>
      </c>
      <c r="B189" s="75" t="s">
        <v>16</v>
      </c>
      <c r="C189" s="76" t="s">
        <v>1911</v>
      </c>
      <c r="D189" s="314" t="s">
        <v>507</v>
      </c>
      <c r="E189" s="75" t="s">
        <v>486</v>
      </c>
      <c r="F189" s="560">
        <v>2</v>
      </c>
      <c r="G189" s="266">
        <f t="shared" si="54"/>
        <v>0.24940000000000001</v>
      </c>
      <c r="H189" s="319"/>
      <c r="I189" s="77">
        <f t="shared" si="55"/>
        <v>0</v>
      </c>
      <c r="J189" s="328">
        <f t="shared" si="56"/>
        <v>0</v>
      </c>
    </row>
    <row r="190" spans="1:97" ht="21.6" customHeight="1">
      <c r="A190" s="75"/>
      <c r="B190" s="75"/>
      <c r="C190" s="93" t="s">
        <v>1588</v>
      </c>
      <c r="D190" s="103" t="s">
        <v>842</v>
      </c>
      <c r="E190" s="75"/>
      <c r="F190" s="328"/>
      <c r="G190" s="328"/>
      <c r="H190" s="319"/>
      <c r="I190" s="77"/>
      <c r="J190" s="328"/>
    </row>
    <row r="191" spans="1:97" ht="27.75" customHeight="1">
      <c r="A191" s="313">
        <v>86915</v>
      </c>
      <c r="B191" s="313" t="s">
        <v>485</v>
      </c>
      <c r="C191" s="76" t="s">
        <v>1912</v>
      </c>
      <c r="D191" s="314" t="s">
        <v>1448</v>
      </c>
      <c r="E191" s="75" t="s">
        <v>486</v>
      </c>
      <c r="F191" s="560">
        <v>23</v>
      </c>
      <c r="G191" s="266">
        <f t="shared" si="54"/>
        <v>0.24940000000000001</v>
      </c>
      <c r="H191" s="319"/>
      <c r="I191" s="77">
        <f t="shared" si="55"/>
        <v>0</v>
      </c>
      <c r="J191" s="328">
        <f t="shared" ref="J191" si="57">F191*I191</f>
        <v>0</v>
      </c>
    </row>
    <row r="192" spans="1:97" ht="30" customHeight="1">
      <c r="A192" s="313">
        <v>86909</v>
      </c>
      <c r="B192" s="313" t="s">
        <v>485</v>
      </c>
      <c r="C192" s="76" t="s">
        <v>1913</v>
      </c>
      <c r="D192" s="314" t="s">
        <v>1447</v>
      </c>
      <c r="E192" s="75" t="s">
        <v>486</v>
      </c>
      <c r="F192" s="560">
        <v>23</v>
      </c>
      <c r="G192" s="266">
        <f t="shared" si="54"/>
        <v>0.24940000000000001</v>
      </c>
      <c r="H192" s="319"/>
      <c r="I192" s="77">
        <f t="shared" si="55"/>
        <v>0</v>
      </c>
      <c r="J192" s="328">
        <f t="shared" ref="J192" si="58">F192*I192</f>
        <v>0</v>
      </c>
    </row>
    <row r="193" spans="1:16383" ht="24">
      <c r="A193" s="75">
        <v>86914</v>
      </c>
      <c r="B193" s="75" t="s">
        <v>16</v>
      </c>
      <c r="C193" s="76" t="s">
        <v>1914</v>
      </c>
      <c r="D193" s="314" t="s">
        <v>512</v>
      </c>
      <c r="E193" s="75" t="s">
        <v>486</v>
      </c>
      <c r="F193" s="560">
        <v>2</v>
      </c>
      <c r="G193" s="266">
        <f t="shared" si="54"/>
        <v>0.24940000000000001</v>
      </c>
      <c r="H193" s="319"/>
      <c r="I193" s="77">
        <f t="shared" si="55"/>
        <v>0</v>
      </c>
      <c r="J193" s="328">
        <f t="shared" ref="J193:J198" si="59">F193*I193</f>
        <v>0</v>
      </c>
    </row>
    <row r="194" spans="1:16383" ht="24">
      <c r="A194" s="75">
        <v>100860</v>
      </c>
      <c r="B194" s="75" t="s">
        <v>16</v>
      </c>
      <c r="C194" s="76" t="s">
        <v>1915</v>
      </c>
      <c r="D194" s="314" t="s">
        <v>514</v>
      </c>
      <c r="E194" s="75" t="s">
        <v>486</v>
      </c>
      <c r="F194" s="560">
        <v>2</v>
      </c>
      <c r="G194" s="266">
        <f t="shared" si="54"/>
        <v>0.24940000000000001</v>
      </c>
      <c r="H194" s="319"/>
      <c r="I194" s="77">
        <f t="shared" si="55"/>
        <v>0</v>
      </c>
      <c r="J194" s="328">
        <f t="shared" si="59"/>
        <v>0</v>
      </c>
    </row>
    <row r="195" spans="1:16383">
      <c r="A195" s="313">
        <v>21101</v>
      </c>
      <c r="B195" s="313" t="s">
        <v>16</v>
      </c>
      <c r="C195" s="76" t="s">
        <v>1916</v>
      </c>
      <c r="D195" s="314" t="s">
        <v>1445</v>
      </c>
      <c r="E195" s="75" t="s">
        <v>486</v>
      </c>
      <c r="F195" s="560">
        <v>42</v>
      </c>
      <c r="G195" s="266">
        <f>$J$5</f>
        <v>0.1278</v>
      </c>
      <c r="H195" s="319"/>
      <c r="I195" s="77">
        <f t="shared" si="55"/>
        <v>0</v>
      </c>
      <c r="J195" s="328">
        <f t="shared" si="59"/>
        <v>0</v>
      </c>
    </row>
    <row r="196" spans="1:16383" ht="24.75" customHeight="1">
      <c r="A196" s="313">
        <v>37401</v>
      </c>
      <c r="B196" s="313" t="s">
        <v>16</v>
      </c>
      <c r="C196" s="76" t="s">
        <v>1917</v>
      </c>
      <c r="D196" s="354" t="s">
        <v>1446</v>
      </c>
      <c r="E196" s="75" t="s">
        <v>486</v>
      </c>
      <c r="F196" s="560">
        <v>40</v>
      </c>
      <c r="G196" s="266">
        <f>$J$5</f>
        <v>0.1278</v>
      </c>
      <c r="H196" s="319"/>
      <c r="I196" s="77">
        <f t="shared" si="55"/>
        <v>0</v>
      </c>
      <c r="J196" s="328">
        <f t="shared" si="59"/>
        <v>0</v>
      </c>
    </row>
    <row r="197" spans="1:16383" ht="22.5" customHeight="1">
      <c r="A197" s="313">
        <v>11758</v>
      </c>
      <c r="B197" s="313" t="s">
        <v>16</v>
      </c>
      <c r="C197" s="76" t="s">
        <v>1918</v>
      </c>
      <c r="D197" s="354" t="s">
        <v>1444</v>
      </c>
      <c r="E197" s="75" t="s">
        <v>486</v>
      </c>
      <c r="F197" s="560">
        <v>42</v>
      </c>
      <c r="G197" s="266">
        <f>$J$5</f>
        <v>0.1278</v>
      </c>
      <c r="H197" s="319"/>
      <c r="I197" s="77">
        <f t="shared" si="55"/>
        <v>0</v>
      </c>
      <c r="J197" s="328">
        <f t="shared" si="59"/>
        <v>0</v>
      </c>
    </row>
    <row r="198" spans="1:16383" ht="22.5" customHeight="1">
      <c r="A198" s="313">
        <v>37400</v>
      </c>
      <c r="B198" s="75" t="s">
        <v>16</v>
      </c>
      <c r="C198" s="76" t="s">
        <v>1919</v>
      </c>
      <c r="D198" s="355" t="s">
        <v>1442</v>
      </c>
      <c r="E198" s="75" t="s">
        <v>486</v>
      </c>
      <c r="F198" s="560">
        <v>22</v>
      </c>
      <c r="G198" s="266">
        <f>$J$5</f>
        <v>0.1278</v>
      </c>
      <c r="H198" s="319"/>
      <c r="I198" s="77">
        <f t="shared" si="55"/>
        <v>0</v>
      </c>
      <c r="J198" s="328">
        <f t="shared" si="59"/>
        <v>0</v>
      </c>
    </row>
    <row r="199" spans="1:16383">
      <c r="A199" s="75"/>
      <c r="B199" s="75"/>
      <c r="C199" s="93" t="s">
        <v>1602</v>
      </c>
      <c r="D199" s="103" t="s">
        <v>843</v>
      </c>
      <c r="E199" s="75"/>
      <c r="F199" s="328"/>
      <c r="G199" s="328"/>
      <c r="H199" s="319"/>
      <c r="I199" s="77"/>
      <c r="J199" s="328"/>
    </row>
    <row r="200" spans="1:16383" ht="40.5" customHeight="1">
      <c r="A200" s="313" t="s">
        <v>533</v>
      </c>
      <c r="B200" s="318" t="s">
        <v>1351</v>
      </c>
      <c r="C200" s="76" t="s">
        <v>1920</v>
      </c>
      <c r="D200" s="314" t="s">
        <v>523</v>
      </c>
      <c r="E200" s="75" t="s">
        <v>492</v>
      </c>
      <c r="F200" s="560">
        <v>44</v>
      </c>
      <c r="G200" s="266">
        <f t="shared" si="54"/>
        <v>0.24940000000000001</v>
      </c>
      <c r="H200" s="319"/>
      <c r="I200" s="77">
        <f t="shared" si="55"/>
        <v>0</v>
      </c>
      <c r="J200" s="328">
        <f>F200*I200</f>
        <v>0</v>
      </c>
    </row>
    <row r="201" spans="1:16383" ht="42.75" customHeight="1">
      <c r="A201" s="75">
        <v>79627</v>
      </c>
      <c r="B201" s="75" t="s">
        <v>16</v>
      </c>
      <c r="C201" s="76" t="s">
        <v>1921</v>
      </c>
      <c r="D201" s="314" t="s">
        <v>844</v>
      </c>
      <c r="E201" s="75" t="s">
        <v>497</v>
      </c>
      <c r="F201" s="560">
        <v>25.96</v>
      </c>
      <c r="G201" s="266">
        <f t="shared" si="54"/>
        <v>0.24940000000000001</v>
      </c>
      <c r="H201" s="319"/>
      <c r="I201" s="77">
        <f t="shared" si="55"/>
        <v>0</v>
      </c>
      <c r="J201" s="328">
        <f>F201*I201</f>
        <v>0</v>
      </c>
    </row>
    <row r="202" spans="1:16383" ht="21" customHeight="1">
      <c r="A202" s="88"/>
      <c r="B202" s="88"/>
      <c r="C202" s="95"/>
      <c r="D202" s="92"/>
      <c r="E202" s="88"/>
      <c r="F202" s="89"/>
      <c r="G202" s="89"/>
      <c r="H202" s="681" t="s">
        <v>22</v>
      </c>
      <c r="I202" s="681"/>
      <c r="J202" s="208">
        <f>SUM(J172:J201)</f>
        <v>0</v>
      </c>
    </row>
    <row r="203" spans="1:16383" ht="21.6" customHeight="1">
      <c r="A203" s="85"/>
      <c r="B203" s="85"/>
      <c r="C203" s="72" t="s">
        <v>117</v>
      </c>
      <c r="D203" s="73" t="s">
        <v>32</v>
      </c>
      <c r="E203" s="85"/>
      <c r="F203" s="86"/>
      <c r="G203" s="86"/>
      <c r="H203" s="86"/>
      <c r="I203" s="87"/>
      <c r="J203" s="86"/>
    </row>
    <row r="204" spans="1:16383" s="210" customFormat="1" ht="21.6" customHeight="1">
      <c r="A204" s="75"/>
      <c r="B204" s="75"/>
      <c r="C204" s="93" t="s">
        <v>1922</v>
      </c>
      <c r="D204" s="103" t="s">
        <v>287</v>
      </c>
      <c r="E204" s="75"/>
      <c r="F204" s="328"/>
      <c r="G204" s="328"/>
      <c r="H204" s="328"/>
      <c r="I204" s="77"/>
      <c r="J204" s="328"/>
      <c r="K204" s="372"/>
      <c r="L204" s="224"/>
      <c r="M204" s="224"/>
      <c r="N204" s="335"/>
      <c r="O204" s="335"/>
      <c r="P204" s="224"/>
      <c r="Q204" s="372"/>
      <c r="R204" s="372"/>
      <c r="S204" s="333"/>
      <c r="T204" s="334"/>
      <c r="U204" s="372"/>
      <c r="V204" s="224"/>
      <c r="W204" s="224"/>
      <c r="X204" s="335"/>
      <c r="Y204" s="335"/>
      <c r="Z204" s="224"/>
      <c r="AA204" s="372"/>
      <c r="AB204" s="372"/>
      <c r="AC204" s="333"/>
      <c r="AD204" s="334"/>
      <c r="AE204" s="372"/>
      <c r="AF204" s="224"/>
      <c r="AG204" s="224"/>
      <c r="AH204" s="335"/>
      <c r="AI204" s="335"/>
      <c r="AJ204" s="224"/>
      <c r="AK204" s="372"/>
      <c r="AL204" s="372"/>
      <c r="AM204" s="333"/>
      <c r="AN204" s="334"/>
      <c r="AO204" s="372"/>
      <c r="AP204" s="224"/>
      <c r="AQ204" s="224"/>
      <c r="AR204" s="335"/>
      <c r="AS204" s="335"/>
      <c r="AT204" s="224"/>
      <c r="AU204" s="372"/>
      <c r="AV204" s="372"/>
      <c r="AW204" s="333"/>
      <c r="AX204" s="334"/>
      <c r="AY204" s="372"/>
      <c r="AZ204" s="224"/>
      <c r="BA204" s="224"/>
      <c r="BB204" s="335"/>
      <c r="BC204" s="335"/>
      <c r="BD204" s="224"/>
      <c r="BE204" s="372"/>
      <c r="BF204" s="372"/>
      <c r="BG204" s="333"/>
      <c r="BH204" s="334"/>
      <c r="BI204" s="372"/>
      <c r="BJ204" s="224"/>
      <c r="BK204" s="224"/>
      <c r="BL204" s="335"/>
      <c r="BM204" s="335"/>
      <c r="BN204" s="224"/>
      <c r="BO204" s="372"/>
      <c r="BP204" s="372"/>
      <c r="BQ204" s="333"/>
      <c r="BR204" s="334"/>
      <c r="BS204" s="372"/>
      <c r="BT204" s="224"/>
      <c r="BU204" s="224"/>
      <c r="BV204" s="335"/>
      <c r="BW204" s="335"/>
      <c r="BX204" s="224"/>
      <c r="BY204" s="372"/>
      <c r="BZ204" s="372"/>
      <c r="CA204" s="333"/>
      <c r="CB204" s="334"/>
      <c r="CC204" s="372"/>
      <c r="CD204" s="224"/>
      <c r="CE204" s="224"/>
      <c r="CF204" s="335"/>
      <c r="CG204" s="335"/>
      <c r="CH204" s="224"/>
      <c r="CI204" s="372"/>
      <c r="CJ204" s="372"/>
      <c r="CK204" s="333"/>
      <c r="CL204" s="334"/>
      <c r="CM204" s="372"/>
      <c r="CN204" s="224"/>
      <c r="CO204" s="224"/>
      <c r="CP204" s="335"/>
      <c r="CQ204" s="335"/>
      <c r="CR204" s="224"/>
      <c r="CS204" s="372"/>
      <c r="CT204" s="372"/>
      <c r="CU204" s="333"/>
      <c r="CV204" s="334"/>
      <c r="CW204" s="372"/>
      <c r="CX204" s="224"/>
      <c r="CY204" s="224"/>
      <c r="CZ204" s="335"/>
      <c r="DA204" s="335"/>
      <c r="DB204" s="224"/>
      <c r="DC204" s="372"/>
      <c r="DD204" s="372"/>
      <c r="DE204" s="333"/>
      <c r="DF204" s="334"/>
      <c r="DG204" s="372"/>
      <c r="DH204" s="224"/>
      <c r="DI204" s="224"/>
      <c r="DJ204" s="335"/>
      <c r="DK204" s="335"/>
      <c r="DL204" s="224"/>
      <c r="DM204" s="372"/>
      <c r="DN204" s="372"/>
      <c r="DO204" s="333"/>
      <c r="DP204" s="334"/>
      <c r="DQ204" s="372"/>
      <c r="DR204" s="224"/>
      <c r="DS204" s="224"/>
      <c r="DT204" s="335"/>
      <c r="DU204" s="335"/>
      <c r="DV204" s="224"/>
      <c r="DW204" s="372"/>
      <c r="DX204" s="372"/>
      <c r="DY204" s="333"/>
      <c r="DZ204" s="334"/>
      <c r="EA204" s="372"/>
      <c r="EB204" s="224"/>
      <c r="EC204" s="224"/>
      <c r="ED204" s="335"/>
      <c r="EE204" s="335"/>
      <c r="EF204" s="224"/>
      <c r="EG204" s="372"/>
      <c r="EH204" s="372"/>
      <c r="EI204" s="333"/>
      <c r="EJ204" s="334"/>
      <c r="EK204" s="372"/>
      <c r="EL204" s="224"/>
      <c r="EM204" s="224"/>
      <c r="EN204" s="335"/>
      <c r="EO204" s="335"/>
      <c r="EP204" s="224"/>
      <c r="EQ204" s="372"/>
      <c r="ER204" s="372"/>
      <c r="ES204" s="333"/>
      <c r="ET204" s="334"/>
      <c r="EU204" s="372"/>
      <c r="EV204" s="224"/>
      <c r="EW204" s="224"/>
      <c r="EX204" s="335"/>
      <c r="EY204" s="335"/>
      <c r="EZ204" s="224"/>
      <c r="FA204" s="372"/>
      <c r="FB204" s="372"/>
      <c r="FC204" s="333"/>
      <c r="FD204" s="334"/>
      <c r="FE204" s="372"/>
      <c r="FF204" s="224"/>
      <c r="FG204" s="224"/>
      <c r="FH204" s="335"/>
      <c r="FI204" s="335"/>
      <c r="FJ204" s="224"/>
      <c r="FK204" s="372"/>
      <c r="FL204" s="372"/>
      <c r="FM204" s="333"/>
      <c r="FN204" s="334"/>
      <c r="FO204" s="372"/>
      <c r="FP204" s="224"/>
      <c r="FQ204" s="224"/>
      <c r="FR204" s="335"/>
      <c r="FS204" s="335"/>
      <c r="FT204" s="224"/>
      <c r="FU204" s="372"/>
      <c r="FV204" s="372"/>
      <c r="FW204" s="333"/>
      <c r="FX204" s="334"/>
      <c r="FY204" s="372"/>
      <c r="FZ204" s="224"/>
      <c r="GA204" s="224"/>
      <c r="GB204" s="335"/>
      <c r="GC204" s="335"/>
      <c r="GD204" s="224"/>
      <c r="GE204" s="372"/>
      <c r="GF204" s="372"/>
      <c r="GG204" s="333"/>
      <c r="GH204" s="334"/>
      <c r="GI204" s="372"/>
      <c r="GJ204" s="224"/>
      <c r="GK204" s="224"/>
      <c r="GL204" s="335"/>
      <c r="GM204" s="335"/>
      <c r="GN204" s="224"/>
      <c r="GO204" s="372"/>
      <c r="GP204" s="372"/>
      <c r="GQ204" s="333"/>
      <c r="GR204" s="334"/>
      <c r="GS204" s="372"/>
      <c r="GT204" s="224"/>
      <c r="GU204" s="224"/>
      <c r="GV204" s="335"/>
      <c r="GW204" s="335"/>
      <c r="GX204" s="224"/>
      <c r="GY204" s="372"/>
      <c r="GZ204" s="372"/>
      <c r="HA204" s="333"/>
      <c r="HB204" s="334"/>
      <c r="HC204" s="372"/>
      <c r="HD204" s="224"/>
      <c r="HE204" s="224"/>
      <c r="HF204" s="335"/>
      <c r="HG204" s="335"/>
      <c r="HH204" s="224"/>
      <c r="HI204" s="372"/>
      <c r="HJ204" s="372"/>
      <c r="HK204" s="333"/>
      <c r="HL204" s="334"/>
      <c r="HM204" s="372"/>
      <c r="HN204" s="224"/>
      <c r="HO204" s="224"/>
      <c r="HP204" s="335"/>
      <c r="HQ204" s="335"/>
      <c r="HR204" s="224"/>
      <c r="HS204" s="372"/>
      <c r="HT204" s="372"/>
      <c r="HU204" s="333"/>
      <c r="HV204" s="334"/>
      <c r="HW204" s="372"/>
      <c r="HX204" s="224"/>
      <c r="HY204" s="224"/>
      <c r="HZ204" s="335"/>
      <c r="IA204" s="335"/>
      <c r="IB204" s="224"/>
      <c r="IC204" s="372"/>
      <c r="ID204" s="372"/>
      <c r="IE204" s="333"/>
      <c r="IF204" s="334"/>
      <c r="IG204" s="372"/>
      <c r="IH204" s="224"/>
      <c r="II204" s="224"/>
      <c r="IJ204" s="335"/>
      <c r="IK204" s="335"/>
      <c r="IL204" s="224"/>
      <c r="IM204" s="372"/>
      <c r="IN204" s="372"/>
      <c r="IO204" s="333"/>
      <c r="IP204" s="334"/>
      <c r="IQ204" s="372"/>
      <c r="IR204" s="224"/>
      <c r="IS204" s="224"/>
      <c r="IT204" s="335"/>
      <c r="IU204" s="335"/>
      <c r="IV204" s="224"/>
      <c r="IW204" s="372"/>
      <c r="IX204" s="372"/>
      <c r="IY204" s="333"/>
      <c r="IZ204" s="334"/>
      <c r="JA204" s="372"/>
      <c r="JB204" s="224"/>
      <c r="JC204" s="224"/>
      <c r="JD204" s="335"/>
      <c r="JE204" s="335"/>
      <c r="JF204" s="224"/>
      <c r="JG204" s="372"/>
      <c r="JH204" s="372"/>
      <c r="JI204" s="333"/>
      <c r="JJ204" s="334"/>
      <c r="JK204" s="372"/>
      <c r="JL204" s="224"/>
      <c r="JM204" s="224"/>
      <c r="JN204" s="335"/>
      <c r="JO204" s="335"/>
      <c r="JP204" s="224"/>
      <c r="JQ204" s="372"/>
      <c r="JR204" s="372"/>
      <c r="JS204" s="333"/>
      <c r="JT204" s="334"/>
      <c r="JU204" s="372"/>
      <c r="JV204" s="224"/>
      <c r="JW204" s="224"/>
      <c r="JX204" s="335"/>
      <c r="JY204" s="335"/>
      <c r="JZ204" s="224"/>
      <c r="KA204" s="372"/>
      <c r="KB204" s="372"/>
      <c r="KC204" s="333"/>
      <c r="KD204" s="334"/>
      <c r="KE204" s="372"/>
      <c r="KF204" s="224"/>
      <c r="KG204" s="224"/>
      <c r="KH204" s="335"/>
      <c r="KI204" s="335"/>
      <c r="KJ204" s="224"/>
      <c r="KK204" s="372"/>
      <c r="KL204" s="372"/>
      <c r="KM204" s="333"/>
      <c r="KN204" s="334"/>
      <c r="KO204" s="372"/>
      <c r="KP204" s="224"/>
      <c r="KQ204" s="224"/>
      <c r="KR204" s="335"/>
      <c r="KS204" s="335"/>
      <c r="KT204" s="224"/>
      <c r="KU204" s="372"/>
      <c r="KV204" s="372"/>
      <c r="KW204" s="333"/>
      <c r="KX204" s="334"/>
      <c r="KY204" s="372"/>
      <c r="KZ204" s="224"/>
      <c r="LA204" s="224"/>
      <c r="LB204" s="335"/>
      <c r="LC204" s="335"/>
      <c r="LD204" s="224"/>
      <c r="LE204" s="372"/>
      <c r="LF204" s="372"/>
      <c r="LG204" s="333"/>
      <c r="LH204" s="334"/>
      <c r="LI204" s="372"/>
      <c r="LJ204" s="224"/>
      <c r="LK204" s="224"/>
      <c r="LL204" s="335"/>
      <c r="LM204" s="335"/>
      <c r="LN204" s="224"/>
      <c r="LO204" s="372"/>
      <c r="LP204" s="372"/>
      <c r="LQ204" s="333"/>
      <c r="LR204" s="334"/>
      <c r="LS204" s="372"/>
      <c r="LT204" s="224"/>
      <c r="LU204" s="224"/>
      <c r="LV204" s="335"/>
      <c r="LW204" s="335"/>
      <c r="LX204" s="224"/>
      <c r="LY204" s="372"/>
      <c r="LZ204" s="372"/>
      <c r="MA204" s="333"/>
      <c r="MB204" s="334"/>
      <c r="MC204" s="372"/>
      <c r="MD204" s="224"/>
      <c r="ME204" s="224"/>
      <c r="MF204" s="335"/>
      <c r="MG204" s="335"/>
      <c r="MH204" s="224"/>
      <c r="MI204" s="372"/>
      <c r="MJ204" s="372"/>
      <c r="MK204" s="333"/>
      <c r="ML204" s="334"/>
      <c r="MM204" s="372"/>
      <c r="MN204" s="224"/>
      <c r="MO204" s="224"/>
      <c r="MP204" s="335"/>
      <c r="MQ204" s="335"/>
      <c r="MR204" s="224"/>
      <c r="MS204" s="372"/>
      <c r="MT204" s="372"/>
      <c r="MU204" s="333"/>
      <c r="MV204" s="334"/>
      <c r="MW204" s="372"/>
      <c r="MX204" s="224"/>
      <c r="MY204" s="224"/>
      <c r="MZ204" s="335"/>
      <c r="NA204" s="335"/>
      <c r="NB204" s="224"/>
      <c r="NC204" s="372"/>
      <c r="ND204" s="372"/>
      <c r="NE204" s="333"/>
      <c r="NF204" s="334"/>
      <c r="NG204" s="372"/>
      <c r="NH204" s="224"/>
      <c r="NI204" s="224"/>
      <c r="NJ204" s="335"/>
      <c r="NK204" s="335"/>
      <c r="NL204" s="224"/>
      <c r="NM204" s="372"/>
      <c r="NN204" s="372"/>
      <c r="NO204" s="333"/>
      <c r="NP204" s="334"/>
      <c r="NQ204" s="372"/>
      <c r="NR204" s="224"/>
      <c r="NS204" s="224"/>
      <c r="NT204" s="335"/>
      <c r="NU204" s="335"/>
      <c r="NV204" s="224"/>
      <c r="NW204" s="372"/>
      <c r="NX204" s="372"/>
      <c r="NY204" s="333"/>
      <c r="NZ204" s="334"/>
      <c r="OA204" s="372"/>
      <c r="OB204" s="224"/>
      <c r="OC204" s="224"/>
      <c r="OD204" s="335"/>
      <c r="OE204" s="335"/>
      <c r="OF204" s="224"/>
      <c r="OG204" s="372"/>
      <c r="OH204" s="372"/>
      <c r="OI204" s="333"/>
      <c r="OJ204" s="334"/>
      <c r="OK204" s="372"/>
      <c r="OL204" s="224"/>
      <c r="OM204" s="224"/>
      <c r="ON204" s="335"/>
      <c r="OO204" s="335"/>
      <c r="OP204" s="224"/>
      <c r="OQ204" s="372"/>
      <c r="OR204" s="372"/>
      <c r="OS204" s="333"/>
      <c r="OT204" s="334"/>
      <c r="OU204" s="372"/>
      <c r="OV204" s="224"/>
      <c r="OW204" s="224"/>
      <c r="OX204" s="335"/>
      <c r="OY204" s="335"/>
      <c r="OZ204" s="224"/>
      <c r="PA204" s="372"/>
      <c r="PB204" s="372"/>
      <c r="PC204" s="333"/>
      <c r="PD204" s="334"/>
      <c r="PE204" s="372"/>
      <c r="PF204" s="224"/>
      <c r="PG204" s="224"/>
      <c r="PH204" s="335"/>
      <c r="PI204" s="335"/>
      <c r="PJ204" s="224"/>
      <c r="PK204" s="372"/>
      <c r="PL204" s="372"/>
      <c r="PM204" s="333"/>
      <c r="PN204" s="334"/>
      <c r="PO204" s="372"/>
      <c r="PP204" s="224"/>
      <c r="PQ204" s="224"/>
      <c r="PR204" s="335"/>
      <c r="PS204" s="335"/>
      <c r="PT204" s="224"/>
      <c r="PU204" s="372"/>
      <c r="PV204" s="372"/>
      <c r="PW204" s="333"/>
      <c r="PX204" s="334"/>
      <c r="PY204" s="372"/>
      <c r="PZ204" s="224"/>
      <c r="QA204" s="224"/>
      <c r="QB204" s="335"/>
      <c r="QC204" s="335"/>
      <c r="QD204" s="224"/>
      <c r="QE204" s="372"/>
      <c r="QF204" s="372"/>
      <c r="QG204" s="333"/>
      <c r="QH204" s="334"/>
      <c r="QI204" s="372"/>
      <c r="QJ204" s="224"/>
      <c r="QK204" s="224"/>
      <c r="QL204" s="335"/>
      <c r="QM204" s="335"/>
      <c r="QN204" s="224"/>
      <c r="QO204" s="372"/>
      <c r="QP204" s="372"/>
      <c r="QQ204" s="333"/>
      <c r="QR204" s="334"/>
      <c r="QS204" s="372"/>
      <c r="QT204" s="224"/>
      <c r="QU204" s="224"/>
      <c r="QV204" s="335"/>
      <c r="QW204" s="335"/>
      <c r="QX204" s="224"/>
      <c r="QY204" s="372"/>
      <c r="QZ204" s="372"/>
      <c r="RA204" s="333"/>
      <c r="RB204" s="334"/>
      <c r="RC204" s="372"/>
      <c r="RD204" s="224"/>
      <c r="RE204" s="224"/>
      <c r="RF204" s="335"/>
      <c r="RG204" s="335"/>
      <c r="RH204" s="224"/>
      <c r="RI204" s="372"/>
      <c r="RJ204" s="372"/>
      <c r="RK204" s="333"/>
      <c r="RL204" s="334"/>
      <c r="RM204" s="372"/>
      <c r="RN204" s="224"/>
      <c r="RO204" s="224"/>
      <c r="RP204" s="335"/>
      <c r="RQ204" s="335"/>
      <c r="RR204" s="224"/>
      <c r="RS204" s="372"/>
      <c r="RT204" s="372"/>
      <c r="RU204" s="333"/>
      <c r="RV204" s="334"/>
      <c r="RW204" s="372"/>
      <c r="RX204" s="224"/>
      <c r="RY204" s="224"/>
      <c r="RZ204" s="335"/>
      <c r="SA204" s="335"/>
      <c r="SB204" s="224"/>
      <c r="SC204" s="372"/>
      <c r="SD204" s="372"/>
      <c r="SE204" s="333"/>
      <c r="SF204" s="334"/>
      <c r="SG204" s="372"/>
      <c r="SH204" s="224"/>
      <c r="SI204" s="224"/>
      <c r="SJ204" s="335"/>
      <c r="SK204" s="335"/>
      <c r="SL204" s="224"/>
      <c r="SM204" s="372"/>
      <c r="SN204" s="372"/>
      <c r="SO204" s="333"/>
      <c r="SP204" s="334"/>
      <c r="SQ204" s="372"/>
      <c r="SR204" s="224"/>
      <c r="SS204" s="224"/>
      <c r="ST204" s="335"/>
      <c r="SU204" s="335"/>
      <c r="SV204" s="224"/>
      <c r="SW204" s="372"/>
      <c r="SX204" s="372"/>
      <c r="SY204" s="333"/>
      <c r="SZ204" s="334"/>
      <c r="TA204" s="372"/>
      <c r="TB204" s="224"/>
      <c r="TC204" s="224"/>
      <c r="TD204" s="335"/>
      <c r="TE204" s="335"/>
      <c r="TF204" s="224"/>
      <c r="TG204" s="372"/>
      <c r="TH204" s="372"/>
      <c r="TI204" s="333"/>
      <c r="TJ204" s="334"/>
      <c r="TK204" s="372"/>
      <c r="TL204" s="224"/>
      <c r="TM204" s="224"/>
      <c r="TN204" s="335"/>
      <c r="TO204" s="335"/>
      <c r="TP204" s="224"/>
      <c r="TQ204" s="372"/>
      <c r="TR204" s="372"/>
      <c r="TS204" s="333"/>
      <c r="TT204" s="334"/>
      <c r="TU204" s="372"/>
      <c r="TV204" s="224"/>
      <c r="TW204" s="224"/>
      <c r="TX204" s="335"/>
      <c r="TY204" s="335"/>
      <c r="TZ204" s="224"/>
      <c r="UA204" s="372"/>
      <c r="UB204" s="372"/>
      <c r="UC204" s="333"/>
      <c r="UD204" s="334"/>
      <c r="UE204" s="372"/>
      <c r="UF204" s="224"/>
      <c r="UG204" s="224"/>
      <c r="UH204" s="335"/>
      <c r="UI204" s="335"/>
      <c r="UJ204" s="224"/>
      <c r="UK204" s="372"/>
      <c r="UL204" s="372"/>
      <c r="UM204" s="333"/>
      <c r="UN204" s="334"/>
      <c r="UO204" s="372"/>
      <c r="UP204" s="224"/>
      <c r="UQ204" s="224"/>
      <c r="UR204" s="335"/>
      <c r="US204" s="335"/>
      <c r="UT204" s="224"/>
      <c r="UU204" s="372"/>
      <c r="UV204" s="372"/>
      <c r="UW204" s="333"/>
      <c r="UX204" s="334"/>
      <c r="UY204" s="372"/>
      <c r="UZ204" s="224"/>
      <c r="VA204" s="224"/>
      <c r="VB204" s="335"/>
      <c r="VC204" s="335"/>
      <c r="VD204" s="224"/>
      <c r="VE204" s="372"/>
      <c r="VF204" s="372"/>
      <c r="VG204" s="333"/>
      <c r="VH204" s="334"/>
      <c r="VI204" s="372"/>
      <c r="VJ204" s="224"/>
      <c r="VK204" s="224"/>
      <c r="VL204" s="335"/>
      <c r="VM204" s="335"/>
      <c r="VN204" s="224"/>
      <c r="VO204" s="372"/>
      <c r="VP204" s="372"/>
      <c r="VQ204" s="333"/>
      <c r="VR204" s="334"/>
      <c r="VS204" s="372"/>
      <c r="VT204" s="224"/>
      <c r="VU204" s="224"/>
      <c r="VV204" s="335"/>
      <c r="VW204" s="335"/>
      <c r="VX204" s="224"/>
      <c r="VY204" s="372"/>
      <c r="VZ204" s="372"/>
      <c r="WA204" s="333"/>
      <c r="WB204" s="334"/>
      <c r="WC204" s="372"/>
      <c r="WD204" s="224"/>
      <c r="WE204" s="224"/>
      <c r="WF204" s="335"/>
      <c r="WG204" s="335"/>
      <c r="WH204" s="224"/>
      <c r="WI204" s="372"/>
      <c r="WJ204" s="372"/>
      <c r="WK204" s="333"/>
      <c r="WL204" s="334"/>
      <c r="WM204" s="372"/>
      <c r="WN204" s="224"/>
      <c r="WO204" s="224"/>
      <c r="WP204" s="335"/>
      <c r="WQ204" s="335"/>
      <c r="WR204" s="224"/>
      <c r="WS204" s="372"/>
      <c r="WT204" s="372"/>
      <c r="WU204" s="333"/>
      <c r="WV204" s="334"/>
      <c r="WW204" s="372"/>
      <c r="WX204" s="224"/>
      <c r="WY204" s="224"/>
      <c r="WZ204" s="335"/>
      <c r="XA204" s="335"/>
      <c r="XB204" s="224"/>
      <c r="XC204" s="372"/>
      <c r="XD204" s="372"/>
      <c r="XE204" s="333"/>
      <c r="XF204" s="334"/>
      <c r="XG204" s="372"/>
      <c r="XH204" s="224"/>
      <c r="XI204" s="224"/>
      <c r="XJ204" s="335"/>
      <c r="XK204" s="335"/>
      <c r="XL204" s="224"/>
      <c r="XM204" s="372"/>
      <c r="XN204" s="372"/>
      <c r="XO204" s="333"/>
      <c r="XP204" s="334"/>
      <c r="XQ204" s="372"/>
      <c r="XR204" s="224"/>
      <c r="XS204" s="224"/>
      <c r="XT204" s="335"/>
      <c r="XU204" s="335"/>
      <c r="XV204" s="224"/>
      <c r="XW204" s="372"/>
      <c r="XX204" s="372"/>
      <c r="XY204" s="333"/>
      <c r="XZ204" s="334"/>
      <c r="YA204" s="372"/>
      <c r="YB204" s="224"/>
      <c r="YC204" s="224"/>
      <c r="YD204" s="335"/>
      <c r="YE204" s="335"/>
      <c r="YF204" s="224"/>
      <c r="YG204" s="372"/>
      <c r="YH204" s="372"/>
      <c r="YI204" s="333"/>
      <c r="YJ204" s="334"/>
      <c r="YK204" s="372"/>
      <c r="YL204" s="224"/>
      <c r="YM204" s="224"/>
      <c r="YN204" s="335"/>
      <c r="YO204" s="335"/>
      <c r="YP204" s="224"/>
      <c r="YQ204" s="372"/>
      <c r="YR204" s="372"/>
      <c r="YS204" s="333"/>
      <c r="YT204" s="334"/>
      <c r="YU204" s="372"/>
      <c r="YV204" s="224"/>
      <c r="YW204" s="224"/>
      <c r="YX204" s="335"/>
      <c r="YY204" s="335"/>
      <c r="YZ204" s="224"/>
      <c r="ZA204" s="372"/>
      <c r="ZB204" s="372"/>
      <c r="ZC204" s="333"/>
      <c r="ZD204" s="334"/>
      <c r="ZE204" s="372"/>
      <c r="ZF204" s="224"/>
      <c r="ZG204" s="224"/>
      <c r="ZH204" s="335"/>
      <c r="ZI204" s="335"/>
      <c r="ZJ204" s="224"/>
      <c r="ZK204" s="372"/>
      <c r="ZL204" s="372"/>
      <c r="ZM204" s="333"/>
      <c r="ZN204" s="334"/>
      <c r="ZO204" s="372"/>
      <c r="ZP204" s="224"/>
      <c r="ZQ204" s="224"/>
      <c r="ZR204" s="335"/>
      <c r="ZS204" s="335"/>
      <c r="ZT204" s="224"/>
      <c r="ZU204" s="372"/>
      <c r="ZV204" s="372"/>
      <c r="ZW204" s="333"/>
      <c r="ZX204" s="334"/>
      <c r="ZY204" s="372"/>
      <c r="ZZ204" s="224"/>
      <c r="AAA204" s="224"/>
      <c r="AAB204" s="335"/>
      <c r="AAC204" s="335"/>
      <c r="AAD204" s="224"/>
      <c r="AAE204" s="372"/>
      <c r="AAF204" s="372"/>
      <c r="AAG204" s="333"/>
      <c r="AAH204" s="334"/>
      <c r="AAI204" s="372"/>
      <c r="AAJ204" s="224"/>
      <c r="AAK204" s="224"/>
      <c r="AAL204" s="335"/>
      <c r="AAM204" s="335"/>
      <c r="AAN204" s="224"/>
      <c r="AAO204" s="372"/>
      <c r="AAP204" s="372"/>
      <c r="AAQ204" s="333"/>
      <c r="AAR204" s="334"/>
      <c r="AAS204" s="372"/>
      <c r="AAT204" s="224"/>
      <c r="AAU204" s="224"/>
      <c r="AAV204" s="335"/>
      <c r="AAW204" s="335"/>
      <c r="AAX204" s="224"/>
      <c r="AAY204" s="372"/>
      <c r="AAZ204" s="372"/>
      <c r="ABA204" s="333"/>
      <c r="ABB204" s="334"/>
      <c r="ABC204" s="372"/>
      <c r="ABD204" s="224"/>
      <c r="ABE204" s="224"/>
      <c r="ABF204" s="335"/>
      <c r="ABG204" s="335"/>
      <c r="ABH204" s="224"/>
      <c r="ABI204" s="372"/>
      <c r="ABJ204" s="372"/>
      <c r="ABK204" s="333"/>
      <c r="ABL204" s="334"/>
      <c r="ABM204" s="372"/>
      <c r="ABN204" s="224"/>
      <c r="ABO204" s="224"/>
      <c r="ABP204" s="335"/>
      <c r="ABQ204" s="335"/>
      <c r="ABR204" s="224"/>
      <c r="ABS204" s="372"/>
      <c r="ABT204" s="372"/>
      <c r="ABU204" s="333"/>
      <c r="ABV204" s="334"/>
      <c r="ABW204" s="372"/>
      <c r="ABX204" s="224"/>
      <c r="ABY204" s="224"/>
      <c r="ABZ204" s="335"/>
      <c r="ACA204" s="335"/>
      <c r="ACB204" s="224"/>
      <c r="ACC204" s="372"/>
      <c r="ACD204" s="372"/>
      <c r="ACE204" s="333"/>
      <c r="ACF204" s="334"/>
      <c r="ACG204" s="372"/>
      <c r="ACH204" s="224"/>
      <c r="ACI204" s="224"/>
      <c r="ACJ204" s="335"/>
      <c r="ACK204" s="335"/>
      <c r="ACL204" s="224"/>
      <c r="ACM204" s="372"/>
      <c r="ACN204" s="372"/>
      <c r="ACO204" s="333"/>
      <c r="ACP204" s="334"/>
      <c r="ACQ204" s="372"/>
      <c r="ACR204" s="224"/>
      <c r="ACS204" s="224"/>
      <c r="ACT204" s="335"/>
      <c r="ACU204" s="335"/>
      <c r="ACV204" s="224"/>
      <c r="ACW204" s="372"/>
      <c r="ACX204" s="372"/>
      <c r="ACY204" s="333"/>
      <c r="ACZ204" s="334"/>
      <c r="ADA204" s="372"/>
      <c r="ADB204" s="224"/>
      <c r="ADC204" s="224"/>
      <c r="ADD204" s="335"/>
      <c r="ADE204" s="335"/>
      <c r="ADF204" s="224"/>
      <c r="ADG204" s="372"/>
      <c r="ADH204" s="372"/>
      <c r="ADI204" s="333"/>
      <c r="ADJ204" s="334"/>
      <c r="ADK204" s="372"/>
      <c r="ADL204" s="224"/>
      <c r="ADM204" s="224"/>
      <c r="ADN204" s="335"/>
      <c r="ADO204" s="335"/>
      <c r="ADP204" s="224"/>
      <c r="ADQ204" s="372"/>
      <c r="ADR204" s="372"/>
      <c r="ADS204" s="333"/>
      <c r="ADT204" s="334"/>
      <c r="ADU204" s="372"/>
      <c r="ADV204" s="224"/>
      <c r="ADW204" s="224"/>
      <c r="ADX204" s="335"/>
      <c r="ADY204" s="335"/>
      <c r="ADZ204" s="224"/>
      <c r="AEA204" s="372"/>
      <c r="AEB204" s="372"/>
      <c r="AEC204" s="333"/>
      <c r="AED204" s="334"/>
      <c r="AEE204" s="372"/>
      <c r="AEF204" s="224"/>
      <c r="AEG204" s="224"/>
      <c r="AEH204" s="335"/>
      <c r="AEI204" s="335"/>
      <c r="AEJ204" s="224"/>
      <c r="AEK204" s="372"/>
      <c r="AEL204" s="372"/>
      <c r="AEM204" s="333"/>
      <c r="AEN204" s="334"/>
      <c r="AEO204" s="372"/>
      <c r="AEP204" s="224"/>
      <c r="AEQ204" s="224"/>
      <c r="AER204" s="335"/>
      <c r="AES204" s="335"/>
      <c r="AET204" s="224"/>
      <c r="AEU204" s="372"/>
      <c r="AEV204" s="372"/>
      <c r="AEW204" s="333"/>
      <c r="AEX204" s="334"/>
      <c r="AEY204" s="372"/>
      <c r="AEZ204" s="224"/>
      <c r="AFA204" s="224"/>
      <c r="AFB204" s="335"/>
      <c r="AFC204" s="335"/>
      <c r="AFD204" s="224"/>
      <c r="AFE204" s="372"/>
      <c r="AFF204" s="372"/>
      <c r="AFG204" s="333"/>
      <c r="AFH204" s="334"/>
      <c r="AFI204" s="372"/>
      <c r="AFJ204" s="224"/>
      <c r="AFK204" s="224"/>
      <c r="AFL204" s="335"/>
      <c r="AFM204" s="335"/>
      <c r="AFN204" s="224"/>
      <c r="AFO204" s="372"/>
      <c r="AFP204" s="372"/>
      <c r="AFQ204" s="333"/>
      <c r="AFR204" s="334"/>
      <c r="AFS204" s="372"/>
      <c r="AFT204" s="224"/>
      <c r="AFU204" s="224"/>
      <c r="AFV204" s="335"/>
      <c r="AFW204" s="335"/>
      <c r="AFX204" s="224"/>
      <c r="AFY204" s="372"/>
      <c r="AFZ204" s="372"/>
      <c r="AGA204" s="333"/>
      <c r="AGB204" s="334"/>
      <c r="AGC204" s="372"/>
      <c r="AGD204" s="224"/>
      <c r="AGE204" s="224"/>
      <c r="AGF204" s="335"/>
      <c r="AGG204" s="335"/>
      <c r="AGH204" s="224"/>
      <c r="AGI204" s="372"/>
      <c r="AGJ204" s="372"/>
      <c r="AGK204" s="333"/>
      <c r="AGL204" s="334"/>
      <c r="AGM204" s="372"/>
      <c r="AGN204" s="224"/>
      <c r="AGO204" s="224"/>
      <c r="AGP204" s="335"/>
      <c r="AGQ204" s="335"/>
      <c r="AGR204" s="224"/>
      <c r="AGS204" s="372"/>
      <c r="AGT204" s="372"/>
      <c r="AGU204" s="333"/>
      <c r="AGV204" s="334"/>
      <c r="AGW204" s="372"/>
      <c r="AGX204" s="224"/>
      <c r="AGY204" s="224"/>
      <c r="AGZ204" s="335"/>
      <c r="AHA204" s="335"/>
      <c r="AHB204" s="224"/>
      <c r="AHC204" s="372"/>
      <c r="AHD204" s="372"/>
      <c r="AHE204" s="333"/>
      <c r="AHF204" s="334"/>
      <c r="AHG204" s="372"/>
      <c r="AHH204" s="224"/>
      <c r="AHI204" s="224"/>
      <c r="AHJ204" s="335"/>
      <c r="AHK204" s="335"/>
      <c r="AHL204" s="224"/>
      <c r="AHM204" s="372"/>
      <c r="AHN204" s="372"/>
      <c r="AHO204" s="333"/>
      <c r="AHP204" s="334"/>
      <c r="AHQ204" s="372"/>
      <c r="AHR204" s="224"/>
      <c r="AHS204" s="224"/>
      <c r="AHT204" s="335"/>
      <c r="AHU204" s="335"/>
      <c r="AHV204" s="224"/>
      <c r="AHW204" s="372"/>
      <c r="AHX204" s="372"/>
      <c r="AHY204" s="333"/>
      <c r="AHZ204" s="334"/>
      <c r="AIA204" s="372"/>
      <c r="AIB204" s="224"/>
      <c r="AIC204" s="224"/>
      <c r="AID204" s="335"/>
      <c r="AIE204" s="335"/>
      <c r="AIF204" s="224"/>
      <c r="AIG204" s="372"/>
      <c r="AIH204" s="372"/>
      <c r="AII204" s="333"/>
      <c r="AIJ204" s="334"/>
      <c r="AIK204" s="372"/>
      <c r="AIL204" s="224"/>
      <c r="AIM204" s="224"/>
      <c r="AIN204" s="335"/>
      <c r="AIO204" s="335"/>
      <c r="AIP204" s="224"/>
      <c r="AIQ204" s="372"/>
      <c r="AIR204" s="372"/>
      <c r="AIS204" s="333"/>
      <c r="AIT204" s="334"/>
      <c r="AIU204" s="372"/>
      <c r="AIV204" s="224"/>
      <c r="AIW204" s="224"/>
      <c r="AIX204" s="335"/>
      <c r="AIY204" s="335"/>
      <c r="AIZ204" s="224"/>
      <c r="AJA204" s="372"/>
      <c r="AJB204" s="372"/>
      <c r="AJC204" s="333"/>
      <c r="AJD204" s="334"/>
      <c r="AJE204" s="372"/>
      <c r="AJF204" s="224"/>
      <c r="AJG204" s="224"/>
      <c r="AJH204" s="335"/>
      <c r="AJI204" s="335"/>
      <c r="AJJ204" s="224"/>
      <c r="AJK204" s="372"/>
      <c r="AJL204" s="372"/>
      <c r="AJM204" s="333"/>
      <c r="AJN204" s="334"/>
      <c r="AJO204" s="372"/>
      <c r="AJP204" s="224"/>
      <c r="AJQ204" s="224"/>
      <c r="AJR204" s="335"/>
      <c r="AJS204" s="335"/>
      <c r="AJT204" s="224"/>
      <c r="AJU204" s="372"/>
      <c r="AJV204" s="372"/>
      <c r="AJW204" s="333"/>
      <c r="AJX204" s="334"/>
      <c r="AJY204" s="372"/>
      <c r="AJZ204" s="224"/>
      <c r="AKA204" s="224"/>
      <c r="AKB204" s="335"/>
      <c r="AKC204" s="335"/>
      <c r="AKD204" s="224"/>
      <c r="AKE204" s="372"/>
      <c r="AKF204" s="372"/>
      <c r="AKG204" s="333"/>
      <c r="AKH204" s="334"/>
      <c r="AKI204" s="372"/>
      <c r="AKJ204" s="224"/>
      <c r="AKK204" s="224"/>
      <c r="AKL204" s="335"/>
      <c r="AKM204" s="335"/>
      <c r="AKN204" s="224"/>
      <c r="AKO204" s="372"/>
      <c r="AKP204" s="372"/>
      <c r="AKQ204" s="333"/>
      <c r="AKR204" s="334"/>
      <c r="AKS204" s="372"/>
      <c r="AKT204" s="224"/>
      <c r="AKU204" s="224"/>
      <c r="AKV204" s="335"/>
      <c r="AKW204" s="335"/>
      <c r="AKX204" s="224"/>
      <c r="AKY204" s="372"/>
      <c r="AKZ204" s="372"/>
      <c r="ALA204" s="333"/>
      <c r="ALB204" s="334"/>
      <c r="ALC204" s="372"/>
      <c r="ALD204" s="224"/>
      <c r="ALE204" s="224"/>
      <c r="ALF204" s="335"/>
      <c r="ALG204" s="335"/>
      <c r="ALH204" s="224"/>
      <c r="ALI204" s="372"/>
      <c r="ALJ204" s="372"/>
      <c r="ALK204" s="333"/>
      <c r="ALL204" s="334"/>
      <c r="ALM204" s="372"/>
      <c r="ALN204" s="224"/>
      <c r="ALO204" s="224"/>
      <c r="ALP204" s="335"/>
      <c r="ALQ204" s="335"/>
      <c r="ALR204" s="224"/>
      <c r="ALS204" s="372"/>
      <c r="ALT204" s="372"/>
      <c r="ALU204" s="333"/>
      <c r="ALV204" s="334"/>
      <c r="ALW204" s="372"/>
      <c r="ALX204" s="224"/>
      <c r="ALY204" s="224"/>
      <c r="ALZ204" s="335"/>
      <c r="AMA204" s="335"/>
      <c r="AMB204" s="224"/>
      <c r="AMC204" s="372"/>
      <c r="AMD204" s="372"/>
      <c r="AME204" s="333"/>
      <c r="AMF204" s="334"/>
      <c r="AMG204" s="372"/>
      <c r="AMH204" s="224"/>
      <c r="AMI204" s="224"/>
      <c r="AMJ204" s="335"/>
      <c r="AMK204" s="335"/>
      <c r="AML204" s="224"/>
      <c r="AMM204" s="372"/>
      <c r="AMN204" s="372"/>
      <c r="AMO204" s="333"/>
      <c r="AMP204" s="334"/>
      <c r="AMQ204" s="372"/>
      <c r="AMR204" s="224"/>
      <c r="AMS204" s="224"/>
      <c r="AMT204" s="335"/>
      <c r="AMU204" s="335"/>
      <c r="AMV204" s="224"/>
      <c r="AMW204" s="372"/>
      <c r="AMX204" s="372"/>
      <c r="AMY204" s="333"/>
      <c r="AMZ204" s="334"/>
      <c r="ANA204" s="372"/>
      <c r="ANB204" s="224"/>
      <c r="ANC204" s="224"/>
      <c r="AND204" s="335"/>
      <c r="ANE204" s="335"/>
      <c r="ANF204" s="224"/>
      <c r="ANG204" s="372"/>
      <c r="ANH204" s="372"/>
      <c r="ANI204" s="333"/>
      <c r="ANJ204" s="334"/>
      <c r="ANK204" s="372"/>
      <c r="ANL204" s="224"/>
      <c r="ANM204" s="224"/>
      <c r="ANN204" s="335"/>
      <c r="ANO204" s="335"/>
      <c r="ANP204" s="224"/>
      <c r="ANQ204" s="372"/>
      <c r="ANR204" s="372"/>
      <c r="ANS204" s="333"/>
      <c r="ANT204" s="334"/>
      <c r="ANU204" s="372"/>
      <c r="ANV204" s="224"/>
      <c r="ANW204" s="224"/>
      <c r="ANX204" s="335"/>
      <c r="ANY204" s="335"/>
      <c r="ANZ204" s="224"/>
      <c r="AOA204" s="372"/>
      <c r="AOB204" s="372"/>
      <c r="AOC204" s="333"/>
      <c r="AOD204" s="334"/>
      <c r="AOE204" s="372"/>
      <c r="AOF204" s="224"/>
      <c r="AOG204" s="224"/>
      <c r="AOH204" s="335"/>
      <c r="AOI204" s="335"/>
      <c r="AOJ204" s="224"/>
      <c r="AOK204" s="372"/>
      <c r="AOL204" s="372"/>
      <c r="AOM204" s="333"/>
      <c r="AON204" s="334"/>
      <c r="AOO204" s="372"/>
      <c r="AOP204" s="224"/>
      <c r="AOQ204" s="224"/>
      <c r="AOR204" s="335"/>
      <c r="AOS204" s="335"/>
      <c r="AOT204" s="224"/>
      <c r="AOU204" s="372"/>
      <c r="AOV204" s="372"/>
      <c r="AOW204" s="333"/>
      <c r="AOX204" s="334"/>
      <c r="AOY204" s="372"/>
      <c r="AOZ204" s="224"/>
      <c r="APA204" s="224"/>
      <c r="APB204" s="335"/>
      <c r="APC204" s="335"/>
      <c r="APD204" s="224"/>
      <c r="APE204" s="372"/>
      <c r="APF204" s="372"/>
      <c r="APG204" s="333"/>
      <c r="APH204" s="334"/>
      <c r="API204" s="372"/>
      <c r="APJ204" s="224"/>
      <c r="APK204" s="224"/>
      <c r="APL204" s="335"/>
      <c r="APM204" s="335"/>
      <c r="APN204" s="224"/>
      <c r="APO204" s="372"/>
      <c r="APP204" s="372"/>
      <c r="APQ204" s="333"/>
      <c r="APR204" s="334"/>
      <c r="APS204" s="372"/>
      <c r="APT204" s="224"/>
      <c r="APU204" s="224"/>
      <c r="APV204" s="335"/>
      <c r="APW204" s="335"/>
      <c r="APX204" s="224"/>
      <c r="APY204" s="372"/>
      <c r="APZ204" s="372"/>
      <c r="AQA204" s="333"/>
      <c r="AQB204" s="334"/>
      <c r="AQC204" s="372"/>
      <c r="AQD204" s="224"/>
      <c r="AQE204" s="224"/>
      <c r="AQF204" s="335"/>
      <c r="AQG204" s="335"/>
      <c r="AQH204" s="224"/>
      <c r="AQI204" s="372"/>
      <c r="AQJ204" s="372"/>
      <c r="AQK204" s="333"/>
      <c r="AQL204" s="334"/>
      <c r="AQM204" s="372"/>
      <c r="AQN204" s="224"/>
      <c r="AQO204" s="224"/>
      <c r="AQP204" s="335"/>
      <c r="AQQ204" s="335"/>
      <c r="AQR204" s="224"/>
      <c r="AQS204" s="372"/>
      <c r="AQT204" s="372"/>
      <c r="AQU204" s="333"/>
      <c r="AQV204" s="334"/>
      <c r="AQW204" s="372"/>
      <c r="AQX204" s="224"/>
      <c r="AQY204" s="224"/>
      <c r="AQZ204" s="335"/>
      <c r="ARA204" s="335"/>
      <c r="ARB204" s="224"/>
      <c r="ARC204" s="372"/>
      <c r="ARD204" s="372"/>
      <c r="ARE204" s="333"/>
      <c r="ARF204" s="334"/>
      <c r="ARG204" s="372"/>
      <c r="ARH204" s="224"/>
      <c r="ARI204" s="224"/>
      <c r="ARJ204" s="335"/>
      <c r="ARK204" s="335"/>
      <c r="ARL204" s="224"/>
      <c r="ARM204" s="372"/>
      <c r="ARN204" s="372"/>
      <c r="ARO204" s="333"/>
      <c r="ARP204" s="334"/>
      <c r="ARQ204" s="372"/>
      <c r="ARR204" s="224"/>
      <c r="ARS204" s="224"/>
      <c r="ART204" s="335"/>
      <c r="ARU204" s="335"/>
      <c r="ARV204" s="224"/>
      <c r="ARW204" s="372"/>
      <c r="ARX204" s="372"/>
      <c r="ARY204" s="333"/>
      <c r="ARZ204" s="334"/>
      <c r="ASA204" s="372"/>
      <c r="ASB204" s="224"/>
      <c r="ASC204" s="224"/>
      <c r="ASD204" s="335"/>
      <c r="ASE204" s="335"/>
      <c r="ASF204" s="224"/>
      <c r="ASG204" s="372"/>
      <c r="ASH204" s="372"/>
      <c r="ASI204" s="333"/>
      <c r="ASJ204" s="334"/>
      <c r="ASK204" s="372"/>
      <c r="ASL204" s="224"/>
      <c r="ASM204" s="224"/>
      <c r="ASN204" s="335"/>
      <c r="ASO204" s="335"/>
      <c r="ASP204" s="224"/>
      <c r="ASQ204" s="372"/>
      <c r="ASR204" s="372"/>
      <c r="ASS204" s="333"/>
      <c r="AST204" s="334"/>
      <c r="ASU204" s="372"/>
      <c r="ASV204" s="224"/>
      <c r="ASW204" s="224"/>
      <c r="ASX204" s="335"/>
      <c r="ASY204" s="335"/>
      <c r="ASZ204" s="224"/>
      <c r="ATA204" s="372"/>
      <c r="ATB204" s="372"/>
      <c r="ATC204" s="333"/>
      <c r="ATD204" s="334"/>
      <c r="ATE204" s="372"/>
      <c r="ATF204" s="224"/>
      <c r="ATG204" s="224"/>
      <c r="ATH204" s="335"/>
      <c r="ATI204" s="335"/>
      <c r="ATJ204" s="224"/>
      <c r="ATK204" s="372"/>
      <c r="ATL204" s="372"/>
      <c r="ATM204" s="333"/>
      <c r="ATN204" s="334"/>
      <c r="ATO204" s="372"/>
      <c r="ATP204" s="224"/>
      <c r="ATQ204" s="224"/>
      <c r="ATR204" s="335"/>
      <c r="ATS204" s="335"/>
      <c r="ATT204" s="224"/>
      <c r="ATU204" s="372"/>
      <c r="ATV204" s="372"/>
      <c r="ATW204" s="333"/>
      <c r="ATX204" s="334"/>
      <c r="ATY204" s="372"/>
      <c r="ATZ204" s="224"/>
      <c r="AUA204" s="224"/>
      <c r="AUB204" s="335"/>
      <c r="AUC204" s="335"/>
      <c r="AUD204" s="224"/>
      <c r="AUE204" s="372"/>
      <c r="AUF204" s="372"/>
      <c r="AUG204" s="333"/>
      <c r="AUH204" s="334"/>
      <c r="AUI204" s="372"/>
      <c r="AUJ204" s="224"/>
      <c r="AUK204" s="224"/>
      <c r="AUL204" s="335"/>
      <c r="AUM204" s="335"/>
      <c r="AUN204" s="224"/>
      <c r="AUO204" s="372"/>
      <c r="AUP204" s="372"/>
      <c r="AUQ204" s="333"/>
      <c r="AUR204" s="334"/>
      <c r="AUS204" s="372"/>
      <c r="AUT204" s="224"/>
      <c r="AUU204" s="224"/>
      <c r="AUV204" s="335"/>
      <c r="AUW204" s="335"/>
      <c r="AUX204" s="224"/>
      <c r="AUY204" s="372"/>
      <c r="AUZ204" s="372"/>
      <c r="AVA204" s="333"/>
      <c r="AVB204" s="334"/>
      <c r="AVC204" s="372"/>
      <c r="AVD204" s="224"/>
      <c r="AVE204" s="224"/>
      <c r="AVF204" s="335"/>
      <c r="AVG204" s="335"/>
      <c r="AVH204" s="224"/>
      <c r="AVI204" s="372"/>
      <c r="AVJ204" s="372"/>
      <c r="AVK204" s="333"/>
      <c r="AVL204" s="334"/>
      <c r="AVM204" s="372"/>
      <c r="AVN204" s="224"/>
      <c r="AVO204" s="224"/>
      <c r="AVP204" s="335"/>
      <c r="AVQ204" s="335"/>
      <c r="AVR204" s="224"/>
      <c r="AVS204" s="372"/>
      <c r="AVT204" s="372"/>
      <c r="AVU204" s="333"/>
      <c r="AVV204" s="334"/>
      <c r="AVW204" s="372"/>
      <c r="AVX204" s="224"/>
      <c r="AVY204" s="224"/>
      <c r="AVZ204" s="335"/>
      <c r="AWA204" s="335"/>
      <c r="AWB204" s="224"/>
      <c r="AWC204" s="372"/>
      <c r="AWD204" s="372"/>
      <c r="AWE204" s="333"/>
      <c r="AWF204" s="334"/>
      <c r="AWG204" s="372"/>
      <c r="AWH204" s="224"/>
      <c r="AWI204" s="224"/>
      <c r="AWJ204" s="335"/>
      <c r="AWK204" s="335"/>
      <c r="AWL204" s="224"/>
      <c r="AWM204" s="372"/>
      <c r="AWN204" s="372"/>
      <c r="AWO204" s="333"/>
      <c r="AWP204" s="334"/>
      <c r="AWQ204" s="372"/>
      <c r="AWR204" s="224"/>
      <c r="AWS204" s="224"/>
      <c r="AWT204" s="335"/>
      <c r="AWU204" s="335"/>
      <c r="AWV204" s="224"/>
      <c r="AWW204" s="372"/>
      <c r="AWX204" s="372"/>
      <c r="AWY204" s="333"/>
      <c r="AWZ204" s="334"/>
      <c r="AXA204" s="372"/>
      <c r="AXB204" s="224"/>
      <c r="AXC204" s="224"/>
      <c r="AXD204" s="335"/>
      <c r="AXE204" s="335"/>
      <c r="AXF204" s="224"/>
      <c r="AXG204" s="372"/>
      <c r="AXH204" s="372"/>
      <c r="AXI204" s="333"/>
      <c r="AXJ204" s="334"/>
      <c r="AXK204" s="372"/>
      <c r="AXL204" s="224"/>
      <c r="AXM204" s="224"/>
      <c r="AXN204" s="335"/>
      <c r="AXO204" s="335"/>
      <c r="AXP204" s="224"/>
      <c r="AXQ204" s="372"/>
      <c r="AXR204" s="372"/>
      <c r="AXS204" s="333"/>
      <c r="AXT204" s="334"/>
      <c r="AXU204" s="372"/>
      <c r="AXV204" s="224"/>
      <c r="AXW204" s="224"/>
      <c r="AXX204" s="335"/>
      <c r="AXY204" s="335"/>
      <c r="AXZ204" s="224"/>
      <c r="AYA204" s="372"/>
      <c r="AYB204" s="372"/>
      <c r="AYC204" s="333"/>
      <c r="AYD204" s="334"/>
      <c r="AYE204" s="372"/>
      <c r="AYF204" s="224"/>
      <c r="AYG204" s="224"/>
      <c r="AYH204" s="335"/>
      <c r="AYI204" s="335"/>
      <c r="AYJ204" s="224"/>
      <c r="AYK204" s="372"/>
      <c r="AYL204" s="372"/>
      <c r="AYM204" s="333"/>
      <c r="AYN204" s="334"/>
      <c r="AYO204" s="372"/>
      <c r="AYP204" s="224"/>
      <c r="AYQ204" s="224"/>
      <c r="AYR204" s="335"/>
      <c r="AYS204" s="335"/>
      <c r="AYT204" s="224"/>
      <c r="AYU204" s="372"/>
      <c r="AYV204" s="372"/>
      <c r="AYW204" s="333"/>
      <c r="AYX204" s="334"/>
      <c r="AYY204" s="372"/>
      <c r="AYZ204" s="224"/>
      <c r="AZA204" s="224"/>
      <c r="AZB204" s="335"/>
      <c r="AZC204" s="335"/>
      <c r="AZD204" s="224"/>
      <c r="AZE204" s="372"/>
      <c r="AZF204" s="372"/>
      <c r="AZG204" s="333"/>
      <c r="AZH204" s="334"/>
      <c r="AZI204" s="372"/>
      <c r="AZJ204" s="224"/>
      <c r="AZK204" s="224"/>
      <c r="AZL204" s="335"/>
      <c r="AZM204" s="335"/>
      <c r="AZN204" s="224"/>
      <c r="AZO204" s="372"/>
      <c r="AZP204" s="372"/>
      <c r="AZQ204" s="333"/>
      <c r="AZR204" s="334"/>
      <c r="AZS204" s="372"/>
      <c r="AZT204" s="224"/>
      <c r="AZU204" s="224"/>
      <c r="AZV204" s="335"/>
      <c r="AZW204" s="335"/>
      <c r="AZX204" s="224"/>
      <c r="AZY204" s="372"/>
      <c r="AZZ204" s="372"/>
      <c r="BAA204" s="333"/>
      <c r="BAB204" s="334"/>
      <c r="BAC204" s="372"/>
      <c r="BAD204" s="224"/>
      <c r="BAE204" s="224"/>
      <c r="BAF204" s="335"/>
      <c r="BAG204" s="335"/>
      <c r="BAH204" s="224"/>
      <c r="BAI204" s="372"/>
      <c r="BAJ204" s="372"/>
      <c r="BAK204" s="333"/>
      <c r="BAL204" s="334"/>
      <c r="BAM204" s="372"/>
      <c r="BAN204" s="224"/>
      <c r="BAO204" s="224"/>
      <c r="BAP204" s="335"/>
      <c r="BAQ204" s="335"/>
      <c r="BAR204" s="224"/>
      <c r="BAS204" s="372"/>
      <c r="BAT204" s="372"/>
      <c r="BAU204" s="333"/>
      <c r="BAV204" s="334"/>
      <c r="BAW204" s="372"/>
      <c r="BAX204" s="224"/>
      <c r="BAY204" s="224"/>
      <c r="BAZ204" s="335"/>
      <c r="BBA204" s="335"/>
      <c r="BBB204" s="224"/>
      <c r="BBC204" s="372"/>
      <c r="BBD204" s="372"/>
      <c r="BBE204" s="333"/>
      <c r="BBF204" s="334"/>
      <c r="BBG204" s="372"/>
      <c r="BBH204" s="224"/>
      <c r="BBI204" s="224"/>
      <c r="BBJ204" s="335"/>
      <c r="BBK204" s="335"/>
      <c r="BBL204" s="224"/>
      <c r="BBM204" s="372"/>
      <c r="BBN204" s="372"/>
      <c r="BBO204" s="333"/>
      <c r="BBP204" s="334"/>
      <c r="BBQ204" s="372"/>
      <c r="BBR204" s="224"/>
      <c r="BBS204" s="224"/>
      <c r="BBT204" s="335"/>
      <c r="BBU204" s="335"/>
      <c r="BBV204" s="224"/>
      <c r="BBW204" s="372"/>
      <c r="BBX204" s="372"/>
      <c r="BBY204" s="333"/>
      <c r="BBZ204" s="334"/>
      <c r="BCA204" s="372"/>
      <c r="BCB204" s="224"/>
      <c r="BCC204" s="224"/>
      <c r="BCD204" s="335"/>
      <c r="BCE204" s="335"/>
      <c r="BCF204" s="224"/>
      <c r="BCG204" s="372"/>
      <c r="BCH204" s="372"/>
      <c r="BCI204" s="333"/>
      <c r="BCJ204" s="334"/>
      <c r="BCK204" s="372"/>
      <c r="BCL204" s="224"/>
      <c r="BCM204" s="224"/>
      <c r="BCN204" s="335"/>
      <c r="BCO204" s="335"/>
      <c r="BCP204" s="224"/>
      <c r="BCQ204" s="372"/>
      <c r="BCR204" s="372"/>
      <c r="BCS204" s="333"/>
      <c r="BCT204" s="334"/>
      <c r="BCU204" s="372"/>
      <c r="BCV204" s="224"/>
      <c r="BCW204" s="224"/>
      <c r="BCX204" s="335"/>
      <c r="BCY204" s="335"/>
      <c r="BCZ204" s="224"/>
      <c r="BDA204" s="372"/>
      <c r="BDB204" s="372"/>
      <c r="BDC204" s="333"/>
      <c r="BDD204" s="334"/>
      <c r="BDE204" s="372"/>
      <c r="BDF204" s="224"/>
      <c r="BDG204" s="224"/>
      <c r="BDH204" s="335"/>
      <c r="BDI204" s="335"/>
      <c r="BDJ204" s="224"/>
      <c r="BDK204" s="372"/>
      <c r="BDL204" s="372"/>
      <c r="BDM204" s="333"/>
      <c r="BDN204" s="334"/>
      <c r="BDO204" s="372"/>
      <c r="BDP204" s="224"/>
      <c r="BDQ204" s="224"/>
      <c r="BDR204" s="335"/>
      <c r="BDS204" s="335"/>
      <c r="BDT204" s="224"/>
      <c r="BDU204" s="372"/>
      <c r="BDV204" s="372"/>
      <c r="BDW204" s="333"/>
      <c r="BDX204" s="334"/>
      <c r="BDY204" s="372"/>
      <c r="BDZ204" s="224"/>
      <c r="BEA204" s="224"/>
      <c r="BEB204" s="335"/>
      <c r="BEC204" s="335"/>
      <c r="BED204" s="224"/>
      <c r="BEE204" s="372"/>
      <c r="BEF204" s="372"/>
      <c r="BEG204" s="333"/>
      <c r="BEH204" s="334"/>
      <c r="BEI204" s="372"/>
      <c r="BEJ204" s="224"/>
      <c r="BEK204" s="224"/>
      <c r="BEL204" s="335"/>
      <c r="BEM204" s="335"/>
      <c r="BEN204" s="224"/>
      <c r="BEO204" s="372"/>
      <c r="BEP204" s="372"/>
      <c r="BEQ204" s="333"/>
      <c r="BER204" s="334"/>
      <c r="BES204" s="372"/>
      <c r="BET204" s="224"/>
      <c r="BEU204" s="224"/>
      <c r="BEV204" s="335"/>
      <c r="BEW204" s="335"/>
      <c r="BEX204" s="224"/>
      <c r="BEY204" s="372"/>
      <c r="BEZ204" s="372"/>
      <c r="BFA204" s="333"/>
      <c r="BFB204" s="334"/>
      <c r="BFC204" s="372"/>
      <c r="BFD204" s="224"/>
      <c r="BFE204" s="224"/>
      <c r="BFF204" s="335"/>
      <c r="BFG204" s="335"/>
      <c r="BFH204" s="224"/>
      <c r="BFI204" s="372"/>
      <c r="BFJ204" s="372"/>
      <c r="BFK204" s="333"/>
      <c r="BFL204" s="334"/>
      <c r="BFM204" s="372"/>
      <c r="BFN204" s="224"/>
      <c r="BFO204" s="224"/>
      <c r="BFP204" s="335"/>
      <c r="BFQ204" s="335"/>
      <c r="BFR204" s="224"/>
      <c r="BFS204" s="372"/>
      <c r="BFT204" s="372"/>
      <c r="BFU204" s="333"/>
      <c r="BFV204" s="334"/>
      <c r="BFW204" s="372"/>
      <c r="BFX204" s="224"/>
      <c r="BFY204" s="224"/>
      <c r="BFZ204" s="335"/>
      <c r="BGA204" s="335"/>
      <c r="BGB204" s="224"/>
      <c r="BGC204" s="372"/>
      <c r="BGD204" s="372"/>
      <c r="BGE204" s="333"/>
      <c r="BGF204" s="334"/>
      <c r="BGG204" s="372"/>
      <c r="BGH204" s="224"/>
      <c r="BGI204" s="224"/>
      <c r="BGJ204" s="335"/>
      <c r="BGK204" s="335"/>
      <c r="BGL204" s="224"/>
      <c r="BGM204" s="372"/>
      <c r="BGN204" s="372"/>
      <c r="BGO204" s="333"/>
      <c r="BGP204" s="334"/>
      <c r="BGQ204" s="372"/>
      <c r="BGR204" s="224"/>
      <c r="BGS204" s="224"/>
      <c r="BGT204" s="335"/>
      <c r="BGU204" s="335"/>
      <c r="BGV204" s="224"/>
      <c r="BGW204" s="372"/>
      <c r="BGX204" s="372"/>
      <c r="BGY204" s="333"/>
      <c r="BGZ204" s="334"/>
      <c r="BHA204" s="372"/>
      <c r="BHB204" s="224"/>
      <c r="BHC204" s="224"/>
      <c r="BHD204" s="335"/>
      <c r="BHE204" s="335"/>
      <c r="BHF204" s="224"/>
      <c r="BHG204" s="372"/>
      <c r="BHH204" s="372"/>
      <c r="BHI204" s="333"/>
      <c r="BHJ204" s="334"/>
      <c r="BHK204" s="372"/>
      <c r="BHL204" s="224"/>
      <c r="BHM204" s="224"/>
      <c r="BHN204" s="335"/>
      <c r="BHO204" s="335"/>
      <c r="BHP204" s="224"/>
      <c r="BHQ204" s="372"/>
      <c r="BHR204" s="372"/>
      <c r="BHS204" s="333"/>
      <c r="BHT204" s="334"/>
      <c r="BHU204" s="372"/>
      <c r="BHV204" s="224"/>
      <c r="BHW204" s="224"/>
      <c r="BHX204" s="335"/>
      <c r="BHY204" s="335"/>
      <c r="BHZ204" s="224"/>
      <c r="BIA204" s="372"/>
      <c r="BIB204" s="372"/>
      <c r="BIC204" s="333"/>
      <c r="BID204" s="334"/>
      <c r="BIE204" s="372"/>
      <c r="BIF204" s="224"/>
      <c r="BIG204" s="224"/>
      <c r="BIH204" s="335"/>
      <c r="BII204" s="335"/>
      <c r="BIJ204" s="224"/>
      <c r="BIK204" s="372"/>
      <c r="BIL204" s="372"/>
      <c r="BIM204" s="333"/>
      <c r="BIN204" s="334"/>
      <c r="BIO204" s="372"/>
      <c r="BIP204" s="224"/>
      <c r="BIQ204" s="224"/>
      <c r="BIR204" s="335"/>
      <c r="BIS204" s="335"/>
      <c r="BIT204" s="224"/>
      <c r="BIU204" s="372"/>
      <c r="BIV204" s="372"/>
      <c r="BIW204" s="333"/>
      <c r="BIX204" s="334"/>
      <c r="BIY204" s="372"/>
      <c r="BIZ204" s="224"/>
      <c r="BJA204" s="224"/>
      <c r="BJB204" s="335"/>
      <c r="BJC204" s="335"/>
      <c r="BJD204" s="224"/>
      <c r="BJE204" s="372"/>
      <c r="BJF204" s="372"/>
      <c r="BJG204" s="333"/>
      <c r="BJH204" s="334"/>
      <c r="BJI204" s="372"/>
      <c r="BJJ204" s="224"/>
      <c r="BJK204" s="224"/>
      <c r="BJL204" s="335"/>
      <c r="BJM204" s="335"/>
      <c r="BJN204" s="224"/>
      <c r="BJO204" s="372"/>
      <c r="BJP204" s="372"/>
      <c r="BJQ204" s="333"/>
      <c r="BJR204" s="334"/>
      <c r="BJS204" s="372"/>
      <c r="BJT204" s="224"/>
      <c r="BJU204" s="224"/>
      <c r="BJV204" s="335"/>
      <c r="BJW204" s="335"/>
      <c r="BJX204" s="224"/>
      <c r="BJY204" s="372"/>
      <c r="BJZ204" s="372"/>
      <c r="BKA204" s="333"/>
      <c r="BKB204" s="334"/>
      <c r="BKC204" s="372"/>
      <c r="BKD204" s="224"/>
      <c r="BKE204" s="224"/>
      <c r="BKF204" s="335"/>
      <c r="BKG204" s="335"/>
      <c r="BKH204" s="224"/>
      <c r="BKI204" s="372"/>
      <c r="BKJ204" s="372"/>
      <c r="BKK204" s="333"/>
      <c r="BKL204" s="334"/>
      <c r="BKM204" s="372"/>
      <c r="BKN204" s="224"/>
      <c r="BKO204" s="224"/>
      <c r="BKP204" s="335"/>
      <c r="BKQ204" s="335"/>
      <c r="BKR204" s="224"/>
      <c r="BKS204" s="372"/>
      <c r="BKT204" s="372"/>
      <c r="BKU204" s="333"/>
      <c r="BKV204" s="334"/>
      <c r="BKW204" s="372"/>
      <c r="BKX204" s="224"/>
      <c r="BKY204" s="224"/>
      <c r="BKZ204" s="335"/>
      <c r="BLA204" s="335"/>
      <c r="BLB204" s="224"/>
      <c r="BLC204" s="372"/>
      <c r="BLD204" s="372"/>
      <c r="BLE204" s="333"/>
      <c r="BLF204" s="334"/>
      <c r="BLG204" s="372"/>
      <c r="BLH204" s="224"/>
      <c r="BLI204" s="224"/>
      <c r="BLJ204" s="335"/>
      <c r="BLK204" s="335"/>
      <c r="BLL204" s="224"/>
      <c r="BLM204" s="372"/>
      <c r="BLN204" s="372"/>
      <c r="BLO204" s="333"/>
      <c r="BLP204" s="334"/>
      <c r="BLQ204" s="372"/>
      <c r="BLR204" s="224"/>
      <c r="BLS204" s="224"/>
      <c r="BLT204" s="335"/>
      <c r="BLU204" s="335"/>
      <c r="BLV204" s="224"/>
      <c r="BLW204" s="372"/>
      <c r="BLX204" s="372"/>
      <c r="BLY204" s="333"/>
      <c r="BLZ204" s="334"/>
      <c r="BMA204" s="372"/>
      <c r="BMB204" s="224"/>
      <c r="BMC204" s="224"/>
      <c r="BMD204" s="335"/>
      <c r="BME204" s="335"/>
      <c r="BMF204" s="224"/>
      <c r="BMG204" s="372"/>
      <c r="BMH204" s="372"/>
      <c r="BMI204" s="333"/>
      <c r="BMJ204" s="334"/>
      <c r="BMK204" s="372"/>
      <c r="BML204" s="224"/>
      <c r="BMM204" s="224"/>
      <c r="BMN204" s="335"/>
      <c r="BMO204" s="335"/>
      <c r="BMP204" s="224"/>
      <c r="BMQ204" s="372"/>
      <c r="BMR204" s="372"/>
      <c r="BMS204" s="333"/>
      <c r="BMT204" s="334"/>
      <c r="BMU204" s="372"/>
      <c r="BMV204" s="224"/>
      <c r="BMW204" s="224"/>
      <c r="BMX204" s="335"/>
      <c r="BMY204" s="335"/>
      <c r="BMZ204" s="224"/>
      <c r="BNA204" s="372"/>
      <c r="BNB204" s="372"/>
      <c r="BNC204" s="333"/>
      <c r="BND204" s="334"/>
      <c r="BNE204" s="372"/>
      <c r="BNF204" s="224"/>
      <c r="BNG204" s="224"/>
      <c r="BNH204" s="335"/>
      <c r="BNI204" s="335"/>
      <c r="BNJ204" s="224"/>
      <c r="BNK204" s="372"/>
      <c r="BNL204" s="372"/>
      <c r="BNM204" s="333"/>
      <c r="BNN204" s="334"/>
      <c r="BNO204" s="372"/>
      <c r="BNP204" s="224"/>
      <c r="BNQ204" s="224"/>
      <c r="BNR204" s="335"/>
      <c r="BNS204" s="335"/>
      <c r="BNT204" s="224"/>
      <c r="BNU204" s="372"/>
      <c r="BNV204" s="372"/>
      <c r="BNW204" s="333"/>
      <c r="BNX204" s="334"/>
      <c r="BNY204" s="372"/>
      <c r="BNZ204" s="224"/>
      <c r="BOA204" s="224"/>
      <c r="BOB204" s="335"/>
      <c r="BOC204" s="335"/>
      <c r="BOD204" s="224"/>
      <c r="BOE204" s="372"/>
      <c r="BOF204" s="372"/>
      <c r="BOG204" s="333"/>
      <c r="BOH204" s="334"/>
      <c r="BOI204" s="372"/>
      <c r="BOJ204" s="224"/>
      <c r="BOK204" s="224"/>
      <c r="BOL204" s="335"/>
      <c r="BOM204" s="335"/>
      <c r="BON204" s="224"/>
      <c r="BOO204" s="372"/>
      <c r="BOP204" s="372"/>
      <c r="BOQ204" s="333"/>
      <c r="BOR204" s="334"/>
      <c r="BOS204" s="372"/>
      <c r="BOT204" s="224"/>
      <c r="BOU204" s="224"/>
      <c r="BOV204" s="335"/>
      <c r="BOW204" s="335"/>
      <c r="BOX204" s="224"/>
      <c r="BOY204" s="372"/>
      <c r="BOZ204" s="372"/>
      <c r="BPA204" s="333"/>
      <c r="BPB204" s="334"/>
      <c r="BPC204" s="372"/>
      <c r="BPD204" s="224"/>
      <c r="BPE204" s="224"/>
      <c r="BPF204" s="335"/>
      <c r="BPG204" s="335"/>
      <c r="BPH204" s="224"/>
      <c r="BPI204" s="372"/>
      <c r="BPJ204" s="372"/>
      <c r="BPK204" s="333"/>
      <c r="BPL204" s="334"/>
      <c r="BPM204" s="372"/>
      <c r="BPN204" s="224"/>
      <c r="BPO204" s="224"/>
      <c r="BPP204" s="335"/>
      <c r="BPQ204" s="335"/>
      <c r="BPR204" s="224"/>
      <c r="BPS204" s="372"/>
      <c r="BPT204" s="372"/>
      <c r="BPU204" s="333"/>
      <c r="BPV204" s="334"/>
      <c r="BPW204" s="372"/>
      <c r="BPX204" s="224"/>
      <c r="BPY204" s="224"/>
      <c r="BPZ204" s="335"/>
      <c r="BQA204" s="335"/>
      <c r="BQB204" s="224"/>
      <c r="BQC204" s="372"/>
      <c r="BQD204" s="372"/>
      <c r="BQE204" s="333"/>
      <c r="BQF204" s="334"/>
      <c r="BQG204" s="372"/>
      <c r="BQH204" s="224"/>
      <c r="BQI204" s="224"/>
      <c r="BQJ204" s="335"/>
      <c r="BQK204" s="335"/>
      <c r="BQL204" s="224"/>
      <c r="BQM204" s="372"/>
      <c r="BQN204" s="372"/>
      <c r="BQO204" s="333"/>
      <c r="BQP204" s="334"/>
      <c r="BQQ204" s="372"/>
      <c r="BQR204" s="224"/>
      <c r="BQS204" s="224"/>
      <c r="BQT204" s="335"/>
      <c r="BQU204" s="335"/>
      <c r="BQV204" s="224"/>
      <c r="BQW204" s="372"/>
      <c r="BQX204" s="372"/>
      <c r="BQY204" s="333"/>
      <c r="BQZ204" s="334"/>
      <c r="BRA204" s="372"/>
      <c r="BRB204" s="224"/>
      <c r="BRC204" s="224"/>
      <c r="BRD204" s="335"/>
      <c r="BRE204" s="335"/>
      <c r="BRF204" s="224"/>
      <c r="BRG204" s="372"/>
      <c r="BRH204" s="372"/>
      <c r="BRI204" s="333"/>
      <c r="BRJ204" s="334"/>
      <c r="BRK204" s="372"/>
      <c r="BRL204" s="224"/>
      <c r="BRM204" s="224"/>
      <c r="BRN204" s="335"/>
      <c r="BRO204" s="335"/>
      <c r="BRP204" s="224"/>
      <c r="BRQ204" s="372"/>
      <c r="BRR204" s="372"/>
      <c r="BRS204" s="333"/>
      <c r="BRT204" s="334"/>
      <c r="BRU204" s="372"/>
      <c r="BRV204" s="224"/>
      <c r="BRW204" s="224"/>
      <c r="BRX204" s="335"/>
      <c r="BRY204" s="335"/>
      <c r="BRZ204" s="224"/>
      <c r="BSA204" s="372"/>
      <c r="BSB204" s="372"/>
      <c r="BSC204" s="333"/>
      <c r="BSD204" s="334"/>
      <c r="BSE204" s="372"/>
      <c r="BSF204" s="224"/>
      <c r="BSG204" s="224"/>
      <c r="BSH204" s="335"/>
      <c r="BSI204" s="335"/>
      <c r="BSJ204" s="224"/>
      <c r="BSK204" s="372"/>
      <c r="BSL204" s="372"/>
      <c r="BSM204" s="333"/>
      <c r="BSN204" s="334"/>
      <c r="BSO204" s="372"/>
      <c r="BSP204" s="224"/>
      <c r="BSQ204" s="224"/>
      <c r="BSR204" s="335"/>
      <c r="BSS204" s="335"/>
      <c r="BST204" s="224"/>
      <c r="BSU204" s="372"/>
      <c r="BSV204" s="372"/>
      <c r="BSW204" s="333"/>
      <c r="BSX204" s="334"/>
      <c r="BSY204" s="372"/>
      <c r="BSZ204" s="224"/>
      <c r="BTA204" s="224"/>
      <c r="BTB204" s="335"/>
      <c r="BTC204" s="335"/>
      <c r="BTD204" s="224"/>
      <c r="BTE204" s="372"/>
      <c r="BTF204" s="372"/>
      <c r="BTG204" s="333"/>
      <c r="BTH204" s="334"/>
      <c r="BTI204" s="372"/>
      <c r="BTJ204" s="224"/>
      <c r="BTK204" s="224"/>
      <c r="BTL204" s="335"/>
      <c r="BTM204" s="335"/>
      <c r="BTN204" s="224"/>
      <c r="BTO204" s="372"/>
      <c r="BTP204" s="372"/>
      <c r="BTQ204" s="333"/>
      <c r="BTR204" s="334"/>
      <c r="BTS204" s="372"/>
      <c r="BTT204" s="224"/>
      <c r="BTU204" s="224"/>
      <c r="BTV204" s="335"/>
      <c r="BTW204" s="335"/>
      <c r="BTX204" s="224"/>
      <c r="BTY204" s="372"/>
      <c r="BTZ204" s="372"/>
      <c r="BUA204" s="333"/>
      <c r="BUB204" s="334"/>
      <c r="BUC204" s="372"/>
      <c r="BUD204" s="224"/>
      <c r="BUE204" s="224"/>
      <c r="BUF204" s="335"/>
      <c r="BUG204" s="335"/>
      <c r="BUH204" s="224"/>
      <c r="BUI204" s="372"/>
      <c r="BUJ204" s="372"/>
      <c r="BUK204" s="333"/>
      <c r="BUL204" s="334"/>
      <c r="BUM204" s="372"/>
      <c r="BUN204" s="224"/>
      <c r="BUO204" s="224"/>
      <c r="BUP204" s="335"/>
      <c r="BUQ204" s="335"/>
      <c r="BUR204" s="224"/>
      <c r="BUS204" s="372"/>
      <c r="BUT204" s="372"/>
      <c r="BUU204" s="333"/>
      <c r="BUV204" s="334"/>
      <c r="BUW204" s="372"/>
      <c r="BUX204" s="224"/>
      <c r="BUY204" s="224"/>
      <c r="BUZ204" s="335"/>
      <c r="BVA204" s="335"/>
      <c r="BVB204" s="224"/>
      <c r="BVC204" s="372"/>
      <c r="BVD204" s="372"/>
      <c r="BVE204" s="333"/>
      <c r="BVF204" s="334"/>
      <c r="BVG204" s="372"/>
      <c r="BVH204" s="224"/>
      <c r="BVI204" s="224"/>
      <c r="BVJ204" s="335"/>
      <c r="BVK204" s="335"/>
      <c r="BVL204" s="224"/>
      <c r="BVM204" s="372"/>
      <c r="BVN204" s="372"/>
      <c r="BVO204" s="333"/>
      <c r="BVP204" s="334"/>
      <c r="BVQ204" s="372"/>
      <c r="BVR204" s="224"/>
      <c r="BVS204" s="224"/>
      <c r="BVT204" s="335"/>
      <c r="BVU204" s="335"/>
      <c r="BVV204" s="224"/>
      <c r="BVW204" s="372"/>
      <c r="BVX204" s="372"/>
      <c r="BVY204" s="333"/>
      <c r="BVZ204" s="334"/>
      <c r="BWA204" s="372"/>
      <c r="BWB204" s="224"/>
      <c r="BWC204" s="224"/>
      <c r="BWD204" s="335"/>
      <c r="BWE204" s="335"/>
      <c r="BWF204" s="224"/>
      <c r="BWG204" s="372"/>
      <c r="BWH204" s="372"/>
      <c r="BWI204" s="333"/>
      <c r="BWJ204" s="334"/>
      <c r="BWK204" s="372"/>
      <c r="BWL204" s="224"/>
      <c r="BWM204" s="224"/>
      <c r="BWN204" s="335"/>
      <c r="BWO204" s="335"/>
      <c r="BWP204" s="224"/>
      <c r="BWQ204" s="372"/>
      <c r="BWR204" s="372"/>
      <c r="BWS204" s="333"/>
      <c r="BWT204" s="334"/>
      <c r="BWU204" s="372"/>
      <c r="BWV204" s="224"/>
      <c r="BWW204" s="224"/>
      <c r="BWX204" s="335"/>
      <c r="BWY204" s="335"/>
      <c r="BWZ204" s="224"/>
      <c r="BXA204" s="372"/>
      <c r="BXB204" s="372"/>
      <c r="BXC204" s="333"/>
      <c r="BXD204" s="334"/>
      <c r="BXE204" s="372"/>
      <c r="BXF204" s="224"/>
      <c r="BXG204" s="224"/>
      <c r="BXH204" s="335"/>
      <c r="BXI204" s="335"/>
      <c r="BXJ204" s="224"/>
      <c r="BXK204" s="372"/>
      <c r="BXL204" s="372"/>
      <c r="BXM204" s="333"/>
      <c r="BXN204" s="334"/>
      <c r="BXO204" s="372"/>
      <c r="BXP204" s="224"/>
      <c r="BXQ204" s="224"/>
      <c r="BXR204" s="335"/>
      <c r="BXS204" s="335"/>
      <c r="BXT204" s="224"/>
      <c r="BXU204" s="372"/>
      <c r="BXV204" s="372"/>
      <c r="BXW204" s="333"/>
      <c r="BXX204" s="334"/>
      <c r="BXY204" s="372"/>
      <c r="BXZ204" s="224"/>
      <c r="BYA204" s="224"/>
      <c r="BYB204" s="335"/>
      <c r="BYC204" s="335"/>
      <c r="BYD204" s="224"/>
      <c r="BYE204" s="372"/>
      <c r="BYF204" s="372"/>
      <c r="BYG204" s="333"/>
      <c r="BYH204" s="334"/>
      <c r="BYI204" s="372"/>
      <c r="BYJ204" s="224"/>
      <c r="BYK204" s="224"/>
      <c r="BYL204" s="335"/>
      <c r="BYM204" s="335"/>
      <c r="BYN204" s="224"/>
      <c r="BYO204" s="372"/>
      <c r="BYP204" s="372"/>
      <c r="BYQ204" s="333"/>
      <c r="BYR204" s="334"/>
      <c r="BYS204" s="372"/>
      <c r="BYT204" s="224"/>
      <c r="BYU204" s="224"/>
      <c r="BYV204" s="335"/>
      <c r="BYW204" s="335"/>
      <c r="BYX204" s="224"/>
      <c r="BYY204" s="372"/>
      <c r="BYZ204" s="372"/>
      <c r="BZA204" s="333"/>
      <c r="BZB204" s="334"/>
      <c r="BZC204" s="372"/>
      <c r="BZD204" s="224"/>
      <c r="BZE204" s="224"/>
      <c r="BZF204" s="335"/>
      <c r="BZG204" s="335"/>
      <c r="BZH204" s="224"/>
      <c r="BZI204" s="372"/>
      <c r="BZJ204" s="372"/>
      <c r="BZK204" s="333"/>
      <c r="BZL204" s="334"/>
      <c r="BZM204" s="372"/>
      <c r="BZN204" s="224"/>
      <c r="BZO204" s="224"/>
      <c r="BZP204" s="335"/>
      <c r="BZQ204" s="335"/>
      <c r="BZR204" s="224"/>
      <c r="BZS204" s="372"/>
      <c r="BZT204" s="372"/>
      <c r="BZU204" s="333"/>
      <c r="BZV204" s="334"/>
      <c r="BZW204" s="372"/>
      <c r="BZX204" s="224"/>
      <c r="BZY204" s="224"/>
      <c r="BZZ204" s="335"/>
      <c r="CAA204" s="335"/>
      <c r="CAB204" s="224"/>
      <c r="CAC204" s="372"/>
      <c r="CAD204" s="372"/>
      <c r="CAE204" s="333"/>
      <c r="CAF204" s="334"/>
      <c r="CAG204" s="372"/>
      <c r="CAH204" s="224"/>
      <c r="CAI204" s="224"/>
      <c r="CAJ204" s="335"/>
      <c r="CAK204" s="335"/>
      <c r="CAL204" s="224"/>
      <c r="CAM204" s="372"/>
      <c r="CAN204" s="372"/>
      <c r="CAO204" s="333"/>
      <c r="CAP204" s="334"/>
      <c r="CAQ204" s="372"/>
      <c r="CAR204" s="224"/>
      <c r="CAS204" s="224"/>
      <c r="CAT204" s="335"/>
      <c r="CAU204" s="335"/>
      <c r="CAV204" s="224"/>
      <c r="CAW204" s="372"/>
      <c r="CAX204" s="372"/>
      <c r="CAY204" s="333"/>
      <c r="CAZ204" s="334"/>
      <c r="CBA204" s="372"/>
      <c r="CBB204" s="224"/>
      <c r="CBC204" s="224"/>
      <c r="CBD204" s="335"/>
      <c r="CBE204" s="335"/>
      <c r="CBF204" s="224"/>
      <c r="CBG204" s="372"/>
      <c r="CBH204" s="372"/>
      <c r="CBI204" s="333"/>
      <c r="CBJ204" s="334"/>
      <c r="CBK204" s="372"/>
      <c r="CBL204" s="224"/>
      <c r="CBM204" s="224"/>
      <c r="CBN204" s="335"/>
      <c r="CBO204" s="335"/>
      <c r="CBP204" s="224"/>
      <c r="CBQ204" s="372"/>
      <c r="CBR204" s="372"/>
      <c r="CBS204" s="333"/>
      <c r="CBT204" s="334"/>
      <c r="CBU204" s="372"/>
      <c r="CBV204" s="224"/>
      <c r="CBW204" s="224"/>
      <c r="CBX204" s="335"/>
      <c r="CBY204" s="335"/>
      <c r="CBZ204" s="224"/>
      <c r="CCA204" s="372"/>
      <c r="CCB204" s="372"/>
      <c r="CCC204" s="333"/>
      <c r="CCD204" s="334"/>
      <c r="CCE204" s="372"/>
      <c r="CCF204" s="224"/>
      <c r="CCG204" s="224"/>
      <c r="CCH204" s="335"/>
      <c r="CCI204" s="335"/>
      <c r="CCJ204" s="224"/>
      <c r="CCK204" s="372"/>
      <c r="CCL204" s="372"/>
      <c r="CCM204" s="333"/>
      <c r="CCN204" s="334"/>
      <c r="CCO204" s="372"/>
      <c r="CCP204" s="224"/>
      <c r="CCQ204" s="224"/>
      <c r="CCR204" s="335"/>
      <c r="CCS204" s="335"/>
      <c r="CCT204" s="224"/>
      <c r="CCU204" s="372"/>
      <c r="CCV204" s="372"/>
      <c r="CCW204" s="333"/>
      <c r="CCX204" s="334"/>
      <c r="CCY204" s="372"/>
      <c r="CCZ204" s="224"/>
      <c r="CDA204" s="224"/>
      <c r="CDB204" s="335"/>
      <c r="CDC204" s="335"/>
      <c r="CDD204" s="224"/>
      <c r="CDE204" s="372"/>
      <c r="CDF204" s="372"/>
      <c r="CDG204" s="333"/>
      <c r="CDH204" s="334"/>
      <c r="CDI204" s="372"/>
      <c r="CDJ204" s="224"/>
      <c r="CDK204" s="224"/>
      <c r="CDL204" s="335"/>
      <c r="CDM204" s="335"/>
      <c r="CDN204" s="224"/>
      <c r="CDO204" s="372"/>
      <c r="CDP204" s="372"/>
      <c r="CDQ204" s="333"/>
      <c r="CDR204" s="334"/>
      <c r="CDS204" s="372"/>
      <c r="CDT204" s="224"/>
      <c r="CDU204" s="224"/>
      <c r="CDV204" s="335"/>
      <c r="CDW204" s="335"/>
      <c r="CDX204" s="224"/>
      <c r="CDY204" s="372"/>
      <c r="CDZ204" s="372"/>
      <c r="CEA204" s="333"/>
      <c r="CEB204" s="334"/>
      <c r="CEC204" s="372"/>
      <c r="CED204" s="224"/>
      <c r="CEE204" s="224"/>
      <c r="CEF204" s="335"/>
      <c r="CEG204" s="335"/>
      <c r="CEH204" s="224"/>
      <c r="CEI204" s="372"/>
      <c r="CEJ204" s="372"/>
      <c r="CEK204" s="333"/>
      <c r="CEL204" s="334"/>
      <c r="CEM204" s="372"/>
      <c r="CEN204" s="224"/>
      <c r="CEO204" s="224"/>
      <c r="CEP204" s="335"/>
      <c r="CEQ204" s="335"/>
      <c r="CER204" s="224"/>
      <c r="CES204" s="372"/>
      <c r="CET204" s="372"/>
      <c r="CEU204" s="333"/>
      <c r="CEV204" s="334"/>
      <c r="CEW204" s="372"/>
      <c r="CEX204" s="224"/>
      <c r="CEY204" s="224"/>
      <c r="CEZ204" s="335"/>
      <c r="CFA204" s="335"/>
      <c r="CFB204" s="224"/>
      <c r="CFC204" s="372"/>
      <c r="CFD204" s="372"/>
      <c r="CFE204" s="333"/>
      <c r="CFF204" s="334"/>
      <c r="CFG204" s="372"/>
      <c r="CFH204" s="224"/>
      <c r="CFI204" s="224"/>
      <c r="CFJ204" s="335"/>
      <c r="CFK204" s="335"/>
      <c r="CFL204" s="224"/>
      <c r="CFM204" s="372"/>
      <c r="CFN204" s="372"/>
      <c r="CFO204" s="333"/>
      <c r="CFP204" s="334"/>
      <c r="CFQ204" s="372"/>
      <c r="CFR204" s="224"/>
      <c r="CFS204" s="224"/>
      <c r="CFT204" s="335"/>
      <c r="CFU204" s="335"/>
      <c r="CFV204" s="224"/>
      <c r="CFW204" s="372"/>
      <c r="CFX204" s="372"/>
      <c r="CFY204" s="333"/>
      <c r="CFZ204" s="334"/>
      <c r="CGA204" s="372"/>
      <c r="CGB204" s="224"/>
      <c r="CGC204" s="224"/>
      <c r="CGD204" s="335"/>
      <c r="CGE204" s="335"/>
      <c r="CGF204" s="224"/>
      <c r="CGG204" s="372"/>
      <c r="CGH204" s="372"/>
      <c r="CGI204" s="333"/>
      <c r="CGJ204" s="334"/>
      <c r="CGK204" s="372"/>
      <c r="CGL204" s="224"/>
      <c r="CGM204" s="224"/>
      <c r="CGN204" s="335"/>
      <c r="CGO204" s="335"/>
      <c r="CGP204" s="224"/>
      <c r="CGQ204" s="372"/>
      <c r="CGR204" s="372"/>
      <c r="CGS204" s="333"/>
      <c r="CGT204" s="334"/>
      <c r="CGU204" s="372"/>
      <c r="CGV204" s="224"/>
      <c r="CGW204" s="224"/>
      <c r="CGX204" s="335"/>
      <c r="CGY204" s="335"/>
      <c r="CGZ204" s="224"/>
      <c r="CHA204" s="372"/>
      <c r="CHB204" s="372"/>
      <c r="CHC204" s="333"/>
      <c r="CHD204" s="334"/>
      <c r="CHE204" s="372"/>
      <c r="CHF204" s="224"/>
      <c r="CHG204" s="224"/>
      <c r="CHH204" s="335"/>
      <c r="CHI204" s="335"/>
      <c r="CHJ204" s="224"/>
      <c r="CHK204" s="372"/>
      <c r="CHL204" s="372"/>
      <c r="CHM204" s="333"/>
      <c r="CHN204" s="334"/>
      <c r="CHO204" s="372"/>
      <c r="CHP204" s="224"/>
      <c r="CHQ204" s="224"/>
      <c r="CHR204" s="335"/>
      <c r="CHS204" s="335"/>
      <c r="CHT204" s="224"/>
      <c r="CHU204" s="372"/>
      <c r="CHV204" s="372"/>
      <c r="CHW204" s="333"/>
      <c r="CHX204" s="334"/>
      <c r="CHY204" s="372"/>
      <c r="CHZ204" s="224"/>
      <c r="CIA204" s="224"/>
      <c r="CIB204" s="335"/>
      <c r="CIC204" s="335"/>
      <c r="CID204" s="224"/>
      <c r="CIE204" s="372"/>
      <c r="CIF204" s="372"/>
      <c r="CIG204" s="333"/>
      <c r="CIH204" s="334"/>
      <c r="CII204" s="372"/>
      <c r="CIJ204" s="224"/>
      <c r="CIK204" s="224"/>
      <c r="CIL204" s="335"/>
      <c r="CIM204" s="335"/>
      <c r="CIN204" s="224"/>
      <c r="CIO204" s="372"/>
      <c r="CIP204" s="372"/>
      <c r="CIQ204" s="333"/>
      <c r="CIR204" s="334"/>
      <c r="CIS204" s="372"/>
      <c r="CIT204" s="224"/>
      <c r="CIU204" s="224"/>
      <c r="CIV204" s="335"/>
      <c r="CIW204" s="335"/>
      <c r="CIX204" s="224"/>
      <c r="CIY204" s="372"/>
      <c r="CIZ204" s="372"/>
      <c r="CJA204" s="333"/>
      <c r="CJB204" s="334"/>
      <c r="CJC204" s="372"/>
      <c r="CJD204" s="224"/>
      <c r="CJE204" s="224"/>
      <c r="CJF204" s="335"/>
      <c r="CJG204" s="335"/>
      <c r="CJH204" s="224"/>
      <c r="CJI204" s="372"/>
      <c r="CJJ204" s="372"/>
      <c r="CJK204" s="333"/>
      <c r="CJL204" s="334"/>
      <c r="CJM204" s="372"/>
      <c r="CJN204" s="224"/>
      <c r="CJO204" s="224"/>
      <c r="CJP204" s="335"/>
      <c r="CJQ204" s="335"/>
      <c r="CJR204" s="224"/>
      <c r="CJS204" s="372"/>
      <c r="CJT204" s="372"/>
      <c r="CJU204" s="333"/>
      <c r="CJV204" s="334"/>
      <c r="CJW204" s="372"/>
      <c r="CJX204" s="224"/>
      <c r="CJY204" s="224"/>
      <c r="CJZ204" s="335"/>
      <c r="CKA204" s="335"/>
      <c r="CKB204" s="224"/>
      <c r="CKC204" s="372"/>
      <c r="CKD204" s="372"/>
      <c r="CKE204" s="333"/>
      <c r="CKF204" s="334"/>
      <c r="CKG204" s="372"/>
      <c r="CKH204" s="224"/>
      <c r="CKI204" s="224"/>
      <c r="CKJ204" s="335"/>
      <c r="CKK204" s="335"/>
      <c r="CKL204" s="224"/>
      <c r="CKM204" s="372"/>
      <c r="CKN204" s="372"/>
      <c r="CKO204" s="333"/>
      <c r="CKP204" s="334"/>
      <c r="CKQ204" s="372"/>
      <c r="CKR204" s="224"/>
      <c r="CKS204" s="224"/>
      <c r="CKT204" s="335"/>
      <c r="CKU204" s="335"/>
      <c r="CKV204" s="224"/>
      <c r="CKW204" s="372"/>
      <c r="CKX204" s="372"/>
      <c r="CKY204" s="333"/>
      <c r="CKZ204" s="334"/>
      <c r="CLA204" s="372"/>
      <c r="CLB204" s="224"/>
      <c r="CLC204" s="224"/>
      <c r="CLD204" s="335"/>
      <c r="CLE204" s="335"/>
      <c r="CLF204" s="224"/>
      <c r="CLG204" s="372"/>
      <c r="CLH204" s="372"/>
      <c r="CLI204" s="333"/>
      <c r="CLJ204" s="334"/>
      <c r="CLK204" s="372"/>
      <c r="CLL204" s="224"/>
      <c r="CLM204" s="224"/>
      <c r="CLN204" s="335"/>
      <c r="CLO204" s="335"/>
      <c r="CLP204" s="224"/>
      <c r="CLQ204" s="372"/>
      <c r="CLR204" s="372"/>
      <c r="CLS204" s="333"/>
      <c r="CLT204" s="334"/>
      <c r="CLU204" s="372"/>
      <c r="CLV204" s="224"/>
      <c r="CLW204" s="224"/>
      <c r="CLX204" s="335"/>
      <c r="CLY204" s="335"/>
      <c r="CLZ204" s="224"/>
      <c r="CMA204" s="372"/>
      <c r="CMB204" s="372"/>
      <c r="CMC204" s="333"/>
      <c r="CMD204" s="334"/>
      <c r="CME204" s="372"/>
      <c r="CMF204" s="224"/>
      <c r="CMG204" s="224"/>
      <c r="CMH204" s="335"/>
      <c r="CMI204" s="335"/>
      <c r="CMJ204" s="224"/>
      <c r="CMK204" s="372"/>
      <c r="CML204" s="372"/>
      <c r="CMM204" s="333"/>
      <c r="CMN204" s="334"/>
      <c r="CMO204" s="372"/>
      <c r="CMP204" s="224"/>
      <c r="CMQ204" s="224"/>
      <c r="CMR204" s="335"/>
      <c r="CMS204" s="335"/>
      <c r="CMT204" s="224"/>
      <c r="CMU204" s="372"/>
      <c r="CMV204" s="372"/>
      <c r="CMW204" s="333"/>
      <c r="CMX204" s="334"/>
      <c r="CMY204" s="372"/>
      <c r="CMZ204" s="224"/>
      <c r="CNA204" s="224"/>
      <c r="CNB204" s="335"/>
      <c r="CNC204" s="335"/>
      <c r="CND204" s="224"/>
      <c r="CNE204" s="372"/>
      <c r="CNF204" s="372"/>
      <c r="CNG204" s="333"/>
      <c r="CNH204" s="334"/>
      <c r="CNI204" s="372"/>
      <c r="CNJ204" s="224"/>
      <c r="CNK204" s="224"/>
      <c r="CNL204" s="335"/>
      <c r="CNM204" s="335"/>
      <c r="CNN204" s="224"/>
      <c r="CNO204" s="372"/>
      <c r="CNP204" s="372"/>
      <c r="CNQ204" s="333"/>
      <c r="CNR204" s="334"/>
      <c r="CNS204" s="372"/>
      <c r="CNT204" s="224"/>
      <c r="CNU204" s="224"/>
      <c r="CNV204" s="335"/>
      <c r="CNW204" s="335"/>
      <c r="CNX204" s="224"/>
      <c r="CNY204" s="372"/>
      <c r="CNZ204" s="372"/>
      <c r="COA204" s="333"/>
      <c r="COB204" s="334"/>
      <c r="COC204" s="372"/>
      <c r="COD204" s="224"/>
      <c r="COE204" s="224"/>
      <c r="COF204" s="335"/>
      <c r="COG204" s="335"/>
      <c r="COH204" s="224"/>
      <c r="COI204" s="372"/>
      <c r="COJ204" s="372"/>
      <c r="COK204" s="333"/>
      <c r="COL204" s="334"/>
      <c r="COM204" s="372"/>
      <c r="CON204" s="224"/>
      <c r="COO204" s="224"/>
      <c r="COP204" s="335"/>
      <c r="COQ204" s="335"/>
      <c r="COR204" s="224"/>
      <c r="COS204" s="372"/>
      <c r="COT204" s="372"/>
      <c r="COU204" s="333"/>
      <c r="COV204" s="334"/>
      <c r="COW204" s="372"/>
      <c r="COX204" s="224"/>
      <c r="COY204" s="224"/>
      <c r="COZ204" s="335"/>
      <c r="CPA204" s="335"/>
      <c r="CPB204" s="224"/>
      <c r="CPC204" s="372"/>
      <c r="CPD204" s="372"/>
      <c r="CPE204" s="333"/>
      <c r="CPF204" s="334"/>
      <c r="CPG204" s="372"/>
      <c r="CPH204" s="224"/>
      <c r="CPI204" s="224"/>
      <c r="CPJ204" s="335"/>
      <c r="CPK204" s="335"/>
      <c r="CPL204" s="224"/>
      <c r="CPM204" s="372"/>
      <c r="CPN204" s="372"/>
      <c r="CPO204" s="333"/>
      <c r="CPP204" s="334"/>
      <c r="CPQ204" s="372"/>
      <c r="CPR204" s="224"/>
      <c r="CPS204" s="224"/>
      <c r="CPT204" s="335"/>
      <c r="CPU204" s="335"/>
      <c r="CPV204" s="224"/>
      <c r="CPW204" s="372"/>
      <c r="CPX204" s="372"/>
      <c r="CPY204" s="333"/>
      <c r="CPZ204" s="334"/>
      <c r="CQA204" s="372"/>
      <c r="CQB204" s="224"/>
      <c r="CQC204" s="224"/>
      <c r="CQD204" s="335"/>
      <c r="CQE204" s="335"/>
      <c r="CQF204" s="224"/>
      <c r="CQG204" s="372"/>
      <c r="CQH204" s="372"/>
      <c r="CQI204" s="333"/>
      <c r="CQJ204" s="334"/>
      <c r="CQK204" s="372"/>
      <c r="CQL204" s="224"/>
      <c r="CQM204" s="224"/>
      <c r="CQN204" s="335"/>
      <c r="CQO204" s="335"/>
      <c r="CQP204" s="224"/>
      <c r="CQQ204" s="372"/>
      <c r="CQR204" s="372"/>
      <c r="CQS204" s="333"/>
      <c r="CQT204" s="334"/>
      <c r="CQU204" s="372"/>
      <c r="CQV204" s="224"/>
      <c r="CQW204" s="224"/>
      <c r="CQX204" s="335"/>
      <c r="CQY204" s="335"/>
      <c r="CQZ204" s="224"/>
      <c r="CRA204" s="372"/>
      <c r="CRB204" s="372"/>
      <c r="CRC204" s="333"/>
      <c r="CRD204" s="334"/>
      <c r="CRE204" s="372"/>
      <c r="CRF204" s="224"/>
      <c r="CRG204" s="224"/>
      <c r="CRH204" s="335"/>
      <c r="CRI204" s="335"/>
      <c r="CRJ204" s="224"/>
      <c r="CRK204" s="372"/>
      <c r="CRL204" s="372"/>
      <c r="CRM204" s="333"/>
      <c r="CRN204" s="334"/>
      <c r="CRO204" s="372"/>
      <c r="CRP204" s="224"/>
      <c r="CRQ204" s="224"/>
      <c r="CRR204" s="335"/>
      <c r="CRS204" s="335"/>
      <c r="CRT204" s="224"/>
      <c r="CRU204" s="372"/>
      <c r="CRV204" s="372"/>
      <c r="CRW204" s="333"/>
      <c r="CRX204" s="334"/>
      <c r="CRY204" s="372"/>
      <c r="CRZ204" s="224"/>
      <c r="CSA204" s="224"/>
      <c r="CSB204" s="335"/>
      <c r="CSC204" s="335"/>
      <c r="CSD204" s="224"/>
      <c r="CSE204" s="372"/>
      <c r="CSF204" s="372"/>
      <c r="CSG204" s="333"/>
      <c r="CSH204" s="334"/>
      <c r="CSI204" s="372"/>
      <c r="CSJ204" s="224"/>
      <c r="CSK204" s="224"/>
      <c r="CSL204" s="335"/>
      <c r="CSM204" s="335"/>
      <c r="CSN204" s="224"/>
      <c r="CSO204" s="372"/>
      <c r="CSP204" s="372"/>
      <c r="CSQ204" s="333"/>
      <c r="CSR204" s="334"/>
      <c r="CSS204" s="372"/>
      <c r="CST204" s="224"/>
      <c r="CSU204" s="224"/>
      <c r="CSV204" s="335"/>
      <c r="CSW204" s="335"/>
      <c r="CSX204" s="224"/>
      <c r="CSY204" s="372"/>
      <c r="CSZ204" s="372"/>
      <c r="CTA204" s="333"/>
      <c r="CTB204" s="334"/>
      <c r="CTC204" s="372"/>
      <c r="CTD204" s="224"/>
      <c r="CTE204" s="224"/>
      <c r="CTF204" s="335"/>
      <c r="CTG204" s="335"/>
      <c r="CTH204" s="224"/>
      <c r="CTI204" s="372"/>
      <c r="CTJ204" s="372"/>
      <c r="CTK204" s="333"/>
      <c r="CTL204" s="334"/>
      <c r="CTM204" s="372"/>
      <c r="CTN204" s="224"/>
      <c r="CTO204" s="224"/>
      <c r="CTP204" s="335"/>
      <c r="CTQ204" s="335"/>
      <c r="CTR204" s="224"/>
      <c r="CTS204" s="372"/>
      <c r="CTT204" s="372"/>
      <c r="CTU204" s="333"/>
      <c r="CTV204" s="334"/>
      <c r="CTW204" s="372"/>
      <c r="CTX204" s="224"/>
      <c r="CTY204" s="224"/>
      <c r="CTZ204" s="335"/>
      <c r="CUA204" s="335"/>
      <c r="CUB204" s="224"/>
      <c r="CUC204" s="372"/>
      <c r="CUD204" s="372"/>
      <c r="CUE204" s="333"/>
      <c r="CUF204" s="334"/>
      <c r="CUG204" s="372"/>
      <c r="CUH204" s="224"/>
      <c r="CUI204" s="224"/>
      <c r="CUJ204" s="335"/>
      <c r="CUK204" s="335"/>
      <c r="CUL204" s="224"/>
      <c r="CUM204" s="372"/>
      <c r="CUN204" s="372"/>
      <c r="CUO204" s="333"/>
      <c r="CUP204" s="334"/>
      <c r="CUQ204" s="372"/>
      <c r="CUR204" s="224"/>
      <c r="CUS204" s="224"/>
      <c r="CUT204" s="335"/>
      <c r="CUU204" s="335"/>
      <c r="CUV204" s="224"/>
      <c r="CUW204" s="372"/>
      <c r="CUX204" s="372"/>
      <c r="CUY204" s="333"/>
      <c r="CUZ204" s="334"/>
      <c r="CVA204" s="372"/>
      <c r="CVB204" s="224"/>
      <c r="CVC204" s="224"/>
      <c r="CVD204" s="335"/>
      <c r="CVE204" s="335"/>
      <c r="CVF204" s="224"/>
      <c r="CVG204" s="372"/>
      <c r="CVH204" s="372"/>
      <c r="CVI204" s="333"/>
      <c r="CVJ204" s="334"/>
      <c r="CVK204" s="372"/>
      <c r="CVL204" s="224"/>
      <c r="CVM204" s="224"/>
      <c r="CVN204" s="335"/>
      <c r="CVO204" s="335"/>
      <c r="CVP204" s="224"/>
      <c r="CVQ204" s="372"/>
      <c r="CVR204" s="372"/>
      <c r="CVS204" s="333"/>
      <c r="CVT204" s="334"/>
      <c r="CVU204" s="372"/>
      <c r="CVV204" s="224"/>
      <c r="CVW204" s="224"/>
      <c r="CVX204" s="335"/>
      <c r="CVY204" s="335"/>
      <c r="CVZ204" s="224"/>
      <c r="CWA204" s="372"/>
      <c r="CWB204" s="372"/>
      <c r="CWC204" s="333"/>
      <c r="CWD204" s="334"/>
      <c r="CWE204" s="372"/>
      <c r="CWF204" s="224"/>
      <c r="CWG204" s="224"/>
      <c r="CWH204" s="335"/>
      <c r="CWI204" s="335"/>
      <c r="CWJ204" s="224"/>
      <c r="CWK204" s="372"/>
      <c r="CWL204" s="372"/>
      <c r="CWM204" s="333"/>
      <c r="CWN204" s="334"/>
      <c r="CWO204" s="372"/>
      <c r="CWP204" s="224"/>
      <c r="CWQ204" s="224"/>
      <c r="CWR204" s="335"/>
      <c r="CWS204" s="335"/>
      <c r="CWT204" s="224"/>
      <c r="CWU204" s="372"/>
      <c r="CWV204" s="372"/>
      <c r="CWW204" s="333"/>
      <c r="CWX204" s="334"/>
      <c r="CWY204" s="372"/>
      <c r="CWZ204" s="224"/>
      <c r="CXA204" s="224"/>
      <c r="CXB204" s="335"/>
      <c r="CXC204" s="335"/>
      <c r="CXD204" s="224"/>
      <c r="CXE204" s="372"/>
      <c r="CXF204" s="372"/>
      <c r="CXG204" s="333"/>
      <c r="CXH204" s="334"/>
      <c r="CXI204" s="372"/>
      <c r="CXJ204" s="224"/>
      <c r="CXK204" s="224"/>
      <c r="CXL204" s="335"/>
      <c r="CXM204" s="335"/>
      <c r="CXN204" s="224"/>
      <c r="CXO204" s="372"/>
      <c r="CXP204" s="372"/>
      <c r="CXQ204" s="333"/>
      <c r="CXR204" s="334"/>
      <c r="CXS204" s="372"/>
      <c r="CXT204" s="224"/>
      <c r="CXU204" s="224"/>
      <c r="CXV204" s="335"/>
      <c r="CXW204" s="335"/>
      <c r="CXX204" s="224"/>
      <c r="CXY204" s="372"/>
      <c r="CXZ204" s="372"/>
      <c r="CYA204" s="333"/>
      <c r="CYB204" s="334"/>
      <c r="CYC204" s="372"/>
      <c r="CYD204" s="224"/>
      <c r="CYE204" s="224"/>
      <c r="CYF204" s="335"/>
      <c r="CYG204" s="335"/>
      <c r="CYH204" s="224"/>
      <c r="CYI204" s="372"/>
      <c r="CYJ204" s="372"/>
      <c r="CYK204" s="333"/>
      <c r="CYL204" s="334"/>
      <c r="CYM204" s="372"/>
      <c r="CYN204" s="224"/>
      <c r="CYO204" s="224"/>
      <c r="CYP204" s="335"/>
      <c r="CYQ204" s="335"/>
      <c r="CYR204" s="224"/>
      <c r="CYS204" s="372"/>
      <c r="CYT204" s="372"/>
      <c r="CYU204" s="333"/>
      <c r="CYV204" s="334"/>
      <c r="CYW204" s="372"/>
      <c r="CYX204" s="224"/>
      <c r="CYY204" s="224"/>
      <c r="CYZ204" s="335"/>
      <c r="CZA204" s="335"/>
      <c r="CZB204" s="224"/>
      <c r="CZC204" s="372"/>
      <c r="CZD204" s="372"/>
      <c r="CZE204" s="333"/>
      <c r="CZF204" s="334"/>
      <c r="CZG204" s="372"/>
      <c r="CZH204" s="224"/>
      <c r="CZI204" s="224"/>
      <c r="CZJ204" s="335"/>
      <c r="CZK204" s="335"/>
      <c r="CZL204" s="224"/>
      <c r="CZM204" s="372"/>
      <c r="CZN204" s="372"/>
      <c r="CZO204" s="333"/>
      <c r="CZP204" s="334"/>
      <c r="CZQ204" s="372"/>
      <c r="CZR204" s="224"/>
      <c r="CZS204" s="224"/>
      <c r="CZT204" s="335"/>
      <c r="CZU204" s="335"/>
      <c r="CZV204" s="224"/>
      <c r="CZW204" s="372"/>
      <c r="CZX204" s="372"/>
      <c r="CZY204" s="333"/>
      <c r="CZZ204" s="334"/>
      <c r="DAA204" s="372"/>
      <c r="DAB204" s="224"/>
      <c r="DAC204" s="224"/>
      <c r="DAD204" s="335"/>
      <c r="DAE204" s="335"/>
      <c r="DAF204" s="224"/>
      <c r="DAG204" s="372"/>
      <c r="DAH204" s="372"/>
      <c r="DAI204" s="333"/>
      <c r="DAJ204" s="334"/>
      <c r="DAK204" s="372"/>
      <c r="DAL204" s="224"/>
      <c r="DAM204" s="224"/>
      <c r="DAN204" s="335"/>
      <c r="DAO204" s="335"/>
      <c r="DAP204" s="224"/>
      <c r="DAQ204" s="372"/>
      <c r="DAR204" s="372"/>
      <c r="DAS204" s="333"/>
      <c r="DAT204" s="334"/>
      <c r="DAU204" s="372"/>
      <c r="DAV204" s="224"/>
      <c r="DAW204" s="224"/>
      <c r="DAX204" s="335"/>
      <c r="DAY204" s="335"/>
      <c r="DAZ204" s="224"/>
      <c r="DBA204" s="372"/>
      <c r="DBB204" s="372"/>
      <c r="DBC204" s="333"/>
      <c r="DBD204" s="334"/>
      <c r="DBE204" s="372"/>
      <c r="DBF204" s="224"/>
      <c r="DBG204" s="224"/>
      <c r="DBH204" s="335"/>
      <c r="DBI204" s="335"/>
      <c r="DBJ204" s="224"/>
      <c r="DBK204" s="372"/>
      <c r="DBL204" s="372"/>
      <c r="DBM204" s="333"/>
      <c r="DBN204" s="334"/>
      <c r="DBO204" s="372"/>
      <c r="DBP204" s="224"/>
      <c r="DBQ204" s="224"/>
      <c r="DBR204" s="335"/>
      <c r="DBS204" s="335"/>
      <c r="DBT204" s="224"/>
      <c r="DBU204" s="372"/>
      <c r="DBV204" s="372"/>
      <c r="DBW204" s="333"/>
      <c r="DBX204" s="334"/>
      <c r="DBY204" s="372"/>
      <c r="DBZ204" s="224"/>
      <c r="DCA204" s="224"/>
      <c r="DCB204" s="335"/>
      <c r="DCC204" s="335"/>
      <c r="DCD204" s="224"/>
      <c r="DCE204" s="372"/>
      <c r="DCF204" s="372"/>
      <c r="DCG204" s="333"/>
      <c r="DCH204" s="334"/>
      <c r="DCI204" s="372"/>
      <c r="DCJ204" s="224"/>
      <c r="DCK204" s="224"/>
      <c r="DCL204" s="335"/>
      <c r="DCM204" s="335"/>
      <c r="DCN204" s="224"/>
      <c r="DCO204" s="372"/>
      <c r="DCP204" s="372"/>
      <c r="DCQ204" s="333"/>
      <c r="DCR204" s="334"/>
      <c r="DCS204" s="372"/>
      <c r="DCT204" s="224"/>
      <c r="DCU204" s="224"/>
      <c r="DCV204" s="335"/>
      <c r="DCW204" s="335"/>
      <c r="DCX204" s="224"/>
      <c r="DCY204" s="372"/>
      <c r="DCZ204" s="372"/>
      <c r="DDA204" s="333"/>
      <c r="DDB204" s="334"/>
      <c r="DDC204" s="372"/>
      <c r="DDD204" s="224"/>
      <c r="DDE204" s="224"/>
      <c r="DDF204" s="335"/>
      <c r="DDG204" s="335"/>
      <c r="DDH204" s="224"/>
      <c r="DDI204" s="372"/>
      <c r="DDJ204" s="372"/>
      <c r="DDK204" s="333"/>
      <c r="DDL204" s="334"/>
      <c r="DDM204" s="372"/>
      <c r="DDN204" s="224"/>
      <c r="DDO204" s="224"/>
      <c r="DDP204" s="335"/>
      <c r="DDQ204" s="335"/>
      <c r="DDR204" s="224"/>
      <c r="DDS204" s="372"/>
      <c r="DDT204" s="372"/>
      <c r="DDU204" s="333"/>
      <c r="DDV204" s="334"/>
      <c r="DDW204" s="372"/>
      <c r="DDX204" s="224"/>
      <c r="DDY204" s="224"/>
      <c r="DDZ204" s="335"/>
      <c r="DEA204" s="335"/>
      <c r="DEB204" s="224"/>
      <c r="DEC204" s="372"/>
      <c r="DED204" s="372"/>
      <c r="DEE204" s="333"/>
      <c r="DEF204" s="334"/>
      <c r="DEG204" s="372"/>
      <c r="DEH204" s="224"/>
      <c r="DEI204" s="224"/>
      <c r="DEJ204" s="335"/>
      <c r="DEK204" s="335"/>
      <c r="DEL204" s="224"/>
      <c r="DEM204" s="372"/>
      <c r="DEN204" s="372"/>
      <c r="DEO204" s="333"/>
      <c r="DEP204" s="334"/>
      <c r="DEQ204" s="372"/>
      <c r="DER204" s="224"/>
      <c r="DES204" s="224"/>
      <c r="DET204" s="335"/>
      <c r="DEU204" s="335"/>
      <c r="DEV204" s="224"/>
      <c r="DEW204" s="372"/>
      <c r="DEX204" s="372"/>
      <c r="DEY204" s="333"/>
      <c r="DEZ204" s="334"/>
      <c r="DFA204" s="372"/>
      <c r="DFB204" s="224"/>
      <c r="DFC204" s="224"/>
      <c r="DFD204" s="335"/>
      <c r="DFE204" s="335"/>
      <c r="DFF204" s="224"/>
      <c r="DFG204" s="372"/>
      <c r="DFH204" s="372"/>
      <c r="DFI204" s="333"/>
      <c r="DFJ204" s="334"/>
      <c r="DFK204" s="372"/>
      <c r="DFL204" s="224"/>
      <c r="DFM204" s="224"/>
      <c r="DFN204" s="335"/>
      <c r="DFO204" s="335"/>
      <c r="DFP204" s="224"/>
      <c r="DFQ204" s="372"/>
      <c r="DFR204" s="372"/>
      <c r="DFS204" s="333"/>
      <c r="DFT204" s="334"/>
      <c r="DFU204" s="372"/>
      <c r="DFV204" s="224"/>
      <c r="DFW204" s="224"/>
      <c r="DFX204" s="335"/>
      <c r="DFY204" s="335"/>
      <c r="DFZ204" s="224"/>
      <c r="DGA204" s="372"/>
      <c r="DGB204" s="372"/>
      <c r="DGC204" s="333"/>
      <c r="DGD204" s="334"/>
      <c r="DGE204" s="372"/>
      <c r="DGF204" s="224"/>
      <c r="DGG204" s="224"/>
      <c r="DGH204" s="335"/>
      <c r="DGI204" s="335"/>
      <c r="DGJ204" s="224"/>
      <c r="DGK204" s="372"/>
      <c r="DGL204" s="372"/>
      <c r="DGM204" s="333"/>
      <c r="DGN204" s="334"/>
      <c r="DGO204" s="372"/>
      <c r="DGP204" s="224"/>
      <c r="DGQ204" s="224"/>
      <c r="DGR204" s="335"/>
      <c r="DGS204" s="335"/>
      <c r="DGT204" s="224"/>
      <c r="DGU204" s="372"/>
      <c r="DGV204" s="372"/>
      <c r="DGW204" s="333"/>
      <c r="DGX204" s="334"/>
      <c r="DGY204" s="372"/>
      <c r="DGZ204" s="224"/>
      <c r="DHA204" s="224"/>
      <c r="DHB204" s="335"/>
      <c r="DHC204" s="335"/>
      <c r="DHD204" s="224"/>
      <c r="DHE204" s="372"/>
      <c r="DHF204" s="372"/>
      <c r="DHG204" s="333"/>
      <c r="DHH204" s="334"/>
      <c r="DHI204" s="372"/>
      <c r="DHJ204" s="224"/>
      <c r="DHK204" s="224"/>
      <c r="DHL204" s="335"/>
      <c r="DHM204" s="335"/>
      <c r="DHN204" s="224"/>
      <c r="DHO204" s="372"/>
      <c r="DHP204" s="372"/>
      <c r="DHQ204" s="333"/>
      <c r="DHR204" s="334"/>
      <c r="DHS204" s="372"/>
      <c r="DHT204" s="224"/>
      <c r="DHU204" s="224"/>
      <c r="DHV204" s="335"/>
      <c r="DHW204" s="335"/>
      <c r="DHX204" s="224"/>
      <c r="DHY204" s="372"/>
      <c r="DHZ204" s="372"/>
      <c r="DIA204" s="333"/>
      <c r="DIB204" s="334"/>
      <c r="DIC204" s="372"/>
      <c r="DID204" s="224"/>
      <c r="DIE204" s="224"/>
      <c r="DIF204" s="335"/>
      <c r="DIG204" s="335"/>
      <c r="DIH204" s="224"/>
      <c r="DII204" s="372"/>
      <c r="DIJ204" s="372"/>
      <c r="DIK204" s="333"/>
      <c r="DIL204" s="334"/>
      <c r="DIM204" s="372"/>
      <c r="DIN204" s="224"/>
      <c r="DIO204" s="224"/>
      <c r="DIP204" s="335"/>
      <c r="DIQ204" s="335"/>
      <c r="DIR204" s="224"/>
      <c r="DIS204" s="372"/>
      <c r="DIT204" s="372"/>
      <c r="DIU204" s="333"/>
      <c r="DIV204" s="334"/>
      <c r="DIW204" s="372"/>
      <c r="DIX204" s="224"/>
      <c r="DIY204" s="224"/>
      <c r="DIZ204" s="335"/>
      <c r="DJA204" s="335"/>
      <c r="DJB204" s="224"/>
      <c r="DJC204" s="372"/>
      <c r="DJD204" s="372"/>
      <c r="DJE204" s="333"/>
      <c r="DJF204" s="334"/>
      <c r="DJG204" s="372"/>
      <c r="DJH204" s="224"/>
      <c r="DJI204" s="224"/>
      <c r="DJJ204" s="335"/>
      <c r="DJK204" s="335"/>
      <c r="DJL204" s="224"/>
      <c r="DJM204" s="372"/>
      <c r="DJN204" s="372"/>
      <c r="DJO204" s="333"/>
      <c r="DJP204" s="334"/>
      <c r="DJQ204" s="372"/>
      <c r="DJR204" s="224"/>
      <c r="DJS204" s="224"/>
      <c r="DJT204" s="335"/>
      <c r="DJU204" s="335"/>
      <c r="DJV204" s="224"/>
      <c r="DJW204" s="372"/>
      <c r="DJX204" s="372"/>
      <c r="DJY204" s="333"/>
      <c r="DJZ204" s="334"/>
      <c r="DKA204" s="372"/>
      <c r="DKB204" s="224"/>
      <c r="DKC204" s="224"/>
      <c r="DKD204" s="335"/>
      <c r="DKE204" s="335"/>
      <c r="DKF204" s="224"/>
      <c r="DKG204" s="372"/>
      <c r="DKH204" s="372"/>
      <c r="DKI204" s="333"/>
      <c r="DKJ204" s="334"/>
      <c r="DKK204" s="372"/>
      <c r="DKL204" s="224"/>
      <c r="DKM204" s="224"/>
      <c r="DKN204" s="335"/>
      <c r="DKO204" s="335"/>
      <c r="DKP204" s="224"/>
      <c r="DKQ204" s="372"/>
      <c r="DKR204" s="372"/>
      <c r="DKS204" s="333"/>
      <c r="DKT204" s="334"/>
      <c r="DKU204" s="372"/>
      <c r="DKV204" s="224"/>
      <c r="DKW204" s="224"/>
      <c r="DKX204" s="335"/>
      <c r="DKY204" s="335"/>
      <c r="DKZ204" s="224"/>
      <c r="DLA204" s="372"/>
      <c r="DLB204" s="372"/>
      <c r="DLC204" s="333"/>
      <c r="DLD204" s="334"/>
      <c r="DLE204" s="372"/>
      <c r="DLF204" s="224"/>
      <c r="DLG204" s="224"/>
      <c r="DLH204" s="335"/>
      <c r="DLI204" s="335"/>
      <c r="DLJ204" s="224"/>
      <c r="DLK204" s="372"/>
      <c r="DLL204" s="372"/>
      <c r="DLM204" s="333"/>
      <c r="DLN204" s="334"/>
      <c r="DLO204" s="372"/>
      <c r="DLP204" s="224"/>
      <c r="DLQ204" s="224"/>
      <c r="DLR204" s="335"/>
      <c r="DLS204" s="335"/>
      <c r="DLT204" s="224"/>
      <c r="DLU204" s="372"/>
      <c r="DLV204" s="372"/>
      <c r="DLW204" s="333"/>
      <c r="DLX204" s="334"/>
      <c r="DLY204" s="372"/>
      <c r="DLZ204" s="224"/>
      <c r="DMA204" s="224"/>
      <c r="DMB204" s="335"/>
      <c r="DMC204" s="335"/>
      <c r="DMD204" s="224"/>
      <c r="DME204" s="372"/>
      <c r="DMF204" s="372"/>
      <c r="DMG204" s="333"/>
      <c r="DMH204" s="334"/>
      <c r="DMI204" s="372"/>
      <c r="DMJ204" s="224"/>
      <c r="DMK204" s="224"/>
      <c r="DML204" s="335"/>
      <c r="DMM204" s="335"/>
      <c r="DMN204" s="224"/>
      <c r="DMO204" s="372"/>
      <c r="DMP204" s="372"/>
      <c r="DMQ204" s="333"/>
      <c r="DMR204" s="334"/>
      <c r="DMS204" s="372"/>
      <c r="DMT204" s="224"/>
      <c r="DMU204" s="224"/>
      <c r="DMV204" s="335"/>
      <c r="DMW204" s="335"/>
      <c r="DMX204" s="224"/>
      <c r="DMY204" s="372"/>
      <c r="DMZ204" s="372"/>
      <c r="DNA204" s="333"/>
      <c r="DNB204" s="334"/>
      <c r="DNC204" s="372"/>
      <c r="DND204" s="224"/>
      <c r="DNE204" s="224"/>
      <c r="DNF204" s="335"/>
      <c r="DNG204" s="335"/>
      <c r="DNH204" s="224"/>
      <c r="DNI204" s="372"/>
      <c r="DNJ204" s="372"/>
      <c r="DNK204" s="333"/>
      <c r="DNL204" s="334"/>
      <c r="DNM204" s="372"/>
      <c r="DNN204" s="224"/>
      <c r="DNO204" s="224"/>
      <c r="DNP204" s="335"/>
      <c r="DNQ204" s="335"/>
      <c r="DNR204" s="224"/>
      <c r="DNS204" s="372"/>
      <c r="DNT204" s="372"/>
      <c r="DNU204" s="333"/>
      <c r="DNV204" s="334"/>
      <c r="DNW204" s="372"/>
      <c r="DNX204" s="224"/>
      <c r="DNY204" s="224"/>
      <c r="DNZ204" s="335"/>
      <c r="DOA204" s="335"/>
      <c r="DOB204" s="224"/>
      <c r="DOC204" s="372"/>
      <c r="DOD204" s="372"/>
      <c r="DOE204" s="333"/>
      <c r="DOF204" s="334"/>
      <c r="DOG204" s="372"/>
      <c r="DOH204" s="224"/>
      <c r="DOI204" s="224"/>
      <c r="DOJ204" s="335"/>
      <c r="DOK204" s="335"/>
      <c r="DOL204" s="224"/>
      <c r="DOM204" s="372"/>
      <c r="DON204" s="372"/>
      <c r="DOO204" s="333"/>
      <c r="DOP204" s="334"/>
      <c r="DOQ204" s="372"/>
      <c r="DOR204" s="224"/>
      <c r="DOS204" s="224"/>
      <c r="DOT204" s="335"/>
      <c r="DOU204" s="335"/>
      <c r="DOV204" s="224"/>
      <c r="DOW204" s="372"/>
      <c r="DOX204" s="372"/>
      <c r="DOY204" s="333"/>
      <c r="DOZ204" s="334"/>
      <c r="DPA204" s="372"/>
      <c r="DPB204" s="224"/>
      <c r="DPC204" s="224"/>
      <c r="DPD204" s="335"/>
      <c r="DPE204" s="335"/>
      <c r="DPF204" s="224"/>
      <c r="DPG204" s="372"/>
      <c r="DPH204" s="372"/>
      <c r="DPI204" s="333"/>
      <c r="DPJ204" s="334"/>
      <c r="DPK204" s="372"/>
      <c r="DPL204" s="224"/>
      <c r="DPM204" s="224"/>
      <c r="DPN204" s="335"/>
      <c r="DPO204" s="335"/>
      <c r="DPP204" s="224"/>
      <c r="DPQ204" s="372"/>
      <c r="DPR204" s="372"/>
      <c r="DPS204" s="333"/>
      <c r="DPT204" s="334"/>
      <c r="DPU204" s="372"/>
      <c r="DPV204" s="224"/>
      <c r="DPW204" s="224"/>
      <c r="DPX204" s="335"/>
      <c r="DPY204" s="335"/>
      <c r="DPZ204" s="224"/>
      <c r="DQA204" s="372"/>
      <c r="DQB204" s="372"/>
      <c r="DQC204" s="333"/>
      <c r="DQD204" s="334"/>
      <c r="DQE204" s="372"/>
      <c r="DQF204" s="224"/>
      <c r="DQG204" s="224"/>
      <c r="DQH204" s="335"/>
      <c r="DQI204" s="335"/>
      <c r="DQJ204" s="224"/>
      <c r="DQK204" s="372"/>
      <c r="DQL204" s="372"/>
      <c r="DQM204" s="333"/>
      <c r="DQN204" s="334"/>
      <c r="DQO204" s="372"/>
      <c r="DQP204" s="224"/>
      <c r="DQQ204" s="224"/>
      <c r="DQR204" s="335"/>
      <c r="DQS204" s="335"/>
      <c r="DQT204" s="224"/>
      <c r="DQU204" s="372"/>
      <c r="DQV204" s="372"/>
      <c r="DQW204" s="333"/>
      <c r="DQX204" s="334"/>
      <c r="DQY204" s="372"/>
      <c r="DQZ204" s="224"/>
      <c r="DRA204" s="224"/>
      <c r="DRB204" s="335"/>
      <c r="DRC204" s="335"/>
      <c r="DRD204" s="224"/>
      <c r="DRE204" s="372"/>
      <c r="DRF204" s="372"/>
      <c r="DRG204" s="333"/>
      <c r="DRH204" s="334"/>
      <c r="DRI204" s="372"/>
      <c r="DRJ204" s="224"/>
      <c r="DRK204" s="224"/>
      <c r="DRL204" s="335"/>
      <c r="DRM204" s="335"/>
      <c r="DRN204" s="224"/>
      <c r="DRO204" s="372"/>
      <c r="DRP204" s="372"/>
      <c r="DRQ204" s="333"/>
      <c r="DRR204" s="334"/>
      <c r="DRS204" s="372"/>
      <c r="DRT204" s="224"/>
      <c r="DRU204" s="224"/>
      <c r="DRV204" s="335"/>
      <c r="DRW204" s="335"/>
      <c r="DRX204" s="224"/>
      <c r="DRY204" s="372"/>
      <c r="DRZ204" s="372"/>
      <c r="DSA204" s="333"/>
      <c r="DSB204" s="334"/>
      <c r="DSC204" s="372"/>
      <c r="DSD204" s="224"/>
      <c r="DSE204" s="224"/>
      <c r="DSF204" s="335"/>
      <c r="DSG204" s="335"/>
      <c r="DSH204" s="224"/>
      <c r="DSI204" s="372"/>
      <c r="DSJ204" s="372"/>
      <c r="DSK204" s="333"/>
      <c r="DSL204" s="334"/>
      <c r="DSM204" s="372"/>
      <c r="DSN204" s="224"/>
      <c r="DSO204" s="224"/>
      <c r="DSP204" s="335"/>
      <c r="DSQ204" s="335"/>
      <c r="DSR204" s="224"/>
      <c r="DSS204" s="372"/>
      <c r="DST204" s="372"/>
      <c r="DSU204" s="333"/>
      <c r="DSV204" s="334"/>
      <c r="DSW204" s="372"/>
      <c r="DSX204" s="224"/>
      <c r="DSY204" s="224"/>
      <c r="DSZ204" s="335"/>
      <c r="DTA204" s="335"/>
      <c r="DTB204" s="224"/>
      <c r="DTC204" s="372"/>
      <c r="DTD204" s="372"/>
      <c r="DTE204" s="333"/>
      <c r="DTF204" s="334"/>
      <c r="DTG204" s="372"/>
      <c r="DTH204" s="224"/>
      <c r="DTI204" s="224"/>
      <c r="DTJ204" s="335"/>
      <c r="DTK204" s="335"/>
      <c r="DTL204" s="224"/>
      <c r="DTM204" s="372"/>
      <c r="DTN204" s="372"/>
      <c r="DTO204" s="333"/>
      <c r="DTP204" s="334"/>
      <c r="DTQ204" s="372"/>
      <c r="DTR204" s="224"/>
      <c r="DTS204" s="224"/>
      <c r="DTT204" s="335"/>
      <c r="DTU204" s="335"/>
      <c r="DTV204" s="224"/>
      <c r="DTW204" s="372"/>
      <c r="DTX204" s="372"/>
      <c r="DTY204" s="333"/>
      <c r="DTZ204" s="334"/>
      <c r="DUA204" s="372"/>
      <c r="DUB204" s="224"/>
      <c r="DUC204" s="224"/>
      <c r="DUD204" s="335"/>
      <c r="DUE204" s="335"/>
      <c r="DUF204" s="224"/>
      <c r="DUG204" s="372"/>
      <c r="DUH204" s="372"/>
      <c r="DUI204" s="333"/>
      <c r="DUJ204" s="334"/>
      <c r="DUK204" s="372"/>
      <c r="DUL204" s="224"/>
      <c r="DUM204" s="224"/>
      <c r="DUN204" s="335"/>
      <c r="DUO204" s="335"/>
      <c r="DUP204" s="224"/>
      <c r="DUQ204" s="372"/>
      <c r="DUR204" s="372"/>
      <c r="DUS204" s="333"/>
      <c r="DUT204" s="334"/>
      <c r="DUU204" s="372"/>
      <c r="DUV204" s="224"/>
      <c r="DUW204" s="224"/>
      <c r="DUX204" s="335"/>
      <c r="DUY204" s="335"/>
      <c r="DUZ204" s="224"/>
      <c r="DVA204" s="372"/>
      <c r="DVB204" s="372"/>
      <c r="DVC204" s="333"/>
      <c r="DVD204" s="334"/>
      <c r="DVE204" s="372"/>
      <c r="DVF204" s="224"/>
      <c r="DVG204" s="224"/>
      <c r="DVH204" s="335"/>
      <c r="DVI204" s="335"/>
      <c r="DVJ204" s="224"/>
      <c r="DVK204" s="372"/>
      <c r="DVL204" s="372"/>
      <c r="DVM204" s="333"/>
      <c r="DVN204" s="334"/>
      <c r="DVO204" s="372"/>
      <c r="DVP204" s="224"/>
      <c r="DVQ204" s="224"/>
      <c r="DVR204" s="335"/>
      <c r="DVS204" s="335"/>
      <c r="DVT204" s="224"/>
      <c r="DVU204" s="372"/>
      <c r="DVV204" s="372"/>
      <c r="DVW204" s="333"/>
      <c r="DVX204" s="334"/>
      <c r="DVY204" s="372"/>
      <c r="DVZ204" s="224"/>
      <c r="DWA204" s="224"/>
      <c r="DWB204" s="335"/>
      <c r="DWC204" s="335"/>
      <c r="DWD204" s="224"/>
      <c r="DWE204" s="372"/>
      <c r="DWF204" s="372"/>
      <c r="DWG204" s="333"/>
      <c r="DWH204" s="334"/>
      <c r="DWI204" s="372"/>
      <c r="DWJ204" s="224"/>
      <c r="DWK204" s="224"/>
      <c r="DWL204" s="335"/>
      <c r="DWM204" s="335"/>
      <c r="DWN204" s="224"/>
      <c r="DWO204" s="372"/>
      <c r="DWP204" s="372"/>
      <c r="DWQ204" s="333"/>
      <c r="DWR204" s="334"/>
      <c r="DWS204" s="372"/>
      <c r="DWT204" s="224"/>
      <c r="DWU204" s="224"/>
      <c r="DWV204" s="335"/>
      <c r="DWW204" s="335"/>
      <c r="DWX204" s="224"/>
      <c r="DWY204" s="372"/>
      <c r="DWZ204" s="372"/>
      <c r="DXA204" s="333"/>
      <c r="DXB204" s="334"/>
      <c r="DXC204" s="372"/>
      <c r="DXD204" s="224"/>
      <c r="DXE204" s="224"/>
      <c r="DXF204" s="335"/>
      <c r="DXG204" s="335"/>
      <c r="DXH204" s="224"/>
      <c r="DXI204" s="372"/>
      <c r="DXJ204" s="372"/>
      <c r="DXK204" s="333"/>
      <c r="DXL204" s="334"/>
      <c r="DXM204" s="372"/>
      <c r="DXN204" s="224"/>
      <c r="DXO204" s="224"/>
      <c r="DXP204" s="335"/>
      <c r="DXQ204" s="335"/>
      <c r="DXR204" s="224"/>
      <c r="DXS204" s="372"/>
      <c r="DXT204" s="372"/>
      <c r="DXU204" s="333"/>
      <c r="DXV204" s="334"/>
      <c r="DXW204" s="372"/>
      <c r="DXX204" s="224"/>
      <c r="DXY204" s="224"/>
      <c r="DXZ204" s="335"/>
      <c r="DYA204" s="335"/>
      <c r="DYB204" s="224"/>
      <c r="DYC204" s="372"/>
      <c r="DYD204" s="372"/>
      <c r="DYE204" s="333"/>
      <c r="DYF204" s="334"/>
      <c r="DYG204" s="372"/>
      <c r="DYH204" s="224"/>
      <c r="DYI204" s="224"/>
      <c r="DYJ204" s="335"/>
      <c r="DYK204" s="335"/>
      <c r="DYL204" s="224"/>
      <c r="DYM204" s="372"/>
      <c r="DYN204" s="372"/>
      <c r="DYO204" s="333"/>
      <c r="DYP204" s="334"/>
      <c r="DYQ204" s="372"/>
      <c r="DYR204" s="224"/>
      <c r="DYS204" s="224"/>
      <c r="DYT204" s="335"/>
      <c r="DYU204" s="335"/>
      <c r="DYV204" s="224"/>
      <c r="DYW204" s="372"/>
      <c r="DYX204" s="372"/>
      <c r="DYY204" s="333"/>
      <c r="DYZ204" s="334"/>
      <c r="DZA204" s="372"/>
      <c r="DZB204" s="224"/>
      <c r="DZC204" s="224"/>
      <c r="DZD204" s="335"/>
      <c r="DZE204" s="335"/>
      <c r="DZF204" s="224"/>
      <c r="DZG204" s="372"/>
      <c r="DZH204" s="372"/>
      <c r="DZI204" s="333"/>
      <c r="DZJ204" s="334"/>
      <c r="DZK204" s="372"/>
      <c r="DZL204" s="224"/>
      <c r="DZM204" s="224"/>
      <c r="DZN204" s="335"/>
      <c r="DZO204" s="335"/>
      <c r="DZP204" s="224"/>
      <c r="DZQ204" s="372"/>
      <c r="DZR204" s="372"/>
      <c r="DZS204" s="333"/>
      <c r="DZT204" s="334"/>
      <c r="DZU204" s="372"/>
      <c r="DZV204" s="224"/>
      <c r="DZW204" s="224"/>
      <c r="DZX204" s="335"/>
      <c r="DZY204" s="335"/>
      <c r="DZZ204" s="224"/>
      <c r="EAA204" s="372"/>
      <c r="EAB204" s="372"/>
      <c r="EAC204" s="333"/>
      <c r="EAD204" s="334"/>
      <c r="EAE204" s="372"/>
      <c r="EAF204" s="224"/>
      <c r="EAG204" s="224"/>
      <c r="EAH204" s="335"/>
      <c r="EAI204" s="335"/>
      <c r="EAJ204" s="224"/>
      <c r="EAK204" s="372"/>
      <c r="EAL204" s="372"/>
      <c r="EAM204" s="333"/>
      <c r="EAN204" s="334"/>
      <c r="EAO204" s="372"/>
      <c r="EAP204" s="224"/>
      <c r="EAQ204" s="224"/>
      <c r="EAR204" s="335"/>
      <c r="EAS204" s="335"/>
      <c r="EAT204" s="224"/>
      <c r="EAU204" s="372"/>
      <c r="EAV204" s="372"/>
      <c r="EAW204" s="333"/>
      <c r="EAX204" s="334"/>
      <c r="EAY204" s="372"/>
      <c r="EAZ204" s="224"/>
      <c r="EBA204" s="224"/>
      <c r="EBB204" s="335"/>
      <c r="EBC204" s="335"/>
      <c r="EBD204" s="224"/>
      <c r="EBE204" s="372"/>
      <c r="EBF204" s="372"/>
      <c r="EBG204" s="333"/>
      <c r="EBH204" s="334"/>
      <c r="EBI204" s="372"/>
      <c r="EBJ204" s="224"/>
      <c r="EBK204" s="224"/>
      <c r="EBL204" s="335"/>
      <c r="EBM204" s="335"/>
      <c r="EBN204" s="224"/>
      <c r="EBO204" s="372"/>
      <c r="EBP204" s="372"/>
      <c r="EBQ204" s="333"/>
      <c r="EBR204" s="334"/>
      <c r="EBS204" s="372"/>
      <c r="EBT204" s="224"/>
      <c r="EBU204" s="224"/>
      <c r="EBV204" s="335"/>
      <c r="EBW204" s="335"/>
      <c r="EBX204" s="224"/>
      <c r="EBY204" s="372"/>
      <c r="EBZ204" s="372"/>
      <c r="ECA204" s="333"/>
      <c r="ECB204" s="334"/>
      <c r="ECC204" s="372"/>
      <c r="ECD204" s="224"/>
      <c r="ECE204" s="224"/>
      <c r="ECF204" s="335"/>
      <c r="ECG204" s="335"/>
      <c r="ECH204" s="224"/>
      <c r="ECI204" s="372"/>
      <c r="ECJ204" s="372"/>
      <c r="ECK204" s="333"/>
      <c r="ECL204" s="334"/>
      <c r="ECM204" s="372"/>
      <c r="ECN204" s="224"/>
      <c r="ECO204" s="224"/>
      <c r="ECP204" s="335"/>
      <c r="ECQ204" s="335"/>
      <c r="ECR204" s="224"/>
      <c r="ECS204" s="372"/>
      <c r="ECT204" s="372"/>
      <c r="ECU204" s="333"/>
      <c r="ECV204" s="334"/>
      <c r="ECW204" s="372"/>
      <c r="ECX204" s="224"/>
      <c r="ECY204" s="224"/>
      <c r="ECZ204" s="335"/>
      <c r="EDA204" s="335"/>
      <c r="EDB204" s="224"/>
      <c r="EDC204" s="372"/>
      <c r="EDD204" s="372"/>
      <c r="EDE204" s="333"/>
      <c r="EDF204" s="334"/>
      <c r="EDG204" s="372"/>
      <c r="EDH204" s="224"/>
      <c r="EDI204" s="224"/>
      <c r="EDJ204" s="335"/>
      <c r="EDK204" s="335"/>
      <c r="EDL204" s="224"/>
      <c r="EDM204" s="372"/>
      <c r="EDN204" s="372"/>
      <c r="EDO204" s="333"/>
      <c r="EDP204" s="334"/>
      <c r="EDQ204" s="372"/>
      <c r="EDR204" s="224"/>
      <c r="EDS204" s="224"/>
      <c r="EDT204" s="335"/>
      <c r="EDU204" s="335"/>
      <c r="EDV204" s="224"/>
      <c r="EDW204" s="372"/>
      <c r="EDX204" s="372"/>
      <c r="EDY204" s="333"/>
      <c r="EDZ204" s="334"/>
      <c r="EEA204" s="372"/>
      <c r="EEB204" s="224"/>
      <c r="EEC204" s="224"/>
      <c r="EED204" s="335"/>
      <c r="EEE204" s="335"/>
      <c r="EEF204" s="224"/>
      <c r="EEG204" s="372"/>
      <c r="EEH204" s="372"/>
      <c r="EEI204" s="333"/>
      <c r="EEJ204" s="334"/>
      <c r="EEK204" s="372"/>
      <c r="EEL204" s="224"/>
      <c r="EEM204" s="224"/>
      <c r="EEN204" s="335"/>
      <c r="EEO204" s="335"/>
      <c r="EEP204" s="224"/>
      <c r="EEQ204" s="372"/>
      <c r="EER204" s="372"/>
      <c r="EES204" s="333"/>
      <c r="EET204" s="334"/>
      <c r="EEU204" s="372"/>
      <c r="EEV204" s="224"/>
      <c r="EEW204" s="224"/>
      <c r="EEX204" s="335"/>
      <c r="EEY204" s="335"/>
      <c r="EEZ204" s="224"/>
      <c r="EFA204" s="372"/>
      <c r="EFB204" s="372"/>
      <c r="EFC204" s="333"/>
      <c r="EFD204" s="334"/>
      <c r="EFE204" s="372"/>
      <c r="EFF204" s="224"/>
      <c r="EFG204" s="224"/>
      <c r="EFH204" s="335"/>
      <c r="EFI204" s="335"/>
      <c r="EFJ204" s="224"/>
      <c r="EFK204" s="372"/>
      <c r="EFL204" s="372"/>
      <c r="EFM204" s="333"/>
      <c r="EFN204" s="334"/>
      <c r="EFO204" s="372"/>
      <c r="EFP204" s="224"/>
      <c r="EFQ204" s="224"/>
      <c r="EFR204" s="335"/>
      <c r="EFS204" s="335"/>
      <c r="EFT204" s="224"/>
      <c r="EFU204" s="372"/>
      <c r="EFV204" s="372"/>
      <c r="EFW204" s="333"/>
      <c r="EFX204" s="334"/>
      <c r="EFY204" s="372"/>
      <c r="EFZ204" s="224"/>
      <c r="EGA204" s="224"/>
      <c r="EGB204" s="335"/>
      <c r="EGC204" s="335"/>
      <c r="EGD204" s="224"/>
      <c r="EGE204" s="372"/>
      <c r="EGF204" s="372"/>
      <c r="EGG204" s="333"/>
      <c r="EGH204" s="334"/>
      <c r="EGI204" s="372"/>
      <c r="EGJ204" s="224"/>
      <c r="EGK204" s="224"/>
      <c r="EGL204" s="335"/>
      <c r="EGM204" s="335"/>
      <c r="EGN204" s="224"/>
      <c r="EGO204" s="372"/>
      <c r="EGP204" s="372"/>
      <c r="EGQ204" s="333"/>
      <c r="EGR204" s="334"/>
      <c r="EGS204" s="372"/>
      <c r="EGT204" s="224"/>
      <c r="EGU204" s="224"/>
      <c r="EGV204" s="335"/>
      <c r="EGW204" s="335"/>
      <c r="EGX204" s="224"/>
      <c r="EGY204" s="372"/>
      <c r="EGZ204" s="372"/>
      <c r="EHA204" s="333"/>
      <c r="EHB204" s="334"/>
      <c r="EHC204" s="372"/>
      <c r="EHD204" s="224"/>
      <c r="EHE204" s="224"/>
      <c r="EHF204" s="335"/>
      <c r="EHG204" s="335"/>
      <c r="EHH204" s="224"/>
      <c r="EHI204" s="372"/>
      <c r="EHJ204" s="372"/>
      <c r="EHK204" s="333"/>
      <c r="EHL204" s="334"/>
      <c r="EHM204" s="372"/>
      <c r="EHN204" s="224"/>
      <c r="EHO204" s="224"/>
      <c r="EHP204" s="335"/>
      <c r="EHQ204" s="335"/>
      <c r="EHR204" s="224"/>
      <c r="EHS204" s="372"/>
      <c r="EHT204" s="372"/>
      <c r="EHU204" s="333"/>
      <c r="EHV204" s="334"/>
      <c r="EHW204" s="372"/>
      <c r="EHX204" s="224"/>
      <c r="EHY204" s="224"/>
      <c r="EHZ204" s="335"/>
      <c r="EIA204" s="335"/>
      <c r="EIB204" s="224"/>
      <c r="EIC204" s="372"/>
      <c r="EID204" s="372"/>
      <c r="EIE204" s="333"/>
      <c r="EIF204" s="334"/>
      <c r="EIG204" s="372"/>
      <c r="EIH204" s="224"/>
      <c r="EII204" s="224"/>
      <c r="EIJ204" s="335"/>
      <c r="EIK204" s="335"/>
      <c r="EIL204" s="224"/>
      <c r="EIM204" s="372"/>
      <c r="EIN204" s="372"/>
      <c r="EIO204" s="333"/>
      <c r="EIP204" s="334"/>
      <c r="EIQ204" s="372"/>
      <c r="EIR204" s="224"/>
      <c r="EIS204" s="224"/>
      <c r="EIT204" s="335"/>
      <c r="EIU204" s="335"/>
      <c r="EIV204" s="224"/>
      <c r="EIW204" s="372"/>
      <c r="EIX204" s="372"/>
      <c r="EIY204" s="333"/>
      <c r="EIZ204" s="334"/>
      <c r="EJA204" s="372"/>
      <c r="EJB204" s="224"/>
      <c r="EJC204" s="224"/>
      <c r="EJD204" s="335"/>
      <c r="EJE204" s="335"/>
      <c r="EJF204" s="224"/>
      <c r="EJG204" s="372"/>
      <c r="EJH204" s="372"/>
      <c r="EJI204" s="333"/>
      <c r="EJJ204" s="334"/>
      <c r="EJK204" s="372"/>
      <c r="EJL204" s="224"/>
      <c r="EJM204" s="224"/>
      <c r="EJN204" s="335"/>
      <c r="EJO204" s="335"/>
      <c r="EJP204" s="224"/>
      <c r="EJQ204" s="372"/>
      <c r="EJR204" s="372"/>
      <c r="EJS204" s="333"/>
      <c r="EJT204" s="334"/>
      <c r="EJU204" s="372"/>
      <c r="EJV204" s="224"/>
      <c r="EJW204" s="224"/>
      <c r="EJX204" s="335"/>
      <c r="EJY204" s="335"/>
      <c r="EJZ204" s="224"/>
      <c r="EKA204" s="372"/>
      <c r="EKB204" s="372"/>
      <c r="EKC204" s="333"/>
      <c r="EKD204" s="334"/>
      <c r="EKE204" s="372"/>
      <c r="EKF204" s="224"/>
      <c r="EKG204" s="224"/>
      <c r="EKH204" s="335"/>
      <c r="EKI204" s="335"/>
      <c r="EKJ204" s="224"/>
      <c r="EKK204" s="372"/>
      <c r="EKL204" s="372"/>
      <c r="EKM204" s="333"/>
      <c r="EKN204" s="334"/>
      <c r="EKO204" s="372"/>
      <c r="EKP204" s="224"/>
      <c r="EKQ204" s="224"/>
      <c r="EKR204" s="335"/>
      <c r="EKS204" s="335"/>
      <c r="EKT204" s="224"/>
      <c r="EKU204" s="372"/>
      <c r="EKV204" s="372"/>
      <c r="EKW204" s="333"/>
      <c r="EKX204" s="334"/>
      <c r="EKY204" s="372"/>
      <c r="EKZ204" s="224"/>
      <c r="ELA204" s="224"/>
      <c r="ELB204" s="335"/>
      <c r="ELC204" s="335"/>
      <c r="ELD204" s="224"/>
      <c r="ELE204" s="372"/>
      <c r="ELF204" s="372"/>
      <c r="ELG204" s="333"/>
      <c r="ELH204" s="334"/>
      <c r="ELI204" s="372"/>
      <c r="ELJ204" s="224"/>
      <c r="ELK204" s="224"/>
      <c r="ELL204" s="335"/>
      <c r="ELM204" s="335"/>
      <c r="ELN204" s="224"/>
      <c r="ELO204" s="372"/>
      <c r="ELP204" s="372"/>
      <c r="ELQ204" s="333"/>
      <c r="ELR204" s="334"/>
      <c r="ELS204" s="372"/>
      <c r="ELT204" s="224"/>
      <c r="ELU204" s="224"/>
      <c r="ELV204" s="335"/>
      <c r="ELW204" s="335"/>
      <c r="ELX204" s="224"/>
      <c r="ELY204" s="372"/>
      <c r="ELZ204" s="372"/>
      <c r="EMA204" s="333"/>
      <c r="EMB204" s="334"/>
      <c r="EMC204" s="372"/>
      <c r="EMD204" s="224"/>
      <c r="EME204" s="224"/>
      <c r="EMF204" s="335"/>
      <c r="EMG204" s="335"/>
      <c r="EMH204" s="224"/>
      <c r="EMI204" s="372"/>
      <c r="EMJ204" s="372"/>
      <c r="EMK204" s="333"/>
      <c r="EML204" s="334"/>
      <c r="EMM204" s="372"/>
      <c r="EMN204" s="224"/>
      <c r="EMO204" s="224"/>
      <c r="EMP204" s="335"/>
      <c r="EMQ204" s="335"/>
      <c r="EMR204" s="224"/>
      <c r="EMS204" s="372"/>
      <c r="EMT204" s="372"/>
      <c r="EMU204" s="333"/>
      <c r="EMV204" s="334"/>
      <c r="EMW204" s="372"/>
      <c r="EMX204" s="224"/>
      <c r="EMY204" s="224"/>
      <c r="EMZ204" s="335"/>
      <c r="ENA204" s="335"/>
      <c r="ENB204" s="224"/>
      <c r="ENC204" s="372"/>
      <c r="END204" s="372"/>
      <c r="ENE204" s="333"/>
      <c r="ENF204" s="334"/>
      <c r="ENG204" s="372"/>
      <c r="ENH204" s="224"/>
      <c r="ENI204" s="224"/>
      <c r="ENJ204" s="335"/>
      <c r="ENK204" s="335"/>
      <c r="ENL204" s="224"/>
      <c r="ENM204" s="372"/>
      <c r="ENN204" s="372"/>
      <c r="ENO204" s="333"/>
      <c r="ENP204" s="334"/>
      <c r="ENQ204" s="372"/>
      <c r="ENR204" s="224"/>
      <c r="ENS204" s="224"/>
      <c r="ENT204" s="335"/>
      <c r="ENU204" s="335"/>
      <c r="ENV204" s="224"/>
      <c r="ENW204" s="372"/>
      <c r="ENX204" s="372"/>
      <c r="ENY204" s="333"/>
      <c r="ENZ204" s="334"/>
      <c r="EOA204" s="372"/>
      <c r="EOB204" s="224"/>
      <c r="EOC204" s="224"/>
      <c r="EOD204" s="335"/>
      <c r="EOE204" s="335"/>
      <c r="EOF204" s="224"/>
      <c r="EOG204" s="372"/>
      <c r="EOH204" s="372"/>
      <c r="EOI204" s="333"/>
      <c r="EOJ204" s="334"/>
      <c r="EOK204" s="372"/>
      <c r="EOL204" s="224"/>
      <c r="EOM204" s="224"/>
      <c r="EON204" s="335"/>
      <c r="EOO204" s="335"/>
      <c r="EOP204" s="224"/>
      <c r="EOQ204" s="372"/>
      <c r="EOR204" s="372"/>
      <c r="EOS204" s="333"/>
      <c r="EOT204" s="334"/>
      <c r="EOU204" s="372"/>
      <c r="EOV204" s="224"/>
      <c r="EOW204" s="224"/>
      <c r="EOX204" s="335"/>
      <c r="EOY204" s="335"/>
      <c r="EOZ204" s="224"/>
      <c r="EPA204" s="372"/>
      <c r="EPB204" s="372"/>
      <c r="EPC204" s="333"/>
      <c r="EPD204" s="334"/>
      <c r="EPE204" s="372"/>
      <c r="EPF204" s="224"/>
      <c r="EPG204" s="224"/>
      <c r="EPH204" s="335"/>
      <c r="EPI204" s="335"/>
      <c r="EPJ204" s="224"/>
      <c r="EPK204" s="372"/>
      <c r="EPL204" s="372"/>
      <c r="EPM204" s="333"/>
      <c r="EPN204" s="334"/>
      <c r="EPO204" s="372"/>
      <c r="EPP204" s="224"/>
      <c r="EPQ204" s="224"/>
      <c r="EPR204" s="335"/>
      <c r="EPS204" s="335"/>
      <c r="EPT204" s="224"/>
      <c r="EPU204" s="372"/>
      <c r="EPV204" s="372"/>
      <c r="EPW204" s="333"/>
      <c r="EPX204" s="334"/>
      <c r="EPY204" s="372"/>
      <c r="EPZ204" s="224"/>
      <c r="EQA204" s="224"/>
      <c r="EQB204" s="335"/>
      <c r="EQC204" s="335"/>
      <c r="EQD204" s="224"/>
      <c r="EQE204" s="372"/>
      <c r="EQF204" s="372"/>
      <c r="EQG204" s="333"/>
      <c r="EQH204" s="334"/>
      <c r="EQI204" s="372"/>
      <c r="EQJ204" s="224"/>
      <c r="EQK204" s="224"/>
      <c r="EQL204" s="335"/>
      <c r="EQM204" s="335"/>
      <c r="EQN204" s="224"/>
      <c r="EQO204" s="372"/>
      <c r="EQP204" s="372"/>
      <c r="EQQ204" s="333"/>
      <c r="EQR204" s="334"/>
      <c r="EQS204" s="372"/>
      <c r="EQT204" s="224"/>
      <c r="EQU204" s="224"/>
      <c r="EQV204" s="335"/>
      <c r="EQW204" s="335"/>
      <c r="EQX204" s="224"/>
      <c r="EQY204" s="372"/>
      <c r="EQZ204" s="372"/>
      <c r="ERA204" s="333"/>
      <c r="ERB204" s="334"/>
      <c r="ERC204" s="372"/>
      <c r="ERD204" s="224"/>
      <c r="ERE204" s="224"/>
      <c r="ERF204" s="335"/>
      <c r="ERG204" s="335"/>
      <c r="ERH204" s="224"/>
      <c r="ERI204" s="372"/>
      <c r="ERJ204" s="372"/>
      <c r="ERK204" s="333"/>
      <c r="ERL204" s="334"/>
      <c r="ERM204" s="372"/>
      <c r="ERN204" s="224"/>
      <c r="ERO204" s="224"/>
      <c r="ERP204" s="335"/>
      <c r="ERQ204" s="335"/>
      <c r="ERR204" s="224"/>
      <c r="ERS204" s="372"/>
      <c r="ERT204" s="372"/>
      <c r="ERU204" s="333"/>
      <c r="ERV204" s="334"/>
      <c r="ERW204" s="372"/>
      <c r="ERX204" s="224"/>
      <c r="ERY204" s="224"/>
      <c r="ERZ204" s="335"/>
      <c r="ESA204" s="335"/>
      <c r="ESB204" s="224"/>
      <c r="ESC204" s="372"/>
      <c r="ESD204" s="372"/>
      <c r="ESE204" s="333"/>
      <c r="ESF204" s="334"/>
      <c r="ESG204" s="372"/>
      <c r="ESH204" s="224"/>
      <c r="ESI204" s="224"/>
      <c r="ESJ204" s="335"/>
      <c r="ESK204" s="335"/>
      <c r="ESL204" s="224"/>
      <c r="ESM204" s="372"/>
      <c r="ESN204" s="372"/>
      <c r="ESO204" s="333"/>
      <c r="ESP204" s="334"/>
      <c r="ESQ204" s="372"/>
      <c r="ESR204" s="224"/>
      <c r="ESS204" s="224"/>
      <c r="EST204" s="335"/>
      <c r="ESU204" s="335"/>
      <c r="ESV204" s="224"/>
      <c r="ESW204" s="372"/>
      <c r="ESX204" s="372"/>
      <c r="ESY204" s="333"/>
      <c r="ESZ204" s="334"/>
      <c r="ETA204" s="372"/>
      <c r="ETB204" s="224"/>
      <c r="ETC204" s="224"/>
      <c r="ETD204" s="335"/>
      <c r="ETE204" s="335"/>
      <c r="ETF204" s="224"/>
      <c r="ETG204" s="372"/>
      <c r="ETH204" s="372"/>
      <c r="ETI204" s="333"/>
      <c r="ETJ204" s="334"/>
      <c r="ETK204" s="372"/>
      <c r="ETL204" s="224"/>
      <c r="ETM204" s="224"/>
      <c r="ETN204" s="335"/>
      <c r="ETO204" s="335"/>
      <c r="ETP204" s="224"/>
      <c r="ETQ204" s="372"/>
      <c r="ETR204" s="372"/>
      <c r="ETS204" s="333"/>
      <c r="ETT204" s="334"/>
      <c r="ETU204" s="372"/>
      <c r="ETV204" s="224"/>
      <c r="ETW204" s="224"/>
      <c r="ETX204" s="335"/>
      <c r="ETY204" s="335"/>
      <c r="ETZ204" s="224"/>
      <c r="EUA204" s="372"/>
      <c r="EUB204" s="372"/>
      <c r="EUC204" s="333"/>
      <c r="EUD204" s="334"/>
      <c r="EUE204" s="372"/>
      <c r="EUF204" s="224"/>
      <c r="EUG204" s="224"/>
      <c r="EUH204" s="335"/>
      <c r="EUI204" s="335"/>
      <c r="EUJ204" s="224"/>
      <c r="EUK204" s="372"/>
      <c r="EUL204" s="372"/>
      <c r="EUM204" s="333"/>
      <c r="EUN204" s="334"/>
      <c r="EUO204" s="372"/>
      <c r="EUP204" s="224"/>
      <c r="EUQ204" s="224"/>
      <c r="EUR204" s="335"/>
      <c r="EUS204" s="335"/>
      <c r="EUT204" s="224"/>
      <c r="EUU204" s="372"/>
      <c r="EUV204" s="372"/>
      <c r="EUW204" s="333"/>
      <c r="EUX204" s="334"/>
      <c r="EUY204" s="372"/>
      <c r="EUZ204" s="224"/>
      <c r="EVA204" s="224"/>
      <c r="EVB204" s="335"/>
      <c r="EVC204" s="335"/>
      <c r="EVD204" s="224"/>
      <c r="EVE204" s="372"/>
      <c r="EVF204" s="372"/>
      <c r="EVG204" s="333"/>
      <c r="EVH204" s="334"/>
      <c r="EVI204" s="372"/>
      <c r="EVJ204" s="224"/>
      <c r="EVK204" s="224"/>
      <c r="EVL204" s="335"/>
      <c r="EVM204" s="335"/>
      <c r="EVN204" s="224"/>
      <c r="EVO204" s="372"/>
      <c r="EVP204" s="372"/>
      <c r="EVQ204" s="333"/>
      <c r="EVR204" s="334"/>
      <c r="EVS204" s="372"/>
      <c r="EVT204" s="224"/>
      <c r="EVU204" s="224"/>
      <c r="EVV204" s="335"/>
      <c r="EVW204" s="335"/>
      <c r="EVX204" s="224"/>
      <c r="EVY204" s="372"/>
      <c r="EVZ204" s="372"/>
      <c r="EWA204" s="333"/>
      <c r="EWB204" s="334"/>
      <c r="EWC204" s="372"/>
      <c r="EWD204" s="224"/>
      <c r="EWE204" s="224"/>
      <c r="EWF204" s="335"/>
      <c r="EWG204" s="335"/>
      <c r="EWH204" s="224"/>
      <c r="EWI204" s="372"/>
      <c r="EWJ204" s="372"/>
      <c r="EWK204" s="333"/>
      <c r="EWL204" s="334"/>
      <c r="EWM204" s="372"/>
      <c r="EWN204" s="224"/>
      <c r="EWO204" s="224"/>
      <c r="EWP204" s="335"/>
      <c r="EWQ204" s="335"/>
      <c r="EWR204" s="224"/>
      <c r="EWS204" s="372"/>
      <c r="EWT204" s="372"/>
      <c r="EWU204" s="333"/>
      <c r="EWV204" s="334"/>
      <c r="EWW204" s="372"/>
      <c r="EWX204" s="224"/>
      <c r="EWY204" s="224"/>
      <c r="EWZ204" s="335"/>
      <c r="EXA204" s="335"/>
      <c r="EXB204" s="224"/>
      <c r="EXC204" s="372"/>
      <c r="EXD204" s="372"/>
      <c r="EXE204" s="333"/>
      <c r="EXF204" s="334"/>
      <c r="EXG204" s="372"/>
      <c r="EXH204" s="224"/>
      <c r="EXI204" s="224"/>
      <c r="EXJ204" s="335"/>
      <c r="EXK204" s="335"/>
      <c r="EXL204" s="224"/>
      <c r="EXM204" s="372"/>
      <c r="EXN204" s="372"/>
      <c r="EXO204" s="333"/>
      <c r="EXP204" s="334"/>
      <c r="EXQ204" s="372"/>
      <c r="EXR204" s="224"/>
      <c r="EXS204" s="224"/>
      <c r="EXT204" s="335"/>
      <c r="EXU204" s="335"/>
      <c r="EXV204" s="224"/>
      <c r="EXW204" s="372"/>
      <c r="EXX204" s="372"/>
      <c r="EXY204" s="333"/>
      <c r="EXZ204" s="334"/>
      <c r="EYA204" s="372"/>
      <c r="EYB204" s="224"/>
      <c r="EYC204" s="224"/>
      <c r="EYD204" s="335"/>
      <c r="EYE204" s="335"/>
      <c r="EYF204" s="224"/>
      <c r="EYG204" s="372"/>
      <c r="EYH204" s="372"/>
      <c r="EYI204" s="333"/>
      <c r="EYJ204" s="334"/>
      <c r="EYK204" s="372"/>
      <c r="EYL204" s="224"/>
      <c r="EYM204" s="224"/>
      <c r="EYN204" s="335"/>
      <c r="EYO204" s="335"/>
      <c r="EYP204" s="224"/>
      <c r="EYQ204" s="372"/>
      <c r="EYR204" s="372"/>
      <c r="EYS204" s="333"/>
      <c r="EYT204" s="334"/>
      <c r="EYU204" s="372"/>
      <c r="EYV204" s="224"/>
      <c r="EYW204" s="224"/>
      <c r="EYX204" s="335"/>
      <c r="EYY204" s="335"/>
      <c r="EYZ204" s="224"/>
      <c r="EZA204" s="372"/>
      <c r="EZB204" s="372"/>
      <c r="EZC204" s="333"/>
      <c r="EZD204" s="334"/>
      <c r="EZE204" s="372"/>
      <c r="EZF204" s="224"/>
      <c r="EZG204" s="224"/>
      <c r="EZH204" s="335"/>
      <c r="EZI204" s="335"/>
      <c r="EZJ204" s="224"/>
      <c r="EZK204" s="372"/>
      <c r="EZL204" s="372"/>
      <c r="EZM204" s="333"/>
      <c r="EZN204" s="334"/>
      <c r="EZO204" s="372"/>
      <c r="EZP204" s="224"/>
      <c r="EZQ204" s="224"/>
      <c r="EZR204" s="335"/>
      <c r="EZS204" s="335"/>
      <c r="EZT204" s="224"/>
      <c r="EZU204" s="372"/>
      <c r="EZV204" s="372"/>
      <c r="EZW204" s="333"/>
      <c r="EZX204" s="334"/>
      <c r="EZY204" s="372"/>
      <c r="EZZ204" s="224"/>
      <c r="FAA204" s="224"/>
      <c r="FAB204" s="335"/>
      <c r="FAC204" s="335"/>
      <c r="FAD204" s="224"/>
      <c r="FAE204" s="372"/>
      <c r="FAF204" s="372"/>
      <c r="FAG204" s="333"/>
      <c r="FAH204" s="334"/>
      <c r="FAI204" s="372"/>
      <c r="FAJ204" s="224"/>
      <c r="FAK204" s="224"/>
      <c r="FAL204" s="335"/>
      <c r="FAM204" s="335"/>
      <c r="FAN204" s="224"/>
      <c r="FAO204" s="372"/>
      <c r="FAP204" s="372"/>
      <c r="FAQ204" s="333"/>
      <c r="FAR204" s="334"/>
      <c r="FAS204" s="372"/>
      <c r="FAT204" s="224"/>
      <c r="FAU204" s="224"/>
      <c r="FAV204" s="335"/>
      <c r="FAW204" s="335"/>
      <c r="FAX204" s="224"/>
      <c r="FAY204" s="372"/>
      <c r="FAZ204" s="372"/>
      <c r="FBA204" s="333"/>
      <c r="FBB204" s="334"/>
      <c r="FBC204" s="372"/>
      <c r="FBD204" s="224"/>
      <c r="FBE204" s="224"/>
      <c r="FBF204" s="335"/>
      <c r="FBG204" s="335"/>
      <c r="FBH204" s="224"/>
      <c r="FBI204" s="372"/>
      <c r="FBJ204" s="372"/>
      <c r="FBK204" s="333"/>
      <c r="FBL204" s="334"/>
      <c r="FBM204" s="372"/>
      <c r="FBN204" s="224"/>
      <c r="FBO204" s="224"/>
      <c r="FBP204" s="335"/>
      <c r="FBQ204" s="335"/>
      <c r="FBR204" s="224"/>
      <c r="FBS204" s="372"/>
      <c r="FBT204" s="372"/>
      <c r="FBU204" s="333"/>
      <c r="FBV204" s="334"/>
      <c r="FBW204" s="372"/>
      <c r="FBX204" s="224"/>
      <c r="FBY204" s="224"/>
      <c r="FBZ204" s="335"/>
      <c r="FCA204" s="335"/>
      <c r="FCB204" s="224"/>
      <c r="FCC204" s="372"/>
      <c r="FCD204" s="372"/>
      <c r="FCE204" s="333"/>
      <c r="FCF204" s="334"/>
      <c r="FCG204" s="372"/>
      <c r="FCH204" s="224"/>
      <c r="FCI204" s="224"/>
      <c r="FCJ204" s="335"/>
      <c r="FCK204" s="335"/>
      <c r="FCL204" s="224"/>
      <c r="FCM204" s="372"/>
      <c r="FCN204" s="372"/>
      <c r="FCO204" s="333"/>
      <c r="FCP204" s="334"/>
      <c r="FCQ204" s="372"/>
      <c r="FCR204" s="224"/>
      <c r="FCS204" s="224"/>
      <c r="FCT204" s="335"/>
      <c r="FCU204" s="335"/>
      <c r="FCV204" s="224"/>
      <c r="FCW204" s="372"/>
      <c r="FCX204" s="372"/>
      <c r="FCY204" s="333"/>
      <c r="FCZ204" s="334"/>
      <c r="FDA204" s="372"/>
      <c r="FDB204" s="224"/>
      <c r="FDC204" s="224"/>
      <c r="FDD204" s="335"/>
      <c r="FDE204" s="335"/>
      <c r="FDF204" s="224"/>
      <c r="FDG204" s="372"/>
      <c r="FDH204" s="372"/>
      <c r="FDI204" s="333"/>
      <c r="FDJ204" s="334"/>
      <c r="FDK204" s="372"/>
      <c r="FDL204" s="224"/>
      <c r="FDM204" s="224"/>
      <c r="FDN204" s="335"/>
      <c r="FDO204" s="335"/>
      <c r="FDP204" s="224"/>
      <c r="FDQ204" s="372"/>
      <c r="FDR204" s="372"/>
      <c r="FDS204" s="333"/>
      <c r="FDT204" s="334"/>
      <c r="FDU204" s="372"/>
      <c r="FDV204" s="224"/>
      <c r="FDW204" s="224"/>
      <c r="FDX204" s="335"/>
      <c r="FDY204" s="335"/>
      <c r="FDZ204" s="224"/>
      <c r="FEA204" s="372"/>
      <c r="FEB204" s="372"/>
      <c r="FEC204" s="333"/>
      <c r="FED204" s="334"/>
      <c r="FEE204" s="372"/>
      <c r="FEF204" s="224"/>
      <c r="FEG204" s="224"/>
      <c r="FEH204" s="335"/>
      <c r="FEI204" s="335"/>
      <c r="FEJ204" s="224"/>
      <c r="FEK204" s="372"/>
      <c r="FEL204" s="372"/>
      <c r="FEM204" s="333"/>
      <c r="FEN204" s="334"/>
      <c r="FEO204" s="372"/>
      <c r="FEP204" s="224"/>
      <c r="FEQ204" s="224"/>
      <c r="FER204" s="335"/>
      <c r="FES204" s="335"/>
      <c r="FET204" s="224"/>
      <c r="FEU204" s="372"/>
      <c r="FEV204" s="372"/>
      <c r="FEW204" s="333"/>
      <c r="FEX204" s="334"/>
      <c r="FEY204" s="372"/>
      <c r="FEZ204" s="224"/>
      <c r="FFA204" s="224"/>
      <c r="FFB204" s="335"/>
      <c r="FFC204" s="335"/>
      <c r="FFD204" s="224"/>
      <c r="FFE204" s="372"/>
      <c r="FFF204" s="372"/>
      <c r="FFG204" s="333"/>
      <c r="FFH204" s="334"/>
      <c r="FFI204" s="372"/>
      <c r="FFJ204" s="224"/>
      <c r="FFK204" s="224"/>
      <c r="FFL204" s="335"/>
      <c r="FFM204" s="335"/>
      <c r="FFN204" s="224"/>
      <c r="FFO204" s="372"/>
      <c r="FFP204" s="372"/>
      <c r="FFQ204" s="333"/>
      <c r="FFR204" s="334"/>
      <c r="FFS204" s="372"/>
      <c r="FFT204" s="224"/>
      <c r="FFU204" s="224"/>
      <c r="FFV204" s="335"/>
      <c r="FFW204" s="335"/>
      <c r="FFX204" s="224"/>
      <c r="FFY204" s="372"/>
      <c r="FFZ204" s="372"/>
      <c r="FGA204" s="333"/>
      <c r="FGB204" s="334"/>
      <c r="FGC204" s="372"/>
      <c r="FGD204" s="224"/>
      <c r="FGE204" s="224"/>
      <c r="FGF204" s="335"/>
      <c r="FGG204" s="335"/>
      <c r="FGH204" s="224"/>
      <c r="FGI204" s="372"/>
      <c r="FGJ204" s="372"/>
      <c r="FGK204" s="333"/>
      <c r="FGL204" s="334"/>
      <c r="FGM204" s="372"/>
      <c r="FGN204" s="224"/>
      <c r="FGO204" s="224"/>
      <c r="FGP204" s="335"/>
      <c r="FGQ204" s="335"/>
      <c r="FGR204" s="224"/>
      <c r="FGS204" s="372"/>
      <c r="FGT204" s="372"/>
      <c r="FGU204" s="333"/>
      <c r="FGV204" s="334"/>
      <c r="FGW204" s="372"/>
      <c r="FGX204" s="224"/>
      <c r="FGY204" s="224"/>
      <c r="FGZ204" s="335"/>
      <c r="FHA204" s="335"/>
      <c r="FHB204" s="224"/>
      <c r="FHC204" s="372"/>
      <c r="FHD204" s="372"/>
      <c r="FHE204" s="333"/>
      <c r="FHF204" s="334"/>
      <c r="FHG204" s="372"/>
      <c r="FHH204" s="224"/>
      <c r="FHI204" s="224"/>
      <c r="FHJ204" s="335"/>
      <c r="FHK204" s="335"/>
      <c r="FHL204" s="224"/>
      <c r="FHM204" s="372"/>
      <c r="FHN204" s="372"/>
      <c r="FHO204" s="333"/>
      <c r="FHP204" s="334"/>
      <c r="FHQ204" s="372"/>
      <c r="FHR204" s="224"/>
      <c r="FHS204" s="224"/>
      <c r="FHT204" s="335"/>
      <c r="FHU204" s="335"/>
      <c r="FHV204" s="224"/>
      <c r="FHW204" s="372"/>
      <c r="FHX204" s="372"/>
      <c r="FHY204" s="333"/>
      <c r="FHZ204" s="334"/>
      <c r="FIA204" s="372"/>
      <c r="FIB204" s="224"/>
      <c r="FIC204" s="224"/>
      <c r="FID204" s="335"/>
      <c r="FIE204" s="335"/>
      <c r="FIF204" s="224"/>
      <c r="FIG204" s="372"/>
      <c r="FIH204" s="372"/>
      <c r="FII204" s="333"/>
      <c r="FIJ204" s="334"/>
      <c r="FIK204" s="372"/>
      <c r="FIL204" s="224"/>
      <c r="FIM204" s="224"/>
      <c r="FIN204" s="335"/>
      <c r="FIO204" s="335"/>
      <c r="FIP204" s="224"/>
      <c r="FIQ204" s="372"/>
      <c r="FIR204" s="372"/>
      <c r="FIS204" s="333"/>
      <c r="FIT204" s="334"/>
      <c r="FIU204" s="372"/>
      <c r="FIV204" s="224"/>
      <c r="FIW204" s="224"/>
      <c r="FIX204" s="335"/>
      <c r="FIY204" s="335"/>
      <c r="FIZ204" s="224"/>
      <c r="FJA204" s="372"/>
      <c r="FJB204" s="372"/>
      <c r="FJC204" s="333"/>
      <c r="FJD204" s="334"/>
      <c r="FJE204" s="372"/>
      <c r="FJF204" s="224"/>
      <c r="FJG204" s="224"/>
      <c r="FJH204" s="335"/>
      <c r="FJI204" s="335"/>
      <c r="FJJ204" s="224"/>
      <c r="FJK204" s="372"/>
      <c r="FJL204" s="372"/>
      <c r="FJM204" s="333"/>
      <c r="FJN204" s="334"/>
      <c r="FJO204" s="372"/>
      <c r="FJP204" s="224"/>
      <c r="FJQ204" s="224"/>
      <c r="FJR204" s="335"/>
      <c r="FJS204" s="335"/>
      <c r="FJT204" s="224"/>
      <c r="FJU204" s="372"/>
      <c r="FJV204" s="372"/>
      <c r="FJW204" s="333"/>
      <c r="FJX204" s="334"/>
      <c r="FJY204" s="372"/>
      <c r="FJZ204" s="224"/>
      <c r="FKA204" s="224"/>
      <c r="FKB204" s="335"/>
      <c r="FKC204" s="335"/>
      <c r="FKD204" s="224"/>
      <c r="FKE204" s="372"/>
      <c r="FKF204" s="372"/>
      <c r="FKG204" s="333"/>
      <c r="FKH204" s="334"/>
      <c r="FKI204" s="372"/>
      <c r="FKJ204" s="224"/>
      <c r="FKK204" s="224"/>
      <c r="FKL204" s="335"/>
      <c r="FKM204" s="335"/>
      <c r="FKN204" s="224"/>
      <c r="FKO204" s="372"/>
      <c r="FKP204" s="372"/>
      <c r="FKQ204" s="333"/>
      <c r="FKR204" s="334"/>
      <c r="FKS204" s="372"/>
      <c r="FKT204" s="224"/>
      <c r="FKU204" s="224"/>
      <c r="FKV204" s="335"/>
      <c r="FKW204" s="335"/>
      <c r="FKX204" s="224"/>
      <c r="FKY204" s="372"/>
      <c r="FKZ204" s="372"/>
      <c r="FLA204" s="333"/>
      <c r="FLB204" s="334"/>
      <c r="FLC204" s="372"/>
      <c r="FLD204" s="224"/>
      <c r="FLE204" s="224"/>
      <c r="FLF204" s="335"/>
      <c r="FLG204" s="335"/>
      <c r="FLH204" s="224"/>
      <c r="FLI204" s="372"/>
      <c r="FLJ204" s="372"/>
      <c r="FLK204" s="333"/>
      <c r="FLL204" s="334"/>
      <c r="FLM204" s="372"/>
      <c r="FLN204" s="224"/>
      <c r="FLO204" s="224"/>
      <c r="FLP204" s="335"/>
      <c r="FLQ204" s="335"/>
      <c r="FLR204" s="224"/>
      <c r="FLS204" s="372"/>
      <c r="FLT204" s="372"/>
      <c r="FLU204" s="333"/>
      <c r="FLV204" s="334"/>
      <c r="FLW204" s="372"/>
      <c r="FLX204" s="224"/>
      <c r="FLY204" s="224"/>
      <c r="FLZ204" s="335"/>
      <c r="FMA204" s="335"/>
      <c r="FMB204" s="224"/>
      <c r="FMC204" s="372"/>
      <c r="FMD204" s="372"/>
      <c r="FME204" s="333"/>
      <c r="FMF204" s="334"/>
      <c r="FMG204" s="372"/>
      <c r="FMH204" s="224"/>
      <c r="FMI204" s="224"/>
      <c r="FMJ204" s="335"/>
      <c r="FMK204" s="335"/>
      <c r="FML204" s="224"/>
      <c r="FMM204" s="372"/>
      <c r="FMN204" s="372"/>
      <c r="FMO204" s="333"/>
      <c r="FMP204" s="334"/>
      <c r="FMQ204" s="372"/>
      <c r="FMR204" s="224"/>
      <c r="FMS204" s="224"/>
      <c r="FMT204" s="335"/>
      <c r="FMU204" s="335"/>
      <c r="FMV204" s="224"/>
      <c r="FMW204" s="372"/>
      <c r="FMX204" s="372"/>
      <c r="FMY204" s="333"/>
      <c r="FMZ204" s="334"/>
      <c r="FNA204" s="372"/>
      <c r="FNB204" s="224"/>
      <c r="FNC204" s="224"/>
      <c r="FND204" s="335"/>
      <c r="FNE204" s="335"/>
      <c r="FNF204" s="224"/>
      <c r="FNG204" s="372"/>
      <c r="FNH204" s="372"/>
      <c r="FNI204" s="333"/>
      <c r="FNJ204" s="334"/>
      <c r="FNK204" s="372"/>
      <c r="FNL204" s="224"/>
      <c r="FNM204" s="224"/>
      <c r="FNN204" s="335"/>
      <c r="FNO204" s="335"/>
      <c r="FNP204" s="224"/>
      <c r="FNQ204" s="372"/>
      <c r="FNR204" s="372"/>
      <c r="FNS204" s="333"/>
      <c r="FNT204" s="334"/>
      <c r="FNU204" s="372"/>
      <c r="FNV204" s="224"/>
      <c r="FNW204" s="224"/>
      <c r="FNX204" s="335"/>
      <c r="FNY204" s="335"/>
      <c r="FNZ204" s="224"/>
      <c r="FOA204" s="372"/>
      <c r="FOB204" s="372"/>
      <c r="FOC204" s="333"/>
      <c r="FOD204" s="334"/>
      <c r="FOE204" s="372"/>
      <c r="FOF204" s="224"/>
      <c r="FOG204" s="224"/>
      <c r="FOH204" s="335"/>
      <c r="FOI204" s="335"/>
      <c r="FOJ204" s="224"/>
      <c r="FOK204" s="372"/>
      <c r="FOL204" s="372"/>
      <c r="FOM204" s="333"/>
      <c r="FON204" s="334"/>
      <c r="FOO204" s="372"/>
      <c r="FOP204" s="224"/>
      <c r="FOQ204" s="224"/>
      <c r="FOR204" s="335"/>
      <c r="FOS204" s="335"/>
      <c r="FOT204" s="224"/>
      <c r="FOU204" s="372"/>
      <c r="FOV204" s="372"/>
      <c r="FOW204" s="333"/>
      <c r="FOX204" s="334"/>
      <c r="FOY204" s="372"/>
      <c r="FOZ204" s="224"/>
      <c r="FPA204" s="224"/>
      <c r="FPB204" s="335"/>
      <c r="FPC204" s="335"/>
      <c r="FPD204" s="224"/>
      <c r="FPE204" s="372"/>
      <c r="FPF204" s="372"/>
      <c r="FPG204" s="333"/>
      <c r="FPH204" s="334"/>
      <c r="FPI204" s="372"/>
      <c r="FPJ204" s="224"/>
      <c r="FPK204" s="224"/>
      <c r="FPL204" s="335"/>
      <c r="FPM204" s="335"/>
      <c r="FPN204" s="224"/>
      <c r="FPO204" s="372"/>
      <c r="FPP204" s="372"/>
      <c r="FPQ204" s="333"/>
      <c r="FPR204" s="334"/>
      <c r="FPS204" s="372"/>
      <c r="FPT204" s="224"/>
      <c r="FPU204" s="224"/>
      <c r="FPV204" s="335"/>
      <c r="FPW204" s="335"/>
      <c r="FPX204" s="224"/>
      <c r="FPY204" s="372"/>
      <c r="FPZ204" s="372"/>
      <c r="FQA204" s="333"/>
      <c r="FQB204" s="334"/>
      <c r="FQC204" s="372"/>
      <c r="FQD204" s="224"/>
      <c r="FQE204" s="224"/>
      <c r="FQF204" s="335"/>
      <c r="FQG204" s="335"/>
      <c r="FQH204" s="224"/>
      <c r="FQI204" s="372"/>
      <c r="FQJ204" s="372"/>
      <c r="FQK204" s="333"/>
      <c r="FQL204" s="334"/>
      <c r="FQM204" s="372"/>
      <c r="FQN204" s="224"/>
      <c r="FQO204" s="224"/>
      <c r="FQP204" s="335"/>
      <c r="FQQ204" s="335"/>
      <c r="FQR204" s="224"/>
      <c r="FQS204" s="372"/>
      <c r="FQT204" s="372"/>
      <c r="FQU204" s="333"/>
      <c r="FQV204" s="334"/>
      <c r="FQW204" s="372"/>
      <c r="FQX204" s="224"/>
      <c r="FQY204" s="224"/>
      <c r="FQZ204" s="335"/>
      <c r="FRA204" s="335"/>
      <c r="FRB204" s="224"/>
      <c r="FRC204" s="372"/>
      <c r="FRD204" s="372"/>
      <c r="FRE204" s="333"/>
      <c r="FRF204" s="334"/>
      <c r="FRG204" s="372"/>
      <c r="FRH204" s="224"/>
      <c r="FRI204" s="224"/>
      <c r="FRJ204" s="335"/>
      <c r="FRK204" s="335"/>
      <c r="FRL204" s="224"/>
      <c r="FRM204" s="372"/>
      <c r="FRN204" s="372"/>
      <c r="FRO204" s="333"/>
      <c r="FRP204" s="334"/>
      <c r="FRQ204" s="372"/>
      <c r="FRR204" s="224"/>
      <c r="FRS204" s="224"/>
      <c r="FRT204" s="335"/>
      <c r="FRU204" s="335"/>
      <c r="FRV204" s="224"/>
      <c r="FRW204" s="372"/>
      <c r="FRX204" s="372"/>
      <c r="FRY204" s="333"/>
      <c r="FRZ204" s="334"/>
      <c r="FSA204" s="372"/>
      <c r="FSB204" s="224"/>
      <c r="FSC204" s="224"/>
      <c r="FSD204" s="335"/>
      <c r="FSE204" s="335"/>
      <c r="FSF204" s="224"/>
      <c r="FSG204" s="372"/>
      <c r="FSH204" s="372"/>
      <c r="FSI204" s="333"/>
      <c r="FSJ204" s="334"/>
      <c r="FSK204" s="372"/>
      <c r="FSL204" s="224"/>
      <c r="FSM204" s="224"/>
      <c r="FSN204" s="335"/>
      <c r="FSO204" s="335"/>
      <c r="FSP204" s="224"/>
      <c r="FSQ204" s="372"/>
      <c r="FSR204" s="372"/>
      <c r="FSS204" s="333"/>
      <c r="FST204" s="334"/>
      <c r="FSU204" s="372"/>
      <c r="FSV204" s="224"/>
      <c r="FSW204" s="224"/>
      <c r="FSX204" s="335"/>
      <c r="FSY204" s="335"/>
      <c r="FSZ204" s="224"/>
      <c r="FTA204" s="372"/>
      <c r="FTB204" s="372"/>
      <c r="FTC204" s="333"/>
      <c r="FTD204" s="334"/>
      <c r="FTE204" s="372"/>
      <c r="FTF204" s="224"/>
      <c r="FTG204" s="224"/>
      <c r="FTH204" s="335"/>
      <c r="FTI204" s="335"/>
      <c r="FTJ204" s="224"/>
      <c r="FTK204" s="372"/>
      <c r="FTL204" s="372"/>
      <c r="FTM204" s="333"/>
      <c r="FTN204" s="334"/>
      <c r="FTO204" s="372"/>
      <c r="FTP204" s="224"/>
      <c r="FTQ204" s="224"/>
      <c r="FTR204" s="335"/>
      <c r="FTS204" s="335"/>
      <c r="FTT204" s="224"/>
      <c r="FTU204" s="372"/>
      <c r="FTV204" s="372"/>
      <c r="FTW204" s="333"/>
      <c r="FTX204" s="334"/>
      <c r="FTY204" s="372"/>
      <c r="FTZ204" s="224"/>
      <c r="FUA204" s="224"/>
      <c r="FUB204" s="335"/>
      <c r="FUC204" s="335"/>
      <c r="FUD204" s="224"/>
      <c r="FUE204" s="372"/>
      <c r="FUF204" s="372"/>
      <c r="FUG204" s="333"/>
      <c r="FUH204" s="334"/>
      <c r="FUI204" s="372"/>
      <c r="FUJ204" s="224"/>
      <c r="FUK204" s="224"/>
      <c r="FUL204" s="335"/>
      <c r="FUM204" s="335"/>
      <c r="FUN204" s="224"/>
      <c r="FUO204" s="372"/>
      <c r="FUP204" s="372"/>
      <c r="FUQ204" s="333"/>
      <c r="FUR204" s="334"/>
      <c r="FUS204" s="372"/>
      <c r="FUT204" s="224"/>
      <c r="FUU204" s="224"/>
      <c r="FUV204" s="335"/>
      <c r="FUW204" s="335"/>
      <c r="FUX204" s="224"/>
      <c r="FUY204" s="372"/>
      <c r="FUZ204" s="372"/>
      <c r="FVA204" s="333"/>
      <c r="FVB204" s="334"/>
      <c r="FVC204" s="372"/>
      <c r="FVD204" s="224"/>
      <c r="FVE204" s="224"/>
      <c r="FVF204" s="335"/>
      <c r="FVG204" s="335"/>
      <c r="FVH204" s="224"/>
      <c r="FVI204" s="372"/>
      <c r="FVJ204" s="372"/>
      <c r="FVK204" s="333"/>
      <c r="FVL204" s="334"/>
      <c r="FVM204" s="372"/>
      <c r="FVN204" s="224"/>
      <c r="FVO204" s="224"/>
      <c r="FVP204" s="335"/>
      <c r="FVQ204" s="335"/>
      <c r="FVR204" s="224"/>
      <c r="FVS204" s="372"/>
      <c r="FVT204" s="372"/>
      <c r="FVU204" s="333"/>
      <c r="FVV204" s="334"/>
      <c r="FVW204" s="372"/>
      <c r="FVX204" s="224"/>
      <c r="FVY204" s="224"/>
      <c r="FVZ204" s="335"/>
      <c r="FWA204" s="335"/>
      <c r="FWB204" s="224"/>
      <c r="FWC204" s="372"/>
      <c r="FWD204" s="372"/>
      <c r="FWE204" s="333"/>
      <c r="FWF204" s="334"/>
      <c r="FWG204" s="372"/>
      <c r="FWH204" s="224"/>
      <c r="FWI204" s="224"/>
      <c r="FWJ204" s="335"/>
      <c r="FWK204" s="335"/>
      <c r="FWL204" s="224"/>
      <c r="FWM204" s="372"/>
      <c r="FWN204" s="372"/>
      <c r="FWO204" s="333"/>
      <c r="FWP204" s="334"/>
      <c r="FWQ204" s="372"/>
      <c r="FWR204" s="224"/>
      <c r="FWS204" s="224"/>
      <c r="FWT204" s="335"/>
      <c r="FWU204" s="335"/>
      <c r="FWV204" s="224"/>
      <c r="FWW204" s="372"/>
      <c r="FWX204" s="372"/>
      <c r="FWY204" s="333"/>
      <c r="FWZ204" s="334"/>
      <c r="FXA204" s="372"/>
      <c r="FXB204" s="224"/>
      <c r="FXC204" s="224"/>
      <c r="FXD204" s="335"/>
      <c r="FXE204" s="335"/>
      <c r="FXF204" s="224"/>
      <c r="FXG204" s="372"/>
      <c r="FXH204" s="372"/>
      <c r="FXI204" s="333"/>
      <c r="FXJ204" s="334"/>
      <c r="FXK204" s="372"/>
      <c r="FXL204" s="224"/>
      <c r="FXM204" s="224"/>
      <c r="FXN204" s="335"/>
      <c r="FXO204" s="335"/>
      <c r="FXP204" s="224"/>
      <c r="FXQ204" s="372"/>
      <c r="FXR204" s="372"/>
      <c r="FXS204" s="333"/>
      <c r="FXT204" s="334"/>
      <c r="FXU204" s="372"/>
      <c r="FXV204" s="224"/>
      <c r="FXW204" s="224"/>
      <c r="FXX204" s="335"/>
      <c r="FXY204" s="335"/>
      <c r="FXZ204" s="224"/>
      <c r="FYA204" s="372"/>
      <c r="FYB204" s="372"/>
      <c r="FYC204" s="333"/>
      <c r="FYD204" s="334"/>
      <c r="FYE204" s="372"/>
      <c r="FYF204" s="224"/>
      <c r="FYG204" s="224"/>
      <c r="FYH204" s="335"/>
      <c r="FYI204" s="335"/>
      <c r="FYJ204" s="224"/>
      <c r="FYK204" s="372"/>
      <c r="FYL204" s="372"/>
      <c r="FYM204" s="333"/>
      <c r="FYN204" s="334"/>
      <c r="FYO204" s="372"/>
      <c r="FYP204" s="224"/>
      <c r="FYQ204" s="224"/>
      <c r="FYR204" s="335"/>
      <c r="FYS204" s="335"/>
      <c r="FYT204" s="224"/>
      <c r="FYU204" s="372"/>
      <c r="FYV204" s="372"/>
      <c r="FYW204" s="333"/>
      <c r="FYX204" s="334"/>
      <c r="FYY204" s="372"/>
      <c r="FYZ204" s="224"/>
      <c r="FZA204" s="224"/>
      <c r="FZB204" s="335"/>
      <c r="FZC204" s="335"/>
      <c r="FZD204" s="224"/>
      <c r="FZE204" s="372"/>
      <c r="FZF204" s="372"/>
      <c r="FZG204" s="333"/>
      <c r="FZH204" s="334"/>
      <c r="FZI204" s="372"/>
      <c r="FZJ204" s="224"/>
      <c r="FZK204" s="224"/>
      <c r="FZL204" s="335"/>
      <c r="FZM204" s="335"/>
      <c r="FZN204" s="224"/>
      <c r="FZO204" s="372"/>
      <c r="FZP204" s="372"/>
      <c r="FZQ204" s="333"/>
      <c r="FZR204" s="334"/>
      <c r="FZS204" s="372"/>
      <c r="FZT204" s="224"/>
      <c r="FZU204" s="224"/>
      <c r="FZV204" s="335"/>
      <c r="FZW204" s="335"/>
      <c r="FZX204" s="224"/>
      <c r="FZY204" s="372"/>
      <c r="FZZ204" s="372"/>
      <c r="GAA204" s="333"/>
      <c r="GAB204" s="334"/>
      <c r="GAC204" s="372"/>
      <c r="GAD204" s="224"/>
      <c r="GAE204" s="224"/>
      <c r="GAF204" s="335"/>
      <c r="GAG204" s="335"/>
      <c r="GAH204" s="224"/>
      <c r="GAI204" s="372"/>
      <c r="GAJ204" s="372"/>
      <c r="GAK204" s="333"/>
      <c r="GAL204" s="334"/>
      <c r="GAM204" s="372"/>
      <c r="GAN204" s="224"/>
      <c r="GAO204" s="224"/>
      <c r="GAP204" s="335"/>
      <c r="GAQ204" s="335"/>
      <c r="GAR204" s="224"/>
      <c r="GAS204" s="372"/>
      <c r="GAT204" s="372"/>
      <c r="GAU204" s="333"/>
      <c r="GAV204" s="334"/>
      <c r="GAW204" s="372"/>
      <c r="GAX204" s="224"/>
      <c r="GAY204" s="224"/>
      <c r="GAZ204" s="335"/>
      <c r="GBA204" s="335"/>
      <c r="GBB204" s="224"/>
      <c r="GBC204" s="372"/>
      <c r="GBD204" s="372"/>
      <c r="GBE204" s="333"/>
      <c r="GBF204" s="334"/>
      <c r="GBG204" s="372"/>
      <c r="GBH204" s="224"/>
      <c r="GBI204" s="224"/>
      <c r="GBJ204" s="335"/>
      <c r="GBK204" s="335"/>
      <c r="GBL204" s="224"/>
      <c r="GBM204" s="372"/>
      <c r="GBN204" s="372"/>
      <c r="GBO204" s="333"/>
      <c r="GBP204" s="334"/>
      <c r="GBQ204" s="372"/>
      <c r="GBR204" s="224"/>
      <c r="GBS204" s="224"/>
      <c r="GBT204" s="335"/>
      <c r="GBU204" s="335"/>
      <c r="GBV204" s="224"/>
      <c r="GBW204" s="372"/>
      <c r="GBX204" s="372"/>
      <c r="GBY204" s="333"/>
      <c r="GBZ204" s="334"/>
      <c r="GCA204" s="372"/>
      <c r="GCB204" s="224"/>
      <c r="GCC204" s="224"/>
      <c r="GCD204" s="335"/>
      <c r="GCE204" s="335"/>
      <c r="GCF204" s="224"/>
      <c r="GCG204" s="372"/>
      <c r="GCH204" s="372"/>
      <c r="GCI204" s="333"/>
      <c r="GCJ204" s="334"/>
      <c r="GCK204" s="372"/>
      <c r="GCL204" s="224"/>
      <c r="GCM204" s="224"/>
      <c r="GCN204" s="335"/>
      <c r="GCO204" s="335"/>
      <c r="GCP204" s="224"/>
      <c r="GCQ204" s="372"/>
      <c r="GCR204" s="372"/>
      <c r="GCS204" s="333"/>
      <c r="GCT204" s="334"/>
      <c r="GCU204" s="372"/>
      <c r="GCV204" s="224"/>
      <c r="GCW204" s="224"/>
      <c r="GCX204" s="335"/>
      <c r="GCY204" s="335"/>
      <c r="GCZ204" s="224"/>
      <c r="GDA204" s="372"/>
      <c r="GDB204" s="372"/>
      <c r="GDC204" s="333"/>
      <c r="GDD204" s="334"/>
      <c r="GDE204" s="372"/>
      <c r="GDF204" s="224"/>
      <c r="GDG204" s="224"/>
      <c r="GDH204" s="335"/>
      <c r="GDI204" s="335"/>
      <c r="GDJ204" s="224"/>
      <c r="GDK204" s="372"/>
      <c r="GDL204" s="372"/>
      <c r="GDM204" s="333"/>
      <c r="GDN204" s="334"/>
      <c r="GDO204" s="372"/>
      <c r="GDP204" s="224"/>
      <c r="GDQ204" s="224"/>
      <c r="GDR204" s="335"/>
      <c r="GDS204" s="335"/>
      <c r="GDT204" s="224"/>
      <c r="GDU204" s="372"/>
      <c r="GDV204" s="372"/>
      <c r="GDW204" s="333"/>
      <c r="GDX204" s="334"/>
      <c r="GDY204" s="372"/>
      <c r="GDZ204" s="224"/>
      <c r="GEA204" s="224"/>
      <c r="GEB204" s="335"/>
      <c r="GEC204" s="335"/>
      <c r="GED204" s="224"/>
      <c r="GEE204" s="372"/>
      <c r="GEF204" s="372"/>
      <c r="GEG204" s="333"/>
      <c r="GEH204" s="334"/>
      <c r="GEI204" s="372"/>
      <c r="GEJ204" s="224"/>
      <c r="GEK204" s="224"/>
      <c r="GEL204" s="335"/>
      <c r="GEM204" s="335"/>
      <c r="GEN204" s="224"/>
      <c r="GEO204" s="372"/>
      <c r="GEP204" s="372"/>
      <c r="GEQ204" s="333"/>
      <c r="GER204" s="334"/>
      <c r="GES204" s="372"/>
      <c r="GET204" s="224"/>
      <c r="GEU204" s="224"/>
      <c r="GEV204" s="335"/>
      <c r="GEW204" s="335"/>
      <c r="GEX204" s="224"/>
      <c r="GEY204" s="372"/>
      <c r="GEZ204" s="372"/>
      <c r="GFA204" s="333"/>
      <c r="GFB204" s="334"/>
      <c r="GFC204" s="372"/>
      <c r="GFD204" s="224"/>
      <c r="GFE204" s="224"/>
      <c r="GFF204" s="335"/>
      <c r="GFG204" s="335"/>
      <c r="GFH204" s="224"/>
      <c r="GFI204" s="372"/>
      <c r="GFJ204" s="372"/>
      <c r="GFK204" s="333"/>
      <c r="GFL204" s="334"/>
      <c r="GFM204" s="372"/>
      <c r="GFN204" s="224"/>
      <c r="GFO204" s="224"/>
      <c r="GFP204" s="335"/>
      <c r="GFQ204" s="335"/>
      <c r="GFR204" s="224"/>
      <c r="GFS204" s="372"/>
      <c r="GFT204" s="372"/>
      <c r="GFU204" s="333"/>
      <c r="GFV204" s="334"/>
      <c r="GFW204" s="372"/>
      <c r="GFX204" s="224"/>
      <c r="GFY204" s="224"/>
      <c r="GFZ204" s="335"/>
      <c r="GGA204" s="335"/>
      <c r="GGB204" s="224"/>
      <c r="GGC204" s="372"/>
      <c r="GGD204" s="372"/>
      <c r="GGE204" s="333"/>
      <c r="GGF204" s="334"/>
      <c r="GGG204" s="372"/>
      <c r="GGH204" s="224"/>
      <c r="GGI204" s="224"/>
      <c r="GGJ204" s="335"/>
      <c r="GGK204" s="335"/>
      <c r="GGL204" s="224"/>
      <c r="GGM204" s="372"/>
      <c r="GGN204" s="372"/>
      <c r="GGO204" s="333"/>
      <c r="GGP204" s="334"/>
      <c r="GGQ204" s="372"/>
      <c r="GGR204" s="224"/>
      <c r="GGS204" s="224"/>
      <c r="GGT204" s="335"/>
      <c r="GGU204" s="335"/>
      <c r="GGV204" s="224"/>
      <c r="GGW204" s="372"/>
      <c r="GGX204" s="372"/>
      <c r="GGY204" s="333"/>
      <c r="GGZ204" s="334"/>
      <c r="GHA204" s="372"/>
      <c r="GHB204" s="224"/>
      <c r="GHC204" s="224"/>
      <c r="GHD204" s="335"/>
      <c r="GHE204" s="335"/>
      <c r="GHF204" s="224"/>
      <c r="GHG204" s="372"/>
      <c r="GHH204" s="372"/>
      <c r="GHI204" s="333"/>
      <c r="GHJ204" s="334"/>
      <c r="GHK204" s="372"/>
      <c r="GHL204" s="224"/>
      <c r="GHM204" s="224"/>
      <c r="GHN204" s="335"/>
      <c r="GHO204" s="335"/>
      <c r="GHP204" s="224"/>
      <c r="GHQ204" s="372"/>
      <c r="GHR204" s="372"/>
      <c r="GHS204" s="333"/>
      <c r="GHT204" s="334"/>
      <c r="GHU204" s="372"/>
      <c r="GHV204" s="224"/>
      <c r="GHW204" s="224"/>
      <c r="GHX204" s="335"/>
      <c r="GHY204" s="335"/>
      <c r="GHZ204" s="224"/>
      <c r="GIA204" s="372"/>
      <c r="GIB204" s="372"/>
      <c r="GIC204" s="333"/>
      <c r="GID204" s="334"/>
      <c r="GIE204" s="372"/>
      <c r="GIF204" s="224"/>
      <c r="GIG204" s="224"/>
      <c r="GIH204" s="335"/>
      <c r="GII204" s="335"/>
      <c r="GIJ204" s="224"/>
      <c r="GIK204" s="372"/>
      <c r="GIL204" s="372"/>
      <c r="GIM204" s="333"/>
      <c r="GIN204" s="334"/>
      <c r="GIO204" s="372"/>
      <c r="GIP204" s="224"/>
      <c r="GIQ204" s="224"/>
      <c r="GIR204" s="335"/>
      <c r="GIS204" s="335"/>
      <c r="GIT204" s="224"/>
      <c r="GIU204" s="372"/>
      <c r="GIV204" s="372"/>
      <c r="GIW204" s="333"/>
      <c r="GIX204" s="334"/>
      <c r="GIY204" s="372"/>
      <c r="GIZ204" s="224"/>
      <c r="GJA204" s="224"/>
      <c r="GJB204" s="335"/>
      <c r="GJC204" s="335"/>
      <c r="GJD204" s="224"/>
      <c r="GJE204" s="372"/>
      <c r="GJF204" s="372"/>
      <c r="GJG204" s="333"/>
      <c r="GJH204" s="334"/>
      <c r="GJI204" s="372"/>
      <c r="GJJ204" s="224"/>
      <c r="GJK204" s="224"/>
      <c r="GJL204" s="335"/>
      <c r="GJM204" s="335"/>
      <c r="GJN204" s="224"/>
      <c r="GJO204" s="372"/>
      <c r="GJP204" s="372"/>
      <c r="GJQ204" s="333"/>
      <c r="GJR204" s="334"/>
      <c r="GJS204" s="372"/>
      <c r="GJT204" s="224"/>
      <c r="GJU204" s="224"/>
      <c r="GJV204" s="335"/>
      <c r="GJW204" s="335"/>
      <c r="GJX204" s="224"/>
      <c r="GJY204" s="372"/>
      <c r="GJZ204" s="372"/>
      <c r="GKA204" s="333"/>
      <c r="GKB204" s="334"/>
      <c r="GKC204" s="372"/>
      <c r="GKD204" s="224"/>
      <c r="GKE204" s="224"/>
      <c r="GKF204" s="335"/>
      <c r="GKG204" s="335"/>
      <c r="GKH204" s="224"/>
      <c r="GKI204" s="372"/>
      <c r="GKJ204" s="372"/>
      <c r="GKK204" s="333"/>
      <c r="GKL204" s="334"/>
      <c r="GKM204" s="372"/>
      <c r="GKN204" s="224"/>
      <c r="GKO204" s="224"/>
      <c r="GKP204" s="335"/>
      <c r="GKQ204" s="335"/>
      <c r="GKR204" s="224"/>
      <c r="GKS204" s="372"/>
      <c r="GKT204" s="372"/>
      <c r="GKU204" s="333"/>
      <c r="GKV204" s="334"/>
      <c r="GKW204" s="372"/>
      <c r="GKX204" s="224"/>
      <c r="GKY204" s="224"/>
      <c r="GKZ204" s="335"/>
      <c r="GLA204" s="335"/>
      <c r="GLB204" s="224"/>
      <c r="GLC204" s="372"/>
      <c r="GLD204" s="372"/>
      <c r="GLE204" s="333"/>
      <c r="GLF204" s="334"/>
      <c r="GLG204" s="372"/>
      <c r="GLH204" s="224"/>
      <c r="GLI204" s="224"/>
      <c r="GLJ204" s="335"/>
      <c r="GLK204" s="335"/>
      <c r="GLL204" s="224"/>
      <c r="GLM204" s="372"/>
      <c r="GLN204" s="372"/>
      <c r="GLO204" s="333"/>
      <c r="GLP204" s="334"/>
      <c r="GLQ204" s="372"/>
      <c r="GLR204" s="224"/>
      <c r="GLS204" s="224"/>
      <c r="GLT204" s="335"/>
      <c r="GLU204" s="335"/>
      <c r="GLV204" s="224"/>
      <c r="GLW204" s="372"/>
      <c r="GLX204" s="372"/>
      <c r="GLY204" s="333"/>
      <c r="GLZ204" s="334"/>
      <c r="GMA204" s="372"/>
      <c r="GMB204" s="224"/>
      <c r="GMC204" s="224"/>
      <c r="GMD204" s="335"/>
      <c r="GME204" s="335"/>
      <c r="GMF204" s="224"/>
      <c r="GMG204" s="372"/>
      <c r="GMH204" s="372"/>
      <c r="GMI204" s="333"/>
      <c r="GMJ204" s="334"/>
      <c r="GMK204" s="372"/>
      <c r="GML204" s="224"/>
      <c r="GMM204" s="224"/>
      <c r="GMN204" s="335"/>
      <c r="GMO204" s="335"/>
      <c r="GMP204" s="224"/>
      <c r="GMQ204" s="372"/>
      <c r="GMR204" s="372"/>
      <c r="GMS204" s="333"/>
      <c r="GMT204" s="334"/>
      <c r="GMU204" s="372"/>
      <c r="GMV204" s="224"/>
      <c r="GMW204" s="224"/>
      <c r="GMX204" s="335"/>
      <c r="GMY204" s="335"/>
      <c r="GMZ204" s="224"/>
      <c r="GNA204" s="372"/>
      <c r="GNB204" s="372"/>
      <c r="GNC204" s="333"/>
      <c r="GND204" s="334"/>
      <c r="GNE204" s="372"/>
      <c r="GNF204" s="224"/>
      <c r="GNG204" s="224"/>
      <c r="GNH204" s="335"/>
      <c r="GNI204" s="335"/>
      <c r="GNJ204" s="224"/>
      <c r="GNK204" s="372"/>
      <c r="GNL204" s="372"/>
      <c r="GNM204" s="333"/>
      <c r="GNN204" s="334"/>
      <c r="GNO204" s="372"/>
      <c r="GNP204" s="224"/>
      <c r="GNQ204" s="224"/>
      <c r="GNR204" s="335"/>
      <c r="GNS204" s="335"/>
      <c r="GNT204" s="224"/>
      <c r="GNU204" s="372"/>
      <c r="GNV204" s="372"/>
      <c r="GNW204" s="333"/>
      <c r="GNX204" s="334"/>
      <c r="GNY204" s="372"/>
      <c r="GNZ204" s="224"/>
      <c r="GOA204" s="224"/>
      <c r="GOB204" s="335"/>
      <c r="GOC204" s="335"/>
      <c r="GOD204" s="224"/>
      <c r="GOE204" s="372"/>
      <c r="GOF204" s="372"/>
      <c r="GOG204" s="333"/>
      <c r="GOH204" s="334"/>
      <c r="GOI204" s="372"/>
      <c r="GOJ204" s="224"/>
      <c r="GOK204" s="224"/>
      <c r="GOL204" s="335"/>
      <c r="GOM204" s="335"/>
      <c r="GON204" s="224"/>
      <c r="GOO204" s="372"/>
      <c r="GOP204" s="372"/>
      <c r="GOQ204" s="333"/>
      <c r="GOR204" s="334"/>
      <c r="GOS204" s="372"/>
      <c r="GOT204" s="224"/>
      <c r="GOU204" s="224"/>
      <c r="GOV204" s="335"/>
      <c r="GOW204" s="335"/>
      <c r="GOX204" s="224"/>
      <c r="GOY204" s="372"/>
      <c r="GOZ204" s="372"/>
      <c r="GPA204" s="333"/>
      <c r="GPB204" s="334"/>
      <c r="GPC204" s="372"/>
      <c r="GPD204" s="224"/>
      <c r="GPE204" s="224"/>
      <c r="GPF204" s="335"/>
      <c r="GPG204" s="335"/>
      <c r="GPH204" s="224"/>
      <c r="GPI204" s="372"/>
      <c r="GPJ204" s="372"/>
      <c r="GPK204" s="333"/>
      <c r="GPL204" s="334"/>
      <c r="GPM204" s="372"/>
      <c r="GPN204" s="224"/>
      <c r="GPO204" s="224"/>
      <c r="GPP204" s="335"/>
      <c r="GPQ204" s="335"/>
      <c r="GPR204" s="224"/>
      <c r="GPS204" s="372"/>
      <c r="GPT204" s="372"/>
      <c r="GPU204" s="333"/>
      <c r="GPV204" s="334"/>
      <c r="GPW204" s="372"/>
      <c r="GPX204" s="224"/>
      <c r="GPY204" s="224"/>
      <c r="GPZ204" s="335"/>
      <c r="GQA204" s="335"/>
      <c r="GQB204" s="224"/>
      <c r="GQC204" s="372"/>
      <c r="GQD204" s="372"/>
      <c r="GQE204" s="333"/>
      <c r="GQF204" s="334"/>
      <c r="GQG204" s="372"/>
      <c r="GQH204" s="224"/>
      <c r="GQI204" s="224"/>
      <c r="GQJ204" s="335"/>
      <c r="GQK204" s="335"/>
      <c r="GQL204" s="224"/>
      <c r="GQM204" s="372"/>
      <c r="GQN204" s="372"/>
      <c r="GQO204" s="333"/>
      <c r="GQP204" s="334"/>
      <c r="GQQ204" s="372"/>
      <c r="GQR204" s="224"/>
      <c r="GQS204" s="224"/>
      <c r="GQT204" s="335"/>
      <c r="GQU204" s="335"/>
      <c r="GQV204" s="224"/>
      <c r="GQW204" s="372"/>
      <c r="GQX204" s="372"/>
      <c r="GQY204" s="333"/>
      <c r="GQZ204" s="334"/>
      <c r="GRA204" s="372"/>
      <c r="GRB204" s="224"/>
      <c r="GRC204" s="224"/>
      <c r="GRD204" s="335"/>
      <c r="GRE204" s="335"/>
      <c r="GRF204" s="224"/>
      <c r="GRG204" s="372"/>
      <c r="GRH204" s="372"/>
      <c r="GRI204" s="333"/>
      <c r="GRJ204" s="334"/>
      <c r="GRK204" s="372"/>
      <c r="GRL204" s="224"/>
      <c r="GRM204" s="224"/>
      <c r="GRN204" s="335"/>
      <c r="GRO204" s="335"/>
      <c r="GRP204" s="224"/>
      <c r="GRQ204" s="372"/>
      <c r="GRR204" s="372"/>
      <c r="GRS204" s="333"/>
      <c r="GRT204" s="334"/>
      <c r="GRU204" s="372"/>
      <c r="GRV204" s="224"/>
      <c r="GRW204" s="224"/>
      <c r="GRX204" s="335"/>
      <c r="GRY204" s="335"/>
      <c r="GRZ204" s="224"/>
      <c r="GSA204" s="372"/>
      <c r="GSB204" s="372"/>
      <c r="GSC204" s="333"/>
      <c r="GSD204" s="334"/>
      <c r="GSE204" s="372"/>
      <c r="GSF204" s="224"/>
      <c r="GSG204" s="224"/>
      <c r="GSH204" s="335"/>
      <c r="GSI204" s="335"/>
      <c r="GSJ204" s="224"/>
      <c r="GSK204" s="372"/>
      <c r="GSL204" s="372"/>
      <c r="GSM204" s="333"/>
      <c r="GSN204" s="334"/>
      <c r="GSO204" s="372"/>
      <c r="GSP204" s="224"/>
      <c r="GSQ204" s="224"/>
      <c r="GSR204" s="335"/>
      <c r="GSS204" s="335"/>
      <c r="GST204" s="224"/>
      <c r="GSU204" s="372"/>
      <c r="GSV204" s="372"/>
      <c r="GSW204" s="333"/>
      <c r="GSX204" s="334"/>
      <c r="GSY204" s="372"/>
      <c r="GSZ204" s="224"/>
      <c r="GTA204" s="224"/>
      <c r="GTB204" s="335"/>
      <c r="GTC204" s="335"/>
      <c r="GTD204" s="224"/>
      <c r="GTE204" s="372"/>
      <c r="GTF204" s="372"/>
      <c r="GTG204" s="333"/>
      <c r="GTH204" s="334"/>
      <c r="GTI204" s="372"/>
      <c r="GTJ204" s="224"/>
      <c r="GTK204" s="224"/>
      <c r="GTL204" s="335"/>
      <c r="GTM204" s="335"/>
      <c r="GTN204" s="224"/>
      <c r="GTO204" s="372"/>
      <c r="GTP204" s="372"/>
      <c r="GTQ204" s="333"/>
      <c r="GTR204" s="334"/>
      <c r="GTS204" s="372"/>
      <c r="GTT204" s="224"/>
      <c r="GTU204" s="224"/>
      <c r="GTV204" s="335"/>
      <c r="GTW204" s="335"/>
      <c r="GTX204" s="224"/>
      <c r="GTY204" s="372"/>
      <c r="GTZ204" s="372"/>
      <c r="GUA204" s="333"/>
      <c r="GUB204" s="334"/>
      <c r="GUC204" s="372"/>
      <c r="GUD204" s="224"/>
      <c r="GUE204" s="224"/>
      <c r="GUF204" s="335"/>
      <c r="GUG204" s="335"/>
      <c r="GUH204" s="224"/>
      <c r="GUI204" s="372"/>
      <c r="GUJ204" s="372"/>
      <c r="GUK204" s="333"/>
      <c r="GUL204" s="334"/>
      <c r="GUM204" s="372"/>
      <c r="GUN204" s="224"/>
      <c r="GUO204" s="224"/>
      <c r="GUP204" s="335"/>
      <c r="GUQ204" s="335"/>
      <c r="GUR204" s="224"/>
      <c r="GUS204" s="372"/>
      <c r="GUT204" s="372"/>
      <c r="GUU204" s="333"/>
      <c r="GUV204" s="334"/>
      <c r="GUW204" s="372"/>
      <c r="GUX204" s="224"/>
      <c r="GUY204" s="224"/>
      <c r="GUZ204" s="335"/>
      <c r="GVA204" s="335"/>
      <c r="GVB204" s="224"/>
      <c r="GVC204" s="372"/>
      <c r="GVD204" s="372"/>
      <c r="GVE204" s="333"/>
      <c r="GVF204" s="334"/>
      <c r="GVG204" s="372"/>
      <c r="GVH204" s="224"/>
      <c r="GVI204" s="224"/>
      <c r="GVJ204" s="335"/>
      <c r="GVK204" s="335"/>
      <c r="GVL204" s="224"/>
      <c r="GVM204" s="372"/>
      <c r="GVN204" s="372"/>
      <c r="GVO204" s="333"/>
      <c r="GVP204" s="334"/>
      <c r="GVQ204" s="372"/>
      <c r="GVR204" s="224"/>
      <c r="GVS204" s="224"/>
      <c r="GVT204" s="335"/>
      <c r="GVU204" s="335"/>
      <c r="GVV204" s="224"/>
      <c r="GVW204" s="372"/>
      <c r="GVX204" s="372"/>
      <c r="GVY204" s="333"/>
      <c r="GVZ204" s="334"/>
      <c r="GWA204" s="372"/>
      <c r="GWB204" s="224"/>
      <c r="GWC204" s="224"/>
      <c r="GWD204" s="335"/>
      <c r="GWE204" s="335"/>
      <c r="GWF204" s="224"/>
      <c r="GWG204" s="372"/>
      <c r="GWH204" s="372"/>
      <c r="GWI204" s="333"/>
      <c r="GWJ204" s="334"/>
      <c r="GWK204" s="372"/>
      <c r="GWL204" s="224"/>
      <c r="GWM204" s="224"/>
      <c r="GWN204" s="335"/>
      <c r="GWO204" s="335"/>
      <c r="GWP204" s="224"/>
      <c r="GWQ204" s="372"/>
      <c r="GWR204" s="372"/>
      <c r="GWS204" s="333"/>
      <c r="GWT204" s="334"/>
      <c r="GWU204" s="372"/>
      <c r="GWV204" s="224"/>
      <c r="GWW204" s="224"/>
      <c r="GWX204" s="335"/>
      <c r="GWY204" s="335"/>
      <c r="GWZ204" s="224"/>
      <c r="GXA204" s="372"/>
      <c r="GXB204" s="372"/>
      <c r="GXC204" s="333"/>
      <c r="GXD204" s="334"/>
      <c r="GXE204" s="372"/>
      <c r="GXF204" s="224"/>
      <c r="GXG204" s="224"/>
      <c r="GXH204" s="335"/>
      <c r="GXI204" s="335"/>
      <c r="GXJ204" s="224"/>
      <c r="GXK204" s="372"/>
      <c r="GXL204" s="372"/>
      <c r="GXM204" s="333"/>
      <c r="GXN204" s="334"/>
      <c r="GXO204" s="372"/>
      <c r="GXP204" s="224"/>
      <c r="GXQ204" s="224"/>
      <c r="GXR204" s="335"/>
      <c r="GXS204" s="335"/>
      <c r="GXT204" s="224"/>
      <c r="GXU204" s="372"/>
      <c r="GXV204" s="372"/>
      <c r="GXW204" s="333"/>
      <c r="GXX204" s="334"/>
      <c r="GXY204" s="372"/>
      <c r="GXZ204" s="224"/>
      <c r="GYA204" s="224"/>
      <c r="GYB204" s="335"/>
      <c r="GYC204" s="335"/>
      <c r="GYD204" s="224"/>
      <c r="GYE204" s="372"/>
      <c r="GYF204" s="372"/>
      <c r="GYG204" s="333"/>
      <c r="GYH204" s="334"/>
      <c r="GYI204" s="372"/>
      <c r="GYJ204" s="224"/>
      <c r="GYK204" s="224"/>
      <c r="GYL204" s="335"/>
      <c r="GYM204" s="335"/>
      <c r="GYN204" s="224"/>
      <c r="GYO204" s="372"/>
      <c r="GYP204" s="372"/>
      <c r="GYQ204" s="333"/>
      <c r="GYR204" s="334"/>
      <c r="GYS204" s="372"/>
      <c r="GYT204" s="224"/>
      <c r="GYU204" s="224"/>
      <c r="GYV204" s="335"/>
      <c r="GYW204" s="335"/>
      <c r="GYX204" s="224"/>
      <c r="GYY204" s="372"/>
      <c r="GYZ204" s="372"/>
      <c r="GZA204" s="333"/>
      <c r="GZB204" s="334"/>
      <c r="GZC204" s="372"/>
      <c r="GZD204" s="224"/>
      <c r="GZE204" s="224"/>
      <c r="GZF204" s="335"/>
      <c r="GZG204" s="335"/>
      <c r="GZH204" s="224"/>
      <c r="GZI204" s="372"/>
      <c r="GZJ204" s="372"/>
      <c r="GZK204" s="333"/>
      <c r="GZL204" s="334"/>
      <c r="GZM204" s="372"/>
      <c r="GZN204" s="224"/>
      <c r="GZO204" s="224"/>
      <c r="GZP204" s="335"/>
      <c r="GZQ204" s="335"/>
      <c r="GZR204" s="224"/>
      <c r="GZS204" s="372"/>
      <c r="GZT204" s="372"/>
      <c r="GZU204" s="333"/>
      <c r="GZV204" s="334"/>
      <c r="GZW204" s="372"/>
      <c r="GZX204" s="224"/>
      <c r="GZY204" s="224"/>
      <c r="GZZ204" s="335"/>
      <c r="HAA204" s="335"/>
      <c r="HAB204" s="224"/>
      <c r="HAC204" s="372"/>
      <c r="HAD204" s="372"/>
      <c r="HAE204" s="333"/>
      <c r="HAF204" s="334"/>
      <c r="HAG204" s="372"/>
      <c r="HAH204" s="224"/>
      <c r="HAI204" s="224"/>
      <c r="HAJ204" s="335"/>
      <c r="HAK204" s="335"/>
      <c r="HAL204" s="224"/>
      <c r="HAM204" s="372"/>
      <c r="HAN204" s="372"/>
      <c r="HAO204" s="333"/>
      <c r="HAP204" s="334"/>
      <c r="HAQ204" s="372"/>
      <c r="HAR204" s="224"/>
      <c r="HAS204" s="224"/>
      <c r="HAT204" s="335"/>
      <c r="HAU204" s="335"/>
      <c r="HAV204" s="224"/>
      <c r="HAW204" s="372"/>
      <c r="HAX204" s="372"/>
      <c r="HAY204" s="333"/>
      <c r="HAZ204" s="334"/>
      <c r="HBA204" s="372"/>
      <c r="HBB204" s="224"/>
      <c r="HBC204" s="224"/>
      <c r="HBD204" s="335"/>
      <c r="HBE204" s="335"/>
      <c r="HBF204" s="224"/>
      <c r="HBG204" s="372"/>
      <c r="HBH204" s="372"/>
      <c r="HBI204" s="333"/>
      <c r="HBJ204" s="334"/>
      <c r="HBK204" s="372"/>
      <c r="HBL204" s="224"/>
      <c r="HBM204" s="224"/>
      <c r="HBN204" s="335"/>
      <c r="HBO204" s="335"/>
      <c r="HBP204" s="224"/>
      <c r="HBQ204" s="372"/>
      <c r="HBR204" s="372"/>
      <c r="HBS204" s="333"/>
      <c r="HBT204" s="334"/>
      <c r="HBU204" s="372"/>
      <c r="HBV204" s="224"/>
      <c r="HBW204" s="224"/>
      <c r="HBX204" s="335"/>
      <c r="HBY204" s="335"/>
      <c r="HBZ204" s="224"/>
      <c r="HCA204" s="372"/>
      <c r="HCB204" s="372"/>
      <c r="HCC204" s="333"/>
      <c r="HCD204" s="334"/>
      <c r="HCE204" s="372"/>
      <c r="HCF204" s="224"/>
      <c r="HCG204" s="224"/>
      <c r="HCH204" s="335"/>
      <c r="HCI204" s="335"/>
      <c r="HCJ204" s="224"/>
      <c r="HCK204" s="372"/>
      <c r="HCL204" s="372"/>
      <c r="HCM204" s="333"/>
      <c r="HCN204" s="334"/>
      <c r="HCO204" s="372"/>
      <c r="HCP204" s="224"/>
      <c r="HCQ204" s="224"/>
      <c r="HCR204" s="335"/>
      <c r="HCS204" s="335"/>
      <c r="HCT204" s="224"/>
      <c r="HCU204" s="372"/>
      <c r="HCV204" s="372"/>
      <c r="HCW204" s="333"/>
      <c r="HCX204" s="334"/>
      <c r="HCY204" s="372"/>
      <c r="HCZ204" s="224"/>
      <c r="HDA204" s="224"/>
      <c r="HDB204" s="335"/>
      <c r="HDC204" s="335"/>
      <c r="HDD204" s="224"/>
      <c r="HDE204" s="372"/>
      <c r="HDF204" s="372"/>
      <c r="HDG204" s="333"/>
      <c r="HDH204" s="334"/>
      <c r="HDI204" s="372"/>
      <c r="HDJ204" s="224"/>
      <c r="HDK204" s="224"/>
      <c r="HDL204" s="335"/>
      <c r="HDM204" s="335"/>
      <c r="HDN204" s="224"/>
      <c r="HDO204" s="372"/>
      <c r="HDP204" s="372"/>
      <c r="HDQ204" s="333"/>
      <c r="HDR204" s="334"/>
      <c r="HDS204" s="372"/>
      <c r="HDT204" s="224"/>
      <c r="HDU204" s="224"/>
      <c r="HDV204" s="335"/>
      <c r="HDW204" s="335"/>
      <c r="HDX204" s="224"/>
      <c r="HDY204" s="372"/>
      <c r="HDZ204" s="372"/>
      <c r="HEA204" s="333"/>
      <c r="HEB204" s="334"/>
      <c r="HEC204" s="372"/>
      <c r="HED204" s="224"/>
      <c r="HEE204" s="224"/>
      <c r="HEF204" s="335"/>
      <c r="HEG204" s="335"/>
      <c r="HEH204" s="224"/>
      <c r="HEI204" s="372"/>
      <c r="HEJ204" s="372"/>
      <c r="HEK204" s="333"/>
      <c r="HEL204" s="334"/>
      <c r="HEM204" s="372"/>
      <c r="HEN204" s="224"/>
      <c r="HEO204" s="224"/>
      <c r="HEP204" s="335"/>
      <c r="HEQ204" s="335"/>
      <c r="HER204" s="224"/>
      <c r="HES204" s="372"/>
      <c r="HET204" s="372"/>
      <c r="HEU204" s="333"/>
      <c r="HEV204" s="334"/>
      <c r="HEW204" s="372"/>
      <c r="HEX204" s="224"/>
      <c r="HEY204" s="224"/>
      <c r="HEZ204" s="335"/>
      <c r="HFA204" s="335"/>
      <c r="HFB204" s="224"/>
      <c r="HFC204" s="372"/>
      <c r="HFD204" s="372"/>
      <c r="HFE204" s="333"/>
      <c r="HFF204" s="334"/>
      <c r="HFG204" s="372"/>
      <c r="HFH204" s="224"/>
      <c r="HFI204" s="224"/>
      <c r="HFJ204" s="335"/>
      <c r="HFK204" s="335"/>
      <c r="HFL204" s="224"/>
      <c r="HFM204" s="372"/>
      <c r="HFN204" s="372"/>
      <c r="HFO204" s="333"/>
      <c r="HFP204" s="334"/>
      <c r="HFQ204" s="372"/>
      <c r="HFR204" s="224"/>
      <c r="HFS204" s="224"/>
      <c r="HFT204" s="335"/>
      <c r="HFU204" s="335"/>
      <c r="HFV204" s="224"/>
      <c r="HFW204" s="372"/>
      <c r="HFX204" s="372"/>
      <c r="HFY204" s="333"/>
      <c r="HFZ204" s="334"/>
      <c r="HGA204" s="372"/>
      <c r="HGB204" s="224"/>
      <c r="HGC204" s="224"/>
      <c r="HGD204" s="335"/>
      <c r="HGE204" s="335"/>
      <c r="HGF204" s="224"/>
      <c r="HGG204" s="372"/>
      <c r="HGH204" s="372"/>
      <c r="HGI204" s="333"/>
      <c r="HGJ204" s="334"/>
      <c r="HGK204" s="372"/>
      <c r="HGL204" s="224"/>
      <c r="HGM204" s="224"/>
      <c r="HGN204" s="335"/>
      <c r="HGO204" s="335"/>
      <c r="HGP204" s="224"/>
      <c r="HGQ204" s="372"/>
      <c r="HGR204" s="372"/>
      <c r="HGS204" s="333"/>
      <c r="HGT204" s="334"/>
      <c r="HGU204" s="372"/>
      <c r="HGV204" s="224"/>
      <c r="HGW204" s="224"/>
      <c r="HGX204" s="335"/>
      <c r="HGY204" s="335"/>
      <c r="HGZ204" s="224"/>
      <c r="HHA204" s="372"/>
      <c r="HHB204" s="372"/>
      <c r="HHC204" s="333"/>
      <c r="HHD204" s="334"/>
      <c r="HHE204" s="372"/>
      <c r="HHF204" s="224"/>
      <c r="HHG204" s="224"/>
      <c r="HHH204" s="335"/>
      <c r="HHI204" s="335"/>
      <c r="HHJ204" s="224"/>
      <c r="HHK204" s="372"/>
      <c r="HHL204" s="372"/>
      <c r="HHM204" s="333"/>
      <c r="HHN204" s="334"/>
      <c r="HHO204" s="372"/>
      <c r="HHP204" s="224"/>
      <c r="HHQ204" s="224"/>
      <c r="HHR204" s="335"/>
      <c r="HHS204" s="335"/>
      <c r="HHT204" s="224"/>
      <c r="HHU204" s="372"/>
      <c r="HHV204" s="372"/>
      <c r="HHW204" s="333"/>
      <c r="HHX204" s="334"/>
      <c r="HHY204" s="372"/>
      <c r="HHZ204" s="224"/>
      <c r="HIA204" s="224"/>
      <c r="HIB204" s="335"/>
      <c r="HIC204" s="335"/>
      <c r="HID204" s="224"/>
      <c r="HIE204" s="372"/>
      <c r="HIF204" s="372"/>
      <c r="HIG204" s="333"/>
      <c r="HIH204" s="334"/>
      <c r="HII204" s="372"/>
      <c r="HIJ204" s="224"/>
      <c r="HIK204" s="224"/>
      <c r="HIL204" s="335"/>
      <c r="HIM204" s="335"/>
      <c r="HIN204" s="224"/>
      <c r="HIO204" s="372"/>
      <c r="HIP204" s="372"/>
      <c r="HIQ204" s="333"/>
      <c r="HIR204" s="334"/>
      <c r="HIS204" s="372"/>
      <c r="HIT204" s="224"/>
      <c r="HIU204" s="224"/>
      <c r="HIV204" s="335"/>
      <c r="HIW204" s="335"/>
      <c r="HIX204" s="224"/>
      <c r="HIY204" s="372"/>
      <c r="HIZ204" s="372"/>
      <c r="HJA204" s="333"/>
      <c r="HJB204" s="334"/>
      <c r="HJC204" s="372"/>
      <c r="HJD204" s="224"/>
      <c r="HJE204" s="224"/>
      <c r="HJF204" s="335"/>
      <c r="HJG204" s="335"/>
      <c r="HJH204" s="224"/>
      <c r="HJI204" s="372"/>
      <c r="HJJ204" s="372"/>
      <c r="HJK204" s="333"/>
      <c r="HJL204" s="334"/>
      <c r="HJM204" s="372"/>
      <c r="HJN204" s="224"/>
      <c r="HJO204" s="224"/>
      <c r="HJP204" s="335"/>
      <c r="HJQ204" s="335"/>
      <c r="HJR204" s="224"/>
      <c r="HJS204" s="372"/>
      <c r="HJT204" s="372"/>
      <c r="HJU204" s="333"/>
      <c r="HJV204" s="334"/>
      <c r="HJW204" s="372"/>
      <c r="HJX204" s="224"/>
      <c r="HJY204" s="224"/>
      <c r="HJZ204" s="335"/>
      <c r="HKA204" s="335"/>
      <c r="HKB204" s="224"/>
      <c r="HKC204" s="372"/>
      <c r="HKD204" s="372"/>
      <c r="HKE204" s="333"/>
      <c r="HKF204" s="334"/>
      <c r="HKG204" s="372"/>
      <c r="HKH204" s="224"/>
      <c r="HKI204" s="224"/>
      <c r="HKJ204" s="335"/>
      <c r="HKK204" s="335"/>
      <c r="HKL204" s="224"/>
      <c r="HKM204" s="372"/>
      <c r="HKN204" s="372"/>
      <c r="HKO204" s="333"/>
      <c r="HKP204" s="334"/>
      <c r="HKQ204" s="372"/>
      <c r="HKR204" s="224"/>
      <c r="HKS204" s="224"/>
      <c r="HKT204" s="335"/>
      <c r="HKU204" s="335"/>
      <c r="HKV204" s="224"/>
      <c r="HKW204" s="372"/>
      <c r="HKX204" s="372"/>
      <c r="HKY204" s="333"/>
      <c r="HKZ204" s="334"/>
      <c r="HLA204" s="372"/>
      <c r="HLB204" s="224"/>
      <c r="HLC204" s="224"/>
      <c r="HLD204" s="335"/>
      <c r="HLE204" s="335"/>
      <c r="HLF204" s="224"/>
      <c r="HLG204" s="372"/>
      <c r="HLH204" s="372"/>
      <c r="HLI204" s="333"/>
      <c r="HLJ204" s="334"/>
      <c r="HLK204" s="372"/>
      <c r="HLL204" s="224"/>
      <c r="HLM204" s="224"/>
      <c r="HLN204" s="335"/>
      <c r="HLO204" s="335"/>
      <c r="HLP204" s="224"/>
      <c r="HLQ204" s="372"/>
      <c r="HLR204" s="372"/>
      <c r="HLS204" s="333"/>
      <c r="HLT204" s="334"/>
      <c r="HLU204" s="372"/>
      <c r="HLV204" s="224"/>
      <c r="HLW204" s="224"/>
      <c r="HLX204" s="335"/>
      <c r="HLY204" s="335"/>
      <c r="HLZ204" s="224"/>
      <c r="HMA204" s="372"/>
      <c r="HMB204" s="372"/>
      <c r="HMC204" s="333"/>
      <c r="HMD204" s="334"/>
      <c r="HME204" s="372"/>
      <c r="HMF204" s="224"/>
      <c r="HMG204" s="224"/>
      <c r="HMH204" s="335"/>
      <c r="HMI204" s="335"/>
      <c r="HMJ204" s="224"/>
      <c r="HMK204" s="372"/>
      <c r="HML204" s="372"/>
      <c r="HMM204" s="333"/>
      <c r="HMN204" s="334"/>
      <c r="HMO204" s="372"/>
      <c r="HMP204" s="224"/>
      <c r="HMQ204" s="224"/>
      <c r="HMR204" s="335"/>
      <c r="HMS204" s="335"/>
      <c r="HMT204" s="224"/>
      <c r="HMU204" s="372"/>
      <c r="HMV204" s="372"/>
      <c r="HMW204" s="333"/>
      <c r="HMX204" s="334"/>
      <c r="HMY204" s="372"/>
      <c r="HMZ204" s="224"/>
      <c r="HNA204" s="224"/>
      <c r="HNB204" s="335"/>
      <c r="HNC204" s="335"/>
      <c r="HND204" s="224"/>
      <c r="HNE204" s="372"/>
      <c r="HNF204" s="372"/>
      <c r="HNG204" s="333"/>
      <c r="HNH204" s="334"/>
      <c r="HNI204" s="372"/>
      <c r="HNJ204" s="224"/>
      <c r="HNK204" s="224"/>
      <c r="HNL204" s="335"/>
      <c r="HNM204" s="335"/>
      <c r="HNN204" s="224"/>
      <c r="HNO204" s="372"/>
      <c r="HNP204" s="372"/>
      <c r="HNQ204" s="333"/>
      <c r="HNR204" s="334"/>
      <c r="HNS204" s="372"/>
      <c r="HNT204" s="224"/>
      <c r="HNU204" s="224"/>
      <c r="HNV204" s="335"/>
      <c r="HNW204" s="335"/>
      <c r="HNX204" s="224"/>
      <c r="HNY204" s="372"/>
      <c r="HNZ204" s="372"/>
      <c r="HOA204" s="333"/>
      <c r="HOB204" s="334"/>
      <c r="HOC204" s="372"/>
      <c r="HOD204" s="224"/>
      <c r="HOE204" s="224"/>
      <c r="HOF204" s="335"/>
      <c r="HOG204" s="335"/>
      <c r="HOH204" s="224"/>
      <c r="HOI204" s="372"/>
      <c r="HOJ204" s="372"/>
      <c r="HOK204" s="333"/>
      <c r="HOL204" s="334"/>
      <c r="HOM204" s="372"/>
      <c r="HON204" s="224"/>
      <c r="HOO204" s="224"/>
      <c r="HOP204" s="335"/>
      <c r="HOQ204" s="335"/>
      <c r="HOR204" s="224"/>
      <c r="HOS204" s="372"/>
      <c r="HOT204" s="372"/>
      <c r="HOU204" s="333"/>
      <c r="HOV204" s="334"/>
      <c r="HOW204" s="372"/>
      <c r="HOX204" s="224"/>
      <c r="HOY204" s="224"/>
      <c r="HOZ204" s="335"/>
      <c r="HPA204" s="335"/>
      <c r="HPB204" s="224"/>
      <c r="HPC204" s="372"/>
      <c r="HPD204" s="372"/>
      <c r="HPE204" s="333"/>
      <c r="HPF204" s="334"/>
      <c r="HPG204" s="372"/>
      <c r="HPH204" s="224"/>
      <c r="HPI204" s="224"/>
      <c r="HPJ204" s="335"/>
      <c r="HPK204" s="335"/>
      <c r="HPL204" s="224"/>
      <c r="HPM204" s="372"/>
      <c r="HPN204" s="372"/>
      <c r="HPO204" s="333"/>
      <c r="HPP204" s="334"/>
      <c r="HPQ204" s="372"/>
      <c r="HPR204" s="224"/>
      <c r="HPS204" s="224"/>
      <c r="HPT204" s="335"/>
      <c r="HPU204" s="335"/>
      <c r="HPV204" s="224"/>
      <c r="HPW204" s="372"/>
      <c r="HPX204" s="372"/>
      <c r="HPY204" s="333"/>
      <c r="HPZ204" s="334"/>
      <c r="HQA204" s="372"/>
      <c r="HQB204" s="224"/>
      <c r="HQC204" s="224"/>
      <c r="HQD204" s="335"/>
      <c r="HQE204" s="335"/>
      <c r="HQF204" s="224"/>
      <c r="HQG204" s="372"/>
      <c r="HQH204" s="372"/>
      <c r="HQI204" s="333"/>
      <c r="HQJ204" s="334"/>
      <c r="HQK204" s="372"/>
      <c r="HQL204" s="224"/>
      <c r="HQM204" s="224"/>
      <c r="HQN204" s="335"/>
      <c r="HQO204" s="335"/>
      <c r="HQP204" s="224"/>
      <c r="HQQ204" s="372"/>
      <c r="HQR204" s="372"/>
      <c r="HQS204" s="333"/>
      <c r="HQT204" s="334"/>
      <c r="HQU204" s="372"/>
      <c r="HQV204" s="224"/>
      <c r="HQW204" s="224"/>
      <c r="HQX204" s="335"/>
      <c r="HQY204" s="335"/>
      <c r="HQZ204" s="224"/>
      <c r="HRA204" s="372"/>
      <c r="HRB204" s="372"/>
      <c r="HRC204" s="333"/>
      <c r="HRD204" s="334"/>
      <c r="HRE204" s="372"/>
      <c r="HRF204" s="224"/>
      <c r="HRG204" s="224"/>
      <c r="HRH204" s="335"/>
      <c r="HRI204" s="335"/>
      <c r="HRJ204" s="224"/>
      <c r="HRK204" s="372"/>
      <c r="HRL204" s="372"/>
      <c r="HRM204" s="333"/>
      <c r="HRN204" s="334"/>
      <c r="HRO204" s="372"/>
      <c r="HRP204" s="224"/>
      <c r="HRQ204" s="224"/>
      <c r="HRR204" s="335"/>
      <c r="HRS204" s="335"/>
      <c r="HRT204" s="224"/>
      <c r="HRU204" s="372"/>
      <c r="HRV204" s="372"/>
      <c r="HRW204" s="333"/>
      <c r="HRX204" s="334"/>
      <c r="HRY204" s="372"/>
      <c r="HRZ204" s="224"/>
      <c r="HSA204" s="224"/>
      <c r="HSB204" s="335"/>
      <c r="HSC204" s="335"/>
      <c r="HSD204" s="224"/>
      <c r="HSE204" s="372"/>
      <c r="HSF204" s="372"/>
      <c r="HSG204" s="333"/>
      <c r="HSH204" s="334"/>
      <c r="HSI204" s="372"/>
      <c r="HSJ204" s="224"/>
      <c r="HSK204" s="224"/>
      <c r="HSL204" s="335"/>
      <c r="HSM204" s="335"/>
      <c r="HSN204" s="224"/>
      <c r="HSO204" s="372"/>
      <c r="HSP204" s="372"/>
      <c r="HSQ204" s="333"/>
      <c r="HSR204" s="334"/>
      <c r="HSS204" s="372"/>
      <c r="HST204" s="224"/>
      <c r="HSU204" s="224"/>
      <c r="HSV204" s="335"/>
      <c r="HSW204" s="335"/>
      <c r="HSX204" s="224"/>
      <c r="HSY204" s="372"/>
      <c r="HSZ204" s="372"/>
      <c r="HTA204" s="333"/>
      <c r="HTB204" s="334"/>
      <c r="HTC204" s="372"/>
      <c r="HTD204" s="224"/>
      <c r="HTE204" s="224"/>
      <c r="HTF204" s="335"/>
      <c r="HTG204" s="335"/>
      <c r="HTH204" s="224"/>
      <c r="HTI204" s="372"/>
      <c r="HTJ204" s="372"/>
      <c r="HTK204" s="333"/>
      <c r="HTL204" s="334"/>
      <c r="HTM204" s="372"/>
      <c r="HTN204" s="224"/>
      <c r="HTO204" s="224"/>
      <c r="HTP204" s="335"/>
      <c r="HTQ204" s="335"/>
      <c r="HTR204" s="224"/>
      <c r="HTS204" s="372"/>
      <c r="HTT204" s="372"/>
      <c r="HTU204" s="333"/>
      <c r="HTV204" s="334"/>
      <c r="HTW204" s="372"/>
      <c r="HTX204" s="224"/>
      <c r="HTY204" s="224"/>
      <c r="HTZ204" s="335"/>
      <c r="HUA204" s="335"/>
      <c r="HUB204" s="224"/>
      <c r="HUC204" s="372"/>
      <c r="HUD204" s="372"/>
      <c r="HUE204" s="333"/>
      <c r="HUF204" s="334"/>
      <c r="HUG204" s="372"/>
      <c r="HUH204" s="224"/>
      <c r="HUI204" s="224"/>
      <c r="HUJ204" s="335"/>
      <c r="HUK204" s="335"/>
      <c r="HUL204" s="224"/>
      <c r="HUM204" s="372"/>
      <c r="HUN204" s="372"/>
      <c r="HUO204" s="333"/>
      <c r="HUP204" s="334"/>
      <c r="HUQ204" s="372"/>
      <c r="HUR204" s="224"/>
      <c r="HUS204" s="224"/>
      <c r="HUT204" s="335"/>
      <c r="HUU204" s="335"/>
      <c r="HUV204" s="224"/>
      <c r="HUW204" s="372"/>
      <c r="HUX204" s="372"/>
      <c r="HUY204" s="333"/>
      <c r="HUZ204" s="334"/>
      <c r="HVA204" s="372"/>
      <c r="HVB204" s="224"/>
      <c r="HVC204" s="224"/>
      <c r="HVD204" s="335"/>
      <c r="HVE204" s="335"/>
      <c r="HVF204" s="224"/>
      <c r="HVG204" s="372"/>
      <c r="HVH204" s="372"/>
      <c r="HVI204" s="333"/>
      <c r="HVJ204" s="334"/>
      <c r="HVK204" s="372"/>
      <c r="HVL204" s="224"/>
      <c r="HVM204" s="224"/>
      <c r="HVN204" s="335"/>
      <c r="HVO204" s="335"/>
      <c r="HVP204" s="224"/>
      <c r="HVQ204" s="372"/>
      <c r="HVR204" s="372"/>
      <c r="HVS204" s="333"/>
      <c r="HVT204" s="334"/>
      <c r="HVU204" s="372"/>
      <c r="HVV204" s="224"/>
      <c r="HVW204" s="224"/>
      <c r="HVX204" s="335"/>
      <c r="HVY204" s="335"/>
      <c r="HVZ204" s="224"/>
      <c r="HWA204" s="372"/>
      <c r="HWB204" s="372"/>
      <c r="HWC204" s="333"/>
      <c r="HWD204" s="334"/>
      <c r="HWE204" s="372"/>
      <c r="HWF204" s="224"/>
      <c r="HWG204" s="224"/>
      <c r="HWH204" s="335"/>
      <c r="HWI204" s="335"/>
      <c r="HWJ204" s="224"/>
      <c r="HWK204" s="372"/>
      <c r="HWL204" s="372"/>
      <c r="HWM204" s="333"/>
      <c r="HWN204" s="334"/>
      <c r="HWO204" s="372"/>
      <c r="HWP204" s="224"/>
      <c r="HWQ204" s="224"/>
      <c r="HWR204" s="335"/>
      <c r="HWS204" s="335"/>
      <c r="HWT204" s="224"/>
      <c r="HWU204" s="372"/>
      <c r="HWV204" s="372"/>
      <c r="HWW204" s="333"/>
      <c r="HWX204" s="334"/>
      <c r="HWY204" s="372"/>
      <c r="HWZ204" s="224"/>
      <c r="HXA204" s="224"/>
      <c r="HXB204" s="335"/>
      <c r="HXC204" s="335"/>
      <c r="HXD204" s="224"/>
      <c r="HXE204" s="372"/>
      <c r="HXF204" s="372"/>
      <c r="HXG204" s="333"/>
      <c r="HXH204" s="334"/>
      <c r="HXI204" s="372"/>
      <c r="HXJ204" s="224"/>
      <c r="HXK204" s="224"/>
      <c r="HXL204" s="335"/>
      <c r="HXM204" s="335"/>
      <c r="HXN204" s="224"/>
      <c r="HXO204" s="372"/>
      <c r="HXP204" s="372"/>
      <c r="HXQ204" s="333"/>
      <c r="HXR204" s="334"/>
      <c r="HXS204" s="372"/>
      <c r="HXT204" s="224"/>
      <c r="HXU204" s="224"/>
      <c r="HXV204" s="335"/>
      <c r="HXW204" s="335"/>
      <c r="HXX204" s="224"/>
      <c r="HXY204" s="372"/>
      <c r="HXZ204" s="372"/>
      <c r="HYA204" s="333"/>
      <c r="HYB204" s="334"/>
      <c r="HYC204" s="372"/>
      <c r="HYD204" s="224"/>
      <c r="HYE204" s="224"/>
      <c r="HYF204" s="335"/>
      <c r="HYG204" s="335"/>
      <c r="HYH204" s="224"/>
      <c r="HYI204" s="372"/>
      <c r="HYJ204" s="372"/>
      <c r="HYK204" s="333"/>
      <c r="HYL204" s="334"/>
      <c r="HYM204" s="372"/>
      <c r="HYN204" s="224"/>
      <c r="HYO204" s="224"/>
      <c r="HYP204" s="335"/>
      <c r="HYQ204" s="335"/>
      <c r="HYR204" s="224"/>
      <c r="HYS204" s="372"/>
      <c r="HYT204" s="372"/>
      <c r="HYU204" s="333"/>
      <c r="HYV204" s="334"/>
      <c r="HYW204" s="372"/>
      <c r="HYX204" s="224"/>
      <c r="HYY204" s="224"/>
      <c r="HYZ204" s="335"/>
      <c r="HZA204" s="335"/>
      <c r="HZB204" s="224"/>
      <c r="HZC204" s="372"/>
      <c r="HZD204" s="372"/>
      <c r="HZE204" s="333"/>
      <c r="HZF204" s="334"/>
      <c r="HZG204" s="372"/>
      <c r="HZH204" s="224"/>
      <c r="HZI204" s="224"/>
      <c r="HZJ204" s="335"/>
      <c r="HZK204" s="335"/>
      <c r="HZL204" s="224"/>
      <c r="HZM204" s="372"/>
      <c r="HZN204" s="372"/>
      <c r="HZO204" s="333"/>
      <c r="HZP204" s="334"/>
      <c r="HZQ204" s="372"/>
      <c r="HZR204" s="224"/>
      <c r="HZS204" s="224"/>
      <c r="HZT204" s="335"/>
      <c r="HZU204" s="335"/>
      <c r="HZV204" s="224"/>
      <c r="HZW204" s="372"/>
      <c r="HZX204" s="372"/>
      <c r="HZY204" s="333"/>
      <c r="HZZ204" s="334"/>
      <c r="IAA204" s="372"/>
      <c r="IAB204" s="224"/>
      <c r="IAC204" s="224"/>
      <c r="IAD204" s="335"/>
      <c r="IAE204" s="335"/>
      <c r="IAF204" s="224"/>
      <c r="IAG204" s="372"/>
      <c r="IAH204" s="372"/>
      <c r="IAI204" s="333"/>
      <c r="IAJ204" s="334"/>
      <c r="IAK204" s="372"/>
      <c r="IAL204" s="224"/>
      <c r="IAM204" s="224"/>
      <c r="IAN204" s="335"/>
      <c r="IAO204" s="335"/>
      <c r="IAP204" s="224"/>
      <c r="IAQ204" s="372"/>
      <c r="IAR204" s="372"/>
      <c r="IAS204" s="333"/>
      <c r="IAT204" s="334"/>
      <c r="IAU204" s="372"/>
      <c r="IAV204" s="224"/>
      <c r="IAW204" s="224"/>
      <c r="IAX204" s="335"/>
      <c r="IAY204" s="335"/>
      <c r="IAZ204" s="224"/>
      <c r="IBA204" s="372"/>
      <c r="IBB204" s="372"/>
      <c r="IBC204" s="333"/>
      <c r="IBD204" s="334"/>
      <c r="IBE204" s="372"/>
      <c r="IBF204" s="224"/>
      <c r="IBG204" s="224"/>
      <c r="IBH204" s="335"/>
      <c r="IBI204" s="335"/>
      <c r="IBJ204" s="224"/>
      <c r="IBK204" s="372"/>
      <c r="IBL204" s="372"/>
      <c r="IBM204" s="333"/>
      <c r="IBN204" s="334"/>
      <c r="IBO204" s="372"/>
      <c r="IBP204" s="224"/>
      <c r="IBQ204" s="224"/>
      <c r="IBR204" s="335"/>
      <c r="IBS204" s="335"/>
      <c r="IBT204" s="224"/>
      <c r="IBU204" s="372"/>
      <c r="IBV204" s="372"/>
      <c r="IBW204" s="333"/>
      <c r="IBX204" s="334"/>
      <c r="IBY204" s="372"/>
      <c r="IBZ204" s="224"/>
      <c r="ICA204" s="224"/>
      <c r="ICB204" s="335"/>
      <c r="ICC204" s="335"/>
      <c r="ICD204" s="224"/>
      <c r="ICE204" s="372"/>
      <c r="ICF204" s="372"/>
      <c r="ICG204" s="333"/>
      <c r="ICH204" s="334"/>
      <c r="ICI204" s="372"/>
      <c r="ICJ204" s="224"/>
      <c r="ICK204" s="224"/>
      <c r="ICL204" s="335"/>
      <c r="ICM204" s="335"/>
      <c r="ICN204" s="224"/>
      <c r="ICO204" s="372"/>
      <c r="ICP204" s="372"/>
      <c r="ICQ204" s="333"/>
      <c r="ICR204" s="334"/>
      <c r="ICS204" s="372"/>
      <c r="ICT204" s="224"/>
      <c r="ICU204" s="224"/>
      <c r="ICV204" s="335"/>
      <c r="ICW204" s="335"/>
      <c r="ICX204" s="224"/>
      <c r="ICY204" s="372"/>
      <c r="ICZ204" s="372"/>
      <c r="IDA204" s="333"/>
      <c r="IDB204" s="334"/>
      <c r="IDC204" s="372"/>
      <c r="IDD204" s="224"/>
      <c r="IDE204" s="224"/>
      <c r="IDF204" s="335"/>
      <c r="IDG204" s="335"/>
      <c r="IDH204" s="224"/>
      <c r="IDI204" s="372"/>
      <c r="IDJ204" s="372"/>
      <c r="IDK204" s="333"/>
      <c r="IDL204" s="334"/>
      <c r="IDM204" s="372"/>
      <c r="IDN204" s="224"/>
      <c r="IDO204" s="224"/>
      <c r="IDP204" s="335"/>
      <c r="IDQ204" s="335"/>
      <c r="IDR204" s="224"/>
      <c r="IDS204" s="372"/>
      <c r="IDT204" s="372"/>
      <c r="IDU204" s="333"/>
      <c r="IDV204" s="334"/>
      <c r="IDW204" s="372"/>
      <c r="IDX204" s="224"/>
      <c r="IDY204" s="224"/>
      <c r="IDZ204" s="335"/>
      <c r="IEA204" s="335"/>
      <c r="IEB204" s="224"/>
      <c r="IEC204" s="372"/>
      <c r="IED204" s="372"/>
      <c r="IEE204" s="333"/>
      <c r="IEF204" s="334"/>
      <c r="IEG204" s="372"/>
      <c r="IEH204" s="224"/>
      <c r="IEI204" s="224"/>
      <c r="IEJ204" s="335"/>
      <c r="IEK204" s="335"/>
      <c r="IEL204" s="224"/>
      <c r="IEM204" s="372"/>
      <c r="IEN204" s="372"/>
      <c r="IEO204" s="333"/>
      <c r="IEP204" s="334"/>
      <c r="IEQ204" s="372"/>
      <c r="IER204" s="224"/>
      <c r="IES204" s="224"/>
      <c r="IET204" s="335"/>
      <c r="IEU204" s="335"/>
      <c r="IEV204" s="224"/>
      <c r="IEW204" s="372"/>
      <c r="IEX204" s="372"/>
      <c r="IEY204" s="333"/>
      <c r="IEZ204" s="334"/>
      <c r="IFA204" s="372"/>
      <c r="IFB204" s="224"/>
      <c r="IFC204" s="224"/>
      <c r="IFD204" s="335"/>
      <c r="IFE204" s="335"/>
      <c r="IFF204" s="224"/>
      <c r="IFG204" s="372"/>
      <c r="IFH204" s="372"/>
      <c r="IFI204" s="333"/>
      <c r="IFJ204" s="334"/>
      <c r="IFK204" s="372"/>
      <c r="IFL204" s="224"/>
      <c r="IFM204" s="224"/>
      <c r="IFN204" s="335"/>
      <c r="IFO204" s="335"/>
      <c r="IFP204" s="224"/>
      <c r="IFQ204" s="372"/>
      <c r="IFR204" s="372"/>
      <c r="IFS204" s="333"/>
      <c r="IFT204" s="334"/>
      <c r="IFU204" s="372"/>
      <c r="IFV204" s="224"/>
      <c r="IFW204" s="224"/>
      <c r="IFX204" s="335"/>
      <c r="IFY204" s="335"/>
      <c r="IFZ204" s="224"/>
      <c r="IGA204" s="372"/>
      <c r="IGB204" s="372"/>
      <c r="IGC204" s="333"/>
      <c r="IGD204" s="334"/>
      <c r="IGE204" s="372"/>
      <c r="IGF204" s="224"/>
      <c r="IGG204" s="224"/>
      <c r="IGH204" s="335"/>
      <c r="IGI204" s="335"/>
      <c r="IGJ204" s="224"/>
      <c r="IGK204" s="372"/>
      <c r="IGL204" s="372"/>
      <c r="IGM204" s="333"/>
      <c r="IGN204" s="334"/>
      <c r="IGO204" s="372"/>
      <c r="IGP204" s="224"/>
      <c r="IGQ204" s="224"/>
      <c r="IGR204" s="335"/>
      <c r="IGS204" s="335"/>
      <c r="IGT204" s="224"/>
      <c r="IGU204" s="372"/>
      <c r="IGV204" s="372"/>
      <c r="IGW204" s="333"/>
      <c r="IGX204" s="334"/>
      <c r="IGY204" s="372"/>
      <c r="IGZ204" s="224"/>
      <c r="IHA204" s="224"/>
      <c r="IHB204" s="335"/>
      <c r="IHC204" s="335"/>
      <c r="IHD204" s="224"/>
      <c r="IHE204" s="372"/>
      <c r="IHF204" s="372"/>
      <c r="IHG204" s="333"/>
      <c r="IHH204" s="334"/>
      <c r="IHI204" s="372"/>
      <c r="IHJ204" s="224"/>
      <c r="IHK204" s="224"/>
      <c r="IHL204" s="335"/>
      <c r="IHM204" s="335"/>
      <c r="IHN204" s="224"/>
      <c r="IHO204" s="372"/>
      <c r="IHP204" s="372"/>
      <c r="IHQ204" s="333"/>
      <c r="IHR204" s="334"/>
      <c r="IHS204" s="372"/>
      <c r="IHT204" s="224"/>
      <c r="IHU204" s="224"/>
      <c r="IHV204" s="335"/>
      <c r="IHW204" s="335"/>
      <c r="IHX204" s="224"/>
      <c r="IHY204" s="372"/>
      <c r="IHZ204" s="372"/>
      <c r="IIA204" s="333"/>
      <c r="IIB204" s="334"/>
      <c r="IIC204" s="372"/>
      <c r="IID204" s="224"/>
      <c r="IIE204" s="224"/>
      <c r="IIF204" s="335"/>
      <c r="IIG204" s="335"/>
      <c r="IIH204" s="224"/>
      <c r="III204" s="372"/>
      <c r="IIJ204" s="372"/>
      <c r="IIK204" s="333"/>
      <c r="IIL204" s="334"/>
      <c r="IIM204" s="372"/>
      <c r="IIN204" s="224"/>
      <c r="IIO204" s="224"/>
      <c r="IIP204" s="335"/>
      <c r="IIQ204" s="335"/>
      <c r="IIR204" s="224"/>
      <c r="IIS204" s="372"/>
      <c r="IIT204" s="372"/>
      <c r="IIU204" s="333"/>
      <c r="IIV204" s="334"/>
      <c r="IIW204" s="372"/>
      <c r="IIX204" s="224"/>
      <c r="IIY204" s="224"/>
      <c r="IIZ204" s="335"/>
      <c r="IJA204" s="335"/>
      <c r="IJB204" s="224"/>
      <c r="IJC204" s="372"/>
      <c r="IJD204" s="372"/>
      <c r="IJE204" s="333"/>
      <c r="IJF204" s="334"/>
      <c r="IJG204" s="372"/>
      <c r="IJH204" s="224"/>
      <c r="IJI204" s="224"/>
      <c r="IJJ204" s="335"/>
      <c r="IJK204" s="335"/>
      <c r="IJL204" s="224"/>
      <c r="IJM204" s="372"/>
      <c r="IJN204" s="372"/>
      <c r="IJO204" s="333"/>
      <c r="IJP204" s="334"/>
      <c r="IJQ204" s="372"/>
      <c r="IJR204" s="224"/>
      <c r="IJS204" s="224"/>
      <c r="IJT204" s="335"/>
      <c r="IJU204" s="335"/>
      <c r="IJV204" s="224"/>
      <c r="IJW204" s="372"/>
      <c r="IJX204" s="372"/>
      <c r="IJY204" s="333"/>
      <c r="IJZ204" s="334"/>
      <c r="IKA204" s="372"/>
      <c r="IKB204" s="224"/>
      <c r="IKC204" s="224"/>
      <c r="IKD204" s="335"/>
      <c r="IKE204" s="335"/>
      <c r="IKF204" s="224"/>
      <c r="IKG204" s="372"/>
      <c r="IKH204" s="372"/>
      <c r="IKI204" s="333"/>
      <c r="IKJ204" s="334"/>
      <c r="IKK204" s="372"/>
      <c r="IKL204" s="224"/>
      <c r="IKM204" s="224"/>
      <c r="IKN204" s="335"/>
      <c r="IKO204" s="335"/>
      <c r="IKP204" s="224"/>
      <c r="IKQ204" s="372"/>
      <c r="IKR204" s="372"/>
      <c r="IKS204" s="333"/>
      <c r="IKT204" s="334"/>
      <c r="IKU204" s="372"/>
      <c r="IKV204" s="224"/>
      <c r="IKW204" s="224"/>
      <c r="IKX204" s="335"/>
      <c r="IKY204" s="335"/>
      <c r="IKZ204" s="224"/>
      <c r="ILA204" s="372"/>
      <c r="ILB204" s="372"/>
      <c r="ILC204" s="333"/>
      <c r="ILD204" s="334"/>
      <c r="ILE204" s="372"/>
      <c r="ILF204" s="224"/>
      <c r="ILG204" s="224"/>
      <c r="ILH204" s="335"/>
      <c r="ILI204" s="335"/>
      <c r="ILJ204" s="224"/>
      <c r="ILK204" s="372"/>
      <c r="ILL204" s="372"/>
      <c r="ILM204" s="333"/>
      <c r="ILN204" s="334"/>
      <c r="ILO204" s="372"/>
      <c r="ILP204" s="224"/>
      <c r="ILQ204" s="224"/>
      <c r="ILR204" s="335"/>
      <c r="ILS204" s="335"/>
      <c r="ILT204" s="224"/>
      <c r="ILU204" s="372"/>
      <c r="ILV204" s="372"/>
      <c r="ILW204" s="333"/>
      <c r="ILX204" s="334"/>
      <c r="ILY204" s="372"/>
      <c r="ILZ204" s="224"/>
      <c r="IMA204" s="224"/>
      <c r="IMB204" s="335"/>
      <c r="IMC204" s="335"/>
      <c r="IMD204" s="224"/>
      <c r="IME204" s="372"/>
      <c r="IMF204" s="372"/>
      <c r="IMG204" s="333"/>
      <c r="IMH204" s="334"/>
      <c r="IMI204" s="372"/>
      <c r="IMJ204" s="224"/>
      <c r="IMK204" s="224"/>
      <c r="IML204" s="335"/>
      <c r="IMM204" s="335"/>
      <c r="IMN204" s="224"/>
      <c r="IMO204" s="372"/>
      <c r="IMP204" s="372"/>
      <c r="IMQ204" s="333"/>
      <c r="IMR204" s="334"/>
      <c r="IMS204" s="372"/>
      <c r="IMT204" s="224"/>
      <c r="IMU204" s="224"/>
      <c r="IMV204" s="335"/>
      <c r="IMW204" s="335"/>
      <c r="IMX204" s="224"/>
      <c r="IMY204" s="372"/>
      <c r="IMZ204" s="372"/>
      <c r="INA204" s="333"/>
      <c r="INB204" s="334"/>
      <c r="INC204" s="372"/>
      <c r="IND204" s="224"/>
      <c r="INE204" s="224"/>
      <c r="INF204" s="335"/>
      <c r="ING204" s="335"/>
      <c r="INH204" s="224"/>
      <c r="INI204" s="372"/>
      <c r="INJ204" s="372"/>
      <c r="INK204" s="333"/>
      <c r="INL204" s="334"/>
      <c r="INM204" s="372"/>
      <c r="INN204" s="224"/>
      <c r="INO204" s="224"/>
      <c r="INP204" s="335"/>
      <c r="INQ204" s="335"/>
      <c r="INR204" s="224"/>
      <c r="INS204" s="372"/>
      <c r="INT204" s="372"/>
      <c r="INU204" s="333"/>
      <c r="INV204" s="334"/>
      <c r="INW204" s="372"/>
      <c r="INX204" s="224"/>
      <c r="INY204" s="224"/>
      <c r="INZ204" s="335"/>
      <c r="IOA204" s="335"/>
      <c r="IOB204" s="224"/>
      <c r="IOC204" s="372"/>
      <c r="IOD204" s="372"/>
      <c r="IOE204" s="333"/>
      <c r="IOF204" s="334"/>
      <c r="IOG204" s="372"/>
      <c r="IOH204" s="224"/>
      <c r="IOI204" s="224"/>
      <c r="IOJ204" s="335"/>
      <c r="IOK204" s="335"/>
      <c r="IOL204" s="224"/>
      <c r="IOM204" s="372"/>
      <c r="ION204" s="372"/>
      <c r="IOO204" s="333"/>
      <c r="IOP204" s="334"/>
      <c r="IOQ204" s="372"/>
      <c r="IOR204" s="224"/>
      <c r="IOS204" s="224"/>
      <c r="IOT204" s="335"/>
      <c r="IOU204" s="335"/>
      <c r="IOV204" s="224"/>
      <c r="IOW204" s="372"/>
      <c r="IOX204" s="372"/>
      <c r="IOY204" s="333"/>
      <c r="IOZ204" s="334"/>
      <c r="IPA204" s="372"/>
      <c r="IPB204" s="224"/>
      <c r="IPC204" s="224"/>
      <c r="IPD204" s="335"/>
      <c r="IPE204" s="335"/>
      <c r="IPF204" s="224"/>
      <c r="IPG204" s="372"/>
      <c r="IPH204" s="372"/>
      <c r="IPI204" s="333"/>
      <c r="IPJ204" s="334"/>
      <c r="IPK204" s="372"/>
      <c r="IPL204" s="224"/>
      <c r="IPM204" s="224"/>
      <c r="IPN204" s="335"/>
      <c r="IPO204" s="335"/>
      <c r="IPP204" s="224"/>
      <c r="IPQ204" s="372"/>
      <c r="IPR204" s="372"/>
      <c r="IPS204" s="333"/>
      <c r="IPT204" s="334"/>
      <c r="IPU204" s="372"/>
      <c r="IPV204" s="224"/>
      <c r="IPW204" s="224"/>
      <c r="IPX204" s="335"/>
      <c r="IPY204" s="335"/>
      <c r="IPZ204" s="224"/>
      <c r="IQA204" s="372"/>
      <c r="IQB204" s="372"/>
      <c r="IQC204" s="333"/>
      <c r="IQD204" s="334"/>
      <c r="IQE204" s="372"/>
      <c r="IQF204" s="224"/>
      <c r="IQG204" s="224"/>
      <c r="IQH204" s="335"/>
      <c r="IQI204" s="335"/>
      <c r="IQJ204" s="224"/>
      <c r="IQK204" s="372"/>
      <c r="IQL204" s="372"/>
      <c r="IQM204" s="333"/>
      <c r="IQN204" s="334"/>
      <c r="IQO204" s="372"/>
      <c r="IQP204" s="224"/>
      <c r="IQQ204" s="224"/>
      <c r="IQR204" s="335"/>
      <c r="IQS204" s="335"/>
      <c r="IQT204" s="224"/>
      <c r="IQU204" s="372"/>
      <c r="IQV204" s="372"/>
      <c r="IQW204" s="333"/>
      <c r="IQX204" s="334"/>
      <c r="IQY204" s="372"/>
      <c r="IQZ204" s="224"/>
      <c r="IRA204" s="224"/>
      <c r="IRB204" s="335"/>
      <c r="IRC204" s="335"/>
      <c r="IRD204" s="224"/>
      <c r="IRE204" s="372"/>
      <c r="IRF204" s="372"/>
      <c r="IRG204" s="333"/>
      <c r="IRH204" s="334"/>
      <c r="IRI204" s="372"/>
      <c r="IRJ204" s="224"/>
      <c r="IRK204" s="224"/>
      <c r="IRL204" s="335"/>
      <c r="IRM204" s="335"/>
      <c r="IRN204" s="224"/>
      <c r="IRO204" s="372"/>
      <c r="IRP204" s="372"/>
      <c r="IRQ204" s="333"/>
      <c r="IRR204" s="334"/>
      <c r="IRS204" s="372"/>
      <c r="IRT204" s="224"/>
      <c r="IRU204" s="224"/>
      <c r="IRV204" s="335"/>
      <c r="IRW204" s="335"/>
      <c r="IRX204" s="224"/>
      <c r="IRY204" s="372"/>
      <c r="IRZ204" s="372"/>
      <c r="ISA204" s="333"/>
      <c r="ISB204" s="334"/>
      <c r="ISC204" s="372"/>
      <c r="ISD204" s="224"/>
      <c r="ISE204" s="224"/>
      <c r="ISF204" s="335"/>
      <c r="ISG204" s="335"/>
      <c r="ISH204" s="224"/>
      <c r="ISI204" s="372"/>
      <c r="ISJ204" s="372"/>
      <c r="ISK204" s="333"/>
      <c r="ISL204" s="334"/>
      <c r="ISM204" s="372"/>
      <c r="ISN204" s="224"/>
      <c r="ISO204" s="224"/>
      <c r="ISP204" s="335"/>
      <c r="ISQ204" s="335"/>
      <c r="ISR204" s="224"/>
      <c r="ISS204" s="372"/>
      <c r="IST204" s="372"/>
      <c r="ISU204" s="333"/>
      <c r="ISV204" s="334"/>
      <c r="ISW204" s="372"/>
      <c r="ISX204" s="224"/>
      <c r="ISY204" s="224"/>
      <c r="ISZ204" s="335"/>
      <c r="ITA204" s="335"/>
      <c r="ITB204" s="224"/>
      <c r="ITC204" s="372"/>
      <c r="ITD204" s="372"/>
      <c r="ITE204" s="333"/>
      <c r="ITF204" s="334"/>
      <c r="ITG204" s="372"/>
      <c r="ITH204" s="224"/>
      <c r="ITI204" s="224"/>
      <c r="ITJ204" s="335"/>
      <c r="ITK204" s="335"/>
      <c r="ITL204" s="224"/>
      <c r="ITM204" s="372"/>
      <c r="ITN204" s="372"/>
      <c r="ITO204" s="333"/>
      <c r="ITP204" s="334"/>
      <c r="ITQ204" s="372"/>
      <c r="ITR204" s="224"/>
      <c r="ITS204" s="224"/>
      <c r="ITT204" s="335"/>
      <c r="ITU204" s="335"/>
      <c r="ITV204" s="224"/>
      <c r="ITW204" s="372"/>
      <c r="ITX204" s="372"/>
      <c r="ITY204" s="333"/>
      <c r="ITZ204" s="334"/>
      <c r="IUA204" s="372"/>
      <c r="IUB204" s="224"/>
      <c r="IUC204" s="224"/>
      <c r="IUD204" s="335"/>
      <c r="IUE204" s="335"/>
      <c r="IUF204" s="224"/>
      <c r="IUG204" s="372"/>
      <c r="IUH204" s="372"/>
      <c r="IUI204" s="333"/>
      <c r="IUJ204" s="334"/>
      <c r="IUK204" s="372"/>
      <c r="IUL204" s="224"/>
      <c r="IUM204" s="224"/>
      <c r="IUN204" s="335"/>
      <c r="IUO204" s="335"/>
      <c r="IUP204" s="224"/>
      <c r="IUQ204" s="372"/>
      <c r="IUR204" s="372"/>
      <c r="IUS204" s="333"/>
      <c r="IUT204" s="334"/>
      <c r="IUU204" s="372"/>
      <c r="IUV204" s="224"/>
      <c r="IUW204" s="224"/>
      <c r="IUX204" s="335"/>
      <c r="IUY204" s="335"/>
      <c r="IUZ204" s="224"/>
      <c r="IVA204" s="372"/>
      <c r="IVB204" s="372"/>
      <c r="IVC204" s="333"/>
      <c r="IVD204" s="334"/>
      <c r="IVE204" s="372"/>
      <c r="IVF204" s="224"/>
      <c r="IVG204" s="224"/>
      <c r="IVH204" s="335"/>
      <c r="IVI204" s="335"/>
      <c r="IVJ204" s="224"/>
      <c r="IVK204" s="372"/>
      <c r="IVL204" s="372"/>
      <c r="IVM204" s="333"/>
      <c r="IVN204" s="334"/>
      <c r="IVO204" s="372"/>
      <c r="IVP204" s="224"/>
      <c r="IVQ204" s="224"/>
      <c r="IVR204" s="335"/>
      <c r="IVS204" s="335"/>
      <c r="IVT204" s="224"/>
      <c r="IVU204" s="372"/>
      <c r="IVV204" s="372"/>
      <c r="IVW204" s="333"/>
      <c r="IVX204" s="334"/>
      <c r="IVY204" s="372"/>
      <c r="IVZ204" s="224"/>
      <c r="IWA204" s="224"/>
      <c r="IWB204" s="335"/>
      <c r="IWC204" s="335"/>
      <c r="IWD204" s="224"/>
      <c r="IWE204" s="372"/>
      <c r="IWF204" s="372"/>
      <c r="IWG204" s="333"/>
      <c r="IWH204" s="334"/>
      <c r="IWI204" s="372"/>
      <c r="IWJ204" s="224"/>
      <c r="IWK204" s="224"/>
      <c r="IWL204" s="335"/>
      <c r="IWM204" s="335"/>
      <c r="IWN204" s="224"/>
      <c r="IWO204" s="372"/>
      <c r="IWP204" s="372"/>
      <c r="IWQ204" s="333"/>
      <c r="IWR204" s="334"/>
      <c r="IWS204" s="372"/>
      <c r="IWT204" s="224"/>
      <c r="IWU204" s="224"/>
      <c r="IWV204" s="335"/>
      <c r="IWW204" s="335"/>
      <c r="IWX204" s="224"/>
      <c r="IWY204" s="372"/>
      <c r="IWZ204" s="372"/>
      <c r="IXA204" s="333"/>
      <c r="IXB204" s="334"/>
      <c r="IXC204" s="372"/>
      <c r="IXD204" s="224"/>
      <c r="IXE204" s="224"/>
      <c r="IXF204" s="335"/>
      <c r="IXG204" s="335"/>
      <c r="IXH204" s="224"/>
      <c r="IXI204" s="372"/>
      <c r="IXJ204" s="372"/>
      <c r="IXK204" s="333"/>
      <c r="IXL204" s="334"/>
      <c r="IXM204" s="372"/>
      <c r="IXN204" s="224"/>
      <c r="IXO204" s="224"/>
      <c r="IXP204" s="335"/>
      <c r="IXQ204" s="335"/>
      <c r="IXR204" s="224"/>
      <c r="IXS204" s="372"/>
      <c r="IXT204" s="372"/>
      <c r="IXU204" s="333"/>
      <c r="IXV204" s="334"/>
      <c r="IXW204" s="372"/>
      <c r="IXX204" s="224"/>
      <c r="IXY204" s="224"/>
      <c r="IXZ204" s="335"/>
      <c r="IYA204" s="335"/>
      <c r="IYB204" s="224"/>
      <c r="IYC204" s="372"/>
      <c r="IYD204" s="372"/>
      <c r="IYE204" s="333"/>
      <c r="IYF204" s="334"/>
      <c r="IYG204" s="372"/>
      <c r="IYH204" s="224"/>
      <c r="IYI204" s="224"/>
      <c r="IYJ204" s="335"/>
      <c r="IYK204" s="335"/>
      <c r="IYL204" s="224"/>
      <c r="IYM204" s="372"/>
      <c r="IYN204" s="372"/>
      <c r="IYO204" s="333"/>
      <c r="IYP204" s="334"/>
      <c r="IYQ204" s="372"/>
      <c r="IYR204" s="224"/>
      <c r="IYS204" s="224"/>
      <c r="IYT204" s="335"/>
      <c r="IYU204" s="335"/>
      <c r="IYV204" s="224"/>
      <c r="IYW204" s="372"/>
      <c r="IYX204" s="372"/>
      <c r="IYY204" s="333"/>
      <c r="IYZ204" s="334"/>
      <c r="IZA204" s="372"/>
      <c r="IZB204" s="224"/>
      <c r="IZC204" s="224"/>
      <c r="IZD204" s="335"/>
      <c r="IZE204" s="335"/>
      <c r="IZF204" s="224"/>
      <c r="IZG204" s="372"/>
      <c r="IZH204" s="372"/>
      <c r="IZI204" s="333"/>
      <c r="IZJ204" s="334"/>
      <c r="IZK204" s="372"/>
      <c r="IZL204" s="224"/>
      <c r="IZM204" s="224"/>
      <c r="IZN204" s="335"/>
      <c r="IZO204" s="335"/>
      <c r="IZP204" s="224"/>
      <c r="IZQ204" s="372"/>
      <c r="IZR204" s="372"/>
      <c r="IZS204" s="333"/>
      <c r="IZT204" s="334"/>
      <c r="IZU204" s="372"/>
      <c r="IZV204" s="224"/>
      <c r="IZW204" s="224"/>
      <c r="IZX204" s="335"/>
      <c r="IZY204" s="335"/>
      <c r="IZZ204" s="224"/>
      <c r="JAA204" s="372"/>
      <c r="JAB204" s="372"/>
      <c r="JAC204" s="333"/>
      <c r="JAD204" s="334"/>
      <c r="JAE204" s="372"/>
      <c r="JAF204" s="224"/>
      <c r="JAG204" s="224"/>
      <c r="JAH204" s="335"/>
      <c r="JAI204" s="335"/>
      <c r="JAJ204" s="224"/>
      <c r="JAK204" s="372"/>
      <c r="JAL204" s="372"/>
      <c r="JAM204" s="333"/>
      <c r="JAN204" s="334"/>
      <c r="JAO204" s="372"/>
      <c r="JAP204" s="224"/>
      <c r="JAQ204" s="224"/>
      <c r="JAR204" s="335"/>
      <c r="JAS204" s="335"/>
      <c r="JAT204" s="224"/>
      <c r="JAU204" s="372"/>
      <c r="JAV204" s="372"/>
      <c r="JAW204" s="333"/>
      <c r="JAX204" s="334"/>
      <c r="JAY204" s="372"/>
      <c r="JAZ204" s="224"/>
      <c r="JBA204" s="224"/>
      <c r="JBB204" s="335"/>
      <c r="JBC204" s="335"/>
      <c r="JBD204" s="224"/>
      <c r="JBE204" s="372"/>
      <c r="JBF204" s="372"/>
      <c r="JBG204" s="333"/>
      <c r="JBH204" s="334"/>
      <c r="JBI204" s="372"/>
      <c r="JBJ204" s="224"/>
      <c r="JBK204" s="224"/>
      <c r="JBL204" s="335"/>
      <c r="JBM204" s="335"/>
      <c r="JBN204" s="224"/>
      <c r="JBO204" s="372"/>
      <c r="JBP204" s="372"/>
      <c r="JBQ204" s="333"/>
      <c r="JBR204" s="334"/>
      <c r="JBS204" s="372"/>
      <c r="JBT204" s="224"/>
      <c r="JBU204" s="224"/>
      <c r="JBV204" s="335"/>
      <c r="JBW204" s="335"/>
      <c r="JBX204" s="224"/>
      <c r="JBY204" s="372"/>
      <c r="JBZ204" s="372"/>
      <c r="JCA204" s="333"/>
      <c r="JCB204" s="334"/>
      <c r="JCC204" s="372"/>
      <c r="JCD204" s="224"/>
      <c r="JCE204" s="224"/>
      <c r="JCF204" s="335"/>
      <c r="JCG204" s="335"/>
      <c r="JCH204" s="224"/>
      <c r="JCI204" s="372"/>
      <c r="JCJ204" s="372"/>
      <c r="JCK204" s="333"/>
      <c r="JCL204" s="334"/>
      <c r="JCM204" s="372"/>
      <c r="JCN204" s="224"/>
      <c r="JCO204" s="224"/>
      <c r="JCP204" s="335"/>
      <c r="JCQ204" s="335"/>
      <c r="JCR204" s="224"/>
      <c r="JCS204" s="372"/>
      <c r="JCT204" s="372"/>
      <c r="JCU204" s="333"/>
      <c r="JCV204" s="334"/>
      <c r="JCW204" s="372"/>
      <c r="JCX204" s="224"/>
      <c r="JCY204" s="224"/>
      <c r="JCZ204" s="335"/>
      <c r="JDA204" s="335"/>
      <c r="JDB204" s="224"/>
      <c r="JDC204" s="372"/>
      <c r="JDD204" s="372"/>
      <c r="JDE204" s="333"/>
      <c r="JDF204" s="334"/>
      <c r="JDG204" s="372"/>
      <c r="JDH204" s="224"/>
      <c r="JDI204" s="224"/>
      <c r="JDJ204" s="335"/>
      <c r="JDK204" s="335"/>
      <c r="JDL204" s="224"/>
      <c r="JDM204" s="372"/>
      <c r="JDN204" s="372"/>
      <c r="JDO204" s="333"/>
      <c r="JDP204" s="334"/>
      <c r="JDQ204" s="372"/>
      <c r="JDR204" s="224"/>
      <c r="JDS204" s="224"/>
      <c r="JDT204" s="335"/>
      <c r="JDU204" s="335"/>
      <c r="JDV204" s="224"/>
      <c r="JDW204" s="372"/>
      <c r="JDX204" s="372"/>
      <c r="JDY204" s="333"/>
      <c r="JDZ204" s="334"/>
      <c r="JEA204" s="372"/>
      <c r="JEB204" s="224"/>
      <c r="JEC204" s="224"/>
      <c r="JED204" s="335"/>
      <c r="JEE204" s="335"/>
      <c r="JEF204" s="224"/>
      <c r="JEG204" s="372"/>
      <c r="JEH204" s="372"/>
      <c r="JEI204" s="333"/>
      <c r="JEJ204" s="334"/>
      <c r="JEK204" s="372"/>
      <c r="JEL204" s="224"/>
      <c r="JEM204" s="224"/>
      <c r="JEN204" s="335"/>
      <c r="JEO204" s="335"/>
      <c r="JEP204" s="224"/>
      <c r="JEQ204" s="372"/>
      <c r="JER204" s="372"/>
      <c r="JES204" s="333"/>
      <c r="JET204" s="334"/>
      <c r="JEU204" s="372"/>
      <c r="JEV204" s="224"/>
      <c r="JEW204" s="224"/>
      <c r="JEX204" s="335"/>
      <c r="JEY204" s="335"/>
      <c r="JEZ204" s="224"/>
      <c r="JFA204" s="372"/>
      <c r="JFB204" s="372"/>
      <c r="JFC204" s="333"/>
      <c r="JFD204" s="334"/>
      <c r="JFE204" s="372"/>
      <c r="JFF204" s="224"/>
      <c r="JFG204" s="224"/>
      <c r="JFH204" s="335"/>
      <c r="JFI204" s="335"/>
      <c r="JFJ204" s="224"/>
      <c r="JFK204" s="372"/>
      <c r="JFL204" s="372"/>
      <c r="JFM204" s="333"/>
      <c r="JFN204" s="334"/>
      <c r="JFO204" s="372"/>
      <c r="JFP204" s="224"/>
      <c r="JFQ204" s="224"/>
      <c r="JFR204" s="335"/>
      <c r="JFS204" s="335"/>
      <c r="JFT204" s="224"/>
      <c r="JFU204" s="372"/>
      <c r="JFV204" s="372"/>
      <c r="JFW204" s="333"/>
      <c r="JFX204" s="334"/>
      <c r="JFY204" s="372"/>
      <c r="JFZ204" s="224"/>
      <c r="JGA204" s="224"/>
      <c r="JGB204" s="335"/>
      <c r="JGC204" s="335"/>
      <c r="JGD204" s="224"/>
      <c r="JGE204" s="372"/>
      <c r="JGF204" s="372"/>
      <c r="JGG204" s="333"/>
      <c r="JGH204" s="334"/>
      <c r="JGI204" s="372"/>
      <c r="JGJ204" s="224"/>
      <c r="JGK204" s="224"/>
      <c r="JGL204" s="335"/>
      <c r="JGM204" s="335"/>
      <c r="JGN204" s="224"/>
      <c r="JGO204" s="372"/>
      <c r="JGP204" s="372"/>
      <c r="JGQ204" s="333"/>
      <c r="JGR204" s="334"/>
      <c r="JGS204" s="372"/>
      <c r="JGT204" s="224"/>
      <c r="JGU204" s="224"/>
      <c r="JGV204" s="335"/>
      <c r="JGW204" s="335"/>
      <c r="JGX204" s="224"/>
      <c r="JGY204" s="372"/>
      <c r="JGZ204" s="372"/>
      <c r="JHA204" s="333"/>
      <c r="JHB204" s="334"/>
      <c r="JHC204" s="372"/>
      <c r="JHD204" s="224"/>
      <c r="JHE204" s="224"/>
      <c r="JHF204" s="335"/>
      <c r="JHG204" s="335"/>
      <c r="JHH204" s="224"/>
      <c r="JHI204" s="372"/>
      <c r="JHJ204" s="372"/>
      <c r="JHK204" s="333"/>
      <c r="JHL204" s="334"/>
      <c r="JHM204" s="372"/>
      <c r="JHN204" s="224"/>
      <c r="JHO204" s="224"/>
      <c r="JHP204" s="335"/>
      <c r="JHQ204" s="335"/>
      <c r="JHR204" s="224"/>
      <c r="JHS204" s="372"/>
      <c r="JHT204" s="372"/>
      <c r="JHU204" s="333"/>
      <c r="JHV204" s="334"/>
      <c r="JHW204" s="372"/>
      <c r="JHX204" s="224"/>
      <c r="JHY204" s="224"/>
      <c r="JHZ204" s="335"/>
      <c r="JIA204" s="335"/>
      <c r="JIB204" s="224"/>
      <c r="JIC204" s="372"/>
      <c r="JID204" s="372"/>
      <c r="JIE204" s="333"/>
      <c r="JIF204" s="334"/>
      <c r="JIG204" s="372"/>
      <c r="JIH204" s="224"/>
      <c r="JII204" s="224"/>
      <c r="JIJ204" s="335"/>
      <c r="JIK204" s="335"/>
      <c r="JIL204" s="224"/>
      <c r="JIM204" s="372"/>
      <c r="JIN204" s="372"/>
      <c r="JIO204" s="333"/>
      <c r="JIP204" s="334"/>
      <c r="JIQ204" s="372"/>
      <c r="JIR204" s="224"/>
      <c r="JIS204" s="224"/>
      <c r="JIT204" s="335"/>
      <c r="JIU204" s="335"/>
      <c r="JIV204" s="224"/>
      <c r="JIW204" s="372"/>
      <c r="JIX204" s="372"/>
      <c r="JIY204" s="333"/>
      <c r="JIZ204" s="334"/>
      <c r="JJA204" s="372"/>
      <c r="JJB204" s="224"/>
      <c r="JJC204" s="224"/>
      <c r="JJD204" s="335"/>
      <c r="JJE204" s="335"/>
      <c r="JJF204" s="224"/>
      <c r="JJG204" s="372"/>
      <c r="JJH204" s="372"/>
      <c r="JJI204" s="333"/>
      <c r="JJJ204" s="334"/>
      <c r="JJK204" s="372"/>
      <c r="JJL204" s="224"/>
      <c r="JJM204" s="224"/>
      <c r="JJN204" s="335"/>
      <c r="JJO204" s="335"/>
      <c r="JJP204" s="224"/>
      <c r="JJQ204" s="372"/>
      <c r="JJR204" s="372"/>
      <c r="JJS204" s="333"/>
      <c r="JJT204" s="334"/>
      <c r="JJU204" s="372"/>
      <c r="JJV204" s="224"/>
      <c r="JJW204" s="224"/>
      <c r="JJX204" s="335"/>
      <c r="JJY204" s="335"/>
      <c r="JJZ204" s="224"/>
      <c r="JKA204" s="372"/>
      <c r="JKB204" s="372"/>
      <c r="JKC204" s="333"/>
      <c r="JKD204" s="334"/>
      <c r="JKE204" s="372"/>
      <c r="JKF204" s="224"/>
      <c r="JKG204" s="224"/>
      <c r="JKH204" s="335"/>
      <c r="JKI204" s="335"/>
      <c r="JKJ204" s="224"/>
      <c r="JKK204" s="372"/>
      <c r="JKL204" s="372"/>
      <c r="JKM204" s="333"/>
      <c r="JKN204" s="334"/>
      <c r="JKO204" s="372"/>
      <c r="JKP204" s="224"/>
      <c r="JKQ204" s="224"/>
      <c r="JKR204" s="335"/>
      <c r="JKS204" s="335"/>
      <c r="JKT204" s="224"/>
      <c r="JKU204" s="372"/>
      <c r="JKV204" s="372"/>
      <c r="JKW204" s="333"/>
      <c r="JKX204" s="334"/>
      <c r="JKY204" s="372"/>
      <c r="JKZ204" s="224"/>
      <c r="JLA204" s="224"/>
      <c r="JLB204" s="335"/>
      <c r="JLC204" s="335"/>
      <c r="JLD204" s="224"/>
      <c r="JLE204" s="372"/>
      <c r="JLF204" s="372"/>
      <c r="JLG204" s="333"/>
      <c r="JLH204" s="334"/>
      <c r="JLI204" s="372"/>
      <c r="JLJ204" s="224"/>
      <c r="JLK204" s="224"/>
      <c r="JLL204" s="335"/>
      <c r="JLM204" s="335"/>
      <c r="JLN204" s="224"/>
      <c r="JLO204" s="372"/>
      <c r="JLP204" s="372"/>
      <c r="JLQ204" s="333"/>
      <c r="JLR204" s="334"/>
      <c r="JLS204" s="372"/>
      <c r="JLT204" s="224"/>
      <c r="JLU204" s="224"/>
      <c r="JLV204" s="335"/>
      <c r="JLW204" s="335"/>
      <c r="JLX204" s="224"/>
      <c r="JLY204" s="372"/>
      <c r="JLZ204" s="372"/>
      <c r="JMA204" s="333"/>
      <c r="JMB204" s="334"/>
      <c r="JMC204" s="372"/>
      <c r="JMD204" s="224"/>
      <c r="JME204" s="224"/>
      <c r="JMF204" s="335"/>
      <c r="JMG204" s="335"/>
      <c r="JMH204" s="224"/>
      <c r="JMI204" s="372"/>
      <c r="JMJ204" s="372"/>
      <c r="JMK204" s="333"/>
      <c r="JML204" s="334"/>
      <c r="JMM204" s="372"/>
      <c r="JMN204" s="224"/>
      <c r="JMO204" s="224"/>
      <c r="JMP204" s="335"/>
      <c r="JMQ204" s="335"/>
      <c r="JMR204" s="224"/>
      <c r="JMS204" s="372"/>
      <c r="JMT204" s="372"/>
      <c r="JMU204" s="333"/>
      <c r="JMV204" s="334"/>
      <c r="JMW204" s="372"/>
      <c r="JMX204" s="224"/>
      <c r="JMY204" s="224"/>
      <c r="JMZ204" s="335"/>
      <c r="JNA204" s="335"/>
      <c r="JNB204" s="224"/>
      <c r="JNC204" s="372"/>
      <c r="JND204" s="372"/>
      <c r="JNE204" s="333"/>
      <c r="JNF204" s="334"/>
      <c r="JNG204" s="372"/>
      <c r="JNH204" s="224"/>
      <c r="JNI204" s="224"/>
      <c r="JNJ204" s="335"/>
      <c r="JNK204" s="335"/>
      <c r="JNL204" s="224"/>
      <c r="JNM204" s="372"/>
      <c r="JNN204" s="372"/>
      <c r="JNO204" s="333"/>
      <c r="JNP204" s="334"/>
      <c r="JNQ204" s="372"/>
      <c r="JNR204" s="224"/>
      <c r="JNS204" s="224"/>
      <c r="JNT204" s="335"/>
      <c r="JNU204" s="335"/>
      <c r="JNV204" s="224"/>
      <c r="JNW204" s="372"/>
      <c r="JNX204" s="372"/>
      <c r="JNY204" s="333"/>
      <c r="JNZ204" s="334"/>
      <c r="JOA204" s="372"/>
      <c r="JOB204" s="224"/>
      <c r="JOC204" s="224"/>
      <c r="JOD204" s="335"/>
      <c r="JOE204" s="335"/>
      <c r="JOF204" s="224"/>
      <c r="JOG204" s="372"/>
      <c r="JOH204" s="372"/>
      <c r="JOI204" s="333"/>
      <c r="JOJ204" s="334"/>
      <c r="JOK204" s="372"/>
      <c r="JOL204" s="224"/>
      <c r="JOM204" s="224"/>
      <c r="JON204" s="335"/>
      <c r="JOO204" s="335"/>
      <c r="JOP204" s="224"/>
      <c r="JOQ204" s="372"/>
      <c r="JOR204" s="372"/>
      <c r="JOS204" s="333"/>
      <c r="JOT204" s="334"/>
      <c r="JOU204" s="372"/>
      <c r="JOV204" s="224"/>
      <c r="JOW204" s="224"/>
      <c r="JOX204" s="335"/>
      <c r="JOY204" s="335"/>
      <c r="JOZ204" s="224"/>
      <c r="JPA204" s="372"/>
      <c r="JPB204" s="372"/>
      <c r="JPC204" s="333"/>
      <c r="JPD204" s="334"/>
      <c r="JPE204" s="372"/>
      <c r="JPF204" s="224"/>
      <c r="JPG204" s="224"/>
      <c r="JPH204" s="335"/>
      <c r="JPI204" s="335"/>
      <c r="JPJ204" s="224"/>
      <c r="JPK204" s="372"/>
      <c r="JPL204" s="372"/>
      <c r="JPM204" s="333"/>
      <c r="JPN204" s="334"/>
      <c r="JPO204" s="372"/>
      <c r="JPP204" s="224"/>
      <c r="JPQ204" s="224"/>
      <c r="JPR204" s="335"/>
      <c r="JPS204" s="335"/>
      <c r="JPT204" s="224"/>
      <c r="JPU204" s="372"/>
      <c r="JPV204" s="372"/>
      <c r="JPW204" s="333"/>
      <c r="JPX204" s="334"/>
      <c r="JPY204" s="372"/>
      <c r="JPZ204" s="224"/>
      <c r="JQA204" s="224"/>
      <c r="JQB204" s="335"/>
      <c r="JQC204" s="335"/>
      <c r="JQD204" s="224"/>
      <c r="JQE204" s="372"/>
      <c r="JQF204" s="372"/>
      <c r="JQG204" s="333"/>
      <c r="JQH204" s="334"/>
      <c r="JQI204" s="372"/>
      <c r="JQJ204" s="224"/>
      <c r="JQK204" s="224"/>
      <c r="JQL204" s="335"/>
      <c r="JQM204" s="335"/>
      <c r="JQN204" s="224"/>
      <c r="JQO204" s="372"/>
      <c r="JQP204" s="372"/>
      <c r="JQQ204" s="333"/>
      <c r="JQR204" s="334"/>
      <c r="JQS204" s="372"/>
      <c r="JQT204" s="224"/>
      <c r="JQU204" s="224"/>
      <c r="JQV204" s="335"/>
      <c r="JQW204" s="335"/>
      <c r="JQX204" s="224"/>
      <c r="JQY204" s="372"/>
      <c r="JQZ204" s="372"/>
      <c r="JRA204" s="333"/>
      <c r="JRB204" s="334"/>
      <c r="JRC204" s="372"/>
      <c r="JRD204" s="224"/>
      <c r="JRE204" s="224"/>
      <c r="JRF204" s="335"/>
      <c r="JRG204" s="335"/>
      <c r="JRH204" s="224"/>
      <c r="JRI204" s="372"/>
      <c r="JRJ204" s="372"/>
      <c r="JRK204" s="333"/>
      <c r="JRL204" s="334"/>
      <c r="JRM204" s="372"/>
      <c r="JRN204" s="224"/>
      <c r="JRO204" s="224"/>
      <c r="JRP204" s="335"/>
      <c r="JRQ204" s="335"/>
      <c r="JRR204" s="224"/>
      <c r="JRS204" s="372"/>
      <c r="JRT204" s="372"/>
      <c r="JRU204" s="333"/>
      <c r="JRV204" s="334"/>
      <c r="JRW204" s="372"/>
      <c r="JRX204" s="224"/>
      <c r="JRY204" s="224"/>
      <c r="JRZ204" s="335"/>
      <c r="JSA204" s="335"/>
      <c r="JSB204" s="224"/>
      <c r="JSC204" s="372"/>
      <c r="JSD204" s="372"/>
      <c r="JSE204" s="333"/>
      <c r="JSF204" s="334"/>
      <c r="JSG204" s="372"/>
      <c r="JSH204" s="224"/>
      <c r="JSI204" s="224"/>
      <c r="JSJ204" s="335"/>
      <c r="JSK204" s="335"/>
      <c r="JSL204" s="224"/>
      <c r="JSM204" s="372"/>
      <c r="JSN204" s="372"/>
      <c r="JSO204" s="333"/>
      <c r="JSP204" s="334"/>
      <c r="JSQ204" s="372"/>
      <c r="JSR204" s="224"/>
      <c r="JSS204" s="224"/>
      <c r="JST204" s="335"/>
      <c r="JSU204" s="335"/>
      <c r="JSV204" s="224"/>
      <c r="JSW204" s="372"/>
      <c r="JSX204" s="372"/>
      <c r="JSY204" s="333"/>
      <c r="JSZ204" s="334"/>
      <c r="JTA204" s="372"/>
      <c r="JTB204" s="224"/>
      <c r="JTC204" s="224"/>
      <c r="JTD204" s="335"/>
      <c r="JTE204" s="335"/>
      <c r="JTF204" s="224"/>
      <c r="JTG204" s="372"/>
      <c r="JTH204" s="372"/>
      <c r="JTI204" s="333"/>
      <c r="JTJ204" s="334"/>
      <c r="JTK204" s="372"/>
      <c r="JTL204" s="224"/>
      <c r="JTM204" s="224"/>
      <c r="JTN204" s="335"/>
      <c r="JTO204" s="335"/>
      <c r="JTP204" s="224"/>
      <c r="JTQ204" s="372"/>
      <c r="JTR204" s="372"/>
      <c r="JTS204" s="333"/>
      <c r="JTT204" s="334"/>
      <c r="JTU204" s="372"/>
      <c r="JTV204" s="224"/>
      <c r="JTW204" s="224"/>
      <c r="JTX204" s="335"/>
      <c r="JTY204" s="335"/>
      <c r="JTZ204" s="224"/>
      <c r="JUA204" s="372"/>
      <c r="JUB204" s="372"/>
      <c r="JUC204" s="333"/>
      <c r="JUD204" s="334"/>
      <c r="JUE204" s="372"/>
      <c r="JUF204" s="224"/>
      <c r="JUG204" s="224"/>
      <c r="JUH204" s="335"/>
      <c r="JUI204" s="335"/>
      <c r="JUJ204" s="224"/>
      <c r="JUK204" s="372"/>
      <c r="JUL204" s="372"/>
      <c r="JUM204" s="333"/>
      <c r="JUN204" s="334"/>
      <c r="JUO204" s="372"/>
      <c r="JUP204" s="224"/>
      <c r="JUQ204" s="224"/>
      <c r="JUR204" s="335"/>
      <c r="JUS204" s="335"/>
      <c r="JUT204" s="224"/>
      <c r="JUU204" s="372"/>
      <c r="JUV204" s="372"/>
      <c r="JUW204" s="333"/>
      <c r="JUX204" s="334"/>
      <c r="JUY204" s="372"/>
      <c r="JUZ204" s="224"/>
      <c r="JVA204" s="224"/>
      <c r="JVB204" s="335"/>
      <c r="JVC204" s="335"/>
      <c r="JVD204" s="224"/>
      <c r="JVE204" s="372"/>
      <c r="JVF204" s="372"/>
      <c r="JVG204" s="333"/>
      <c r="JVH204" s="334"/>
      <c r="JVI204" s="372"/>
      <c r="JVJ204" s="224"/>
      <c r="JVK204" s="224"/>
      <c r="JVL204" s="335"/>
      <c r="JVM204" s="335"/>
      <c r="JVN204" s="224"/>
      <c r="JVO204" s="372"/>
      <c r="JVP204" s="372"/>
      <c r="JVQ204" s="333"/>
      <c r="JVR204" s="334"/>
      <c r="JVS204" s="372"/>
      <c r="JVT204" s="224"/>
      <c r="JVU204" s="224"/>
      <c r="JVV204" s="335"/>
      <c r="JVW204" s="335"/>
      <c r="JVX204" s="224"/>
      <c r="JVY204" s="372"/>
      <c r="JVZ204" s="372"/>
      <c r="JWA204" s="333"/>
      <c r="JWB204" s="334"/>
      <c r="JWC204" s="372"/>
      <c r="JWD204" s="224"/>
      <c r="JWE204" s="224"/>
      <c r="JWF204" s="335"/>
      <c r="JWG204" s="335"/>
      <c r="JWH204" s="224"/>
      <c r="JWI204" s="372"/>
      <c r="JWJ204" s="372"/>
      <c r="JWK204" s="333"/>
      <c r="JWL204" s="334"/>
      <c r="JWM204" s="372"/>
      <c r="JWN204" s="224"/>
      <c r="JWO204" s="224"/>
      <c r="JWP204" s="335"/>
      <c r="JWQ204" s="335"/>
      <c r="JWR204" s="224"/>
      <c r="JWS204" s="372"/>
      <c r="JWT204" s="372"/>
      <c r="JWU204" s="333"/>
      <c r="JWV204" s="334"/>
      <c r="JWW204" s="372"/>
      <c r="JWX204" s="224"/>
      <c r="JWY204" s="224"/>
      <c r="JWZ204" s="335"/>
      <c r="JXA204" s="335"/>
      <c r="JXB204" s="224"/>
      <c r="JXC204" s="372"/>
      <c r="JXD204" s="372"/>
      <c r="JXE204" s="333"/>
      <c r="JXF204" s="334"/>
      <c r="JXG204" s="372"/>
      <c r="JXH204" s="224"/>
      <c r="JXI204" s="224"/>
      <c r="JXJ204" s="335"/>
      <c r="JXK204" s="335"/>
      <c r="JXL204" s="224"/>
      <c r="JXM204" s="372"/>
      <c r="JXN204" s="372"/>
      <c r="JXO204" s="333"/>
      <c r="JXP204" s="334"/>
      <c r="JXQ204" s="372"/>
      <c r="JXR204" s="224"/>
      <c r="JXS204" s="224"/>
      <c r="JXT204" s="335"/>
      <c r="JXU204" s="335"/>
      <c r="JXV204" s="224"/>
      <c r="JXW204" s="372"/>
      <c r="JXX204" s="372"/>
      <c r="JXY204" s="333"/>
      <c r="JXZ204" s="334"/>
      <c r="JYA204" s="372"/>
      <c r="JYB204" s="224"/>
      <c r="JYC204" s="224"/>
      <c r="JYD204" s="335"/>
      <c r="JYE204" s="335"/>
      <c r="JYF204" s="224"/>
      <c r="JYG204" s="372"/>
      <c r="JYH204" s="372"/>
      <c r="JYI204" s="333"/>
      <c r="JYJ204" s="334"/>
      <c r="JYK204" s="372"/>
      <c r="JYL204" s="224"/>
      <c r="JYM204" s="224"/>
      <c r="JYN204" s="335"/>
      <c r="JYO204" s="335"/>
      <c r="JYP204" s="224"/>
      <c r="JYQ204" s="372"/>
      <c r="JYR204" s="372"/>
      <c r="JYS204" s="333"/>
      <c r="JYT204" s="334"/>
      <c r="JYU204" s="372"/>
      <c r="JYV204" s="224"/>
      <c r="JYW204" s="224"/>
      <c r="JYX204" s="335"/>
      <c r="JYY204" s="335"/>
      <c r="JYZ204" s="224"/>
      <c r="JZA204" s="372"/>
      <c r="JZB204" s="372"/>
      <c r="JZC204" s="333"/>
      <c r="JZD204" s="334"/>
      <c r="JZE204" s="372"/>
      <c r="JZF204" s="224"/>
      <c r="JZG204" s="224"/>
      <c r="JZH204" s="335"/>
      <c r="JZI204" s="335"/>
      <c r="JZJ204" s="224"/>
      <c r="JZK204" s="372"/>
      <c r="JZL204" s="372"/>
      <c r="JZM204" s="333"/>
      <c r="JZN204" s="334"/>
      <c r="JZO204" s="372"/>
      <c r="JZP204" s="224"/>
      <c r="JZQ204" s="224"/>
      <c r="JZR204" s="335"/>
      <c r="JZS204" s="335"/>
      <c r="JZT204" s="224"/>
      <c r="JZU204" s="372"/>
      <c r="JZV204" s="372"/>
      <c r="JZW204" s="333"/>
      <c r="JZX204" s="334"/>
      <c r="JZY204" s="372"/>
      <c r="JZZ204" s="224"/>
      <c r="KAA204" s="224"/>
      <c r="KAB204" s="335"/>
      <c r="KAC204" s="335"/>
      <c r="KAD204" s="224"/>
      <c r="KAE204" s="372"/>
      <c r="KAF204" s="372"/>
      <c r="KAG204" s="333"/>
      <c r="KAH204" s="334"/>
      <c r="KAI204" s="372"/>
      <c r="KAJ204" s="224"/>
      <c r="KAK204" s="224"/>
      <c r="KAL204" s="335"/>
      <c r="KAM204" s="335"/>
      <c r="KAN204" s="224"/>
      <c r="KAO204" s="372"/>
      <c r="KAP204" s="372"/>
      <c r="KAQ204" s="333"/>
      <c r="KAR204" s="334"/>
      <c r="KAS204" s="372"/>
      <c r="KAT204" s="224"/>
      <c r="KAU204" s="224"/>
      <c r="KAV204" s="335"/>
      <c r="KAW204" s="335"/>
      <c r="KAX204" s="224"/>
      <c r="KAY204" s="372"/>
      <c r="KAZ204" s="372"/>
      <c r="KBA204" s="333"/>
      <c r="KBB204" s="334"/>
      <c r="KBC204" s="372"/>
      <c r="KBD204" s="224"/>
      <c r="KBE204" s="224"/>
      <c r="KBF204" s="335"/>
      <c r="KBG204" s="335"/>
      <c r="KBH204" s="224"/>
      <c r="KBI204" s="372"/>
      <c r="KBJ204" s="372"/>
      <c r="KBK204" s="333"/>
      <c r="KBL204" s="334"/>
      <c r="KBM204" s="372"/>
      <c r="KBN204" s="224"/>
      <c r="KBO204" s="224"/>
      <c r="KBP204" s="335"/>
      <c r="KBQ204" s="335"/>
      <c r="KBR204" s="224"/>
      <c r="KBS204" s="372"/>
      <c r="KBT204" s="372"/>
      <c r="KBU204" s="333"/>
      <c r="KBV204" s="334"/>
      <c r="KBW204" s="372"/>
      <c r="KBX204" s="224"/>
      <c r="KBY204" s="224"/>
      <c r="KBZ204" s="335"/>
      <c r="KCA204" s="335"/>
      <c r="KCB204" s="224"/>
      <c r="KCC204" s="372"/>
      <c r="KCD204" s="372"/>
      <c r="KCE204" s="333"/>
      <c r="KCF204" s="334"/>
      <c r="KCG204" s="372"/>
      <c r="KCH204" s="224"/>
      <c r="KCI204" s="224"/>
      <c r="KCJ204" s="335"/>
      <c r="KCK204" s="335"/>
      <c r="KCL204" s="224"/>
      <c r="KCM204" s="372"/>
      <c r="KCN204" s="372"/>
      <c r="KCO204" s="333"/>
      <c r="KCP204" s="334"/>
      <c r="KCQ204" s="372"/>
      <c r="KCR204" s="224"/>
      <c r="KCS204" s="224"/>
      <c r="KCT204" s="335"/>
      <c r="KCU204" s="335"/>
      <c r="KCV204" s="224"/>
      <c r="KCW204" s="372"/>
      <c r="KCX204" s="372"/>
      <c r="KCY204" s="333"/>
      <c r="KCZ204" s="334"/>
      <c r="KDA204" s="372"/>
      <c r="KDB204" s="224"/>
      <c r="KDC204" s="224"/>
      <c r="KDD204" s="335"/>
      <c r="KDE204" s="335"/>
      <c r="KDF204" s="224"/>
      <c r="KDG204" s="372"/>
      <c r="KDH204" s="372"/>
      <c r="KDI204" s="333"/>
      <c r="KDJ204" s="334"/>
      <c r="KDK204" s="372"/>
      <c r="KDL204" s="224"/>
      <c r="KDM204" s="224"/>
      <c r="KDN204" s="335"/>
      <c r="KDO204" s="335"/>
      <c r="KDP204" s="224"/>
      <c r="KDQ204" s="372"/>
      <c r="KDR204" s="372"/>
      <c r="KDS204" s="333"/>
      <c r="KDT204" s="334"/>
      <c r="KDU204" s="372"/>
      <c r="KDV204" s="224"/>
      <c r="KDW204" s="224"/>
      <c r="KDX204" s="335"/>
      <c r="KDY204" s="335"/>
      <c r="KDZ204" s="224"/>
      <c r="KEA204" s="372"/>
      <c r="KEB204" s="372"/>
      <c r="KEC204" s="333"/>
      <c r="KED204" s="334"/>
      <c r="KEE204" s="372"/>
      <c r="KEF204" s="224"/>
      <c r="KEG204" s="224"/>
      <c r="KEH204" s="335"/>
      <c r="KEI204" s="335"/>
      <c r="KEJ204" s="224"/>
      <c r="KEK204" s="372"/>
      <c r="KEL204" s="372"/>
      <c r="KEM204" s="333"/>
      <c r="KEN204" s="334"/>
      <c r="KEO204" s="372"/>
      <c r="KEP204" s="224"/>
      <c r="KEQ204" s="224"/>
      <c r="KER204" s="335"/>
      <c r="KES204" s="335"/>
      <c r="KET204" s="224"/>
      <c r="KEU204" s="372"/>
      <c r="KEV204" s="372"/>
      <c r="KEW204" s="333"/>
      <c r="KEX204" s="334"/>
      <c r="KEY204" s="372"/>
      <c r="KEZ204" s="224"/>
      <c r="KFA204" s="224"/>
      <c r="KFB204" s="335"/>
      <c r="KFC204" s="335"/>
      <c r="KFD204" s="224"/>
      <c r="KFE204" s="372"/>
      <c r="KFF204" s="372"/>
      <c r="KFG204" s="333"/>
      <c r="KFH204" s="334"/>
      <c r="KFI204" s="372"/>
      <c r="KFJ204" s="224"/>
      <c r="KFK204" s="224"/>
      <c r="KFL204" s="335"/>
      <c r="KFM204" s="335"/>
      <c r="KFN204" s="224"/>
      <c r="KFO204" s="372"/>
      <c r="KFP204" s="372"/>
      <c r="KFQ204" s="333"/>
      <c r="KFR204" s="334"/>
      <c r="KFS204" s="372"/>
      <c r="KFT204" s="224"/>
      <c r="KFU204" s="224"/>
      <c r="KFV204" s="335"/>
      <c r="KFW204" s="335"/>
      <c r="KFX204" s="224"/>
      <c r="KFY204" s="372"/>
      <c r="KFZ204" s="372"/>
      <c r="KGA204" s="333"/>
      <c r="KGB204" s="334"/>
      <c r="KGC204" s="372"/>
      <c r="KGD204" s="224"/>
      <c r="KGE204" s="224"/>
      <c r="KGF204" s="335"/>
      <c r="KGG204" s="335"/>
      <c r="KGH204" s="224"/>
      <c r="KGI204" s="372"/>
      <c r="KGJ204" s="372"/>
      <c r="KGK204" s="333"/>
      <c r="KGL204" s="334"/>
      <c r="KGM204" s="372"/>
      <c r="KGN204" s="224"/>
      <c r="KGO204" s="224"/>
      <c r="KGP204" s="335"/>
      <c r="KGQ204" s="335"/>
      <c r="KGR204" s="224"/>
      <c r="KGS204" s="372"/>
      <c r="KGT204" s="372"/>
      <c r="KGU204" s="333"/>
      <c r="KGV204" s="334"/>
      <c r="KGW204" s="372"/>
      <c r="KGX204" s="224"/>
      <c r="KGY204" s="224"/>
      <c r="KGZ204" s="335"/>
      <c r="KHA204" s="335"/>
      <c r="KHB204" s="224"/>
      <c r="KHC204" s="372"/>
      <c r="KHD204" s="372"/>
      <c r="KHE204" s="333"/>
      <c r="KHF204" s="334"/>
      <c r="KHG204" s="372"/>
      <c r="KHH204" s="224"/>
      <c r="KHI204" s="224"/>
      <c r="KHJ204" s="335"/>
      <c r="KHK204" s="335"/>
      <c r="KHL204" s="224"/>
      <c r="KHM204" s="372"/>
      <c r="KHN204" s="372"/>
      <c r="KHO204" s="333"/>
      <c r="KHP204" s="334"/>
      <c r="KHQ204" s="372"/>
      <c r="KHR204" s="224"/>
      <c r="KHS204" s="224"/>
      <c r="KHT204" s="335"/>
      <c r="KHU204" s="335"/>
      <c r="KHV204" s="224"/>
      <c r="KHW204" s="372"/>
      <c r="KHX204" s="372"/>
      <c r="KHY204" s="333"/>
      <c r="KHZ204" s="334"/>
      <c r="KIA204" s="372"/>
      <c r="KIB204" s="224"/>
      <c r="KIC204" s="224"/>
      <c r="KID204" s="335"/>
      <c r="KIE204" s="335"/>
      <c r="KIF204" s="224"/>
      <c r="KIG204" s="372"/>
      <c r="KIH204" s="372"/>
      <c r="KII204" s="333"/>
      <c r="KIJ204" s="334"/>
      <c r="KIK204" s="372"/>
      <c r="KIL204" s="224"/>
      <c r="KIM204" s="224"/>
      <c r="KIN204" s="335"/>
      <c r="KIO204" s="335"/>
      <c r="KIP204" s="224"/>
      <c r="KIQ204" s="372"/>
      <c r="KIR204" s="372"/>
      <c r="KIS204" s="333"/>
      <c r="KIT204" s="334"/>
      <c r="KIU204" s="372"/>
      <c r="KIV204" s="224"/>
      <c r="KIW204" s="224"/>
      <c r="KIX204" s="335"/>
      <c r="KIY204" s="335"/>
      <c r="KIZ204" s="224"/>
      <c r="KJA204" s="372"/>
      <c r="KJB204" s="372"/>
      <c r="KJC204" s="333"/>
      <c r="KJD204" s="334"/>
      <c r="KJE204" s="372"/>
      <c r="KJF204" s="224"/>
      <c r="KJG204" s="224"/>
      <c r="KJH204" s="335"/>
      <c r="KJI204" s="335"/>
      <c r="KJJ204" s="224"/>
      <c r="KJK204" s="372"/>
      <c r="KJL204" s="372"/>
      <c r="KJM204" s="333"/>
      <c r="KJN204" s="334"/>
      <c r="KJO204" s="372"/>
      <c r="KJP204" s="224"/>
      <c r="KJQ204" s="224"/>
      <c r="KJR204" s="335"/>
      <c r="KJS204" s="335"/>
      <c r="KJT204" s="224"/>
      <c r="KJU204" s="372"/>
      <c r="KJV204" s="372"/>
      <c r="KJW204" s="333"/>
      <c r="KJX204" s="334"/>
      <c r="KJY204" s="372"/>
      <c r="KJZ204" s="224"/>
      <c r="KKA204" s="224"/>
      <c r="KKB204" s="335"/>
      <c r="KKC204" s="335"/>
      <c r="KKD204" s="224"/>
      <c r="KKE204" s="372"/>
      <c r="KKF204" s="372"/>
      <c r="KKG204" s="333"/>
      <c r="KKH204" s="334"/>
      <c r="KKI204" s="372"/>
      <c r="KKJ204" s="224"/>
      <c r="KKK204" s="224"/>
      <c r="KKL204" s="335"/>
      <c r="KKM204" s="335"/>
      <c r="KKN204" s="224"/>
      <c r="KKO204" s="372"/>
      <c r="KKP204" s="372"/>
      <c r="KKQ204" s="333"/>
      <c r="KKR204" s="334"/>
      <c r="KKS204" s="372"/>
      <c r="KKT204" s="224"/>
      <c r="KKU204" s="224"/>
      <c r="KKV204" s="335"/>
      <c r="KKW204" s="335"/>
      <c r="KKX204" s="224"/>
      <c r="KKY204" s="372"/>
      <c r="KKZ204" s="372"/>
      <c r="KLA204" s="333"/>
      <c r="KLB204" s="334"/>
      <c r="KLC204" s="372"/>
      <c r="KLD204" s="224"/>
      <c r="KLE204" s="224"/>
      <c r="KLF204" s="335"/>
      <c r="KLG204" s="335"/>
      <c r="KLH204" s="224"/>
      <c r="KLI204" s="372"/>
      <c r="KLJ204" s="372"/>
      <c r="KLK204" s="333"/>
      <c r="KLL204" s="334"/>
      <c r="KLM204" s="372"/>
      <c r="KLN204" s="224"/>
      <c r="KLO204" s="224"/>
      <c r="KLP204" s="335"/>
      <c r="KLQ204" s="335"/>
      <c r="KLR204" s="224"/>
      <c r="KLS204" s="372"/>
      <c r="KLT204" s="372"/>
      <c r="KLU204" s="333"/>
      <c r="KLV204" s="334"/>
      <c r="KLW204" s="372"/>
      <c r="KLX204" s="224"/>
      <c r="KLY204" s="224"/>
      <c r="KLZ204" s="335"/>
      <c r="KMA204" s="335"/>
      <c r="KMB204" s="224"/>
      <c r="KMC204" s="372"/>
      <c r="KMD204" s="372"/>
      <c r="KME204" s="333"/>
      <c r="KMF204" s="334"/>
      <c r="KMG204" s="372"/>
      <c r="KMH204" s="224"/>
      <c r="KMI204" s="224"/>
      <c r="KMJ204" s="335"/>
      <c r="KMK204" s="335"/>
      <c r="KML204" s="224"/>
      <c r="KMM204" s="372"/>
      <c r="KMN204" s="372"/>
      <c r="KMO204" s="333"/>
      <c r="KMP204" s="334"/>
      <c r="KMQ204" s="372"/>
      <c r="KMR204" s="224"/>
      <c r="KMS204" s="224"/>
      <c r="KMT204" s="335"/>
      <c r="KMU204" s="335"/>
      <c r="KMV204" s="224"/>
      <c r="KMW204" s="372"/>
      <c r="KMX204" s="372"/>
      <c r="KMY204" s="333"/>
      <c r="KMZ204" s="334"/>
      <c r="KNA204" s="372"/>
      <c r="KNB204" s="224"/>
      <c r="KNC204" s="224"/>
      <c r="KND204" s="335"/>
      <c r="KNE204" s="335"/>
      <c r="KNF204" s="224"/>
      <c r="KNG204" s="372"/>
      <c r="KNH204" s="372"/>
      <c r="KNI204" s="333"/>
      <c r="KNJ204" s="334"/>
      <c r="KNK204" s="372"/>
      <c r="KNL204" s="224"/>
      <c r="KNM204" s="224"/>
      <c r="KNN204" s="335"/>
      <c r="KNO204" s="335"/>
      <c r="KNP204" s="224"/>
      <c r="KNQ204" s="372"/>
      <c r="KNR204" s="372"/>
      <c r="KNS204" s="333"/>
      <c r="KNT204" s="334"/>
      <c r="KNU204" s="372"/>
      <c r="KNV204" s="224"/>
      <c r="KNW204" s="224"/>
      <c r="KNX204" s="335"/>
      <c r="KNY204" s="335"/>
      <c r="KNZ204" s="224"/>
      <c r="KOA204" s="372"/>
      <c r="KOB204" s="372"/>
      <c r="KOC204" s="333"/>
      <c r="KOD204" s="334"/>
      <c r="KOE204" s="372"/>
      <c r="KOF204" s="224"/>
      <c r="KOG204" s="224"/>
      <c r="KOH204" s="335"/>
      <c r="KOI204" s="335"/>
      <c r="KOJ204" s="224"/>
      <c r="KOK204" s="372"/>
      <c r="KOL204" s="372"/>
      <c r="KOM204" s="333"/>
      <c r="KON204" s="334"/>
      <c r="KOO204" s="372"/>
      <c r="KOP204" s="224"/>
      <c r="KOQ204" s="224"/>
      <c r="KOR204" s="335"/>
      <c r="KOS204" s="335"/>
      <c r="KOT204" s="224"/>
      <c r="KOU204" s="372"/>
      <c r="KOV204" s="372"/>
      <c r="KOW204" s="333"/>
      <c r="KOX204" s="334"/>
      <c r="KOY204" s="372"/>
      <c r="KOZ204" s="224"/>
      <c r="KPA204" s="224"/>
      <c r="KPB204" s="335"/>
      <c r="KPC204" s="335"/>
      <c r="KPD204" s="224"/>
      <c r="KPE204" s="372"/>
      <c r="KPF204" s="372"/>
      <c r="KPG204" s="333"/>
      <c r="KPH204" s="334"/>
      <c r="KPI204" s="372"/>
      <c r="KPJ204" s="224"/>
      <c r="KPK204" s="224"/>
      <c r="KPL204" s="335"/>
      <c r="KPM204" s="335"/>
      <c r="KPN204" s="224"/>
      <c r="KPO204" s="372"/>
      <c r="KPP204" s="372"/>
      <c r="KPQ204" s="333"/>
      <c r="KPR204" s="334"/>
      <c r="KPS204" s="372"/>
      <c r="KPT204" s="224"/>
      <c r="KPU204" s="224"/>
      <c r="KPV204" s="335"/>
      <c r="KPW204" s="335"/>
      <c r="KPX204" s="224"/>
      <c r="KPY204" s="372"/>
      <c r="KPZ204" s="372"/>
      <c r="KQA204" s="333"/>
      <c r="KQB204" s="334"/>
      <c r="KQC204" s="372"/>
      <c r="KQD204" s="224"/>
      <c r="KQE204" s="224"/>
      <c r="KQF204" s="335"/>
      <c r="KQG204" s="335"/>
      <c r="KQH204" s="224"/>
      <c r="KQI204" s="372"/>
      <c r="KQJ204" s="372"/>
      <c r="KQK204" s="333"/>
      <c r="KQL204" s="334"/>
      <c r="KQM204" s="372"/>
      <c r="KQN204" s="224"/>
      <c r="KQO204" s="224"/>
      <c r="KQP204" s="335"/>
      <c r="KQQ204" s="335"/>
      <c r="KQR204" s="224"/>
      <c r="KQS204" s="372"/>
      <c r="KQT204" s="372"/>
      <c r="KQU204" s="333"/>
      <c r="KQV204" s="334"/>
      <c r="KQW204" s="372"/>
      <c r="KQX204" s="224"/>
      <c r="KQY204" s="224"/>
      <c r="KQZ204" s="335"/>
      <c r="KRA204" s="335"/>
      <c r="KRB204" s="224"/>
      <c r="KRC204" s="372"/>
      <c r="KRD204" s="372"/>
      <c r="KRE204" s="333"/>
      <c r="KRF204" s="334"/>
      <c r="KRG204" s="372"/>
      <c r="KRH204" s="224"/>
      <c r="KRI204" s="224"/>
      <c r="KRJ204" s="335"/>
      <c r="KRK204" s="335"/>
      <c r="KRL204" s="224"/>
      <c r="KRM204" s="372"/>
      <c r="KRN204" s="372"/>
      <c r="KRO204" s="333"/>
      <c r="KRP204" s="334"/>
      <c r="KRQ204" s="372"/>
      <c r="KRR204" s="224"/>
      <c r="KRS204" s="224"/>
      <c r="KRT204" s="335"/>
      <c r="KRU204" s="335"/>
      <c r="KRV204" s="224"/>
      <c r="KRW204" s="372"/>
      <c r="KRX204" s="372"/>
      <c r="KRY204" s="333"/>
      <c r="KRZ204" s="334"/>
      <c r="KSA204" s="372"/>
      <c r="KSB204" s="224"/>
      <c r="KSC204" s="224"/>
      <c r="KSD204" s="335"/>
      <c r="KSE204" s="335"/>
      <c r="KSF204" s="224"/>
      <c r="KSG204" s="372"/>
      <c r="KSH204" s="372"/>
      <c r="KSI204" s="333"/>
      <c r="KSJ204" s="334"/>
      <c r="KSK204" s="372"/>
      <c r="KSL204" s="224"/>
      <c r="KSM204" s="224"/>
      <c r="KSN204" s="335"/>
      <c r="KSO204" s="335"/>
      <c r="KSP204" s="224"/>
      <c r="KSQ204" s="372"/>
      <c r="KSR204" s="372"/>
      <c r="KSS204" s="333"/>
      <c r="KST204" s="334"/>
      <c r="KSU204" s="372"/>
      <c r="KSV204" s="224"/>
      <c r="KSW204" s="224"/>
      <c r="KSX204" s="335"/>
      <c r="KSY204" s="335"/>
      <c r="KSZ204" s="224"/>
      <c r="KTA204" s="372"/>
      <c r="KTB204" s="372"/>
      <c r="KTC204" s="333"/>
      <c r="KTD204" s="334"/>
      <c r="KTE204" s="372"/>
      <c r="KTF204" s="224"/>
      <c r="KTG204" s="224"/>
      <c r="KTH204" s="335"/>
      <c r="KTI204" s="335"/>
      <c r="KTJ204" s="224"/>
      <c r="KTK204" s="372"/>
      <c r="KTL204" s="372"/>
      <c r="KTM204" s="333"/>
      <c r="KTN204" s="334"/>
      <c r="KTO204" s="372"/>
      <c r="KTP204" s="224"/>
      <c r="KTQ204" s="224"/>
      <c r="KTR204" s="335"/>
      <c r="KTS204" s="335"/>
      <c r="KTT204" s="224"/>
      <c r="KTU204" s="372"/>
      <c r="KTV204" s="372"/>
      <c r="KTW204" s="333"/>
      <c r="KTX204" s="334"/>
      <c r="KTY204" s="372"/>
      <c r="KTZ204" s="224"/>
      <c r="KUA204" s="224"/>
      <c r="KUB204" s="335"/>
      <c r="KUC204" s="335"/>
      <c r="KUD204" s="224"/>
      <c r="KUE204" s="372"/>
      <c r="KUF204" s="372"/>
      <c r="KUG204" s="333"/>
      <c r="KUH204" s="334"/>
      <c r="KUI204" s="372"/>
      <c r="KUJ204" s="224"/>
      <c r="KUK204" s="224"/>
      <c r="KUL204" s="335"/>
      <c r="KUM204" s="335"/>
      <c r="KUN204" s="224"/>
      <c r="KUO204" s="372"/>
      <c r="KUP204" s="372"/>
      <c r="KUQ204" s="333"/>
      <c r="KUR204" s="334"/>
      <c r="KUS204" s="372"/>
      <c r="KUT204" s="224"/>
      <c r="KUU204" s="224"/>
      <c r="KUV204" s="335"/>
      <c r="KUW204" s="335"/>
      <c r="KUX204" s="224"/>
      <c r="KUY204" s="372"/>
      <c r="KUZ204" s="372"/>
      <c r="KVA204" s="333"/>
      <c r="KVB204" s="334"/>
      <c r="KVC204" s="372"/>
      <c r="KVD204" s="224"/>
      <c r="KVE204" s="224"/>
      <c r="KVF204" s="335"/>
      <c r="KVG204" s="335"/>
      <c r="KVH204" s="224"/>
      <c r="KVI204" s="372"/>
      <c r="KVJ204" s="372"/>
      <c r="KVK204" s="333"/>
      <c r="KVL204" s="334"/>
      <c r="KVM204" s="372"/>
      <c r="KVN204" s="224"/>
      <c r="KVO204" s="224"/>
      <c r="KVP204" s="335"/>
      <c r="KVQ204" s="335"/>
      <c r="KVR204" s="224"/>
      <c r="KVS204" s="372"/>
      <c r="KVT204" s="372"/>
      <c r="KVU204" s="333"/>
      <c r="KVV204" s="334"/>
      <c r="KVW204" s="372"/>
      <c r="KVX204" s="224"/>
      <c r="KVY204" s="224"/>
      <c r="KVZ204" s="335"/>
      <c r="KWA204" s="335"/>
      <c r="KWB204" s="224"/>
      <c r="KWC204" s="372"/>
      <c r="KWD204" s="372"/>
      <c r="KWE204" s="333"/>
      <c r="KWF204" s="334"/>
      <c r="KWG204" s="372"/>
      <c r="KWH204" s="224"/>
      <c r="KWI204" s="224"/>
      <c r="KWJ204" s="335"/>
      <c r="KWK204" s="335"/>
      <c r="KWL204" s="224"/>
      <c r="KWM204" s="372"/>
      <c r="KWN204" s="372"/>
      <c r="KWO204" s="333"/>
      <c r="KWP204" s="334"/>
      <c r="KWQ204" s="372"/>
      <c r="KWR204" s="224"/>
      <c r="KWS204" s="224"/>
      <c r="KWT204" s="335"/>
      <c r="KWU204" s="335"/>
      <c r="KWV204" s="224"/>
      <c r="KWW204" s="372"/>
      <c r="KWX204" s="372"/>
      <c r="KWY204" s="333"/>
      <c r="KWZ204" s="334"/>
      <c r="KXA204" s="372"/>
      <c r="KXB204" s="224"/>
      <c r="KXC204" s="224"/>
      <c r="KXD204" s="335"/>
      <c r="KXE204" s="335"/>
      <c r="KXF204" s="224"/>
      <c r="KXG204" s="372"/>
      <c r="KXH204" s="372"/>
      <c r="KXI204" s="333"/>
      <c r="KXJ204" s="334"/>
      <c r="KXK204" s="372"/>
      <c r="KXL204" s="224"/>
      <c r="KXM204" s="224"/>
      <c r="KXN204" s="335"/>
      <c r="KXO204" s="335"/>
      <c r="KXP204" s="224"/>
      <c r="KXQ204" s="372"/>
      <c r="KXR204" s="372"/>
      <c r="KXS204" s="333"/>
      <c r="KXT204" s="334"/>
      <c r="KXU204" s="372"/>
      <c r="KXV204" s="224"/>
      <c r="KXW204" s="224"/>
      <c r="KXX204" s="335"/>
      <c r="KXY204" s="335"/>
      <c r="KXZ204" s="224"/>
      <c r="KYA204" s="372"/>
      <c r="KYB204" s="372"/>
      <c r="KYC204" s="333"/>
      <c r="KYD204" s="334"/>
      <c r="KYE204" s="372"/>
      <c r="KYF204" s="224"/>
      <c r="KYG204" s="224"/>
      <c r="KYH204" s="335"/>
      <c r="KYI204" s="335"/>
      <c r="KYJ204" s="224"/>
      <c r="KYK204" s="372"/>
      <c r="KYL204" s="372"/>
      <c r="KYM204" s="333"/>
      <c r="KYN204" s="334"/>
      <c r="KYO204" s="372"/>
      <c r="KYP204" s="224"/>
      <c r="KYQ204" s="224"/>
      <c r="KYR204" s="335"/>
      <c r="KYS204" s="335"/>
      <c r="KYT204" s="224"/>
      <c r="KYU204" s="372"/>
      <c r="KYV204" s="372"/>
      <c r="KYW204" s="333"/>
      <c r="KYX204" s="334"/>
      <c r="KYY204" s="372"/>
      <c r="KYZ204" s="224"/>
      <c r="KZA204" s="224"/>
      <c r="KZB204" s="335"/>
      <c r="KZC204" s="335"/>
      <c r="KZD204" s="224"/>
      <c r="KZE204" s="372"/>
      <c r="KZF204" s="372"/>
      <c r="KZG204" s="333"/>
      <c r="KZH204" s="334"/>
      <c r="KZI204" s="372"/>
      <c r="KZJ204" s="224"/>
      <c r="KZK204" s="224"/>
      <c r="KZL204" s="335"/>
      <c r="KZM204" s="335"/>
      <c r="KZN204" s="224"/>
      <c r="KZO204" s="372"/>
      <c r="KZP204" s="372"/>
      <c r="KZQ204" s="333"/>
      <c r="KZR204" s="334"/>
      <c r="KZS204" s="372"/>
      <c r="KZT204" s="224"/>
      <c r="KZU204" s="224"/>
      <c r="KZV204" s="335"/>
      <c r="KZW204" s="335"/>
      <c r="KZX204" s="224"/>
      <c r="KZY204" s="372"/>
      <c r="KZZ204" s="372"/>
      <c r="LAA204" s="333"/>
      <c r="LAB204" s="334"/>
      <c r="LAC204" s="372"/>
      <c r="LAD204" s="224"/>
      <c r="LAE204" s="224"/>
      <c r="LAF204" s="335"/>
      <c r="LAG204" s="335"/>
      <c r="LAH204" s="224"/>
      <c r="LAI204" s="372"/>
      <c r="LAJ204" s="372"/>
      <c r="LAK204" s="333"/>
      <c r="LAL204" s="334"/>
      <c r="LAM204" s="372"/>
      <c r="LAN204" s="224"/>
      <c r="LAO204" s="224"/>
      <c r="LAP204" s="335"/>
      <c r="LAQ204" s="335"/>
      <c r="LAR204" s="224"/>
      <c r="LAS204" s="372"/>
      <c r="LAT204" s="372"/>
      <c r="LAU204" s="333"/>
      <c r="LAV204" s="334"/>
      <c r="LAW204" s="372"/>
      <c r="LAX204" s="224"/>
      <c r="LAY204" s="224"/>
      <c r="LAZ204" s="335"/>
      <c r="LBA204" s="335"/>
      <c r="LBB204" s="224"/>
      <c r="LBC204" s="372"/>
      <c r="LBD204" s="372"/>
      <c r="LBE204" s="333"/>
      <c r="LBF204" s="334"/>
      <c r="LBG204" s="372"/>
      <c r="LBH204" s="224"/>
      <c r="LBI204" s="224"/>
      <c r="LBJ204" s="335"/>
      <c r="LBK204" s="335"/>
      <c r="LBL204" s="224"/>
      <c r="LBM204" s="372"/>
      <c r="LBN204" s="372"/>
      <c r="LBO204" s="333"/>
      <c r="LBP204" s="334"/>
      <c r="LBQ204" s="372"/>
      <c r="LBR204" s="224"/>
      <c r="LBS204" s="224"/>
      <c r="LBT204" s="335"/>
      <c r="LBU204" s="335"/>
      <c r="LBV204" s="224"/>
      <c r="LBW204" s="372"/>
      <c r="LBX204" s="372"/>
      <c r="LBY204" s="333"/>
      <c r="LBZ204" s="334"/>
      <c r="LCA204" s="372"/>
      <c r="LCB204" s="224"/>
      <c r="LCC204" s="224"/>
      <c r="LCD204" s="335"/>
      <c r="LCE204" s="335"/>
      <c r="LCF204" s="224"/>
      <c r="LCG204" s="372"/>
      <c r="LCH204" s="372"/>
      <c r="LCI204" s="333"/>
      <c r="LCJ204" s="334"/>
      <c r="LCK204" s="372"/>
      <c r="LCL204" s="224"/>
      <c r="LCM204" s="224"/>
      <c r="LCN204" s="335"/>
      <c r="LCO204" s="335"/>
      <c r="LCP204" s="224"/>
      <c r="LCQ204" s="372"/>
      <c r="LCR204" s="372"/>
      <c r="LCS204" s="333"/>
      <c r="LCT204" s="334"/>
      <c r="LCU204" s="372"/>
      <c r="LCV204" s="224"/>
      <c r="LCW204" s="224"/>
      <c r="LCX204" s="335"/>
      <c r="LCY204" s="335"/>
      <c r="LCZ204" s="224"/>
      <c r="LDA204" s="372"/>
      <c r="LDB204" s="372"/>
      <c r="LDC204" s="333"/>
      <c r="LDD204" s="334"/>
      <c r="LDE204" s="372"/>
      <c r="LDF204" s="224"/>
      <c r="LDG204" s="224"/>
      <c r="LDH204" s="335"/>
      <c r="LDI204" s="335"/>
      <c r="LDJ204" s="224"/>
      <c r="LDK204" s="372"/>
      <c r="LDL204" s="372"/>
      <c r="LDM204" s="333"/>
      <c r="LDN204" s="334"/>
      <c r="LDO204" s="372"/>
      <c r="LDP204" s="224"/>
      <c r="LDQ204" s="224"/>
      <c r="LDR204" s="335"/>
      <c r="LDS204" s="335"/>
      <c r="LDT204" s="224"/>
      <c r="LDU204" s="372"/>
      <c r="LDV204" s="372"/>
      <c r="LDW204" s="333"/>
      <c r="LDX204" s="334"/>
      <c r="LDY204" s="372"/>
      <c r="LDZ204" s="224"/>
      <c r="LEA204" s="224"/>
      <c r="LEB204" s="335"/>
      <c r="LEC204" s="335"/>
      <c r="LED204" s="224"/>
      <c r="LEE204" s="372"/>
      <c r="LEF204" s="372"/>
      <c r="LEG204" s="333"/>
      <c r="LEH204" s="334"/>
      <c r="LEI204" s="372"/>
      <c r="LEJ204" s="224"/>
      <c r="LEK204" s="224"/>
      <c r="LEL204" s="335"/>
      <c r="LEM204" s="335"/>
      <c r="LEN204" s="224"/>
      <c r="LEO204" s="372"/>
      <c r="LEP204" s="372"/>
      <c r="LEQ204" s="333"/>
      <c r="LER204" s="334"/>
      <c r="LES204" s="372"/>
      <c r="LET204" s="224"/>
      <c r="LEU204" s="224"/>
      <c r="LEV204" s="335"/>
      <c r="LEW204" s="335"/>
      <c r="LEX204" s="224"/>
      <c r="LEY204" s="372"/>
      <c r="LEZ204" s="372"/>
      <c r="LFA204" s="333"/>
      <c r="LFB204" s="334"/>
      <c r="LFC204" s="372"/>
      <c r="LFD204" s="224"/>
      <c r="LFE204" s="224"/>
      <c r="LFF204" s="335"/>
      <c r="LFG204" s="335"/>
      <c r="LFH204" s="224"/>
      <c r="LFI204" s="372"/>
      <c r="LFJ204" s="372"/>
      <c r="LFK204" s="333"/>
      <c r="LFL204" s="334"/>
      <c r="LFM204" s="372"/>
      <c r="LFN204" s="224"/>
      <c r="LFO204" s="224"/>
      <c r="LFP204" s="335"/>
      <c r="LFQ204" s="335"/>
      <c r="LFR204" s="224"/>
      <c r="LFS204" s="372"/>
      <c r="LFT204" s="372"/>
      <c r="LFU204" s="333"/>
      <c r="LFV204" s="334"/>
      <c r="LFW204" s="372"/>
      <c r="LFX204" s="224"/>
      <c r="LFY204" s="224"/>
      <c r="LFZ204" s="335"/>
      <c r="LGA204" s="335"/>
      <c r="LGB204" s="224"/>
      <c r="LGC204" s="372"/>
      <c r="LGD204" s="372"/>
      <c r="LGE204" s="333"/>
      <c r="LGF204" s="334"/>
      <c r="LGG204" s="372"/>
      <c r="LGH204" s="224"/>
      <c r="LGI204" s="224"/>
      <c r="LGJ204" s="335"/>
      <c r="LGK204" s="335"/>
      <c r="LGL204" s="224"/>
      <c r="LGM204" s="372"/>
      <c r="LGN204" s="372"/>
      <c r="LGO204" s="333"/>
      <c r="LGP204" s="334"/>
      <c r="LGQ204" s="372"/>
      <c r="LGR204" s="224"/>
      <c r="LGS204" s="224"/>
      <c r="LGT204" s="335"/>
      <c r="LGU204" s="335"/>
      <c r="LGV204" s="224"/>
      <c r="LGW204" s="372"/>
      <c r="LGX204" s="372"/>
      <c r="LGY204" s="333"/>
      <c r="LGZ204" s="334"/>
      <c r="LHA204" s="372"/>
      <c r="LHB204" s="224"/>
      <c r="LHC204" s="224"/>
      <c r="LHD204" s="335"/>
      <c r="LHE204" s="335"/>
      <c r="LHF204" s="224"/>
      <c r="LHG204" s="372"/>
      <c r="LHH204" s="372"/>
      <c r="LHI204" s="333"/>
      <c r="LHJ204" s="334"/>
      <c r="LHK204" s="372"/>
      <c r="LHL204" s="224"/>
      <c r="LHM204" s="224"/>
      <c r="LHN204" s="335"/>
      <c r="LHO204" s="335"/>
      <c r="LHP204" s="224"/>
      <c r="LHQ204" s="372"/>
      <c r="LHR204" s="372"/>
      <c r="LHS204" s="333"/>
      <c r="LHT204" s="334"/>
      <c r="LHU204" s="372"/>
      <c r="LHV204" s="224"/>
      <c r="LHW204" s="224"/>
      <c r="LHX204" s="335"/>
      <c r="LHY204" s="335"/>
      <c r="LHZ204" s="224"/>
      <c r="LIA204" s="372"/>
      <c r="LIB204" s="372"/>
      <c r="LIC204" s="333"/>
      <c r="LID204" s="334"/>
      <c r="LIE204" s="372"/>
      <c r="LIF204" s="224"/>
      <c r="LIG204" s="224"/>
      <c r="LIH204" s="335"/>
      <c r="LII204" s="335"/>
      <c r="LIJ204" s="224"/>
      <c r="LIK204" s="372"/>
      <c r="LIL204" s="372"/>
      <c r="LIM204" s="333"/>
      <c r="LIN204" s="334"/>
      <c r="LIO204" s="372"/>
      <c r="LIP204" s="224"/>
      <c r="LIQ204" s="224"/>
      <c r="LIR204" s="335"/>
      <c r="LIS204" s="335"/>
      <c r="LIT204" s="224"/>
      <c r="LIU204" s="372"/>
      <c r="LIV204" s="372"/>
      <c r="LIW204" s="333"/>
      <c r="LIX204" s="334"/>
      <c r="LIY204" s="372"/>
      <c r="LIZ204" s="224"/>
      <c r="LJA204" s="224"/>
      <c r="LJB204" s="335"/>
      <c r="LJC204" s="335"/>
      <c r="LJD204" s="224"/>
      <c r="LJE204" s="372"/>
      <c r="LJF204" s="372"/>
      <c r="LJG204" s="333"/>
      <c r="LJH204" s="334"/>
      <c r="LJI204" s="372"/>
      <c r="LJJ204" s="224"/>
      <c r="LJK204" s="224"/>
      <c r="LJL204" s="335"/>
      <c r="LJM204" s="335"/>
      <c r="LJN204" s="224"/>
      <c r="LJO204" s="372"/>
      <c r="LJP204" s="372"/>
      <c r="LJQ204" s="333"/>
      <c r="LJR204" s="334"/>
      <c r="LJS204" s="372"/>
      <c r="LJT204" s="224"/>
      <c r="LJU204" s="224"/>
      <c r="LJV204" s="335"/>
      <c r="LJW204" s="335"/>
      <c r="LJX204" s="224"/>
      <c r="LJY204" s="372"/>
      <c r="LJZ204" s="372"/>
      <c r="LKA204" s="333"/>
      <c r="LKB204" s="334"/>
      <c r="LKC204" s="372"/>
      <c r="LKD204" s="224"/>
      <c r="LKE204" s="224"/>
      <c r="LKF204" s="335"/>
      <c r="LKG204" s="335"/>
      <c r="LKH204" s="224"/>
      <c r="LKI204" s="372"/>
      <c r="LKJ204" s="372"/>
      <c r="LKK204" s="333"/>
      <c r="LKL204" s="334"/>
      <c r="LKM204" s="372"/>
      <c r="LKN204" s="224"/>
      <c r="LKO204" s="224"/>
      <c r="LKP204" s="335"/>
      <c r="LKQ204" s="335"/>
      <c r="LKR204" s="224"/>
      <c r="LKS204" s="372"/>
      <c r="LKT204" s="372"/>
      <c r="LKU204" s="333"/>
      <c r="LKV204" s="334"/>
      <c r="LKW204" s="372"/>
      <c r="LKX204" s="224"/>
      <c r="LKY204" s="224"/>
      <c r="LKZ204" s="335"/>
      <c r="LLA204" s="335"/>
      <c r="LLB204" s="224"/>
      <c r="LLC204" s="372"/>
      <c r="LLD204" s="372"/>
      <c r="LLE204" s="333"/>
      <c r="LLF204" s="334"/>
      <c r="LLG204" s="372"/>
      <c r="LLH204" s="224"/>
      <c r="LLI204" s="224"/>
      <c r="LLJ204" s="335"/>
      <c r="LLK204" s="335"/>
      <c r="LLL204" s="224"/>
      <c r="LLM204" s="372"/>
      <c r="LLN204" s="372"/>
      <c r="LLO204" s="333"/>
      <c r="LLP204" s="334"/>
      <c r="LLQ204" s="372"/>
      <c r="LLR204" s="224"/>
      <c r="LLS204" s="224"/>
      <c r="LLT204" s="335"/>
      <c r="LLU204" s="335"/>
      <c r="LLV204" s="224"/>
      <c r="LLW204" s="372"/>
      <c r="LLX204" s="372"/>
      <c r="LLY204" s="333"/>
      <c r="LLZ204" s="334"/>
      <c r="LMA204" s="372"/>
      <c r="LMB204" s="224"/>
      <c r="LMC204" s="224"/>
      <c r="LMD204" s="335"/>
      <c r="LME204" s="335"/>
      <c r="LMF204" s="224"/>
      <c r="LMG204" s="372"/>
      <c r="LMH204" s="372"/>
      <c r="LMI204" s="333"/>
      <c r="LMJ204" s="334"/>
      <c r="LMK204" s="372"/>
      <c r="LML204" s="224"/>
      <c r="LMM204" s="224"/>
      <c r="LMN204" s="335"/>
      <c r="LMO204" s="335"/>
      <c r="LMP204" s="224"/>
      <c r="LMQ204" s="372"/>
      <c r="LMR204" s="372"/>
      <c r="LMS204" s="333"/>
      <c r="LMT204" s="334"/>
      <c r="LMU204" s="372"/>
      <c r="LMV204" s="224"/>
      <c r="LMW204" s="224"/>
      <c r="LMX204" s="335"/>
      <c r="LMY204" s="335"/>
      <c r="LMZ204" s="224"/>
      <c r="LNA204" s="372"/>
      <c r="LNB204" s="372"/>
      <c r="LNC204" s="333"/>
      <c r="LND204" s="334"/>
      <c r="LNE204" s="372"/>
      <c r="LNF204" s="224"/>
      <c r="LNG204" s="224"/>
      <c r="LNH204" s="335"/>
      <c r="LNI204" s="335"/>
      <c r="LNJ204" s="224"/>
      <c r="LNK204" s="372"/>
      <c r="LNL204" s="372"/>
      <c r="LNM204" s="333"/>
      <c r="LNN204" s="334"/>
      <c r="LNO204" s="372"/>
      <c r="LNP204" s="224"/>
      <c r="LNQ204" s="224"/>
      <c r="LNR204" s="335"/>
      <c r="LNS204" s="335"/>
      <c r="LNT204" s="224"/>
      <c r="LNU204" s="372"/>
      <c r="LNV204" s="372"/>
      <c r="LNW204" s="333"/>
      <c r="LNX204" s="334"/>
      <c r="LNY204" s="372"/>
      <c r="LNZ204" s="224"/>
      <c r="LOA204" s="224"/>
      <c r="LOB204" s="335"/>
      <c r="LOC204" s="335"/>
      <c r="LOD204" s="224"/>
      <c r="LOE204" s="372"/>
      <c r="LOF204" s="372"/>
      <c r="LOG204" s="333"/>
      <c r="LOH204" s="334"/>
      <c r="LOI204" s="372"/>
      <c r="LOJ204" s="224"/>
      <c r="LOK204" s="224"/>
      <c r="LOL204" s="335"/>
      <c r="LOM204" s="335"/>
      <c r="LON204" s="224"/>
      <c r="LOO204" s="372"/>
      <c r="LOP204" s="372"/>
      <c r="LOQ204" s="333"/>
      <c r="LOR204" s="334"/>
      <c r="LOS204" s="372"/>
      <c r="LOT204" s="224"/>
      <c r="LOU204" s="224"/>
      <c r="LOV204" s="335"/>
      <c r="LOW204" s="335"/>
      <c r="LOX204" s="224"/>
      <c r="LOY204" s="372"/>
      <c r="LOZ204" s="372"/>
      <c r="LPA204" s="333"/>
      <c r="LPB204" s="334"/>
      <c r="LPC204" s="372"/>
      <c r="LPD204" s="224"/>
      <c r="LPE204" s="224"/>
      <c r="LPF204" s="335"/>
      <c r="LPG204" s="335"/>
      <c r="LPH204" s="224"/>
      <c r="LPI204" s="372"/>
      <c r="LPJ204" s="372"/>
      <c r="LPK204" s="333"/>
      <c r="LPL204" s="334"/>
      <c r="LPM204" s="372"/>
      <c r="LPN204" s="224"/>
      <c r="LPO204" s="224"/>
      <c r="LPP204" s="335"/>
      <c r="LPQ204" s="335"/>
      <c r="LPR204" s="224"/>
      <c r="LPS204" s="372"/>
      <c r="LPT204" s="372"/>
      <c r="LPU204" s="333"/>
      <c r="LPV204" s="334"/>
      <c r="LPW204" s="372"/>
      <c r="LPX204" s="224"/>
      <c r="LPY204" s="224"/>
      <c r="LPZ204" s="335"/>
      <c r="LQA204" s="335"/>
      <c r="LQB204" s="224"/>
      <c r="LQC204" s="372"/>
      <c r="LQD204" s="372"/>
      <c r="LQE204" s="333"/>
      <c r="LQF204" s="334"/>
      <c r="LQG204" s="372"/>
      <c r="LQH204" s="224"/>
      <c r="LQI204" s="224"/>
      <c r="LQJ204" s="335"/>
      <c r="LQK204" s="335"/>
      <c r="LQL204" s="224"/>
      <c r="LQM204" s="372"/>
      <c r="LQN204" s="372"/>
      <c r="LQO204" s="333"/>
      <c r="LQP204" s="334"/>
      <c r="LQQ204" s="372"/>
      <c r="LQR204" s="224"/>
      <c r="LQS204" s="224"/>
      <c r="LQT204" s="335"/>
      <c r="LQU204" s="335"/>
      <c r="LQV204" s="224"/>
      <c r="LQW204" s="372"/>
      <c r="LQX204" s="372"/>
      <c r="LQY204" s="333"/>
      <c r="LQZ204" s="334"/>
      <c r="LRA204" s="372"/>
      <c r="LRB204" s="224"/>
      <c r="LRC204" s="224"/>
      <c r="LRD204" s="335"/>
      <c r="LRE204" s="335"/>
      <c r="LRF204" s="224"/>
      <c r="LRG204" s="372"/>
      <c r="LRH204" s="372"/>
      <c r="LRI204" s="333"/>
      <c r="LRJ204" s="334"/>
      <c r="LRK204" s="372"/>
      <c r="LRL204" s="224"/>
      <c r="LRM204" s="224"/>
      <c r="LRN204" s="335"/>
      <c r="LRO204" s="335"/>
      <c r="LRP204" s="224"/>
      <c r="LRQ204" s="372"/>
      <c r="LRR204" s="372"/>
      <c r="LRS204" s="333"/>
      <c r="LRT204" s="334"/>
      <c r="LRU204" s="372"/>
      <c r="LRV204" s="224"/>
      <c r="LRW204" s="224"/>
      <c r="LRX204" s="335"/>
      <c r="LRY204" s="335"/>
      <c r="LRZ204" s="224"/>
      <c r="LSA204" s="372"/>
      <c r="LSB204" s="372"/>
      <c r="LSC204" s="333"/>
      <c r="LSD204" s="334"/>
      <c r="LSE204" s="372"/>
      <c r="LSF204" s="224"/>
      <c r="LSG204" s="224"/>
      <c r="LSH204" s="335"/>
      <c r="LSI204" s="335"/>
      <c r="LSJ204" s="224"/>
      <c r="LSK204" s="372"/>
      <c r="LSL204" s="372"/>
      <c r="LSM204" s="333"/>
      <c r="LSN204" s="334"/>
      <c r="LSO204" s="372"/>
      <c r="LSP204" s="224"/>
      <c r="LSQ204" s="224"/>
      <c r="LSR204" s="335"/>
      <c r="LSS204" s="335"/>
      <c r="LST204" s="224"/>
      <c r="LSU204" s="372"/>
      <c r="LSV204" s="372"/>
      <c r="LSW204" s="333"/>
      <c r="LSX204" s="334"/>
      <c r="LSY204" s="372"/>
      <c r="LSZ204" s="224"/>
      <c r="LTA204" s="224"/>
      <c r="LTB204" s="335"/>
      <c r="LTC204" s="335"/>
      <c r="LTD204" s="224"/>
      <c r="LTE204" s="372"/>
      <c r="LTF204" s="372"/>
      <c r="LTG204" s="333"/>
      <c r="LTH204" s="334"/>
      <c r="LTI204" s="372"/>
      <c r="LTJ204" s="224"/>
      <c r="LTK204" s="224"/>
      <c r="LTL204" s="335"/>
      <c r="LTM204" s="335"/>
      <c r="LTN204" s="224"/>
      <c r="LTO204" s="372"/>
      <c r="LTP204" s="372"/>
      <c r="LTQ204" s="333"/>
      <c r="LTR204" s="334"/>
      <c r="LTS204" s="372"/>
      <c r="LTT204" s="224"/>
      <c r="LTU204" s="224"/>
      <c r="LTV204" s="335"/>
      <c r="LTW204" s="335"/>
      <c r="LTX204" s="224"/>
      <c r="LTY204" s="372"/>
      <c r="LTZ204" s="372"/>
      <c r="LUA204" s="333"/>
      <c r="LUB204" s="334"/>
      <c r="LUC204" s="372"/>
      <c r="LUD204" s="224"/>
      <c r="LUE204" s="224"/>
      <c r="LUF204" s="335"/>
      <c r="LUG204" s="335"/>
      <c r="LUH204" s="224"/>
      <c r="LUI204" s="372"/>
      <c r="LUJ204" s="372"/>
      <c r="LUK204" s="333"/>
      <c r="LUL204" s="334"/>
      <c r="LUM204" s="372"/>
      <c r="LUN204" s="224"/>
      <c r="LUO204" s="224"/>
      <c r="LUP204" s="335"/>
      <c r="LUQ204" s="335"/>
      <c r="LUR204" s="224"/>
      <c r="LUS204" s="372"/>
      <c r="LUT204" s="372"/>
      <c r="LUU204" s="333"/>
      <c r="LUV204" s="334"/>
      <c r="LUW204" s="372"/>
      <c r="LUX204" s="224"/>
      <c r="LUY204" s="224"/>
      <c r="LUZ204" s="335"/>
      <c r="LVA204" s="335"/>
      <c r="LVB204" s="224"/>
      <c r="LVC204" s="372"/>
      <c r="LVD204" s="372"/>
      <c r="LVE204" s="333"/>
      <c r="LVF204" s="334"/>
      <c r="LVG204" s="372"/>
      <c r="LVH204" s="224"/>
      <c r="LVI204" s="224"/>
      <c r="LVJ204" s="335"/>
      <c r="LVK204" s="335"/>
      <c r="LVL204" s="224"/>
      <c r="LVM204" s="372"/>
      <c r="LVN204" s="372"/>
      <c r="LVO204" s="333"/>
      <c r="LVP204" s="334"/>
      <c r="LVQ204" s="372"/>
      <c r="LVR204" s="224"/>
      <c r="LVS204" s="224"/>
      <c r="LVT204" s="335"/>
      <c r="LVU204" s="335"/>
      <c r="LVV204" s="224"/>
      <c r="LVW204" s="372"/>
      <c r="LVX204" s="372"/>
      <c r="LVY204" s="333"/>
      <c r="LVZ204" s="334"/>
      <c r="LWA204" s="372"/>
      <c r="LWB204" s="224"/>
      <c r="LWC204" s="224"/>
      <c r="LWD204" s="335"/>
      <c r="LWE204" s="335"/>
      <c r="LWF204" s="224"/>
      <c r="LWG204" s="372"/>
      <c r="LWH204" s="372"/>
      <c r="LWI204" s="333"/>
      <c r="LWJ204" s="334"/>
      <c r="LWK204" s="372"/>
      <c r="LWL204" s="224"/>
      <c r="LWM204" s="224"/>
      <c r="LWN204" s="335"/>
      <c r="LWO204" s="335"/>
      <c r="LWP204" s="224"/>
      <c r="LWQ204" s="372"/>
      <c r="LWR204" s="372"/>
      <c r="LWS204" s="333"/>
      <c r="LWT204" s="334"/>
      <c r="LWU204" s="372"/>
      <c r="LWV204" s="224"/>
      <c r="LWW204" s="224"/>
      <c r="LWX204" s="335"/>
      <c r="LWY204" s="335"/>
      <c r="LWZ204" s="224"/>
      <c r="LXA204" s="372"/>
      <c r="LXB204" s="372"/>
      <c r="LXC204" s="333"/>
      <c r="LXD204" s="334"/>
      <c r="LXE204" s="372"/>
      <c r="LXF204" s="224"/>
      <c r="LXG204" s="224"/>
      <c r="LXH204" s="335"/>
      <c r="LXI204" s="335"/>
      <c r="LXJ204" s="224"/>
      <c r="LXK204" s="372"/>
      <c r="LXL204" s="372"/>
      <c r="LXM204" s="333"/>
      <c r="LXN204" s="334"/>
      <c r="LXO204" s="372"/>
      <c r="LXP204" s="224"/>
      <c r="LXQ204" s="224"/>
      <c r="LXR204" s="335"/>
      <c r="LXS204" s="335"/>
      <c r="LXT204" s="224"/>
      <c r="LXU204" s="372"/>
      <c r="LXV204" s="372"/>
      <c r="LXW204" s="333"/>
      <c r="LXX204" s="334"/>
      <c r="LXY204" s="372"/>
      <c r="LXZ204" s="224"/>
      <c r="LYA204" s="224"/>
      <c r="LYB204" s="335"/>
      <c r="LYC204" s="335"/>
      <c r="LYD204" s="224"/>
      <c r="LYE204" s="372"/>
      <c r="LYF204" s="372"/>
      <c r="LYG204" s="333"/>
      <c r="LYH204" s="334"/>
      <c r="LYI204" s="372"/>
      <c r="LYJ204" s="224"/>
      <c r="LYK204" s="224"/>
      <c r="LYL204" s="335"/>
      <c r="LYM204" s="335"/>
      <c r="LYN204" s="224"/>
      <c r="LYO204" s="372"/>
      <c r="LYP204" s="372"/>
      <c r="LYQ204" s="333"/>
      <c r="LYR204" s="334"/>
      <c r="LYS204" s="372"/>
      <c r="LYT204" s="224"/>
      <c r="LYU204" s="224"/>
      <c r="LYV204" s="335"/>
      <c r="LYW204" s="335"/>
      <c r="LYX204" s="224"/>
      <c r="LYY204" s="372"/>
      <c r="LYZ204" s="372"/>
      <c r="LZA204" s="333"/>
      <c r="LZB204" s="334"/>
      <c r="LZC204" s="372"/>
      <c r="LZD204" s="224"/>
      <c r="LZE204" s="224"/>
      <c r="LZF204" s="335"/>
      <c r="LZG204" s="335"/>
      <c r="LZH204" s="224"/>
      <c r="LZI204" s="372"/>
      <c r="LZJ204" s="372"/>
      <c r="LZK204" s="333"/>
      <c r="LZL204" s="334"/>
      <c r="LZM204" s="372"/>
      <c r="LZN204" s="224"/>
      <c r="LZO204" s="224"/>
      <c r="LZP204" s="335"/>
      <c r="LZQ204" s="335"/>
      <c r="LZR204" s="224"/>
      <c r="LZS204" s="372"/>
      <c r="LZT204" s="372"/>
      <c r="LZU204" s="333"/>
      <c r="LZV204" s="334"/>
      <c r="LZW204" s="372"/>
      <c r="LZX204" s="224"/>
      <c r="LZY204" s="224"/>
      <c r="LZZ204" s="335"/>
      <c r="MAA204" s="335"/>
      <c r="MAB204" s="224"/>
      <c r="MAC204" s="372"/>
      <c r="MAD204" s="372"/>
      <c r="MAE204" s="333"/>
      <c r="MAF204" s="334"/>
      <c r="MAG204" s="372"/>
      <c r="MAH204" s="224"/>
      <c r="MAI204" s="224"/>
      <c r="MAJ204" s="335"/>
      <c r="MAK204" s="335"/>
      <c r="MAL204" s="224"/>
      <c r="MAM204" s="372"/>
      <c r="MAN204" s="372"/>
      <c r="MAO204" s="333"/>
      <c r="MAP204" s="334"/>
      <c r="MAQ204" s="372"/>
      <c r="MAR204" s="224"/>
      <c r="MAS204" s="224"/>
      <c r="MAT204" s="335"/>
      <c r="MAU204" s="335"/>
      <c r="MAV204" s="224"/>
      <c r="MAW204" s="372"/>
      <c r="MAX204" s="372"/>
      <c r="MAY204" s="333"/>
      <c r="MAZ204" s="334"/>
      <c r="MBA204" s="372"/>
      <c r="MBB204" s="224"/>
      <c r="MBC204" s="224"/>
      <c r="MBD204" s="335"/>
      <c r="MBE204" s="335"/>
      <c r="MBF204" s="224"/>
      <c r="MBG204" s="372"/>
      <c r="MBH204" s="372"/>
      <c r="MBI204" s="333"/>
      <c r="MBJ204" s="334"/>
      <c r="MBK204" s="372"/>
      <c r="MBL204" s="224"/>
      <c r="MBM204" s="224"/>
      <c r="MBN204" s="335"/>
      <c r="MBO204" s="335"/>
      <c r="MBP204" s="224"/>
      <c r="MBQ204" s="372"/>
      <c r="MBR204" s="372"/>
      <c r="MBS204" s="333"/>
      <c r="MBT204" s="334"/>
      <c r="MBU204" s="372"/>
      <c r="MBV204" s="224"/>
      <c r="MBW204" s="224"/>
      <c r="MBX204" s="335"/>
      <c r="MBY204" s="335"/>
      <c r="MBZ204" s="224"/>
      <c r="MCA204" s="372"/>
      <c r="MCB204" s="372"/>
      <c r="MCC204" s="333"/>
      <c r="MCD204" s="334"/>
      <c r="MCE204" s="372"/>
      <c r="MCF204" s="224"/>
      <c r="MCG204" s="224"/>
      <c r="MCH204" s="335"/>
      <c r="MCI204" s="335"/>
      <c r="MCJ204" s="224"/>
      <c r="MCK204" s="372"/>
      <c r="MCL204" s="372"/>
      <c r="MCM204" s="333"/>
      <c r="MCN204" s="334"/>
      <c r="MCO204" s="372"/>
      <c r="MCP204" s="224"/>
      <c r="MCQ204" s="224"/>
      <c r="MCR204" s="335"/>
      <c r="MCS204" s="335"/>
      <c r="MCT204" s="224"/>
      <c r="MCU204" s="372"/>
      <c r="MCV204" s="372"/>
      <c r="MCW204" s="333"/>
      <c r="MCX204" s="334"/>
      <c r="MCY204" s="372"/>
      <c r="MCZ204" s="224"/>
      <c r="MDA204" s="224"/>
      <c r="MDB204" s="335"/>
      <c r="MDC204" s="335"/>
      <c r="MDD204" s="224"/>
      <c r="MDE204" s="372"/>
      <c r="MDF204" s="372"/>
      <c r="MDG204" s="333"/>
      <c r="MDH204" s="334"/>
      <c r="MDI204" s="372"/>
      <c r="MDJ204" s="224"/>
      <c r="MDK204" s="224"/>
      <c r="MDL204" s="335"/>
      <c r="MDM204" s="335"/>
      <c r="MDN204" s="224"/>
      <c r="MDO204" s="372"/>
      <c r="MDP204" s="372"/>
      <c r="MDQ204" s="333"/>
      <c r="MDR204" s="334"/>
      <c r="MDS204" s="372"/>
      <c r="MDT204" s="224"/>
      <c r="MDU204" s="224"/>
      <c r="MDV204" s="335"/>
      <c r="MDW204" s="335"/>
      <c r="MDX204" s="224"/>
      <c r="MDY204" s="372"/>
      <c r="MDZ204" s="372"/>
      <c r="MEA204" s="333"/>
      <c r="MEB204" s="334"/>
      <c r="MEC204" s="372"/>
      <c r="MED204" s="224"/>
      <c r="MEE204" s="224"/>
      <c r="MEF204" s="335"/>
      <c r="MEG204" s="335"/>
      <c r="MEH204" s="224"/>
      <c r="MEI204" s="372"/>
      <c r="MEJ204" s="372"/>
      <c r="MEK204" s="333"/>
      <c r="MEL204" s="334"/>
      <c r="MEM204" s="372"/>
      <c r="MEN204" s="224"/>
      <c r="MEO204" s="224"/>
      <c r="MEP204" s="335"/>
      <c r="MEQ204" s="335"/>
      <c r="MER204" s="224"/>
      <c r="MES204" s="372"/>
      <c r="MET204" s="372"/>
      <c r="MEU204" s="333"/>
      <c r="MEV204" s="334"/>
      <c r="MEW204" s="372"/>
      <c r="MEX204" s="224"/>
      <c r="MEY204" s="224"/>
      <c r="MEZ204" s="335"/>
      <c r="MFA204" s="335"/>
      <c r="MFB204" s="224"/>
      <c r="MFC204" s="372"/>
      <c r="MFD204" s="372"/>
      <c r="MFE204" s="333"/>
      <c r="MFF204" s="334"/>
      <c r="MFG204" s="372"/>
      <c r="MFH204" s="224"/>
      <c r="MFI204" s="224"/>
      <c r="MFJ204" s="335"/>
      <c r="MFK204" s="335"/>
      <c r="MFL204" s="224"/>
      <c r="MFM204" s="372"/>
      <c r="MFN204" s="372"/>
      <c r="MFO204" s="333"/>
      <c r="MFP204" s="334"/>
      <c r="MFQ204" s="372"/>
      <c r="MFR204" s="224"/>
      <c r="MFS204" s="224"/>
      <c r="MFT204" s="335"/>
      <c r="MFU204" s="335"/>
      <c r="MFV204" s="224"/>
      <c r="MFW204" s="372"/>
      <c r="MFX204" s="372"/>
      <c r="MFY204" s="333"/>
      <c r="MFZ204" s="334"/>
      <c r="MGA204" s="372"/>
      <c r="MGB204" s="224"/>
      <c r="MGC204" s="224"/>
      <c r="MGD204" s="335"/>
      <c r="MGE204" s="335"/>
      <c r="MGF204" s="224"/>
      <c r="MGG204" s="372"/>
      <c r="MGH204" s="372"/>
      <c r="MGI204" s="333"/>
      <c r="MGJ204" s="334"/>
      <c r="MGK204" s="372"/>
      <c r="MGL204" s="224"/>
      <c r="MGM204" s="224"/>
      <c r="MGN204" s="335"/>
      <c r="MGO204" s="335"/>
      <c r="MGP204" s="224"/>
      <c r="MGQ204" s="372"/>
      <c r="MGR204" s="372"/>
      <c r="MGS204" s="333"/>
      <c r="MGT204" s="334"/>
      <c r="MGU204" s="372"/>
      <c r="MGV204" s="224"/>
      <c r="MGW204" s="224"/>
      <c r="MGX204" s="335"/>
      <c r="MGY204" s="335"/>
      <c r="MGZ204" s="224"/>
      <c r="MHA204" s="372"/>
      <c r="MHB204" s="372"/>
      <c r="MHC204" s="333"/>
      <c r="MHD204" s="334"/>
      <c r="MHE204" s="372"/>
      <c r="MHF204" s="224"/>
      <c r="MHG204" s="224"/>
      <c r="MHH204" s="335"/>
      <c r="MHI204" s="335"/>
      <c r="MHJ204" s="224"/>
      <c r="MHK204" s="372"/>
      <c r="MHL204" s="372"/>
      <c r="MHM204" s="333"/>
      <c r="MHN204" s="334"/>
      <c r="MHO204" s="372"/>
      <c r="MHP204" s="224"/>
      <c r="MHQ204" s="224"/>
      <c r="MHR204" s="335"/>
      <c r="MHS204" s="335"/>
      <c r="MHT204" s="224"/>
      <c r="MHU204" s="372"/>
      <c r="MHV204" s="372"/>
      <c r="MHW204" s="333"/>
      <c r="MHX204" s="334"/>
      <c r="MHY204" s="372"/>
      <c r="MHZ204" s="224"/>
      <c r="MIA204" s="224"/>
      <c r="MIB204" s="335"/>
      <c r="MIC204" s="335"/>
      <c r="MID204" s="224"/>
      <c r="MIE204" s="372"/>
      <c r="MIF204" s="372"/>
      <c r="MIG204" s="333"/>
      <c r="MIH204" s="334"/>
      <c r="MII204" s="372"/>
      <c r="MIJ204" s="224"/>
      <c r="MIK204" s="224"/>
      <c r="MIL204" s="335"/>
      <c r="MIM204" s="335"/>
      <c r="MIN204" s="224"/>
      <c r="MIO204" s="372"/>
      <c r="MIP204" s="372"/>
      <c r="MIQ204" s="333"/>
      <c r="MIR204" s="334"/>
      <c r="MIS204" s="372"/>
      <c r="MIT204" s="224"/>
      <c r="MIU204" s="224"/>
      <c r="MIV204" s="335"/>
      <c r="MIW204" s="335"/>
      <c r="MIX204" s="224"/>
      <c r="MIY204" s="372"/>
      <c r="MIZ204" s="372"/>
      <c r="MJA204" s="333"/>
      <c r="MJB204" s="334"/>
      <c r="MJC204" s="372"/>
      <c r="MJD204" s="224"/>
      <c r="MJE204" s="224"/>
      <c r="MJF204" s="335"/>
      <c r="MJG204" s="335"/>
      <c r="MJH204" s="224"/>
      <c r="MJI204" s="372"/>
      <c r="MJJ204" s="372"/>
      <c r="MJK204" s="333"/>
      <c r="MJL204" s="334"/>
      <c r="MJM204" s="372"/>
      <c r="MJN204" s="224"/>
      <c r="MJO204" s="224"/>
      <c r="MJP204" s="335"/>
      <c r="MJQ204" s="335"/>
      <c r="MJR204" s="224"/>
      <c r="MJS204" s="372"/>
      <c r="MJT204" s="372"/>
      <c r="MJU204" s="333"/>
      <c r="MJV204" s="334"/>
      <c r="MJW204" s="372"/>
      <c r="MJX204" s="224"/>
      <c r="MJY204" s="224"/>
      <c r="MJZ204" s="335"/>
      <c r="MKA204" s="335"/>
      <c r="MKB204" s="224"/>
      <c r="MKC204" s="372"/>
      <c r="MKD204" s="372"/>
      <c r="MKE204" s="333"/>
      <c r="MKF204" s="334"/>
      <c r="MKG204" s="372"/>
      <c r="MKH204" s="224"/>
      <c r="MKI204" s="224"/>
      <c r="MKJ204" s="335"/>
      <c r="MKK204" s="335"/>
      <c r="MKL204" s="224"/>
      <c r="MKM204" s="372"/>
      <c r="MKN204" s="372"/>
      <c r="MKO204" s="333"/>
      <c r="MKP204" s="334"/>
      <c r="MKQ204" s="372"/>
      <c r="MKR204" s="224"/>
      <c r="MKS204" s="224"/>
      <c r="MKT204" s="335"/>
      <c r="MKU204" s="335"/>
      <c r="MKV204" s="224"/>
      <c r="MKW204" s="372"/>
      <c r="MKX204" s="372"/>
      <c r="MKY204" s="333"/>
      <c r="MKZ204" s="334"/>
      <c r="MLA204" s="372"/>
      <c r="MLB204" s="224"/>
      <c r="MLC204" s="224"/>
      <c r="MLD204" s="335"/>
      <c r="MLE204" s="335"/>
      <c r="MLF204" s="224"/>
      <c r="MLG204" s="372"/>
      <c r="MLH204" s="372"/>
      <c r="MLI204" s="333"/>
      <c r="MLJ204" s="334"/>
      <c r="MLK204" s="372"/>
      <c r="MLL204" s="224"/>
      <c r="MLM204" s="224"/>
      <c r="MLN204" s="335"/>
      <c r="MLO204" s="335"/>
      <c r="MLP204" s="224"/>
      <c r="MLQ204" s="372"/>
      <c r="MLR204" s="372"/>
      <c r="MLS204" s="333"/>
      <c r="MLT204" s="334"/>
      <c r="MLU204" s="372"/>
      <c r="MLV204" s="224"/>
      <c r="MLW204" s="224"/>
      <c r="MLX204" s="335"/>
      <c r="MLY204" s="335"/>
      <c r="MLZ204" s="224"/>
      <c r="MMA204" s="372"/>
      <c r="MMB204" s="372"/>
      <c r="MMC204" s="333"/>
      <c r="MMD204" s="334"/>
      <c r="MME204" s="372"/>
      <c r="MMF204" s="224"/>
      <c r="MMG204" s="224"/>
      <c r="MMH204" s="335"/>
      <c r="MMI204" s="335"/>
      <c r="MMJ204" s="224"/>
      <c r="MMK204" s="372"/>
      <c r="MML204" s="372"/>
      <c r="MMM204" s="333"/>
      <c r="MMN204" s="334"/>
      <c r="MMO204" s="372"/>
      <c r="MMP204" s="224"/>
      <c r="MMQ204" s="224"/>
      <c r="MMR204" s="335"/>
      <c r="MMS204" s="335"/>
      <c r="MMT204" s="224"/>
      <c r="MMU204" s="372"/>
      <c r="MMV204" s="372"/>
      <c r="MMW204" s="333"/>
      <c r="MMX204" s="334"/>
      <c r="MMY204" s="372"/>
      <c r="MMZ204" s="224"/>
      <c r="MNA204" s="224"/>
      <c r="MNB204" s="335"/>
      <c r="MNC204" s="335"/>
      <c r="MND204" s="224"/>
      <c r="MNE204" s="372"/>
      <c r="MNF204" s="372"/>
      <c r="MNG204" s="333"/>
      <c r="MNH204" s="334"/>
      <c r="MNI204" s="372"/>
      <c r="MNJ204" s="224"/>
      <c r="MNK204" s="224"/>
      <c r="MNL204" s="335"/>
      <c r="MNM204" s="335"/>
      <c r="MNN204" s="224"/>
      <c r="MNO204" s="372"/>
      <c r="MNP204" s="372"/>
      <c r="MNQ204" s="333"/>
      <c r="MNR204" s="334"/>
      <c r="MNS204" s="372"/>
      <c r="MNT204" s="224"/>
      <c r="MNU204" s="224"/>
      <c r="MNV204" s="335"/>
      <c r="MNW204" s="335"/>
      <c r="MNX204" s="224"/>
      <c r="MNY204" s="372"/>
      <c r="MNZ204" s="372"/>
      <c r="MOA204" s="333"/>
      <c r="MOB204" s="334"/>
      <c r="MOC204" s="372"/>
      <c r="MOD204" s="224"/>
      <c r="MOE204" s="224"/>
      <c r="MOF204" s="335"/>
      <c r="MOG204" s="335"/>
      <c r="MOH204" s="224"/>
      <c r="MOI204" s="372"/>
      <c r="MOJ204" s="372"/>
      <c r="MOK204" s="333"/>
      <c r="MOL204" s="334"/>
      <c r="MOM204" s="372"/>
      <c r="MON204" s="224"/>
      <c r="MOO204" s="224"/>
      <c r="MOP204" s="335"/>
      <c r="MOQ204" s="335"/>
      <c r="MOR204" s="224"/>
      <c r="MOS204" s="372"/>
      <c r="MOT204" s="372"/>
      <c r="MOU204" s="333"/>
      <c r="MOV204" s="334"/>
      <c r="MOW204" s="372"/>
      <c r="MOX204" s="224"/>
      <c r="MOY204" s="224"/>
      <c r="MOZ204" s="335"/>
      <c r="MPA204" s="335"/>
      <c r="MPB204" s="224"/>
      <c r="MPC204" s="372"/>
      <c r="MPD204" s="372"/>
      <c r="MPE204" s="333"/>
      <c r="MPF204" s="334"/>
      <c r="MPG204" s="372"/>
      <c r="MPH204" s="224"/>
      <c r="MPI204" s="224"/>
      <c r="MPJ204" s="335"/>
      <c r="MPK204" s="335"/>
      <c r="MPL204" s="224"/>
      <c r="MPM204" s="372"/>
      <c r="MPN204" s="372"/>
      <c r="MPO204" s="333"/>
      <c r="MPP204" s="334"/>
      <c r="MPQ204" s="372"/>
      <c r="MPR204" s="224"/>
      <c r="MPS204" s="224"/>
      <c r="MPT204" s="335"/>
      <c r="MPU204" s="335"/>
      <c r="MPV204" s="224"/>
      <c r="MPW204" s="372"/>
      <c r="MPX204" s="372"/>
      <c r="MPY204" s="333"/>
      <c r="MPZ204" s="334"/>
      <c r="MQA204" s="372"/>
      <c r="MQB204" s="224"/>
      <c r="MQC204" s="224"/>
      <c r="MQD204" s="335"/>
      <c r="MQE204" s="335"/>
      <c r="MQF204" s="224"/>
      <c r="MQG204" s="372"/>
      <c r="MQH204" s="372"/>
      <c r="MQI204" s="333"/>
      <c r="MQJ204" s="334"/>
      <c r="MQK204" s="372"/>
      <c r="MQL204" s="224"/>
      <c r="MQM204" s="224"/>
      <c r="MQN204" s="335"/>
      <c r="MQO204" s="335"/>
      <c r="MQP204" s="224"/>
      <c r="MQQ204" s="372"/>
      <c r="MQR204" s="372"/>
      <c r="MQS204" s="333"/>
      <c r="MQT204" s="334"/>
      <c r="MQU204" s="372"/>
      <c r="MQV204" s="224"/>
      <c r="MQW204" s="224"/>
      <c r="MQX204" s="335"/>
      <c r="MQY204" s="335"/>
      <c r="MQZ204" s="224"/>
      <c r="MRA204" s="372"/>
      <c r="MRB204" s="372"/>
      <c r="MRC204" s="333"/>
      <c r="MRD204" s="334"/>
      <c r="MRE204" s="372"/>
      <c r="MRF204" s="224"/>
      <c r="MRG204" s="224"/>
      <c r="MRH204" s="335"/>
      <c r="MRI204" s="335"/>
      <c r="MRJ204" s="224"/>
      <c r="MRK204" s="372"/>
      <c r="MRL204" s="372"/>
      <c r="MRM204" s="333"/>
      <c r="MRN204" s="334"/>
      <c r="MRO204" s="372"/>
      <c r="MRP204" s="224"/>
      <c r="MRQ204" s="224"/>
      <c r="MRR204" s="335"/>
      <c r="MRS204" s="335"/>
      <c r="MRT204" s="224"/>
      <c r="MRU204" s="372"/>
      <c r="MRV204" s="372"/>
      <c r="MRW204" s="333"/>
      <c r="MRX204" s="334"/>
      <c r="MRY204" s="372"/>
      <c r="MRZ204" s="224"/>
      <c r="MSA204" s="224"/>
      <c r="MSB204" s="335"/>
      <c r="MSC204" s="335"/>
      <c r="MSD204" s="224"/>
      <c r="MSE204" s="372"/>
      <c r="MSF204" s="372"/>
      <c r="MSG204" s="333"/>
      <c r="MSH204" s="334"/>
      <c r="MSI204" s="372"/>
      <c r="MSJ204" s="224"/>
      <c r="MSK204" s="224"/>
      <c r="MSL204" s="335"/>
      <c r="MSM204" s="335"/>
      <c r="MSN204" s="224"/>
      <c r="MSO204" s="372"/>
      <c r="MSP204" s="372"/>
      <c r="MSQ204" s="333"/>
      <c r="MSR204" s="334"/>
      <c r="MSS204" s="372"/>
      <c r="MST204" s="224"/>
      <c r="MSU204" s="224"/>
      <c r="MSV204" s="335"/>
      <c r="MSW204" s="335"/>
      <c r="MSX204" s="224"/>
      <c r="MSY204" s="372"/>
      <c r="MSZ204" s="372"/>
      <c r="MTA204" s="333"/>
      <c r="MTB204" s="334"/>
      <c r="MTC204" s="372"/>
      <c r="MTD204" s="224"/>
      <c r="MTE204" s="224"/>
      <c r="MTF204" s="335"/>
      <c r="MTG204" s="335"/>
      <c r="MTH204" s="224"/>
      <c r="MTI204" s="372"/>
      <c r="MTJ204" s="372"/>
      <c r="MTK204" s="333"/>
      <c r="MTL204" s="334"/>
      <c r="MTM204" s="372"/>
      <c r="MTN204" s="224"/>
      <c r="MTO204" s="224"/>
      <c r="MTP204" s="335"/>
      <c r="MTQ204" s="335"/>
      <c r="MTR204" s="224"/>
      <c r="MTS204" s="372"/>
      <c r="MTT204" s="372"/>
      <c r="MTU204" s="333"/>
      <c r="MTV204" s="334"/>
      <c r="MTW204" s="372"/>
      <c r="MTX204" s="224"/>
      <c r="MTY204" s="224"/>
      <c r="MTZ204" s="335"/>
      <c r="MUA204" s="335"/>
      <c r="MUB204" s="224"/>
      <c r="MUC204" s="372"/>
      <c r="MUD204" s="372"/>
      <c r="MUE204" s="333"/>
      <c r="MUF204" s="334"/>
      <c r="MUG204" s="372"/>
      <c r="MUH204" s="224"/>
      <c r="MUI204" s="224"/>
      <c r="MUJ204" s="335"/>
      <c r="MUK204" s="335"/>
      <c r="MUL204" s="224"/>
      <c r="MUM204" s="372"/>
      <c r="MUN204" s="372"/>
      <c r="MUO204" s="333"/>
      <c r="MUP204" s="334"/>
      <c r="MUQ204" s="372"/>
      <c r="MUR204" s="224"/>
      <c r="MUS204" s="224"/>
      <c r="MUT204" s="335"/>
      <c r="MUU204" s="335"/>
      <c r="MUV204" s="224"/>
      <c r="MUW204" s="372"/>
      <c r="MUX204" s="372"/>
      <c r="MUY204" s="333"/>
      <c r="MUZ204" s="334"/>
      <c r="MVA204" s="372"/>
      <c r="MVB204" s="224"/>
      <c r="MVC204" s="224"/>
      <c r="MVD204" s="335"/>
      <c r="MVE204" s="335"/>
      <c r="MVF204" s="224"/>
      <c r="MVG204" s="372"/>
      <c r="MVH204" s="372"/>
      <c r="MVI204" s="333"/>
      <c r="MVJ204" s="334"/>
      <c r="MVK204" s="372"/>
      <c r="MVL204" s="224"/>
      <c r="MVM204" s="224"/>
      <c r="MVN204" s="335"/>
      <c r="MVO204" s="335"/>
      <c r="MVP204" s="224"/>
      <c r="MVQ204" s="372"/>
      <c r="MVR204" s="372"/>
      <c r="MVS204" s="333"/>
      <c r="MVT204" s="334"/>
      <c r="MVU204" s="372"/>
      <c r="MVV204" s="224"/>
      <c r="MVW204" s="224"/>
      <c r="MVX204" s="335"/>
      <c r="MVY204" s="335"/>
      <c r="MVZ204" s="224"/>
      <c r="MWA204" s="372"/>
      <c r="MWB204" s="372"/>
      <c r="MWC204" s="333"/>
      <c r="MWD204" s="334"/>
      <c r="MWE204" s="372"/>
      <c r="MWF204" s="224"/>
      <c r="MWG204" s="224"/>
      <c r="MWH204" s="335"/>
      <c r="MWI204" s="335"/>
      <c r="MWJ204" s="224"/>
      <c r="MWK204" s="372"/>
      <c r="MWL204" s="372"/>
      <c r="MWM204" s="333"/>
      <c r="MWN204" s="334"/>
      <c r="MWO204" s="372"/>
      <c r="MWP204" s="224"/>
      <c r="MWQ204" s="224"/>
      <c r="MWR204" s="335"/>
      <c r="MWS204" s="335"/>
      <c r="MWT204" s="224"/>
      <c r="MWU204" s="372"/>
      <c r="MWV204" s="372"/>
      <c r="MWW204" s="333"/>
      <c r="MWX204" s="334"/>
      <c r="MWY204" s="372"/>
      <c r="MWZ204" s="224"/>
      <c r="MXA204" s="224"/>
      <c r="MXB204" s="335"/>
      <c r="MXC204" s="335"/>
      <c r="MXD204" s="224"/>
      <c r="MXE204" s="372"/>
      <c r="MXF204" s="372"/>
      <c r="MXG204" s="333"/>
      <c r="MXH204" s="334"/>
      <c r="MXI204" s="372"/>
      <c r="MXJ204" s="224"/>
      <c r="MXK204" s="224"/>
      <c r="MXL204" s="335"/>
      <c r="MXM204" s="335"/>
      <c r="MXN204" s="224"/>
      <c r="MXO204" s="372"/>
      <c r="MXP204" s="372"/>
      <c r="MXQ204" s="333"/>
      <c r="MXR204" s="334"/>
      <c r="MXS204" s="372"/>
      <c r="MXT204" s="224"/>
      <c r="MXU204" s="224"/>
      <c r="MXV204" s="335"/>
      <c r="MXW204" s="335"/>
      <c r="MXX204" s="224"/>
      <c r="MXY204" s="372"/>
      <c r="MXZ204" s="372"/>
      <c r="MYA204" s="333"/>
      <c r="MYB204" s="334"/>
      <c r="MYC204" s="372"/>
      <c r="MYD204" s="224"/>
      <c r="MYE204" s="224"/>
      <c r="MYF204" s="335"/>
      <c r="MYG204" s="335"/>
      <c r="MYH204" s="224"/>
      <c r="MYI204" s="372"/>
      <c r="MYJ204" s="372"/>
      <c r="MYK204" s="333"/>
      <c r="MYL204" s="334"/>
      <c r="MYM204" s="372"/>
      <c r="MYN204" s="224"/>
      <c r="MYO204" s="224"/>
      <c r="MYP204" s="335"/>
      <c r="MYQ204" s="335"/>
      <c r="MYR204" s="224"/>
      <c r="MYS204" s="372"/>
      <c r="MYT204" s="372"/>
      <c r="MYU204" s="333"/>
      <c r="MYV204" s="334"/>
      <c r="MYW204" s="372"/>
      <c r="MYX204" s="224"/>
      <c r="MYY204" s="224"/>
      <c r="MYZ204" s="335"/>
      <c r="MZA204" s="335"/>
      <c r="MZB204" s="224"/>
      <c r="MZC204" s="372"/>
      <c r="MZD204" s="372"/>
      <c r="MZE204" s="333"/>
      <c r="MZF204" s="334"/>
      <c r="MZG204" s="372"/>
      <c r="MZH204" s="224"/>
      <c r="MZI204" s="224"/>
      <c r="MZJ204" s="335"/>
      <c r="MZK204" s="335"/>
      <c r="MZL204" s="224"/>
      <c r="MZM204" s="372"/>
      <c r="MZN204" s="372"/>
      <c r="MZO204" s="333"/>
      <c r="MZP204" s="334"/>
      <c r="MZQ204" s="372"/>
      <c r="MZR204" s="224"/>
      <c r="MZS204" s="224"/>
      <c r="MZT204" s="335"/>
      <c r="MZU204" s="335"/>
      <c r="MZV204" s="224"/>
      <c r="MZW204" s="372"/>
      <c r="MZX204" s="372"/>
      <c r="MZY204" s="333"/>
      <c r="MZZ204" s="334"/>
      <c r="NAA204" s="372"/>
      <c r="NAB204" s="224"/>
      <c r="NAC204" s="224"/>
      <c r="NAD204" s="335"/>
      <c r="NAE204" s="335"/>
      <c r="NAF204" s="224"/>
      <c r="NAG204" s="372"/>
      <c r="NAH204" s="372"/>
      <c r="NAI204" s="333"/>
      <c r="NAJ204" s="334"/>
      <c r="NAK204" s="372"/>
      <c r="NAL204" s="224"/>
      <c r="NAM204" s="224"/>
      <c r="NAN204" s="335"/>
      <c r="NAO204" s="335"/>
      <c r="NAP204" s="224"/>
      <c r="NAQ204" s="372"/>
      <c r="NAR204" s="372"/>
      <c r="NAS204" s="333"/>
      <c r="NAT204" s="334"/>
      <c r="NAU204" s="372"/>
      <c r="NAV204" s="224"/>
      <c r="NAW204" s="224"/>
      <c r="NAX204" s="335"/>
      <c r="NAY204" s="335"/>
      <c r="NAZ204" s="224"/>
      <c r="NBA204" s="372"/>
      <c r="NBB204" s="372"/>
      <c r="NBC204" s="333"/>
      <c r="NBD204" s="334"/>
      <c r="NBE204" s="372"/>
      <c r="NBF204" s="224"/>
      <c r="NBG204" s="224"/>
      <c r="NBH204" s="335"/>
      <c r="NBI204" s="335"/>
      <c r="NBJ204" s="224"/>
      <c r="NBK204" s="372"/>
      <c r="NBL204" s="372"/>
      <c r="NBM204" s="333"/>
      <c r="NBN204" s="334"/>
      <c r="NBO204" s="372"/>
      <c r="NBP204" s="224"/>
      <c r="NBQ204" s="224"/>
      <c r="NBR204" s="335"/>
      <c r="NBS204" s="335"/>
      <c r="NBT204" s="224"/>
      <c r="NBU204" s="372"/>
      <c r="NBV204" s="372"/>
      <c r="NBW204" s="333"/>
      <c r="NBX204" s="334"/>
      <c r="NBY204" s="372"/>
      <c r="NBZ204" s="224"/>
      <c r="NCA204" s="224"/>
      <c r="NCB204" s="335"/>
      <c r="NCC204" s="335"/>
      <c r="NCD204" s="224"/>
      <c r="NCE204" s="372"/>
      <c r="NCF204" s="372"/>
      <c r="NCG204" s="333"/>
      <c r="NCH204" s="334"/>
      <c r="NCI204" s="372"/>
      <c r="NCJ204" s="224"/>
      <c r="NCK204" s="224"/>
      <c r="NCL204" s="335"/>
      <c r="NCM204" s="335"/>
      <c r="NCN204" s="224"/>
      <c r="NCO204" s="372"/>
      <c r="NCP204" s="372"/>
      <c r="NCQ204" s="333"/>
      <c r="NCR204" s="334"/>
      <c r="NCS204" s="372"/>
      <c r="NCT204" s="224"/>
      <c r="NCU204" s="224"/>
      <c r="NCV204" s="335"/>
      <c r="NCW204" s="335"/>
      <c r="NCX204" s="224"/>
      <c r="NCY204" s="372"/>
      <c r="NCZ204" s="372"/>
      <c r="NDA204" s="333"/>
      <c r="NDB204" s="334"/>
      <c r="NDC204" s="372"/>
      <c r="NDD204" s="224"/>
      <c r="NDE204" s="224"/>
      <c r="NDF204" s="335"/>
      <c r="NDG204" s="335"/>
      <c r="NDH204" s="224"/>
      <c r="NDI204" s="372"/>
      <c r="NDJ204" s="372"/>
      <c r="NDK204" s="333"/>
      <c r="NDL204" s="334"/>
      <c r="NDM204" s="372"/>
      <c r="NDN204" s="224"/>
      <c r="NDO204" s="224"/>
      <c r="NDP204" s="335"/>
      <c r="NDQ204" s="335"/>
      <c r="NDR204" s="224"/>
      <c r="NDS204" s="372"/>
      <c r="NDT204" s="372"/>
      <c r="NDU204" s="333"/>
      <c r="NDV204" s="334"/>
      <c r="NDW204" s="372"/>
      <c r="NDX204" s="224"/>
      <c r="NDY204" s="224"/>
      <c r="NDZ204" s="335"/>
      <c r="NEA204" s="335"/>
      <c r="NEB204" s="224"/>
      <c r="NEC204" s="372"/>
      <c r="NED204" s="372"/>
      <c r="NEE204" s="333"/>
      <c r="NEF204" s="334"/>
      <c r="NEG204" s="372"/>
      <c r="NEH204" s="224"/>
      <c r="NEI204" s="224"/>
      <c r="NEJ204" s="335"/>
      <c r="NEK204" s="335"/>
      <c r="NEL204" s="224"/>
      <c r="NEM204" s="372"/>
      <c r="NEN204" s="372"/>
      <c r="NEO204" s="333"/>
      <c r="NEP204" s="334"/>
      <c r="NEQ204" s="372"/>
      <c r="NER204" s="224"/>
      <c r="NES204" s="224"/>
      <c r="NET204" s="335"/>
      <c r="NEU204" s="335"/>
      <c r="NEV204" s="224"/>
      <c r="NEW204" s="372"/>
      <c r="NEX204" s="372"/>
      <c r="NEY204" s="333"/>
      <c r="NEZ204" s="334"/>
      <c r="NFA204" s="372"/>
      <c r="NFB204" s="224"/>
      <c r="NFC204" s="224"/>
      <c r="NFD204" s="335"/>
      <c r="NFE204" s="335"/>
      <c r="NFF204" s="224"/>
      <c r="NFG204" s="372"/>
      <c r="NFH204" s="372"/>
      <c r="NFI204" s="333"/>
      <c r="NFJ204" s="334"/>
      <c r="NFK204" s="372"/>
      <c r="NFL204" s="224"/>
      <c r="NFM204" s="224"/>
      <c r="NFN204" s="335"/>
      <c r="NFO204" s="335"/>
      <c r="NFP204" s="224"/>
      <c r="NFQ204" s="372"/>
      <c r="NFR204" s="372"/>
      <c r="NFS204" s="333"/>
      <c r="NFT204" s="334"/>
      <c r="NFU204" s="372"/>
      <c r="NFV204" s="224"/>
      <c r="NFW204" s="224"/>
      <c r="NFX204" s="335"/>
      <c r="NFY204" s="335"/>
      <c r="NFZ204" s="224"/>
      <c r="NGA204" s="372"/>
      <c r="NGB204" s="372"/>
      <c r="NGC204" s="333"/>
      <c r="NGD204" s="334"/>
      <c r="NGE204" s="372"/>
      <c r="NGF204" s="224"/>
      <c r="NGG204" s="224"/>
      <c r="NGH204" s="335"/>
      <c r="NGI204" s="335"/>
      <c r="NGJ204" s="224"/>
      <c r="NGK204" s="372"/>
      <c r="NGL204" s="372"/>
      <c r="NGM204" s="333"/>
      <c r="NGN204" s="334"/>
      <c r="NGO204" s="372"/>
      <c r="NGP204" s="224"/>
      <c r="NGQ204" s="224"/>
      <c r="NGR204" s="335"/>
      <c r="NGS204" s="335"/>
      <c r="NGT204" s="224"/>
      <c r="NGU204" s="372"/>
      <c r="NGV204" s="372"/>
      <c r="NGW204" s="333"/>
      <c r="NGX204" s="334"/>
      <c r="NGY204" s="372"/>
      <c r="NGZ204" s="224"/>
      <c r="NHA204" s="224"/>
      <c r="NHB204" s="335"/>
      <c r="NHC204" s="335"/>
      <c r="NHD204" s="224"/>
      <c r="NHE204" s="372"/>
      <c r="NHF204" s="372"/>
      <c r="NHG204" s="333"/>
      <c r="NHH204" s="334"/>
      <c r="NHI204" s="372"/>
      <c r="NHJ204" s="224"/>
      <c r="NHK204" s="224"/>
      <c r="NHL204" s="335"/>
      <c r="NHM204" s="335"/>
      <c r="NHN204" s="224"/>
      <c r="NHO204" s="372"/>
      <c r="NHP204" s="372"/>
      <c r="NHQ204" s="333"/>
      <c r="NHR204" s="334"/>
      <c r="NHS204" s="372"/>
      <c r="NHT204" s="224"/>
      <c r="NHU204" s="224"/>
      <c r="NHV204" s="335"/>
      <c r="NHW204" s="335"/>
      <c r="NHX204" s="224"/>
      <c r="NHY204" s="372"/>
      <c r="NHZ204" s="372"/>
      <c r="NIA204" s="333"/>
      <c r="NIB204" s="334"/>
      <c r="NIC204" s="372"/>
      <c r="NID204" s="224"/>
      <c r="NIE204" s="224"/>
      <c r="NIF204" s="335"/>
      <c r="NIG204" s="335"/>
      <c r="NIH204" s="224"/>
      <c r="NII204" s="372"/>
      <c r="NIJ204" s="372"/>
      <c r="NIK204" s="333"/>
      <c r="NIL204" s="334"/>
      <c r="NIM204" s="372"/>
      <c r="NIN204" s="224"/>
      <c r="NIO204" s="224"/>
      <c r="NIP204" s="335"/>
      <c r="NIQ204" s="335"/>
      <c r="NIR204" s="224"/>
      <c r="NIS204" s="372"/>
      <c r="NIT204" s="372"/>
      <c r="NIU204" s="333"/>
      <c r="NIV204" s="334"/>
      <c r="NIW204" s="372"/>
      <c r="NIX204" s="224"/>
      <c r="NIY204" s="224"/>
      <c r="NIZ204" s="335"/>
      <c r="NJA204" s="335"/>
      <c r="NJB204" s="224"/>
      <c r="NJC204" s="372"/>
      <c r="NJD204" s="372"/>
      <c r="NJE204" s="333"/>
      <c r="NJF204" s="334"/>
      <c r="NJG204" s="372"/>
      <c r="NJH204" s="224"/>
      <c r="NJI204" s="224"/>
      <c r="NJJ204" s="335"/>
      <c r="NJK204" s="335"/>
      <c r="NJL204" s="224"/>
      <c r="NJM204" s="372"/>
      <c r="NJN204" s="372"/>
      <c r="NJO204" s="333"/>
      <c r="NJP204" s="334"/>
      <c r="NJQ204" s="372"/>
      <c r="NJR204" s="224"/>
      <c r="NJS204" s="224"/>
      <c r="NJT204" s="335"/>
      <c r="NJU204" s="335"/>
      <c r="NJV204" s="224"/>
      <c r="NJW204" s="372"/>
      <c r="NJX204" s="372"/>
      <c r="NJY204" s="333"/>
      <c r="NJZ204" s="334"/>
      <c r="NKA204" s="372"/>
      <c r="NKB204" s="224"/>
      <c r="NKC204" s="224"/>
      <c r="NKD204" s="335"/>
      <c r="NKE204" s="335"/>
      <c r="NKF204" s="224"/>
      <c r="NKG204" s="372"/>
      <c r="NKH204" s="372"/>
      <c r="NKI204" s="333"/>
      <c r="NKJ204" s="334"/>
      <c r="NKK204" s="372"/>
      <c r="NKL204" s="224"/>
      <c r="NKM204" s="224"/>
      <c r="NKN204" s="335"/>
      <c r="NKO204" s="335"/>
      <c r="NKP204" s="224"/>
      <c r="NKQ204" s="372"/>
      <c r="NKR204" s="372"/>
      <c r="NKS204" s="333"/>
      <c r="NKT204" s="334"/>
      <c r="NKU204" s="372"/>
      <c r="NKV204" s="224"/>
      <c r="NKW204" s="224"/>
      <c r="NKX204" s="335"/>
      <c r="NKY204" s="335"/>
      <c r="NKZ204" s="224"/>
      <c r="NLA204" s="372"/>
      <c r="NLB204" s="372"/>
      <c r="NLC204" s="333"/>
      <c r="NLD204" s="334"/>
      <c r="NLE204" s="372"/>
      <c r="NLF204" s="224"/>
      <c r="NLG204" s="224"/>
      <c r="NLH204" s="335"/>
      <c r="NLI204" s="335"/>
      <c r="NLJ204" s="224"/>
      <c r="NLK204" s="372"/>
      <c r="NLL204" s="372"/>
      <c r="NLM204" s="333"/>
      <c r="NLN204" s="334"/>
      <c r="NLO204" s="372"/>
      <c r="NLP204" s="224"/>
      <c r="NLQ204" s="224"/>
      <c r="NLR204" s="335"/>
      <c r="NLS204" s="335"/>
      <c r="NLT204" s="224"/>
      <c r="NLU204" s="372"/>
      <c r="NLV204" s="372"/>
      <c r="NLW204" s="333"/>
      <c r="NLX204" s="334"/>
      <c r="NLY204" s="372"/>
      <c r="NLZ204" s="224"/>
      <c r="NMA204" s="224"/>
      <c r="NMB204" s="335"/>
      <c r="NMC204" s="335"/>
      <c r="NMD204" s="224"/>
      <c r="NME204" s="372"/>
      <c r="NMF204" s="372"/>
      <c r="NMG204" s="333"/>
      <c r="NMH204" s="334"/>
      <c r="NMI204" s="372"/>
      <c r="NMJ204" s="224"/>
      <c r="NMK204" s="224"/>
      <c r="NML204" s="335"/>
      <c r="NMM204" s="335"/>
      <c r="NMN204" s="224"/>
      <c r="NMO204" s="372"/>
      <c r="NMP204" s="372"/>
      <c r="NMQ204" s="333"/>
      <c r="NMR204" s="334"/>
      <c r="NMS204" s="372"/>
      <c r="NMT204" s="224"/>
      <c r="NMU204" s="224"/>
      <c r="NMV204" s="335"/>
      <c r="NMW204" s="335"/>
      <c r="NMX204" s="224"/>
      <c r="NMY204" s="372"/>
      <c r="NMZ204" s="372"/>
      <c r="NNA204" s="333"/>
      <c r="NNB204" s="334"/>
      <c r="NNC204" s="372"/>
      <c r="NND204" s="224"/>
      <c r="NNE204" s="224"/>
      <c r="NNF204" s="335"/>
      <c r="NNG204" s="335"/>
      <c r="NNH204" s="224"/>
      <c r="NNI204" s="372"/>
      <c r="NNJ204" s="372"/>
      <c r="NNK204" s="333"/>
      <c r="NNL204" s="334"/>
      <c r="NNM204" s="372"/>
      <c r="NNN204" s="224"/>
      <c r="NNO204" s="224"/>
      <c r="NNP204" s="335"/>
      <c r="NNQ204" s="335"/>
      <c r="NNR204" s="224"/>
      <c r="NNS204" s="372"/>
      <c r="NNT204" s="372"/>
      <c r="NNU204" s="333"/>
      <c r="NNV204" s="334"/>
      <c r="NNW204" s="372"/>
      <c r="NNX204" s="224"/>
      <c r="NNY204" s="224"/>
      <c r="NNZ204" s="335"/>
      <c r="NOA204" s="335"/>
      <c r="NOB204" s="224"/>
      <c r="NOC204" s="372"/>
      <c r="NOD204" s="372"/>
      <c r="NOE204" s="333"/>
      <c r="NOF204" s="334"/>
      <c r="NOG204" s="372"/>
      <c r="NOH204" s="224"/>
      <c r="NOI204" s="224"/>
      <c r="NOJ204" s="335"/>
      <c r="NOK204" s="335"/>
      <c r="NOL204" s="224"/>
      <c r="NOM204" s="372"/>
      <c r="NON204" s="372"/>
      <c r="NOO204" s="333"/>
      <c r="NOP204" s="334"/>
      <c r="NOQ204" s="372"/>
      <c r="NOR204" s="224"/>
      <c r="NOS204" s="224"/>
      <c r="NOT204" s="335"/>
      <c r="NOU204" s="335"/>
      <c r="NOV204" s="224"/>
      <c r="NOW204" s="372"/>
      <c r="NOX204" s="372"/>
      <c r="NOY204" s="333"/>
      <c r="NOZ204" s="334"/>
      <c r="NPA204" s="372"/>
      <c r="NPB204" s="224"/>
      <c r="NPC204" s="224"/>
      <c r="NPD204" s="335"/>
      <c r="NPE204" s="335"/>
      <c r="NPF204" s="224"/>
      <c r="NPG204" s="372"/>
      <c r="NPH204" s="372"/>
      <c r="NPI204" s="333"/>
      <c r="NPJ204" s="334"/>
      <c r="NPK204" s="372"/>
      <c r="NPL204" s="224"/>
      <c r="NPM204" s="224"/>
      <c r="NPN204" s="335"/>
      <c r="NPO204" s="335"/>
      <c r="NPP204" s="224"/>
      <c r="NPQ204" s="372"/>
      <c r="NPR204" s="372"/>
      <c r="NPS204" s="333"/>
      <c r="NPT204" s="334"/>
      <c r="NPU204" s="372"/>
      <c r="NPV204" s="224"/>
      <c r="NPW204" s="224"/>
      <c r="NPX204" s="335"/>
      <c r="NPY204" s="335"/>
      <c r="NPZ204" s="224"/>
      <c r="NQA204" s="372"/>
      <c r="NQB204" s="372"/>
      <c r="NQC204" s="333"/>
      <c r="NQD204" s="334"/>
      <c r="NQE204" s="372"/>
      <c r="NQF204" s="224"/>
      <c r="NQG204" s="224"/>
      <c r="NQH204" s="335"/>
      <c r="NQI204" s="335"/>
      <c r="NQJ204" s="224"/>
      <c r="NQK204" s="372"/>
      <c r="NQL204" s="372"/>
      <c r="NQM204" s="333"/>
      <c r="NQN204" s="334"/>
      <c r="NQO204" s="372"/>
      <c r="NQP204" s="224"/>
      <c r="NQQ204" s="224"/>
      <c r="NQR204" s="335"/>
      <c r="NQS204" s="335"/>
      <c r="NQT204" s="224"/>
      <c r="NQU204" s="372"/>
      <c r="NQV204" s="372"/>
      <c r="NQW204" s="333"/>
      <c r="NQX204" s="334"/>
      <c r="NQY204" s="372"/>
      <c r="NQZ204" s="224"/>
      <c r="NRA204" s="224"/>
      <c r="NRB204" s="335"/>
      <c r="NRC204" s="335"/>
      <c r="NRD204" s="224"/>
      <c r="NRE204" s="372"/>
      <c r="NRF204" s="372"/>
      <c r="NRG204" s="333"/>
      <c r="NRH204" s="334"/>
      <c r="NRI204" s="372"/>
      <c r="NRJ204" s="224"/>
      <c r="NRK204" s="224"/>
      <c r="NRL204" s="335"/>
      <c r="NRM204" s="335"/>
      <c r="NRN204" s="224"/>
      <c r="NRO204" s="372"/>
      <c r="NRP204" s="372"/>
      <c r="NRQ204" s="333"/>
      <c r="NRR204" s="334"/>
      <c r="NRS204" s="372"/>
      <c r="NRT204" s="224"/>
      <c r="NRU204" s="224"/>
      <c r="NRV204" s="335"/>
      <c r="NRW204" s="335"/>
      <c r="NRX204" s="224"/>
      <c r="NRY204" s="372"/>
      <c r="NRZ204" s="372"/>
      <c r="NSA204" s="333"/>
      <c r="NSB204" s="334"/>
      <c r="NSC204" s="372"/>
      <c r="NSD204" s="224"/>
      <c r="NSE204" s="224"/>
      <c r="NSF204" s="335"/>
      <c r="NSG204" s="335"/>
      <c r="NSH204" s="224"/>
      <c r="NSI204" s="372"/>
      <c r="NSJ204" s="372"/>
      <c r="NSK204" s="333"/>
      <c r="NSL204" s="334"/>
      <c r="NSM204" s="372"/>
      <c r="NSN204" s="224"/>
      <c r="NSO204" s="224"/>
      <c r="NSP204" s="335"/>
      <c r="NSQ204" s="335"/>
      <c r="NSR204" s="224"/>
      <c r="NSS204" s="372"/>
      <c r="NST204" s="372"/>
      <c r="NSU204" s="333"/>
      <c r="NSV204" s="334"/>
      <c r="NSW204" s="372"/>
      <c r="NSX204" s="224"/>
      <c r="NSY204" s="224"/>
      <c r="NSZ204" s="335"/>
      <c r="NTA204" s="335"/>
      <c r="NTB204" s="224"/>
      <c r="NTC204" s="372"/>
      <c r="NTD204" s="372"/>
      <c r="NTE204" s="333"/>
      <c r="NTF204" s="334"/>
      <c r="NTG204" s="372"/>
      <c r="NTH204" s="224"/>
      <c r="NTI204" s="224"/>
      <c r="NTJ204" s="335"/>
      <c r="NTK204" s="335"/>
      <c r="NTL204" s="224"/>
      <c r="NTM204" s="372"/>
      <c r="NTN204" s="372"/>
      <c r="NTO204" s="333"/>
      <c r="NTP204" s="334"/>
      <c r="NTQ204" s="372"/>
      <c r="NTR204" s="224"/>
      <c r="NTS204" s="224"/>
      <c r="NTT204" s="335"/>
      <c r="NTU204" s="335"/>
      <c r="NTV204" s="224"/>
      <c r="NTW204" s="372"/>
      <c r="NTX204" s="372"/>
      <c r="NTY204" s="333"/>
      <c r="NTZ204" s="334"/>
      <c r="NUA204" s="372"/>
      <c r="NUB204" s="224"/>
      <c r="NUC204" s="224"/>
      <c r="NUD204" s="335"/>
      <c r="NUE204" s="335"/>
      <c r="NUF204" s="224"/>
      <c r="NUG204" s="372"/>
      <c r="NUH204" s="372"/>
      <c r="NUI204" s="333"/>
      <c r="NUJ204" s="334"/>
      <c r="NUK204" s="372"/>
      <c r="NUL204" s="224"/>
      <c r="NUM204" s="224"/>
      <c r="NUN204" s="335"/>
      <c r="NUO204" s="335"/>
      <c r="NUP204" s="224"/>
      <c r="NUQ204" s="372"/>
      <c r="NUR204" s="372"/>
      <c r="NUS204" s="333"/>
      <c r="NUT204" s="334"/>
      <c r="NUU204" s="372"/>
      <c r="NUV204" s="224"/>
      <c r="NUW204" s="224"/>
      <c r="NUX204" s="335"/>
      <c r="NUY204" s="335"/>
      <c r="NUZ204" s="224"/>
      <c r="NVA204" s="372"/>
      <c r="NVB204" s="372"/>
      <c r="NVC204" s="333"/>
      <c r="NVD204" s="334"/>
      <c r="NVE204" s="372"/>
      <c r="NVF204" s="224"/>
      <c r="NVG204" s="224"/>
      <c r="NVH204" s="335"/>
      <c r="NVI204" s="335"/>
      <c r="NVJ204" s="224"/>
      <c r="NVK204" s="372"/>
      <c r="NVL204" s="372"/>
      <c r="NVM204" s="333"/>
      <c r="NVN204" s="334"/>
      <c r="NVO204" s="372"/>
      <c r="NVP204" s="224"/>
      <c r="NVQ204" s="224"/>
      <c r="NVR204" s="335"/>
      <c r="NVS204" s="335"/>
      <c r="NVT204" s="224"/>
      <c r="NVU204" s="372"/>
      <c r="NVV204" s="372"/>
      <c r="NVW204" s="333"/>
      <c r="NVX204" s="334"/>
      <c r="NVY204" s="372"/>
      <c r="NVZ204" s="224"/>
      <c r="NWA204" s="224"/>
      <c r="NWB204" s="335"/>
      <c r="NWC204" s="335"/>
      <c r="NWD204" s="224"/>
      <c r="NWE204" s="372"/>
      <c r="NWF204" s="372"/>
      <c r="NWG204" s="333"/>
      <c r="NWH204" s="334"/>
      <c r="NWI204" s="372"/>
      <c r="NWJ204" s="224"/>
      <c r="NWK204" s="224"/>
      <c r="NWL204" s="335"/>
      <c r="NWM204" s="335"/>
      <c r="NWN204" s="224"/>
      <c r="NWO204" s="372"/>
      <c r="NWP204" s="372"/>
      <c r="NWQ204" s="333"/>
      <c r="NWR204" s="334"/>
      <c r="NWS204" s="372"/>
      <c r="NWT204" s="224"/>
      <c r="NWU204" s="224"/>
      <c r="NWV204" s="335"/>
      <c r="NWW204" s="335"/>
      <c r="NWX204" s="224"/>
      <c r="NWY204" s="372"/>
      <c r="NWZ204" s="372"/>
      <c r="NXA204" s="333"/>
      <c r="NXB204" s="334"/>
      <c r="NXC204" s="372"/>
      <c r="NXD204" s="224"/>
      <c r="NXE204" s="224"/>
      <c r="NXF204" s="335"/>
      <c r="NXG204" s="335"/>
      <c r="NXH204" s="224"/>
      <c r="NXI204" s="372"/>
      <c r="NXJ204" s="372"/>
      <c r="NXK204" s="333"/>
      <c r="NXL204" s="334"/>
      <c r="NXM204" s="372"/>
      <c r="NXN204" s="224"/>
      <c r="NXO204" s="224"/>
      <c r="NXP204" s="335"/>
      <c r="NXQ204" s="335"/>
      <c r="NXR204" s="224"/>
      <c r="NXS204" s="372"/>
      <c r="NXT204" s="372"/>
      <c r="NXU204" s="333"/>
      <c r="NXV204" s="334"/>
      <c r="NXW204" s="372"/>
      <c r="NXX204" s="224"/>
      <c r="NXY204" s="224"/>
      <c r="NXZ204" s="335"/>
      <c r="NYA204" s="335"/>
      <c r="NYB204" s="224"/>
      <c r="NYC204" s="372"/>
      <c r="NYD204" s="372"/>
      <c r="NYE204" s="333"/>
      <c r="NYF204" s="334"/>
      <c r="NYG204" s="372"/>
      <c r="NYH204" s="224"/>
      <c r="NYI204" s="224"/>
      <c r="NYJ204" s="335"/>
      <c r="NYK204" s="335"/>
      <c r="NYL204" s="224"/>
      <c r="NYM204" s="372"/>
      <c r="NYN204" s="372"/>
      <c r="NYO204" s="333"/>
      <c r="NYP204" s="334"/>
      <c r="NYQ204" s="372"/>
      <c r="NYR204" s="224"/>
      <c r="NYS204" s="224"/>
      <c r="NYT204" s="335"/>
      <c r="NYU204" s="335"/>
      <c r="NYV204" s="224"/>
      <c r="NYW204" s="372"/>
      <c r="NYX204" s="372"/>
      <c r="NYY204" s="333"/>
      <c r="NYZ204" s="334"/>
      <c r="NZA204" s="372"/>
      <c r="NZB204" s="224"/>
      <c r="NZC204" s="224"/>
      <c r="NZD204" s="335"/>
      <c r="NZE204" s="335"/>
      <c r="NZF204" s="224"/>
      <c r="NZG204" s="372"/>
      <c r="NZH204" s="372"/>
      <c r="NZI204" s="333"/>
      <c r="NZJ204" s="334"/>
      <c r="NZK204" s="372"/>
      <c r="NZL204" s="224"/>
      <c r="NZM204" s="224"/>
      <c r="NZN204" s="335"/>
      <c r="NZO204" s="335"/>
      <c r="NZP204" s="224"/>
      <c r="NZQ204" s="372"/>
      <c r="NZR204" s="372"/>
      <c r="NZS204" s="333"/>
      <c r="NZT204" s="334"/>
      <c r="NZU204" s="372"/>
      <c r="NZV204" s="224"/>
      <c r="NZW204" s="224"/>
      <c r="NZX204" s="335"/>
      <c r="NZY204" s="335"/>
      <c r="NZZ204" s="224"/>
      <c r="OAA204" s="372"/>
      <c r="OAB204" s="372"/>
      <c r="OAC204" s="333"/>
      <c r="OAD204" s="334"/>
      <c r="OAE204" s="372"/>
      <c r="OAF204" s="224"/>
      <c r="OAG204" s="224"/>
      <c r="OAH204" s="335"/>
      <c r="OAI204" s="335"/>
      <c r="OAJ204" s="224"/>
      <c r="OAK204" s="372"/>
      <c r="OAL204" s="372"/>
      <c r="OAM204" s="333"/>
      <c r="OAN204" s="334"/>
      <c r="OAO204" s="372"/>
      <c r="OAP204" s="224"/>
      <c r="OAQ204" s="224"/>
      <c r="OAR204" s="335"/>
      <c r="OAS204" s="335"/>
      <c r="OAT204" s="224"/>
      <c r="OAU204" s="372"/>
      <c r="OAV204" s="372"/>
      <c r="OAW204" s="333"/>
      <c r="OAX204" s="334"/>
      <c r="OAY204" s="372"/>
      <c r="OAZ204" s="224"/>
      <c r="OBA204" s="224"/>
      <c r="OBB204" s="335"/>
      <c r="OBC204" s="335"/>
      <c r="OBD204" s="224"/>
      <c r="OBE204" s="372"/>
      <c r="OBF204" s="372"/>
      <c r="OBG204" s="333"/>
      <c r="OBH204" s="334"/>
      <c r="OBI204" s="372"/>
      <c r="OBJ204" s="224"/>
      <c r="OBK204" s="224"/>
      <c r="OBL204" s="335"/>
      <c r="OBM204" s="335"/>
      <c r="OBN204" s="224"/>
      <c r="OBO204" s="372"/>
      <c r="OBP204" s="372"/>
      <c r="OBQ204" s="333"/>
      <c r="OBR204" s="334"/>
      <c r="OBS204" s="372"/>
      <c r="OBT204" s="224"/>
      <c r="OBU204" s="224"/>
      <c r="OBV204" s="335"/>
      <c r="OBW204" s="335"/>
      <c r="OBX204" s="224"/>
      <c r="OBY204" s="372"/>
      <c r="OBZ204" s="372"/>
      <c r="OCA204" s="333"/>
      <c r="OCB204" s="334"/>
      <c r="OCC204" s="372"/>
      <c r="OCD204" s="224"/>
      <c r="OCE204" s="224"/>
      <c r="OCF204" s="335"/>
      <c r="OCG204" s="335"/>
      <c r="OCH204" s="224"/>
      <c r="OCI204" s="372"/>
      <c r="OCJ204" s="372"/>
      <c r="OCK204" s="333"/>
      <c r="OCL204" s="334"/>
      <c r="OCM204" s="372"/>
      <c r="OCN204" s="224"/>
      <c r="OCO204" s="224"/>
      <c r="OCP204" s="335"/>
      <c r="OCQ204" s="335"/>
      <c r="OCR204" s="224"/>
      <c r="OCS204" s="372"/>
      <c r="OCT204" s="372"/>
      <c r="OCU204" s="333"/>
      <c r="OCV204" s="334"/>
      <c r="OCW204" s="372"/>
      <c r="OCX204" s="224"/>
      <c r="OCY204" s="224"/>
      <c r="OCZ204" s="335"/>
      <c r="ODA204" s="335"/>
      <c r="ODB204" s="224"/>
      <c r="ODC204" s="372"/>
      <c r="ODD204" s="372"/>
      <c r="ODE204" s="333"/>
      <c r="ODF204" s="334"/>
      <c r="ODG204" s="372"/>
      <c r="ODH204" s="224"/>
      <c r="ODI204" s="224"/>
      <c r="ODJ204" s="335"/>
      <c r="ODK204" s="335"/>
      <c r="ODL204" s="224"/>
      <c r="ODM204" s="372"/>
      <c r="ODN204" s="372"/>
      <c r="ODO204" s="333"/>
      <c r="ODP204" s="334"/>
      <c r="ODQ204" s="372"/>
      <c r="ODR204" s="224"/>
      <c r="ODS204" s="224"/>
      <c r="ODT204" s="335"/>
      <c r="ODU204" s="335"/>
      <c r="ODV204" s="224"/>
      <c r="ODW204" s="372"/>
      <c r="ODX204" s="372"/>
      <c r="ODY204" s="333"/>
      <c r="ODZ204" s="334"/>
      <c r="OEA204" s="372"/>
      <c r="OEB204" s="224"/>
      <c r="OEC204" s="224"/>
      <c r="OED204" s="335"/>
      <c r="OEE204" s="335"/>
      <c r="OEF204" s="224"/>
      <c r="OEG204" s="372"/>
      <c r="OEH204" s="372"/>
      <c r="OEI204" s="333"/>
      <c r="OEJ204" s="334"/>
      <c r="OEK204" s="372"/>
      <c r="OEL204" s="224"/>
      <c r="OEM204" s="224"/>
      <c r="OEN204" s="335"/>
      <c r="OEO204" s="335"/>
      <c r="OEP204" s="224"/>
      <c r="OEQ204" s="372"/>
      <c r="OER204" s="372"/>
      <c r="OES204" s="333"/>
      <c r="OET204" s="334"/>
      <c r="OEU204" s="372"/>
      <c r="OEV204" s="224"/>
      <c r="OEW204" s="224"/>
      <c r="OEX204" s="335"/>
      <c r="OEY204" s="335"/>
      <c r="OEZ204" s="224"/>
      <c r="OFA204" s="372"/>
      <c r="OFB204" s="372"/>
      <c r="OFC204" s="333"/>
      <c r="OFD204" s="334"/>
      <c r="OFE204" s="372"/>
      <c r="OFF204" s="224"/>
      <c r="OFG204" s="224"/>
      <c r="OFH204" s="335"/>
      <c r="OFI204" s="335"/>
      <c r="OFJ204" s="224"/>
      <c r="OFK204" s="372"/>
      <c r="OFL204" s="372"/>
      <c r="OFM204" s="333"/>
      <c r="OFN204" s="334"/>
      <c r="OFO204" s="372"/>
      <c r="OFP204" s="224"/>
      <c r="OFQ204" s="224"/>
      <c r="OFR204" s="335"/>
      <c r="OFS204" s="335"/>
      <c r="OFT204" s="224"/>
      <c r="OFU204" s="372"/>
      <c r="OFV204" s="372"/>
      <c r="OFW204" s="333"/>
      <c r="OFX204" s="334"/>
      <c r="OFY204" s="372"/>
      <c r="OFZ204" s="224"/>
      <c r="OGA204" s="224"/>
      <c r="OGB204" s="335"/>
      <c r="OGC204" s="335"/>
      <c r="OGD204" s="224"/>
      <c r="OGE204" s="372"/>
      <c r="OGF204" s="372"/>
      <c r="OGG204" s="333"/>
      <c r="OGH204" s="334"/>
      <c r="OGI204" s="372"/>
      <c r="OGJ204" s="224"/>
      <c r="OGK204" s="224"/>
      <c r="OGL204" s="335"/>
      <c r="OGM204" s="335"/>
      <c r="OGN204" s="224"/>
      <c r="OGO204" s="372"/>
      <c r="OGP204" s="372"/>
      <c r="OGQ204" s="333"/>
      <c r="OGR204" s="334"/>
      <c r="OGS204" s="372"/>
      <c r="OGT204" s="224"/>
      <c r="OGU204" s="224"/>
      <c r="OGV204" s="335"/>
      <c r="OGW204" s="335"/>
      <c r="OGX204" s="224"/>
      <c r="OGY204" s="372"/>
      <c r="OGZ204" s="372"/>
      <c r="OHA204" s="333"/>
      <c r="OHB204" s="334"/>
      <c r="OHC204" s="372"/>
      <c r="OHD204" s="224"/>
      <c r="OHE204" s="224"/>
      <c r="OHF204" s="335"/>
      <c r="OHG204" s="335"/>
      <c r="OHH204" s="224"/>
      <c r="OHI204" s="372"/>
      <c r="OHJ204" s="372"/>
      <c r="OHK204" s="333"/>
      <c r="OHL204" s="334"/>
      <c r="OHM204" s="372"/>
      <c r="OHN204" s="224"/>
      <c r="OHO204" s="224"/>
      <c r="OHP204" s="335"/>
      <c r="OHQ204" s="335"/>
      <c r="OHR204" s="224"/>
      <c r="OHS204" s="372"/>
      <c r="OHT204" s="372"/>
      <c r="OHU204" s="333"/>
      <c r="OHV204" s="334"/>
      <c r="OHW204" s="372"/>
      <c r="OHX204" s="224"/>
      <c r="OHY204" s="224"/>
      <c r="OHZ204" s="335"/>
      <c r="OIA204" s="335"/>
      <c r="OIB204" s="224"/>
      <c r="OIC204" s="372"/>
      <c r="OID204" s="372"/>
      <c r="OIE204" s="333"/>
      <c r="OIF204" s="334"/>
      <c r="OIG204" s="372"/>
      <c r="OIH204" s="224"/>
      <c r="OII204" s="224"/>
      <c r="OIJ204" s="335"/>
      <c r="OIK204" s="335"/>
      <c r="OIL204" s="224"/>
      <c r="OIM204" s="372"/>
      <c r="OIN204" s="372"/>
      <c r="OIO204" s="333"/>
      <c r="OIP204" s="334"/>
      <c r="OIQ204" s="372"/>
      <c r="OIR204" s="224"/>
      <c r="OIS204" s="224"/>
      <c r="OIT204" s="335"/>
      <c r="OIU204" s="335"/>
      <c r="OIV204" s="224"/>
      <c r="OIW204" s="372"/>
      <c r="OIX204" s="372"/>
      <c r="OIY204" s="333"/>
      <c r="OIZ204" s="334"/>
      <c r="OJA204" s="372"/>
      <c r="OJB204" s="224"/>
      <c r="OJC204" s="224"/>
      <c r="OJD204" s="335"/>
      <c r="OJE204" s="335"/>
      <c r="OJF204" s="224"/>
      <c r="OJG204" s="372"/>
      <c r="OJH204" s="372"/>
      <c r="OJI204" s="333"/>
      <c r="OJJ204" s="334"/>
      <c r="OJK204" s="372"/>
      <c r="OJL204" s="224"/>
      <c r="OJM204" s="224"/>
      <c r="OJN204" s="335"/>
      <c r="OJO204" s="335"/>
      <c r="OJP204" s="224"/>
      <c r="OJQ204" s="372"/>
      <c r="OJR204" s="372"/>
      <c r="OJS204" s="333"/>
      <c r="OJT204" s="334"/>
      <c r="OJU204" s="372"/>
      <c r="OJV204" s="224"/>
      <c r="OJW204" s="224"/>
      <c r="OJX204" s="335"/>
      <c r="OJY204" s="335"/>
      <c r="OJZ204" s="224"/>
      <c r="OKA204" s="372"/>
      <c r="OKB204" s="372"/>
      <c r="OKC204" s="333"/>
      <c r="OKD204" s="334"/>
      <c r="OKE204" s="372"/>
      <c r="OKF204" s="224"/>
      <c r="OKG204" s="224"/>
      <c r="OKH204" s="335"/>
      <c r="OKI204" s="335"/>
      <c r="OKJ204" s="224"/>
      <c r="OKK204" s="372"/>
      <c r="OKL204" s="372"/>
      <c r="OKM204" s="333"/>
      <c r="OKN204" s="334"/>
      <c r="OKO204" s="372"/>
      <c r="OKP204" s="224"/>
      <c r="OKQ204" s="224"/>
      <c r="OKR204" s="335"/>
      <c r="OKS204" s="335"/>
      <c r="OKT204" s="224"/>
      <c r="OKU204" s="372"/>
      <c r="OKV204" s="372"/>
      <c r="OKW204" s="333"/>
      <c r="OKX204" s="334"/>
      <c r="OKY204" s="372"/>
      <c r="OKZ204" s="224"/>
      <c r="OLA204" s="224"/>
      <c r="OLB204" s="335"/>
      <c r="OLC204" s="335"/>
      <c r="OLD204" s="224"/>
      <c r="OLE204" s="372"/>
      <c r="OLF204" s="372"/>
      <c r="OLG204" s="333"/>
      <c r="OLH204" s="334"/>
      <c r="OLI204" s="372"/>
      <c r="OLJ204" s="224"/>
      <c r="OLK204" s="224"/>
      <c r="OLL204" s="335"/>
      <c r="OLM204" s="335"/>
      <c r="OLN204" s="224"/>
      <c r="OLO204" s="372"/>
      <c r="OLP204" s="372"/>
      <c r="OLQ204" s="333"/>
      <c r="OLR204" s="334"/>
      <c r="OLS204" s="372"/>
      <c r="OLT204" s="224"/>
      <c r="OLU204" s="224"/>
      <c r="OLV204" s="335"/>
      <c r="OLW204" s="335"/>
      <c r="OLX204" s="224"/>
      <c r="OLY204" s="372"/>
      <c r="OLZ204" s="372"/>
      <c r="OMA204" s="333"/>
      <c r="OMB204" s="334"/>
      <c r="OMC204" s="372"/>
      <c r="OMD204" s="224"/>
      <c r="OME204" s="224"/>
      <c r="OMF204" s="335"/>
      <c r="OMG204" s="335"/>
      <c r="OMH204" s="224"/>
      <c r="OMI204" s="372"/>
      <c r="OMJ204" s="372"/>
      <c r="OMK204" s="333"/>
      <c r="OML204" s="334"/>
      <c r="OMM204" s="372"/>
      <c r="OMN204" s="224"/>
      <c r="OMO204" s="224"/>
      <c r="OMP204" s="335"/>
      <c r="OMQ204" s="335"/>
      <c r="OMR204" s="224"/>
      <c r="OMS204" s="372"/>
      <c r="OMT204" s="372"/>
      <c r="OMU204" s="333"/>
      <c r="OMV204" s="334"/>
      <c r="OMW204" s="372"/>
      <c r="OMX204" s="224"/>
      <c r="OMY204" s="224"/>
      <c r="OMZ204" s="335"/>
      <c r="ONA204" s="335"/>
      <c r="ONB204" s="224"/>
      <c r="ONC204" s="372"/>
      <c r="OND204" s="372"/>
      <c r="ONE204" s="333"/>
      <c r="ONF204" s="334"/>
      <c r="ONG204" s="372"/>
      <c r="ONH204" s="224"/>
      <c r="ONI204" s="224"/>
      <c r="ONJ204" s="335"/>
      <c r="ONK204" s="335"/>
      <c r="ONL204" s="224"/>
      <c r="ONM204" s="372"/>
      <c r="ONN204" s="372"/>
      <c r="ONO204" s="333"/>
      <c r="ONP204" s="334"/>
      <c r="ONQ204" s="372"/>
      <c r="ONR204" s="224"/>
      <c r="ONS204" s="224"/>
      <c r="ONT204" s="335"/>
      <c r="ONU204" s="335"/>
      <c r="ONV204" s="224"/>
      <c r="ONW204" s="372"/>
      <c r="ONX204" s="372"/>
      <c r="ONY204" s="333"/>
      <c r="ONZ204" s="334"/>
      <c r="OOA204" s="372"/>
      <c r="OOB204" s="224"/>
      <c r="OOC204" s="224"/>
      <c r="OOD204" s="335"/>
      <c r="OOE204" s="335"/>
      <c r="OOF204" s="224"/>
      <c r="OOG204" s="372"/>
      <c r="OOH204" s="372"/>
      <c r="OOI204" s="333"/>
      <c r="OOJ204" s="334"/>
      <c r="OOK204" s="372"/>
      <c r="OOL204" s="224"/>
      <c r="OOM204" s="224"/>
      <c r="OON204" s="335"/>
      <c r="OOO204" s="335"/>
      <c r="OOP204" s="224"/>
      <c r="OOQ204" s="372"/>
      <c r="OOR204" s="372"/>
      <c r="OOS204" s="333"/>
      <c r="OOT204" s="334"/>
      <c r="OOU204" s="372"/>
      <c r="OOV204" s="224"/>
      <c r="OOW204" s="224"/>
      <c r="OOX204" s="335"/>
      <c r="OOY204" s="335"/>
      <c r="OOZ204" s="224"/>
      <c r="OPA204" s="372"/>
      <c r="OPB204" s="372"/>
      <c r="OPC204" s="333"/>
      <c r="OPD204" s="334"/>
      <c r="OPE204" s="372"/>
      <c r="OPF204" s="224"/>
      <c r="OPG204" s="224"/>
      <c r="OPH204" s="335"/>
      <c r="OPI204" s="335"/>
      <c r="OPJ204" s="224"/>
      <c r="OPK204" s="372"/>
      <c r="OPL204" s="372"/>
      <c r="OPM204" s="333"/>
      <c r="OPN204" s="334"/>
      <c r="OPO204" s="372"/>
      <c r="OPP204" s="224"/>
      <c r="OPQ204" s="224"/>
      <c r="OPR204" s="335"/>
      <c r="OPS204" s="335"/>
      <c r="OPT204" s="224"/>
      <c r="OPU204" s="372"/>
      <c r="OPV204" s="372"/>
      <c r="OPW204" s="333"/>
      <c r="OPX204" s="334"/>
      <c r="OPY204" s="372"/>
      <c r="OPZ204" s="224"/>
      <c r="OQA204" s="224"/>
      <c r="OQB204" s="335"/>
      <c r="OQC204" s="335"/>
      <c r="OQD204" s="224"/>
      <c r="OQE204" s="372"/>
      <c r="OQF204" s="372"/>
      <c r="OQG204" s="333"/>
      <c r="OQH204" s="334"/>
      <c r="OQI204" s="372"/>
      <c r="OQJ204" s="224"/>
      <c r="OQK204" s="224"/>
      <c r="OQL204" s="335"/>
      <c r="OQM204" s="335"/>
      <c r="OQN204" s="224"/>
      <c r="OQO204" s="372"/>
      <c r="OQP204" s="372"/>
      <c r="OQQ204" s="333"/>
      <c r="OQR204" s="334"/>
      <c r="OQS204" s="372"/>
      <c r="OQT204" s="224"/>
      <c r="OQU204" s="224"/>
      <c r="OQV204" s="335"/>
      <c r="OQW204" s="335"/>
      <c r="OQX204" s="224"/>
      <c r="OQY204" s="372"/>
      <c r="OQZ204" s="372"/>
      <c r="ORA204" s="333"/>
      <c r="ORB204" s="334"/>
      <c r="ORC204" s="372"/>
      <c r="ORD204" s="224"/>
      <c r="ORE204" s="224"/>
      <c r="ORF204" s="335"/>
      <c r="ORG204" s="335"/>
      <c r="ORH204" s="224"/>
      <c r="ORI204" s="372"/>
      <c r="ORJ204" s="372"/>
      <c r="ORK204" s="333"/>
      <c r="ORL204" s="334"/>
      <c r="ORM204" s="372"/>
      <c r="ORN204" s="224"/>
      <c r="ORO204" s="224"/>
      <c r="ORP204" s="335"/>
      <c r="ORQ204" s="335"/>
      <c r="ORR204" s="224"/>
      <c r="ORS204" s="372"/>
      <c r="ORT204" s="372"/>
      <c r="ORU204" s="333"/>
      <c r="ORV204" s="334"/>
      <c r="ORW204" s="372"/>
      <c r="ORX204" s="224"/>
      <c r="ORY204" s="224"/>
      <c r="ORZ204" s="335"/>
      <c r="OSA204" s="335"/>
      <c r="OSB204" s="224"/>
      <c r="OSC204" s="372"/>
      <c r="OSD204" s="372"/>
      <c r="OSE204" s="333"/>
      <c r="OSF204" s="334"/>
      <c r="OSG204" s="372"/>
      <c r="OSH204" s="224"/>
      <c r="OSI204" s="224"/>
      <c r="OSJ204" s="335"/>
      <c r="OSK204" s="335"/>
      <c r="OSL204" s="224"/>
      <c r="OSM204" s="372"/>
      <c r="OSN204" s="372"/>
      <c r="OSO204" s="333"/>
      <c r="OSP204" s="334"/>
      <c r="OSQ204" s="372"/>
      <c r="OSR204" s="224"/>
      <c r="OSS204" s="224"/>
      <c r="OST204" s="335"/>
      <c r="OSU204" s="335"/>
      <c r="OSV204" s="224"/>
      <c r="OSW204" s="372"/>
      <c r="OSX204" s="372"/>
      <c r="OSY204" s="333"/>
      <c r="OSZ204" s="334"/>
      <c r="OTA204" s="372"/>
      <c r="OTB204" s="224"/>
      <c r="OTC204" s="224"/>
      <c r="OTD204" s="335"/>
      <c r="OTE204" s="335"/>
      <c r="OTF204" s="224"/>
      <c r="OTG204" s="372"/>
      <c r="OTH204" s="372"/>
      <c r="OTI204" s="333"/>
      <c r="OTJ204" s="334"/>
      <c r="OTK204" s="372"/>
      <c r="OTL204" s="224"/>
      <c r="OTM204" s="224"/>
      <c r="OTN204" s="335"/>
      <c r="OTO204" s="335"/>
      <c r="OTP204" s="224"/>
      <c r="OTQ204" s="372"/>
      <c r="OTR204" s="372"/>
      <c r="OTS204" s="333"/>
      <c r="OTT204" s="334"/>
      <c r="OTU204" s="372"/>
      <c r="OTV204" s="224"/>
      <c r="OTW204" s="224"/>
      <c r="OTX204" s="335"/>
      <c r="OTY204" s="335"/>
      <c r="OTZ204" s="224"/>
      <c r="OUA204" s="372"/>
      <c r="OUB204" s="372"/>
      <c r="OUC204" s="333"/>
      <c r="OUD204" s="334"/>
      <c r="OUE204" s="372"/>
      <c r="OUF204" s="224"/>
      <c r="OUG204" s="224"/>
      <c r="OUH204" s="335"/>
      <c r="OUI204" s="335"/>
      <c r="OUJ204" s="224"/>
      <c r="OUK204" s="372"/>
      <c r="OUL204" s="372"/>
      <c r="OUM204" s="333"/>
      <c r="OUN204" s="334"/>
      <c r="OUO204" s="372"/>
      <c r="OUP204" s="224"/>
      <c r="OUQ204" s="224"/>
      <c r="OUR204" s="335"/>
      <c r="OUS204" s="335"/>
      <c r="OUT204" s="224"/>
      <c r="OUU204" s="372"/>
      <c r="OUV204" s="372"/>
      <c r="OUW204" s="333"/>
      <c r="OUX204" s="334"/>
      <c r="OUY204" s="372"/>
      <c r="OUZ204" s="224"/>
      <c r="OVA204" s="224"/>
      <c r="OVB204" s="335"/>
      <c r="OVC204" s="335"/>
      <c r="OVD204" s="224"/>
      <c r="OVE204" s="372"/>
      <c r="OVF204" s="372"/>
      <c r="OVG204" s="333"/>
      <c r="OVH204" s="334"/>
      <c r="OVI204" s="372"/>
      <c r="OVJ204" s="224"/>
      <c r="OVK204" s="224"/>
      <c r="OVL204" s="335"/>
      <c r="OVM204" s="335"/>
      <c r="OVN204" s="224"/>
      <c r="OVO204" s="372"/>
      <c r="OVP204" s="372"/>
      <c r="OVQ204" s="333"/>
      <c r="OVR204" s="334"/>
      <c r="OVS204" s="372"/>
      <c r="OVT204" s="224"/>
      <c r="OVU204" s="224"/>
      <c r="OVV204" s="335"/>
      <c r="OVW204" s="335"/>
      <c r="OVX204" s="224"/>
      <c r="OVY204" s="372"/>
      <c r="OVZ204" s="372"/>
      <c r="OWA204" s="333"/>
      <c r="OWB204" s="334"/>
      <c r="OWC204" s="372"/>
      <c r="OWD204" s="224"/>
      <c r="OWE204" s="224"/>
      <c r="OWF204" s="335"/>
      <c r="OWG204" s="335"/>
      <c r="OWH204" s="224"/>
      <c r="OWI204" s="372"/>
      <c r="OWJ204" s="372"/>
      <c r="OWK204" s="333"/>
      <c r="OWL204" s="334"/>
      <c r="OWM204" s="372"/>
      <c r="OWN204" s="224"/>
      <c r="OWO204" s="224"/>
      <c r="OWP204" s="335"/>
      <c r="OWQ204" s="335"/>
      <c r="OWR204" s="224"/>
      <c r="OWS204" s="372"/>
      <c r="OWT204" s="372"/>
      <c r="OWU204" s="333"/>
      <c r="OWV204" s="334"/>
      <c r="OWW204" s="372"/>
      <c r="OWX204" s="224"/>
      <c r="OWY204" s="224"/>
      <c r="OWZ204" s="335"/>
      <c r="OXA204" s="335"/>
      <c r="OXB204" s="224"/>
      <c r="OXC204" s="372"/>
      <c r="OXD204" s="372"/>
      <c r="OXE204" s="333"/>
      <c r="OXF204" s="334"/>
      <c r="OXG204" s="372"/>
      <c r="OXH204" s="224"/>
      <c r="OXI204" s="224"/>
      <c r="OXJ204" s="335"/>
      <c r="OXK204" s="335"/>
      <c r="OXL204" s="224"/>
      <c r="OXM204" s="372"/>
      <c r="OXN204" s="372"/>
      <c r="OXO204" s="333"/>
      <c r="OXP204" s="334"/>
      <c r="OXQ204" s="372"/>
      <c r="OXR204" s="224"/>
      <c r="OXS204" s="224"/>
      <c r="OXT204" s="335"/>
      <c r="OXU204" s="335"/>
      <c r="OXV204" s="224"/>
      <c r="OXW204" s="372"/>
      <c r="OXX204" s="372"/>
      <c r="OXY204" s="333"/>
      <c r="OXZ204" s="334"/>
      <c r="OYA204" s="372"/>
      <c r="OYB204" s="224"/>
      <c r="OYC204" s="224"/>
      <c r="OYD204" s="335"/>
      <c r="OYE204" s="335"/>
      <c r="OYF204" s="224"/>
      <c r="OYG204" s="372"/>
      <c r="OYH204" s="372"/>
      <c r="OYI204" s="333"/>
      <c r="OYJ204" s="334"/>
      <c r="OYK204" s="372"/>
      <c r="OYL204" s="224"/>
      <c r="OYM204" s="224"/>
      <c r="OYN204" s="335"/>
      <c r="OYO204" s="335"/>
      <c r="OYP204" s="224"/>
      <c r="OYQ204" s="372"/>
      <c r="OYR204" s="372"/>
      <c r="OYS204" s="333"/>
      <c r="OYT204" s="334"/>
      <c r="OYU204" s="372"/>
      <c r="OYV204" s="224"/>
      <c r="OYW204" s="224"/>
      <c r="OYX204" s="335"/>
      <c r="OYY204" s="335"/>
      <c r="OYZ204" s="224"/>
      <c r="OZA204" s="372"/>
      <c r="OZB204" s="372"/>
      <c r="OZC204" s="333"/>
      <c r="OZD204" s="334"/>
      <c r="OZE204" s="372"/>
      <c r="OZF204" s="224"/>
      <c r="OZG204" s="224"/>
      <c r="OZH204" s="335"/>
      <c r="OZI204" s="335"/>
      <c r="OZJ204" s="224"/>
      <c r="OZK204" s="372"/>
      <c r="OZL204" s="372"/>
      <c r="OZM204" s="333"/>
      <c r="OZN204" s="334"/>
      <c r="OZO204" s="372"/>
      <c r="OZP204" s="224"/>
      <c r="OZQ204" s="224"/>
      <c r="OZR204" s="335"/>
      <c r="OZS204" s="335"/>
      <c r="OZT204" s="224"/>
      <c r="OZU204" s="372"/>
      <c r="OZV204" s="372"/>
      <c r="OZW204" s="333"/>
      <c r="OZX204" s="334"/>
      <c r="OZY204" s="372"/>
      <c r="OZZ204" s="224"/>
      <c r="PAA204" s="224"/>
      <c r="PAB204" s="335"/>
      <c r="PAC204" s="335"/>
      <c r="PAD204" s="224"/>
      <c r="PAE204" s="372"/>
      <c r="PAF204" s="372"/>
      <c r="PAG204" s="333"/>
      <c r="PAH204" s="334"/>
      <c r="PAI204" s="372"/>
      <c r="PAJ204" s="224"/>
      <c r="PAK204" s="224"/>
      <c r="PAL204" s="335"/>
      <c r="PAM204" s="335"/>
      <c r="PAN204" s="224"/>
      <c r="PAO204" s="372"/>
      <c r="PAP204" s="372"/>
      <c r="PAQ204" s="333"/>
      <c r="PAR204" s="334"/>
      <c r="PAS204" s="372"/>
      <c r="PAT204" s="224"/>
      <c r="PAU204" s="224"/>
      <c r="PAV204" s="335"/>
      <c r="PAW204" s="335"/>
      <c r="PAX204" s="224"/>
      <c r="PAY204" s="372"/>
      <c r="PAZ204" s="372"/>
      <c r="PBA204" s="333"/>
      <c r="PBB204" s="334"/>
      <c r="PBC204" s="372"/>
      <c r="PBD204" s="224"/>
      <c r="PBE204" s="224"/>
      <c r="PBF204" s="335"/>
      <c r="PBG204" s="335"/>
      <c r="PBH204" s="224"/>
      <c r="PBI204" s="372"/>
      <c r="PBJ204" s="372"/>
      <c r="PBK204" s="333"/>
      <c r="PBL204" s="334"/>
      <c r="PBM204" s="372"/>
      <c r="PBN204" s="224"/>
      <c r="PBO204" s="224"/>
      <c r="PBP204" s="335"/>
      <c r="PBQ204" s="335"/>
      <c r="PBR204" s="224"/>
      <c r="PBS204" s="372"/>
      <c r="PBT204" s="372"/>
      <c r="PBU204" s="333"/>
      <c r="PBV204" s="334"/>
      <c r="PBW204" s="372"/>
      <c r="PBX204" s="224"/>
      <c r="PBY204" s="224"/>
      <c r="PBZ204" s="335"/>
      <c r="PCA204" s="335"/>
      <c r="PCB204" s="224"/>
      <c r="PCC204" s="372"/>
      <c r="PCD204" s="372"/>
      <c r="PCE204" s="333"/>
      <c r="PCF204" s="334"/>
      <c r="PCG204" s="372"/>
      <c r="PCH204" s="224"/>
      <c r="PCI204" s="224"/>
      <c r="PCJ204" s="335"/>
      <c r="PCK204" s="335"/>
      <c r="PCL204" s="224"/>
      <c r="PCM204" s="372"/>
      <c r="PCN204" s="372"/>
      <c r="PCO204" s="333"/>
      <c r="PCP204" s="334"/>
      <c r="PCQ204" s="372"/>
      <c r="PCR204" s="224"/>
      <c r="PCS204" s="224"/>
      <c r="PCT204" s="335"/>
      <c r="PCU204" s="335"/>
      <c r="PCV204" s="224"/>
      <c r="PCW204" s="372"/>
      <c r="PCX204" s="372"/>
      <c r="PCY204" s="333"/>
      <c r="PCZ204" s="334"/>
      <c r="PDA204" s="372"/>
      <c r="PDB204" s="224"/>
      <c r="PDC204" s="224"/>
      <c r="PDD204" s="335"/>
      <c r="PDE204" s="335"/>
      <c r="PDF204" s="224"/>
      <c r="PDG204" s="372"/>
      <c r="PDH204" s="372"/>
      <c r="PDI204" s="333"/>
      <c r="PDJ204" s="334"/>
      <c r="PDK204" s="372"/>
      <c r="PDL204" s="224"/>
      <c r="PDM204" s="224"/>
      <c r="PDN204" s="335"/>
      <c r="PDO204" s="335"/>
      <c r="PDP204" s="224"/>
      <c r="PDQ204" s="372"/>
      <c r="PDR204" s="372"/>
      <c r="PDS204" s="333"/>
      <c r="PDT204" s="334"/>
      <c r="PDU204" s="372"/>
      <c r="PDV204" s="224"/>
      <c r="PDW204" s="224"/>
      <c r="PDX204" s="335"/>
      <c r="PDY204" s="335"/>
      <c r="PDZ204" s="224"/>
      <c r="PEA204" s="372"/>
      <c r="PEB204" s="372"/>
      <c r="PEC204" s="333"/>
      <c r="PED204" s="334"/>
      <c r="PEE204" s="372"/>
      <c r="PEF204" s="224"/>
      <c r="PEG204" s="224"/>
      <c r="PEH204" s="335"/>
      <c r="PEI204" s="335"/>
      <c r="PEJ204" s="224"/>
      <c r="PEK204" s="372"/>
      <c r="PEL204" s="372"/>
      <c r="PEM204" s="333"/>
      <c r="PEN204" s="334"/>
      <c r="PEO204" s="372"/>
      <c r="PEP204" s="224"/>
      <c r="PEQ204" s="224"/>
      <c r="PER204" s="335"/>
      <c r="PES204" s="335"/>
      <c r="PET204" s="224"/>
      <c r="PEU204" s="372"/>
      <c r="PEV204" s="372"/>
      <c r="PEW204" s="333"/>
      <c r="PEX204" s="334"/>
      <c r="PEY204" s="372"/>
      <c r="PEZ204" s="224"/>
      <c r="PFA204" s="224"/>
      <c r="PFB204" s="335"/>
      <c r="PFC204" s="335"/>
      <c r="PFD204" s="224"/>
      <c r="PFE204" s="372"/>
      <c r="PFF204" s="372"/>
      <c r="PFG204" s="333"/>
      <c r="PFH204" s="334"/>
      <c r="PFI204" s="372"/>
      <c r="PFJ204" s="224"/>
      <c r="PFK204" s="224"/>
      <c r="PFL204" s="335"/>
      <c r="PFM204" s="335"/>
      <c r="PFN204" s="224"/>
      <c r="PFO204" s="372"/>
      <c r="PFP204" s="372"/>
      <c r="PFQ204" s="333"/>
      <c r="PFR204" s="334"/>
      <c r="PFS204" s="372"/>
      <c r="PFT204" s="224"/>
      <c r="PFU204" s="224"/>
      <c r="PFV204" s="335"/>
      <c r="PFW204" s="335"/>
      <c r="PFX204" s="224"/>
      <c r="PFY204" s="372"/>
      <c r="PFZ204" s="372"/>
      <c r="PGA204" s="333"/>
      <c r="PGB204" s="334"/>
      <c r="PGC204" s="372"/>
      <c r="PGD204" s="224"/>
      <c r="PGE204" s="224"/>
      <c r="PGF204" s="335"/>
      <c r="PGG204" s="335"/>
      <c r="PGH204" s="224"/>
      <c r="PGI204" s="372"/>
      <c r="PGJ204" s="372"/>
      <c r="PGK204" s="333"/>
      <c r="PGL204" s="334"/>
      <c r="PGM204" s="372"/>
      <c r="PGN204" s="224"/>
      <c r="PGO204" s="224"/>
      <c r="PGP204" s="335"/>
      <c r="PGQ204" s="335"/>
      <c r="PGR204" s="224"/>
      <c r="PGS204" s="372"/>
      <c r="PGT204" s="372"/>
      <c r="PGU204" s="333"/>
      <c r="PGV204" s="334"/>
      <c r="PGW204" s="372"/>
      <c r="PGX204" s="224"/>
      <c r="PGY204" s="224"/>
      <c r="PGZ204" s="335"/>
      <c r="PHA204" s="335"/>
      <c r="PHB204" s="224"/>
      <c r="PHC204" s="372"/>
      <c r="PHD204" s="372"/>
      <c r="PHE204" s="333"/>
      <c r="PHF204" s="334"/>
      <c r="PHG204" s="372"/>
      <c r="PHH204" s="224"/>
      <c r="PHI204" s="224"/>
      <c r="PHJ204" s="335"/>
      <c r="PHK204" s="335"/>
      <c r="PHL204" s="224"/>
      <c r="PHM204" s="372"/>
      <c r="PHN204" s="372"/>
      <c r="PHO204" s="333"/>
      <c r="PHP204" s="334"/>
      <c r="PHQ204" s="372"/>
      <c r="PHR204" s="224"/>
      <c r="PHS204" s="224"/>
      <c r="PHT204" s="335"/>
      <c r="PHU204" s="335"/>
      <c r="PHV204" s="224"/>
      <c r="PHW204" s="372"/>
      <c r="PHX204" s="372"/>
      <c r="PHY204" s="333"/>
      <c r="PHZ204" s="334"/>
      <c r="PIA204" s="372"/>
      <c r="PIB204" s="224"/>
      <c r="PIC204" s="224"/>
      <c r="PID204" s="335"/>
      <c r="PIE204" s="335"/>
      <c r="PIF204" s="224"/>
      <c r="PIG204" s="372"/>
      <c r="PIH204" s="372"/>
      <c r="PII204" s="333"/>
      <c r="PIJ204" s="334"/>
      <c r="PIK204" s="372"/>
      <c r="PIL204" s="224"/>
      <c r="PIM204" s="224"/>
      <c r="PIN204" s="335"/>
      <c r="PIO204" s="335"/>
      <c r="PIP204" s="224"/>
      <c r="PIQ204" s="372"/>
      <c r="PIR204" s="372"/>
      <c r="PIS204" s="333"/>
      <c r="PIT204" s="334"/>
      <c r="PIU204" s="372"/>
      <c r="PIV204" s="224"/>
      <c r="PIW204" s="224"/>
      <c r="PIX204" s="335"/>
      <c r="PIY204" s="335"/>
      <c r="PIZ204" s="224"/>
      <c r="PJA204" s="372"/>
      <c r="PJB204" s="372"/>
      <c r="PJC204" s="333"/>
      <c r="PJD204" s="334"/>
      <c r="PJE204" s="372"/>
      <c r="PJF204" s="224"/>
      <c r="PJG204" s="224"/>
      <c r="PJH204" s="335"/>
      <c r="PJI204" s="335"/>
      <c r="PJJ204" s="224"/>
      <c r="PJK204" s="372"/>
      <c r="PJL204" s="372"/>
      <c r="PJM204" s="333"/>
      <c r="PJN204" s="334"/>
      <c r="PJO204" s="372"/>
      <c r="PJP204" s="224"/>
      <c r="PJQ204" s="224"/>
      <c r="PJR204" s="335"/>
      <c r="PJS204" s="335"/>
      <c r="PJT204" s="224"/>
      <c r="PJU204" s="372"/>
      <c r="PJV204" s="372"/>
      <c r="PJW204" s="333"/>
      <c r="PJX204" s="334"/>
      <c r="PJY204" s="372"/>
      <c r="PJZ204" s="224"/>
      <c r="PKA204" s="224"/>
      <c r="PKB204" s="335"/>
      <c r="PKC204" s="335"/>
      <c r="PKD204" s="224"/>
      <c r="PKE204" s="372"/>
      <c r="PKF204" s="372"/>
      <c r="PKG204" s="333"/>
      <c r="PKH204" s="334"/>
      <c r="PKI204" s="372"/>
      <c r="PKJ204" s="224"/>
      <c r="PKK204" s="224"/>
      <c r="PKL204" s="335"/>
      <c r="PKM204" s="335"/>
      <c r="PKN204" s="224"/>
      <c r="PKO204" s="372"/>
      <c r="PKP204" s="372"/>
      <c r="PKQ204" s="333"/>
      <c r="PKR204" s="334"/>
      <c r="PKS204" s="372"/>
      <c r="PKT204" s="224"/>
      <c r="PKU204" s="224"/>
      <c r="PKV204" s="335"/>
      <c r="PKW204" s="335"/>
      <c r="PKX204" s="224"/>
      <c r="PKY204" s="372"/>
      <c r="PKZ204" s="372"/>
      <c r="PLA204" s="333"/>
      <c r="PLB204" s="334"/>
      <c r="PLC204" s="372"/>
      <c r="PLD204" s="224"/>
      <c r="PLE204" s="224"/>
      <c r="PLF204" s="335"/>
      <c r="PLG204" s="335"/>
      <c r="PLH204" s="224"/>
      <c r="PLI204" s="372"/>
      <c r="PLJ204" s="372"/>
      <c r="PLK204" s="333"/>
      <c r="PLL204" s="334"/>
      <c r="PLM204" s="372"/>
      <c r="PLN204" s="224"/>
      <c r="PLO204" s="224"/>
      <c r="PLP204" s="335"/>
      <c r="PLQ204" s="335"/>
      <c r="PLR204" s="224"/>
      <c r="PLS204" s="372"/>
      <c r="PLT204" s="372"/>
      <c r="PLU204" s="333"/>
      <c r="PLV204" s="334"/>
      <c r="PLW204" s="372"/>
      <c r="PLX204" s="224"/>
      <c r="PLY204" s="224"/>
      <c r="PLZ204" s="335"/>
      <c r="PMA204" s="335"/>
      <c r="PMB204" s="224"/>
      <c r="PMC204" s="372"/>
      <c r="PMD204" s="372"/>
      <c r="PME204" s="333"/>
      <c r="PMF204" s="334"/>
      <c r="PMG204" s="372"/>
      <c r="PMH204" s="224"/>
      <c r="PMI204" s="224"/>
      <c r="PMJ204" s="335"/>
      <c r="PMK204" s="335"/>
      <c r="PML204" s="224"/>
      <c r="PMM204" s="372"/>
      <c r="PMN204" s="372"/>
      <c r="PMO204" s="333"/>
      <c r="PMP204" s="334"/>
      <c r="PMQ204" s="372"/>
      <c r="PMR204" s="224"/>
      <c r="PMS204" s="224"/>
      <c r="PMT204" s="335"/>
      <c r="PMU204" s="335"/>
      <c r="PMV204" s="224"/>
      <c r="PMW204" s="372"/>
      <c r="PMX204" s="372"/>
      <c r="PMY204" s="333"/>
      <c r="PMZ204" s="334"/>
      <c r="PNA204" s="372"/>
      <c r="PNB204" s="224"/>
      <c r="PNC204" s="224"/>
      <c r="PND204" s="335"/>
      <c r="PNE204" s="335"/>
      <c r="PNF204" s="224"/>
      <c r="PNG204" s="372"/>
      <c r="PNH204" s="372"/>
      <c r="PNI204" s="333"/>
      <c r="PNJ204" s="334"/>
      <c r="PNK204" s="372"/>
      <c r="PNL204" s="224"/>
      <c r="PNM204" s="224"/>
      <c r="PNN204" s="335"/>
      <c r="PNO204" s="335"/>
      <c r="PNP204" s="224"/>
      <c r="PNQ204" s="372"/>
      <c r="PNR204" s="372"/>
      <c r="PNS204" s="333"/>
      <c r="PNT204" s="334"/>
      <c r="PNU204" s="372"/>
      <c r="PNV204" s="224"/>
      <c r="PNW204" s="224"/>
      <c r="PNX204" s="335"/>
      <c r="PNY204" s="335"/>
      <c r="PNZ204" s="224"/>
      <c r="POA204" s="372"/>
      <c r="POB204" s="372"/>
      <c r="POC204" s="333"/>
      <c r="POD204" s="334"/>
      <c r="POE204" s="372"/>
      <c r="POF204" s="224"/>
      <c r="POG204" s="224"/>
      <c r="POH204" s="335"/>
      <c r="POI204" s="335"/>
      <c r="POJ204" s="224"/>
      <c r="POK204" s="372"/>
      <c r="POL204" s="372"/>
      <c r="POM204" s="333"/>
      <c r="PON204" s="334"/>
      <c r="POO204" s="372"/>
      <c r="POP204" s="224"/>
      <c r="POQ204" s="224"/>
      <c r="POR204" s="335"/>
      <c r="POS204" s="335"/>
      <c r="POT204" s="224"/>
      <c r="POU204" s="372"/>
      <c r="POV204" s="372"/>
      <c r="POW204" s="333"/>
      <c r="POX204" s="334"/>
      <c r="POY204" s="372"/>
      <c r="POZ204" s="224"/>
      <c r="PPA204" s="224"/>
      <c r="PPB204" s="335"/>
      <c r="PPC204" s="335"/>
      <c r="PPD204" s="224"/>
      <c r="PPE204" s="372"/>
      <c r="PPF204" s="372"/>
      <c r="PPG204" s="333"/>
      <c r="PPH204" s="334"/>
      <c r="PPI204" s="372"/>
      <c r="PPJ204" s="224"/>
      <c r="PPK204" s="224"/>
      <c r="PPL204" s="335"/>
      <c r="PPM204" s="335"/>
      <c r="PPN204" s="224"/>
      <c r="PPO204" s="372"/>
      <c r="PPP204" s="372"/>
      <c r="PPQ204" s="333"/>
      <c r="PPR204" s="334"/>
      <c r="PPS204" s="372"/>
      <c r="PPT204" s="224"/>
      <c r="PPU204" s="224"/>
      <c r="PPV204" s="335"/>
      <c r="PPW204" s="335"/>
      <c r="PPX204" s="224"/>
      <c r="PPY204" s="372"/>
      <c r="PPZ204" s="372"/>
      <c r="PQA204" s="333"/>
      <c r="PQB204" s="334"/>
      <c r="PQC204" s="372"/>
      <c r="PQD204" s="224"/>
      <c r="PQE204" s="224"/>
      <c r="PQF204" s="335"/>
      <c r="PQG204" s="335"/>
      <c r="PQH204" s="224"/>
      <c r="PQI204" s="372"/>
      <c r="PQJ204" s="372"/>
      <c r="PQK204" s="333"/>
      <c r="PQL204" s="334"/>
      <c r="PQM204" s="372"/>
      <c r="PQN204" s="224"/>
      <c r="PQO204" s="224"/>
      <c r="PQP204" s="335"/>
      <c r="PQQ204" s="335"/>
      <c r="PQR204" s="224"/>
      <c r="PQS204" s="372"/>
      <c r="PQT204" s="372"/>
      <c r="PQU204" s="333"/>
      <c r="PQV204" s="334"/>
      <c r="PQW204" s="372"/>
      <c r="PQX204" s="224"/>
      <c r="PQY204" s="224"/>
      <c r="PQZ204" s="335"/>
      <c r="PRA204" s="335"/>
      <c r="PRB204" s="224"/>
      <c r="PRC204" s="372"/>
      <c r="PRD204" s="372"/>
      <c r="PRE204" s="333"/>
      <c r="PRF204" s="334"/>
      <c r="PRG204" s="372"/>
      <c r="PRH204" s="224"/>
      <c r="PRI204" s="224"/>
      <c r="PRJ204" s="335"/>
      <c r="PRK204" s="335"/>
      <c r="PRL204" s="224"/>
      <c r="PRM204" s="372"/>
      <c r="PRN204" s="372"/>
      <c r="PRO204" s="333"/>
      <c r="PRP204" s="334"/>
      <c r="PRQ204" s="372"/>
      <c r="PRR204" s="224"/>
      <c r="PRS204" s="224"/>
      <c r="PRT204" s="335"/>
      <c r="PRU204" s="335"/>
      <c r="PRV204" s="224"/>
      <c r="PRW204" s="372"/>
      <c r="PRX204" s="372"/>
      <c r="PRY204" s="333"/>
      <c r="PRZ204" s="334"/>
      <c r="PSA204" s="372"/>
      <c r="PSB204" s="224"/>
      <c r="PSC204" s="224"/>
      <c r="PSD204" s="335"/>
      <c r="PSE204" s="335"/>
      <c r="PSF204" s="224"/>
      <c r="PSG204" s="372"/>
      <c r="PSH204" s="372"/>
      <c r="PSI204" s="333"/>
      <c r="PSJ204" s="334"/>
      <c r="PSK204" s="372"/>
      <c r="PSL204" s="224"/>
      <c r="PSM204" s="224"/>
      <c r="PSN204" s="335"/>
      <c r="PSO204" s="335"/>
      <c r="PSP204" s="224"/>
      <c r="PSQ204" s="372"/>
      <c r="PSR204" s="372"/>
      <c r="PSS204" s="333"/>
      <c r="PST204" s="334"/>
      <c r="PSU204" s="372"/>
      <c r="PSV204" s="224"/>
      <c r="PSW204" s="224"/>
      <c r="PSX204" s="335"/>
      <c r="PSY204" s="335"/>
      <c r="PSZ204" s="224"/>
      <c r="PTA204" s="372"/>
      <c r="PTB204" s="372"/>
      <c r="PTC204" s="333"/>
      <c r="PTD204" s="334"/>
      <c r="PTE204" s="372"/>
      <c r="PTF204" s="224"/>
      <c r="PTG204" s="224"/>
      <c r="PTH204" s="335"/>
      <c r="PTI204" s="335"/>
      <c r="PTJ204" s="224"/>
      <c r="PTK204" s="372"/>
      <c r="PTL204" s="372"/>
      <c r="PTM204" s="333"/>
      <c r="PTN204" s="334"/>
      <c r="PTO204" s="372"/>
      <c r="PTP204" s="224"/>
      <c r="PTQ204" s="224"/>
      <c r="PTR204" s="335"/>
      <c r="PTS204" s="335"/>
      <c r="PTT204" s="224"/>
      <c r="PTU204" s="372"/>
      <c r="PTV204" s="372"/>
      <c r="PTW204" s="333"/>
      <c r="PTX204" s="334"/>
      <c r="PTY204" s="372"/>
      <c r="PTZ204" s="224"/>
      <c r="PUA204" s="224"/>
      <c r="PUB204" s="335"/>
      <c r="PUC204" s="335"/>
      <c r="PUD204" s="224"/>
      <c r="PUE204" s="372"/>
      <c r="PUF204" s="372"/>
      <c r="PUG204" s="333"/>
      <c r="PUH204" s="334"/>
      <c r="PUI204" s="372"/>
      <c r="PUJ204" s="224"/>
      <c r="PUK204" s="224"/>
      <c r="PUL204" s="335"/>
      <c r="PUM204" s="335"/>
      <c r="PUN204" s="224"/>
      <c r="PUO204" s="372"/>
      <c r="PUP204" s="372"/>
      <c r="PUQ204" s="333"/>
      <c r="PUR204" s="334"/>
      <c r="PUS204" s="372"/>
      <c r="PUT204" s="224"/>
      <c r="PUU204" s="224"/>
      <c r="PUV204" s="335"/>
      <c r="PUW204" s="335"/>
      <c r="PUX204" s="224"/>
      <c r="PUY204" s="372"/>
      <c r="PUZ204" s="372"/>
      <c r="PVA204" s="333"/>
      <c r="PVB204" s="334"/>
      <c r="PVC204" s="372"/>
      <c r="PVD204" s="224"/>
      <c r="PVE204" s="224"/>
      <c r="PVF204" s="335"/>
      <c r="PVG204" s="335"/>
      <c r="PVH204" s="224"/>
      <c r="PVI204" s="372"/>
      <c r="PVJ204" s="372"/>
      <c r="PVK204" s="333"/>
      <c r="PVL204" s="334"/>
      <c r="PVM204" s="372"/>
      <c r="PVN204" s="224"/>
      <c r="PVO204" s="224"/>
      <c r="PVP204" s="335"/>
      <c r="PVQ204" s="335"/>
      <c r="PVR204" s="224"/>
      <c r="PVS204" s="372"/>
      <c r="PVT204" s="372"/>
      <c r="PVU204" s="333"/>
      <c r="PVV204" s="334"/>
      <c r="PVW204" s="372"/>
      <c r="PVX204" s="224"/>
      <c r="PVY204" s="224"/>
      <c r="PVZ204" s="335"/>
      <c r="PWA204" s="335"/>
      <c r="PWB204" s="224"/>
      <c r="PWC204" s="372"/>
      <c r="PWD204" s="372"/>
      <c r="PWE204" s="333"/>
      <c r="PWF204" s="334"/>
      <c r="PWG204" s="372"/>
      <c r="PWH204" s="224"/>
      <c r="PWI204" s="224"/>
      <c r="PWJ204" s="335"/>
      <c r="PWK204" s="335"/>
      <c r="PWL204" s="224"/>
      <c r="PWM204" s="372"/>
      <c r="PWN204" s="372"/>
      <c r="PWO204" s="333"/>
      <c r="PWP204" s="334"/>
      <c r="PWQ204" s="372"/>
      <c r="PWR204" s="224"/>
      <c r="PWS204" s="224"/>
      <c r="PWT204" s="335"/>
      <c r="PWU204" s="335"/>
      <c r="PWV204" s="224"/>
      <c r="PWW204" s="372"/>
      <c r="PWX204" s="372"/>
      <c r="PWY204" s="333"/>
      <c r="PWZ204" s="334"/>
      <c r="PXA204" s="372"/>
      <c r="PXB204" s="224"/>
      <c r="PXC204" s="224"/>
      <c r="PXD204" s="335"/>
      <c r="PXE204" s="335"/>
      <c r="PXF204" s="224"/>
      <c r="PXG204" s="372"/>
      <c r="PXH204" s="372"/>
      <c r="PXI204" s="333"/>
      <c r="PXJ204" s="334"/>
      <c r="PXK204" s="372"/>
      <c r="PXL204" s="224"/>
      <c r="PXM204" s="224"/>
      <c r="PXN204" s="335"/>
      <c r="PXO204" s="335"/>
      <c r="PXP204" s="224"/>
      <c r="PXQ204" s="372"/>
      <c r="PXR204" s="372"/>
      <c r="PXS204" s="333"/>
      <c r="PXT204" s="334"/>
      <c r="PXU204" s="372"/>
      <c r="PXV204" s="224"/>
      <c r="PXW204" s="224"/>
      <c r="PXX204" s="335"/>
      <c r="PXY204" s="335"/>
      <c r="PXZ204" s="224"/>
      <c r="PYA204" s="372"/>
      <c r="PYB204" s="372"/>
      <c r="PYC204" s="333"/>
      <c r="PYD204" s="334"/>
      <c r="PYE204" s="372"/>
      <c r="PYF204" s="224"/>
      <c r="PYG204" s="224"/>
      <c r="PYH204" s="335"/>
      <c r="PYI204" s="335"/>
      <c r="PYJ204" s="224"/>
      <c r="PYK204" s="372"/>
      <c r="PYL204" s="372"/>
      <c r="PYM204" s="333"/>
      <c r="PYN204" s="334"/>
      <c r="PYO204" s="372"/>
      <c r="PYP204" s="224"/>
      <c r="PYQ204" s="224"/>
      <c r="PYR204" s="335"/>
      <c r="PYS204" s="335"/>
      <c r="PYT204" s="224"/>
      <c r="PYU204" s="372"/>
      <c r="PYV204" s="372"/>
      <c r="PYW204" s="333"/>
      <c r="PYX204" s="334"/>
      <c r="PYY204" s="372"/>
      <c r="PYZ204" s="224"/>
      <c r="PZA204" s="224"/>
      <c r="PZB204" s="335"/>
      <c r="PZC204" s="335"/>
      <c r="PZD204" s="224"/>
      <c r="PZE204" s="372"/>
      <c r="PZF204" s="372"/>
      <c r="PZG204" s="333"/>
      <c r="PZH204" s="334"/>
      <c r="PZI204" s="372"/>
      <c r="PZJ204" s="224"/>
      <c r="PZK204" s="224"/>
      <c r="PZL204" s="335"/>
      <c r="PZM204" s="335"/>
      <c r="PZN204" s="224"/>
      <c r="PZO204" s="372"/>
      <c r="PZP204" s="372"/>
      <c r="PZQ204" s="333"/>
      <c r="PZR204" s="334"/>
      <c r="PZS204" s="372"/>
      <c r="PZT204" s="224"/>
      <c r="PZU204" s="224"/>
      <c r="PZV204" s="335"/>
      <c r="PZW204" s="335"/>
      <c r="PZX204" s="224"/>
      <c r="PZY204" s="372"/>
      <c r="PZZ204" s="372"/>
      <c r="QAA204" s="333"/>
      <c r="QAB204" s="334"/>
      <c r="QAC204" s="372"/>
      <c r="QAD204" s="224"/>
      <c r="QAE204" s="224"/>
      <c r="QAF204" s="335"/>
      <c r="QAG204" s="335"/>
      <c r="QAH204" s="224"/>
      <c r="QAI204" s="372"/>
      <c r="QAJ204" s="372"/>
      <c r="QAK204" s="333"/>
      <c r="QAL204" s="334"/>
      <c r="QAM204" s="372"/>
      <c r="QAN204" s="224"/>
      <c r="QAO204" s="224"/>
      <c r="QAP204" s="335"/>
      <c r="QAQ204" s="335"/>
      <c r="QAR204" s="224"/>
      <c r="QAS204" s="372"/>
      <c r="QAT204" s="372"/>
      <c r="QAU204" s="333"/>
      <c r="QAV204" s="334"/>
      <c r="QAW204" s="372"/>
      <c r="QAX204" s="224"/>
      <c r="QAY204" s="224"/>
      <c r="QAZ204" s="335"/>
      <c r="QBA204" s="335"/>
      <c r="QBB204" s="224"/>
      <c r="QBC204" s="372"/>
      <c r="QBD204" s="372"/>
      <c r="QBE204" s="333"/>
      <c r="QBF204" s="334"/>
      <c r="QBG204" s="372"/>
      <c r="QBH204" s="224"/>
      <c r="QBI204" s="224"/>
      <c r="QBJ204" s="335"/>
      <c r="QBK204" s="335"/>
      <c r="QBL204" s="224"/>
      <c r="QBM204" s="372"/>
      <c r="QBN204" s="372"/>
      <c r="QBO204" s="333"/>
      <c r="QBP204" s="334"/>
      <c r="QBQ204" s="372"/>
      <c r="QBR204" s="224"/>
      <c r="QBS204" s="224"/>
      <c r="QBT204" s="335"/>
      <c r="QBU204" s="335"/>
      <c r="QBV204" s="224"/>
      <c r="QBW204" s="372"/>
      <c r="QBX204" s="372"/>
      <c r="QBY204" s="333"/>
      <c r="QBZ204" s="334"/>
      <c r="QCA204" s="372"/>
      <c r="QCB204" s="224"/>
      <c r="QCC204" s="224"/>
      <c r="QCD204" s="335"/>
      <c r="QCE204" s="335"/>
      <c r="QCF204" s="224"/>
      <c r="QCG204" s="372"/>
      <c r="QCH204" s="372"/>
      <c r="QCI204" s="333"/>
      <c r="QCJ204" s="334"/>
      <c r="QCK204" s="372"/>
      <c r="QCL204" s="224"/>
      <c r="QCM204" s="224"/>
      <c r="QCN204" s="335"/>
      <c r="QCO204" s="335"/>
      <c r="QCP204" s="224"/>
      <c r="QCQ204" s="372"/>
      <c r="QCR204" s="372"/>
      <c r="QCS204" s="333"/>
      <c r="QCT204" s="334"/>
      <c r="QCU204" s="372"/>
      <c r="QCV204" s="224"/>
      <c r="QCW204" s="224"/>
      <c r="QCX204" s="335"/>
      <c r="QCY204" s="335"/>
      <c r="QCZ204" s="224"/>
      <c r="QDA204" s="372"/>
      <c r="QDB204" s="372"/>
      <c r="QDC204" s="333"/>
      <c r="QDD204" s="334"/>
      <c r="QDE204" s="372"/>
      <c r="QDF204" s="224"/>
      <c r="QDG204" s="224"/>
      <c r="QDH204" s="335"/>
      <c r="QDI204" s="335"/>
      <c r="QDJ204" s="224"/>
      <c r="QDK204" s="372"/>
      <c r="QDL204" s="372"/>
      <c r="QDM204" s="333"/>
      <c r="QDN204" s="334"/>
      <c r="QDO204" s="372"/>
      <c r="QDP204" s="224"/>
      <c r="QDQ204" s="224"/>
      <c r="QDR204" s="335"/>
      <c r="QDS204" s="335"/>
      <c r="QDT204" s="224"/>
      <c r="QDU204" s="372"/>
      <c r="QDV204" s="372"/>
      <c r="QDW204" s="333"/>
      <c r="QDX204" s="334"/>
      <c r="QDY204" s="372"/>
      <c r="QDZ204" s="224"/>
      <c r="QEA204" s="224"/>
      <c r="QEB204" s="335"/>
      <c r="QEC204" s="335"/>
      <c r="QED204" s="224"/>
      <c r="QEE204" s="372"/>
      <c r="QEF204" s="372"/>
      <c r="QEG204" s="333"/>
      <c r="QEH204" s="334"/>
      <c r="QEI204" s="372"/>
      <c r="QEJ204" s="224"/>
      <c r="QEK204" s="224"/>
      <c r="QEL204" s="335"/>
      <c r="QEM204" s="335"/>
      <c r="QEN204" s="224"/>
      <c r="QEO204" s="372"/>
      <c r="QEP204" s="372"/>
      <c r="QEQ204" s="333"/>
      <c r="QER204" s="334"/>
      <c r="QES204" s="372"/>
      <c r="QET204" s="224"/>
      <c r="QEU204" s="224"/>
      <c r="QEV204" s="335"/>
      <c r="QEW204" s="335"/>
      <c r="QEX204" s="224"/>
      <c r="QEY204" s="372"/>
      <c r="QEZ204" s="372"/>
      <c r="QFA204" s="333"/>
      <c r="QFB204" s="334"/>
      <c r="QFC204" s="372"/>
      <c r="QFD204" s="224"/>
      <c r="QFE204" s="224"/>
      <c r="QFF204" s="335"/>
      <c r="QFG204" s="335"/>
      <c r="QFH204" s="224"/>
      <c r="QFI204" s="372"/>
      <c r="QFJ204" s="372"/>
      <c r="QFK204" s="333"/>
      <c r="QFL204" s="334"/>
      <c r="QFM204" s="372"/>
      <c r="QFN204" s="224"/>
      <c r="QFO204" s="224"/>
      <c r="QFP204" s="335"/>
      <c r="QFQ204" s="335"/>
      <c r="QFR204" s="224"/>
      <c r="QFS204" s="372"/>
      <c r="QFT204" s="372"/>
      <c r="QFU204" s="333"/>
      <c r="QFV204" s="334"/>
      <c r="QFW204" s="372"/>
      <c r="QFX204" s="224"/>
      <c r="QFY204" s="224"/>
      <c r="QFZ204" s="335"/>
      <c r="QGA204" s="335"/>
      <c r="QGB204" s="224"/>
      <c r="QGC204" s="372"/>
      <c r="QGD204" s="372"/>
      <c r="QGE204" s="333"/>
      <c r="QGF204" s="334"/>
      <c r="QGG204" s="372"/>
      <c r="QGH204" s="224"/>
      <c r="QGI204" s="224"/>
      <c r="QGJ204" s="335"/>
      <c r="QGK204" s="335"/>
      <c r="QGL204" s="224"/>
      <c r="QGM204" s="372"/>
      <c r="QGN204" s="372"/>
      <c r="QGO204" s="333"/>
      <c r="QGP204" s="334"/>
      <c r="QGQ204" s="372"/>
      <c r="QGR204" s="224"/>
      <c r="QGS204" s="224"/>
      <c r="QGT204" s="335"/>
      <c r="QGU204" s="335"/>
      <c r="QGV204" s="224"/>
      <c r="QGW204" s="372"/>
      <c r="QGX204" s="372"/>
      <c r="QGY204" s="333"/>
      <c r="QGZ204" s="334"/>
      <c r="QHA204" s="372"/>
      <c r="QHB204" s="224"/>
      <c r="QHC204" s="224"/>
      <c r="QHD204" s="335"/>
      <c r="QHE204" s="335"/>
      <c r="QHF204" s="224"/>
      <c r="QHG204" s="372"/>
      <c r="QHH204" s="372"/>
      <c r="QHI204" s="333"/>
      <c r="QHJ204" s="334"/>
      <c r="QHK204" s="372"/>
      <c r="QHL204" s="224"/>
      <c r="QHM204" s="224"/>
      <c r="QHN204" s="335"/>
      <c r="QHO204" s="335"/>
      <c r="QHP204" s="224"/>
      <c r="QHQ204" s="372"/>
      <c r="QHR204" s="372"/>
      <c r="QHS204" s="333"/>
      <c r="QHT204" s="334"/>
      <c r="QHU204" s="372"/>
      <c r="QHV204" s="224"/>
      <c r="QHW204" s="224"/>
      <c r="QHX204" s="335"/>
      <c r="QHY204" s="335"/>
      <c r="QHZ204" s="224"/>
      <c r="QIA204" s="372"/>
      <c r="QIB204" s="372"/>
      <c r="QIC204" s="333"/>
      <c r="QID204" s="334"/>
      <c r="QIE204" s="372"/>
      <c r="QIF204" s="224"/>
      <c r="QIG204" s="224"/>
      <c r="QIH204" s="335"/>
      <c r="QII204" s="335"/>
      <c r="QIJ204" s="224"/>
      <c r="QIK204" s="372"/>
      <c r="QIL204" s="372"/>
      <c r="QIM204" s="333"/>
      <c r="QIN204" s="334"/>
      <c r="QIO204" s="372"/>
      <c r="QIP204" s="224"/>
      <c r="QIQ204" s="224"/>
      <c r="QIR204" s="335"/>
      <c r="QIS204" s="335"/>
      <c r="QIT204" s="224"/>
      <c r="QIU204" s="372"/>
      <c r="QIV204" s="372"/>
      <c r="QIW204" s="333"/>
      <c r="QIX204" s="334"/>
      <c r="QIY204" s="372"/>
      <c r="QIZ204" s="224"/>
      <c r="QJA204" s="224"/>
      <c r="QJB204" s="335"/>
      <c r="QJC204" s="335"/>
      <c r="QJD204" s="224"/>
      <c r="QJE204" s="372"/>
      <c r="QJF204" s="372"/>
      <c r="QJG204" s="333"/>
      <c r="QJH204" s="334"/>
      <c r="QJI204" s="372"/>
      <c r="QJJ204" s="224"/>
      <c r="QJK204" s="224"/>
      <c r="QJL204" s="335"/>
      <c r="QJM204" s="335"/>
      <c r="QJN204" s="224"/>
      <c r="QJO204" s="372"/>
      <c r="QJP204" s="372"/>
      <c r="QJQ204" s="333"/>
      <c r="QJR204" s="334"/>
      <c r="QJS204" s="372"/>
      <c r="QJT204" s="224"/>
      <c r="QJU204" s="224"/>
      <c r="QJV204" s="335"/>
      <c r="QJW204" s="335"/>
      <c r="QJX204" s="224"/>
      <c r="QJY204" s="372"/>
      <c r="QJZ204" s="372"/>
      <c r="QKA204" s="333"/>
      <c r="QKB204" s="334"/>
      <c r="QKC204" s="372"/>
      <c r="QKD204" s="224"/>
      <c r="QKE204" s="224"/>
      <c r="QKF204" s="335"/>
      <c r="QKG204" s="335"/>
      <c r="QKH204" s="224"/>
      <c r="QKI204" s="372"/>
      <c r="QKJ204" s="372"/>
      <c r="QKK204" s="333"/>
      <c r="QKL204" s="334"/>
      <c r="QKM204" s="372"/>
      <c r="QKN204" s="224"/>
      <c r="QKO204" s="224"/>
      <c r="QKP204" s="335"/>
      <c r="QKQ204" s="335"/>
      <c r="QKR204" s="224"/>
      <c r="QKS204" s="372"/>
      <c r="QKT204" s="372"/>
      <c r="QKU204" s="333"/>
      <c r="QKV204" s="334"/>
      <c r="QKW204" s="372"/>
      <c r="QKX204" s="224"/>
      <c r="QKY204" s="224"/>
      <c r="QKZ204" s="335"/>
      <c r="QLA204" s="335"/>
      <c r="QLB204" s="224"/>
      <c r="QLC204" s="372"/>
      <c r="QLD204" s="372"/>
      <c r="QLE204" s="333"/>
      <c r="QLF204" s="334"/>
      <c r="QLG204" s="372"/>
      <c r="QLH204" s="224"/>
      <c r="QLI204" s="224"/>
      <c r="QLJ204" s="335"/>
      <c r="QLK204" s="335"/>
      <c r="QLL204" s="224"/>
      <c r="QLM204" s="372"/>
      <c r="QLN204" s="372"/>
      <c r="QLO204" s="333"/>
      <c r="QLP204" s="334"/>
      <c r="QLQ204" s="372"/>
      <c r="QLR204" s="224"/>
      <c r="QLS204" s="224"/>
      <c r="QLT204" s="335"/>
      <c r="QLU204" s="335"/>
      <c r="QLV204" s="224"/>
      <c r="QLW204" s="372"/>
      <c r="QLX204" s="372"/>
      <c r="QLY204" s="333"/>
      <c r="QLZ204" s="334"/>
      <c r="QMA204" s="372"/>
      <c r="QMB204" s="224"/>
      <c r="QMC204" s="224"/>
      <c r="QMD204" s="335"/>
      <c r="QME204" s="335"/>
      <c r="QMF204" s="224"/>
      <c r="QMG204" s="372"/>
      <c r="QMH204" s="372"/>
      <c r="QMI204" s="333"/>
      <c r="QMJ204" s="334"/>
      <c r="QMK204" s="372"/>
      <c r="QML204" s="224"/>
      <c r="QMM204" s="224"/>
      <c r="QMN204" s="335"/>
      <c r="QMO204" s="335"/>
      <c r="QMP204" s="224"/>
      <c r="QMQ204" s="372"/>
      <c r="QMR204" s="372"/>
      <c r="QMS204" s="333"/>
      <c r="QMT204" s="334"/>
      <c r="QMU204" s="372"/>
      <c r="QMV204" s="224"/>
      <c r="QMW204" s="224"/>
      <c r="QMX204" s="335"/>
      <c r="QMY204" s="335"/>
      <c r="QMZ204" s="224"/>
      <c r="QNA204" s="372"/>
      <c r="QNB204" s="372"/>
      <c r="QNC204" s="333"/>
      <c r="QND204" s="334"/>
      <c r="QNE204" s="372"/>
      <c r="QNF204" s="224"/>
      <c r="QNG204" s="224"/>
      <c r="QNH204" s="335"/>
      <c r="QNI204" s="335"/>
      <c r="QNJ204" s="224"/>
      <c r="QNK204" s="372"/>
      <c r="QNL204" s="372"/>
      <c r="QNM204" s="333"/>
      <c r="QNN204" s="334"/>
      <c r="QNO204" s="372"/>
      <c r="QNP204" s="224"/>
      <c r="QNQ204" s="224"/>
      <c r="QNR204" s="335"/>
      <c r="QNS204" s="335"/>
      <c r="QNT204" s="224"/>
      <c r="QNU204" s="372"/>
      <c r="QNV204" s="372"/>
      <c r="QNW204" s="333"/>
      <c r="QNX204" s="334"/>
      <c r="QNY204" s="372"/>
      <c r="QNZ204" s="224"/>
      <c r="QOA204" s="224"/>
      <c r="QOB204" s="335"/>
      <c r="QOC204" s="335"/>
      <c r="QOD204" s="224"/>
      <c r="QOE204" s="372"/>
      <c r="QOF204" s="372"/>
      <c r="QOG204" s="333"/>
      <c r="QOH204" s="334"/>
      <c r="QOI204" s="372"/>
      <c r="QOJ204" s="224"/>
      <c r="QOK204" s="224"/>
      <c r="QOL204" s="335"/>
      <c r="QOM204" s="335"/>
      <c r="QON204" s="224"/>
      <c r="QOO204" s="372"/>
      <c r="QOP204" s="372"/>
      <c r="QOQ204" s="333"/>
      <c r="QOR204" s="334"/>
      <c r="QOS204" s="372"/>
      <c r="QOT204" s="224"/>
      <c r="QOU204" s="224"/>
      <c r="QOV204" s="335"/>
      <c r="QOW204" s="335"/>
      <c r="QOX204" s="224"/>
      <c r="QOY204" s="372"/>
      <c r="QOZ204" s="372"/>
      <c r="QPA204" s="333"/>
      <c r="QPB204" s="334"/>
      <c r="QPC204" s="372"/>
      <c r="QPD204" s="224"/>
      <c r="QPE204" s="224"/>
      <c r="QPF204" s="335"/>
      <c r="QPG204" s="335"/>
      <c r="QPH204" s="224"/>
      <c r="QPI204" s="372"/>
      <c r="QPJ204" s="372"/>
      <c r="QPK204" s="333"/>
      <c r="QPL204" s="334"/>
      <c r="QPM204" s="372"/>
      <c r="QPN204" s="224"/>
      <c r="QPO204" s="224"/>
      <c r="QPP204" s="335"/>
      <c r="QPQ204" s="335"/>
      <c r="QPR204" s="224"/>
      <c r="QPS204" s="372"/>
      <c r="QPT204" s="372"/>
      <c r="QPU204" s="333"/>
      <c r="QPV204" s="334"/>
      <c r="QPW204" s="372"/>
      <c r="QPX204" s="224"/>
      <c r="QPY204" s="224"/>
      <c r="QPZ204" s="335"/>
      <c r="QQA204" s="335"/>
      <c r="QQB204" s="224"/>
      <c r="QQC204" s="372"/>
      <c r="QQD204" s="372"/>
      <c r="QQE204" s="333"/>
      <c r="QQF204" s="334"/>
      <c r="QQG204" s="372"/>
      <c r="QQH204" s="224"/>
      <c r="QQI204" s="224"/>
      <c r="QQJ204" s="335"/>
      <c r="QQK204" s="335"/>
      <c r="QQL204" s="224"/>
      <c r="QQM204" s="372"/>
      <c r="QQN204" s="372"/>
      <c r="QQO204" s="333"/>
      <c r="QQP204" s="334"/>
      <c r="QQQ204" s="372"/>
      <c r="QQR204" s="224"/>
      <c r="QQS204" s="224"/>
      <c r="QQT204" s="335"/>
      <c r="QQU204" s="335"/>
      <c r="QQV204" s="224"/>
      <c r="QQW204" s="372"/>
      <c r="QQX204" s="372"/>
      <c r="QQY204" s="333"/>
      <c r="QQZ204" s="334"/>
      <c r="QRA204" s="372"/>
      <c r="QRB204" s="224"/>
      <c r="QRC204" s="224"/>
      <c r="QRD204" s="335"/>
      <c r="QRE204" s="335"/>
      <c r="QRF204" s="224"/>
      <c r="QRG204" s="372"/>
      <c r="QRH204" s="372"/>
      <c r="QRI204" s="333"/>
      <c r="QRJ204" s="334"/>
      <c r="QRK204" s="372"/>
      <c r="QRL204" s="224"/>
      <c r="QRM204" s="224"/>
      <c r="QRN204" s="335"/>
      <c r="QRO204" s="335"/>
      <c r="QRP204" s="224"/>
      <c r="QRQ204" s="372"/>
      <c r="QRR204" s="372"/>
      <c r="QRS204" s="333"/>
      <c r="QRT204" s="334"/>
      <c r="QRU204" s="372"/>
      <c r="QRV204" s="224"/>
      <c r="QRW204" s="224"/>
      <c r="QRX204" s="335"/>
      <c r="QRY204" s="335"/>
      <c r="QRZ204" s="224"/>
      <c r="QSA204" s="372"/>
      <c r="QSB204" s="372"/>
      <c r="QSC204" s="333"/>
      <c r="QSD204" s="334"/>
      <c r="QSE204" s="372"/>
      <c r="QSF204" s="224"/>
      <c r="QSG204" s="224"/>
      <c r="QSH204" s="335"/>
      <c r="QSI204" s="335"/>
      <c r="QSJ204" s="224"/>
      <c r="QSK204" s="372"/>
      <c r="QSL204" s="372"/>
      <c r="QSM204" s="333"/>
      <c r="QSN204" s="334"/>
      <c r="QSO204" s="372"/>
      <c r="QSP204" s="224"/>
      <c r="QSQ204" s="224"/>
      <c r="QSR204" s="335"/>
      <c r="QSS204" s="335"/>
      <c r="QST204" s="224"/>
      <c r="QSU204" s="372"/>
      <c r="QSV204" s="372"/>
      <c r="QSW204" s="333"/>
      <c r="QSX204" s="334"/>
      <c r="QSY204" s="372"/>
      <c r="QSZ204" s="224"/>
      <c r="QTA204" s="224"/>
      <c r="QTB204" s="335"/>
      <c r="QTC204" s="335"/>
      <c r="QTD204" s="224"/>
      <c r="QTE204" s="372"/>
      <c r="QTF204" s="372"/>
      <c r="QTG204" s="333"/>
      <c r="QTH204" s="334"/>
      <c r="QTI204" s="372"/>
      <c r="QTJ204" s="224"/>
      <c r="QTK204" s="224"/>
      <c r="QTL204" s="335"/>
      <c r="QTM204" s="335"/>
      <c r="QTN204" s="224"/>
      <c r="QTO204" s="372"/>
      <c r="QTP204" s="372"/>
      <c r="QTQ204" s="333"/>
      <c r="QTR204" s="334"/>
      <c r="QTS204" s="372"/>
      <c r="QTT204" s="224"/>
      <c r="QTU204" s="224"/>
      <c r="QTV204" s="335"/>
      <c r="QTW204" s="335"/>
      <c r="QTX204" s="224"/>
      <c r="QTY204" s="372"/>
      <c r="QTZ204" s="372"/>
      <c r="QUA204" s="333"/>
      <c r="QUB204" s="334"/>
      <c r="QUC204" s="372"/>
      <c r="QUD204" s="224"/>
      <c r="QUE204" s="224"/>
      <c r="QUF204" s="335"/>
      <c r="QUG204" s="335"/>
      <c r="QUH204" s="224"/>
      <c r="QUI204" s="372"/>
      <c r="QUJ204" s="372"/>
      <c r="QUK204" s="333"/>
      <c r="QUL204" s="334"/>
      <c r="QUM204" s="372"/>
      <c r="QUN204" s="224"/>
      <c r="QUO204" s="224"/>
      <c r="QUP204" s="335"/>
      <c r="QUQ204" s="335"/>
      <c r="QUR204" s="224"/>
      <c r="QUS204" s="372"/>
      <c r="QUT204" s="372"/>
      <c r="QUU204" s="333"/>
      <c r="QUV204" s="334"/>
      <c r="QUW204" s="372"/>
      <c r="QUX204" s="224"/>
      <c r="QUY204" s="224"/>
      <c r="QUZ204" s="335"/>
      <c r="QVA204" s="335"/>
      <c r="QVB204" s="224"/>
      <c r="QVC204" s="372"/>
      <c r="QVD204" s="372"/>
      <c r="QVE204" s="333"/>
      <c r="QVF204" s="334"/>
      <c r="QVG204" s="372"/>
      <c r="QVH204" s="224"/>
      <c r="QVI204" s="224"/>
      <c r="QVJ204" s="335"/>
      <c r="QVK204" s="335"/>
      <c r="QVL204" s="224"/>
      <c r="QVM204" s="372"/>
      <c r="QVN204" s="372"/>
      <c r="QVO204" s="333"/>
      <c r="QVP204" s="334"/>
      <c r="QVQ204" s="372"/>
      <c r="QVR204" s="224"/>
      <c r="QVS204" s="224"/>
      <c r="QVT204" s="335"/>
      <c r="QVU204" s="335"/>
      <c r="QVV204" s="224"/>
      <c r="QVW204" s="372"/>
      <c r="QVX204" s="372"/>
      <c r="QVY204" s="333"/>
      <c r="QVZ204" s="334"/>
      <c r="QWA204" s="372"/>
      <c r="QWB204" s="224"/>
      <c r="QWC204" s="224"/>
      <c r="QWD204" s="335"/>
      <c r="QWE204" s="335"/>
      <c r="QWF204" s="224"/>
      <c r="QWG204" s="372"/>
      <c r="QWH204" s="372"/>
      <c r="QWI204" s="333"/>
      <c r="QWJ204" s="334"/>
      <c r="QWK204" s="372"/>
      <c r="QWL204" s="224"/>
      <c r="QWM204" s="224"/>
      <c r="QWN204" s="335"/>
      <c r="QWO204" s="335"/>
      <c r="QWP204" s="224"/>
      <c r="QWQ204" s="372"/>
      <c r="QWR204" s="372"/>
      <c r="QWS204" s="333"/>
      <c r="QWT204" s="334"/>
      <c r="QWU204" s="372"/>
      <c r="QWV204" s="224"/>
      <c r="QWW204" s="224"/>
      <c r="QWX204" s="335"/>
      <c r="QWY204" s="335"/>
      <c r="QWZ204" s="224"/>
      <c r="QXA204" s="372"/>
      <c r="QXB204" s="372"/>
      <c r="QXC204" s="333"/>
      <c r="QXD204" s="334"/>
      <c r="QXE204" s="372"/>
      <c r="QXF204" s="224"/>
      <c r="QXG204" s="224"/>
      <c r="QXH204" s="335"/>
      <c r="QXI204" s="335"/>
      <c r="QXJ204" s="224"/>
      <c r="QXK204" s="372"/>
      <c r="QXL204" s="372"/>
      <c r="QXM204" s="333"/>
      <c r="QXN204" s="334"/>
      <c r="QXO204" s="372"/>
      <c r="QXP204" s="224"/>
      <c r="QXQ204" s="224"/>
      <c r="QXR204" s="335"/>
      <c r="QXS204" s="335"/>
      <c r="QXT204" s="224"/>
      <c r="QXU204" s="372"/>
      <c r="QXV204" s="372"/>
      <c r="QXW204" s="333"/>
      <c r="QXX204" s="334"/>
      <c r="QXY204" s="372"/>
      <c r="QXZ204" s="224"/>
      <c r="QYA204" s="224"/>
      <c r="QYB204" s="335"/>
      <c r="QYC204" s="335"/>
      <c r="QYD204" s="224"/>
      <c r="QYE204" s="372"/>
      <c r="QYF204" s="372"/>
      <c r="QYG204" s="333"/>
      <c r="QYH204" s="334"/>
      <c r="QYI204" s="372"/>
      <c r="QYJ204" s="224"/>
      <c r="QYK204" s="224"/>
      <c r="QYL204" s="335"/>
      <c r="QYM204" s="335"/>
      <c r="QYN204" s="224"/>
      <c r="QYO204" s="372"/>
      <c r="QYP204" s="372"/>
      <c r="QYQ204" s="333"/>
      <c r="QYR204" s="334"/>
      <c r="QYS204" s="372"/>
      <c r="QYT204" s="224"/>
      <c r="QYU204" s="224"/>
      <c r="QYV204" s="335"/>
      <c r="QYW204" s="335"/>
      <c r="QYX204" s="224"/>
      <c r="QYY204" s="372"/>
      <c r="QYZ204" s="372"/>
      <c r="QZA204" s="333"/>
      <c r="QZB204" s="334"/>
      <c r="QZC204" s="372"/>
      <c r="QZD204" s="224"/>
      <c r="QZE204" s="224"/>
      <c r="QZF204" s="335"/>
      <c r="QZG204" s="335"/>
      <c r="QZH204" s="224"/>
      <c r="QZI204" s="372"/>
      <c r="QZJ204" s="372"/>
      <c r="QZK204" s="333"/>
      <c r="QZL204" s="334"/>
      <c r="QZM204" s="372"/>
      <c r="QZN204" s="224"/>
      <c r="QZO204" s="224"/>
      <c r="QZP204" s="335"/>
      <c r="QZQ204" s="335"/>
      <c r="QZR204" s="224"/>
      <c r="QZS204" s="372"/>
      <c r="QZT204" s="372"/>
      <c r="QZU204" s="333"/>
      <c r="QZV204" s="334"/>
      <c r="QZW204" s="372"/>
      <c r="QZX204" s="224"/>
      <c r="QZY204" s="224"/>
      <c r="QZZ204" s="335"/>
      <c r="RAA204" s="335"/>
      <c r="RAB204" s="224"/>
      <c r="RAC204" s="372"/>
      <c r="RAD204" s="372"/>
      <c r="RAE204" s="333"/>
      <c r="RAF204" s="334"/>
      <c r="RAG204" s="372"/>
      <c r="RAH204" s="224"/>
      <c r="RAI204" s="224"/>
      <c r="RAJ204" s="335"/>
      <c r="RAK204" s="335"/>
      <c r="RAL204" s="224"/>
      <c r="RAM204" s="372"/>
      <c r="RAN204" s="372"/>
      <c r="RAO204" s="333"/>
      <c r="RAP204" s="334"/>
      <c r="RAQ204" s="372"/>
      <c r="RAR204" s="224"/>
      <c r="RAS204" s="224"/>
      <c r="RAT204" s="335"/>
      <c r="RAU204" s="335"/>
      <c r="RAV204" s="224"/>
      <c r="RAW204" s="372"/>
      <c r="RAX204" s="372"/>
      <c r="RAY204" s="333"/>
      <c r="RAZ204" s="334"/>
      <c r="RBA204" s="372"/>
      <c r="RBB204" s="224"/>
      <c r="RBC204" s="224"/>
      <c r="RBD204" s="335"/>
      <c r="RBE204" s="335"/>
      <c r="RBF204" s="224"/>
      <c r="RBG204" s="372"/>
      <c r="RBH204" s="372"/>
      <c r="RBI204" s="333"/>
      <c r="RBJ204" s="334"/>
      <c r="RBK204" s="372"/>
      <c r="RBL204" s="224"/>
      <c r="RBM204" s="224"/>
      <c r="RBN204" s="335"/>
      <c r="RBO204" s="335"/>
      <c r="RBP204" s="224"/>
      <c r="RBQ204" s="372"/>
      <c r="RBR204" s="372"/>
      <c r="RBS204" s="333"/>
      <c r="RBT204" s="334"/>
      <c r="RBU204" s="372"/>
      <c r="RBV204" s="224"/>
      <c r="RBW204" s="224"/>
      <c r="RBX204" s="335"/>
      <c r="RBY204" s="335"/>
      <c r="RBZ204" s="224"/>
      <c r="RCA204" s="372"/>
      <c r="RCB204" s="372"/>
      <c r="RCC204" s="333"/>
      <c r="RCD204" s="334"/>
      <c r="RCE204" s="372"/>
      <c r="RCF204" s="224"/>
      <c r="RCG204" s="224"/>
      <c r="RCH204" s="335"/>
      <c r="RCI204" s="335"/>
      <c r="RCJ204" s="224"/>
      <c r="RCK204" s="372"/>
      <c r="RCL204" s="372"/>
      <c r="RCM204" s="333"/>
      <c r="RCN204" s="334"/>
      <c r="RCO204" s="372"/>
      <c r="RCP204" s="224"/>
      <c r="RCQ204" s="224"/>
      <c r="RCR204" s="335"/>
      <c r="RCS204" s="335"/>
      <c r="RCT204" s="224"/>
      <c r="RCU204" s="372"/>
      <c r="RCV204" s="372"/>
      <c r="RCW204" s="333"/>
      <c r="RCX204" s="334"/>
      <c r="RCY204" s="372"/>
      <c r="RCZ204" s="224"/>
      <c r="RDA204" s="224"/>
      <c r="RDB204" s="335"/>
      <c r="RDC204" s="335"/>
      <c r="RDD204" s="224"/>
      <c r="RDE204" s="372"/>
      <c r="RDF204" s="372"/>
      <c r="RDG204" s="333"/>
      <c r="RDH204" s="334"/>
      <c r="RDI204" s="372"/>
      <c r="RDJ204" s="224"/>
      <c r="RDK204" s="224"/>
      <c r="RDL204" s="335"/>
      <c r="RDM204" s="335"/>
      <c r="RDN204" s="224"/>
      <c r="RDO204" s="372"/>
      <c r="RDP204" s="372"/>
      <c r="RDQ204" s="333"/>
      <c r="RDR204" s="334"/>
      <c r="RDS204" s="372"/>
      <c r="RDT204" s="224"/>
      <c r="RDU204" s="224"/>
      <c r="RDV204" s="335"/>
      <c r="RDW204" s="335"/>
      <c r="RDX204" s="224"/>
      <c r="RDY204" s="372"/>
      <c r="RDZ204" s="372"/>
      <c r="REA204" s="333"/>
      <c r="REB204" s="334"/>
      <c r="REC204" s="372"/>
      <c r="RED204" s="224"/>
      <c r="REE204" s="224"/>
      <c r="REF204" s="335"/>
      <c r="REG204" s="335"/>
      <c r="REH204" s="224"/>
      <c r="REI204" s="372"/>
      <c r="REJ204" s="372"/>
      <c r="REK204" s="333"/>
      <c r="REL204" s="334"/>
      <c r="REM204" s="372"/>
      <c r="REN204" s="224"/>
      <c r="REO204" s="224"/>
      <c r="REP204" s="335"/>
      <c r="REQ204" s="335"/>
      <c r="RER204" s="224"/>
      <c r="RES204" s="372"/>
      <c r="RET204" s="372"/>
      <c r="REU204" s="333"/>
      <c r="REV204" s="334"/>
      <c r="REW204" s="372"/>
      <c r="REX204" s="224"/>
      <c r="REY204" s="224"/>
      <c r="REZ204" s="335"/>
      <c r="RFA204" s="335"/>
      <c r="RFB204" s="224"/>
      <c r="RFC204" s="372"/>
      <c r="RFD204" s="372"/>
      <c r="RFE204" s="333"/>
      <c r="RFF204" s="334"/>
      <c r="RFG204" s="372"/>
      <c r="RFH204" s="224"/>
      <c r="RFI204" s="224"/>
      <c r="RFJ204" s="335"/>
      <c r="RFK204" s="335"/>
      <c r="RFL204" s="224"/>
      <c r="RFM204" s="372"/>
      <c r="RFN204" s="372"/>
      <c r="RFO204" s="333"/>
      <c r="RFP204" s="334"/>
      <c r="RFQ204" s="372"/>
      <c r="RFR204" s="224"/>
      <c r="RFS204" s="224"/>
      <c r="RFT204" s="335"/>
      <c r="RFU204" s="335"/>
      <c r="RFV204" s="224"/>
      <c r="RFW204" s="372"/>
      <c r="RFX204" s="372"/>
      <c r="RFY204" s="333"/>
      <c r="RFZ204" s="334"/>
      <c r="RGA204" s="372"/>
      <c r="RGB204" s="224"/>
      <c r="RGC204" s="224"/>
      <c r="RGD204" s="335"/>
      <c r="RGE204" s="335"/>
      <c r="RGF204" s="224"/>
      <c r="RGG204" s="372"/>
      <c r="RGH204" s="372"/>
      <c r="RGI204" s="333"/>
      <c r="RGJ204" s="334"/>
      <c r="RGK204" s="372"/>
      <c r="RGL204" s="224"/>
      <c r="RGM204" s="224"/>
      <c r="RGN204" s="335"/>
      <c r="RGO204" s="335"/>
      <c r="RGP204" s="224"/>
      <c r="RGQ204" s="372"/>
      <c r="RGR204" s="372"/>
      <c r="RGS204" s="333"/>
      <c r="RGT204" s="334"/>
      <c r="RGU204" s="372"/>
      <c r="RGV204" s="224"/>
      <c r="RGW204" s="224"/>
      <c r="RGX204" s="335"/>
      <c r="RGY204" s="335"/>
      <c r="RGZ204" s="224"/>
      <c r="RHA204" s="372"/>
      <c r="RHB204" s="372"/>
      <c r="RHC204" s="333"/>
      <c r="RHD204" s="334"/>
      <c r="RHE204" s="372"/>
      <c r="RHF204" s="224"/>
      <c r="RHG204" s="224"/>
      <c r="RHH204" s="335"/>
      <c r="RHI204" s="335"/>
      <c r="RHJ204" s="224"/>
      <c r="RHK204" s="372"/>
      <c r="RHL204" s="372"/>
      <c r="RHM204" s="333"/>
      <c r="RHN204" s="334"/>
      <c r="RHO204" s="372"/>
      <c r="RHP204" s="224"/>
      <c r="RHQ204" s="224"/>
      <c r="RHR204" s="335"/>
      <c r="RHS204" s="335"/>
      <c r="RHT204" s="224"/>
      <c r="RHU204" s="372"/>
      <c r="RHV204" s="372"/>
      <c r="RHW204" s="333"/>
      <c r="RHX204" s="334"/>
      <c r="RHY204" s="372"/>
      <c r="RHZ204" s="224"/>
      <c r="RIA204" s="224"/>
      <c r="RIB204" s="335"/>
      <c r="RIC204" s="335"/>
      <c r="RID204" s="224"/>
      <c r="RIE204" s="372"/>
      <c r="RIF204" s="372"/>
      <c r="RIG204" s="333"/>
      <c r="RIH204" s="334"/>
      <c r="RII204" s="372"/>
      <c r="RIJ204" s="224"/>
      <c r="RIK204" s="224"/>
      <c r="RIL204" s="335"/>
      <c r="RIM204" s="335"/>
      <c r="RIN204" s="224"/>
      <c r="RIO204" s="372"/>
      <c r="RIP204" s="372"/>
      <c r="RIQ204" s="333"/>
      <c r="RIR204" s="334"/>
      <c r="RIS204" s="372"/>
      <c r="RIT204" s="224"/>
      <c r="RIU204" s="224"/>
      <c r="RIV204" s="335"/>
      <c r="RIW204" s="335"/>
      <c r="RIX204" s="224"/>
      <c r="RIY204" s="372"/>
      <c r="RIZ204" s="372"/>
      <c r="RJA204" s="333"/>
      <c r="RJB204" s="334"/>
      <c r="RJC204" s="372"/>
      <c r="RJD204" s="224"/>
      <c r="RJE204" s="224"/>
      <c r="RJF204" s="335"/>
      <c r="RJG204" s="335"/>
      <c r="RJH204" s="224"/>
      <c r="RJI204" s="372"/>
      <c r="RJJ204" s="372"/>
      <c r="RJK204" s="333"/>
      <c r="RJL204" s="334"/>
      <c r="RJM204" s="372"/>
      <c r="RJN204" s="224"/>
      <c r="RJO204" s="224"/>
      <c r="RJP204" s="335"/>
      <c r="RJQ204" s="335"/>
      <c r="RJR204" s="224"/>
      <c r="RJS204" s="372"/>
      <c r="RJT204" s="372"/>
      <c r="RJU204" s="333"/>
      <c r="RJV204" s="334"/>
      <c r="RJW204" s="372"/>
      <c r="RJX204" s="224"/>
      <c r="RJY204" s="224"/>
      <c r="RJZ204" s="335"/>
      <c r="RKA204" s="335"/>
      <c r="RKB204" s="224"/>
      <c r="RKC204" s="372"/>
      <c r="RKD204" s="372"/>
      <c r="RKE204" s="333"/>
      <c r="RKF204" s="334"/>
      <c r="RKG204" s="372"/>
      <c r="RKH204" s="224"/>
      <c r="RKI204" s="224"/>
      <c r="RKJ204" s="335"/>
      <c r="RKK204" s="335"/>
      <c r="RKL204" s="224"/>
      <c r="RKM204" s="372"/>
      <c r="RKN204" s="372"/>
      <c r="RKO204" s="333"/>
      <c r="RKP204" s="334"/>
      <c r="RKQ204" s="372"/>
      <c r="RKR204" s="224"/>
      <c r="RKS204" s="224"/>
      <c r="RKT204" s="335"/>
      <c r="RKU204" s="335"/>
      <c r="RKV204" s="224"/>
      <c r="RKW204" s="372"/>
      <c r="RKX204" s="372"/>
      <c r="RKY204" s="333"/>
      <c r="RKZ204" s="334"/>
      <c r="RLA204" s="372"/>
      <c r="RLB204" s="224"/>
      <c r="RLC204" s="224"/>
      <c r="RLD204" s="335"/>
      <c r="RLE204" s="335"/>
      <c r="RLF204" s="224"/>
      <c r="RLG204" s="372"/>
      <c r="RLH204" s="372"/>
      <c r="RLI204" s="333"/>
      <c r="RLJ204" s="334"/>
      <c r="RLK204" s="372"/>
      <c r="RLL204" s="224"/>
      <c r="RLM204" s="224"/>
      <c r="RLN204" s="335"/>
      <c r="RLO204" s="335"/>
      <c r="RLP204" s="224"/>
      <c r="RLQ204" s="372"/>
      <c r="RLR204" s="372"/>
      <c r="RLS204" s="333"/>
      <c r="RLT204" s="334"/>
      <c r="RLU204" s="372"/>
      <c r="RLV204" s="224"/>
      <c r="RLW204" s="224"/>
      <c r="RLX204" s="335"/>
      <c r="RLY204" s="335"/>
      <c r="RLZ204" s="224"/>
      <c r="RMA204" s="372"/>
      <c r="RMB204" s="372"/>
      <c r="RMC204" s="333"/>
      <c r="RMD204" s="334"/>
      <c r="RME204" s="372"/>
      <c r="RMF204" s="224"/>
      <c r="RMG204" s="224"/>
      <c r="RMH204" s="335"/>
      <c r="RMI204" s="335"/>
      <c r="RMJ204" s="224"/>
      <c r="RMK204" s="372"/>
      <c r="RML204" s="372"/>
      <c r="RMM204" s="333"/>
      <c r="RMN204" s="334"/>
      <c r="RMO204" s="372"/>
      <c r="RMP204" s="224"/>
      <c r="RMQ204" s="224"/>
      <c r="RMR204" s="335"/>
      <c r="RMS204" s="335"/>
      <c r="RMT204" s="224"/>
      <c r="RMU204" s="372"/>
      <c r="RMV204" s="372"/>
      <c r="RMW204" s="333"/>
      <c r="RMX204" s="334"/>
      <c r="RMY204" s="372"/>
      <c r="RMZ204" s="224"/>
      <c r="RNA204" s="224"/>
      <c r="RNB204" s="335"/>
      <c r="RNC204" s="335"/>
      <c r="RND204" s="224"/>
      <c r="RNE204" s="372"/>
      <c r="RNF204" s="372"/>
      <c r="RNG204" s="333"/>
      <c r="RNH204" s="334"/>
      <c r="RNI204" s="372"/>
      <c r="RNJ204" s="224"/>
      <c r="RNK204" s="224"/>
      <c r="RNL204" s="335"/>
      <c r="RNM204" s="335"/>
      <c r="RNN204" s="224"/>
      <c r="RNO204" s="372"/>
      <c r="RNP204" s="372"/>
      <c r="RNQ204" s="333"/>
      <c r="RNR204" s="334"/>
      <c r="RNS204" s="372"/>
      <c r="RNT204" s="224"/>
      <c r="RNU204" s="224"/>
      <c r="RNV204" s="335"/>
      <c r="RNW204" s="335"/>
      <c r="RNX204" s="224"/>
      <c r="RNY204" s="372"/>
      <c r="RNZ204" s="372"/>
      <c r="ROA204" s="333"/>
      <c r="ROB204" s="334"/>
      <c r="ROC204" s="372"/>
      <c r="ROD204" s="224"/>
      <c r="ROE204" s="224"/>
      <c r="ROF204" s="335"/>
      <c r="ROG204" s="335"/>
      <c r="ROH204" s="224"/>
      <c r="ROI204" s="372"/>
      <c r="ROJ204" s="372"/>
      <c r="ROK204" s="333"/>
      <c r="ROL204" s="334"/>
      <c r="ROM204" s="372"/>
      <c r="RON204" s="224"/>
      <c r="ROO204" s="224"/>
      <c r="ROP204" s="335"/>
      <c r="ROQ204" s="335"/>
      <c r="ROR204" s="224"/>
      <c r="ROS204" s="372"/>
      <c r="ROT204" s="372"/>
      <c r="ROU204" s="333"/>
      <c r="ROV204" s="334"/>
      <c r="ROW204" s="372"/>
      <c r="ROX204" s="224"/>
      <c r="ROY204" s="224"/>
      <c r="ROZ204" s="335"/>
      <c r="RPA204" s="335"/>
      <c r="RPB204" s="224"/>
      <c r="RPC204" s="372"/>
      <c r="RPD204" s="372"/>
      <c r="RPE204" s="333"/>
      <c r="RPF204" s="334"/>
      <c r="RPG204" s="372"/>
      <c r="RPH204" s="224"/>
      <c r="RPI204" s="224"/>
      <c r="RPJ204" s="335"/>
      <c r="RPK204" s="335"/>
      <c r="RPL204" s="224"/>
      <c r="RPM204" s="372"/>
      <c r="RPN204" s="372"/>
      <c r="RPO204" s="333"/>
      <c r="RPP204" s="334"/>
      <c r="RPQ204" s="372"/>
      <c r="RPR204" s="224"/>
      <c r="RPS204" s="224"/>
      <c r="RPT204" s="335"/>
      <c r="RPU204" s="335"/>
      <c r="RPV204" s="224"/>
      <c r="RPW204" s="372"/>
      <c r="RPX204" s="372"/>
      <c r="RPY204" s="333"/>
      <c r="RPZ204" s="334"/>
      <c r="RQA204" s="372"/>
      <c r="RQB204" s="224"/>
      <c r="RQC204" s="224"/>
      <c r="RQD204" s="335"/>
      <c r="RQE204" s="335"/>
      <c r="RQF204" s="224"/>
      <c r="RQG204" s="372"/>
      <c r="RQH204" s="372"/>
      <c r="RQI204" s="333"/>
      <c r="RQJ204" s="334"/>
      <c r="RQK204" s="372"/>
      <c r="RQL204" s="224"/>
      <c r="RQM204" s="224"/>
      <c r="RQN204" s="335"/>
      <c r="RQO204" s="335"/>
      <c r="RQP204" s="224"/>
      <c r="RQQ204" s="372"/>
      <c r="RQR204" s="372"/>
      <c r="RQS204" s="333"/>
      <c r="RQT204" s="334"/>
      <c r="RQU204" s="372"/>
      <c r="RQV204" s="224"/>
      <c r="RQW204" s="224"/>
      <c r="RQX204" s="335"/>
      <c r="RQY204" s="335"/>
      <c r="RQZ204" s="224"/>
      <c r="RRA204" s="372"/>
      <c r="RRB204" s="372"/>
      <c r="RRC204" s="333"/>
      <c r="RRD204" s="334"/>
      <c r="RRE204" s="372"/>
      <c r="RRF204" s="224"/>
      <c r="RRG204" s="224"/>
      <c r="RRH204" s="335"/>
      <c r="RRI204" s="335"/>
      <c r="RRJ204" s="224"/>
      <c r="RRK204" s="372"/>
      <c r="RRL204" s="372"/>
      <c r="RRM204" s="333"/>
      <c r="RRN204" s="334"/>
      <c r="RRO204" s="372"/>
      <c r="RRP204" s="224"/>
      <c r="RRQ204" s="224"/>
      <c r="RRR204" s="335"/>
      <c r="RRS204" s="335"/>
      <c r="RRT204" s="224"/>
      <c r="RRU204" s="372"/>
      <c r="RRV204" s="372"/>
      <c r="RRW204" s="333"/>
      <c r="RRX204" s="334"/>
      <c r="RRY204" s="372"/>
      <c r="RRZ204" s="224"/>
      <c r="RSA204" s="224"/>
      <c r="RSB204" s="335"/>
      <c r="RSC204" s="335"/>
      <c r="RSD204" s="224"/>
      <c r="RSE204" s="372"/>
      <c r="RSF204" s="372"/>
      <c r="RSG204" s="333"/>
      <c r="RSH204" s="334"/>
      <c r="RSI204" s="372"/>
      <c r="RSJ204" s="224"/>
      <c r="RSK204" s="224"/>
      <c r="RSL204" s="335"/>
      <c r="RSM204" s="335"/>
      <c r="RSN204" s="224"/>
      <c r="RSO204" s="372"/>
      <c r="RSP204" s="372"/>
      <c r="RSQ204" s="333"/>
      <c r="RSR204" s="334"/>
      <c r="RSS204" s="372"/>
      <c r="RST204" s="224"/>
      <c r="RSU204" s="224"/>
      <c r="RSV204" s="335"/>
      <c r="RSW204" s="335"/>
      <c r="RSX204" s="224"/>
      <c r="RSY204" s="372"/>
      <c r="RSZ204" s="372"/>
      <c r="RTA204" s="333"/>
      <c r="RTB204" s="334"/>
      <c r="RTC204" s="372"/>
      <c r="RTD204" s="224"/>
      <c r="RTE204" s="224"/>
      <c r="RTF204" s="335"/>
      <c r="RTG204" s="335"/>
      <c r="RTH204" s="224"/>
      <c r="RTI204" s="372"/>
      <c r="RTJ204" s="372"/>
      <c r="RTK204" s="333"/>
      <c r="RTL204" s="334"/>
      <c r="RTM204" s="372"/>
      <c r="RTN204" s="224"/>
      <c r="RTO204" s="224"/>
      <c r="RTP204" s="335"/>
      <c r="RTQ204" s="335"/>
      <c r="RTR204" s="224"/>
      <c r="RTS204" s="372"/>
      <c r="RTT204" s="372"/>
      <c r="RTU204" s="333"/>
      <c r="RTV204" s="334"/>
      <c r="RTW204" s="372"/>
      <c r="RTX204" s="224"/>
      <c r="RTY204" s="224"/>
      <c r="RTZ204" s="335"/>
      <c r="RUA204" s="335"/>
      <c r="RUB204" s="224"/>
      <c r="RUC204" s="372"/>
      <c r="RUD204" s="372"/>
      <c r="RUE204" s="333"/>
      <c r="RUF204" s="334"/>
      <c r="RUG204" s="372"/>
      <c r="RUH204" s="224"/>
      <c r="RUI204" s="224"/>
      <c r="RUJ204" s="335"/>
      <c r="RUK204" s="335"/>
      <c r="RUL204" s="224"/>
      <c r="RUM204" s="372"/>
      <c r="RUN204" s="372"/>
      <c r="RUO204" s="333"/>
      <c r="RUP204" s="334"/>
      <c r="RUQ204" s="372"/>
      <c r="RUR204" s="224"/>
      <c r="RUS204" s="224"/>
      <c r="RUT204" s="335"/>
      <c r="RUU204" s="335"/>
      <c r="RUV204" s="224"/>
      <c r="RUW204" s="372"/>
      <c r="RUX204" s="372"/>
      <c r="RUY204" s="333"/>
      <c r="RUZ204" s="334"/>
      <c r="RVA204" s="372"/>
      <c r="RVB204" s="224"/>
      <c r="RVC204" s="224"/>
      <c r="RVD204" s="335"/>
      <c r="RVE204" s="335"/>
      <c r="RVF204" s="224"/>
      <c r="RVG204" s="372"/>
      <c r="RVH204" s="372"/>
      <c r="RVI204" s="333"/>
      <c r="RVJ204" s="334"/>
      <c r="RVK204" s="372"/>
      <c r="RVL204" s="224"/>
      <c r="RVM204" s="224"/>
      <c r="RVN204" s="335"/>
      <c r="RVO204" s="335"/>
      <c r="RVP204" s="224"/>
      <c r="RVQ204" s="372"/>
      <c r="RVR204" s="372"/>
      <c r="RVS204" s="333"/>
      <c r="RVT204" s="334"/>
      <c r="RVU204" s="372"/>
      <c r="RVV204" s="224"/>
      <c r="RVW204" s="224"/>
      <c r="RVX204" s="335"/>
      <c r="RVY204" s="335"/>
      <c r="RVZ204" s="224"/>
      <c r="RWA204" s="372"/>
      <c r="RWB204" s="372"/>
      <c r="RWC204" s="333"/>
      <c r="RWD204" s="334"/>
      <c r="RWE204" s="372"/>
      <c r="RWF204" s="224"/>
      <c r="RWG204" s="224"/>
      <c r="RWH204" s="335"/>
      <c r="RWI204" s="335"/>
      <c r="RWJ204" s="224"/>
      <c r="RWK204" s="372"/>
      <c r="RWL204" s="372"/>
      <c r="RWM204" s="333"/>
      <c r="RWN204" s="334"/>
      <c r="RWO204" s="372"/>
      <c r="RWP204" s="224"/>
      <c r="RWQ204" s="224"/>
      <c r="RWR204" s="335"/>
      <c r="RWS204" s="335"/>
      <c r="RWT204" s="224"/>
      <c r="RWU204" s="372"/>
      <c r="RWV204" s="372"/>
      <c r="RWW204" s="333"/>
      <c r="RWX204" s="334"/>
      <c r="RWY204" s="372"/>
      <c r="RWZ204" s="224"/>
      <c r="RXA204" s="224"/>
      <c r="RXB204" s="335"/>
      <c r="RXC204" s="335"/>
      <c r="RXD204" s="224"/>
      <c r="RXE204" s="372"/>
      <c r="RXF204" s="372"/>
      <c r="RXG204" s="333"/>
      <c r="RXH204" s="334"/>
      <c r="RXI204" s="372"/>
      <c r="RXJ204" s="224"/>
      <c r="RXK204" s="224"/>
      <c r="RXL204" s="335"/>
      <c r="RXM204" s="335"/>
      <c r="RXN204" s="224"/>
      <c r="RXO204" s="372"/>
      <c r="RXP204" s="372"/>
      <c r="RXQ204" s="333"/>
      <c r="RXR204" s="334"/>
      <c r="RXS204" s="372"/>
      <c r="RXT204" s="224"/>
      <c r="RXU204" s="224"/>
      <c r="RXV204" s="335"/>
      <c r="RXW204" s="335"/>
      <c r="RXX204" s="224"/>
      <c r="RXY204" s="372"/>
      <c r="RXZ204" s="372"/>
      <c r="RYA204" s="333"/>
      <c r="RYB204" s="334"/>
      <c r="RYC204" s="372"/>
      <c r="RYD204" s="224"/>
      <c r="RYE204" s="224"/>
      <c r="RYF204" s="335"/>
      <c r="RYG204" s="335"/>
      <c r="RYH204" s="224"/>
      <c r="RYI204" s="372"/>
      <c r="RYJ204" s="372"/>
      <c r="RYK204" s="333"/>
      <c r="RYL204" s="334"/>
      <c r="RYM204" s="372"/>
      <c r="RYN204" s="224"/>
      <c r="RYO204" s="224"/>
      <c r="RYP204" s="335"/>
      <c r="RYQ204" s="335"/>
      <c r="RYR204" s="224"/>
      <c r="RYS204" s="372"/>
      <c r="RYT204" s="372"/>
      <c r="RYU204" s="333"/>
      <c r="RYV204" s="334"/>
      <c r="RYW204" s="372"/>
      <c r="RYX204" s="224"/>
      <c r="RYY204" s="224"/>
      <c r="RYZ204" s="335"/>
      <c r="RZA204" s="335"/>
      <c r="RZB204" s="224"/>
      <c r="RZC204" s="372"/>
      <c r="RZD204" s="372"/>
      <c r="RZE204" s="333"/>
      <c r="RZF204" s="334"/>
      <c r="RZG204" s="372"/>
      <c r="RZH204" s="224"/>
      <c r="RZI204" s="224"/>
      <c r="RZJ204" s="335"/>
      <c r="RZK204" s="335"/>
      <c r="RZL204" s="224"/>
      <c r="RZM204" s="372"/>
      <c r="RZN204" s="372"/>
      <c r="RZO204" s="333"/>
      <c r="RZP204" s="334"/>
      <c r="RZQ204" s="372"/>
      <c r="RZR204" s="224"/>
      <c r="RZS204" s="224"/>
      <c r="RZT204" s="335"/>
      <c r="RZU204" s="335"/>
      <c r="RZV204" s="224"/>
      <c r="RZW204" s="372"/>
      <c r="RZX204" s="372"/>
      <c r="RZY204" s="333"/>
      <c r="RZZ204" s="334"/>
      <c r="SAA204" s="372"/>
      <c r="SAB204" s="224"/>
      <c r="SAC204" s="224"/>
      <c r="SAD204" s="335"/>
      <c r="SAE204" s="335"/>
      <c r="SAF204" s="224"/>
      <c r="SAG204" s="372"/>
      <c r="SAH204" s="372"/>
      <c r="SAI204" s="333"/>
      <c r="SAJ204" s="334"/>
      <c r="SAK204" s="372"/>
      <c r="SAL204" s="224"/>
      <c r="SAM204" s="224"/>
      <c r="SAN204" s="335"/>
      <c r="SAO204" s="335"/>
      <c r="SAP204" s="224"/>
      <c r="SAQ204" s="372"/>
      <c r="SAR204" s="372"/>
      <c r="SAS204" s="333"/>
      <c r="SAT204" s="334"/>
      <c r="SAU204" s="372"/>
      <c r="SAV204" s="224"/>
      <c r="SAW204" s="224"/>
      <c r="SAX204" s="335"/>
      <c r="SAY204" s="335"/>
      <c r="SAZ204" s="224"/>
      <c r="SBA204" s="372"/>
      <c r="SBB204" s="372"/>
      <c r="SBC204" s="333"/>
      <c r="SBD204" s="334"/>
      <c r="SBE204" s="372"/>
      <c r="SBF204" s="224"/>
      <c r="SBG204" s="224"/>
      <c r="SBH204" s="335"/>
      <c r="SBI204" s="335"/>
      <c r="SBJ204" s="224"/>
      <c r="SBK204" s="372"/>
      <c r="SBL204" s="372"/>
      <c r="SBM204" s="333"/>
      <c r="SBN204" s="334"/>
      <c r="SBO204" s="372"/>
      <c r="SBP204" s="224"/>
      <c r="SBQ204" s="224"/>
      <c r="SBR204" s="335"/>
      <c r="SBS204" s="335"/>
      <c r="SBT204" s="224"/>
      <c r="SBU204" s="372"/>
      <c r="SBV204" s="372"/>
      <c r="SBW204" s="333"/>
      <c r="SBX204" s="334"/>
      <c r="SBY204" s="372"/>
      <c r="SBZ204" s="224"/>
      <c r="SCA204" s="224"/>
      <c r="SCB204" s="335"/>
      <c r="SCC204" s="335"/>
      <c r="SCD204" s="224"/>
      <c r="SCE204" s="372"/>
      <c r="SCF204" s="372"/>
      <c r="SCG204" s="333"/>
      <c r="SCH204" s="334"/>
      <c r="SCI204" s="372"/>
      <c r="SCJ204" s="224"/>
      <c r="SCK204" s="224"/>
      <c r="SCL204" s="335"/>
      <c r="SCM204" s="335"/>
      <c r="SCN204" s="224"/>
      <c r="SCO204" s="372"/>
      <c r="SCP204" s="372"/>
      <c r="SCQ204" s="333"/>
      <c r="SCR204" s="334"/>
      <c r="SCS204" s="372"/>
      <c r="SCT204" s="224"/>
      <c r="SCU204" s="224"/>
      <c r="SCV204" s="335"/>
      <c r="SCW204" s="335"/>
      <c r="SCX204" s="224"/>
      <c r="SCY204" s="372"/>
      <c r="SCZ204" s="372"/>
      <c r="SDA204" s="333"/>
      <c r="SDB204" s="334"/>
      <c r="SDC204" s="372"/>
      <c r="SDD204" s="224"/>
      <c r="SDE204" s="224"/>
      <c r="SDF204" s="335"/>
      <c r="SDG204" s="335"/>
      <c r="SDH204" s="224"/>
      <c r="SDI204" s="372"/>
      <c r="SDJ204" s="372"/>
      <c r="SDK204" s="333"/>
      <c r="SDL204" s="334"/>
      <c r="SDM204" s="372"/>
      <c r="SDN204" s="224"/>
      <c r="SDO204" s="224"/>
      <c r="SDP204" s="335"/>
      <c r="SDQ204" s="335"/>
      <c r="SDR204" s="224"/>
      <c r="SDS204" s="372"/>
      <c r="SDT204" s="372"/>
      <c r="SDU204" s="333"/>
      <c r="SDV204" s="334"/>
      <c r="SDW204" s="372"/>
      <c r="SDX204" s="224"/>
      <c r="SDY204" s="224"/>
      <c r="SDZ204" s="335"/>
      <c r="SEA204" s="335"/>
      <c r="SEB204" s="224"/>
      <c r="SEC204" s="372"/>
      <c r="SED204" s="372"/>
      <c r="SEE204" s="333"/>
      <c r="SEF204" s="334"/>
      <c r="SEG204" s="372"/>
      <c r="SEH204" s="224"/>
      <c r="SEI204" s="224"/>
      <c r="SEJ204" s="335"/>
      <c r="SEK204" s="335"/>
      <c r="SEL204" s="224"/>
      <c r="SEM204" s="372"/>
      <c r="SEN204" s="372"/>
      <c r="SEO204" s="333"/>
      <c r="SEP204" s="334"/>
      <c r="SEQ204" s="372"/>
      <c r="SER204" s="224"/>
      <c r="SES204" s="224"/>
      <c r="SET204" s="335"/>
      <c r="SEU204" s="335"/>
      <c r="SEV204" s="224"/>
      <c r="SEW204" s="372"/>
      <c r="SEX204" s="372"/>
      <c r="SEY204" s="333"/>
      <c r="SEZ204" s="334"/>
      <c r="SFA204" s="372"/>
      <c r="SFB204" s="224"/>
      <c r="SFC204" s="224"/>
      <c r="SFD204" s="335"/>
      <c r="SFE204" s="335"/>
      <c r="SFF204" s="224"/>
      <c r="SFG204" s="372"/>
      <c r="SFH204" s="372"/>
      <c r="SFI204" s="333"/>
      <c r="SFJ204" s="334"/>
      <c r="SFK204" s="372"/>
      <c r="SFL204" s="224"/>
      <c r="SFM204" s="224"/>
      <c r="SFN204" s="335"/>
      <c r="SFO204" s="335"/>
      <c r="SFP204" s="224"/>
      <c r="SFQ204" s="372"/>
      <c r="SFR204" s="372"/>
      <c r="SFS204" s="333"/>
      <c r="SFT204" s="334"/>
      <c r="SFU204" s="372"/>
      <c r="SFV204" s="224"/>
      <c r="SFW204" s="224"/>
      <c r="SFX204" s="335"/>
      <c r="SFY204" s="335"/>
      <c r="SFZ204" s="224"/>
      <c r="SGA204" s="372"/>
      <c r="SGB204" s="372"/>
      <c r="SGC204" s="333"/>
      <c r="SGD204" s="334"/>
      <c r="SGE204" s="372"/>
      <c r="SGF204" s="224"/>
      <c r="SGG204" s="224"/>
      <c r="SGH204" s="335"/>
      <c r="SGI204" s="335"/>
      <c r="SGJ204" s="224"/>
      <c r="SGK204" s="372"/>
      <c r="SGL204" s="372"/>
      <c r="SGM204" s="333"/>
      <c r="SGN204" s="334"/>
      <c r="SGO204" s="372"/>
      <c r="SGP204" s="224"/>
      <c r="SGQ204" s="224"/>
      <c r="SGR204" s="335"/>
      <c r="SGS204" s="335"/>
      <c r="SGT204" s="224"/>
      <c r="SGU204" s="372"/>
      <c r="SGV204" s="372"/>
      <c r="SGW204" s="333"/>
      <c r="SGX204" s="334"/>
      <c r="SGY204" s="372"/>
      <c r="SGZ204" s="224"/>
      <c r="SHA204" s="224"/>
      <c r="SHB204" s="335"/>
      <c r="SHC204" s="335"/>
      <c r="SHD204" s="224"/>
      <c r="SHE204" s="372"/>
      <c r="SHF204" s="372"/>
      <c r="SHG204" s="333"/>
      <c r="SHH204" s="334"/>
      <c r="SHI204" s="372"/>
      <c r="SHJ204" s="224"/>
      <c r="SHK204" s="224"/>
      <c r="SHL204" s="335"/>
      <c r="SHM204" s="335"/>
      <c r="SHN204" s="224"/>
      <c r="SHO204" s="372"/>
      <c r="SHP204" s="372"/>
      <c r="SHQ204" s="333"/>
      <c r="SHR204" s="334"/>
      <c r="SHS204" s="372"/>
      <c r="SHT204" s="224"/>
      <c r="SHU204" s="224"/>
      <c r="SHV204" s="335"/>
      <c r="SHW204" s="335"/>
      <c r="SHX204" s="224"/>
      <c r="SHY204" s="372"/>
      <c r="SHZ204" s="372"/>
      <c r="SIA204" s="333"/>
      <c r="SIB204" s="334"/>
      <c r="SIC204" s="372"/>
      <c r="SID204" s="224"/>
      <c r="SIE204" s="224"/>
      <c r="SIF204" s="335"/>
      <c r="SIG204" s="335"/>
      <c r="SIH204" s="224"/>
      <c r="SII204" s="372"/>
      <c r="SIJ204" s="372"/>
      <c r="SIK204" s="333"/>
      <c r="SIL204" s="334"/>
      <c r="SIM204" s="372"/>
      <c r="SIN204" s="224"/>
      <c r="SIO204" s="224"/>
      <c r="SIP204" s="335"/>
      <c r="SIQ204" s="335"/>
      <c r="SIR204" s="224"/>
      <c r="SIS204" s="372"/>
      <c r="SIT204" s="372"/>
      <c r="SIU204" s="333"/>
      <c r="SIV204" s="334"/>
      <c r="SIW204" s="372"/>
      <c r="SIX204" s="224"/>
      <c r="SIY204" s="224"/>
      <c r="SIZ204" s="335"/>
      <c r="SJA204" s="335"/>
      <c r="SJB204" s="224"/>
      <c r="SJC204" s="372"/>
      <c r="SJD204" s="372"/>
      <c r="SJE204" s="333"/>
      <c r="SJF204" s="334"/>
      <c r="SJG204" s="372"/>
      <c r="SJH204" s="224"/>
      <c r="SJI204" s="224"/>
      <c r="SJJ204" s="335"/>
      <c r="SJK204" s="335"/>
      <c r="SJL204" s="224"/>
      <c r="SJM204" s="372"/>
      <c r="SJN204" s="372"/>
      <c r="SJO204" s="333"/>
      <c r="SJP204" s="334"/>
      <c r="SJQ204" s="372"/>
      <c r="SJR204" s="224"/>
      <c r="SJS204" s="224"/>
      <c r="SJT204" s="335"/>
      <c r="SJU204" s="335"/>
      <c r="SJV204" s="224"/>
      <c r="SJW204" s="372"/>
      <c r="SJX204" s="372"/>
      <c r="SJY204" s="333"/>
      <c r="SJZ204" s="334"/>
      <c r="SKA204" s="372"/>
      <c r="SKB204" s="224"/>
      <c r="SKC204" s="224"/>
      <c r="SKD204" s="335"/>
      <c r="SKE204" s="335"/>
      <c r="SKF204" s="224"/>
      <c r="SKG204" s="372"/>
      <c r="SKH204" s="372"/>
      <c r="SKI204" s="333"/>
      <c r="SKJ204" s="334"/>
      <c r="SKK204" s="372"/>
      <c r="SKL204" s="224"/>
      <c r="SKM204" s="224"/>
      <c r="SKN204" s="335"/>
      <c r="SKO204" s="335"/>
      <c r="SKP204" s="224"/>
      <c r="SKQ204" s="372"/>
      <c r="SKR204" s="372"/>
      <c r="SKS204" s="333"/>
      <c r="SKT204" s="334"/>
      <c r="SKU204" s="372"/>
      <c r="SKV204" s="224"/>
      <c r="SKW204" s="224"/>
      <c r="SKX204" s="335"/>
      <c r="SKY204" s="335"/>
      <c r="SKZ204" s="224"/>
      <c r="SLA204" s="372"/>
      <c r="SLB204" s="372"/>
      <c r="SLC204" s="333"/>
      <c r="SLD204" s="334"/>
      <c r="SLE204" s="372"/>
      <c r="SLF204" s="224"/>
      <c r="SLG204" s="224"/>
      <c r="SLH204" s="335"/>
      <c r="SLI204" s="335"/>
      <c r="SLJ204" s="224"/>
      <c r="SLK204" s="372"/>
      <c r="SLL204" s="372"/>
      <c r="SLM204" s="333"/>
      <c r="SLN204" s="334"/>
      <c r="SLO204" s="372"/>
      <c r="SLP204" s="224"/>
      <c r="SLQ204" s="224"/>
      <c r="SLR204" s="335"/>
      <c r="SLS204" s="335"/>
      <c r="SLT204" s="224"/>
      <c r="SLU204" s="372"/>
      <c r="SLV204" s="372"/>
      <c r="SLW204" s="333"/>
      <c r="SLX204" s="334"/>
      <c r="SLY204" s="372"/>
      <c r="SLZ204" s="224"/>
      <c r="SMA204" s="224"/>
      <c r="SMB204" s="335"/>
      <c r="SMC204" s="335"/>
      <c r="SMD204" s="224"/>
      <c r="SME204" s="372"/>
      <c r="SMF204" s="372"/>
      <c r="SMG204" s="333"/>
      <c r="SMH204" s="334"/>
      <c r="SMI204" s="372"/>
      <c r="SMJ204" s="224"/>
      <c r="SMK204" s="224"/>
      <c r="SML204" s="335"/>
      <c r="SMM204" s="335"/>
      <c r="SMN204" s="224"/>
      <c r="SMO204" s="372"/>
      <c r="SMP204" s="372"/>
      <c r="SMQ204" s="333"/>
      <c r="SMR204" s="334"/>
      <c r="SMS204" s="372"/>
      <c r="SMT204" s="224"/>
      <c r="SMU204" s="224"/>
      <c r="SMV204" s="335"/>
      <c r="SMW204" s="335"/>
      <c r="SMX204" s="224"/>
      <c r="SMY204" s="372"/>
      <c r="SMZ204" s="372"/>
      <c r="SNA204" s="333"/>
      <c r="SNB204" s="334"/>
      <c r="SNC204" s="372"/>
      <c r="SND204" s="224"/>
      <c r="SNE204" s="224"/>
      <c r="SNF204" s="335"/>
      <c r="SNG204" s="335"/>
      <c r="SNH204" s="224"/>
      <c r="SNI204" s="372"/>
      <c r="SNJ204" s="372"/>
      <c r="SNK204" s="333"/>
      <c r="SNL204" s="334"/>
      <c r="SNM204" s="372"/>
      <c r="SNN204" s="224"/>
      <c r="SNO204" s="224"/>
      <c r="SNP204" s="335"/>
      <c r="SNQ204" s="335"/>
      <c r="SNR204" s="224"/>
      <c r="SNS204" s="372"/>
      <c r="SNT204" s="372"/>
      <c r="SNU204" s="333"/>
      <c r="SNV204" s="334"/>
      <c r="SNW204" s="372"/>
      <c r="SNX204" s="224"/>
      <c r="SNY204" s="224"/>
      <c r="SNZ204" s="335"/>
      <c r="SOA204" s="335"/>
      <c r="SOB204" s="224"/>
      <c r="SOC204" s="372"/>
      <c r="SOD204" s="372"/>
      <c r="SOE204" s="333"/>
      <c r="SOF204" s="334"/>
      <c r="SOG204" s="372"/>
      <c r="SOH204" s="224"/>
      <c r="SOI204" s="224"/>
      <c r="SOJ204" s="335"/>
      <c r="SOK204" s="335"/>
      <c r="SOL204" s="224"/>
      <c r="SOM204" s="372"/>
      <c r="SON204" s="372"/>
      <c r="SOO204" s="333"/>
      <c r="SOP204" s="334"/>
      <c r="SOQ204" s="372"/>
      <c r="SOR204" s="224"/>
      <c r="SOS204" s="224"/>
      <c r="SOT204" s="335"/>
      <c r="SOU204" s="335"/>
      <c r="SOV204" s="224"/>
      <c r="SOW204" s="372"/>
      <c r="SOX204" s="372"/>
      <c r="SOY204" s="333"/>
      <c r="SOZ204" s="334"/>
      <c r="SPA204" s="372"/>
      <c r="SPB204" s="224"/>
      <c r="SPC204" s="224"/>
      <c r="SPD204" s="335"/>
      <c r="SPE204" s="335"/>
      <c r="SPF204" s="224"/>
      <c r="SPG204" s="372"/>
      <c r="SPH204" s="372"/>
      <c r="SPI204" s="333"/>
      <c r="SPJ204" s="334"/>
      <c r="SPK204" s="372"/>
      <c r="SPL204" s="224"/>
      <c r="SPM204" s="224"/>
      <c r="SPN204" s="335"/>
      <c r="SPO204" s="335"/>
      <c r="SPP204" s="224"/>
      <c r="SPQ204" s="372"/>
      <c r="SPR204" s="372"/>
      <c r="SPS204" s="333"/>
      <c r="SPT204" s="334"/>
      <c r="SPU204" s="372"/>
      <c r="SPV204" s="224"/>
      <c r="SPW204" s="224"/>
      <c r="SPX204" s="335"/>
      <c r="SPY204" s="335"/>
      <c r="SPZ204" s="224"/>
      <c r="SQA204" s="372"/>
      <c r="SQB204" s="372"/>
      <c r="SQC204" s="333"/>
      <c r="SQD204" s="334"/>
      <c r="SQE204" s="372"/>
      <c r="SQF204" s="224"/>
      <c r="SQG204" s="224"/>
      <c r="SQH204" s="335"/>
      <c r="SQI204" s="335"/>
      <c r="SQJ204" s="224"/>
      <c r="SQK204" s="372"/>
      <c r="SQL204" s="372"/>
      <c r="SQM204" s="333"/>
      <c r="SQN204" s="334"/>
      <c r="SQO204" s="372"/>
      <c r="SQP204" s="224"/>
      <c r="SQQ204" s="224"/>
      <c r="SQR204" s="335"/>
      <c r="SQS204" s="335"/>
      <c r="SQT204" s="224"/>
      <c r="SQU204" s="372"/>
      <c r="SQV204" s="372"/>
      <c r="SQW204" s="333"/>
      <c r="SQX204" s="334"/>
      <c r="SQY204" s="372"/>
      <c r="SQZ204" s="224"/>
      <c r="SRA204" s="224"/>
      <c r="SRB204" s="335"/>
      <c r="SRC204" s="335"/>
      <c r="SRD204" s="224"/>
      <c r="SRE204" s="372"/>
      <c r="SRF204" s="372"/>
      <c r="SRG204" s="333"/>
      <c r="SRH204" s="334"/>
      <c r="SRI204" s="372"/>
      <c r="SRJ204" s="224"/>
      <c r="SRK204" s="224"/>
      <c r="SRL204" s="335"/>
      <c r="SRM204" s="335"/>
      <c r="SRN204" s="224"/>
      <c r="SRO204" s="372"/>
      <c r="SRP204" s="372"/>
      <c r="SRQ204" s="333"/>
      <c r="SRR204" s="334"/>
      <c r="SRS204" s="372"/>
      <c r="SRT204" s="224"/>
      <c r="SRU204" s="224"/>
      <c r="SRV204" s="335"/>
      <c r="SRW204" s="335"/>
      <c r="SRX204" s="224"/>
      <c r="SRY204" s="372"/>
      <c r="SRZ204" s="372"/>
      <c r="SSA204" s="333"/>
      <c r="SSB204" s="334"/>
      <c r="SSC204" s="372"/>
      <c r="SSD204" s="224"/>
      <c r="SSE204" s="224"/>
      <c r="SSF204" s="335"/>
      <c r="SSG204" s="335"/>
      <c r="SSH204" s="224"/>
      <c r="SSI204" s="372"/>
      <c r="SSJ204" s="372"/>
      <c r="SSK204" s="333"/>
      <c r="SSL204" s="334"/>
      <c r="SSM204" s="372"/>
      <c r="SSN204" s="224"/>
      <c r="SSO204" s="224"/>
      <c r="SSP204" s="335"/>
      <c r="SSQ204" s="335"/>
      <c r="SSR204" s="224"/>
      <c r="SSS204" s="372"/>
      <c r="SST204" s="372"/>
      <c r="SSU204" s="333"/>
      <c r="SSV204" s="334"/>
      <c r="SSW204" s="372"/>
      <c r="SSX204" s="224"/>
      <c r="SSY204" s="224"/>
      <c r="SSZ204" s="335"/>
      <c r="STA204" s="335"/>
      <c r="STB204" s="224"/>
      <c r="STC204" s="372"/>
      <c r="STD204" s="372"/>
      <c r="STE204" s="333"/>
      <c r="STF204" s="334"/>
      <c r="STG204" s="372"/>
      <c r="STH204" s="224"/>
      <c r="STI204" s="224"/>
      <c r="STJ204" s="335"/>
      <c r="STK204" s="335"/>
      <c r="STL204" s="224"/>
      <c r="STM204" s="372"/>
      <c r="STN204" s="372"/>
      <c r="STO204" s="333"/>
      <c r="STP204" s="334"/>
      <c r="STQ204" s="372"/>
      <c r="STR204" s="224"/>
      <c r="STS204" s="224"/>
      <c r="STT204" s="335"/>
      <c r="STU204" s="335"/>
      <c r="STV204" s="224"/>
      <c r="STW204" s="372"/>
      <c r="STX204" s="372"/>
      <c r="STY204" s="333"/>
      <c r="STZ204" s="334"/>
      <c r="SUA204" s="372"/>
      <c r="SUB204" s="224"/>
      <c r="SUC204" s="224"/>
      <c r="SUD204" s="335"/>
      <c r="SUE204" s="335"/>
      <c r="SUF204" s="224"/>
      <c r="SUG204" s="372"/>
      <c r="SUH204" s="372"/>
      <c r="SUI204" s="333"/>
      <c r="SUJ204" s="334"/>
      <c r="SUK204" s="372"/>
      <c r="SUL204" s="224"/>
      <c r="SUM204" s="224"/>
      <c r="SUN204" s="335"/>
      <c r="SUO204" s="335"/>
      <c r="SUP204" s="224"/>
      <c r="SUQ204" s="372"/>
      <c r="SUR204" s="372"/>
      <c r="SUS204" s="333"/>
      <c r="SUT204" s="334"/>
      <c r="SUU204" s="372"/>
      <c r="SUV204" s="224"/>
      <c r="SUW204" s="224"/>
      <c r="SUX204" s="335"/>
      <c r="SUY204" s="335"/>
      <c r="SUZ204" s="224"/>
      <c r="SVA204" s="372"/>
      <c r="SVB204" s="372"/>
      <c r="SVC204" s="333"/>
      <c r="SVD204" s="334"/>
      <c r="SVE204" s="372"/>
      <c r="SVF204" s="224"/>
      <c r="SVG204" s="224"/>
      <c r="SVH204" s="335"/>
      <c r="SVI204" s="335"/>
      <c r="SVJ204" s="224"/>
      <c r="SVK204" s="372"/>
      <c r="SVL204" s="372"/>
      <c r="SVM204" s="333"/>
      <c r="SVN204" s="334"/>
      <c r="SVO204" s="372"/>
      <c r="SVP204" s="224"/>
      <c r="SVQ204" s="224"/>
      <c r="SVR204" s="335"/>
      <c r="SVS204" s="335"/>
      <c r="SVT204" s="224"/>
      <c r="SVU204" s="372"/>
      <c r="SVV204" s="372"/>
      <c r="SVW204" s="333"/>
      <c r="SVX204" s="334"/>
      <c r="SVY204" s="372"/>
      <c r="SVZ204" s="224"/>
      <c r="SWA204" s="224"/>
      <c r="SWB204" s="335"/>
      <c r="SWC204" s="335"/>
      <c r="SWD204" s="224"/>
      <c r="SWE204" s="372"/>
      <c r="SWF204" s="372"/>
      <c r="SWG204" s="333"/>
      <c r="SWH204" s="334"/>
      <c r="SWI204" s="372"/>
      <c r="SWJ204" s="224"/>
      <c r="SWK204" s="224"/>
      <c r="SWL204" s="335"/>
      <c r="SWM204" s="335"/>
      <c r="SWN204" s="224"/>
      <c r="SWO204" s="372"/>
      <c r="SWP204" s="372"/>
      <c r="SWQ204" s="333"/>
      <c r="SWR204" s="334"/>
      <c r="SWS204" s="372"/>
      <c r="SWT204" s="224"/>
      <c r="SWU204" s="224"/>
      <c r="SWV204" s="335"/>
      <c r="SWW204" s="335"/>
      <c r="SWX204" s="224"/>
      <c r="SWY204" s="372"/>
      <c r="SWZ204" s="372"/>
      <c r="SXA204" s="333"/>
      <c r="SXB204" s="334"/>
      <c r="SXC204" s="372"/>
      <c r="SXD204" s="224"/>
      <c r="SXE204" s="224"/>
      <c r="SXF204" s="335"/>
      <c r="SXG204" s="335"/>
      <c r="SXH204" s="224"/>
      <c r="SXI204" s="372"/>
      <c r="SXJ204" s="372"/>
      <c r="SXK204" s="333"/>
      <c r="SXL204" s="334"/>
      <c r="SXM204" s="372"/>
      <c r="SXN204" s="224"/>
      <c r="SXO204" s="224"/>
      <c r="SXP204" s="335"/>
      <c r="SXQ204" s="335"/>
      <c r="SXR204" s="224"/>
      <c r="SXS204" s="372"/>
      <c r="SXT204" s="372"/>
      <c r="SXU204" s="333"/>
      <c r="SXV204" s="334"/>
      <c r="SXW204" s="372"/>
      <c r="SXX204" s="224"/>
      <c r="SXY204" s="224"/>
      <c r="SXZ204" s="335"/>
      <c r="SYA204" s="335"/>
      <c r="SYB204" s="224"/>
      <c r="SYC204" s="372"/>
      <c r="SYD204" s="372"/>
      <c r="SYE204" s="333"/>
      <c r="SYF204" s="334"/>
      <c r="SYG204" s="372"/>
      <c r="SYH204" s="224"/>
      <c r="SYI204" s="224"/>
      <c r="SYJ204" s="335"/>
      <c r="SYK204" s="335"/>
      <c r="SYL204" s="224"/>
      <c r="SYM204" s="372"/>
      <c r="SYN204" s="372"/>
      <c r="SYO204" s="333"/>
      <c r="SYP204" s="334"/>
      <c r="SYQ204" s="372"/>
      <c r="SYR204" s="224"/>
      <c r="SYS204" s="224"/>
      <c r="SYT204" s="335"/>
      <c r="SYU204" s="335"/>
      <c r="SYV204" s="224"/>
      <c r="SYW204" s="372"/>
      <c r="SYX204" s="372"/>
      <c r="SYY204" s="333"/>
      <c r="SYZ204" s="334"/>
      <c r="SZA204" s="372"/>
      <c r="SZB204" s="224"/>
      <c r="SZC204" s="224"/>
      <c r="SZD204" s="335"/>
      <c r="SZE204" s="335"/>
      <c r="SZF204" s="224"/>
      <c r="SZG204" s="372"/>
      <c r="SZH204" s="372"/>
      <c r="SZI204" s="333"/>
      <c r="SZJ204" s="334"/>
      <c r="SZK204" s="372"/>
      <c r="SZL204" s="224"/>
      <c r="SZM204" s="224"/>
      <c r="SZN204" s="335"/>
      <c r="SZO204" s="335"/>
      <c r="SZP204" s="224"/>
      <c r="SZQ204" s="372"/>
      <c r="SZR204" s="372"/>
      <c r="SZS204" s="333"/>
      <c r="SZT204" s="334"/>
      <c r="SZU204" s="372"/>
      <c r="SZV204" s="224"/>
      <c r="SZW204" s="224"/>
      <c r="SZX204" s="335"/>
      <c r="SZY204" s="335"/>
      <c r="SZZ204" s="224"/>
      <c r="TAA204" s="372"/>
      <c r="TAB204" s="372"/>
      <c r="TAC204" s="333"/>
      <c r="TAD204" s="334"/>
      <c r="TAE204" s="372"/>
      <c r="TAF204" s="224"/>
      <c r="TAG204" s="224"/>
      <c r="TAH204" s="335"/>
      <c r="TAI204" s="335"/>
      <c r="TAJ204" s="224"/>
      <c r="TAK204" s="372"/>
      <c r="TAL204" s="372"/>
      <c r="TAM204" s="333"/>
      <c r="TAN204" s="334"/>
      <c r="TAO204" s="372"/>
      <c r="TAP204" s="224"/>
      <c r="TAQ204" s="224"/>
      <c r="TAR204" s="335"/>
      <c r="TAS204" s="335"/>
      <c r="TAT204" s="224"/>
      <c r="TAU204" s="372"/>
      <c r="TAV204" s="372"/>
      <c r="TAW204" s="333"/>
      <c r="TAX204" s="334"/>
      <c r="TAY204" s="372"/>
      <c r="TAZ204" s="224"/>
      <c r="TBA204" s="224"/>
      <c r="TBB204" s="335"/>
      <c r="TBC204" s="335"/>
      <c r="TBD204" s="224"/>
      <c r="TBE204" s="372"/>
      <c r="TBF204" s="372"/>
      <c r="TBG204" s="333"/>
      <c r="TBH204" s="334"/>
      <c r="TBI204" s="372"/>
      <c r="TBJ204" s="224"/>
      <c r="TBK204" s="224"/>
      <c r="TBL204" s="335"/>
      <c r="TBM204" s="335"/>
      <c r="TBN204" s="224"/>
      <c r="TBO204" s="372"/>
      <c r="TBP204" s="372"/>
      <c r="TBQ204" s="333"/>
      <c r="TBR204" s="334"/>
      <c r="TBS204" s="372"/>
      <c r="TBT204" s="224"/>
      <c r="TBU204" s="224"/>
      <c r="TBV204" s="335"/>
      <c r="TBW204" s="335"/>
      <c r="TBX204" s="224"/>
      <c r="TBY204" s="372"/>
      <c r="TBZ204" s="372"/>
      <c r="TCA204" s="333"/>
      <c r="TCB204" s="334"/>
      <c r="TCC204" s="372"/>
      <c r="TCD204" s="224"/>
      <c r="TCE204" s="224"/>
      <c r="TCF204" s="335"/>
      <c r="TCG204" s="335"/>
      <c r="TCH204" s="224"/>
      <c r="TCI204" s="372"/>
      <c r="TCJ204" s="372"/>
      <c r="TCK204" s="333"/>
      <c r="TCL204" s="334"/>
      <c r="TCM204" s="372"/>
      <c r="TCN204" s="224"/>
      <c r="TCO204" s="224"/>
      <c r="TCP204" s="335"/>
      <c r="TCQ204" s="335"/>
      <c r="TCR204" s="224"/>
      <c r="TCS204" s="372"/>
      <c r="TCT204" s="372"/>
      <c r="TCU204" s="333"/>
      <c r="TCV204" s="334"/>
      <c r="TCW204" s="372"/>
      <c r="TCX204" s="224"/>
      <c r="TCY204" s="224"/>
      <c r="TCZ204" s="335"/>
      <c r="TDA204" s="335"/>
      <c r="TDB204" s="224"/>
      <c r="TDC204" s="372"/>
      <c r="TDD204" s="372"/>
      <c r="TDE204" s="333"/>
      <c r="TDF204" s="334"/>
      <c r="TDG204" s="372"/>
      <c r="TDH204" s="224"/>
      <c r="TDI204" s="224"/>
      <c r="TDJ204" s="335"/>
      <c r="TDK204" s="335"/>
      <c r="TDL204" s="224"/>
      <c r="TDM204" s="372"/>
      <c r="TDN204" s="372"/>
      <c r="TDO204" s="333"/>
      <c r="TDP204" s="334"/>
      <c r="TDQ204" s="372"/>
      <c r="TDR204" s="224"/>
      <c r="TDS204" s="224"/>
      <c r="TDT204" s="335"/>
      <c r="TDU204" s="335"/>
      <c r="TDV204" s="224"/>
      <c r="TDW204" s="372"/>
      <c r="TDX204" s="372"/>
      <c r="TDY204" s="333"/>
      <c r="TDZ204" s="334"/>
      <c r="TEA204" s="372"/>
      <c r="TEB204" s="224"/>
      <c r="TEC204" s="224"/>
      <c r="TED204" s="335"/>
      <c r="TEE204" s="335"/>
      <c r="TEF204" s="224"/>
      <c r="TEG204" s="372"/>
      <c r="TEH204" s="372"/>
      <c r="TEI204" s="333"/>
      <c r="TEJ204" s="334"/>
      <c r="TEK204" s="372"/>
      <c r="TEL204" s="224"/>
      <c r="TEM204" s="224"/>
      <c r="TEN204" s="335"/>
      <c r="TEO204" s="335"/>
      <c r="TEP204" s="224"/>
      <c r="TEQ204" s="372"/>
      <c r="TER204" s="372"/>
      <c r="TES204" s="333"/>
      <c r="TET204" s="334"/>
      <c r="TEU204" s="372"/>
      <c r="TEV204" s="224"/>
      <c r="TEW204" s="224"/>
      <c r="TEX204" s="335"/>
      <c r="TEY204" s="335"/>
      <c r="TEZ204" s="224"/>
      <c r="TFA204" s="372"/>
      <c r="TFB204" s="372"/>
      <c r="TFC204" s="333"/>
      <c r="TFD204" s="334"/>
      <c r="TFE204" s="372"/>
      <c r="TFF204" s="224"/>
      <c r="TFG204" s="224"/>
      <c r="TFH204" s="335"/>
      <c r="TFI204" s="335"/>
      <c r="TFJ204" s="224"/>
      <c r="TFK204" s="372"/>
      <c r="TFL204" s="372"/>
      <c r="TFM204" s="333"/>
      <c r="TFN204" s="334"/>
      <c r="TFO204" s="372"/>
      <c r="TFP204" s="224"/>
      <c r="TFQ204" s="224"/>
      <c r="TFR204" s="335"/>
      <c r="TFS204" s="335"/>
      <c r="TFT204" s="224"/>
      <c r="TFU204" s="372"/>
      <c r="TFV204" s="372"/>
      <c r="TFW204" s="333"/>
      <c r="TFX204" s="334"/>
      <c r="TFY204" s="372"/>
      <c r="TFZ204" s="224"/>
      <c r="TGA204" s="224"/>
      <c r="TGB204" s="335"/>
      <c r="TGC204" s="335"/>
      <c r="TGD204" s="224"/>
      <c r="TGE204" s="372"/>
      <c r="TGF204" s="372"/>
      <c r="TGG204" s="333"/>
      <c r="TGH204" s="334"/>
      <c r="TGI204" s="372"/>
      <c r="TGJ204" s="224"/>
      <c r="TGK204" s="224"/>
      <c r="TGL204" s="335"/>
      <c r="TGM204" s="335"/>
      <c r="TGN204" s="224"/>
      <c r="TGO204" s="372"/>
      <c r="TGP204" s="372"/>
      <c r="TGQ204" s="333"/>
      <c r="TGR204" s="334"/>
      <c r="TGS204" s="372"/>
      <c r="TGT204" s="224"/>
      <c r="TGU204" s="224"/>
      <c r="TGV204" s="335"/>
      <c r="TGW204" s="335"/>
      <c r="TGX204" s="224"/>
      <c r="TGY204" s="372"/>
      <c r="TGZ204" s="372"/>
      <c r="THA204" s="333"/>
      <c r="THB204" s="334"/>
      <c r="THC204" s="372"/>
      <c r="THD204" s="224"/>
      <c r="THE204" s="224"/>
      <c r="THF204" s="335"/>
      <c r="THG204" s="335"/>
      <c r="THH204" s="224"/>
      <c r="THI204" s="372"/>
      <c r="THJ204" s="372"/>
      <c r="THK204" s="333"/>
      <c r="THL204" s="334"/>
      <c r="THM204" s="372"/>
      <c r="THN204" s="224"/>
      <c r="THO204" s="224"/>
      <c r="THP204" s="335"/>
      <c r="THQ204" s="335"/>
      <c r="THR204" s="224"/>
      <c r="THS204" s="372"/>
      <c r="THT204" s="372"/>
      <c r="THU204" s="333"/>
      <c r="THV204" s="334"/>
      <c r="THW204" s="372"/>
      <c r="THX204" s="224"/>
      <c r="THY204" s="224"/>
      <c r="THZ204" s="335"/>
      <c r="TIA204" s="335"/>
      <c r="TIB204" s="224"/>
      <c r="TIC204" s="372"/>
      <c r="TID204" s="372"/>
      <c r="TIE204" s="333"/>
      <c r="TIF204" s="334"/>
      <c r="TIG204" s="372"/>
      <c r="TIH204" s="224"/>
      <c r="TII204" s="224"/>
      <c r="TIJ204" s="335"/>
      <c r="TIK204" s="335"/>
      <c r="TIL204" s="224"/>
      <c r="TIM204" s="372"/>
      <c r="TIN204" s="372"/>
      <c r="TIO204" s="333"/>
      <c r="TIP204" s="334"/>
      <c r="TIQ204" s="372"/>
      <c r="TIR204" s="224"/>
      <c r="TIS204" s="224"/>
      <c r="TIT204" s="335"/>
      <c r="TIU204" s="335"/>
      <c r="TIV204" s="224"/>
      <c r="TIW204" s="372"/>
      <c r="TIX204" s="372"/>
      <c r="TIY204" s="333"/>
      <c r="TIZ204" s="334"/>
      <c r="TJA204" s="372"/>
      <c r="TJB204" s="224"/>
      <c r="TJC204" s="224"/>
      <c r="TJD204" s="335"/>
      <c r="TJE204" s="335"/>
      <c r="TJF204" s="224"/>
      <c r="TJG204" s="372"/>
      <c r="TJH204" s="372"/>
      <c r="TJI204" s="333"/>
      <c r="TJJ204" s="334"/>
      <c r="TJK204" s="372"/>
      <c r="TJL204" s="224"/>
      <c r="TJM204" s="224"/>
      <c r="TJN204" s="335"/>
      <c r="TJO204" s="335"/>
      <c r="TJP204" s="224"/>
      <c r="TJQ204" s="372"/>
      <c r="TJR204" s="372"/>
      <c r="TJS204" s="333"/>
      <c r="TJT204" s="334"/>
      <c r="TJU204" s="372"/>
      <c r="TJV204" s="224"/>
      <c r="TJW204" s="224"/>
      <c r="TJX204" s="335"/>
      <c r="TJY204" s="335"/>
      <c r="TJZ204" s="224"/>
      <c r="TKA204" s="372"/>
      <c r="TKB204" s="372"/>
      <c r="TKC204" s="333"/>
      <c r="TKD204" s="334"/>
      <c r="TKE204" s="372"/>
      <c r="TKF204" s="224"/>
      <c r="TKG204" s="224"/>
      <c r="TKH204" s="335"/>
      <c r="TKI204" s="335"/>
      <c r="TKJ204" s="224"/>
      <c r="TKK204" s="372"/>
      <c r="TKL204" s="372"/>
      <c r="TKM204" s="333"/>
      <c r="TKN204" s="334"/>
      <c r="TKO204" s="372"/>
      <c r="TKP204" s="224"/>
      <c r="TKQ204" s="224"/>
      <c r="TKR204" s="335"/>
      <c r="TKS204" s="335"/>
      <c r="TKT204" s="224"/>
      <c r="TKU204" s="372"/>
      <c r="TKV204" s="372"/>
      <c r="TKW204" s="333"/>
      <c r="TKX204" s="334"/>
      <c r="TKY204" s="372"/>
      <c r="TKZ204" s="224"/>
      <c r="TLA204" s="224"/>
      <c r="TLB204" s="335"/>
      <c r="TLC204" s="335"/>
      <c r="TLD204" s="224"/>
      <c r="TLE204" s="372"/>
      <c r="TLF204" s="372"/>
      <c r="TLG204" s="333"/>
      <c r="TLH204" s="334"/>
      <c r="TLI204" s="372"/>
      <c r="TLJ204" s="224"/>
      <c r="TLK204" s="224"/>
      <c r="TLL204" s="335"/>
      <c r="TLM204" s="335"/>
      <c r="TLN204" s="224"/>
      <c r="TLO204" s="372"/>
      <c r="TLP204" s="372"/>
      <c r="TLQ204" s="333"/>
      <c r="TLR204" s="334"/>
      <c r="TLS204" s="372"/>
      <c r="TLT204" s="224"/>
      <c r="TLU204" s="224"/>
      <c r="TLV204" s="335"/>
      <c r="TLW204" s="335"/>
      <c r="TLX204" s="224"/>
      <c r="TLY204" s="372"/>
      <c r="TLZ204" s="372"/>
      <c r="TMA204" s="333"/>
      <c r="TMB204" s="334"/>
      <c r="TMC204" s="372"/>
      <c r="TMD204" s="224"/>
      <c r="TME204" s="224"/>
      <c r="TMF204" s="335"/>
      <c r="TMG204" s="335"/>
      <c r="TMH204" s="224"/>
      <c r="TMI204" s="372"/>
      <c r="TMJ204" s="372"/>
      <c r="TMK204" s="333"/>
      <c r="TML204" s="334"/>
      <c r="TMM204" s="372"/>
      <c r="TMN204" s="224"/>
      <c r="TMO204" s="224"/>
      <c r="TMP204" s="335"/>
      <c r="TMQ204" s="335"/>
      <c r="TMR204" s="224"/>
      <c r="TMS204" s="372"/>
      <c r="TMT204" s="372"/>
      <c r="TMU204" s="333"/>
      <c r="TMV204" s="334"/>
      <c r="TMW204" s="372"/>
      <c r="TMX204" s="224"/>
      <c r="TMY204" s="224"/>
      <c r="TMZ204" s="335"/>
      <c r="TNA204" s="335"/>
      <c r="TNB204" s="224"/>
      <c r="TNC204" s="372"/>
      <c r="TND204" s="372"/>
      <c r="TNE204" s="333"/>
      <c r="TNF204" s="334"/>
      <c r="TNG204" s="372"/>
      <c r="TNH204" s="224"/>
      <c r="TNI204" s="224"/>
      <c r="TNJ204" s="335"/>
      <c r="TNK204" s="335"/>
      <c r="TNL204" s="224"/>
      <c r="TNM204" s="372"/>
      <c r="TNN204" s="372"/>
      <c r="TNO204" s="333"/>
      <c r="TNP204" s="334"/>
      <c r="TNQ204" s="372"/>
      <c r="TNR204" s="224"/>
      <c r="TNS204" s="224"/>
      <c r="TNT204" s="335"/>
      <c r="TNU204" s="335"/>
      <c r="TNV204" s="224"/>
      <c r="TNW204" s="372"/>
      <c r="TNX204" s="372"/>
      <c r="TNY204" s="333"/>
      <c r="TNZ204" s="334"/>
      <c r="TOA204" s="372"/>
      <c r="TOB204" s="224"/>
      <c r="TOC204" s="224"/>
      <c r="TOD204" s="335"/>
      <c r="TOE204" s="335"/>
      <c r="TOF204" s="224"/>
      <c r="TOG204" s="372"/>
      <c r="TOH204" s="372"/>
      <c r="TOI204" s="333"/>
      <c r="TOJ204" s="334"/>
      <c r="TOK204" s="372"/>
      <c r="TOL204" s="224"/>
      <c r="TOM204" s="224"/>
      <c r="TON204" s="335"/>
      <c r="TOO204" s="335"/>
      <c r="TOP204" s="224"/>
      <c r="TOQ204" s="372"/>
      <c r="TOR204" s="372"/>
      <c r="TOS204" s="333"/>
      <c r="TOT204" s="334"/>
      <c r="TOU204" s="372"/>
      <c r="TOV204" s="224"/>
      <c r="TOW204" s="224"/>
      <c r="TOX204" s="335"/>
      <c r="TOY204" s="335"/>
      <c r="TOZ204" s="224"/>
      <c r="TPA204" s="372"/>
      <c r="TPB204" s="372"/>
      <c r="TPC204" s="333"/>
      <c r="TPD204" s="334"/>
      <c r="TPE204" s="372"/>
      <c r="TPF204" s="224"/>
      <c r="TPG204" s="224"/>
      <c r="TPH204" s="335"/>
      <c r="TPI204" s="335"/>
      <c r="TPJ204" s="224"/>
      <c r="TPK204" s="372"/>
      <c r="TPL204" s="372"/>
      <c r="TPM204" s="333"/>
      <c r="TPN204" s="334"/>
      <c r="TPO204" s="372"/>
      <c r="TPP204" s="224"/>
      <c r="TPQ204" s="224"/>
      <c r="TPR204" s="335"/>
      <c r="TPS204" s="335"/>
      <c r="TPT204" s="224"/>
      <c r="TPU204" s="372"/>
      <c r="TPV204" s="372"/>
      <c r="TPW204" s="333"/>
      <c r="TPX204" s="334"/>
      <c r="TPY204" s="372"/>
      <c r="TPZ204" s="224"/>
      <c r="TQA204" s="224"/>
      <c r="TQB204" s="335"/>
      <c r="TQC204" s="335"/>
      <c r="TQD204" s="224"/>
      <c r="TQE204" s="372"/>
      <c r="TQF204" s="372"/>
      <c r="TQG204" s="333"/>
      <c r="TQH204" s="334"/>
      <c r="TQI204" s="372"/>
      <c r="TQJ204" s="224"/>
      <c r="TQK204" s="224"/>
      <c r="TQL204" s="335"/>
      <c r="TQM204" s="335"/>
      <c r="TQN204" s="224"/>
      <c r="TQO204" s="372"/>
      <c r="TQP204" s="372"/>
      <c r="TQQ204" s="333"/>
      <c r="TQR204" s="334"/>
      <c r="TQS204" s="372"/>
      <c r="TQT204" s="224"/>
      <c r="TQU204" s="224"/>
      <c r="TQV204" s="335"/>
      <c r="TQW204" s="335"/>
      <c r="TQX204" s="224"/>
      <c r="TQY204" s="372"/>
      <c r="TQZ204" s="372"/>
      <c r="TRA204" s="333"/>
      <c r="TRB204" s="334"/>
      <c r="TRC204" s="372"/>
      <c r="TRD204" s="224"/>
      <c r="TRE204" s="224"/>
      <c r="TRF204" s="335"/>
      <c r="TRG204" s="335"/>
      <c r="TRH204" s="224"/>
      <c r="TRI204" s="372"/>
      <c r="TRJ204" s="372"/>
      <c r="TRK204" s="333"/>
      <c r="TRL204" s="334"/>
      <c r="TRM204" s="372"/>
      <c r="TRN204" s="224"/>
      <c r="TRO204" s="224"/>
      <c r="TRP204" s="335"/>
      <c r="TRQ204" s="335"/>
      <c r="TRR204" s="224"/>
      <c r="TRS204" s="372"/>
      <c r="TRT204" s="372"/>
      <c r="TRU204" s="333"/>
      <c r="TRV204" s="334"/>
      <c r="TRW204" s="372"/>
      <c r="TRX204" s="224"/>
      <c r="TRY204" s="224"/>
      <c r="TRZ204" s="335"/>
      <c r="TSA204" s="335"/>
      <c r="TSB204" s="224"/>
      <c r="TSC204" s="372"/>
      <c r="TSD204" s="372"/>
      <c r="TSE204" s="333"/>
      <c r="TSF204" s="334"/>
      <c r="TSG204" s="372"/>
      <c r="TSH204" s="224"/>
      <c r="TSI204" s="224"/>
      <c r="TSJ204" s="335"/>
      <c r="TSK204" s="335"/>
      <c r="TSL204" s="224"/>
      <c r="TSM204" s="372"/>
      <c r="TSN204" s="372"/>
      <c r="TSO204" s="333"/>
      <c r="TSP204" s="334"/>
      <c r="TSQ204" s="372"/>
      <c r="TSR204" s="224"/>
      <c r="TSS204" s="224"/>
      <c r="TST204" s="335"/>
      <c r="TSU204" s="335"/>
      <c r="TSV204" s="224"/>
      <c r="TSW204" s="372"/>
      <c r="TSX204" s="372"/>
      <c r="TSY204" s="333"/>
      <c r="TSZ204" s="334"/>
      <c r="TTA204" s="372"/>
      <c r="TTB204" s="224"/>
      <c r="TTC204" s="224"/>
      <c r="TTD204" s="335"/>
      <c r="TTE204" s="335"/>
      <c r="TTF204" s="224"/>
      <c r="TTG204" s="372"/>
      <c r="TTH204" s="372"/>
      <c r="TTI204" s="333"/>
      <c r="TTJ204" s="334"/>
      <c r="TTK204" s="372"/>
      <c r="TTL204" s="224"/>
      <c r="TTM204" s="224"/>
      <c r="TTN204" s="335"/>
      <c r="TTO204" s="335"/>
      <c r="TTP204" s="224"/>
      <c r="TTQ204" s="372"/>
      <c r="TTR204" s="372"/>
      <c r="TTS204" s="333"/>
      <c r="TTT204" s="334"/>
      <c r="TTU204" s="372"/>
      <c r="TTV204" s="224"/>
      <c r="TTW204" s="224"/>
      <c r="TTX204" s="335"/>
      <c r="TTY204" s="335"/>
      <c r="TTZ204" s="224"/>
      <c r="TUA204" s="372"/>
      <c r="TUB204" s="372"/>
      <c r="TUC204" s="333"/>
      <c r="TUD204" s="334"/>
      <c r="TUE204" s="372"/>
      <c r="TUF204" s="224"/>
      <c r="TUG204" s="224"/>
      <c r="TUH204" s="335"/>
      <c r="TUI204" s="335"/>
      <c r="TUJ204" s="224"/>
      <c r="TUK204" s="372"/>
      <c r="TUL204" s="372"/>
      <c r="TUM204" s="333"/>
      <c r="TUN204" s="334"/>
      <c r="TUO204" s="372"/>
      <c r="TUP204" s="224"/>
      <c r="TUQ204" s="224"/>
      <c r="TUR204" s="335"/>
      <c r="TUS204" s="335"/>
      <c r="TUT204" s="224"/>
      <c r="TUU204" s="372"/>
      <c r="TUV204" s="372"/>
      <c r="TUW204" s="333"/>
      <c r="TUX204" s="334"/>
      <c r="TUY204" s="372"/>
      <c r="TUZ204" s="224"/>
      <c r="TVA204" s="224"/>
      <c r="TVB204" s="335"/>
      <c r="TVC204" s="335"/>
      <c r="TVD204" s="224"/>
      <c r="TVE204" s="372"/>
      <c r="TVF204" s="372"/>
      <c r="TVG204" s="333"/>
      <c r="TVH204" s="334"/>
      <c r="TVI204" s="372"/>
      <c r="TVJ204" s="224"/>
      <c r="TVK204" s="224"/>
      <c r="TVL204" s="335"/>
      <c r="TVM204" s="335"/>
      <c r="TVN204" s="224"/>
      <c r="TVO204" s="372"/>
      <c r="TVP204" s="372"/>
      <c r="TVQ204" s="333"/>
      <c r="TVR204" s="334"/>
      <c r="TVS204" s="372"/>
      <c r="TVT204" s="224"/>
      <c r="TVU204" s="224"/>
      <c r="TVV204" s="335"/>
      <c r="TVW204" s="335"/>
      <c r="TVX204" s="224"/>
      <c r="TVY204" s="372"/>
      <c r="TVZ204" s="372"/>
      <c r="TWA204" s="333"/>
      <c r="TWB204" s="334"/>
      <c r="TWC204" s="372"/>
      <c r="TWD204" s="224"/>
      <c r="TWE204" s="224"/>
      <c r="TWF204" s="335"/>
      <c r="TWG204" s="335"/>
      <c r="TWH204" s="224"/>
      <c r="TWI204" s="372"/>
      <c r="TWJ204" s="372"/>
      <c r="TWK204" s="333"/>
      <c r="TWL204" s="334"/>
      <c r="TWM204" s="372"/>
      <c r="TWN204" s="224"/>
      <c r="TWO204" s="224"/>
      <c r="TWP204" s="335"/>
      <c r="TWQ204" s="335"/>
      <c r="TWR204" s="224"/>
      <c r="TWS204" s="372"/>
      <c r="TWT204" s="372"/>
      <c r="TWU204" s="333"/>
      <c r="TWV204" s="334"/>
      <c r="TWW204" s="372"/>
      <c r="TWX204" s="224"/>
      <c r="TWY204" s="224"/>
      <c r="TWZ204" s="335"/>
      <c r="TXA204" s="335"/>
      <c r="TXB204" s="224"/>
      <c r="TXC204" s="372"/>
      <c r="TXD204" s="372"/>
      <c r="TXE204" s="333"/>
      <c r="TXF204" s="334"/>
      <c r="TXG204" s="372"/>
      <c r="TXH204" s="224"/>
      <c r="TXI204" s="224"/>
      <c r="TXJ204" s="335"/>
      <c r="TXK204" s="335"/>
      <c r="TXL204" s="224"/>
      <c r="TXM204" s="372"/>
      <c r="TXN204" s="372"/>
      <c r="TXO204" s="333"/>
      <c r="TXP204" s="334"/>
      <c r="TXQ204" s="372"/>
      <c r="TXR204" s="224"/>
      <c r="TXS204" s="224"/>
      <c r="TXT204" s="335"/>
      <c r="TXU204" s="335"/>
      <c r="TXV204" s="224"/>
      <c r="TXW204" s="372"/>
      <c r="TXX204" s="372"/>
      <c r="TXY204" s="333"/>
      <c r="TXZ204" s="334"/>
      <c r="TYA204" s="372"/>
      <c r="TYB204" s="224"/>
      <c r="TYC204" s="224"/>
      <c r="TYD204" s="335"/>
      <c r="TYE204" s="335"/>
      <c r="TYF204" s="224"/>
      <c r="TYG204" s="372"/>
      <c r="TYH204" s="372"/>
      <c r="TYI204" s="333"/>
      <c r="TYJ204" s="334"/>
      <c r="TYK204" s="372"/>
      <c r="TYL204" s="224"/>
      <c r="TYM204" s="224"/>
      <c r="TYN204" s="335"/>
      <c r="TYO204" s="335"/>
      <c r="TYP204" s="224"/>
      <c r="TYQ204" s="372"/>
      <c r="TYR204" s="372"/>
      <c r="TYS204" s="333"/>
      <c r="TYT204" s="334"/>
      <c r="TYU204" s="372"/>
      <c r="TYV204" s="224"/>
      <c r="TYW204" s="224"/>
      <c r="TYX204" s="335"/>
      <c r="TYY204" s="335"/>
      <c r="TYZ204" s="224"/>
      <c r="TZA204" s="372"/>
      <c r="TZB204" s="372"/>
      <c r="TZC204" s="333"/>
      <c r="TZD204" s="334"/>
      <c r="TZE204" s="372"/>
      <c r="TZF204" s="224"/>
      <c r="TZG204" s="224"/>
      <c r="TZH204" s="335"/>
      <c r="TZI204" s="335"/>
      <c r="TZJ204" s="224"/>
      <c r="TZK204" s="372"/>
      <c r="TZL204" s="372"/>
      <c r="TZM204" s="333"/>
      <c r="TZN204" s="334"/>
      <c r="TZO204" s="372"/>
      <c r="TZP204" s="224"/>
      <c r="TZQ204" s="224"/>
      <c r="TZR204" s="335"/>
      <c r="TZS204" s="335"/>
      <c r="TZT204" s="224"/>
      <c r="TZU204" s="372"/>
      <c r="TZV204" s="372"/>
      <c r="TZW204" s="333"/>
      <c r="TZX204" s="334"/>
      <c r="TZY204" s="372"/>
      <c r="TZZ204" s="224"/>
      <c r="UAA204" s="224"/>
      <c r="UAB204" s="335"/>
      <c r="UAC204" s="335"/>
      <c r="UAD204" s="224"/>
      <c r="UAE204" s="372"/>
      <c r="UAF204" s="372"/>
      <c r="UAG204" s="333"/>
      <c r="UAH204" s="334"/>
      <c r="UAI204" s="372"/>
      <c r="UAJ204" s="224"/>
      <c r="UAK204" s="224"/>
      <c r="UAL204" s="335"/>
      <c r="UAM204" s="335"/>
      <c r="UAN204" s="224"/>
      <c r="UAO204" s="372"/>
      <c r="UAP204" s="372"/>
      <c r="UAQ204" s="333"/>
      <c r="UAR204" s="334"/>
      <c r="UAS204" s="372"/>
      <c r="UAT204" s="224"/>
      <c r="UAU204" s="224"/>
      <c r="UAV204" s="335"/>
      <c r="UAW204" s="335"/>
      <c r="UAX204" s="224"/>
      <c r="UAY204" s="372"/>
      <c r="UAZ204" s="372"/>
      <c r="UBA204" s="333"/>
      <c r="UBB204" s="334"/>
      <c r="UBC204" s="372"/>
      <c r="UBD204" s="224"/>
      <c r="UBE204" s="224"/>
      <c r="UBF204" s="335"/>
      <c r="UBG204" s="335"/>
      <c r="UBH204" s="224"/>
      <c r="UBI204" s="372"/>
      <c r="UBJ204" s="372"/>
      <c r="UBK204" s="333"/>
      <c r="UBL204" s="334"/>
      <c r="UBM204" s="372"/>
      <c r="UBN204" s="224"/>
      <c r="UBO204" s="224"/>
      <c r="UBP204" s="335"/>
      <c r="UBQ204" s="335"/>
      <c r="UBR204" s="224"/>
      <c r="UBS204" s="372"/>
      <c r="UBT204" s="372"/>
      <c r="UBU204" s="333"/>
      <c r="UBV204" s="334"/>
      <c r="UBW204" s="372"/>
      <c r="UBX204" s="224"/>
      <c r="UBY204" s="224"/>
      <c r="UBZ204" s="335"/>
      <c r="UCA204" s="335"/>
      <c r="UCB204" s="224"/>
      <c r="UCC204" s="372"/>
      <c r="UCD204" s="372"/>
      <c r="UCE204" s="333"/>
      <c r="UCF204" s="334"/>
      <c r="UCG204" s="372"/>
      <c r="UCH204" s="224"/>
      <c r="UCI204" s="224"/>
      <c r="UCJ204" s="335"/>
      <c r="UCK204" s="335"/>
      <c r="UCL204" s="224"/>
      <c r="UCM204" s="372"/>
      <c r="UCN204" s="372"/>
      <c r="UCO204" s="333"/>
      <c r="UCP204" s="334"/>
      <c r="UCQ204" s="372"/>
      <c r="UCR204" s="224"/>
      <c r="UCS204" s="224"/>
      <c r="UCT204" s="335"/>
      <c r="UCU204" s="335"/>
      <c r="UCV204" s="224"/>
      <c r="UCW204" s="372"/>
      <c r="UCX204" s="372"/>
      <c r="UCY204" s="333"/>
      <c r="UCZ204" s="334"/>
      <c r="UDA204" s="372"/>
      <c r="UDB204" s="224"/>
      <c r="UDC204" s="224"/>
      <c r="UDD204" s="335"/>
      <c r="UDE204" s="335"/>
      <c r="UDF204" s="224"/>
      <c r="UDG204" s="372"/>
      <c r="UDH204" s="372"/>
      <c r="UDI204" s="333"/>
      <c r="UDJ204" s="334"/>
      <c r="UDK204" s="372"/>
      <c r="UDL204" s="224"/>
      <c r="UDM204" s="224"/>
      <c r="UDN204" s="335"/>
      <c r="UDO204" s="335"/>
      <c r="UDP204" s="224"/>
      <c r="UDQ204" s="372"/>
      <c r="UDR204" s="372"/>
      <c r="UDS204" s="333"/>
      <c r="UDT204" s="334"/>
      <c r="UDU204" s="372"/>
      <c r="UDV204" s="224"/>
      <c r="UDW204" s="224"/>
      <c r="UDX204" s="335"/>
      <c r="UDY204" s="335"/>
      <c r="UDZ204" s="224"/>
      <c r="UEA204" s="372"/>
      <c r="UEB204" s="372"/>
      <c r="UEC204" s="333"/>
      <c r="UED204" s="334"/>
      <c r="UEE204" s="372"/>
      <c r="UEF204" s="224"/>
      <c r="UEG204" s="224"/>
      <c r="UEH204" s="335"/>
      <c r="UEI204" s="335"/>
      <c r="UEJ204" s="224"/>
      <c r="UEK204" s="372"/>
      <c r="UEL204" s="372"/>
      <c r="UEM204" s="333"/>
      <c r="UEN204" s="334"/>
      <c r="UEO204" s="372"/>
      <c r="UEP204" s="224"/>
      <c r="UEQ204" s="224"/>
      <c r="UER204" s="335"/>
      <c r="UES204" s="335"/>
      <c r="UET204" s="224"/>
      <c r="UEU204" s="372"/>
      <c r="UEV204" s="372"/>
      <c r="UEW204" s="333"/>
      <c r="UEX204" s="334"/>
      <c r="UEY204" s="372"/>
      <c r="UEZ204" s="224"/>
      <c r="UFA204" s="224"/>
      <c r="UFB204" s="335"/>
      <c r="UFC204" s="335"/>
      <c r="UFD204" s="224"/>
      <c r="UFE204" s="372"/>
      <c r="UFF204" s="372"/>
      <c r="UFG204" s="333"/>
      <c r="UFH204" s="334"/>
      <c r="UFI204" s="372"/>
      <c r="UFJ204" s="224"/>
      <c r="UFK204" s="224"/>
      <c r="UFL204" s="335"/>
      <c r="UFM204" s="335"/>
      <c r="UFN204" s="224"/>
      <c r="UFO204" s="372"/>
      <c r="UFP204" s="372"/>
      <c r="UFQ204" s="333"/>
      <c r="UFR204" s="334"/>
      <c r="UFS204" s="372"/>
      <c r="UFT204" s="224"/>
      <c r="UFU204" s="224"/>
      <c r="UFV204" s="335"/>
      <c r="UFW204" s="335"/>
      <c r="UFX204" s="224"/>
      <c r="UFY204" s="372"/>
      <c r="UFZ204" s="372"/>
      <c r="UGA204" s="333"/>
      <c r="UGB204" s="334"/>
      <c r="UGC204" s="372"/>
      <c r="UGD204" s="224"/>
      <c r="UGE204" s="224"/>
      <c r="UGF204" s="335"/>
      <c r="UGG204" s="335"/>
      <c r="UGH204" s="224"/>
      <c r="UGI204" s="372"/>
      <c r="UGJ204" s="372"/>
      <c r="UGK204" s="333"/>
      <c r="UGL204" s="334"/>
      <c r="UGM204" s="372"/>
      <c r="UGN204" s="224"/>
      <c r="UGO204" s="224"/>
      <c r="UGP204" s="335"/>
      <c r="UGQ204" s="335"/>
      <c r="UGR204" s="224"/>
      <c r="UGS204" s="372"/>
      <c r="UGT204" s="372"/>
      <c r="UGU204" s="333"/>
      <c r="UGV204" s="334"/>
      <c r="UGW204" s="372"/>
      <c r="UGX204" s="224"/>
      <c r="UGY204" s="224"/>
      <c r="UGZ204" s="335"/>
      <c r="UHA204" s="335"/>
      <c r="UHB204" s="224"/>
      <c r="UHC204" s="372"/>
      <c r="UHD204" s="372"/>
      <c r="UHE204" s="333"/>
      <c r="UHF204" s="334"/>
      <c r="UHG204" s="372"/>
      <c r="UHH204" s="224"/>
      <c r="UHI204" s="224"/>
      <c r="UHJ204" s="335"/>
      <c r="UHK204" s="335"/>
      <c r="UHL204" s="224"/>
      <c r="UHM204" s="372"/>
      <c r="UHN204" s="372"/>
      <c r="UHO204" s="333"/>
      <c r="UHP204" s="334"/>
      <c r="UHQ204" s="372"/>
      <c r="UHR204" s="224"/>
      <c r="UHS204" s="224"/>
      <c r="UHT204" s="335"/>
      <c r="UHU204" s="335"/>
      <c r="UHV204" s="224"/>
      <c r="UHW204" s="372"/>
      <c r="UHX204" s="372"/>
      <c r="UHY204" s="333"/>
      <c r="UHZ204" s="334"/>
      <c r="UIA204" s="372"/>
      <c r="UIB204" s="224"/>
      <c r="UIC204" s="224"/>
      <c r="UID204" s="335"/>
      <c r="UIE204" s="335"/>
      <c r="UIF204" s="224"/>
      <c r="UIG204" s="372"/>
      <c r="UIH204" s="372"/>
      <c r="UII204" s="333"/>
      <c r="UIJ204" s="334"/>
      <c r="UIK204" s="372"/>
      <c r="UIL204" s="224"/>
      <c r="UIM204" s="224"/>
      <c r="UIN204" s="335"/>
      <c r="UIO204" s="335"/>
      <c r="UIP204" s="224"/>
      <c r="UIQ204" s="372"/>
      <c r="UIR204" s="372"/>
      <c r="UIS204" s="333"/>
      <c r="UIT204" s="334"/>
      <c r="UIU204" s="372"/>
      <c r="UIV204" s="224"/>
      <c r="UIW204" s="224"/>
      <c r="UIX204" s="335"/>
      <c r="UIY204" s="335"/>
      <c r="UIZ204" s="224"/>
      <c r="UJA204" s="372"/>
      <c r="UJB204" s="372"/>
      <c r="UJC204" s="333"/>
      <c r="UJD204" s="334"/>
      <c r="UJE204" s="372"/>
      <c r="UJF204" s="224"/>
      <c r="UJG204" s="224"/>
      <c r="UJH204" s="335"/>
      <c r="UJI204" s="335"/>
      <c r="UJJ204" s="224"/>
      <c r="UJK204" s="372"/>
      <c r="UJL204" s="372"/>
      <c r="UJM204" s="333"/>
      <c r="UJN204" s="334"/>
      <c r="UJO204" s="372"/>
      <c r="UJP204" s="224"/>
      <c r="UJQ204" s="224"/>
      <c r="UJR204" s="335"/>
      <c r="UJS204" s="335"/>
      <c r="UJT204" s="224"/>
      <c r="UJU204" s="372"/>
      <c r="UJV204" s="372"/>
      <c r="UJW204" s="333"/>
      <c r="UJX204" s="334"/>
      <c r="UJY204" s="372"/>
      <c r="UJZ204" s="224"/>
      <c r="UKA204" s="224"/>
      <c r="UKB204" s="335"/>
      <c r="UKC204" s="335"/>
      <c r="UKD204" s="224"/>
      <c r="UKE204" s="372"/>
      <c r="UKF204" s="372"/>
      <c r="UKG204" s="333"/>
      <c r="UKH204" s="334"/>
      <c r="UKI204" s="372"/>
      <c r="UKJ204" s="224"/>
      <c r="UKK204" s="224"/>
      <c r="UKL204" s="335"/>
      <c r="UKM204" s="335"/>
      <c r="UKN204" s="224"/>
      <c r="UKO204" s="372"/>
      <c r="UKP204" s="372"/>
      <c r="UKQ204" s="333"/>
      <c r="UKR204" s="334"/>
      <c r="UKS204" s="372"/>
      <c r="UKT204" s="224"/>
      <c r="UKU204" s="224"/>
      <c r="UKV204" s="335"/>
      <c r="UKW204" s="335"/>
      <c r="UKX204" s="224"/>
      <c r="UKY204" s="372"/>
      <c r="UKZ204" s="372"/>
      <c r="ULA204" s="333"/>
      <c r="ULB204" s="334"/>
      <c r="ULC204" s="372"/>
      <c r="ULD204" s="224"/>
      <c r="ULE204" s="224"/>
      <c r="ULF204" s="335"/>
      <c r="ULG204" s="335"/>
      <c r="ULH204" s="224"/>
      <c r="ULI204" s="372"/>
      <c r="ULJ204" s="372"/>
      <c r="ULK204" s="333"/>
      <c r="ULL204" s="334"/>
      <c r="ULM204" s="372"/>
      <c r="ULN204" s="224"/>
      <c r="ULO204" s="224"/>
      <c r="ULP204" s="335"/>
      <c r="ULQ204" s="335"/>
      <c r="ULR204" s="224"/>
      <c r="ULS204" s="372"/>
      <c r="ULT204" s="372"/>
      <c r="ULU204" s="333"/>
      <c r="ULV204" s="334"/>
      <c r="ULW204" s="372"/>
      <c r="ULX204" s="224"/>
      <c r="ULY204" s="224"/>
      <c r="ULZ204" s="335"/>
      <c r="UMA204" s="335"/>
      <c r="UMB204" s="224"/>
      <c r="UMC204" s="372"/>
      <c r="UMD204" s="372"/>
      <c r="UME204" s="333"/>
      <c r="UMF204" s="334"/>
      <c r="UMG204" s="372"/>
      <c r="UMH204" s="224"/>
      <c r="UMI204" s="224"/>
      <c r="UMJ204" s="335"/>
      <c r="UMK204" s="335"/>
      <c r="UML204" s="224"/>
      <c r="UMM204" s="372"/>
      <c r="UMN204" s="372"/>
      <c r="UMO204" s="333"/>
      <c r="UMP204" s="334"/>
      <c r="UMQ204" s="372"/>
      <c r="UMR204" s="224"/>
      <c r="UMS204" s="224"/>
      <c r="UMT204" s="335"/>
      <c r="UMU204" s="335"/>
      <c r="UMV204" s="224"/>
      <c r="UMW204" s="372"/>
      <c r="UMX204" s="372"/>
      <c r="UMY204" s="333"/>
      <c r="UMZ204" s="334"/>
      <c r="UNA204" s="372"/>
      <c r="UNB204" s="224"/>
      <c r="UNC204" s="224"/>
      <c r="UND204" s="335"/>
      <c r="UNE204" s="335"/>
      <c r="UNF204" s="224"/>
      <c r="UNG204" s="372"/>
      <c r="UNH204" s="372"/>
      <c r="UNI204" s="333"/>
      <c r="UNJ204" s="334"/>
      <c r="UNK204" s="372"/>
      <c r="UNL204" s="224"/>
      <c r="UNM204" s="224"/>
      <c r="UNN204" s="335"/>
      <c r="UNO204" s="335"/>
      <c r="UNP204" s="224"/>
      <c r="UNQ204" s="372"/>
      <c r="UNR204" s="372"/>
      <c r="UNS204" s="333"/>
      <c r="UNT204" s="334"/>
      <c r="UNU204" s="372"/>
      <c r="UNV204" s="224"/>
      <c r="UNW204" s="224"/>
      <c r="UNX204" s="335"/>
      <c r="UNY204" s="335"/>
      <c r="UNZ204" s="224"/>
      <c r="UOA204" s="372"/>
      <c r="UOB204" s="372"/>
      <c r="UOC204" s="333"/>
      <c r="UOD204" s="334"/>
      <c r="UOE204" s="372"/>
      <c r="UOF204" s="224"/>
      <c r="UOG204" s="224"/>
      <c r="UOH204" s="335"/>
      <c r="UOI204" s="335"/>
      <c r="UOJ204" s="224"/>
      <c r="UOK204" s="372"/>
      <c r="UOL204" s="372"/>
      <c r="UOM204" s="333"/>
      <c r="UON204" s="334"/>
      <c r="UOO204" s="372"/>
      <c r="UOP204" s="224"/>
      <c r="UOQ204" s="224"/>
      <c r="UOR204" s="335"/>
      <c r="UOS204" s="335"/>
      <c r="UOT204" s="224"/>
      <c r="UOU204" s="372"/>
      <c r="UOV204" s="372"/>
      <c r="UOW204" s="333"/>
      <c r="UOX204" s="334"/>
      <c r="UOY204" s="372"/>
      <c r="UOZ204" s="224"/>
      <c r="UPA204" s="224"/>
      <c r="UPB204" s="335"/>
      <c r="UPC204" s="335"/>
      <c r="UPD204" s="224"/>
      <c r="UPE204" s="372"/>
      <c r="UPF204" s="372"/>
      <c r="UPG204" s="333"/>
      <c r="UPH204" s="334"/>
      <c r="UPI204" s="372"/>
      <c r="UPJ204" s="224"/>
      <c r="UPK204" s="224"/>
      <c r="UPL204" s="335"/>
      <c r="UPM204" s="335"/>
      <c r="UPN204" s="224"/>
      <c r="UPO204" s="372"/>
      <c r="UPP204" s="372"/>
      <c r="UPQ204" s="333"/>
      <c r="UPR204" s="334"/>
      <c r="UPS204" s="372"/>
      <c r="UPT204" s="224"/>
      <c r="UPU204" s="224"/>
      <c r="UPV204" s="335"/>
      <c r="UPW204" s="335"/>
      <c r="UPX204" s="224"/>
      <c r="UPY204" s="372"/>
      <c r="UPZ204" s="372"/>
      <c r="UQA204" s="333"/>
      <c r="UQB204" s="334"/>
      <c r="UQC204" s="372"/>
      <c r="UQD204" s="224"/>
      <c r="UQE204" s="224"/>
      <c r="UQF204" s="335"/>
      <c r="UQG204" s="335"/>
      <c r="UQH204" s="224"/>
      <c r="UQI204" s="372"/>
      <c r="UQJ204" s="372"/>
      <c r="UQK204" s="333"/>
      <c r="UQL204" s="334"/>
      <c r="UQM204" s="372"/>
      <c r="UQN204" s="224"/>
      <c r="UQO204" s="224"/>
      <c r="UQP204" s="335"/>
      <c r="UQQ204" s="335"/>
      <c r="UQR204" s="224"/>
      <c r="UQS204" s="372"/>
      <c r="UQT204" s="372"/>
      <c r="UQU204" s="333"/>
      <c r="UQV204" s="334"/>
      <c r="UQW204" s="372"/>
      <c r="UQX204" s="224"/>
      <c r="UQY204" s="224"/>
      <c r="UQZ204" s="335"/>
      <c r="URA204" s="335"/>
      <c r="URB204" s="224"/>
      <c r="URC204" s="372"/>
      <c r="URD204" s="372"/>
      <c r="URE204" s="333"/>
      <c r="URF204" s="334"/>
      <c r="URG204" s="372"/>
      <c r="URH204" s="224"/>
      <c r="URI204" s="224"/>
      <c r="URJ204" s="335"/>
      <c r="URK204" s="335"/>
      <c r="URL204" s="224"/>
      <c r="URM204" s="372"/>
      <c r="URN204" s="372"/>
      <c r="URO204" s="333"/>
      <c r="URP204" s="334"/>
      <c r="URQ204" s="372"/>
      <c r="URR204" s="224"/>
      <c r="URS204" s="224"/>
      <c r="URT204" s="335"/>
      <c r="URU204" s="335"/>
      <c r="URV204" s="224"/>
      <c r="URW204" s="372"/>
      <c r="URX204" s="372"/>
      <c r="URY204" s="333"/>
      <c r="URZ204" s="334"/>
      <c r="USA204" s="372"/>
      <c r="USB204" s="224"/>
      <c r="USC204" s="224"/>
      <c r="USD204" s="335"/>
      <c r="USE204" s="335"/>
      <c r="USF204" s="224"/>
      <c r="USG204" s="372"/>
      <c r="USH204" s="372"/>
      <c r="USI204" s="333"/>
      <c r="USJ204" s="334"/>
      <c r="USK204" s="372"/>
      <c r="USL204" s="224"/>
      <c r="USM204" s="224"/>
      <c r="USN204" s="335"/>
      <c r="USO204" s="335"/>
      <c r="USP204" s="224"/>
      <c r="USQ204" s="372"/>
      <c r="USR204" s="372"/>
      <c r="USS204" s="333"/>
      <c r="UST204" s="334"/>
      <c r="USU204" s="372"/>
      <c r="USV204" s="224"/>
      <c r="USW204" s="224"/>
      <c r="USX204" s="335"/>
      <c r="USY204" s="335"/>
      <c r="USZ204" s="224"/>
      <c r="UTA204" s="372"/>
      <c r="UTB204" s="372"/>
      <c r="UTC204" s="333"/>
      <c r="UTD204" s="334"/>
      <c r="UTE204" s="372"/>
      <c r="UTF204" s="224"/>
      <c r="UTG204" s="224"/>
      <c r="UTH204" s="335"/>
      <c r="UTI204" s="335"/>
      <c r="UTJ204" s="224"/>
      <c r="UTK204" s="372"/>
      <c r="UTL204" s="372"/>
      <c r="UTM204" s="333"/>
      <c r="UTN204" s="334"/>
      <c r="UTO204" s="372"/>
      <c r="UTP204" s="224"/>
      <c r="UTQ204" s="224"/>
      <c r="UTR204" s="335"/>
      <c r="UTS204" s="335"/>
      <c r="UTT204" s="224"/>
      <c r="UTU204" s="372"/>
      <c r="UTV204" s="372"/>
      <c r="UTW204" s="333"/>
      <c r="UTX204" s="334"/>
      <c r="UTY204" s="372"/>
      <c r="UTZ204" s="224"/>
      <c r="UUA204" s="224"/>
      <c r="UUB204" s="335"/>
      <c r="UUC204" s="335"/>
      <c r="UUD204" s="224"/>
      <c r="UUE204" s="372"/>
      <c r="UUF204" s="372"/>
      <c r="UUG204" s="333"/>
      <c r="UUH204" s="334"/>
      <c r="UUI204" s="372"/>
      <c r="UUJ204" s="224"/>
      <c r="UUK204" s="224"/>
      <c r="UUL204" s="335"/>
      <c r="UUM204" s="335"/>
      <c r="UUN204" s="224"/>
      <c r="UUO204" s="372"/>
      <c r="UUP204" s="372"/>
      <c r="UUQ204" s="333"/>
      <c r="UUR204" s="334"/>
      <c r="UUS204" s="372"/>
      <c r="UUT204" s="224"/>
      <c r="UUU204" s="224"/>
      <c r="UUV204" s="335"/>
      <c r="UUW204" s="335"/>
      <c r="UUX204" s="224"/>
      <c r="UUY204" s="372"/>
      <c r="UUZ204" s="372"/>
      <c r="UVA204" s="333"/>
      <c r="UVB204" s="334"/>
      <c r="UVC204" s="372"/>
      <c r="UVD204" s="224"/>
      <c r="UVE204" s="224"/>
      <c r="UVF204" s="335"/>
      <c r="UVG204" s="335"/>
      <c r="UVH204" s="224"/>
      <c r="UVI204" s="372"/>
      <c r="UVJ204" s="372"/>
      <c r="UVK204" s="333"/>
      <c r="UVL204" s="334"/>
      <c r="UVM204" s="372"/>
      <c r="UVN204" s="224"/>
      <c r="UVO204" s="224"/>
      <c r="UVP204" s="335"/>
      <c r="UVQ204" s="335"/>
      <c r="UVR204" s="224"/>
      <c r="UVS204" s="372"/>
      <c r="UVT204" s="372"/>
      <c r="UVU204" s="333"/>
      <c r="UVV204" s="334"/>
      <c r="UVW204" s="372"/>
      <c r="UVX204" s="224"/>
      <c r="UVY204" s="224"/>
      <c r="UVZ204" s="335"/>
      <c r="UWA204" s="335"/>
      <c r="UWB204" s="224"/>
      <c r="UWC204" s="372"/>
      <c r="UWD204" s="372"/>
      <c r="UWE204" s="333"/>
      <c r="UWF204" s="334"/>
      <c r="UWG204" s="372"/>
      <c r="UWH204" s="224"/>
      <c r="UWI204" s="224"/>
      <c r="UWJ204" s="335"/>
      <c r="UWK204" s="335"/>
      <c r="UWL204" s="224"/>
      <c r="UWM204" s="372"/>
      <c r="UWN204" s="372"/>
      <c r="UWO204" s="333"/>
      <c r="UWP204" s="334"/>
      <c r="UWQ204" s="372"/>
      <c r="UWR204" s="224"/>
      <c r="UWS204" s="224"/>
      <c r="UWT204" s="335"/>
      <c r="UWU204" s="335"/>
      <c r="UWV204" s="224"/>
      <c r="UWW204" s="372"/>
      <c r="UWX204" s="372"/>
      <c r="UWY204" s="333"/>
      <c r="UWZ204" s="334"/>
      <c r="UXA204" s="372"/>
      <c r="UXB204" s="224"/>
      <c r="UXC204" s="224"/>
      <c r="UXD204" s="335"/>
      <c r="UXE204" s="335"/>
      <c r="UXF204" s="224"/>
      <c r="UXG204" s="372"/>
      <c r="UXH204" s="372"/>
      <c r="UXI204" s="333"/>
      <c r="UXJ204" s="334"/>
      <c r="UXK204" s="372"/>
      <c r="UXL204" s="224"/>
      <c r="UXM204" s="224"/>
      <c r="UXN204" s="335"/>
      <c r="UXO204" s="335"/>
      <c r="UXP204" s="224"/>
      <c r="UXQ204" s="372"/>
      <c r="UXR204" s="372"/>
      <c r="UXS204" s="333"/>
      <c r="UXT204" s="334"/>
      <c r="UXU204" s="372"/>
      <c r="UXV204" s="224"/>
      <c r="UXW204" s="224"/>
      <c r="UXX204" s="335"/>
      <c r="UXY204" s="335"/>
      <c r="UXZ204" s="224"/>
      <c r="UYA204" s="372"/>
      <c r="UYB204" s="372"/>
      <c r="UYC204" s="333"/>
      <c r="UYD204" s="334"/>
      <c r="UYE204" s="372"/>
      <c r="UYF204" s="224"/>
      <c r="UYG204" s="224"/>
      <c r="UYH204" s="335"/>
      <c r="UYI204" s="335"/>
      <c r="UYJ204" s="224"/>
      <c r="UYK204" s="372"/>
      <c r="UYL204" s="372"/>
      <c r="UYM204" s="333"/>
      <c r="UYN204" s="334"/>
      <c r="UYO204" s="372"/>
      <c r="UYP204" s="224"/>
      <c r="UYQ204" s="224"/>
      <c r="UYR204" s="335"/>
      <c r="UYS204" s="335"/>
      <c r="UYT204" s="224"/>
      <c r="UYU204" s="372"/>
      <c r="UYV204" s="372"/>
      <c r="UYW204" s="333"/>
      <c r="UYX204" s="334"/>
      <c r="UYY204" s="372"/>
      <c r="UYZ204" s="224"/>
      <c r="UZA204" s="224"/>
      <c r="UZB204" s="335"/>
      <c r="UZC204" s="335"/>
      <c r="UZD204" s="224"/>
      <c r="UZE204" s="372"/>
      <c r="UZF204" s="372"/>
      <c r="UZG204" s="333"/>
      <c r="UZH204" s="334"/>
      <c r="UZI204" s="372"/>
      <c r="UZJ204" s="224"/>
      <c r="UZK204" s="224"/>
      <c r="UZL204" s="335"/>
      <c r="UZM204" s="335"/>
      <c r="UZN204" s="224"/>
      <c r="UZO204" s="372"/>
      <c r="UZP204" s="372"/>
      <c r="UZQ204" s="333"/>
      <c r="UZR204" s="334"/>
      <c r="UZS204" s="372"/>
      <c r="UZT204" s="224"/>
      <c r="UZU204" s="224"/>
      <c r="UZV204" s="335"/>
      <c r="UZW204" s="335"/>
      <c r="UZX204" s="224"/>
      <c r="UZY204" s="372"/>
      <c r="UZZ204" s="372"/>
      <c r="VAA204" s="333"/>
      <c r="VAB204" s="334"/>
      <c r="VAC204" s="372"/>
      <c r="VAD204" s="224"/>
      <c r="VAE204" s="224"/>
      <c r="VAF204" s="335"/>
      <c r="VAG204" s="335"/>
      <c r="VAH204" s="224"/>
      <c r="VAI204" s="372"/>
      <c r="VAJ204" s="372"/>
      <c r="VAK204" s="333"/>
      <c r="VAL204" s="334"/>
      <c r="VAM204" s="372"/>
      <c r="VAN204" s="224"/>
      <c r="VAO204" s="224"/>
      <c r="VAP204" s="335"/>
      <c r="VAQ204" s="335"/>
      <c r="VAR204" s="224"/>
      <c r="VAS204" s="372"/>
      <c r="VAT204" s="372"/>
      <c r="VAU204" s="333"/>
      <c r="VAV204" s="334"/>
      <c r="VAW204" s="372"/>
      <c r="VAX204" s="224"/>
      <c r="VAY204" s="224"/>
      <c r="VAZ204" s="335"/>
      <c r="VBA204" s="335"/>
      <c r="VBB204" s="224"/>
      <c r="VBC204" s="372"/>
      <c r="VBD204" s="372"/>
      <c r="VBE204" s="333"/>
      <c r="VBF204" s="334"/>
      <c r="VBG204" s="372"/>
      <c r="VBH204" s="224"/>
      <c r="VBI204" s="224"/>
      <c r="VBJ204" s="335"/>
      <c r="VBK204" s="335"/>
      <c r="VBL204" s="224"/>
      <c r="VBM204" s="372"/>
      <c r="VBN204" s="372"/>
      <c r="VBO204" s="333"/>
      <c r="VBP204" s="334"/>
      <c r="VBQ204" s="372"/>
      <c r="VBR204" s="224"/>
      <c r="VBS204" s="224"/>
      <c r="VBT204" s="335"/>
      <c r="VBU204" s="335"/>
      <c r="VBV204" s="224"/>
      <c r="VBW204" s="372"/>
      <c r="VBX204" s="372"/>
      <c r="VBY204" s="333"/>
      <c r="VBZ204" s="334"/>
      <c r="VCA204" s="372"/>
      <c r="VCB204" s="224"/>
      <c r="VCC204" s="224"/>
      <c r="VCD204" s="335"/>
      <c r="VCE204" s="335"/>
      <c r="VCF204" s="224"/>
      <c r="VCG204" s="372"/>
      <c r="VCH204" s="372"/>
      <c r="VCI204" s="333"/>
      <c r="VCJ204" s="334"/>
      <c r="VCK204" s="372"/>
      <c r="VCL204" s="224"/>
      <c r="VCM204" s="224"/>
      <c r="VCN204" s="335"/>
      <c r="VCO204" s="335"/>
      <c r="VCP204" s="224"/>
      <c r="VCQ204" s="372"/>
      <c r="VCR204" s="372"/>
      <c r="VCS204" s="333"/>
      <c r="VCT204" s="334"/>
      <c r="VCU204" s="372"/>
      <c r="VCV204" s="224"/>
      <c r="VCW204" s="224"/>
      <c r="VCX204" s="335"/>
      <c r="VCY204" s="335"/>
      <c r="VCZ204" s="224"/>
      <c r="VDA204" s="372"/>
      <c r="VDB204" s="372"/>
      <c r="VDC204" s="333"/>
      <c r="VDD204" s="334"/>
      <c r="VDE204" s="372"/>
      <c r="VDF204" s="224"/>
      <c r="VDG204" s="224"/>
      <c r="VDH204" s="335"/>
      <c r="VDI204" s="335"/>
      <c r="VDJ204" s="224"/>
      <c r="VDK204" s="372"/>
      <c r="VDL204" s="372"/>
      <c r="VDM204" s="333"/>
      <c r="VDN204" s="334"/>
      <c r="VDO204" s="372"/>
      <c r="VDP204" s="224"/>
      <c r="VDQ204" s="224"/>
      <c r="VDR204" s="335"/>
      <c r="VDS204" s="335"/>
      <c r="VDT204" s="224"/>
      <c r="VDU204" s="372"/>
      <c r="VDV204" s="372"/>
      <c r="VDW204" s="333"/>
      <c r="VDX204" s="334"/>
      <c r="VDY204" s="372"/>
      <c r="VDZ204" s="224"/>
      <c r="VEA204" s="224"/>
      <c r="VEB204" s="335"/>
      <c r="VEC204" s="335"/>
      <c r="VED204" s="224"/>
      <c r="VEE204" s="372"/>
      <c r="VEF204" s="372"/>
      <c r="VEG204" s="333"/>
      <c r="VEH204" s="334"/>
      <c r="VEI204" s="372"/>
      <c r="VEJ204" s="224"/>
      <c r="VEK204" s="224"/>
      <c r="VEL204" s="335"/>
      <c r="VEM204" s="335"/>
      <c r="VEN204" s="224"/>
      <c r="VEO204" s="372"/>
      <c r="VEP204" s="372"/>
      <c r="VEQ204" s="333"/>
      <c r="VER204" s="334"/>
      <c r="VES204" s="372"/>
      <c r="VET204" s="224"/>
      <c r="VEU204" s="224"/>
      <c r="VEV204" s="335"/>
      <c r="VEW204" s="335"/>
      <c r="VEX204" s="224"/>
      <c r="VEY204" s="372"/>
      <c r="VEZ204" s="372"/>
      <c r="VFA204" s="333"/>
      <c r="VFB204" s="334"/>
      <c r="VFC204" s="372"/>
      <c r="VFD204" s="224"/>
      <c r="VFE204" s="224"/>
      <c r="VFF204" s="335"/>
      <c r="VFG204" s="335"/>
      <c r="VFH204" s="224"/>
      <c r="VFI204" s="372"/>
      <c r="VFJ204" s="372"/>
      <c r="VFK204" s="333"/>
      <c r="VFL204" s="334"/>
      <c r="VFM204" s="372"/>
      <c r="VFN204" s="224"/>
      <c r="VFO204" s="224"/>
      <c r="VFP204" s="335"/>
      <c r="VFQ204" s="335"/>
      <c r="VFR204" s="224"/>
      <c r="VFS204" s="372"/>
      <c r="VFT204" s="372"/>
      <c r="VFU204" s="333"/>
      <c r="VFV204" s="334"/>
      <c r="VFW204" s="372"/>
      <c r="VFX204" s="224"/>
      <c r="VFY204" s="224"/>
      <c r="VFZ204" s="335"/>
      <c r="VGA204" s="335"/>
      <c r="VGB204" s="224"/>
      <c r="VGC204" s="372"/>
      <c r="VGD204" s="372"/>
      <c r="VGE204" s="333"/>
      <c r="VGF204" s="334"/>
      <c r="VGG204" s="372"/>
      <c r="VGH204" s="224"/>
      <c r="VGI204" s="224"/>
      <c r="VGJ204" s="335"/>
      <c r="VGK204" s="335"/>
      <c r="VGL204" s="224"/>
      <c r="VGM204" s="372"/>
      <c r="VGN204" s="372"/>
      <c r="VGO204" s="333"/>
      <c r="VGP204" s="334"/>
      <c r="VGQ204" s="372"/>
      <c r="VGR204" s="224"/>
      <c r="VGS204" s="224"/>
      <c r="VGT204" s="335"/>
      <c r="VGU204" s="335"/>
      <c r="VGV204" s="224"/>
      <c r="VGW204" s="372"/>
      <c r="VGX204" s="372"/>
      <c r="VGY204" s="333"/>
      <c r="VGZ204" s="334"/>
      <c r="VHA204" s="372"/>
      <c r="VHB204" s="224"/>
      <c r="VHC204" s="224"/>
      <c r="VHD204" s="335"/>
      <c r="VHE204" s="335"/>
      <c r="VHF204" s="224"/>
      <c r="VHG204" s="372"/>
      <c r="VHH204" s="372"/>
      <c r="VHI204" s="333"/>
      <c r="VHJ204" s="334"/>
      <c r="VHK204" s="372"/>
      <c r="VHL204" s="224"/>
      <c r="VHM204" s="224"/>
      <c r="VHN204" s="335"/>
      <c r="VHO204" s="335"/>
      <c r="VHP204" s="224"/>
      <c r="VHQ204" s="372"/>
      <c r="VHR204" s="372"/>
      <c r="VHS204" s="333"/>
      <c r="VHT204" s="334"/>
      <c r="VHU204" s="372"/>
      <c r="VHV204" s="224"/>
      <c r="VHW204" s="224"/>
      <c r="VHX204" s="335"/>
      <c r="VHY204" s="335"/>
      <c r="VHZ204" s="224"/>
      <c r="VIA204" s="372"/>
      <c r="VIB204" s="372"/>
      <c r="VIC204" s="333"/>
      <c r="VID204" s="334"/>
      <c r="VIE204" s="372"/>
      <c r="VIF204" s="224"/>
      <c r="VIG204" s="224"/>
      <c r="VIH204" s="335"/>
      <c r="VII204" s="335"/>
      <c r="VIJ204" s="224"/>
      <c r="VIK204" s="372"/>
      <c r="VIL204" s="372"/>
      <c r="VIM204" s="333"/>
      <c r="VIN204" s="334"/>
      <c r="VIO204" s="372"/>
      <c r="VIP204" s="224"/>
      <c r="VIQ204" s="224"/>
      <c r="VIR204" s="335"/>
      <c r="VIS204" s="335"/>
      <c r="VIT204" s="224"/>
      <c r="VIU204" s="372"/>
      <c r="VIV204" s="372"/>
      <c r="VIW204" s="333"/>
      <c r="VIX204" s="334"/>
      <c r="VIY204" s="372"/>
      <c r="VIZ204" s="224"/>
      <c r="VJA204" s="224"/>
      <c r="VJB204" s="335"/>
      <c r="VJC204" s="335"/>
      <c r="VJD204" s="224"/>
      <c r="VJE204" s="372"/>
      <c r="VJF204" s="372"/>
      <c r="VJG204" s="333"/>
      <c r="VJH204" s="334"/>
      <c r="VJI204" s="372"/>
      <c r="VJJ204" s="224"/>
      <c r="VJK204" s="224"/>
      <c r="VJL204" s="335"/>
      <c r="VJM204" s="335"/>
      <c r="VJN204" s="224"/>
      <c r="VJO204" s="372"/>
      <c r="VJP204" s="372"/>
      <c r="VJQ204" s="333"/>
      <c r="VJR204" s="334"/>
      <c r="VJS204" s="372"/>
      <c r="VJT204" s="224"/>
      <c r="VJU204" s="224"/>
      <c r="VJV204" s="335"/>
      <c r="VJW204" s="335"/>
      <c r="VJX204" s="224"/>
      <c r="VJY204" s="372"/>
      <c r="VJZ204" s="372"/>
      <c r="VKA204" s="333"/>
      <c r="VKB204" s="334"/>
      <c r="VKC204" s="372"/>
      <c r="VKD204" s="224"/>
      <c r="VKE204" s="224"/>
      <c r="VKF204" s="335"/>
      <c r="VKG204" s="335"/>
      <c r="VKH204" s="224"/>
      <c r="VKI204" s="372"/>
      <c r="VKJ204" s="372"/>
      <c r="VKK204" s="333"/>
      <c r="VKL204" s="334"/>
      <c r="VKM204" s="372"/>
      <c r="VKN204" s="224"/>
      <c r="VKO204" s="224"/>
      <c r="VKP204" s="335"/>
      <c r="VKQ204" s="335"/>
      <c r="VKR204" s="224"/>
      <c r="VKS204" s="372"/>
      <c r="VKT204" s="372"/>
      <c r="VKU204" s="333"/>
      <c r="VKV204" s="334"/>
      <c r="VKW204" s="372"/>
      <c r="VKX204" s="224"/>
      <c r="VKY204" s="224"/>
      <c r="VKZ204" s="335"/>
      <c r="VLA204" s="335"/>
      <c r="VLB204" s="224"/>
      <c r="VLC204" s="372"/>
      <c r="VLD204" s="372"/>
      <c r="VLE204" s="333"/>
      <c r="VLF204" s="334"/>
      <c r="VLG204" s="372"/>
      <c r="VLH204" s="224"/>
      <c r="VLI204" s="224"/>
      <c r="VLJ204" s="335"/>
      <c r="VLK204" s="335"/>
      <c r="VLL204" s="224"/>
      <c r="VLM204" s="372"/>
      <c r="VLN204" s="372"/>
      <c r="VLO204" s="333"/>
      <c r="VLP204" s="334"/>
      <c r="VLQ204" s="372"/>
      <c r="VLR204" s="224"/>
      <c r="VLS204" s="224"/>
      <c r="VLT204" s="335"/>
      <c r="VLU204" s="335"/>
      <c r="VLV204" s="224"/>
      <c r="VLW204" s="372"/>
      <c r="VLX204" s="372"/>
      <c r="VLY204" s="333"/>
      <c r="VLZ204" s="334"/>
      <c r="VMA204" s="372"/>
      <c r="VMB204" s="224"/>
      <c r="VMC204" s="224"/>
      <c r="VMD204" s="335"/>
      <c r="VME204" s="335"/>
      <c r="VMF204" s="224"/>
      <c r="VMG204" s="372"/>
      <c r="VMH204" s="372"/>
      <c r="VMI204" s="333"/>
      <c r="VMJ204" s="334"/>
      <c r="VMK204" s="372"/>
      <c r="VML204" s="224"/>
      <c r="VMM204" s="224"/>
      <c r="VMN204" s="335"/>
      <c r="VMO204" s="335"/>
      <c r="VMP204" s="224"/>
      <c r="VMQ204" s="372"/>
      <c r="VMR204" s="372"/>
      <c r="VMS204" s="333"/>
      <c r="VMT204" s="334"/>
      <c r="VMU204" s="372"/>
      <c r="VMV204" s="224"/>
      <c r="VMW204" s="224"/>
      <c r="VMX204" s="335"/>
      <c r="VMY204" s="335"/>
      <c r="VMZ204" s="224"/>
      <c r="VNA204" s="372"/>
      <c r="VNB204" s="372"/>
      <c r="VNC204" s="333"/>
      <c r="VND204" s="334"/>
      <c r="VNE204" s="372"/>
      <c r="VNF204" s="224"/>
      <c r="VNG204" s="224"/>
      <c r="VNH204" s="335"/>
      <c r="VNI204" s="335"/>
      <c r="VNJ204" s="224"/>
      <c r="VNK204" s="372"/>
      <c r="VNL204" s="372"/>
      <c r="VNM204" s="333"/>
      <c r="VNN204" s="334"/>
      <c r="VNO204" s="372"/>
      <c r="VNP204" s="224"/>
      <c r="VNQ204" s="224"/>
      <c r="VNR204" s="335"/>
      <c r="VNS204" s="335"/>
      <c r="VNT204" s="224"/>
      <c r="VNU204" s="372"/>
      <c r="VNV204" s="372"/>
      <c r="VNW204" s="333"/>
      <c r="VNX204" s="334"/>
      <c r="VNY204" s="372"/>
      <c r="VNZ204" s="224"/>
      <c r="VOA204" s="224"/>
      <c r="VOB204" s="335"/>
      <c r="VOC204" s="335"/>
      <c r="VOD204" s="224"/>
      <c r="VOE204" s="372"/>
      <c r="VOF204" s="372"/>
      <c r="VOG204" s="333"/>
      <c r="VOH204" s="334"/>
      <c r="VOI204" s="372"/>
      <c r="VOJ204" s="224"/>
      <c r="VOK204" s="224"/>
      <c r="VOL204" s="335"/>
      <c r="VOM204" s="335"/>
      <c r="VON204" s="224"/>
      <c r="VOO204" s="372"/>
      <c r="VOP204" s="372"/>
      <c r="VOQ204" s="333"/>
      <c r="VOR204" s="334"/>
      <c r="VOS204" s="372"/>
      <c r="VOT204" s="224"/>
      <c r="VOU204" s="224"/>
      <c r="VOV204" s="335"/>
      <c r="VOW204" s="335"/>
      <c r="VOX204" s="224"/>
      <c r="VOY204" s="372"/>
      <c r="VOZ204" s="372"/>
      <c r="VPA204" s="333"/>
      <c r="VPB204" s="334"/>
      <c r="VPC204" s="372"/>
      <c r="VPD204" s="224"/>
      <c r="VPE204" s="224"/>
      <c r="VPF204" s="335"/>
      <c r="VPG204" s="335"/>
      <c r="VPH204" s="224"/>
      <c r="VPI204" s="372"/>
      <c r="VPJ204" s="372"/>
      <c r="VPK204" s="333"/>
      <c r="VPL204" s="334"/>
      <c r="VPM204" s="372"/>
      <c r="VPN204" s="224"/>
      <c r="VPO204" s="224"/>
      <c r="VPP204" s="335"/>
      <c r="VPQ204" s="335"/>
      <c r="VPR204" s="224"/>
      <c r="VPS204" s="372"/>
      <c r="VPT204" s="372"/>
      <c r="VPU204" s="333"/>
      <c r="VPV204" s="334"/>
      <c r="VPW204" s="372"/>
      <c r="VPX204" s="224"/>
      <c r="VPY204" s="224"/>
      <c r="VPZ204" s="335"/>
      <c r="VQA204" s="335"/>
      <c r="VQB204" s="224"/>
      <c r="VQC204" s="372"/>
      <c r="VQD204" s="372"/>
      <c r="VQE204" s="333"/>
      <c r="VQF204" s="334"/>
      <c r="VQG204" s="372"/>
      <c r="VQH204" s="224"/>
      <c r="VQI204" s="224"/>
      <c r="VQJ204" s="335"/>
      <c r="VQK204" s="335"/>
      <c r="VQL204" s="224"/>
      <c r="VQM204" s="372"/>
      <c r="VQN204" s="372"/>
      <c r="VQO204" s="333"/>
      <c r="VQP204" s="334"/>
      <c r="VQQ204" s="372"/>
      <c r="VQR204" s="224"/>
      <c r="VQS204" s="224"/>
      <c r="VQT204" s="335"/>
      <c r="VQU204" s="335"/>
      <c r="VQV204" s="224"/>
      <c r="VQW204" s="372"/>
      <c r="VQX204" s="372"/>
      <c r="VQY204" s="333"/>
      <c r="VQZ204" s="334"/>
      <c r="VRA204" s="372"/>
      <c r="VRB204" s="224"/>
      <c r="VRC204" s="224"/>
      <c r="VRD204" s="335"/>
      <c r="VRE204" s="335"/>
      <c r="VRF204" s="224"/>
      <c r="VRG204" s="372"/>
      <c r="VRH204" s="372"/>
      <c r="VRI204" s="333"/>
      <c r="VRJ204" s="334"/>
      <c r="VRK204" s="372"/>
      <c r="VRL204" s="224"/>
      <c r="VRM204" s="224"/>
      <c r="VRN204" s="335"/>
      <c r="VRO204" s="335"/>
      <c r="VRP204" s="224"/>
      <c r="VRQ204" s="372"/>
      <c r="VRR204" s="372"/>
      <c r="VRS204" s="333"/>
      <c r="VRT204" s="334"/>
      <c r="VRU204" s="372"/>
      <c r="VRV204" s="224"/>
      <c r="VRW204" s="224"/>
      <c r="VRX204" s="335"/>
      <c r="VRY204" s="335"/>
      <c r="VRZ204" s="224"/>
      <c r="VSA204" s="372"/>
      <c r="VSB204" s="372"/>
      <c r="VSC204" s="333"/>
      <c r="VSD204" s="334"/>
      <c r="VSE204" s="372"/>
      <c r="VSF204" s="224"/>
      <c r="VSG204" s="224"/>
      <c r="VSH204" s="335"/>
      <c r="VSI204" s="335"/>
      <c r="VSJ204" s="224"/>
      <c r="VSK204" s="372"/>
      <c r="VSL204" s="372"/>
      <c r="VSM204" s="333"/>
      <c r="VSN204" s="334"/>
      <c r="VSO204" s="372"/>
      <c r="VSP204" s="224"/>
      <c r="VSQ204" s="224"/>
      <c r="VSR204" s="335"/>
      <c r="VSS204" s="335"/>
      <c r="VST204" s="224"/>
      <c r="VSU204" s="372"/>
      <c r="VSV204" s="372"/>
      <c r="VSW204" s="333"/>
      <c r="VSX204" s="334"/>
      <c r="VSY204" s="372"/>
      <c r="VSZ204" s="224"/>
      <c r="VTA204" s="224"/>
      <c r="VTB204" s="335"/>
      <c r="VTC204" s="335"/>
      <c r="VTD204" s="224"/>
      <c r="VTE204" s="372"/>
      <c r="VTF204" s="372"/>
      <c r="VTG204" s="333"/>
      <c r="VTH204" s="334"/>
      <c r="VTI204" s="372"/>
      <c r="VTJ204" s="224"/>
      <c r="VTK204" s="224"/>
      <c r="VTL204" s="335"/>
      <c r="VTM204" s="335"/>
      <c r="VTN204" s="224"/>
      <c r="VTO204" s="372"/>
      <c r="VTP204" s="372"/>
      <c r="VTQ204" s="333"/>
      <c r="VTR204" s="334"/>
      <c r="VTS204" s="372"/>
      <c r="VTT204" s="224"/>
      <c r="VTU204" s="224"/>
      <c r="VTV204" s="335"/>
      <c r="VTW204" s="335"/>
      <c r="VTX204" s="224"/>
      <c r="VTY204" s="372"/>
      <c r="VTZ204" s="372"/>
      <c r="VUA204" s="333"/>
      <c r="VUB204" s="334"/>
      <c r="VUC204" s="372"/>
      <c r="VUD204" s="224"/>
      <c r="VUE204" s="224"/>
      <c r="VUF204" s="335"/>
      <c r="VUG204" s="335"/>
      <c r="VUH204" s="224"/>
      <c r="VUI204" s="372"/>
      <c r="VUJ204" s="372"/>
      <c r="VUK204" s="333"/>
      <c r="VUL204" s="334"/>
      <c r="VUM204" s="372"/>
      <c r="VUN204" s="224"/>
      <c r="VUO204" s="224"/>
      <c r="VUP204" s="335"/>
      <c r="VUQ204" s="335"/>
      <c r="VUR204" s="224"/>
      <c r="VUS204" s="372"/>
      <c r="VUT204" s="372"/>
      <c r="VUU204" s="333"/>
      <c r="VUV204" s="334"/>
      <c r="VUW204" s="372"/>
      <c r="VUX204" s="224"/>
      <c r="VUY204" s="224"/>
      <c r="VUZ204" s="335"/>
      <c r="VVA204" s="335"/>
      <c r="VVB204" s="224"/>
      <c r="VVC204" s="372"/>
      <c r="VVD204" s="372"/>
      <c r="VVE204" s="333"/>
      <c r="VVF204" s="334"/>
      <c r="VVG204" s="372"/>
      <c r="VVH204" s="224"/>
      <c r="VVI204" s="224"/>
      <c r="VVJ204" s="335"/>
      <c r="VVK204" s="335"/>
      <c r="VVL204" s="224"/>
      <c r="VVM204" s="372"/>
      <c r="VVN204" s="372"/>
      <c r="VVO204" s="333"/>
      <c r="VVP204" s="334"/>
      <c r="VVQ204" s="372"/>
      <c r="VVR204" s="224"/>
      <c r="VVS204" s="224"/>
      <c r="VVT204" s="335"/>
      <c r="VVU204" s="335"/>
      <c r="VVV204" s="224"/>
      <c r="VVW204" s="372"/>
      <c r="VVX204" s="372"/>
      <c r="VVY204" s="333"/>
      <c r="VVZ204" s="334"/>
      <c r="VWA204" s="372"/>
      <c r="VWB204" s="224"/>
      <c r="VWC204" s="224"/>
      <c r="VWD204" s="335"/>
      <c r="VWE204" s="335"/>
      <c r="VWF204" s="224"/>
      <c r="VWG204" s="372"/>
      <c r="VWH204" s="372"/>
      <c r="VWI204" s="333"/>
      <c r="VWJ204" s="334"/>
      <c r="VWK204" s="372"/>
      <c r="VWL204" s="224"/>
      <c r="VWM204" s="224"/>
      <c r="VWN204" s="335"/>
      <c r="VWO204" s="335"/>
      <c r="VWP204" s="224"/>
      <c r="VWQ204" s="372"/>
      <c r="VWR204" s="372"/>
      <c r="VWS204" s="333"/>
      <c r="VWT204" s="334"/>
      <c r="VWU204" s="372"/>
      <c r="VWV204" s="224"/>
      <c r="VWW204" s="224"/>
      <c r="VWX204" s="335"/>
      <c r="VWY204" s="335"/>
      <c r="VWZ204" s="224"/>
      <c r="VXA204" s="372"/>
      <c r="VXB204" s="372"/>
      <c r="VXC204" s="333"/>
      <c r="VXD204" s="334"/>
      <c r="VXE204" s="372"/>
      <c r="VXF204" s="224"/>
      <c r="VXG204" s="224"/>
      <c r="VXH204" s="335"/>
      <c r="VXI204" s="335"/>
      <c r="VXJ204" s="224"/>
      <c r="VXK204" s="372"/>
      <c r="VXL204" s="372"/>
      <c r="VXM204" s="333"/>
      <c r="VXN204" s="334"/>
      <c r="VXO204" s="372"/>
      <c r="VXP204" s="224"/>
      <c r="VXQ204" s="224"/>
      <c r="VXR204" s="335"/>
      <c r="VXS204" s="335"/>
      <c r="VXT204" s="224"/>
      <c r="VXU204" s="372"/>
      <c r="VXV204" s="372"/>
      <c r="VXW204" s="333"/>
      <c r="VXX204" s="334"/>
      <c r="VXY204" s="372"/>
      <c r="VXZ204" s="224"/>
      <c r="VYA204" s="224"/>
      <c r="VYB204" s="335"/>
      <c r="VYC204" s="335"/>
      <c r="VYD204" s="224"/>
      <c r="VYE204" s="372"/>
      <c r="VYF204" s="372"/>
      <c r="VYG204" s="333"/>
      <c r="VYH204" s="334"/>
      <c r="VYI204" s="372"/>
      <c r="VYJ204" s="224"/>
      <c r="VYK204" s="224"/>
      <c r="VYL204" s="335"/>
      <c r="VYM204" s="335"/>
      <c r="VYN204" s="224"/>
      <c r="VYO204" s="372"/>
      <c r="VYP204" s="372"/>
      <c r="VYQ204" s="333"/>
      <c r="VYR204" s="334"/>
      <c r="VYS204" s="372"/>
      <c r="VYT204" s="224"/>
      <c r="VYU204" s="224"/>
      <c r="VYV204" s="335"/>
      <c r="VYW204" s="335"/>
      <c r="VYX204" s="224"/>
      <c r="VYY204" s="372"/>
      <c r="VYZ204" s="372"/>
      <c r="VZA204" s="333"/>
      <c r="VZB204" s="334"/>
      <c r="VZC204" s="372"/>
      <c r="VZD204" s="224"/>
      <c r="VZE204" s="224"/>
      <c r="VZF204" s="335"/>
      <c r="VZG204" s="335"/>
      <c r="VZH204" s="224"/>
      <c r="VZI204" s="372"/>
      <c r="VZJ204" s="372"/>
      <c r="VZK204" s="333"/>
      <c r="VZL204" s="334"/>
      <c r="VZM204" s="372"/>
      <c r="VZN204" s="224"/>
      <c r="VZO204" s="224"/>
      <c r="VZP204" s="335"/>
      <c r="VZQ204" s="335"/>
      <c r="VZR204" s="224"/>
      <c r="VZS204" s="372"/>
      <c r="VZT204" s="372"/>
      <c r="VZU204" s="333"/>
      <c r="VZV204" s="334"/>
      <c r="VZW204" s="372"/>
      <c r="VZX204" s="224"/>
      <c r="VZY204" s="224"/>
      <c r="VZZ204" s="335"/>
      <c r="WAA204" s="335"/>
      <c r="WAB204" s="224"/>
      <c r="WAC204" s="372"/>
      <c r="WAD204" s="372"/>
      <c r="WAE204" s="333"/>
      <c r="WAF204" s="334"/>
      <c r="WAG204" s="372"/>
      <c r="WAH204" s="224"/>
      <c r="WAI204" s="224"/>
      <c r="WAJ204" s="335"/>
      <c r="WAK204" s="335"/>
      <c r="WAL204" s="224"/>
      <c r="WAM204" s="372"/>
      <c r="WAN204" s="372"/>
      <c r="WAO204" s="333"/>
      <c r="WAP204" s="334"/>
      <c r="WAQ204" s="372"/>
      <c r="WAR204" s="224"/>
      <c r="WAS204" s="224"/>
      <c r="WAT204" s="335"/>
      <c r="WAU204" s="335"/>
      <c r="WAV204" s="224"/>
      <c r="WAW204" s="372"/>
      <c r="WAX204" s="372"/>
      <c r="WAY204" s="333"/>
      <c r="WAZ204" s="334"/>
      <c r="WBA204" s="372"/>
      <c r="WBB204" s="224"/>
      <c r="WBC204" s="224"/>
      <c r="WBD204" s="335"/>
      <c r="WBE204" s="335"/>
      <c r="WBF204" s="224"/>
      <c r="WBG204" s="372"/>
      <c r="WBH204" s="372"/>
      <c r="WBI204" s="333"/>
      <c r="WBJ204" s="334"/>
      <c r="WBK204" s="372"/>
      <c r="WBL204" s="224"/>
      <c r="WBM204" s="224"/>
      <c r="WBN204" s="335"/>
      <c r="WBO204" s="335"/>
      <c r="WBP204" s="224"/>
      <c r="WBQ204" s="372"/>
      <c r="WBR204" s="372"/>
      <c r="WBS204" s="333"/>
      <c r="WBT204" s="334"/>
      <c r="WBU204" s="372"/>
      <c r="WBV204" s="224"/>
      <c r="WBW204" s="224"/>
      <c r="WBX204" s="335"/>
      <c r="WBY204" s="335"/>
      <c r="WBZ204" s="224"/>
      <c r="WCA204" s="372"/>
      <c r="WCB204" s="372"/>
      <c r="WCC204" s="333"/>
      <c r="WCD204" s="334"/>
      <c r="WCE204" s="372"/>
      <c r="WCF204" s="224"/>
      <c r="WCG204" s="224"/>
      <c r="WCH204" s="335"/>
      <c r="WCI204" s="335"/>
      <c r="WCJ204" s="224"/>
      <c r="WCK204" s="372"/>
      <c r="WCL204" s="372"/>
      <c r="WCM204" s="333"/>
      <c r="WCN204" s="334"/>
      <c r="WCO204" s="372"/>
      <c r="WCP204" s="224"/>
      <c r="WCQ204" s="224"/>
      <c r="WCR204" s="335"/>
      <c r="WCS204" s="335"/>
      <c r="WCT204" s="224"/>
      <c r="WCU204" s="372"/>
      <c r="WCV204" s="372"/>
      <c r="WCW204" s="333"/>
      <c r="WCX204" s="334"/>
      <c r="WCY204" s="372"/>
      <c r="WCZ204" s="224"/>
      <c r="WDA204" s="224"/>
      <c r="WDB204" s="335"/>
      <c r="WDC204" s="335"/>
      <c r="WDD204" s="224"/>
      <c r="WDE204" s="372"/>
      <c r="WDF204" s="372"/>
      <c r="WDG204" s="333"/>
      <c r="WDH204" s="334"/>
      <c r="WDI204" s="372"/>
      <c r="WDJ204" s="224"/>
      <c r="WDK204" s="224"/>
      <c r="WDL204" s="335"/>
      <c r="WDM204" s="335"/>
      <c r="WDN204" s="224"/>
      <c r="WDO204" s="372"/>
      <c r="WDP204" s="372"/>
      <c r="WDQ204" s="333"/>
      <c r="WDR204" s="334"/>
      <c r="WDS204" s="372"/>
      <c r="WDT204" s="224"/>
      <c r="WDU204" s="224"/>
      <c r="WDV204" s="335"/>
      <c r="WDW204" s="335"/>
      <c r="WDX204" s="224"/>
      <c r="WDY204" s="372"/>
      <c r="WDZ204" s="372"/>
      <c r="WEA204" s="333"/>
      <c r="WEB204" s="334"/>
      <c r="WEC204" s="372"/>
      <c r="WED204" s="224"/>
      <c r="WEE204" s="224"/>
      <c r="WEF204" s="335"/>
      <c r="WEG204" s="335"/>
      <c r="WEH204" s="224"/>
      <c r="WEI204" s="372"/>
      <c r="WEJ204" s="372"/>
      <c r="WEK204" s="333"/>
      <c r="WEL204" s="334"/>
      <c r="WEM204" s="372"/>
      <c r="WEN204" s="224"/>
      <c r="WEO204" s="224"/>
      <c r="WEP204" s="335"/>
      <c r="WEQ204" s="335"/>
      <c r="WER204" s="224"/>
      <c r="WES204" s="372"/>
      <c r="WET204" s="372"/>
      <c r="WEU204" s="333"/>
      <c r="WEV204" s="334"/>
      <c r="WEW204" s="372"/>
      <c r="WEX204" s="224"/>
      <c r="WEY204" s="224"/>
      <c r="WEZ204" s="335"/>
      <c r="WFA204" s="335"/>
      <c r="WFB204" s="224"/>
      <c r="WFC204" s="372"/>
      <c r="WFD204" s="372"/>
      <c r="WFE204" s="333"/>
      <c r="WFF204" s="334"/>
      <c r="WFG204" s="372"/>
      <c r="WFH204" s="224"/>
      <c r="WFI204" s="224"/>
      <c r="WFJ204" s="335"/>
      <c r="WFK204" s="335"/>
      <c r="WFL204" s="224"/>
      <c r="WFM204" s="372"/>
      <c r="WFN204" s="372"/>
      <c r="WFO204" s="333"/>
      <c r="WFP204" s="334"/>
      <c r="WFQ204" s="372"/>
      <c r="WFR204" s="224"/>
      <c r="WFS204" s="224"/>
      <c r="WFT204" s="335"/>
      <c r="WFU204" s="335"/>
      <c r="WFV204" s="224"/>
      <c r="WFW204" s="372"/>
      <c r="WFX204" s="372"/>
      <c r="WFY204" s="333"/>
      <c r="WFZ204" s="334"/>
      <c r="WGA204" s="372"/>
      <c r="WGB204" s="224"/>
      <c r="WGC204" s="224"/>
      <c r="WGD204" s="335"/>
      <c r="WGE204" s="335"/>
      <c r="WGF204" s="224"/>
      <c r="WGG204" s="372"/>
      <c r="WGH204" s="372"/>
      <c r="WGI204" s="333"/>
      <c r="WGJ204" s="334"/>
      <c r="WGK204" s="372"/>
      <c r="WGL204" s="224"/>
      <c r="WGM204" s="224"/>
      <c r="WGN204" s="335"/>
      <c r="WGO204" s="335"/>
      <c r="WGP204" s="224"/>
      <c r="WGQ204" s="372"/>
      <c r="WGR204" s="372"/>
      <c r="WGS204" s="333"/>
      <c r="WGT204" s="334"/>
      <c r="WGU204" s="372"/>
      <c r="WGV204" s="224"/>
      <c r="WGW204" s="224"/>
      <c r="WGX204" s="335"/>
      <c r="WGY204" s="335"/>
      <c r="WGZ204" s="224"/>
      <c r="WHA204" s="372"/>
      <c r="WHB204" s="372"/>
      <c r="WHC204" s="333"/>
      <c r="WHD204" s="334"/>
      <c r="WHE204" s="372"/>
      <c r="WHF204" s="224"/>
      <c r="WHG204" s="224"/>
      <c r="WHH204" s="335"/>
      <c r="WHI204" s="335"/>
      <c r="WHJ204" s="224"/>
      <c r="WHK204" s="372"/>
      <c r="WHL204" s="372"/>
      <c r="WHM204" s="333"/>
      <c r="WHN204" s="334"/>
      <c r="WHO204" s="372"/>
      <c r="WHP204" s="224"/>
      <c r="WHQ204" s="224"/>
      <c r="WHR204" s="335"/>
      <c r="WHS204" s="335"/>
      <c r="WHT204" s="224"/>
      <c r="WHU204" s="372"/>
      <c r="WHV204" s="372"/>
      <c r="WHW204" s="333"/>
      <c r="WHX204" s="334"/>
      <c r="WHY204" s="372"/>
      <c r="WHZ204" s="224"/>
      <c r="WIA204" s="224"/>
      <c r="WIB204" s="335"/>
      <c r="WIC204" s="335"/>
      <c r="WID204" s="224"/>
      <c r="WIE204" s="372"/>
      <c r="WIF204" s="372"/>
      <c r="WIG204" s="333"/>
      <c r="WIH204" s="334"/>
      <c r="WII204" s="372"/>
      <c r="WIJ204" s="224"/>
      <c r="WIK204" s="224"/>
      <c r="WIL204" s="335"/>
      <c r="WIM204" s="335"/>
      <c r="WIN204" s="224"/>
      <c r="WIO204" s="372"/>
      <c r="WIP204" s="372"/>
      <c r="WIQ204" s="333"/>
      <c r="WIR204" s="334"/>
      <c r="WIS204" s="372"/>
      <c r="WIT204" s="224"/>
      <c r="WIU204" s="224"/>
      <c r="WIV204" s="335"/>
      <c r="WIW204" s="335"/>
      <c r="WIX204" s="224"/>
      <c r="WIY204" s="372"/>
      <c r="WIZ204" s="372"/>
      <c r="WJA204" s="333"/>
      <c r="WJB204" s="334"/>
      <c r="WJC204" s="372"/>
      <c r="WJD204" s="224"/>
      <c r="WJE204" s="224"/>
      <c r="WJF204" s="335"/>
      <c r="WJG204" s="335"/>
      <c r="WJH204" s="224"/>
      <c r="WJI204" s="372"/>
      <c r="WJJ204" s="372"/>
      <c r="WJK204" s="333"/>
      <c r="WJL204" s="334"/>
      <c r="WJM204" s="372"/>
      <c r="WJN204" s="224"/>
      <c r="WJO204" s="224"/>
      <c r="WJP204" s="335"/>
      <c r="WJQ204" s="335"/>
      <c r="WJR204" s="224"/>
      <c r="WJS204" s="372"/>
      <c r="WJT204" s="372"/>
      <c r="WJU204" s="333"/>
      <c r="WJV204" s="334"/>
      <c r="WJW204" s="372"/>
      <c r="WJX204" s="224"/>
      <c r="WJY204" s="224"/>
      <c r="WJZ204" s="335"/>
      <c r="WKA204" s="335"/>
      <c r="WKB204" s="224"/>
      <c r="WKC204" s="372"/>
      <c r="WKD204" s="372"/>
      <c r="WKE204" s="333"/>
      <c r="WKF204" s="334"/>
      <c r="WKG204" s="372"/>
      <c r="WKH204" s="224"/>
      <c r="WKI204" s="224"/>
      <c r="WKJ204" s="335"/>
      <c r="WKK204" s="335"/>
      <c r="WKL204" s="224"/>
      <c r="WKM204" s="372"/>
      <c r="WKN204" s="372"/>
      <c r="WKO204" s="333"/>
      <c r="WKP204" s="334"/>
      <c r="WKQ204" s="372"/>
      <c r="WKR204" s="224"/>
      <c r="WKS204" s="224"/>
      <c r="WKT204" s="335"/>
      <c r="WKU204" s="335"/>
      <c r="WKV204" s="224"/>
      <c r="WKW204" s="372"/>
      <c r="WKX204" s="372"/>
      <c r="WKY204" s="333"/>
      <c r="WKZ204" s="334"/>
      <c r="WLA204" s="372"/>
      <c r="WLB204" s="224"/>
      <c r="WLC204" s="224"/>
      <c r="WLD204" s="335"/>
      <c r="WLE204" s="335"/>
      <c r="WLF204" s="224"/>
      <c r="WLG204" s="372"/>
      <c r="WLH204" s="372"/>
      <c r="WLI204" s="333"/>
      <c r="WLJ204" s="334"/>
      <c r="WLK204" s="372"/>
      <c r="WLL204" s="224"/>
      <c r="WLM204" s="224"/>
      <c r="WLN204" s="335"/>
      <c r="WLO204" s="335"/>
      <c r="WLP204" s="224"/>
      <c r="WLQ204" s="372"/>
      <c r="WLR204" s="372"/>
      <c r="WLS204" s="333"/>
      <c r="WLT204" s="334"/>
      <c r="WLU204" s="372"/>
      <c r="WLV204" s="224"/>
      <c r="WLW204" s="224"/>
      <c r="WLX204" s="335"/>
      <c r="WLY204" s="335"/>
      <c r="WLZ204" s="224"/>
      <c r="WMA204" s="372"/>
      <c r="WMB204" s="372"/>
      <c r="WMC204" s="333"/>
      <c r="WMD204" s="334"/>
      <c r="WME204" s="372"/>
      <c r="WMF204" s="224"/>
      <c r="WMG204" s="224"/>
      <c r="WMH204" s="335"/>
      <c r="WMI204" s="335"/>
      <c r="WMJ204" s="224"/>
      <c r="WMK204" s="372"/>
      <c r="WML204" s="372"/>
      <c r="WMM204" s="333"/>
      <c r="WMN204" s="334"/>
      <c r="WMO204" s="372"/>
      <c r="WMP204" s="224"/>
      <c r="WMQ204" s="224"/>
      <c r="WMR204" s="335"/>
      <c r="WMS204" s="335"/>
      <c r="WMT204" s="224"/>
      <c r="WMU204" s="372"/>
      <c r="WMV204" s="372"/>
      <c r="WMW204" s="333"/>
      <c r="WMX204" s="334"/>
      <c r="WMY204" s="372"/>
      <c r="WMZ204" s="224"/>
      <c r="WNA204" s="224"/>
      <c r="WNB204" s="335"/>
      <c r="WNC204" s="335"/>
      <c r="WND204" s="224"/>
      <c r="WNE204" s="372"/>
      <c r="WNF204" s="372"/>
      <c r="WNG204" s="333"/>
      <c r="WNH204" s="334"/>
      <c r="WNI204" s="372"/>
      <c r="WNJ204" s="224"/>
      <c r="WNK204" s="224"/>
      <c r="WNL204" s="335"/>
      <c r="WNM204" s="335"/>
      <c r="WNN204" s="224"/>
      <c r="WNO204" s="372"/>
      <c r="WNP204" s="372"/>
      <c r="WNQ204" s="333"/>
      <c r="WNR204" s="334"/>
      <c r="WNS204" s="372"/>
      <c r="WNT204" s="224"/>
      <c r="WNU204" s="224"/>
      <c r="WNV204" s="335"/>
      <c r="WNW204" s="335"/>
      <c r="WNX204" s="224"/>
      <c r="WNY204" s="372"/>
      <c r="WNZ204" s="372"/>
      <c r="WOA204" s="333"/>
      <c r="WOB204" s="334"/>
      <c r="WOC204" s="372"/>
      <c r="WOD204" s="224"/>
      <c r="WOE204" s="224"/>
      <c r="WOF204" s="335"/>
      <c r="WOG204" s="335"/>
      <c r="WOH204" s="224"/>
      <c r="WOI204" s="372"/>
      <c r="WOJ204" s="372"/>
      <c r="WOK204" s="333"/>
      <c r="WOL204" s="334"/>
      <c r="WOM204" s="372"/>
      <c r="WON204" s="224"/>
      <c r="WOO204" s="224"/>
      <c r="WOP204" s="335"/>
      <c r="WOQ204" s="335"/>
      <c r="WOR204" s="224"/>
      <c r="WOS204" s="372"/>
      <c r="WOT204" s="372"/>
      <c r="WOU204" s="333"/>
      <c r="WOV204" s="334"/>
      <c r="WOW204" s="372"/>
      <c r="WOX204" s="224"/>
      <c r="WOY204" s="224"/>
      <c r="WOZ204" s="335"/>
      <c r="WPA204" s="335"/>
      <c r="WPB204" s="224"/>
      <c r="WPC204" s="372"/>
      <c r="WPD204" s="372"/>
      <c r="WPE204" s="333"/>
      <c r="WPF204" s="334"/>
      <c r="WPG204" s="372"/>
      <c r="WPH204" s="224"/>
      <c r="WPI204" s="224"/>
      <c r="WPJ204" s="335"/>
      <c r="WPK204" s="335"/>
      <c r="WPL204" s="224"/>
      <c r="WPM204" s="372"/>
      <c r="WPN204" s="372"/>
      <c r="WPO204" s="333"/>
      <c r="WPP204" s="334"/>
      <c r="WPQ204" s="372"/>
      <c r="WPR204" s="224"/>
      <c r="WPS204" s="224"/>
      <c r="WPT204" s="335"/>
      <c r="WPU204" s="335"/>
      <c r="WPV204" s="224"/>
      <c r="WPW204" s="372"/>
      <c r="WPX204" s="372"/>
      <c r="WPY204" s="333"/>
      <c r="WPZ204" s="334"/>
      <c r="WQA204" s="372"/>
      <c r="WQB204" s="224"/>
      <c r="WQC204" s="224"/>
      <c r="WQD204" s="335"/>
      <c r="WQE204" s="335"/>
      <c r="WQF204" s="224"/>
      <c r="WQG204" s="372"/>
      <c r="WQH204" s="372"/>
      <c r="WQI204" s="333"/>
      <c r="WQJ204" s="334"/>
      <c r="WQK204" s="372"/>
      <c r="WQL204" s="224"/>
      <c r="WQM204" s="224"/>
      <c r="WQN204" s="335"/>
      <c r="WQO204" s="335"/>
      <c r="WQP204" s="224"/>
      <c r="WQQ204" s="372"/>
      <c r="WQR204" s="372"/>
      <c r="WQS204" s="333"/>
      <c r="WQT204" s="334"/>
      <c r="WQU204" s="372"/>
      <c r="WQV204" s="224"/>
      <c r="WQW204" s="224"/>
      <c r="WQX204" s="335"/>
      <c r="WQY204" s="335"/>
      <c r="WQZ204" s="224"/>
      <c r="WRA204" s="372"/>
      <c r="WRB204" s="372"/>
      <c r="WRC204" s="333"/>
      <c r="WRD204" s="334"/>
      <c r="WRE204" s="372"/>
      <c r="WRF204" s="224"/>
      <c r="WRG204" s="224"/>
      <c r="WRH204" s="335"/>
      <c r="WRI204" s="335"/>
      <c r="WRJ204" s="224"/>
      <c r="WRK204" s="372"/>
      <c r="WRL204" s="372"/>
      <c r="WRM204" s="333"/>
      <c r="WRN204" s="334"/>
      <c r="WRO204" s="372"/>
      <c r="WRP204" s="224"/>
      <c r="WRQ204" s="224"/>
      <c r="WRR204" s="335"/>
      <c r="WRS204" s="335"/>
      <c r="WRT204" s="224"/>
      <c r="WRU204" s="372"/>
      <c r="WRV204" s="372"/>
      <c r="WRW204" s="333"/>
      <c r="WRX204" s="334"/>
      <c r="WRY204" s="372"/>
      <c r="WRZ204" s="224"/>
      <c r="WSA204" s="224"/>
      <c r="WSB204" s="335"/>
      <c r="WSC204" s="335"/>
      <c r="WSD204" s="224"/>
      <c r="WSE204" s="372"/>
      <c r="WSF204" s="372"/>
      <c r="WSG204" s="333"/>
      <c r="WSH204" s="334"/>
      <c r="WSI204" s="372"/>
      <c r="WSJ204" s="224"/>
      <c r="WSK204" s="224"/>
      <c r="WSL204" s="335"/>
      <c r="WSM204" s="335"/>
      <c r="WSN204" s="224"/>
      <c r="WSO204" s="372"/>
      <c r="WSP204" s="372"/>
      <c r="WSQ204" s="333"/>
      <c r="WSR204" s="334"/>
      <c r="WSS204" s="372"/>
      <c r="WST204" s="224"/>
      <c r="WSU204" s="224"/>
      <c r="WSV204" s="335"/>
      <c r="WSW204" s="335"/>
      <c r="WSX204" s="224"/>
      <c r="WSY204" s="372"/>
      <c r="WSZ204" s="372"/>
      <c r="WTA204" s="333"/>
      <c r="WTB204" s="334"/>
      <c r="WTC204" s="372"/>
      <c r="WTD204" s="224"/>
      <c r="WTE204" s="224"/>
      <c r="WTF204" s="335"/>
      <c r="WTG204" s="335"/>
      <c r="WTH204" s="224"/>
      <c r="WTI204" s="372"/>
      <c r="WTJ204" s="372"/>
      <c r="WTK204" s="333"/>
      <c r="WTL204" s="334"/>
      <c r="WTM204" s="372"/>
      <c r="WTN204" s="224"/>
      <c r="WTO204" s="224"/>
      <c r="WTP204" s="335"/>
      <c r="WTQ204" s="335"/>
      <c r="WTR204" s="224"/>
      <c r="WTS204" s="372"/>
      <c r="WTT204" s="372"/>
      <c r="WTU204" s="333"/>
      <c r="WTV204" s="334"/>
      <c r="WTW204" s="372"/>
      <c r="WTX204" s="224"/>
      <c r="WTY204" s="224"/>
      <c r="WTZ204" s="335"/>
      <c r="WUA204" s="335"/>
      <c r="WUB204" s="224"/>
      <c r="WUC204" s="372"/>
      <c r="WUD204" s="372"/>
      <c r="WUE204" s="333"/>
      <c r="WUF204" s="334"/>
      <c r="WUG204" s="372"/>
      <c r="WUH204" s="224"/>
      <c r="WUI204" s="224"/>
      <c r="WUJ204" s="335"/>
      <c r="WUK204" s="335"/>
      <c r="WUL204" s="224"/>
      <c r="WUM204" s="372"/>
      <c r="WUN204" s="372"/>
      <c r="WUO204" s="333"/>
      <c r="WUP204" s="334"/>
      <c r="WUQ204" s="372"/>
      <c r="WUR204" s="224"/>
      <c r="WUS204" s="224"/>
      <c r="WUT204" s="335"/>
      <c r="WUU204" s="335"/>
      <c r="WUV204" s="224"/>
      <c r="WUW204" s="372"/>
      <c r="WUX204" s="372"/>
      <c r="WUY204" s="333"/>
      <c r="WUZ204" s="334"/>
      <c r="WVA204" s="372"/>
      <c r="WVB204" s="224"/>
      <c r="WVC204" s="224"/>
      <c r="WVD204" s="335"/>
      <c r="WVE204" s="335"/>
      <c r="WVF204" s="224"/>
      <c r="WVG204" s="372"/>
      <c r="WVH204" s="372"/>
      <c r="WVI204" s="333"/>
      <c r="WVJ204" s="334"/>
      <c r="WVK204" s="372"/>
      <c r="WVL204" s="224"/>
      <c r="WVM204" s="224"/>
      <c r="WVN204" s="335"/>
      <c r="WVO204" s="335"/>
      <c r="WVP204" s="224"/>
      <c r="WVQ204" s="372"/>
      <c r="WVR204" s="372"/>
      <c r="WVS204" s="333"/>
      <c r="WVT204" s="334"/>
      <c r="WVU204" s="372"/>
      <c r="WVV204" s="224"/>
      <c r="WVW204" s="224"/>
      <c r="WVX204" s="335"/>
      <c r="WVY204" s="335"/>
      <c r="WVZ204" s="224"/>
      <c r="WWA204" s="372"/>
      <c r="WWB204" s="372"/>
      <c r="WWC204" s="333"/>
      <c r="WWD204" s="334"/>
      <c r="WWE204" s="372"/>
      <c r="WWF204" s="224"/>
      <c r="WWG204" s="224"/>
      <c r="WWH204" s="335"/>
      <c r="WWI204" s="335"/>
      <c r="WWJ204" s="224"/>
      <c r="WWK204" s="372"/>
      <c r="WWL204" s="372"/>
      <c r="WWM204" s="333"/>
      <c r="WWN204" s="334"/>
      <c r="WWO204" s="372"/>
      <c r="WWP204" s="224"/>
      <c r="WWQ204" s="224"/>
      <c r="WWR204" s="335"/>
      <c r="WWS204" s="335"/>
      <c r="WWT204" s="224"/>
      <c r="WWU204" s="372"/>
      <c r="WWV204" s="372"/>
      <c r="WWW204" s="333"/>
      <c r="WWX204" s="334"/>
      <c r="WWY204" s="372"/>
      <c r="WWZ204" s="224"/>
      <c r="WXA204" s="224"/>
      <c r="WXB204" s="335"/>
      <c r="WXC204" s="335"/>
      <c r="WXD204" s="224"/>
      <c r="WXE204" s="372"/>
      <c r="WXF204" s="372"/>
      <c r="WXG204" s="333"/>
      <c r="WXH204" s="334"/>
      <c r="WXI204" s="372"/>
      <c r="WXJ204" s="224"/>
      <c r="WXK204" s="224"/>
      <c r="WXL204" s="335"/>
      <c r="WXM204" s="335"/>
      <c r="WXN204" s="224"/>
      <c r="WXO204" s="372"/>
      <c r="WXP204" s="372"/>
      <c r="WXQ204" s="333"/>
      <c r="WXR204" s="334"/>
      <c r="WXS204" s="372"/>
      <c r="WXT204" s="224"/>
      <c r="WXU204" s="224"/>
      <c r="WXV204" s="335"/>
      <c r="WXW204" s="335"/>
      <c r="WXX204" s="224"/>
      <c r="WXY204" s="372"/>
      <c r="WXZ204" s="372"/>
      <c r="WYA204" s="333"/>
      <c r="WYB204" s="334"/>
      <c r="WYC204" s="372"/>
      <c r="WYD204" s="224"/>
      <c r="WYE204" s="224"/>
      <c r="WYF204" s="335"/>
      <c r="WYG204" s="335"/>
      <c r="WYH204" s="224"/>
      <c r="WYI204" s="372"/>
      <c r="WYJ204" s="372"/>
      <c r="WYK204" s="333"/>
      <c r="WYL204" s="334"/>
      <c r="WYM204" s="372"/>
      <c r="WYN204" s="224"/>
      <c r="WYO204" s="224"/>
      <c r="WYP204" s="335"/>
      <c r="WYQ204" s="335"/>
      <c r="WYR204" s="224"/>
      <c r="WYS204" s="372"/>
      <c r="WYT204" s="372"/>
      <c r="WYU204" s="333"/>
      <c r="WYV204" s="334"/>
      <c r="WYW204" s="372"/>
      <c r="WYX204" s="224"/>
      <c r="WYY204" s="224"/>
      <c r="WYZ204" s="335"/>
      <c r="WZA204" s="335"/>
      <c r="WZB204" s="224"/>
      <c r="WZC204" s="372"/>
      <c r="WZD204" s="372"/>
      <c r="WZE204" s="333"/>
      <c r="WZF204" s="334"/>
      <c r="WZG204" s="372"/>
      <c r="WZH204" s="224"/>
      <c r="WZI204" s="224"/>
      <c r="WZJ204" s="335"/>
      <c r="WZK204" s="335"/>
      <c r="WZL204" s="224"/>
      <c r="WZM204" s="372"/>
      <c r="WZN204" s="372"/>
      <c r="WZO204" s="333"/>
      <c r="WZP204" s="334"/>
      <c r="WZQ204" s="372"/>
      <c r="WZR204" s="224"/>
      <c r="WZS204" s="224"/>
      <c r="WZT204" s="335"/>
      <c r="WZU204" s="335"/>
      <c r="WZV204" s="224"/>
      <c r="WZW204" s="372"/>
      <c r="WZX204" s="372"/>
      <c r="WZY204" s="333"/>
      <c r="WZZ204" s="334"/>
      <c r="XAA204" s="372"/>
      <c r="XAB204" s="224"/>
      <c r="XAC204" s="224"/>
      <c r="XAD204" s="335"/>
      <c r="XAE204" s="335"/>
      <c r="XAF204" s="224"/>
      <c r="XAG204" s="372"/>
      <c r="XAH204" s="372"/>
      <c r="XAI204" s="333"/>
      <c r="XAJ204" s="334"/>
      <c r="XAK204" s="372"/>
      <c r="XAL204" s="224"/>
      <c r="XAM204" s="224"/>
      <c r="XAN204" s="335"/>
      <c r="XAO204" s="335"/>
      <c r="XAP204" s="224"/>
      <c r="XAQ204" s="372"/>
      <c r="XAR204" s="372"/>
      <c r="XAS204" s="333"/>
      <c r="XAT204" s="334"/>
      <c r="XAU204" s="372"/>
      <c r="XAV204" s="224"/>
      <c r="XAW204" s="224"/>
      <c r="XAX204" s="335"/>
      <c r="XAY204" s="335"/>
      <c r="XAZ204" s="224"/>
      <c r="XBA204" s="372"/>
      <c r="XBB204" s="372"/>
      <c r="XBC204" s="333"/>
      <c r="XBD204" s="334"/>
      <c r="XBE204" s="372"/>
      <c r="XBF204" s="224"/>
      <c r="XBG204" s="224"/>
      <c r="XBH204" s="335"/>
      <c r="XBI204" s="335"/>
      <c r="XBJ204" s="224"/>
      <c r="XBK204" s="372"/>
      <c r="XBL204" s="372"/>
      <c r="XBM204" s="333"/>
      <c r="XBN204" s="334"/>
      <c r="XBO204" s="372"/>
      <c r="XBP204" s="224"/>
      <c r="XBQ204" s="224"/>
      <c r="XBR204" s="335"/>
      <c r="XBS204" s="335"/>
      <c r="XBT204" s="224"/>
      <c r="XBU204" s="372"/>
      <c r="XBV204" s="372"/>
      <c r="XBW204" s="333"/>
      <c r="XBX204" s="334"/>
      <c r="XBY204" s="372"/>
      <c r="XBZ204" s="224"/>
      <c r="XCA204" s="224"/>
      <c r="XCB204" s="335"/>
      <c r="XCC204" s="335"/>
      <c r="XCD204" s="224"/>
      <c r="XCE204" s="372"/>
      <c r="XCF204" s="372"/>
      <c r="XCG204" s="333"/>
      <c r="XCH204" s="334"/>
      <c r="XCI204" s="372"/>
      <c r="XCJ204" s="224"/>
      <c r="XCK204" s="224"/>
      <c r="XCL204" s="335"/>
      <c r="XCM204" s="335"/>
      <c r="XCN204" s="224"/>
      <c r="XCO204" s="372"/>
      <c r="XCP204" s="372"/>
      <c r="XCQ204" s="333"/>
      <c r="XCR204" s="334"/>
      <c r="XCS204" s="372"/>
      <c r="XCT204" s="224"/>
      <c r="XCU204" s="224"/>
      <c r="XCV204" s="335"/>
      <c r="XCW204" s="335"/>
      <c r="XCX204" s="224"/>
      <c r="XCY204" s="372"/>
      <c r="XCZ204" s="372"/>
      <c r="XDA204" s="333"/>
      <c r="XDB204" s="334"/>
      <c r="XDC204" s="372"/>
      <c r="XDD204" s="224"/>
      <c r="XDE204" s="224"/>
      <c r="XDF204" s="335"/>
      <c r="XDG204" s="335"/>
      <c r="XDH204" s="224"/>
      <c r="XDI204" s="372"/>
      <c r="XDJ204" s="372"/>
      <c r="XDK204" s="333"/>
      <c r="XDL204" s="334"/>
      <c r="XDM204" s="372"/>
      <c r="XDN204" s="224"/>
      <c r="XDO204" s="224"/>
      <c r="XDP204" s="335"/>
      <c r="XDQ204" s="335"/>
      <c r="XDR204" s="224"/>
      <c r="XDS204" s="372"/>
      <c r="XDT204" s="372"/>
      <c r="XDU204" s="333"/>
      <c r="XDV204" s="334"/>
      <c r="XDW204" s="372"/>
      <c r="XDX204" s="224"/>
      <c r="XDY204" s="224"/>
      <c r="XDZ204" s="335"/>
      <c r="XEA204" s="335"/>
      <c r="XEB204" s="224"/>
      <c r="XEC204" s="372"/>
      <c r="XED204" s="372"/>
      <c r="XEE204" s="333"/>
      <c r="XEF204" s="334"/>
      <c r="XEG204" s="372"/>
      <c r="XEH204" s="224"/>
      <c r="XEI204" s="224"/>
      <c r="XEJ204" s="335"/>
      <c r="XEK204" s="335"/>
      <c r="XEL204" s="224"/>
      <c r="XEM204" s="372"/>
      <c r="XEN204" s="372"/>
      <c r="XEO204" s="333"/>
      <c r="XEP204" s="334"/>
    </row>
    <row r="205" spans="1:16383" s="321" customFormat="1" ht="17.25" customHeight="1">
      <c r="A205" s="318" t="s">
        <v>1350</v>
      </c>
      <c r="B205" s="318" t="s">
        <v>1351</v>
      </c>
      <c r="C205" s="318" t="s">
        <v>819</v>
      </c>
      <c r="D205" s="375" t="str">
        <f>Composição!$A$1094</f>
        <v>POSTO DE TRANSFORMAÇÃO DE 150 KVA - 13.8KV/220-127V</v>
      </c>
      <c r="E205" s="318" t="s">
        <v>288</v>
      </c>
      <c r="F205" s="560">
        <v>1</v>
      </c>
      <c r="G205" s="320">
        <f>$J$4</f>
        <v>0.24940000000000001</v>
      </c>
      <c r="H205" s="319"/>
      <c r="I205" s="77">
        <f t="shared" ref="I205" si="60">(H205*(1+$J$4))</f>
        <v>0</v>
      </c>
      <c r="J205" s="319">
        <f>F205*I205</f>
        <v>0</v>
      </c>
    </row>
    <row r="206" spans="1:16383" s="210" customFormat="1" ht="21.6" customHeight="1">
      <c r="A206" s="75"/>
      <c r="B206" s="75"/>
      <c r="C206" s="93" t="s">
        <v>1923</v>
      </c>
      <c r="D206" s="103" t="s">
        <v>710</v>
      </c>
      <c r="E206" s="75"/>
      <c r="F206" s="328"/>
      <c r="G206" s="328"/>
      <c r="H206" s="319"/>
      <c r="I206" s="77"/>
      <c r="J206" s="328"/>
      <c r="K206" s="372"/>
      <c r="L206" s="224"/>
      <c r="M206" s="224"/>
      <c r="N206" s="335"/>
      <c r="O206" s="335"/>
      <c r="P206" s="224"/>
      <c r="Q206" s="372"/>
      <c r="R206" s="372"/>
      <c r="S206" s="333"/>
      <c r="T206" s="334"/>
      <c r="U206" s="372"/>
      <c r="V206" s="224"/>
      <c r="W206" s="224"/>
      <c r="X206" s="335"/>
      <c r="Y206" s="335"/>
      <c r="Z206" s="224"/>
      <c r="AA206" s="372"/>
      <c r="AB206" s="372"/>
      <c r="AC206" s="333"/>
      <c r="AD206" s="334"/>
      <c r="AE206" s="372"/>
      <c r="AF206" s="224"/>
      <c r="AG206" s="224"/>
      <c r="AH206" s="335"/>
      <c r="AI206" s="335"/>
      <c r="AJ206" s="224"/>
      <c r="AK206" s="372"/>
      <c r="AL206" s="372"/>
      <c r="AM206" s="333"/>
      <c r="AN206" s="334"/>
      <c r="AO206" s="372"/>
      <c r="AP206" s="224"/>
      <c r="AQ206" s="224"/>
      <c r="AR206" s="335"/>
      <c r="AS206" s="335"/>
      <c r="AT206" s="224"/>
      <c r="AU206" s="372"/>
      <c r="AV206" s="372"/>
      <c r="AW206" s="333"/>
      <c r="AX206" s="334"/>
      <c r="AY206" s="372"/>
      <c r="AZ206" s="224"/>
      <c r="BA206" s="224"/>
      <c r="BB206" s="335"/>
      <c r="BC206" s="335"/>
      <c r="BD206" s="224"/>
      <c r="BE206" s="372"/>
      <c r="BF206" s="372"/>
      <c r="BG206" s="333"/>
      <c r="BH206" s="334"/>
      <c r="BI206" s="372"/>
      <c r="BJ206" s="224"/>
      <c r="BK206" s="224"/>
      <c r="BL206" s="335"/>
      <c r="BM206" s="335"/>
      <c r="BN206" s="224"/>
      <c r="BO206" s="372"/>
      <c r="BP206" s="372"/>
      <c r="BQ206" s="333"/>
      <c r="BR206" s="334"/>
      <c r="BS206" s="372"/>
      <c r="BT206" s="224"/>
      <c r="BU206" s="224"/>
      <c r="BV206" s="335"/>
      <c r="BW206" s="335"/>
      <c r="BX206" s="224"/>
      <c r="BY206" s="372"/>
      <c r="BZ206" s="372"/>
      <c r="CA206" s="333"/>
      <c r="CB206" s="334"/>
      <c r="CC206" s="372"/>
      <c r="CD206" s="224"/>
      <c r="CE206" s="224"/>
      <c r="CF206" s="335"/>
      <c r="CG206" s="335"/>
      <c r="CH206" s="224"/>
      <c r="CI206" s="372"/>
      <c r="CJ206" s="372"/>
      <c r="CK206" s="333"/>
      <c r="CL206" s="334"/>
      <c r="CM206" s="372"/>
      <c r="CN206" s="224"/>
      <c r="CO206" s="224"/>
      <c r="CP206" s="335"/>
      <c r="CQ206" s="335"/>
      <c r="CR206" s="224"/>
      <c r="CS206" s="372"/>
      <c r="CT206" s="372"/>
      <c r="CU206" s="333"/>
      <c r="CV206" s="334"/>
      <c r="CW206" s="372"/>
      <c r="CX206" s="224"/>
      <c r="CY206" s="224"/>
      <c r="CZ206" s="335"/>
      <c r="DA206" s="335"/>
      <c r="DB206" s="224"/>
      <c r="DC206" s="372"/>
      <c r="DD206" s="372"/>
      <c r="DE206" s="333"/>
      <c r="DF206" s="334"/>
      <c r="DG206" s="372"/>
      <c r="DH206" s="224"/>
      <c r="DI206" s="224"/>
      <c r="DJ206" s="335"/>
      <c r="DK206" s="335"/>
      <c r="DL206" s="224"/>
      <c r="DM206" s="372"/>
      <c r="DN206" s="372"/>
      <c r="DO206" s="333"/>
      <c r="DP206" s="334"/>
      <c r="DQ206" s="372"/>
      <c r="DR206" s="224"/>
      <c r="DS206" s="224"/>
      <c r="DT206" s="335"/>
      <c r="DU206" s="335"/>
      <c r="DV206" s="224"/>
      <c r="DW206" s="372"/>
      <c r="DX206" s="372"/>
      <c r="DY206" s="333"/>
      <c r="DZ206" s="334"/>
      <c r="EA206" s="372"/>
      <c r="EB206" s="224"/>
      <c r="EC206" s="224"/>
      <c r="ED206" s="335"/>
      <c r="EE206" s="335"/>
      <c r="EF206" s="224"/>
      <c r="EG206" s="372"/>
      <c r="EH206" s="372"/>
      <c r="EI206" s="333"/>
      <c r="EJ206" s="334"/>
      <c r="EK206" s="372"/>
      <c r="EL206" s="224"/>
      <c r="EM206" s="224"/>
      <c r="EN206" s="335"/>
      <c r="EO206" s="335"/>
      <c r="EP206" s="224"/>
      <c r="EQ206" s="372"/>
      <c r="ER206" s="372"/>
      <c r="ES206" s="333"/>
      <c r="ET206" s="334"/>
      <c r="EU206" s="372"/>
      <c r="EV206" s="224"/>
      <c r="EW206" s="224"/>
      <c r="EX206" s="335"/>
      <c r="EY206" s="335"/>
      <c r="EZ206" s="224"/>
      <c r="FA206" s="372"/>
      <c r="FB206" s="372"/>
      <c r="FC206" s="333"/>
      <c r="FD206" s="334"/>
      <c r="FE206" s="372"/>
      <c r="FF206" s="224"/>
      <c r="FG206" s="224"/>
      <c r="FH206" s="335"/>
      <c r="FI206" s="335"/>
      <c r="FJ206" s="224"/>
      <c r="FK206" s="372"/>
      <c r="FL206" s="372"/>
      <c r="FM206" s="333"/>
      <c r="FN206" s="334"/>
      <c r="FO206" s="372"/>
      <c r="FP206" s="224"/>
      <c r="FQ206" s="224"/>
      <c r="FR206" s="335"/>
      <c r="FS206" s="335"/>
      <c r="FT206" s="224"/>
      <c r="FU206" s="372"/>
      <c r="FV206" s="372"/>
      <c r="FW206" s="333"/>
      <c r="FX206" s="334"/>
      <c r="FY206" s="372"/>
      <c r="FZ206" s="224"/>
      <c r="GA206" s="224"/>
      <c r="GB206" s="335"/>
      <c r="GC206" s="335"/>
      <c r="GD206" s="224"/>
      <c r="GE206" s="372"/>
      <c r="GF206" s="372"/>
      <c r="GG206" s="333"/>
      <c r="GH206" s="334"/>
      <c r="GI206" s="372"/>
      <c r="GJ206" s="224"/>
      <c r="GK206" s="224"/>
      <c r="GL206" s="335"/>
      <c r="GM206" s="335"/>
      <c r="GN206" s="224"/>
      <c r="GO206" s="372"/>
      <c r="GP206" s="372"/>
      <c r="GQ206" s="333"/>
      <c r="GR206" s="334"/>
      <c r="GS206" s="372"/>
      <c r="GT206" s="224"/>
      <c r="GU206" s="224"/>
      <c r="GV206" s="335"/>
      <c r="GW206" s="335"/>
      <c r="GX206" s="224"/>
      <c r="GY206" s="372"/>
      <c r="GZ206" s="372"/>
      <c r="HA206" s="333"/>
      <c r="HB206" s="334"/>
      <c r="HC206" s="372"/>
      <c r="HD206" s="224"/>
      <c r="HE206" s="224"/>
      <c r="HF206" s="335"/>
      <c r="HG206" s="335"/>
      <c r="HH206" s="224"/>
      <c r="HI206" s="372"/>
      <c r="HJ206" s="372"/>
      <c r="HK206" s="333"/>
      <c r="HL206" s="334"/>
      <c r="HM206" s="372"/>
      <c r="HN206" s="224"/>
      <c r="HO206" s="224"/>
      <c r="HP206" s="335"/>
      <c r="HQ206" s="335"/>
      <c r="HR206" s="224"/>
      <c r="HS206" s="372"/>
      <c r="HT206" s="372"/>
      <c r="HU206" s="333"/>
      <c r="HV206" s="334"/>
      <c r="HW206" s="372"/>
      <c r="HX206" s="224"/>
      <c r="HY206" s="224"/>
      <c r="HZ206" s="335"/>
      <c r="IA206" s="335"/>
      <c r="IB206" s="224"/>
      <c r="IC206" s="372"/>
      <c r="ID206" s="372"/>
      <c r="IE206" s="333"/>
      <c r="IF206" s="334"/>
      <c r="IG206" s="372"/>
      <c r="IH206" s="224"/>
      <c r="II206" s="224"/>
      <c r="IJ206" s="335"/>
      <c r="IK206" s="335"/>
      <c r="IL206" s="224"/>
      <c r="IM206" s="372"/>
      <c r="IN206" s="372"/>
      <c r="IO206" s="333"/>
      <c r="IP206" s="334"/>
      <c r="IQ206" s="372"/>
      <c r="IR206" s="224"/>
      <c r="IS206" s="224"/>
      <c r="IT206" s="335"/>
      <c r="IU206" s="335"/>
      <c r="IV206" s="224"/>
      <c r="IW206" s="372"/>
      <c r="IX206" s="372"/>
      <c r="IY206" s="333"/>
      <c r="IZ206" s="334"/>
      <c r="JA206" s="372"/>
      <c r="JB206" s="224"/>
      <c r="JC206" s="224"/>
      <c r="JD206" s="335"/>
      <c r="JE206" s="335"/>
      <c r="JF206" s="224"/>
      <c r="JG206" s="372"/>
      <c r="JH206" s="372"/>
      <c r="JI206" s="333"/>
      <c r="JJ206" s="334"/>
      <c r="JK206" s="372"/>
      <c r="JL206" s="224"/>
      <c r="JM206" s="224"/>
      <c r="JN206" s="335"/>
      <c r="JO206" s="335"/>
      <c r="JP206" s="224"/>
      <c r="JQ206" s="372"/>
      <c r="JR206" s="372"/>
      <c r="JS206" s="333"/>
      <c r="JT206" s="334"/>
      <c r="JU206" s="372"/>
      <c r="JV206" s="224"/>
      <c r="JW206" s="224"/>
      <c r="JX206" s="335"/>
      <c r="JY206" s="335"/>
      <c r="JZ206" s="224"/>
      <c r="KA206" s="372"/>
      <c r="KB206" s="372"/>
      <c r="KC206" s="333"/>
      <c r="KD206" s="334"/>
      <c r="KE206" s="372"/>
      <c r="KF206" s="224"/>
      <c r="KG206" s="224"/>
      <c r="KH206" s="335"/>
      <c r="KI206" s="335"/>
      <c r="KJ206" s="224"/>
      <c r="KK206" s="372"/>
      <c r="KL206" s="372"/>
      <c r="KM206" s="333"/>
      <c r="KN206" s="334"/>
      <c r="KO206" s="372"/>
      <c r="KP206" s="224"/>
      <c r="KQ206" s="224"/>
      <c r="KR206" s="335"/>
      <c r="KS206" s="335"/>
      <c r="KT206" s="224"/>
      <c r="KU206" s="372"/>
      <c r="KV206" s="372"/>
      <c r="KW206" s="333"/>
      <c r="KX206" s="334"/>
      <c r="KY206" s="372"/>
      <c r="KZ206" s="224"/>
      <c r="LA206" s="224"/>
      <c r="LB206" s="335"/>
      <c r="LC206" s="335"/>
      <c r="LD206" s="224"/>
      <c r="LE206" s="372"/>
      <c r="LF206" s="372"/>
      <c r="LG206" s="333"/>
      <c r="LH206" s="334"/>
      <c r="LI206" s="372"/>
      <c r="LJ206" s="224"/>
      <c r="LK206" s="224"/>
      <c r="LL206" s="335"/>
      <c r="LM206" s="335"/>
      <c r="LN206" s="224"/>
      <c r="LO206" s="372"/>
      <c r="LP206" s="372"/>
      <c r="LQ206" s="333"/>
      <c r="LR206" s="334"/>
      <c r="LS206" s="372"/>
      <c r="LT206" s="224"/>
      <c r="LU206" s="224"/>
      <c r="LV206" s="335"/>
      <c r="LW206" s="335"/>
      <c r="LX206" s="224"/>
      <c r="LY206" s="372"/>
      <c r="LZ206" s="372"/>
      <c r="MA206" s="333"/>
      <c r="MB206" s="334"/>
      <c r="MC206" s="372"/>
      <c r="MD206" s="224"/>
      <c r="ME206" s="224"/>
      <c r="MF206" s="335"/>
      <c r="MG206" s="335"/>
      <c r="MH206" s="224"/>
      <c r="MI206" s="372"/>
      <c r="MJ206" s="372"/>
      <c r="MK206" s="333"/>
      <c r="ML206" s="334"/>
      <c r="MM206" s="372"/>
      <c r="MN206" s="224"/>
      <c r="MO206" s="224"/>
      <c r="MP206" s="335"/>
      <c r="MQ206" s="335"/>
      <c r="MR206" s="224"/>
      <c r="MS206" s="372"/>
      <c r="MT206" s="372"/>
      <c r="MU206" s="333"/>
      <c r="MV206" s="334"/>
      <c r="MW206" s="372"/>
      <c r="MX206" s="224"/>
      <c r="MY206" s="224"/>
      <c r="MZ206" s="335"/>
      <c r="NA206" s="335"/>
      <c r="NB206" s="224"/>
      <c r="NC206" s="372"/>
      <c r="ND206" s="372"/>
      <c r="NE206" s="333"/>
      <c r="NF206" s="334"/>
      <c r="NG206" s="372"/>
      <c r="NH206" s="224"/>
      <c r="NI206" s="224"/>
      <c r="NJ206" s="335"/>
      <c r="NK206" s="335"/>
      <c r="NL206" s="224"/>
      <c r="NM206" s="372"/>
      <c r="NN206" s="372"/>
      <c r="NO206" s="333"/>
      <c r="NP206" s="334"/>
      <c r="NQ206" s="372"/>
      <c r="NR206" s="224"/>
      <c r="NS206" s="224"/>
      <c r="NT206" s="335"/>
      <c r="NU206" s="335"/>
      <c r="NV206" s="224"/>
      <c r="NW206" s="372"/>
      <c r="NX206" s="372"/>
      <c r="NY206" s="333"/>
      <c r="NZ206" s="334"/>
      <c r="OA206" s="372"/>
      <c r="OB206" s="224"/>
      <c r="OC206" s="224"/>
      <c r="OD206" s="335"/>
      <c r="OE206" s="335"/>
      <c r="OF206" s="224"/>
      <c r="OG206" s="372"/>
      <c r="OH206" s="372"/>
      <c r="OI206" s="333"/>
      <c r="OJ206" s="334"/>
      <c r="OK206" s="372"/>
      <c r="OL206" s="224"/>
      <c r="OM206" s="224"/>
      <c r="ON206" s="335"/>
      <c r="OO206" s="335"/>
      <c r="OP206" s="224"/>
      <c r="OQ206" s="372"/>
      <c r="OR206" s="372"/>
      <c r="OS206" s="333"/>
      <c r="OT206" s="334"/>
      <c r="OU206" s="372"/>
      <c r="OV206" s="224"/>
      <c r="OW206" s="224"/>
      <c r="OX206" s="335"/>
      <c r="OY206" s="335"/>
      <c r="OZ206" s="224"/>
      <c r="PA206" s="372"/>
      <c r="PB206" s="372"/>
      <c r="PC206" s="333"/>
      <c r="PD206" s="334"/>
      <c r="PE206" s="372"/>
      <c r="PF206" s="224"/>
      <c r="PG206" s="224"/>
      <c r="PH206" s="335"/>
      <c r="PI206" s="335"/>
      <c r="PJ206" s="224"/>
      <c r="PK206" s="372"/>
      <c r="PL206" s="372"/>
      <c r="PM206" s="333"/>
      <c r="PN206" s="334"/>
      <c r="PO206" s="372"/>
      <c r="PP206" s="224"/>
      <c r="PQ206" s="224"/>
      <c r="PR206" s="335"/>
      <c r="PS206" s="335"/>
      <c r="PT206" s="224"/>
      <c r="PU206" s="372"/>
      <c r="PV206" s="372"/>
      <c r="PW206" s="333"/>
      <c r="PX206" s="334"/>
      <c r="PY206" s="372"/>
      <c r="PZ206" s="224"/>
      <c r="QA206" s="224"/>
      <c r="QB206" s="335"/>
      <c r="QC206" s="335"/>
      <c r="QD206" s="224"/>
      <c r="QE206" s="372"/>
      <c r="QF206" s="372"/>
      <c r="QG206" s="333"/>
      <c r="QH206" s="334"/>
      <c r="QI206" s="372"/>
      <c r="QJ206" s="224"/>
      <c r="QK206" s="224"/>
      <c r="QL206" s="335"/>
      <c r="QM206" s="335"/>
      <c r="QN206" s="224"/>
      <c r="QO206" s="372"/>
      <c r="QP206" s="372"/>
      <c r="QQ206" s="333"/>
      <c r="QR206" s="334"/>
      <c r="QS206" s="372"/>
      <c r="QT206" s="224"/>
      <c r="QU206" s="224"/>
      <c r="QV206" s="335"/>
      <c r="QW206" s="335"/>
      <c r="QX206" s="224"/>
      <c r="QY206" s="372"/>
      <c r="QZ206" s="372"/>
      <c r="RA206" s="333"/>
      <c r="RB206" s="334"/>
      <c r="RC206" s="372"/>
      <c r="RD206" s="224"/>
      <c r="RE206" s="224"/>
      <c r="RF206" s="335"/>
      <c r="RG206" s="335"/>
      <c r="RH206" s="224"/>
      <c r="RI206" s="372"/>
      <c r="RJ206" s="372"/>
      <c r="RK206" s="333"/>
      <c r="RL206" s="334"/>
      <c r="RM206" s="372"/>
      <c r="RN206" s="224"/>
      <c r="RO206" s="224"/>
      <c r="RP206" s="335"/>
      <c r="RQ206" s="335"/>
      <c r="RR206" s="224"/>
      <c r="RS206" s="372"/>
      <c r="RT206" s="372"/>
      <c r="RU206" s="333"/>
      <c r="RV206" s="334"/>
      <c r="RW206" s="372"/>
      <c r="RX206" s="224"/>
      <c r="RY206" s="224"/>
      <c r="RZ206" s="335"/>
      <c r="SA206" s="335"/>
      <c r="SB206" s="224"/>
      <c r="SC206" s="372"/>
      <c r="SD206" s="372"/>
      <c r="SE206" s="333"/>
      <c r="SF206" s="334"/>
      <c r="SG206" s="372"/>
      <c r="SH206" s="224"/>
      <c r="SI206" s="224"/>
      <c r="SJ206" s="335"/>
      <c r="SK206" s="335"/>
      <c r="SL206" s="224"/>
      <c r="SM206" s="372"/>
      <c r="SN206" s="372"/>
      <c r="SO206" s="333"/>
      <c r="SP206" s="334"/>
      <c r="SQ206" s="372"/>
      <c r="SR206" s="224"/>
      <c r="SS206" s="224"/>
      <c r="ST206" s="335"/>
      <c r="SU206" s="335"/>
      <c r="SV206" s="224"/>
      <c r="SW206" s="372"/>
      <c r="SX206" s="372"/>
      <c r="SY206" s="333"/>
      <c r="SZ206" s="334"/>
      <c r="TA206" s="372"/>
      <c r="TB206" s="224"/>
      <c r="TC206" s="224"/>
      <c r="TD206" s="335"/>
      <c r="TE206" s="335"/>
      <c r="TF206" s="224"/>
      <c r="TG206" s="372"/>
      <c r="TH206" s="372"/>
      <c r="TI206" s="333"/>
      <c r="TJ206" s="334"/>
      <c r="TK206" s="372"/>
      <c r="TL206" s="224"/>
      <c r="TM206" s="224"/>
      <c r="TN206" s="335"/>
      <c r="TO206" s="335"/>
      <c r="TP206" s="224"/>
      <c r="TQ206" s="372"/>
      <c r="TR206" s="372"/>
      <c r="TS206" s="333"/>
      <c r="TT206" s="334"/>
      <c r="TU206" s="372"/>
      <c r="TV206" s="224"/>
      <c r="TW206" s="224"/>
      <c r="TX206" s="335"/>
      <c r="TY206" s="335"/>
      <c r="TZ206" s="224"/>
      <c r="UA206" s="372"/>
      <c r="UB206" s="372"/>
      <c r="UC206" s="333"/>
      <c r="UD206" s="334"/>
      <c r="UE206" s="372"/>
      <c r="UF206" s="224"/>
      <c r="UG206" s="224"/>
      <c r="UH206" s="335"/>
      <c r="UI206" s="335"/>
      <c r="UJ206" s="224"/>
      <c r="UK206" s="372"/>
      <c r="UL206" s="372"/>
      <c r="UM206" s="333"/>
      <c r="UN206" s="334"/>
      <c r="UO206" s="372"/>
      <c r="UP206" s="224"/>
      <c r="UQ206" s="224"/>
      <c r="UR206" s="335"/>
      <c r="US206" s="335"/>
      <c r="UT206" s="224"/>
      <c r="UU206" s="372"/>
      <c r="UV206" s="372"/>
      <c r="UW206" s="333"/>
      <c r="UX206" s="334"/>
      <c r="UY206" s="372"/>
      <c r="UZ206" s="224"/>
      <c r="VA206" s="224"/>
      <c r="VB206" s="335"/>
      <c r="VC206" s="335"/>
      <c r="VD206" s="224"/>
      <c r="VE206" s="372"/>
      <c r="VF206" s="372"/>
      <c r="VG206" s="333"/>
      <c r="VH206" s="334"/>
      <c r="VI206" s="372"/>
      <c r="VJ206" s="224"/>
      <c r="VK206" s="224"/>
      <c r="VL206" s="335"/>
      <c r="VM206" s="335"/>
      <c r="VN206" s="224"/>
      <c r="VO206" s="372"/>
      <c r="VP206" s="372"/>
      <c r="VQ206" s="333"/>
      <c r="VR206" s="334"/>
      <c r="VS206" s="372"/>
      <c r="VT206" s="224"/>
      <c r="VU206" s="224"/>
      <c r="VV206" s="335"/>
      <c r="VW206" s="335"/>
      <c r="VX206" s="224"/>
      <c r="VY206" s="372"/>
      <c r="VZ206" s="372"/>
      <c r="WA206" s="333"/>
      <c r="WB206" s="334"/>
      <c r="WC206" s="372"/>
      <c r="WD206" s="224"/>
      <c r="WE206" s="224"/>
      <c r="WF206" s="335"/>
      <c r="WG206" s="335"/>
      <c r="WH206" s="224"/>
      <c r="WI206" s="372"/>
      <c r="WJ206" s="372"/>
      <c r="WK206" s="333"/>
      <c r="WL206" s="334"/>
      <c r="WM206" s="372"/>
      <c r="WN206" s="224"/>
      <c r="WO206" s="224"/>
      <c r="WP206" s="335"/>
      <c r="WQ206" s="335"/>
      <c r="WR206" s="224"/>
      <c r="WS206" s="372"/>
      <c r="WT206" s="372"/>
      <c r="WU206" s="333"/>
      <c r="WV206" s="334"/>
      <c r="WW206" s="372"/>
      <c r="WX206" s="224"/>
      <c r="WY206" s="224"/>
      <c r="WZ206" s="335"/>
      <c r="XA206" s="335"/>
      <c r="XB206" s="224"/>
      <c r="XC206" s="372"/>
      <c r="XD206" s="372"/>
      <c r="XE206" s="333"/>
      <c r="XF206" s="334"/>
      <c r="XG206" s="372"/>
      <c r="XH206" s="224"/>
      <c r="XI206" s="224"/>
      <c r="XJ206" s="335"/>
      <c r="XK206" s="335"/>
      <c r="XL206" s="224"/>
      <c r="XM206" s="372"/>
      <c r="XN206" s="372"/>
      <c r="XO206" s="333"/>
      <c r="XP206" s="334"/>
      <c r="XQ206" s="372"/>
      <c r="XR206" s="224"/>
      <c r="XS206" s="224"/>
      <c r="XT206" s="335"/>
      <c r="XU206" s="335"/>
      <c r="XV206" s="224"/>
      <c r="XW206" s="372"/>
      <c r="XX206" s="372"/>
      <c r="XY206" s="333"/>
      <c r="XZ206" s="334"/>
      <c r="YA206" s="372"/>
      <c r="YB206" s="224"/>
      <c r="YC206" s="224"/>
      <c r="YD206" s="335"/>
      <c r="YE206" s="335"/>
      <c r="YF206" s="224"/>
      <c r="YG206" s="372"/>
      <c r="YH206" s="372"/>
      <c r="YI206" s="333"/>
      <c r="YJ206" s="334"/>
      <c r="YK206" s="372"/>
      <c r="YL206" s="224"/>
      <c r="YM206" s="224"/>
      <c r="YN206" s="335"/>
      <c r="YO206" s="335"/>
      <c r="YP206" s="224"/>
      <c r="YQ206" s="372"/>
      <c r="YR206" s="372"/>
      <c r="YS206" s="333"/>
      <c r="YT206" s="334"/>
      <c r="YU206" s="372"/>
      <c r="YV206" s="224"/>
      <c r="YW206" s="224"/>
      <c r="YX206" s="335"/>
      <c r="YY206" s="335"/>
      <c r="YZ206" s="224"/>
      <c r="ZA206" s="372"/>
      <c r="ZB206" s="372"/>
      <c r="ZC206" s="333"/>
      <c r="ZD206" s="334"/>
      <c r="ZE206" s="372"/>
      <c r="ZF206" s="224"/>
      <c r="ZG206" s="224"/>
      <c r="ZH206" s="335"/>
      <c r="ZI206" s="335"/>
      <c r="ZJ206" s="224"/>
      <c r="ZK206" s="372"/>
      <c r="ZL206" s="372"/>
      <c r="ZM206" s="333"/>
      <c r="ZN206" s="334"/>
      <c r="ZO206" s="372"/>
      <c r="ZP206" s="224"/>
      <c r="ZQ206" s="224"/>
      <c r="ZR206" s="335"/>
      <c r="ZS206" s="335"/>
      <c r="ZT206" s="224"/>
      <c r="ZU206" s="372"/>
      <c r="ZV206" s="372"/>
      <c r="ZW206" s="333"/>
      <c r="ZX206" s="334"/>
      <c r="ZY206" s="372"/>
      <c r="ZZ206" s="224"/>
      <c r="AAA206" s="224"/>
      <c r="AAB206" s="335"/>
      <c r="AAC206" s="335"/>
      <c r="AAD206" s="224"/>
      <c r="AAE206" s="372"/>
      <c r="AAF206" s="372"/>
      <c r="AAG206" s="333"/>
      <c r="AAH206" s="334"/>
      <c r="AAI206" s="372"/>
      <c r="AAJ206" s="224"/>
      <c r="AAK206" s="224"/>
      <c r="AAL206" s="335"/>
      <c r="AAM206" s="335"/>
      <c r="AAN206" s="224"/>
      <c r="AAO206" s="372"/>
      <c r="AAP206" s="372"/>
      <c r="AAQ206" s="333"/>
      <c r="AAR206" s="334"/>
      <c r="AAS206" s="372"/>
      <c r="AAT206" s="224"/>
      <c r="AAU206" s="224"/>
      <c r="AAV206" s="335"/>
      <c r="AAW206" s="335"/>
      <c r="AAX206" s="224"/>
      <c r="AAY206" s="372"/>
      <c r="AAZ206" s="372"/>
      <c r="ABA206" s="333"/>
      <c r="ABB206" s="334"/>
      <c r="ABC206" s="372"/>
      <c r="ABD206" s="224"/>
      <c r="ABE206" s="224"/>
      <c r="ABF206" s="335"/>
      <c r="ABG206" s="335"/>
      <c r="ABH206" s="224"/>
      <c r="ABI206" s="372"/>
      <c r="ABJ206" s="372"/>
      <c r="ABK206" s="333"/>
      <c r="ABL206" s="334"/>
      <c r="ABM206" s="372"/>
      <c r="ABN206" s="224"/>
      <c r="ABO206" s="224"/>
      <c r="ABP206" s="335"/>
      <c r="ABQ206" s="335"/>
      <c r="ABR206" s="224"/>
      <c r="ABS206" s="372"/>
      <c r="ABT206" s="372"/>
      <c r="ABU206" s="333"/>
      <c r="ABV206" s="334"/>
      <c r="ABW206" s="372"/>
      <c r="ABX206" s="224"/>
      <c r="ABY206" s="224"/>
      <c r="ABZ206" s="335"/>
      <c r="ACA206" s="335"/>
      <c r="ACB206" s="224"/>
      <c r="ACC206" s="372"/>
      <c r="ACD206" s="372"/>
      <c r="ACE206" s="333"/>
      <c r="ACF206" s="334"/>
      <c r="ACG206" s="372"/>
      <c r="ACH206" s="224"/>
      <c r="ACI206" s="224"/>
      <c r="ACJ206" s="335"/>
      <c r="ACK206" s="335"/>
      <c r="ACL206" s="224"/>
      <c r="ACM206" s="372"/>
      <c r="ACN206" s="372"/>
      <c r="ACO206" s="333"/>
      <c r="ACP206" s="334"/>
      <c r="ACQ206" s="372"/>
      <c r="ACR206" s="224"/>
      <c r="ACS206" s="224"/>
      <c r="ACT206" s="335"/>
      <c r="ACU206" s="335"/>
      <c r="ACV206" s="224"/>
      <c r="ACW206" s="372"/>
      <c r="ACX206" s="372"/>
      <c r="ACY206" s="333"/>
      <c r="ACZ206" s="334"/>
      <c r="ADA206" s="372"/>
      <c r="ADB206" s="224"/>
      <c r="ADC206" s="224"/>
      <c r="ADD206" s="335"/>
      <c r="ADE206" s="335"/>
      <c r="ADF206" s="224"/>
      <c r="ADG206" s="372"/>
      <c r="ADH206" s="372"/>
      <c r="ADI206" s="333"/>
      <c r="ADJ206" s="334"/>
      <c r="ADK206" s="372"/>
      <c r="ADL206" s="224"/>
      <c r="ADM206" s="224"/>
      <c r="ADN206" s="335"/>
      <c r="ADO206" s="335"/>
      <c r="ADP206" s="224"/>
      <c r="ADQ206" s="372"/>
      <c r="ADR206" s="372"/>
      <c r="ADS206" s="333"/>
      <c r="ADT206" s="334"/>
      <c r="ADU206" s="372"/>
      <c r="ADV206" s="224"/>
      <c r="ADW206" s="224"/>
      <c r="ADX206" s="335"/>
      <c r="ADY206" s="335"/>
      <c r="ADZ206" s="224"/>
      <c r="AEA206" s="372"/>
      <c r="AEB206" s="372"/>
      <c r="AEC206" s="333"/>
      <c r="AED206" s="334"/>
      <c r="AEE206" s="372"/>
      <c r="AEF206" s="224"/>
      <c r="AEG206" s="224"/>
      <c r="AEH206" s="335"/>
      <c r="AEI206" s="335"/>
      <c r="AEJ206" s="224"/>
      <c r="AEK206" s="372"/>
      <c r="AEL206" s="372"/>
      <c r="AEM206" s="333"/>
      <c r="AEN206" s="334"/>
      <c r="AEO206" s="372"/>
      <c r="AEP206" s="224"/>
      <c r="AEQ206" s="224"/>
      <c r="AER206" s="335"/>
      <c r="AES206" s="335"/>
      <c r="AET206" s="224"/>
      <c r="AEU206" s="372"/>
      <c r="AEV206" s="372"/>
      <c r="AEW206" s="333"/>
      <c r="AEX206" s="334"/>
      <c r="AEY206" s="372"/>
      <c r="AEZ206" s="224"/>
      <c r="AFA206" s="224"/>
      <c r="AFB206" s="335"/>
      <c r="AFC206" s="335"/>
      <c r="AFD206" s="224"/>
      <c r="AFE206" s="372"/>
      <c r="AFF206" s="372"/>
      <c r="AFG206" s="333"/>
      <c r="AFH206" s="334"/>
      <c r="AFI206" s="372"/>
      <c r="AFJ206" s="224"/>
      <c r="AFK206" s="224"/>
      <c r="AFL206" s="335"/>
      <c r="AFM206" s="335"/>
      <c r="AFN206" s="224"/>
      <c r="AFO206" s="372"/>
      <c r="AFP206" s="372"/>
      <c r="AFQ206" s="333"/>
      <c r="AFR206" s="334"/>
      <c r="AFS206" s="372"/>
      <c r="AFT206" s="224"/>
      <c r="AFU206" s="224"/>
      <c r="AFV206" s="335"/>
      <c r="AFW206" s="335"/>
      <c r="AFX206" s="224"/>
      <c r="AFY206" s="372"/>
      <c r="AFZ206" s="372"/>
      <c r="AGA206" s="333"/>
      <c r="AGB206" s="334"/>
      <c r="AGC206" s="372"/>
      <c r="AGD206" s="224"/>
      <c r="AGE206" s="224"/>
      <c r="AGF206" s="335"/>
      <c r="AGG206" s="335"/>
      <c r="AGH206" s="224"/>
      <c r="AGI206" s="372"/>
      <c r="AGJ206" s="372"/>
      <c r="AGK206" s="333"/>
      <c r="AGL206" s="334"/>
      <c r="AGM206" s="372"/>
      <c r="AGN206" s="224"/>
      <c r="AGO206" s="224"/>
      <c r="AGP206" s="335"/>
      <c r="AGQ206" s="335"/>
      <c r="AGR206" s="224"/>
      <c r="AGS206" s="372"/>
      <c r="AGT206" s="372"/>
      <c r="AGU206" s="333"/>
      <c r="AGV206" s="334"/>
      <c r="AGW206" s="372"/>
      <c r="AGX206" s="224"/>
      <c r="AGY206" s="224"/>
      <c r="AGZ206" s="335"/>
      <c r="AHA206" s="335"/>
      <c r="AHB206" s="224"/>
      <c r="AHC206" s="372"/>
      <c r="AHD206" s="372"/>
      <c r="AHE206" s="333"/>
      <c r="AHF206" s="334"/>
      <c r="AHG206" s="372"/>
      <c r="AHH206" s="224"/>
      <c r="AHI206" s="224"/>
      <c r="AHJ206" s="335"/>
      <c r="AHK206" s="335"/>
      <c r="AHL206" s="224"/>
      <c r="AHM206" s="372"/>
      <c r="AHN206" s="372"/>
      <c r="AHO206" s="333"/>
      <c r="AHP206" s="334"/>
      <c r="AHQ206" s="372"/>
      <c r="AHR206" s="224"/>
      <c r="AHS206" s="224"/>
      <c r="AHT206" s="335"/>
      <c r="AHU206" s="335"/>
      <c r="AHV206" s="224"/>
      <c r="AHW206" s="372"/>
      <c r="AHX206" s="372"/>
      <c r="AHY206" s="333"/>
      <c r="AHZ206" s="334"/>
      <c r="AIA206" s="372"/>
      <c r="AIB206" s="224"/>
      <c r="AIC206" s="224"/>
      <c r="AID206" s="335"/>
      <c r="AIE206" s="335"/>
      <c r="AIF206" s="224"/>
      <c r="AIG206" s="372"/>
      <c r="AIH206" s="372"/>
      <c r="AII206" s="333"/>
      <c r="AIJ206" s="334"/>
      <c r="AIK206" s="372"/>
      <c r="AIL206" s="224"/>
      <c r="AIM206" s="224"/>
      <c r="AIN206" s="335"/>
      <c r="AIO206" s="335"/>
      <c r="AIP206" s="224"/>
      <c r="AIQ206" s="372"/>
      <c r="AIR206" s="372"/>
      <c r="AIS206" s="333"/>
      <c r="AIT206" s="334"/>
      <c r="AIU206" s="372"/>
      <c r="AIV206" s="224"/>
      <c r="AIW206" s="224"/>
      <c r="AIX206" s="335"/>
      <c r="AIY206" s="335"/>
      <c r="AIZ206" s="224"/>
      <c r="AJA206" s="372"/>
      <c r="AJB206" s="372"/>
      <c r="AJC206" s="333"/>
      <c r="AJD206" s="334"/>
      <c r="AJE206" s="372"/>
      <c r="AJF206" s="224"/>
      <c r="AJG206" s="224"/>
      <c r="AJH206" s="335"/>
      <c r="AJI206" s="335"/>
      <c r="AJJ206" s="224"/>
      <c r="AJK206" s="372"/>
      <c r="AJL206" s="372"/>
      <c r="AJM206" s="333"/>
      <c r="AJN206" s="334"/>
      <c r="AJO206" s="372"/>
      <c r="AJP206" s="224"/>
      <c r="AJQ206" s="224"/>
      <c r="AJR206" s="335"/>
      <c r="AJS206" s="335"/>
      <c r="AJT206" s="224"/>
      <c r="AJU206" s="372"/>
      <c r="AJV206" s="372"/>
      <c r="AJW206" s="333"/>
      <c r="AJX206" s="334"/>
      <c r="AJY206" s="372"/>
      <c r="AJZ206" s="224"/>
      <c r="AKA206" s="224"/>
      <c r="AKB206" s="335"/>
      <c r="AKC206" s="335"/>
      <c r="AKD206" s="224"/>
      <c r="AKE206" s="372"/>
      <c r="AKF206" s="372"/>
      <c r="AKG206" s="333"/>
      <c r="AKH206" s="334"/>
      <c r="AKI206" s="372"/>
      <c r="AKJ206" s="224"/>
      <c r="AKK206" s="224"/>
      <c r="AKL206" s="335"/>
      <c r="AKM206" s="335"/>
      <c r="AKN206" s="224"/>
      <c r="AKO206" s="372"/>
      <c r="AKP206" s="372"/>
      <c r="AKQ206" s="333"/>
      <c r="AKR206" s="334"/>
      <c r="AKS206" s="372"/>
      <c r="AKT206" s="224"/>
      <c r="AKU206" s="224"/>
      <c r="AKV206" s="335"/>
      <c r="AKW206" s="335"/>
      <c r="AKX206" s="224"/>
      <c r="AKY206" s="372"/>
      <c r="AKZ206" s="372"/>
      <c r="ALA206" s="333"/>
      <c r="ALB206" s="334"/>
      <c r="ALC206" s="372"/>
      <c r="ALD206" s="224"/>
      <c r="ALE206" s="224"/>
      <c r="ALF206" s="335"/>
      <c r="ALG206" s="335"/>
      <c r="ALH206" s="224"/>
      <c r="ALI206" s="372"/>
      <c r="ALJ206" s="372"/>
      <c r="ALK206" s="333"/>
      <c r="ALL206" s="334"/>
      <c r="ALM206" s="372"/>
      <c r="ALN206" s="224"/>
      <c r="ALO206" s="224"/>
      <c r="ALP206" s="335"/>
      <c r="ALQ206" s="335"/>
      <c r="ALR206" s="224"/>
      <c r="ALS206" s="372"/>
      <c r="ALT206" s="372"/>
      <c r="ALU206" s="333"/>
      <c r="ALV206" s="334"/>
      <c r="ALW206" s="372"/>
      <c r="ALX206" s="224"/>
      <c r="ALY206" s="224"/>
      <c r="ALZ206" s="335"/>
      <c r="AMA206" s="335"/>
      <c r="AMB206" s="224"/>
      <c r="AMC206" s="372"/>
      <c r="AMD206" s="372"/>
      <c r="AME206" s="333"/>
      <c r="AMF206" s="334"/>
      <c r="AMG206" s="372"/>
      <c r="AMH206" s="224"/>
      <c r="AMI206" s="224"/>
      <c r="AMJ206" s="335"/>
      <c r="AMK206" s="335"/>
      <c r="AML206" s="224"/>
      <c r="AMM206" s="372"/>
      <c r="AMN206" s="372"/>
      <c r="AMO206" s="333"/>
      <c r="AMP206" s="334"/>
      <c r="AMQ206" s="372"/>
      <c r="AMR206" s="224"/>
      <c r="AMS206" s="224"/>
      <c r="AMT206" s="335"/>
      <c r="AMU206" s="335"/>
      <c r="AMV206" s="224"/>
      <c r="AMW206" s="372"/>
      <c r="AMX206" s="372"/>
      <c r="AMY206" s="333"/>
      <c r="AMZ206" s="334"/>
      <c r="ANA206" s="372"/>
      <c r="ANB206" s="224"/>
      <c r="ANC206" s="224"/>
      <c r="AND206" s="335"/>
      <c r="ANE206" s="335"/>
      <c r="ANF206" s="224"/>
      <c r="ANG206" s="372"/>
      <c r="ANH206" s="372"/>
      <c r="ANI206" s="333"/>
      <c r="ANJ206" s="334"/>
      <c r="ANK206" s="372"/>
      <c r="ANL206" s="224"/>
      <c r="ANM206" s="224"/>
      <c r="ANN206" s="335"/>
      <c r="ANO206" s="335"/>
      <c r="ANP206" s="224"/>
      <c r="ANQ206" s="372"/>
      <c r="ANR206" s="372"/>
      <c r="ANS206" s="333"/>
      <c r="ANT206" s="334"/>
      <c r="ANU206" s="372"/>
      <c r="ANV206" s="224"/>
      <c r="ANW206" s="224"/>
      <c r="ANX206" s="335"/>
      <c r="ANY206" s="335"/>
      <c r="ANZ206" s="224"/>
      <c r="AOA206" s="372"/>
      <c r="AOB206" s="372"/>
      <c r="AOC206" s="333"/>
      <c r="AOD206" s="334"/>
      <c r="AOE206" s="372"/>
      <c r="AOF206" s="224"/>
      <c r="AOG206" s="224"/>
      <c r="AOH206" s="335"/>
      <c r="AOI206" s="335"/>
      <c r="AOJ206" s="224"/>
      <c r="AOK206" s="372"/>
      <c r="AOL206" s="372"/>
      <c r="AOM206" s="333"/>
      <c r="AON206" s="334"/>
      <c r="AOO206" s="372"/>
      <c r="AOP206" s="224"/>
      <c r="AOQ206" s="224"/>
      <c r="AOR206" s="335"/>
      <c r="AOS206" s="335"/>
      <c r="AOT206" s="224"/>
      <c r="AOU206" s="372"/>
      <c r="AOV206" s="372"/>
      <c r="AOW206" s="333"/>
      <c r="AOX206" s="334"/>
      <c r="AOY206" s="372"/>
      <c r="AOZ206" s="224"/>
      <c r="APA206" s="224"/>
      <c r="APB206" s="335"/>
      <c r="APC206" s="335"/>
      <c r="APD206" s="224"/>
      <c r="APE206" s="372"/>
      <c r="APF206" s="372"/>
      <c r="APG206" s="333"/>
      <c r="APH206" s="334"/>
      <c r="API206" s="372"/>
      <c r="APJ206" s="224"/>
      <c r="APK206" s="224"/>
      <c r="APL206" s="335"/>
      <c r="APM206" s="335"/>
      <c r="APN206" s="224"/>
      <c r="APO206" s="372"/>
      <c r="APP206" s="372"/>
      <c r="APQ206" s="333"/>
      <c r="APR206" s="334"/>
      <c r="APS206" s="372"/>
      <c r="APT206" s="224"/>
      <c r="APU206" s="224"/>
      <c r="APV206" s="335"/>
      <c r="APW206" s="335"/>
      <c r="APX206" s="224"/>
      <c r="APY206" s="372"/>
      <c r="APZ206" s="372"/>
      <c r="AQA206" s="333"/>
      <c r="AQB206" s="334"/>
      <c r="AQC206" s="372"/>
      <c r="AQD206" s="224"/>
      <c r="AQE206" s="224"/>
      <c r="AQF206" s="335"/>
      <c r="AQG206" s="335"/>
      <c r="AQH206" s="224"/>
      <c r="AQI206" s="372"/>
      <c r="AQJ206" s="372"/>
      <c r="AQK206" s="333"/>
      <c r="AQL206" s="334"/>
      <c r="AQM206" s="372"/>
      <c r="AQN206" s="224"/>
      <c r="AQO206" s="224"/>
      <c r="AQP206" s="335"/>
      <c r="AQQ206" s="335"/>
      <c r="AQR206" s="224"/>
      <c r="AQS206" s="372"/>
      <c r="AQT206" s="372"/>
      <c r="AQU206" s="333"/>
      <c r="AQV206" s="334"/>
      <c r="AQW206" s="372"/>
      <c r="AQX206" s="224"/>
      <c r="AQY206" s="224"/>
      <c r="AQZ206" s="335"/>
      <c r="ARA206" s="335"/>
      <c r="ARB206" s="224"/>
      <c r="ARC206" s="372"/>
      <c r="ARD206" s="372"/>
      <c r="ARE206" s="333"/>
      <c r="ARF206" s="334"/>
      <c r="ARG206" s="372"/>
      <c r="ARH206" s="224"/>
      <c r="ARI206" s="224"/>
      <c r="ARJ206" s="335"/>
      <c r="ARK206" s="335"/>
      <c r="ARL206" s="224"/>
      <c r="ARM206" s="372"/>
      <c r="ARN206" s="372"/>
      <c r="ARO206" s="333"/>
      <c r="ARP206" s="334"/>
      <c r="ARQ206" s="372"/>
      <c r="ARR206" s="224"/>
      <c r="ARS206" s="224"/>
      <c r="ART206" s="335"/>
      <c r="ARU206" s="335"/>
      <c r="ARV206" s="224"/>
      <c r="ARW206" s="372"/>
      <c r="ARX206" s="372"/>
      <c r="ARY206" s="333"/>
      <c r="ARZ206" s="334"/>
      <c r="ASA206" s="372"/>
      <c r="ASB206" s="224"/>
      <c r="ASC206" s="224"/>
      <c r="ASD206" s="335"/>
      <c r="ASE206" s="335"/>
      <c r="ASF206" s="224"/>
      <c r="ASG206" s="372"/>
      <c r="ASH206" s="372"/>
      <c r="ASI206" s="333"/>
      <c r="ASJ206" s="334"/>
      <c r="ASK206" s="372"/>
      <c r="ASL206" s="224"/>
      <c r="ASM206" s="224"/>
      <c r="ASN206" s="335"/>
      <c r="ASO206" s="335"/>
      <c r="ASP206" s="224"/>
      <c r="ASQ206" s="372"/>
      <c r="ASR206" s="372"/>
      <c r="ASS206" s="333"/>
      <c r="AST206" s="334"/>
      <c r="ASU206" s="372"/>
      <c r="ASV206" s="224"/>
      <c r="ASW206" s="224"/>
      <c r="ASX206" s="335"/>
      <c r="ASY206" s="335"/>
      <c r="ASZ206" s="224"/>
      <c r="ATA206" s="372"/>
      <c r="ATB206" s="372"/>
      <c r="ATC206" s="333"/>
      <c r="ATD206" s="334"/>
      <c r="ATE206" s="372"/>
      <c r="ATF206" s="224"/>
      <c r="ATG206" s="224"/>
      <c r="ATH206" s="335"/>
      <c r="ATI206" s="335"/>
      <c r="ATJ206" s="224"/>
      <c r="ATK206" s="372"/>
      <c r="ATL206" s="372"/>
      <c r="ATM206" s="333"/>
      <c r="ATN206" s="334"/>
      <c r="ATO206" s="372"/>
      <c r="ATP206" s="224"/>
      <c r="ATQ206" s="224"/>
      <c r="ATR206" s="335"/>
      <c r="ATS206" s="335"/>
      <c r="ATT206" s="224"/>
      <c r="ATU206" s="372"/>
      <c r="ATV206" s="372"/>
      <c r="ATW206" s="333"/>
      <c r="ATX206" s="334"/>
      <c r="ATY206" s="372"/>
      <c r="ATZ206" s="224"/>
      <c r="AUA206" s="224"/>
      <c r="AUB206" s="335"/>
      <c r="AUC206" s="335"/>
      <c r="AUD206" s="224"/>
      <c r="AUE206" s="372"/>
      <c r="AUF206" s="372"/>
      <c r="AUG206" s="333"/>
      <c r="AUH206" s="334"/>
      <c r="AUI206" s="372"/>
      <c r="AUJ206" s="224"/>
      <c r="AUK206" s="224"/>
      <c r="AUL206" s="335"/>
      <c r="AUM206" s="335"/>
      <c r="AUN206" s="224"/>
      <c r="AUO206" s="372"/>
      <c r="AUP206" s="372"/>
      <c r="AUQ206" s="333"/>
      <c r="AUR206" s="334"/>
      <c r="AUS206" s="372"/>
      <c r="AUT206" s="224"/>
      <c r="AUU206" s="224"/>
      <c r="AUV206" s="335"/>
      <c r="AUW206" s="335"/>
      <c r="AUX206" s="224"/>
      <c r="AUY206" s="372"/>
      <c r="AUZ206" s="372"/>
      <c r="AVA206" s="333"/>
      <c r="AVB206" s="334"/>
      <c r="AVC206" s="372"/>
      <c r="AVD206" s="224"/>
      <c r="AVE206" s="224"/>
      <c r="AVF206" s="335"/>
      <c r="AVG206" s="335"/>
      <c r="AVH206" s="224"/>
      <c r="AVI206" s="372"/>
      <c r="AVJ206" s="372"/>
      <c r="AVK206" s="333"/>
      <c r="AVL206" s="334"/>
      <c r="AVM206" s="372"/>
      <c r="AVN206" s="224"/>
      <c r="AVO206" s="224"/>
      <c r="AVP206" s="335"/>
      <c r="AVQ206" s="335"/>
      <c r="AVR206" s="224"/>
      <c r="AVS206" s="372"/>
      <c r="AVT206" s="372"/>
      <c r="AVU206" s="333"/>
      <c r="AVV206" s="334"/>
      <c r="AVW206" s="372"/>
      <c r="AVX206" s="224"/>
      <c r="AVY206" s="224"/>
      <c r="AVZ206" s="335"/>
      <c r="AWA206" s="335"/>
      <c r="AWB206" s="224"/>
      <c r="AWC206" s="372"/>
      <c r="AWD206" s="372"/>
      <c r="AWE206" s="333"/>
      <c r="AWF206" s="334"/>
      <c r="AWG206" s="372"/>
      <c r="AWH206" s="224"/>
      <c r="AWI206" s="224"/>
      <c r="AWJ206" s="335"/>
      <c r="AWK206" s="335"/>
      <c r="AWL206" s="224"/>
      <c r="AWM206" s="372"/>
      <c r="AWN206" s="372"/>
      <c r="AWO206" s="333"/>
      <c r="AWP206" s="334"/>
      <c r="AWQ206" s="372"/>
      <c r="AWR206" s="224"/>
      <c r="AWS206" s="224"/>
      <c r="AWT206" s="335"/>
      <c r="AWU206" s="335"/>
      <c r="AWV206" s="224"/>
      <c r="AWW206" s="372"/>
      <c r="AWX206" s="372"/>
      <c r="AWY206" s="333"/>
      <c r="AWZ206" s="334"/>
      <c r="AXA206" s="372"/>
      <c r="AXB206" s="224"/>
      <c r="AXC206" s="224"/>
      <c r="AXD206" s="335"/>
      <c r="AXE206" s="335"/>
      <c r="AXF206" s="224"/>
      <c r="AXG206" s="372"/>
      <c r="AXH206" s="372"/>
      <c r="AXI206" s="333"/>
      <c r="AXJ206" s="334"/>
      <c r="AXK206" s="372"/>
      <c r="AXL206" s="224"/>
      <c r="AXM206" s="224"/>
      <c r="AXN206" s="335"/>
      <c r="AXO206" s="335"/>
      <c r="AXP206" s="224"/>
      <c r="AXQ206" s="372"/>
      <c r="AXR206" s="372"/>
      <c r="AXS206" s="333"/>
      <c r="AXT206" s="334"/>
      <c r="AXU206" s="372"/>
      <c r="AXV206" s="224"/>
      <c r="AXW206" s="224"/>
      <c r="AXX206" s="335"/>
      <c r="AXY206" s="335"/>
      <c r="AXZ206" s="224"/>
      <c r="AYA206" s="372"/>
      <c r="AYB206" s="372"/>
      <c r="AYC206" s="333"/>
      <c r="AYD206" s="334"/>
      <c r="AYE206" s="372"/>
      <c r="AYF206" s="224"/>
      <c r="AYG206" s="224"/>
      <c r="AYH206" s="335"/>
      <c r="AYI206" s="335"/>
      <c r="AYJ206" s="224"/>
      <c r="AYK206" s="372"/>
      <c r="AYL206" s="372"/>
      <c r="AYM206" s="333"/>
      <c r="AYN206" s="334"/>
      <c r="AYO206" s="372"/>
      <c r="AYP206" s="224"/>
      <c r="AYQ206" s="224"/>
      <c r="AYR206" s="335"/>
      <c r="AYS206" s="335"/>
      <c r="AYT206" s="224"/>
      <c r="AYU206" s="372"/>
      <c r="AYV206" s="372"/>
      <c r="AYW206" s="333"/>
      <c r="AYX206" s="334"/>
      <c r="AYY206" s="372"/>
      <c r="AYZ206" s="224"/>
      <c r="AZA206" s="224"/>
      <c r="AZB206" s="335"/>
      <c r="AZC206" s="335"/>
      <c r="AZD206" s="224"/>
      <c r="AZE206" s="372"/>
      <c r="AZF206" s="372"/>
      <c r="AZG206" s="333"/>
      <c r="AZH206" s="334"/>
      <c r="AZI206" s="372"/>
      <c r="AZJ206" s="224"/>
      <c r="AZK206" s="224"/>
      <c r="AZL206" s="335"/>
      <c r="AZM206" s="335"/>
      <c r="AZN206" s="224"/>
      <c r="AZO206" s="372"/>
      <c r="AZP206" s="372"/>
      <c r="AZQ206" s="333"/>
      <c r="AZR206" s="334"/>
      <c r="AZS206" s="372"/>
      <c r="AZT206" s="224"/>
      <c r="AZU206" s="224"/>
      <c r="AZV206" s="335"/>
      <c r="AZW206" s="335"/>
      <c r="AZX206" s="224"/>
      <c r="AZY206" s="372"/>
      <c r="AZZ206" s="372"/>
      <c r="BAA206" s="333"/>
      <c r="BAB206" s="334"/>
      <c r="BAC206" s="372"/>
      <c r="BAD206" s="224"/>
      <c r="BAE206" s="224"/>
      <c r="BAF206" s="335"/>
      <c r="BAG206" s="335"/>
      <c r="BAH206" s="224"/>
      <c r="BAI206" s="372"/>
      <c r="BAJ206" s="372"/>
      <c r="BAK206" s="333"/>
      <c r="BAL206" s="334"/>
      <c r="BAM206" s="372"/>
      <c r="BAN206" s="224"/>
      <c r="BAO206" s="224"/>
      <c r="BAP206" s="335"/>
      <c r="BAQ206" s="335"/>
      <c r="BAR206" s="224"/>
      <c r="BAS206" s="372"/>
      <c r="BAT206" s="372"/>
      <c r="BAU206" s="333"/>
      <c r="BAV206" s="334"/>
      <c r="BAW206" s="372"/>
      <c r="BAX206" s="224"/>
      <c r="BAY206" s="224"/>
      <c r="BAZ206" s="335"/>
      <c r="BBA206" s="335"/>
      <c r="BBB206" s="224"/>
      <c r="BBC206" s="372"/>
      <c r="BBD206" s="372"/>
      <c r="BBE206" s="333"/>
      <c r="BBF206" s="334"/>
      <c r="BBG206" s="372"/>
      <c r="BBH206" s="224"/>
      <c r="BBI206" s="224"/>
      <c r="BBJ206" s="335"/>
      <c r="BBK206" s="335"/>
      <c r="BBL206" s="224"/>
      <c r="BBM206" s="372"/>
      <c r="BBN206" s="372"/>
      <c r="BBO206" s="333"/>
      <c r="BBP206" s="334"/>
      <c r="BBQ206" s="372"/>
      <c r="BBR206" s="224"/>
      <c r="BBS206" s="224"/>
      <c r="BBT206" s="335"/>
      <c r="BBU206" s="335"/>
      <c r="BBV206" s="224"/>
      <c r="BBW206" s="372"/>
      <c r="BBX206" s="372"/>
      <c r="BBY206" s="333"/>
      <c r="BBZ206" s="334"/>
      <c r="BCA206" s="372"/>
      <c r="BCB206" s="224"/>
      <c r="BCC206" s="224"/>
      <c r="BCD206" s="335"/>
      <c r="BCE206" s="335"/>
      <c r="BCF206" s="224"/>
      <c r="BCG206" s="372"/>
      <c r="BCH206" s="372"/>
      <c r="BCI206" s="333"/>
      <c r="BCJ206" s="334"/>
      <c r="BCK206" s="372"/>
      <c r="BCL206" s="224"/>
      <c r="BCM206" s="224"/>
      <c r="BCN206" s="335"/>
      <c r="BCO206" s="335"/>
      <c r="BCP206" s="224"/>
      <c r="BCQ206" s="372"/>
      <c r="BCR206" s="372"/>
      <c r="BCS206" s="333"/>
      <c r="BCT206" s="334"/>
      <c r="BCU206" s="372"/>
      <c r="BCV206" s="224"/>
      <c r="BCW206" s="224"/>
      <c r="BCX206" s="335"/>
      <c r="BCY206" s="335"/>
      <c r="BCZ206" s="224"/>
      <c r="BDA206" s="372"/>
      <c r="BDB206" s="372"/>
      <c r="BDC206" s="333"/>
      <c r="BDD206" s="334"/>
      <c r="BDE206" s="372"/>
      <c r="BDF206" s="224"/>
      <c r="BDG206" s="224"/>
      <c r="BDH206" s="335"/>
      <c r="BDI206" s="335"/>
      <c r="BDJ206" s="224"/>
      <c r="BDK206" s="372"/>
      <c r="BDL206" s="372"/>
      <c r="BDM206" s="333"/>
      <c r="BDN206" s="334"/>
      <c r="BDO206" s="372"/>
      <c r="BDP206" s="224"/>
      <c r="BDQ206" s="224"/>
      <c r="BDR206" s="335"/>
      <c r="BDS206" s="335"/>
      <c r="BDT206" s="224"/>
      <c r="BDU206" s="372"/>
      <c r="BDV206" s="372"/>
      <c r="BDW206" s="333"/>
      <c r="BDX206" s="334"/>
      <c r="BDY206" s="372"/>
      <c r="BDZ206" s="224"/>
      <c r="BEA206" s="224"/>
      <c r="BEB206" s="335"/>
      <c r="BEC206" s="335"/>
      <c r="BED206" s="224"/>
      <c r="BEE206" s="372"/>
      <c r="BEF206" s="372"/>
      <c r="BEG206" s="333"/>
      <c r="BEH206" s="334"/>
      <c r="BEI206" s="372"/>
      <c r="BEJ206" s="224"/>
      <c r="BEK206" s="224"/>
      <c r="BEL206" s="335"/>
      <c r="BEM206" s="335"/>
      <c r="BEN206" s="224"/>
      <c r="BEO206" s="372"/>
      <c r="BEP206" s="372"/>
      <c r="BEQ206" s="333"/>
      <c r="BER206" s="334"/>
      <c r="BES206" s="372"/>
      <c r="BET206" s="224"/>
      <c r="BEU206" s="224"/>
      <c r="BEV206" s="335"/>
      <c r="BEW206" s="335"/>
      <c r="BEX206" s="224"/>
      <c r="BEY206" s="372"/>
      <c r="BEZ206" s="372"/>
      <c r="BFA206" s="333"/>
      <c r="BFB206" s="334"/>
      <c r="BFC206" s="372"/>
      <c r="BFD206" s="224"/>
      <c r="BFE206" s="224"/>
      <c r="BFF206" s="335"/>
      <c r="BFG206" s="335"/>
      <c r="BFH206" s="224"/>
      <c r="BFI206" s="372"/>
      <c r="BFJ206" s="372"/>
      <c r="BFK206" s="333"/>
      <c r="BFL206" s="334"/>
      <c r="BFM206" s="372"/>
      <c r="BFN206" s="224"/>
      <c r="BFO206" s="224"/>
      <c r="BFP206" s="335"/>
      <c r="BFQ206" s="335"/>
      <c r="BFR206" s="224"/>
      <c r="BFS206" s="372"/>
      <c r="BFT206" s="372"/>
      <c r="BFU206" s="333"/>
      <c r="BFV206" s="334"/>
      <c r="BFW206" s="372"/>
      <c r="BFX206" s="224"/>
      <c r="BFY206" s="224"/>
      <c r="BFZ206" s="335"/>
      <c r="BGA206" s="335"/>
      <c r="BGB206" s="224"/>
      <c r="BGC206" s="372"/>
      <c r="BGD206" s="372"/>
      <c r="BGE206" s="333"/>
      <c r="BGF206" s="334"/>
      <c r="BGG206" s="372"/>
      <c r="BGH206" s="224"/>
      <c r="BGI206" s="224"/>
      <c r="BGJ206" s="335"/>
      <c r="BGK206" s="335"/>
      <c r="BGL206" s="224"/>
      <c r="BGM206" s="372"/>
      <c r="BGN206" s="372"/>
      <c r="BGO206" s="333"/>
      <c r="BGP206" s="334"/>
      <c r="BGQ206" s="372"/>
      <c r="BGR206" s="224"/>
      <c r="BGS206" s="224"/>
      <c r="BGT206" s="335"/>
      <c r="BGU206" s="335"/>
      <c r="BGV206" s="224"/>
      <c r="BGW206" s="372"/>
      <c r="BGX206" s="372"/>
      <c r="BGY206" s="333"/>
      <c r="BGZ206" s="334"/>
      <c r="BHA206" s="372"/>
      <c r="BHB206" s="224"/>
      <c r="BHC206" s="224"/>
      <c r="BHD206" s="335"/>
      <c r="BHE206" s="335"/>
      <c r="BHF206" s="224"/>
      <c r="BHG206" s="372"/>
      <c r="BHH206" s="372"/>
      <c r="BHI206" s="333"/>
      <c r="BHJ206" s="334"/>
      <c r="BHK206" s="372"/>
      <c r="BHL206" s="224"/>
      <c r="BHM206" s="224"/>
      <c r="BHN206" s="335"/>
      <c r="BHO206" s="335"/>
      <c r="BHP206" s="224"/>
      <c r="BHQ206" s="372"/>
      <c r="BHR206" s="372"/>
      <c r="BHS206" s="333"/>
      <c r="BHT206" s="334"/>
      <c r="BHU206" s="372"/>
      <c r="BHV206" s="224"/>
      <c r="BHW206" s="224"/>
      <c r="BHX206" s="335"/>
      <c r="BHY206" s="335"/>
      <c r="BHZ206" s="224"/>
      <c r="BIA206" s="372"/>
      <c r="BIB206" s="372"/>
      <c r="BIC206" s="333"/>
      <c r="BID206" s="334"/>
      <c r="BIE206" s="372"/>
      <c r="BIF206" s="224"/>
      <c r="BIG206" s="224"/>
      <c r="BIH206" s="335"/>
      <c r="BII206" s="335"/>
      <c r="BIJ206" s="224"/>
      <c r="BIK206" s="372"/>
      <c r="BIL206" s="372"/>
      <c r="BIM206" s="333"/>
      <c r="BIN206" s="334"/>
      <c r="BIO206" s="372"/>
      <c r="BIP206" s="224"/>
      <c r="BIQ206" s="224"/>
      <c r="BIR206" s="335"/>
      <c r="BIS206" s="335"/>
      <c r="BIT206" s="224"/>
      <c r="BIU206" s="372"/>
      <c r="BIV206" s="372"/>
      <c r="BIW206" s="333"/>
      <c r="BIX206" s="334"/>
      <c r="BIY206" s="372"/>
      <c r="BIZ206" s="224"/>
      <c r="BJA206" s="224"/>
      <c r="BJB206" s="335"/>
      <c r="BJC206" s="335"/>
      <c r="BJD206" s="224"/>
      <c r="BJE206" s="372"/>
      <c r="BJF206" s="372"/>
      <c r="BJG206" s="333"/>
      <c r="BJH206" s="334"/>
      <c r="BJI206" s="372"/>
      <c r="BJJ206" s="224"/>
      <c r="BJK206" s="224"/>
      <c r="BJL206" s="335"/>
      <c r="BJM206" s="335"/>
      <c r="BJN206" s="224"/>
      <c r="BJO206" s="372"/>
      <c r="BJP206" s="372"/>
      <c r="BJQ206" s="333"/>
      <c r="BJR206" s="334"/>
      <c r="BJS206" s="372"/>
      <c r="BJT206" s="224"/>
      <c r="BJU206" s="224"/>
      <c r="BJV206" s="335"/>
      <c r="BJW206" s="335"/>
      <c r="BJX206" s="224"/>
      <c r="BJY206" s="372"/>
      <c r="BJZ206" s="372"/>
      <c r="BKA206" s="333"/>
      <c r="BKB206" s="334"/>
      <c r="BKC206" s="372"/>
      <c r="BKD206" s="224"/>
      <c r="BKE206" s="224"/>
      <c r="BKF206" s="335"/>
      <c r="BKG206" s="335"/>
      <c r="BKH206" s="224"/>
      <c r="BKI206" s="372"/>
      <c r="BKJ206" s="372"/>
      <c r="BKK206" s="333"/>
      <c r="BKL206" s="334"/>
      <c r="BKM206" s="372"/>
      <c r="BKN206" s="224"/>
      <c r="BKO206" s="224"/>
      <c r="BKP206" s="335"/>
      <c r="BKQ206" s="335"/>
      <c r="BKR206" s="224"/>
      <c r="BKS206" s="372"/>
      <c r="BKT206" s="372"/>
      <c r="BKU206" s="333"/>
      <c r="BKV206" s="334"/>
      <c r="BKW206" s="372"/>
      <c r="BKX206" s="224"/>
      <c r="BKY206" s="224"/>
      <c r="BKZ206" s="335"/>
      <c r="BLA206" s="335"/>
      <c r="BLB206" s="224"/>
      <c r="BLC206" s="372"/>
      <c r="BLD206" s="372"/>
      <c r="BLE206" s="333"/>
      <c r="BLF206" s="334"/>
      <c r="BLG206" s="372"/>
      <c r="BLH206" s="224"/>
      <c r="BLI206" s="224"/>
      <c r="BLJ206" s="335"/>
      <c r="BLK206" s="335"/>
      <c r="BLL206" s="224"/>
      <c r="BLM206" s="372"/>
      <c r="BLN206" s="372"/>
      <c r="BLO206" s="333"/>
      <c r="BLP206" s="334"/>
      <c r="BLQ206" s="372"/>
      <c r="BLR206" s="224"/>
      <c r="BLS206" s="224"/>
      <c r="BLT206" s="335"/>
      <c r="BLU206" s="335"/>
      <c r="BLV206" s="224"/>
      <c r="BLW206" s="372"/>
      <c r="BLX206" s="372"/>
      <c r="BLY206" s="333"/>
      <c r="BLZ206" s="334"/>
      <c r="BMA206" s="372"/>
      <c r="BMB206" s="224"/>
      <c r="BMC206" s="224"/>
      <c r="BMD206" s="335"/>
      <c r="BME206" s="335"/>
      <c r="BMF206" s="224"/>
      <c r="BMG206" s="372"/>
      <c r="BMH206" s="372"/>
      <c r="BMI206" s="333"/>
      <c r="BMJ206" s="334"/>
      <c r="BMK206" s="372"/>
      <c r="BML206" s="224"/>
      <c r="BMM206" s="224"/>
      <c r="BMN206" s="335"/>
      <c r="BMO206" s="335"/>
      <c r="BMP206" s="224"/>
      <c r="BMQ206" s="372"/>
      <c r="BMR206" s="372"/>
      <c r="BMS206" s="333"/>
      <c r="BMT206" s="334"/>
      <c r="BMU206" s="372"/>
      <c r="BMV206" s="224"/>
      <c r="BMW206" s="224"/>
      <c r="BMX206" s="335"/>
      <c r="BMY206" s="335"/>
      <c r="BMZ206" s="224"/>
      <c r="BNA206" s="372"/>
      <c r="BNB206" s="372"/>
      <c r="BNC206" s="333"/>
      <c r="BND206" s="334"/>
      <c r="BNE206" s="372"/>
      <c r="BNF206" s="224"/>
      <c r="BNG206" s="224"/>
      <c r="BNH206" s="335"/>
      <c r="BNI206" s="335"/>
      <c r="BNJ206" s="224"/>
      <c r="BNK206" s="372"/>
      <c r="BNL206" s="372"/>
      <c r="BNM206" s="333"/>
      <c r="BNN206" s="334"/>
      <c r="BNO206" s="372"/>
      <c r="BNP206" s="224"/>
      <c r="BNQ206" s="224"/>
      <c r="BNR206" s="335"/>
      <c r="BNS206" s="335"/>
      <c r="BNT206" s="224"/>
      <c r="BNU206" s="372"/>
      <c r="BNV206" s="372"/>
      <c r="BNW206" s="333"/>
      <c r="BNX206" s="334"/>
      <c r="BNY206" s="372"/>
      <c r="BNZ206" s="224"/>
      <c r="BOA206" s="224"/>
      <c r="BOB206" s="335"/>
      <c r="BOC206" s="335"/>
      <c r="BOD206" s="224"/>
      <c r="BOE206" s="372"/>
      <c r="BOF206" s="372"/>
      <c r="BOG206" s="333"/>
      <c r="BOH206" s="334"/>
      <c r="BOI206" s="372"/>
      <c r="BOJ206" s="224"/>
      <c r="BOK206" s="224"/>
      <c r="BOL206" s="335"/>
      <c r="BOM206" s="335"/>
      <c r="BON206" s="224"/>
      <c r="BOO206" s="372"/>
      <c r="BOP206" s="372"/>
      <c r="BOQ206" s="333"/>
      <c r="BOR206" s="334"/>
      <c r="BOS206" s="372"/>
      <c r="BOT206" s="224"/>
      <c r="BOU206" s="224"/>
      <c r="BOV206" s="335"/>
      <c r="BOW206" s="335"/>
      <c r="BOX206" s="224"/>
      <c r="BOY206" s="372"/>
      <c r="BOZ206" s="372"/>
      <c r="BPA206" s="333"/>
      <c r="BPB206" s="334"/>
      <c r="BPC206" s="372"/>
      <c r="BPD206" s="224"/>
      <c r="BPE206" s="224"/>
      <c r="BPF206" s="335"/>
      <c r="BPG206" s="335"/>
      <c r="BPH206" s="224"/>
      <c r="BPI206" s="372"/>
      <c r="BPJ206" s="372"/>
      <c r="BPK206" s="333"/>
      <c r="BPL206" s="334"/>
      <c r="BPM206" s="372"/>
      <c r="BPN206" s="224"/>
      <c r="BPO206" s="224"/>
      <c r="BPP206" s="335"/>
      <c r="BPQ206" s="335"/>
      <c r="BPR206" s="224"/>
      <c r="BPS206" s="372"/>
      <c r="BPT206" s="372"/>
      <c r="BPU206" s="333"/>
      <c r="BPV206" s="334"/>
      <c r="BPW206" s="372"/>
      <c r="BPX206" s="224"/>
      <c r="BPY206" s="224"/>
      <c r="BPZ206" s="335"/>
      <c r="BQA206" s="335"/>
      <c r="BQB206" s="224"/>
      <c r="BQC206" s="372"/>
      <c r="BQD206" s="372"/>
      <c r="BQE206" s="333"/>
      <c r="BQF206" s="334"/>
      <c r="BQG206" s="372"/>
      <c r="BQH206" s="224"/>
      <c r="BQI206" s="224"/>
      <c r="BQJ206" s="335"/>
      <c r="BQK206" s="335"/>
      <c r="BQL206" s="224"/>
      <c r="BQM206" s="372"/>
      <c r="BQN206" s="372"/>
      <c r="BQO206" s="333"/>
      <c r="BQP206" s="334"/>
      <c r="BQQ206" s="372"/>
      <c r="BQR206" s="224"/>
      <c r="BQS206" s="224"/>
      <c r="BQT206" s="335"/>
      <c r="BQU206" s="335"/>
      <c r="BQV206" s="224"/>
      <c r="BQW206" s="372"/>
      <c r="BQX206" s="372"/>
      <c r="BQY206" s="333"/>
      <c r="BQZ206" s="334"/>
      <c r="BRA206" s="372"/>
      <c r="BRB206" s="224"/>
      <c r="BRC206" s="224"/>
      <c r="BRD206" s="335"/>
      <c r="BRE206" s="335"/>
      <c r="BRF206" s="224"/>
      <c r="BRG206" s="372"/>
      <c r="BRH206" s="372"/>
      <c r="BRI206" s="333"/>
      <c r="BRJ206" s="334"/>
      <c r="BRK206" s="372"/>
      <c r="BRL206" s="224"/>
      <c r="BRM206" s="224"/>
      <c r="BRN206" s="335"/>
      <c r="BRO206" s="335"/>
      <c r="BRP206" s="224"/>
      <c r="BRQ206" s="372"/>
      <c r="BRR206" s="372"/>
      <c r="BRS206" s="333"/>
      <c r="BRT206" s="334"/>
      <c r="BRU206" s="372"/>
      <c r="BRV206" s="224"/>
      <c r="BRW206" s="224"/>
      <c r="BRX206" s="335"/>
      <c r="BRY206" s="335"/>
      <c r="BRZ206" s="224"/>
      <c r="BSA206" s="372"/>
      <c r="BSB206" s="372"/>
      <c r="BSC206" s="333"/>
      <c r="BSD206" s="334"/>
      <c r="BSE206" s="372"/>
      <c r="BSF206" s="224"/>
      <c r="BSG206" s="224"/>
      <c r="BSH206" s="335"/>
      <c r="BSI206" s="335"/>
      <c r="BSJ206" s="224"/>
      <c r="BSK206" s="372"/>
      <c r="BSL206" s="372"/>
      <c r="BSM206" s="333"/>
      <c r="BSN206" s="334"/>
      <c r="BSO206" s="372"/>
      <c r="BSP206" s="224"/>
      <c r="BSQ206" s="224"/>
      <c r="BSR206" s="335"/>
      <c r="BSS206" s="335"/>
      <c r="BST206" s="224"/>
      <c r="BSU206" s="372"/>
      <c r="BSV206" s="372"/>
      <c r="BSW206" s="333"/>
      <c r="BSX206" s="334"/>
      <c r="BSY206" s="372"/>
      <c r="BSZ206" s="224"/>
      <c r="BTA206" s="224"/>
      <c r="BTB206" s="335"/>
      <c r="BTC206" s="335"/>
      <c r="BTD206" s="224"/>
      <c r="BTE206" s="372"/>
      <c r="BTF206" s="372"/>
      <c r="BTG206" s="333"/>
      <c r="BTH206" s="334"/>
      <c r="BTI206" s="372"/>
      <c r="BTJ206" s="224"/>
      <c r="BTK206" s="224"/>
      <c r="BTL206" s="335"/>
      <c r="BTM206" s="335"/>
      <c r="BTN206" s="224"/>
      <c r="BTO206" s="372"/>
      <c r="BTP206" s="372"/>
      <c r="BTQ206" s="333"/>
      <c r="BTR206" s="334"/>
      <c r="BTS206" s="372"/>
      <c r="BTT206" s="224"/>
      <c r="BTU206" s="224"/>
      <c r="BTV206" s="335"/>
      <c r="BTW206" s="335"/>
      <c r="BTX206" s="224"/>
      <c r="BTY206" s="372"/>
      <c r="BTZ206" s="372"/>
      <c r="BUA206" s="333"/>
      <c r="BUB206" s="334"/>
      <c r="BUC206" s="372"/>
      <c r="BUD206" s="224"/>
      <c r="BUE206" s="224"/>
      <c r="BUF206" s="335"/>
      <c r="BUG206" s="335"/>
      <c r="BUH206" s="224"/>
      <c r="BUI206" s="372"/>
      <c r="BUJ206" s="372"/>
      <c r="BUK206" s="333"/>
      <c r="BUL206" s="334"/>
      <c r="BUM206" s="372"/>
      <c r="BUN206" s="224"/>
      <c r="BUO206" s="224"/>
      <c r="BUP206" s="335"/>
      <c r="BUQ206" s="335"/>
      <c r="BUR206" s="224"/>
      <c r="BUS206" s="372"/>
      <c r="BUT206" s="372"/>
      <c r="BUU206" s="333"/>
      <c r="BUV206" s="334"/>
      <c r="BUW206" s="372"/>
      <c r="BUX206" s="224"/>
      <c r="BUY206" s="224"/>
      <c r="BUZ206" s="335"/>
      <c r="BVA206" s="335"/>
      <c r="BVB206" s="224"/>
      <c r="BVC206" s="372"/>
      <c r="BVD206" s="372"/>
      <c r="BVE206" s="333"/>
      <c r="BVF206" s="334"/>
      <c r="BVG206" s="372"/>
      <c r="BVH206" s="224"/>
      <c r="BVI206" s="224"/>
      <c r="BVJ206" s="335"/>
      <c r="BVK206" s="335"/>
      <c r="BVL206" s="224"/>
      <c r="BVM206" s="372"/>
      <c r="BVN206" s="372"/>
      <c r="BVO206" s="333"/>
      <c r="BVP206" s="334"/>
      <c r="BVQ206" s="372"/>
      <c r="BVR206" s="224"/>
      <c r="BVS206" s="224"/>
      <c r="BVT206" s="335"/>
      <c r="BVU206" s="335"/>
      <c r="BVV206" s="224"/>
      <c r="BVW206" s="372"/>
      <c r="BVX206" s="372"/>
      <c r="BVY206" s="333"/>
      <c r="BVZ206" s="334"/>
      <c r="BWA206" s="372"/>
      <c r="BWB206" s="224"/>
      <c r="BWC206" s="224"/>
      <c r="BWD206" s="335"/>
      <c r="BWE206" s="335"/>
      <c r="BWF206" s="224"/>
      <c r="BWG206" s="372"/>
      <c r="BWH206" s="372"/>
      <c r="BWI206" s="333"/>
      <c r="BWJ206" s="334"/>
      <c r="BWK206" s="372"/>
      <c r="BWL206" s="224"/>
      <c r="BWM206" s="224"/>
      <c r="BWN206" s="335"/>
      <c r="BWO206" s="335"/>
      <c r="BWP206" s="224"/>
      <c r="BWQ206" s="372"/>
      <c r="BWR206" s="372"/>
      <c r="BWS206" s="333"/>
      <c r="BWT206" s="334"/>
      <c r="BWU206" s="372"/>
      <c r="BWV206" s="224"/>
      <c r="BWW206" s="224"/>
      <c r="BWX206" s="335"/>
      <c r="BWY206" s="335"/>
      <c r="BWZ206" s="224"/>
      <c r="BXA206" s="372"/>
      <c r="BXB206" s="372"/>
      <c r="BXC206" s="333"/>
      <c r="BXD206" s="334"/>
      <c r="BXE206" s="372"/>
      <c r="BXF206" s="224"/>
      <c r="BXG206" s="224"/>
      <c r="BXH206" s="335"/>
      <c r="BXI206" s="335"/>
      <c r="BXJ206" s="224"/>
      <c r="BXK206" s="372"/>
      <c r="BXL206" s="372"/>
      <c r="BXM206" s="333"/>
      <c r="BXN206" s="334"/>
      <c r="BXO206" s="372"/>
      <c r="BXP206" s="224"/>
      <c r="BXQ206" s="224"/>
      <c r="BXR206" s="335"/>
      <c r="BXS206" s="335"/>
      <c r="BXT206" s="224"/>
      <c r="BXU206" s="372"/>
      <c r="BXV206" s="372"/>
      <c r="BXW206" s="333"/>
      <c r="BXX206" s="334"/>
      <c r="BXY206" s="372"/>
      <c r="BXZ206" s="224"/>
      <c r="BYA206" s="224"/>
      <c r="BYB206" s="335"/>
      <c r="BYC206" s="335"/>
      <c r="BYD206" s="224"/>
      <c r="BYE206" s="372"/>
      <c r="BYF206" s="372"/>
      <c r="BYG206" s="333"/>
      <c r="BYH206" s="334"/>
      <c r="BYI206" s="372"/>
      <c r="BYJ206" s="224"/>
      <c r="BYK206" s="224"/>
      <c r="BYL206" s="335"/>
      <c r="BYM206" s="335"/>
      <c r="BYN206" s="224"/>
      <c r="BYO206" s="372"/>
      <c r="BYP206" s="372"/>
      <c r="BYQ206" s="333"/>
      <c r="BYR206" s="334"/>
      <c r="BYS206" s="372"/>
      <c r="BYT206" s="224"/>
      <c r="BYU206" s="224"/>
      <c r="BYV206" s="335"/>
      <c r="BYW206" s="335"/>
      <c r="BYX206" s="224"/>
      <c r="BYY206" s="372"/>
      <c r="BYZ206" s="372"/>
      <c r="BZA206" s="333"/>
      <c r="BZB206" s="334"/>
      <c r="BZC206" s="372"/>
      <c r="BZD206" s="224"/>
      <c r="BZE206" s="224"/>
      <c r="BZF206" s="335"/>
      <c r="BZG206" s="335"/>
      <c r="BZH206" s="224"/>
      <c r="BZI206" s="372"/>
      <c r="BZJ206" s="372"/>
      <c r="BZK206" s="333"/>
      <c r="BZL206" s="334"/>
      <c r="BZM206" s="372"/>
      <c r="BZN206" s="224"/>
      <c r="BZO206" s="224"/>
      <c r="BZP206" s="335"/>
      <c r="BZQ206" s="335"/>
      <c r="BZR206" s="224"/>
      <c r="BZS206" s="372"/>
      <c r="BZT206" s="372"/>
      <c r="BZU206" s="333"/>
      <c r="BZV206" s="334"/>
      <c r="BZW206" s="372"/>
      <c r="BZX206" s="224"/>
      <c r="BZY206" s="224"/>
      <c r="BZZ206" s="335"/>
      <c r="CAA206" s="335"/>
      <c r="CAB206" s="224"/>
      <c r="CAC206" s="372"/>
      <c r="CAD206" s="372"/>
      <c r="CAE206" s="333"/>
      <c r="CAF206" s="334"/>
      <c r="CAG206" s="372"/>
      <c r="CAH206" s="224"/>
      <c r="CAI206" s="224"/>
      <c r="CAJ206" s="335"/>
      <c r="CAK206" s="335"/>
      <c r="CAL206" s="224"/>
      <c r="CAM206" s="372"/>
      <c r="CAN206" s="372"/>
      <c r="CAO206" s="333"/>
      <c r="CAP206" s="334"/>
      <c r="CAQ206" s="372"/>
      <c r="CAR206" s="224"/>
      <c r="CAS206" s="224"/>
      <c r="CAT206" s="335"/>
      <c r="CAU206" s="335"/>
      <c r="CAV206" s="224"/>
      <c r="CAW206" s="372"/>
      <c r="CAX206" s="372"/>
      <c r="CAY206" s="333"/>
      <c r="CAZ206" s="334"/>
      <c r="CBA206" s="372"/>
      <c r="CBB206" s="224"/>
      <c r="CBC206" s="224"/>
      <c r="CBD206" s="335"/>
      <c r="CBE206" s="335"/>
      <c r="CBF206" s="224"/>
      <c r="CBG206" s="372"/>
      <c r="CBH206" s="372"/>
      <c r="CBI206" s="333"/>
      <c r="CBJ206" s="334"/>
      <c r="CBK206" s="372"/>
      <c r="CBL206" s="224"/>
      <c r="CBM206" s="224"/>
      <c r="CBN206" s="335"/>
      <c r="CBO206" s="335"/>
      <c r="CBP206" s="224"/>
      <c r="CBQ206" s="372"/>
      <c r="CBR206" s="372"/>
      <c r="CBS206" s="333"/>
      <c r="CBT206" s="334"/>
      <c r="CBU206" s="372"/>
      <c r="CBV206" s="224"/>
      <c r="CBW206" s="224"/>
      <c r="CBX206" s="335"/>
      <c r="CBY206" s="335"/>
      <c r="CBZ206" s="224"/>
      <c r="CCA206" s="372"/>
      <c r="CCB206" s="372"/>
      <c r="CCC206" s="333"/>
      <c r="CCD206" s="334"/>
      <c r="CCE206" s="372"/>
      <c r="CCF206" s="224"/>
      <c r="CCG206" s="224"/>
      <c r="CCH206" s="335"/>
      <c r="CCI206" s="335"/>
      <c r="CCJ206" s="224"/>
      <c r="CCK206" s="372"/>
      <c r="CCL206" s="372"/>
      <c r="CCM206" s="333"/>
      <c r="CCN206" s="334"/>
      <c r="CCO206" s="372"/>
      <c r="CCP206" s="224"/>
      <c r="CCQ206" s="224"/>
      <c r="CCR206" s="335"/>
      <c r="CCS206" s="335"/>
      <c r="CCT206" s="224"/>
      <c r="CCU206" s="372"/>
      <c r="CCV206" s="372"/>
      <c r="CCW206" s="333"/>
      <c r="CCX206" s="334"/>
      <c r="CCY206" s="372"/>
      <c r="CCZ206" s="224"/>
      <c r="CDA206" s="224"/>
      <c r="CDB206" s="335"/>
      <c r="CDC206" s="335"/>
      <c r="CDD206" s="224"/>
      <c r="CDE206" s="372"/>
      <c r="CDF206" s="372"/>
      <c r="CDG206" s="333"/>
      <c r="CDH206" s="334"/>
      <c r="CDI206" s="372"/>
      <c r="CDJ206" s="224"/>
      <c r="CDK206" s="224"/>
      <c r="CDL206" s="335"/>
      <c r="CDM206" s="335"/>
      <c r="CDN206" s="224"/>
      <c r="CDO206" s="372"/>
      <c r="CDP206" s="372"/>
      <c r="CDQ206" s="333"/>
      <c r="CDR206" s="334"/>
      <c r="CDS206" s="372"/>
      <c r="CDT206" s="224"/>
      <c r="CDU206" s="224"/>
      <c r="CDV206" s="335"/>
      <c r="CDW206" s="335"/>
      <c r="CDX206" s="224"/>
      <c r="CDY206" s="372"/>
      <c r="CDZ206" s="372"/>
      <c r="CEA206" s="333"/>
      <c r="CEB206" s="334"/>
      <c r="CEC206" s="372"/>
      <c r="CED206" s="224"/>
      <c r="CEE206" s="224"/>
      <c r="CEF206" s="335"/>
      <c r="CEG206" s="335"/>
      <c r="CEH206" s="224"/>
      <c r="CEI206" s="372"/>
      <c r="CEJ206" s="372"/>
      <c r="CEK206" s="333"/>
      <c r="CEL206" s="334"/>
      <c r="CEM206" s="372"/>
      <c r="CEN206" s="224"/>
      <c r="CEO206" s="224"/>
      <c r="CEP206" s="335"/>
      <c r="CEQ206" s="335"/>
      <c r="CER206" s="224"/>
      <c r="CES206" s="372"/>
      <c r="CET206" s="372"/>
      <c r="CEU206" s="333"/>
      <c r="CEV206" s="334"/>
      <c r="CEW206" s="372"/>
      <c r="CEX206" s="224"/>
      <c r="CEY206" s="224"/>
      <c r="CEZ206" s="335"/>
      <c r="CFA206" s="335"/>
      <c r="CFB206" s="224"/>
      <c r="CFC206" s="372"/>
      <c r="CFD206" s="372"/>
      <c r="CFE206" s="333"/>
      <c r="CFF206" s="334"/>
      <c r="CFG206" s="372"/>
      <c r="CFH206" s="224"/>
      <c r="CFI206" s="224"/>
      <c r="CFJ206" s="335"/>
      <c r="CFK206" s="335"/>
      <c r="CFL206" s="224"/>
      <c r="CFM206" s="372"/>
      <c r="CFN206" s="372"/>
      <c r="CFO206" s="333"/>
      <c r="CFP206" s="334"/>
      <c r="CFQ206" s="372"/>
      <c r="CFR206" s="224"/>
      <c r="CFS206" s="224"/>
      <c r="CFT206" s="335"/>
      <c r="CFU206" s="335"/>
      <c r="CFV206" s="224"/>
      <c r="CFW206" s="372"/>
      <c r="CFX206" s="372"/>
      <c r="CFY206" s="333"/>
      <c r="CFZ206" s="334"/>
      <c r="CGA206" s="372"/>
      <c r="CGB206" s="224"/>
      <c r="CGC206" s="224"/>
      <c r="CGD206" s="335"/>
      <c r="CGE206" s="335"/>
      <c r="CGF206" s="224"/>
      <c r="CGG206" s="372"/>
      <c r="CGH206" s="372"/>
      <c r="CGI206" s="333"/>
      <c r="CGJ206" s="334"/>
      <c r="CGK206" s="372"/>
      <c r="CGL206" s="224"/>
      <c r="CGM206" s="224"/>
      <c r="CGN206" s="335"/>
      <c r="CGO206" s="335"/>
      <c r="CGP206" s="224"/>
      <c r="CGQ206" s="372"/>
      <c r="CGR206" s="372"/>
      <c r="CGS206" s="333"/>
      <c r="CGT206" s="334"/>
      <c r="CGU206" s="372"/>
      <c r="CGV206" s="224"/>
      <c r="CGW206" s="224"/>
      <c r="CGX206" s="335"/>
      <c r="CGY206" s="335"/>
      <c r="CGZ206" s="224"/>
      <c r="CHA206" s="372"/>
      <c r="CHB206" s="372"/>
      <c r="CHC206" s="333"/>
      <c r="CHD206" s="334"/>
      <c r="CHE206" s="372"/>
      <c r="CHF206" s="224"/>
      <c r="CHG206" s="224"/>
      <c r="CHH206" s="335"/>
      <c r="CHI206" s="335"/>
      <c r="CHJ206" s="224"/>
      <c r="CHK206" s="372"/>
      <c r="CHL206" s="372"/>
      <c r="CHM206" s="333"/>
      <c r="CHN206" s="334"/>
      <c r="CHO206" s="372"/>
      <c r="CHP206" s="224"/>
      <c r="CHQ206" s="224"/>
      <c r="CHR206" s="335"/>
      <c r="CHS206" s="335"/>
      <c r="CHT206" s="224"/>
      <c r="CHU206" s="372"/>
      <c r="CHV206" s="372"/>
      <c r="CHW206" s="333"/>
      <c r="CHX206" s="334"/>
      <c r="CHY206" s="372"/>
      <c r="CHZ206" s="224"/>
      <c r="CIA206" s="224"/>
      <c r="CIB206" s="335"/>
      <c r="CIC206" s="335"/>
      <c r="CID206" s="224"/>
      <c r="CIE206" s="372"/>
      <c r="CIF206" s="372"/>
      <c r="CIG206" s="333"/>
      <c r="CIH206" s="334"/>
      <c r="CII206" s="372"/>
      <c r="CIJ206" s="224"/>
      <c r="CIK206" s="224"/>
      <c r="CIL206" s="335"/>
      <c r="CIM206" s="335"/>
      <c r="CIN206" s="224"/>
      <c r="CIO206" s="372"/>
      <c r="CIP206" s="372"/>
      <c r="CIQ206" s="333"/>
      <c r="CIR206" s="334"/>
      <c r="CIS206" s="372"/>
      <c r="CIT206" s="224"/>
      <c r="CIU206" s="224"/>
      <c r="CIV206" s="335"/>
      <c r="CIW206" s="335"/>
      <c r="CIX206" s="224"/>
      <c r="CIY206" s="372"/>
      <c r="CIZ206" s="372"/>
      <c r="CJA206" s="333"/>
      <c r="CJB206" s="334"/>
      <c r="CJC206" s="372"/>
      <c r="CJD206" s="224"/>
      <c r="CJE206" s="224"/>
      <c r="CJF206" s="335"/>
      <c r="CJG206" s="335"/>
      <c r="CJH206" s="224"/>
      <c r="CJI206" s="372"/>
      <c r="CJJ206" s="372"/>
      <c r="CJK206" s="333"/>
      <c r="CJL206" s="334"/>
      <c r="CJM206" s="372"/>
      <c r="CJN206" s="224"/>
      <c r="CJO206" s="224"/>
      <c r="CJP206" s="335"/>
      <c r="CJQ206" s="335"/>
      <c r="CJR206" s="224"/>
      <c r="CJS206" s="372"/>
      <c r="CJT206" s="372"/>
      <c r="CJU206" s="333"/>
      <c r="CJV206" s="334"/>
      <c r="CJW206" s="372"/>
      <c r="CJX206" s="224"/>
      <c r="CJY206" s="224"/>
      <c r="CJZ206" s="335"/>
      <c r="CKA206" s="335"/>
      <c r="CKB206" s="224"/>
      <c r="CKC206" s="372"/>
      <c r="CKD206" s="372"/>
      <c r="CKE206" s="333"/>
      <c r="CKF206" s="334"/>
      <c r="CKG206" s="372"/>
      <c r="CKH206" s="224"/>
      <c r="CKI206" s="224"/>
      <c r="CKJ206" s="335"/>
      <c r="CKK206" s="335"/>
      <c r="CKL206" s="224"/>
      <c r="CKM206" s="372"/>
      <c r="CKN206" s="372"/>
      <c r="CKO206" s="333"/>
      <c r="CKP206" s="334"/>
      <c r="CKQ206" s="372"/>
      <c r="CKR206" s="224"/>
      <c r="CKS206" s="224"/>
      <c r="CKT206" s="335"/>
      <c r="CKU206" s="335"/>
      <c r="CKV206" s="224"/>
      <c r="CKW206" s="372"/>
      <c r="CKX206" s="372"/>
      <c r="CKY206" s="333"/>
      <c r="CKZ206" s="334"/>
      <c r="CLA206" s="372"/>
      <c r="CLB206" s="224"/>
      <c r="CLC206" s="224"/>
      <c r="CLD206" s="335"/>
      <c r="CLE206" s="335"/>
      <c r="CLF206" s="224"/>
      <c r="CLG206" s="372"/>
      <c r="CLH206" s="372"/>
      <c r="CLI206" s="333"/>
      <c r="CLJ206" s="334"/>
      <c r="CLK206" s="372"/>
      <c r="CLL206" s="224"/>
      <c r="CLM206" s="224"/>
      <c r="CLN206" s="335"/>
      <c r="CLO206" s="335"/>
      <c r="CLP206" s="224"/>
      <c r="CLQ206" s="372"/>
      <c r="CLR206" s="372"/>
      <c r="CLS206" s="333"/>
      <c r="CLT206" s="334"/>
      <c r="CLU206" s="372"/>
      <c r="CLV206" s="224"/>
      <c r="CLW206" s="224"/>
      <c r="CLX206" s="335"/>
      <c r="CLY206" s="335"/>
      <c r="CLZ206" s="224"/>
      <c r="CMA206" s="372"/>
      <c r="CMB206" s="372"/>
      <c r="CMC206" s="333"/>
      <c r="CMD206" s="334"/>
      <c r="CME206" s="372"/>
      <c r="CMF206" s="224"/>
      <c r="CMG206" s="224"/>
      <c r="CMH206" s="335"/>
      <c r="CMI206" s="335"/>
      <c r="CMJ206" s="224"/>
      <c r="CMK206" s="372"/>
      <c r="CML206" s="372"/>
      <c r="CMM206" s="333"/>
      <c r="CMN206" s="334"/>
      <c r="CMO206" s="372"/>
      <c r="CMP206" s="224"/>
      <c r="CMQ206" s="224"/>
      <c r="CMR206" s="335"/>
      <c r="CMS206" s="335"/>
      <c r="CMT206" s="224"/>
      <c r="CMU206" s="372"/>
      <c r="CMV206" s="372"/>
      <c r="CMW206" s="333"/>
      <c r="CMX206" s="334"/>
      <c r="CMY206" s="372"/>
      <c r="CMZ206" s="224"/>
      <c r="CNA206" s="224"/>
      <c r="CNB206" s="335"/>
      <c r="CNC206" s="335"/>
      <c r="CND206" s="224"/>
      <c r="CNE206" s="372"/>
      <c r="CNF206" s="372"/>
      <c r="CNG206" s="333"/>
      <c r="CNH206" s="334"/>
      <c r="CNI206" s="372"/>
      <c r="CNJ206" s="224"/>
      <c r="CNK206" s="224"/>
      <c r="CNL206" s="335"/>
      <c r="CNM206" s="335"/>
      <c r="CNN206" s="224"/>
      <c r="CNO206" s="372"/>
      <c r="CNP206" s="372"/>
      <c r="CNQ206" s="333"/>
      <c r="CNR206" s="334"/>
      <c r="CNS206" s="372"/>
      <c r="CNT206" s="224"/>
      <c r="CNU206" s="224"/>
      <c r="CNV206" s="335"/>
      <c r="CNW206" s="335"/>
      <c r="CNX206" s="224"/>
      <c r="CNY206" s="372"/>
      <c r="CNZ206" s="372"/>
      <c r="COA206" s="333"/>
      <c r="COB206" s="334"/>
      <c r="COC206" s="372"/>
      <c r="COD206" s="224"/>
      <c r="COE206" s="224"/>
      <c r="COF206" s="335"/>
      <c r="COG206" s="335"/>
      <c r="COH206" s="224"/>
      <c r="COI206" s="372"/>
      <c r="COJ206" s="372"/>
      <c r="COK206" s="333"/>
      <c r="COL206" s="334"/>
      <c r="COM206" s="372"/>
      <c r="CON206" s="224"/>
      <c r="COO206" s="224"/>
      <c r="COP206" s="335"/>
      <c r="COQ206" s="335"/>
      <c r="COR206" s="224"/>
      <c r="COS206" s="372"/>
      <c r="COT206" s="372"/>
      <c r="COU206" s="333"/>
      <c r="COV206" s="334"/>
      <c r="COW206" s="372"/>
      <c r="COX206" s="224"/>
      <c r="COY206" s="224"/>
      <c r="COZ206" s="335"/>
      <c r="CPA206" s="335"/>
      <c r="CPB206" s="224"/>
      <c r="CPC206" s="372"/>
      <c r="CPD206" s="372"/>
      <c r="CPE206" s="333"/>
      <c r="CPF206" s="334"/>
      <c r="CPG206" s="372"/>
      <c r="CPH206" s="224"/>
      <c r="CPI206" s="224"/>
      <c r="CPJ206" s="335"/>
      <c r="CPK206" s="335"/>
      <c r="CPL206" s="224"/>
      <c r="CPM206" s="372"/>
      <c r="CPN206" s="372"/>
      <c r="CPO206" s="333"/>
      <c r="CPP206" s="334"/>
      <c r="CPQ206" s="372"/>
      <c r="CPR206" s="224"/>
      <c r="CPS206" s="224"/>
      <c r="CPT206" s="335"/>
      <c r="CPU206" s="335"/>
      <c r="CPV206" s="224"/>
      <c r="CPW206" s="372"/>
      <c r="CPX206" s="372"/>
      <c r="CPY206" s="333"/>
      <c r="CPZ206" s="334"/>
      <c r="CQA206" s="372"/>
      <c r="CQB206" s="224"/>
      <c r="CQC206" s="224"/>
      <c r="CQD206" s="335"/>
      <c r="CQE206" s="335"/>
      <c r="CQF206" s="224"/>
      <c r="CQG206" s="372"/>
      <c r="CQH206" s="372"/>
      <c r="CQI206" s="333"/>
      <c r="CQJ206" s="334"/>
      <c r="CQK206" s="372"/>
      <c r="CQL206" s="224"/>
      <c r="CQM206" s="224"/>
      <c r="CQN206" s="335"/>
      <c r="CQO206" s="335"/>
      <c r="CQP206" s="224"/>
      <c r="CQQ206" s="372"/>
      <c r="CQR206" s="372"/>
      <c r="CQS206" s="333"/>
      <c r="CQT206" s="334"/>
      <c r="CQU206" s="372"/>
      <c r="CQV206" s="224"/>
      <c r="CQW206" s="224"/>
      <c r="CQX206" s="335"/>
      <c r="CQY206" s="335"/>
      <c r="CQZ206" s="224"/>
      <c r="CRA206" s="372"/>
      <c r="CRB206" s="372"/>
      <c r="CRC206" s="333"/>
      <c r="CRD206" s="334"/>
      <c r="CRE206" s="372"/>
      <c r="CRF206" s="224"/>
      <c r="CRG206" s="224"/>
      <c r="CRH206" s="335"/>
      <c r="CRI206" s="335"/>
      <c r="CRJ206" s="224"/>
      <c r="CRK206" s="372"/>
      <c r="CRL206" s="372"/>
      <c r="CRM206" s="333"/>
      <c r="CRN206" s="334"/>
      <c r="CRO206" s="372"/>
      <c r="CRP206" s="224"/>
      <c r="CRQ206" s="224"/>
      <c r="CRR206" s="335"/>
      <c r="CRS206" s="335"/>
      <c r="CRT206" s="224"/>
      <c r="CRU206" s="372"/>
      <c r="CRV206" s="372"/>
      <c r="CRW206" s="333"/>
      <c r="CRX206" s="334"/>
      <c r="CRY206" s="372"/>
      <c r="CRZ206" s="224"/>
      <c r="CSA206" s="224"/>
      <c r="CSB206" s="335"/>
      <c r="CSC206" s="335"/>
      <c r="CSD206" s="224"/>
      <c r="CSE206" s="372"/>
      <c r="CSF206" s="372"/>
      <c r="CSG206" s="333"/>
      <c r="CSH206" s="334"/>
      <c r="CSI206" s="372"/>
      <c r="CSJ206" s="224"/>
      <c r="CSK206" s="224"/>
      <c r="CSL206" s="335"/>
      <c r="CSM206" s="335"/>
      <c r="CSN206" s="224"/>
      <c r="CSO206" s="372"/>
      <c r="CSP206" s="372"/>
      <c r="CSQ206" s="333"/>
      <c r="CSR206" s="334"/>
      <c r="CSS206" s="372"/>
      <c r="CST206" s="224"/>
      <c r="CSU206" s="224"/>
      <c r="CSV206" s="335"/>
      <c r="CSW206" s="335"/>
      <c r="CSX206" s="224"/>
      <c r="CSY206" s="372"/>
      <c r="CSZ206" s="372"/>
      <c r="CTA206" s="333"/>
      <c r="CTB206" s="334"/>
      <c r="CTC206" s="372"/>
      <c r="CTD206" s="224"/>
      <c r="CTE206" s="224"/>
      <c r="CTF206" s="335"/>
      <c r="CTG206" s="335"/>
      <c r="CTH206" s="224"/>
      <c r="CTI206" s="372"/>
      <c r="CTJ206" s="372"/>
      <c r="CTK206" s="333"/>
      <c r="CTL206" s="334"/>
      <c r="CTM206" s="372"/>
      <c r="CTN206" s="224"/>
      <c r="CTO206" s="224"/>
      <c r="CTP206" s="335"/>
      <c r="CTQ206" s="335"/>
      <c r="CTR206" s="224"/>
      <c r="CTS206" s="372"/>
      <c r="CTT206" s="372"/>
      <c r="CTU206" s="333"/>
      <c r="CTV206" s="334"/>
      <c r="CTW206" s="372"/>
      <c r="CTX206" s="224"/>
      <c r="CTY206" s="224"/>
      <c r="CTZ206" s="335"/>
      <c r="CUA206" s="335"/>
      <c r="CUB206" s="224"/>
      <c r="CUC206" s="372"/>
      <c r="CUD206" s="372"/>
      <c r="CUE206" s="333"/>
      <c r="CUF206" s="334"/>
      <c r="CUG206" s="372"/>
      <c r="CUH206" s="224"/>
      <c r="CUI206" s="224"/>
      <c r="CUJ206" s="335"/>
      <c r="CUK206" s="335"/>
      <c r="CUL206" s="224"/>
      <c r="CUM206" s="372"/>
      <c r="CUN206" s="372"/>
      <c r="CUO206" s="333"/>
      <c r="CUP206" s="334"/>
      <c r="CUQ206" s="372"/>
      <c r="CUR206" s="224"/>
      <c r="CUS206" s="224"/>
      <c r="CUT206" s="335"/>
      <c r="CUU206" s="335"/>
      <c r="CUV206" s="224"/>
      <c r="CUW206" s="372"/>
      <c r="CUX206" s="372"/>
      <c r="CUY206" s="333"/>
      <c r="CUZ206" s="334"/>
      <c r="CVA206" s="372"/>
      <c r="CVB206" s="224"/>
      <c r="CVC206" s="224"/>
      <c r="CVD206" s="335"/>
      <c r="CVE206" s="335"/>
      <c r="CVF206" s="224"/>
      <c r="CVG206" s="372"/>
      <c r="CVH206" s="372"/>
      <c r="CVI206" s="333"/>
      <c r="CVJ206" s="334"/>
      <c r="CVK206" s="372"/>
      <c r="CVL206" s="224"/>
      <c r="CVM206" s="224"/>
      <c r="CVN206" s="335"/>
      <c r="CVO206" s="335"/>
      <c r="CVP206" s="224"/>
      <c r="CVQ206" s="372"/>
      <c r="CVR206" s="372"/>
      <c r="CVS206" s="333"/>
      <c r="CVT206" s="334"/>
      <c r="CVU206" s="372"/>
      <c r="CVV206" s="224"/>
      <c r="CVW206" s="224"/>
      <c r="CVX206" s="335"/>
      <c r="CVY206" s="335"/>
      <c r="CVZ206" s="224"/>
      <c r="CWA206" s="372"/>
      <c r="CWB206" s="372"/>
      <c r="CWC206" s="333"/>
      <c r="CWD206" s="334"/>
      <c r="CWE206" s="372"/>
      <c r="CWF206" s="224"/>
      <c r="CWG206" s="224"/>
      <c r="CWH206" s="335"/>
      <c r="CWI206" s="335"/>
      <c r="CWJ206" s="224"/>
      <c r="CWK206" s="372"/>
      <c r="CWL206" s="372"/>
      <c r="CWM206" s="333"/>
      <c r="CWN206" s="334"/>
      <c r="CWO206" s="372"/>
      <c r="CWP206" s="224"/>
      <c r="CWQ206" s="224"/>
      <c r="CWR206" s="335"/>
      <c r="CWS206" s="335"/>
      <c r="CWT206" s="224"/>
      <c r="CWU206" s="372"/>
      <c r="CWV206" s="372"/>
      <c r="CWW206" s="333"/>
      <c r="CWX206" s="334"/>
      <c r="CWY206" s="372"/>
      <c r="CWZ206" s="224"/>
      <c r="CXA206" s="224"/>
      <c r="CXB206" s="335"/>
      <c r="CXC206" s="335"/>
      <c r="CXD206" s="224"/>
      <c r="CXE206" s="372"/>
      <c r="CXF206" s="372"/>
      <c r="CXG206" s="333"/>
      <c r="CXH206" s="334"/>
      <c r="CXI206" s="372"/>
      <c r="CXJ206" s="224"/>
      <c r="CXK206" s="224"/>
      <c r="CXL206" s="335"/>
      <c r="CXM206" s="335"/>
      <c r="CXN206" s="224"/>
      <c r="CXO206" s="372"/>
      <c r="CXP206" s="372"/>
      <c r="CXQ206" s="333"/>
      <c r="CXR206" s="334"/>
      <c r="CXS206" s="372"/>
      <c r="CXT206" s="224"/>
      <c r="CXU206" s="224"/>
      <c r="CXV206" s="335"/>
      <c r="CXW206" s="335"/>
      <c r="CXX206" s="224"/>
      <c r="CXY206" s="372"/>
      <c r="CXZ206" s="372"/>
      <c r="CYA206" s="333"/>
      <c r="CYB206" s="334"/>
      <c r="CYC206" s="372"/>
      <c r="CYD206" s="224"/>
      <c r="CYE206" s="224"/>
      <c r="CYF206" s="335"/>
      <c r="CYG206" s="335"/>
      <c r="CYH206" s="224"/>
      <c r="CYI206" s="372"/>
      <c r="CYJ206" s="372"/>
      <c r="CYK206" s="333"/>
      <c r="CYL206" s="334"/>
      <c r="CYM206" s="372"/>
      <c r="CYN206" s="224"/>
      <c r="CYO206" s="224"/>
      <c r="CYP206" s="335"/>
      <c r="CYQ206" s="335"/>
      <c r="CYR206" s="224"/>
      <c r="CYS206" s="372"/>
      <c r="CYT206" s="372"/>
      <c r="CYU206" s="333"/>
      <c r="CYV206" s="334"/>
      <c r="CYW206" s="372"/>
      <c r="CYX206" s="224"/>
      <c r="CYY206" s="224"/>
      <c r="CYZ206" s="335"/>
      <c r="CZA206" s="335"/>
      <c r="CZB206" s="224"/>
      <c r="CZC206" s="372"/>
      <c r="CZD206" s="372"/>
      <c r="CZE206" s="333"/>
      <c r="CZF206" s="334"/>
      <c r="CZG206" s="372"/>
      <c r="CZH206" s="224"/>
      <c r="CZI206" s="224"/>
      <c r="CZJ206" s="335"/>
      <c r="CZK206" s="335"/>
      <c r="CZL206" s="224"/>
      <c r="CZM206" s="372"/>
      <c r="CZN206" s="372"/>
      <c r="CZO206" s="333"/>
      <c r="CZP206" s="334"/>
      <c r="CZQ206" s="372"/>
      <c r="CZR206" s="224"/>
      <c r="CZS206" s="224"/>
      <c r="CZT206" s="335"/>
      <c r="CZU206" s="335"/>
      <c r="CZV206" s="224"/>
      <c r="CZW206" s="372"/>
      <c r="CZX206" s="372"/>
      <c r="CZY206" s="333"/>
      <c r="CZZ206" s="334"/>
      <c r="DAA206" s="372"/>
      <c r="DAB206" s="224"/>
      <c r="DAC206" s="224"/>
      <c r="DAD206" s="335"/>
      <c r="DAE206" s="335"/>
      <c r="DAF206" s="224"/>
      <c r="DAG206" s="372"/>
      <c r="DAH206" s="372"/>
      <c r="DAI206" s="333"/>
      <c r="DAJ206" s="334"/>
      <c r="DAK206" s="372"/>
      <c r="DAL206" s="224"/>
      <c r="DAM206" s="224"/>
      <c r="DAN206" s="335"/>
      <c r="DAO206" s="335"/>
      <c r="DAP206" s="224"/>
      <c r="DAQ206" s="372"/>
      <c r="DAR206" s="372"/>
      <c r="DAS206" s="333"/>
      <c r="DAT206" s="334"/>
      <c r="DAU206" s="372"/>
      <c r="DAV206" s="224"/>
      <c r="DAW206" s="224"/>
      <c r="DAX206" s="335"/>
      <c r="DAY206" s="335"/>
      <c r="DAZ206" s="224"/>
      <c r="DBA206" s="372"/>
      <c r="DBB206" s="372"/>
      <c r="DBC206" s="333"/>
      <c r="DBD206" s="334"/>
      <c r="DBE206" s="372"/>
      <c r="DBF206" s="224"/>
      <c r="DBG206" s="224"/>
      <c r="DBH206" s="335"/>
      <c r="DBI206" s="335"/>
      <c r="DBJ206" s="224"/>
      <c r="DBK206" s="372"/>
      <c r="DBL206" s="372"/>
      <c r="DBM206" s="333"/>
      <c r="DBN206" s="334"/>
      <c r="DBO206" s="372"/>
      <c r="DBP206" s="224"/>
      <c r="DBQ206" s="224"/>
      <c r="DBR206" s="335"/>
      <c r="DBS206" s="335"/>
      <c r="DBT206" s="224"/>
      <c r="DBU206" s="372"/>
      <c r="DBV206" s="372"/>
      <c r="DBW206" s="333"/>
      <c r="DBX206" s="334"/>
      <c r="DBY206" s="372"/>
      <c r="DBZ206" s="224"/>
      <c r="DCA206" s="224"/>
      <c r="DCB206" s="335"/>
      <c r="DCC206" s="335"/>
      <c r="DCD206" s="224"/>
      <c r="DCE206" s="372"/>
      <c r="DCF206" s="372"/>
      <c r="DCG206" s="333"/>
      <c r="DCH206" s="334"/>
      <c r="DCI206" s="372"/>
      <c r="DCJ206" s="224"/>
      <c r="DCK206" s="224"/>
      <c r="DCL206" s="335"/>
      <c r="DCM206" s="335"/>
      <c r="DCN206" s="224"/>
      <c r="DCO206" s="372"/>
      <c r="DCP206" s="372"/>
      <c r="DCQ206" s="333"/>
      <c r="DCR206" s="334"/>
      <c r="DCS206" s="372"/>
      <c r="DCT206" s="224"/>
      <c r="DCU206" s="224"/>
      <c r="DCV206" s="335"/>
      <c r="DCW206" s="335"/>
      <c r="DCX206" s="224"/>
      <c r="DCY206" s="372"/>
      <c r="DCZ206" s="372"/>
      <c r="DDA206" s="333"/>
      <c r="DDB206" s="334"/>
      <c r="DDC206" s="372"/>
      <c r="DDD206" s="224"/>
      <c r="DDE206" s="224"/>
      <c r="DDF206" s="335"/>
      <c r="DDG206" s="335"/>
      <c r="DDH206" s="224"/>
      <c r="DDI206" s="372"/>
      <c r="DDJ206" s="372"/>
      <c r="DDK206" s="333"/>
      <c r="DDL206" s="334"/>
      <c r="DDM206" s="372"/>
      <c r="DDN206" s="224"/>
      <c r="DDO206" s="224"/>
      <c r="DDP206" s="335"/>
      <c r="DDQ206" s="335"/>
      <c r="DDR206" s="224"/>
      <c r="DDS206" s="372"/>
      <c r="DDT206" s="372"/>
      <c r="DDU206" s="333"/>
      <c r="DDV206" s="334"/>
      <c r="DDW206" s="372"/>
      <c r="DDX206" s="224"/>
      <c r="DDY206" s="224"/>
      <c r="DDZ206" s="335"/>
      <c r="DEA206" s="335"/>
      <c r="DEB206" s="224"/>
      <c r="DEC206" s="372"/>
      <c r="DED206" s="372"/>
      <c r="DEE206" s="333"/>
      <c r="DEF206" s="334"/>
      <c r="DEG206" s="372"/>
      <c r="DEH206" s="224"/>
      <c r="DEI206" s="224"/>
      <c r="DEJ206" s="335"/>
      <c r="DEK206" s="335"/>
      <c r="DEL206" s="224"/>
      <c r="DEM206" s="372"/>
      <c r="DEN206" s="372"/>
      <c r="DEO206" s="333"/>
      <c r="DEP206" s="334"/>
      <c r="DEQ206" s="372"/>
      <c r="DER206" s="224"/>
      <c r="DES206" s="224"/>
      <c r="DET206" s="335"/>
      <c r="DEU206" s="335"/>
      <c r="DEV206" s="224"/>
      <c r="DEW206" s="372"/>
      <c r="DEX206" s="372"/>
      <c r="DEY206" s="333"/>
      <c r="DEZ206" s="334"/>
      <c r="DFA206" s="372"/>
      <c r="DFB206" s="224"/>
      <c r="DFC206" s="224"/>
      <c r="DFD206" s="335"/>
      <c r="DFE206" s="335"/>
      <c r="DFF206" s="224"/>
      <c r="DFG206" s="372"/>
      <c r="DFH206" s="372"/>
      <c r="DFI206" s="333"/>
      <c r="DFJ206" s="334"/>
      <c r="DFK206" s="372"/>
      <c r="DFL206" s="224"/>
      <c r="DFM206" s="224"/>
      <c r="DFN206" s="335"/>
      <c r="DFO206" s="335"/>
      <c r="DFP206" s="224"/>
      <c r="DFQ206" s="372"/>
      <c r="DFR206" s="372"/>
      <c r="DFS206" s="333"/>
      <c r="DFT206" s="334"/>
      <c r="DFU206" s="372"/>
      <c r="DFV206" s="224"/>
      <c r="DFW206" s="224"/>
      <c r="DFX206" s="335"/>
      <c r="DFY206" s="335"/>
      <c r="DFZ206" s="224"/>
      <c r="DGA206" s="372"/>
      <c r="DGB206" s="372"/>
      <c r="DGC206" s="333"/>
      <c r="DGD206" s="334"/>
      <c r="DGE206" s="372"/>
      <c r="DGF206" s="224"/>
      <c r="DGG206" s="224"/>
      <c r="DGH206" s="335"/>
      <c r="DGI206" s="335"/>
      <c r="DGJ206" s="224"/>
      <c r="DGK206" s="372"/>
      <c r="DGL206" s="372"/>
      <c r="DGM206" s="333"/>
      <c r="DGN206" s="334"/>
      <c r="DGO206" s="372"/>
      <c r="DGP206" s="224"/>
      <c r="DGQ206" s="224"/>
      <c r="DGR206" s="335"/>
      <c r="DGS206" s="335"/>
      <c r="DGT206" s="224"/>
      <c r="DGU206" s="372"/>
      <c r="DGV206" s="372"/>
      <c r="DGW206" s="333"/>
      <c r="DGX206" s="334"/>
      <c r="DGY206" s="372"/>
      <c r="DGZ206" s="224"/>
      <c r="DHA206" s="224"/>
      <c r="DHB206" s="335"/>
      <c r="DHC206" s="335"/>
      <c r="DHD206" s="224"/>
      <c r="DHE206" s="372"/>
      <c r="DHF206" s="372"/>
      <c r="DHG206" s="333"/>
      <c r="DHH206" s="334"/>
      <c r="DHI206" s="372"/>
      <c r="DHJ206" s="224"/>
      <c r="DHK206" s="224"/>
      <c r="DHL206" s="335"/>
      <c r="DHM206" s="335"/>
      <c r="DHN206" s="224"/>
      <c r="DHO206" s="372"/>
      <c r="DHP206" s="372"/>
      <c r="DHQ206" s="333"/>
      <c r="DHR206" s="334"/>
      <c r="DHS206" s="372"/>
      <c r="DHT206" s="224"/>
      <c r="DHU206" s="224"/>
      <c r="DHV206" s="335"/>
      <c r="DHW206" s="335"/>
      <c r="DHX206" s="224"/>
      <c r="DHY206" s="372"/>
      <c r="DHZ206" s="372"/>
      <c r="DIA206" s="333"/>
      <c r="DIB206" s="334"/>
      <c r="DIC206" s="372"/>
      <c r="DID206" s="224"/>
      <c r="DIE206" s="224"/>
      <c r="DIF206" s="335"/>
      <c r="DIG206" s="335"/>
      <c r="DIH206" s="224"/>
      <c r="DII206" s="372"/>
      <c r="DIJ206" s="372"/>
      <c r="DIK206" s="333"/>
      <c r="DIL206" s="334"/>
      <c r="DIM206" s="372"/>
      <c r="DIN206" s="224"/>
      <c r="DIO206" s="224"/>
      <c r="DIP206" s="335"/>
      <c r="DIQ206" s="335"/>
      <c r="DIR206" s="224"/>
      <c r="DIS206" s="372"/>
      <c r="DIT206" s="372"/>
      <c r="DIU206" s="333"/>
      <c r="DIV206" s="334"/>
      <c r="DIW206" s="372"/>
      <c r="DIX206" s="224"/>
      <c r="DIY206" s="224"/>
      <c r="DIZ206" s="335"/>
      <c r="DJA206" s="335"/>
      <c r="DJB206" s="224"/>
      <c r="DJC206" s="372"/>
      <c r="DJD206" s="372"/>
      <c r="DJE206" s="333"/>
      <c r="DJF206" s="334"/>
      <c r="DJG206" s="372"/>
      <c r="DJH206" s="224"/>
      <c r="DJI206" s="224"/>
      <c r="DJJ206" s="335"/>
      <c r="DJK206" s="335"/>
      <c r="DJL206" s="224"/>
      <c r="DJM206" s="372"/>
      <c r="DJN206" s="372"/>
      <c r="DJO206" s="333"/>
      <c r="DJP206" s="334"/>
      <c r="DJQ206" s="372"/>
      <c r="DJR206" s="224"/>
      <c r="DJS206" s="224"/>
      <c r="DJT206" s="335"/>
      <c r="DJU206" s="335"/>
      <c r="DJV206" s="224"/>
      <c r="DJW206" s="372"/>
      <c r="DJX206" s="372"/>
      <c r="DJY206" s="333"/>
      <c r="DJZ206" s="334"/>
      <c r="DKA206" s="372"/>
      <c r="DKB206" s="224"/>
      <c r="DKC206" s="224"/>
      <c r="DKD206" s="335"/>
      <c r="DKE206" s="335"/>
      <c r="DKF206" s="224"/>
      <c r="DKG206" s="372"/>
      <c r="DKH206" s="372"/>
      <c r="DKI206" s="333"/>
      <c r="DKJ206" s="334"/>
      <c r="DKK206" s="372"/>
      <c r="DKL206" s="224"/>
      <c r="DKM206" s="224"/>
      <c r="DKN206" s="335"/>
      <c r="DKO206" s="335"/>
      <c r="DKP206" s="224"/>
      <c r="DKQ206" s="372"/>
      <c r="DKR206" s="372"/>
      <c r="DKS206" s="333"/>
      <c r="DKT206" s="334"/>
      <c r="DKU206" s="372"/>
      <c r="DKV206" s="224"/>
      <c r="DKW206" s="224"/>
      <c r="DKX206" s="335"/>
      <c r="DKY206" s="335"/>
      <c r="DKZ206" s="224"/>
      <c r="DLA206" s="372"/>
      <c r="DLB206" s="372"/>
      <c r="DLC206" s="333"/>
      <c r="DLD206" s="334"/>
      <c r="DLE206" s="372"/>
      <c r="DLF206" s="224"/>
      <c r="DLG206" s="224"/>
      <c r="DLH206" s="335"/>
      <c r="DLI206" s="335"/>
      <c r="DLJ206" s="224"/>
      <c r="DLK206" s="372"/>
      <c r="DLL206" s="372"/>
      <c r="DLM206" s="333"/>
      <c r="DLN206" s="334"/>
      <c r="DLO206" s="372"/>
      <c r="DLP206" s="224"/>
      <c r="DLQ206" s="224"/>
      <c r="DLR206" s="335"/>
      <c r="DLS206" s="335"/>
      <c r="DLT206" s="224"/>
      <c r="DLU206" s="372"/>
      <c r="DLV206" s="372"/>
      <c r="DLW206" s="333"/>
      <c r="DLX206" s="334"/>
      <c r="DLY206" s="372"/>
      <c r="DLZ206" s="224"/>
      <c r="DMA206" s="224"/>
      <c r="DMB206" s="335"/>
      <c r="DMC206" s="335"/>
      <c r="DMD206" s="224"/>
      <c r="DME206" s="372"/>
      <c r="DMF206" s="372"/>
      <c r="DMG206" s="333"/>
      <c r="DMH206" s="334"/>
      <c r="DMI206" s="372"/>
      <c r="DMJ206" s="224"/>
      <c r="DMK206" s="224"/>
      <c r="DML206" s="335"/>
      <c r="DMM206" s="335"/>
      <c r="DMN206" s="224"/>
      <c r="DMO206" s="372"/>
      <c r="DMP206" s="372"/>
      <c r="DMQ206" s="333"/>
      <c r="DMR206" s="334"/>
      <c r="DMS206" s="372"/>
      <c r="DMT206" s="224"/>
      <c r="DMU206" s="224"/>
      <c r="DMV206" s="335"/>
      <c r="DMW206" s="335"/>
      <c r="DMX206" s="224"/>
      <c r="DMY206" s="372"/>
      <c r="DMZ206" s="372"/>
      <c r="DNA206" s="333"/>
      <c r="DNB206" s="334"/>
      <c r="DNC206" s="372"/>
      <c r="DND206" s="224"/>
      <c r="DNE206" s="224"/>
      <c r="DNF206" s="335"/>
      <c r="DNG206" s="335"/>
      <c r="DNH206" s="224"/>
      <c r="DNI206" s="372"/>
      <c r="DNJ206" s="372"/>
      <c r="DNK206" s="333"/>
      <c r="DNL206" s="334"/>
      <c r="DNM206" s="372"/>
      <c r="DNN206" s="224"/>
      <c r="DNO206" s="224"/>
      <c r="DNP206" s="335"/>
      <c r="DNQ206" s="335"/>
      <c r="DNR206" s="224"/>
      <c r="DNS206" s="372"/>
      <c r="DNT206" s="372"/>
      <c r="DNU206" s="333"/>
      <c r="DNV206" s="334"/>
      <c r="DNW206" s="372"/>
      <c r="DNX206" s="224"/>
      <c r="DNY206" s="224"/>
      <c r="DNZ206" s="335"/>
      <c r="DOA206" s="335"/>
      <c r="DOB206" s="224"/>
      <c r="DOC206" s="372"/>
      <c r="DOD206" s="372"/>
      <c r="DOE206" s="333"/>
      <c r="DOF206" s="334"/>
      <c r="DOG206" s="372"/>
      <c r="DOH206" s="224"/>
      <c r="DOI206" s="224"/>
      <c r="DOJ206" s="335"/>
      <c r="DOK206" s="335"/>
      <c r="DOL206" s="224"/>
      <c r="DOM206" s="372"/>
      <c r="DON206" s="372"/>
      <c r="DOO206" s="333"/>
      <c r="DOP206" s="334"/>
      <c r="DOQ206" s="372"/>
      <c r="DOR206" s="224"/>
      <c r="DOS206" s="224"/>
      <c r="DOT206" s="335"/>
      <c r="DOU206" s="335"/>
      <c r="DOV206" s="224"/>
      <c r="DOW206" s="372"/>
      <c r="DOX206" s="372"/>
      <c r="DOY206" s="333"/>
      <c r="DOZ206" s="334"/>
      <c r="DPA206" s="372"/>
      <c r="DPB206" s="224"/>
      <c r="DPC206" s="224"/>
      <c r="DPD206" s="335"/>
      <c r="DPE206" s="335"/>
      <c r="DPF206" s="224"/>
      <c r="DPG206" s="372"/>
      <c r="DPH206" s="372"/>
      <c r="DPI206" s="333"/>
      <c r="DPJ206" s="334"/>
      <c r="DPK206" s="372"/>
      <c r="DPL206" s="224"/>
      <c r="DPM206" s="224"/>
      <c r="DPN206" s="335"/>
      <c r="DPO206" s="335"/>
      <c r="DPP206" s="224"/>
      <c r="DPQ206" s="372"/>
      <c r="DPR206" s="372"/>
      <c r="DPS206" s="333"/>
      <c r="DPT206" s="334"/>
      <c r="DPU206" s="372"/>
      <c r="DPV206" s="224"/>
      <c r="DPW206" s="224"/>
      <c r="DPX206" s="335"/>
      <c r="DPY206" s="335"/>
      <c r="DPZ206" s="224"/>
      <c r="DQA206" s="372"/>
      <c r="DQB206" s="372"/>
      <c r="DQC206" s="333"/>
      <c r="DQD206" s="334"/>
      <c r="DQE206" s="372"/>
      <c r="DQF206" s="224"/>
      <c r="DQG206" s="224"/>
      <c r="DQH206" s="335"/>
      <c r="DQI206" s="335"/>
      <c r="DQJ206" s="224"/>
      <c r="DQK206" s="372"/>
      <c r="DQL206" s="372"/>
      <c r="DQM206" s="333"/>
      <c r="DQN206" s="334"/>
      <c r="DQO206" s="372"/>
      <c r="DQP206" s="224"/>
      <c r="DQQ206" s="224"/>
      <c r="DQR206" s="335"/>
      <c r="DQS206" s="335"/>
      <c r="DQT206" s="224"/>
      <c r="DQU206" s="372"/>
      <c r="DQV206" s="372"/>
      <c r="DQW206" s="333"/>
      <c r="DQX206" s="334"/>
      <c r="DQY206" s="372"/>
      <c r="DQZ206" s="224"/>
      <c r="DRA206" s="224"/>
      <c r="DRB206" s="335"/>
      <c r="DRC206" s="335"/>
      <c r="DRD206" s="224"/>
      <c r="DRE206" s="372"/>
      <c r="DRF206" s="372"/>
      <c r="DRG206" s="333"/>
      <c r="DRH206" s="334"/>
      <c r="DRI206" s="372"/>
      <c r="DRJ206" s="224"/>
      <c r="DRK206" s="224"/>
      <c r="DRL206" s="335"/>
      <c r="DRM206" s="335"/>
      <c r="DRN206" s="224"/>
      <c r="DRO206" s="372"/>
      <c r="DRP206" s="372"/>
      <c r="DRQ206" s="333"/>
      <c r="DRR206" s="334"/>
      <c r="DRS206" s="372"/>
      <c r="DRT206" s="224"/>
      <c r="DRU206" s="224"/>
      <c r="DRV206" s="335"/>
      <c r="DRW206" s="335"/>
      <c r="DRX206" s="224"/>
      <c r="DRY206" s="372"/>
      <c r="DRZ206" s="372"/>
      <c r="DSA206" s="333"/>
      <c r="DSB206" s="334"/>
      <c r="DSC206" s="372"/>
      <c r="DSD206" s="224"/>
      <c r="DSE206" s="224"/>
      <c r="DSF206" s="335"/>
      <c r="DSG206" s="335"/>
      <c r="DSH206" s="224"/>
      <c r="DSI206" s="372"/>
      <c r="DSJ206" s="372"/>
      <c r="DSK206" s="333"/>
      <c r="DSL206" s="334"/>
      <c r="DSM206" s="372"/>
      <c r="DSN206" s="224"/>
      <c r="DSO206" s="224"/>
      <c r="DSP206" s="335"/>
      <c r="DSQ206" s="335"/>
      <c r="DSR206" s="224"/>
      <c r="DSS206" s="372"/>
      <c r="DST206" s="372"/>
      <c r="DSU206" s="333"/>
      <c r="DSV206" s="334"/>
      <c r="DSW206" s="372"/>
      <c r="DSX206" s="224"/>
      <c r="DSY206" s="224"/>
      <c r="DSZ206" s="335"/>
      <c r="DTA206" s="335"/>
      <c r="DTB206" s="224"/>
      <c r="DTC206" s="372"/>
      <c r="DTD206" s="372"/>
      <c r="DTE206" s="333"/>
      <c r="DTF206" s="334"/>
      <c r="DTG206" s="372"/>
      <c r="DTH206" s="224"/>
      <c r="DTI206" s="224"/>
      <c r="DTJ206" s="335"/>
      <c r="DTK206" s="335"/>
      <c r="DTL206" s="224"/>
      <c r="DTM206" s="372"/>
      <c r="DTN206" s="372"/>
      <c r="DTO206" s="333"/>
      <c r="DTP206" s="334"/>
      <c r="DTQ206" s="372"/>
      <c r="DTR206" s="224"/>
      <c r="DTS206" s="224"/>
      <c r="DTT206" s="335"/>
      <c r="DTU206" s="335"/>
      <c r="DTV206" s="224"/>
      <c r="DTW206" s="372"/>
      <c r="DTX206" s="372"/>
      <c r="DTY206" s="333"/>
      <c r="DTZ206" s="334"/>
      <c r="DUA206" s="372"/>
      <c r="DUB206" s="224"/>
      <c r="DUC206" s="224"/>
      <c r="DUD206" s="335"/>
      <c r="DUE206" s="335"/>
      <c r="DUF206" s="224"/>
      <c r="DUG206" s="372"/>
      <c r="DUH206" s="372"/>
      <c r="DUI206" s="333"/>
      <c r="DUJ206" s="334"/>
      <c r="DUK206" s="372"/>
      <c r="DUL206" s="224"/>
      <c r="DUM206" s="224"/>
      <c r="DUN206" s="335"/>
      <c r="DUO206" s="335"/>
      <c r="DUP206" s="224"/>
      <c r="DUQ206" s="372"/>
      <c r="DUR206" s="372"/>
      <c r="DUS206" s="333"/>
      <c r="DUT206" s="334"/>
      <c r="DUU206" s="372"/>
      <c r="DUV206" s="224"/>
      <c r="DUW206" s="224"/>
      <c r="DUX206" s="335"/>
      <c r="DUY206" s="335"/>
      <c r="DUZ206" s="224"/>
      <c r="DVA206" s="372"/>
      <c r="DVB206" s="372"/>
      <c r="DVC206" s="333"/>
      <c r="DVD206" s="334"/>
      <c r="DVE206" s="372"/>
      <c r="DVF206" s="224"/>
      <c r="DVG206" s="224"/>
      <c r="DVH206" s="335"/>
      <c r="DVI206" s="335"/>
      <c r="DVJ206" s="224"/>
      <c r="DVK206" s="372"/>
      <c r="DVL206" s="372"/>
      <c r="DVM206" s="333"/>
      <c r="DVN206" s="334"/>
      <c r="DVO206" s="372"/>
      <c r="DVP206" s="224"/>
      <c r="DVQ206" s="224"/>
      <c r="DVR206" s="335"/>
      <c r="DVS206" s="335"/>
      <c r="DVT206" s="224"/>
      <c r="DVU206" s="372"/>
      <c r="DVV206" s="372"/>
      <c r="DVW206" s="333"/>
      <c r="DVX206" s="334"/>
      <c r="DVY206" s="372"/>
      <c r="DVZ206" s="224"/>
      <c r="DWA206" s="224"/>
      <c r="DWB206" s="335"/>
      <c r="DWC206" s="335"/>
      <c r="DWD206" s="224"/>
      <c r="DWE206" s="372"/>
      <c r="DWF206" s="372"/>
      <c r="DWG206" s="333"/>
      <c r="DWH206" s="334"/>
      <c r="DWI206" s="372"/>
      <c r="DWJ206" s="224"/>
      <c r="DWK206" s="224"/>
      <c r="DWL206" s="335"/>
      <c r="DWM206" s="335"/>
      <c r="DWN206" s="224"/>
      <c r="DWO206" s="372"/>
      <c r="DWP206" s="372"/>
      <c r="DWQ206" s="333"/>
      <c r="DWR206" s="334"/>
      <c r="DWS206" s="372"/>
      <c r="DWT206" s="224"/>
      <c r="DWU206" s="224"/>
      <c r="DWV206" s="335"/>
      <c r="DWW206" s="335"/>
      <c r="DWX206" s="224"/>
      <c r="DWY206" s="372"/>
      <c r="DWZ206" s="372"/>
      <c r="DXA206" s="333"/>
      <c r="DXB206" s="334"/>
      <c r="DXC206" s="372"/>
      <c r="DXD206" s="224"/>
      <c r="DXE206" s="224"/>
      <c r="DXF206" s="335"/>
      <c r="DXG206" s="335"/>
      <c r="DXH206" s="224"/>
      <c r="DXI206" s="372"/>
      <c r="DXJ206" s="372"/>
      <c r="DXK206" s="333"/>
      <c r="DXL206" s="334"/>
      <c r="DXM206" s="372"/>
      <c r="DXN206" s="224"/>
      <c r="DXO206" s="224"/>
      <c r="DXP206" s="335"/>
      <c r="DXQ206" s="335"/>
      <c r="DXR206" s="224"/>
      <c r="DXS206" s="372"/>
      <c r="DXT206" s="372"/>
      <c r="DXU206" s="333"/>
      <c r="DXV206" s="334"/>
      <c r="DXW206" s="372"/>
      <c r="DXX206" s="224"/>
      <c r="DXY206" s="224"/>
      <c r="DXZ206" s="335"/>
      <c r="DYA206" s="335"/>
      <c r="DYB206" s="224"/>
      <c r="DYC206" s="372"/>
      <c r="DYD206" s="372"/>
      <c r="DYE206" s="333"/>
      <c r="DYF206" s="334"/>
      <c r="DYG206" s="372"/>
      <c r="DYH206" s="224"/>
      <c r="DYI206" s="224"/>
      <c r="DYJ206" s="335"/>
      <c r="DYK206" s="335"/>
      <c r="DYL206" s="224"/>
      <c r="DYM206" s="372"/>
      <c r="DYN206" s="372"/>
      <c r="DYO206" s="333"/>
      <c r="DYP206" s="334"/>
      <c r="DYQ206" s="372"/>
      <c r="DYR206" s="224"/>
      <c r="DYS206" s="224"/>
      <c r="DYT206" s="335"/>
      <c r="DYU206" s="335"/>
      <c r="DYV206" s="224"/>
      <c r="DYW206" s="372"/>
      <c r="DYX206" s="372"/>
      <c r="DYY206" s="333"/>
      <c r="DYZ206" s="334"/>
      <c r="DZA206" s="372"/>
      <c r="DZB206" s="224"/>
      <c r="DZC206" s="224"/>
      <c r="DZD206" s="335"/>
      <c r="DZE206" s="335"/>
      <c r="DZF206" s="224"/>
      <c r="DZG206" s="372"/>
      <c r="DZH206" s="372"/>
      <c r="DZI206" s="333"/>
      <c r="DZJ206" s="334"/>
      <c r="DZK206" s="372"/>
      <c r="DZL206" s="224"/>
      <c r="DZM206" s="224"/>
      <c r="DZN206" s="335"/>
      <c r="DZO206" s="335"/>
      <c r="DZP206" s="224"/>
      <c r="DZQ206" s="372"/>
      <c r="DZR206" s="372"/>
      <c r="DZS206" s="333"/>
      <c r="DZT206" s="334"/>
      <c r="DZU206" s="372"/>
      <c r="DZV206" s="224"/>
      <c r="DZW206" s="224"/>
      <c r="DZX206" s="335"/>
      <c r="DZY206" s="335"/>
      <c r="DZZ206" s="224"/>
      <c r="EAA206" s="372"/>
      <c r="EAB206" s="372"/>
      <c r="EAC206" s="333"/>
      <c r="EAD206" s="334"/>
      <c r="EAE206" s="372"/>
      <c r="EAF206" s="224"/>
      <c r="EAG206" s="224"/>
      <c r="EAH206" s="335"/>
      <c r="EAI206" s="335"/>
      <c r="EAJ206" s="224"/>
      <c r="EAK206" s="372"/>
      <c r="EAL206" s="372"/>
      <c r="EAM206" s="333"/>
      <c r="EAN206" s="334"/>
      <c r="EAO206" s="372"/>
      <c r="EAP206" s="224"/>
      <c r="EAQ206" s="224"/>
      <c r="EAR206" s="335"/>
      <c r="EAS206" s="335"/>
      <c r="EAT206" s="224"/>
      <c r="EAU206" s="372"/>
      <c r="EAV206" s="372"/>
      <c r="EAW206" s="333"/>
      <c r="EAX206" s="334"/>
      <c r="EAY206" s="372"/>
      <c r="EAZ206" s="224"/>
      <c r="EBA206" s="224"/>
      <c r="EBB206" s="335"/>
      <c r="EBC206" s="335"/>
      <c r="EBD206" s="224"/>
      <c r="EBE206" s="372"/>
      <c r="EBF206" s="372"/>
      <c r="EBG206" s="333"/>
      <c r="EBH206" s="334"/>
      <c r="EBI206" s="372"/>
      <c r="EBJ206" s="224"/>
      <c r="EBK206" s="224"/>
      <c r="EBL206" s="335"/>
      <c r="EBM206" s="335"/>
      <c r="EBN206" s="224"/>
      <c r="EBO206" s="372"/>
      <c r="EBP206" s="372"/>
      <c r="EBQ206" s="333"/>
      <c r="EBR206" s="334"/>
      <c r="EBS206" s="372"/>
      <c r="EBT206" s="224"/>
      <c r="EBU206" s="224"/>
      <c r="EBV206" s="335"/>
      <c r="EBW206" s="335"/>
      <c r="EBX206" s="224"/>
      <c r="EBY206" s="372"/>
      <c r="EBZ206" s="372"/>
      <c r="ECA206" s="333"/>
      <c r="ECB206" s="334"/>
      <c r="ECC206" s="372"/>
      <c r="ECD206" s="224"/>
      <c r="ECE206" s="224"/>
      <c r="ECF206" s="335"/>
      <c r="ECG206" s="335"/>
      <c r="ECH206" s="224"/>
      <c r="ECI206" s="372"/>
      <c r="ECJ206" s="372"/>
      <c r="ECK206" s="333"/>
      <c r="ECL206" s="334"/>
      <c r="ECM206" s="372"/>
      <c r="ECN206" s="224"/>
      <c r="ECO206" s="224"/>
      <c r="ECP206" s="335"/>
      <c r="ECQ206" s="335"/>
      <c r="ECR206" s="224"/>
      <c r="ECS206" s="372"/>
      <c r="ECT206" s="372"/>
      <c r="ECU206" s="333"/>
      <c r="ECV206" s="334"/>
      <c r="ECW206" s="372"/>
      <c r="ECX206" s="224"/>
      <c r="ECY206" s="224"/>
      <c r="ECZ206" s="335"/>
      <c r="EDA206" s="335"/>
      <c r="EDB206" s="224"/>
      <c r="EDC206" s="372"/>
      <c r="EDD206" s="372"/>
      <c r="EDE206" s="333"/>
      <c r="EDF206" s="334"/>
      <c r="EDG206" s="372"/>
      <c r="EDH206" s="224"/>
      <c r="EDI206" s="224"/>
      <c r="EDJ206" s="335"/>
      <c r="EDK206" s="335"/>
      <c r="EDL206" s="224"/>
      <c r="EDM206" s="372"/>
      <c r="EDN206" s="372"/>
      <c r="EDO206" s="333"/>
      <c r="EDP206" s="334"/>
      <c r="EDQ206" s="372"/>
      <c r="EDR206" s="224"/>
      <c r="EDS206" s="224"/>
      <c r="EDT206" s="335"/>
      <c r="EDU206" s="335"/>
      <c r="EDV206" s="224"/>
      <c r="EDW206" s="372"/>
      <c r="EDX206" s="372"/>
      <c r="EDY206" s="333"/>
      <c r="EDZ206" s="334"/>
      <c r="EEA206" s="372"/>
      <c r="EEB206" s="224"/>
      <c r="EEC206" s="224"/>
      <c r="EED206" s="335"/>
      <c r="EEE206" s="335"/>
      <c r="EEF206" s="224"/>
      <c r="EEG206" s="372"/>
      <c r="EEH206" s="372"/>
      <c r="EEI206" s="333"/>
      <c r="EEJ206" s="334"/>
      <c r="EEK206" s="372"/>
      <c r="EEL206" s="224"/>
      <c r="EEM206" s="224"/>
      <c r="EEN206" s="335"/>
      <c r="EEO206" s="335"/>
      <c r="EEP206" s="224"/>
      <c r="EEQ206" s="372"/>
      <c r="EER206" s="372"/>
      <c r="EES206" s="333"/>
      <c r="EET206" s="334"/>
      <c r="EEU206" s="372"/>
      <c r="EEV206" s="224"/>
      <c r="EEW206" s="224"/>
      <c r="EEX206" s="335"/>
      <c r="EEY206" s="335"/>
      <c r="EEZ206" s="224"/>
      <c r="EFA206" s="372"/>
      <c r="EFB206" s="372"/>
      <c r="EFC206" s="333"/>
      <c r="EFD206" s="334"/>
      <c r="EFE206" s="372"/>
      <c r="EFF206" s="224"/>
      <c r="EFG206" s="224"/>
      <c r="EFH206" s="335"/>
      <c r="EFI206" s="335"/>
      <c r="EFJ206" s="224"/>
      <c r="EFK206" s="372"/>
      <c r="EFL206" s="372"/>
      <c r="EFM206" s="333"/>
      <c r="EFN206" s="334"/>
      <c r="EFO206" s="372"/>
      <c r="EFP206" s="224"/>
      <c r="EFQ206" s="224"/>
      <c r="EFR206" s="335"/>
      <c r="EFS206" s="335"/>
      <c r="EFT206" s="224"/>
      <c r="EFU206" s="372"/>
      <c r="EFV206" s="372"/>
      <c r="EFW206" s="333"/>
      <c r="EFX206" s="334"/>
      <c r="EFY206" s="372"/>
      <c r="EFZ206" s="224"/>
      <c r="EGA206" s="224"/>
      <c r="EGB206" s="335"/>
      <c r="EGC206" s="335"/>
      <c r="EGD206" s="224"/>
      <c r="EGE206" s="372"/>
      <c r="EGF206" s="372"/>
      <c r="EGG206" s="333"/>
      <c r="EGH206" s="334"/>
      <c r="EGI206" s="372"/>
      <c r="EGJ206" s="224"/>
      <c r="EGK206" s="224"/>
      <c r="EGL206" s="335"/>
      <c r="EGM206" s="335"/>
      <c r="EGN206" s="224"/>
      <c r="EGO206" s="372"/>
      <c r="EGP206" s="372"/>
      <c r="EGQ206" s="333"/>
      <c r="EGR206" s="334"/>
      <c r="EGS206" s="372"/>
      <c r="EGT206" s="224"/>
      <c r="EGU206" s="224"/>
      <c r="EGV206" s="335"/>
      <c r="EGW206" s="335"/>
      <c r="EGX206" s="224"/>
      <c r="EGY206" s="372"/>
      <c r="EGZ206" s="372"/>
      <c r="EHA206" s="333"/>
      <c r="EHB206" s="334"/>
      <c r="EHC206" s="372"/>
      <c r="EHD206" s="224"/>
      <c r="EHE206" s="224"/>
      <c r="EHF206" s="335"/>
      <c r="EHG206" s="335"/>
      <c r="EHH206" s="224"/>
      <c r="EHI206" s="372"/>
      <c r="EHJ206" s="372"/>
      <c r="EHK206" s="333"/>
      <c r="EHL206" s="334"/>
      <c r="EHM206" s="372"/>
      <c r="EHN206" s="224"/>
      <c r="EHO206" s="224"/>
      <c r="EHP206" s="335"/>
      <c r="EHQ206" s="335"/>
      <c r="EHR206" s="224"/>
      <c r="EHS206" s="372"/>
      <c r="EHT206" s="372"/>
      <c r="EHU206" s="333"/>
      <c r="EHV206" s="334"/>
      <c r="EHW206" s="372"/>
      <c r="EHX206" s="224"/>
      <c r="EHY206" s="224"/>
      <c r="EHZ206" s="335"/>
      <c r="EIA206" s="335"/>
      <c r="EIB206" s="224"/>
      <c r="EIC206" s="372"/>
      <c r="EID206" s="372"/>
      <c r="EIE206" s="333"/>
      <c r="EIF206" s="334"/>
      <c r="EIG206" s="372"/>
      <c r="EIH206" s="224"/>
      <c r="EII206" s="224"/>
      <c r="EIJ206" s="335"/>
      <c r="EIK206" s="335"/>
      <c r="EIL206" s="224"/>
      <c r="EIM206" s="372"/>
      <c r="EIN206" s="372"/>
      <c r="EIO206" s="333"/>
      <c r="EIP206" s="334"/>
      <c r="EIQ206" s="372"/>
      <c r="EIR206" s="224"/>
      <c r="EIS206" s="224"/>
      <c r="EIT206" s="335"/>
      <c r="EIU206" s="335"/>
      <c r="EIV206" s="224"/>
      <c r="EIW206" s="372"/>
      <c r="EIX206" s="372"/>
      <c r="EIY206" s="333"/>
      <c r="EIZ206" s="334"/>
      <c r="EJA206" s="372"/>
      <c r="EJB206" s="224"/>
      <c r="EJC206" s="224"/>
      <c r="EJD206" s="335"/>
      <c r="EJE206" s="335"/>
      <c r="EJF206" s="224"/>
      <c r="EJG206" s="372"/>
      <c r="EJH206" s="372"/>
      <c r="EJI206" s="333"/>
      <c r="EJJ206" s="334"/>
      <c r="EJK206" s="372"/>
      <c r="EJL206" s="224"/>
      <c r="EJM206" s="224"/>
      <c r="EJN206" s="335"/>
      <c r="EJO206" s="335"/>
      <c r="EJP206" s="224"/>
      <c r="EJQ206" s="372"/>
      <c r="EJR206" s="372"/>
      <c r="EJS206" s="333"/>
      <c r="EJT206" s="334"/>
      <c r="EJU206" s="372"/>
      <c r="EJV206" s="224"/>
      <c r="EJW206" s="224"/>
      <c r="EJX206" s="335"/>
      <c r="EJY206" s="335"/>
      <c r="EJZ206" s="224"/>
      <c r="EKA206" s="372"/>
      <c r="EKB206" s="372"/>
      <c r="EKC206" s="333"/>
      <c r="EKD206" s="334"/>
      <c r="EKE206" s="372"/>
      <c r="EKF206" s="224"/>
      <c r="EKG206" s="224"/>
      <c r="EKH206" s="335"/>
      <c r="EKI206" s="335"/>
      <c r="EKJ206" s="224"/>
      <c r="EKK206" s="372"/>
      <c r="EKL206" s="372"/>
      <c r="EKM206" s="333"/>
      <c r="EKN206" s="334"/>
      <c r="EKO206" s="372"/>
      <c r="EKP206" s="224"/>
      <c r="EKQ206" s="224"/>
      <c r="EKR206" s="335"/>
      <c r="EKS206" s="335"/>
      <c r="EKT206" s="224"/>
      <c r="EKU206" s="372"/>
      <c r="EKV206" s="372"/>
      <c r="EKW206" s="333"/>
      <c r="EKX206" s="334"/>
      <c r="EKY206" s="372"/>
      <c r="EKZ206" s="224"/>
      <c r="ELA206" s="224"/>
      <c r="ELB206" s="335"/>
      <c r="ELC206" s="335"/>
      <c r="ELD206" s="224"/>
      <c r="ELE206" s="372"/>
      <c r="ELF206" s="372"/>
      <c r="ELG206" s="333"/>
      <c r="ELH206" s="334"/>
      <c r="ELI206" s="372"/>
      <c r="ELJ206" s="224"/>
      <c r="ELK206" s="224"/>
      <c r="ELL206" s="335"/>
      <c r="ELM206" s="335"/>
      <c r="ELN206" s="224"/>
      <c r="ELO206" s="372"/>
      <c r="ELP206" s="372"/>
      <c r="ELQ206" s="333"/>
      <c r="ELR206" s="334"/>
      <c r="ELS206" s="372"/>
      <c r="ELT206" s="224"/>
      <c r="ELU206" s="224"/>
      <c r="ELV206" s="335"/>
      <c r="ELW206" s="335"/>
      <c r="ELX206" s="224"/>
      <c r="ELY206" s="372"/>
      <c r="ELZ206" s="372"/>
      <c r="EMA206" s="333"/>
      <c r="EMB206" s="334"/>
      <c r="EMC206" s="372"/>
      <c r="EMD206" s="224"/>
      <c r="EME206" s="224"/>
      <c r="EMF206" s="335"/>
      <c r="EMG206" s="335"/>
      <c r="EMH206" s="224"/>
      <c r="EMI206" s="372"/>
      <c r="EMJ206" s="372"/>
      <c r="EMK206" s="333"/>
      <c r="EML206" s="334"/>
      <c r="EMM206" s="372"/>
      <c r="EMN206" s="224"/>
      <c r="EMO206" s="224"/>
      <c r="EMP206" s="335"/>
      <c r="EMQ206" s="335"/>
      <c r="EMR206" s="224"/>
      <c r="EMS206" s="372"/>
      <c r="EMT206" s="372"/>
      <c r="EMU206" s="333"/>
      <c r="EMV206" s="334"/>
      <c r="EMW206" s="372"/>
      <c r="EMX206" s="224"/>
      <c r="EMY206" s="224"/>
      <c r="EMZ206" s="335"/>
      <c r="ENA206" s="335"/>
      <c r="ENB206" s="224"/>
      <c r="ENC206" s="372"/>
      <c r="END206" s="372"/>
      <c r="ENE206" s="333"/>
      <c r="ENF206" s="334"/>
      <c r="ENG206" s="372"/>
      <c r="ENH206" s="224"/>
      <c r="ENI206" s="224"/>
      <c r="ENJ206" s="335"/>
      <c r="ENK206" s="335"/>
      <c r="ENL206" s="224"/>
      <c r="ENM206" s="372"/>
      <c r="ENN206" s="372"/>
      <c r="ENO206" s="333"/>
      <c r="ENP206" s="334"/>
      <c r="ENQ206" s="372"/>
      <c r="ENR206" s="224"/>
      <c r="ENS206" s="224"/>
      <c r="ENT206" s="335"/>
      <c r="ENU206" s="335"/>
      <c r="ENV206" s="224"/>
      <c r="ENW206" s="372"/>
      <c r="ENX206" s="372"/>
      <c r="ENY206" s="333"/>
      <c r="ENZ206" s="334"/>
      <c r="EOA206" s="372"/>
      <c r="EOB206" s="224"/>
      <c r="EOC206" s="224"/>
      <c r="EOD206" s="335"/>
      <c r="EOE206" s="335"/>
      <c r="EOF206" s="224"/>
      <c r="EOG206" s="372"/>
      <c r="EOH206" s="372"/>
      <c r="EOI206" s="333"/>
      <c r="EOJ206" s="334"/>
      <c r="EOK206" s="372"/>
      <c r="EOL206" s="224"/>
      <c r="EOM206" s="224"/>
      <c r="EON206" s="335"/>
      <c r="EOO206" s="335"/>
      <c r="EOP206" s="224"/>
      <c r="EOQ206" s="372"/>
      <c r="EOR206" s="372"/>
      <c r="EOS206" s="333"/>
      <c r="EOT206" s="334"/>
      <c r="EOU206" s="372"/>
      <c r="EOV206" s="224"/>
      <c r="EOW206" s="224"/>
      <c r="EOX206" s="335"/>
      <c r="EOY206" s="335"/>
      <c r="EOZ206" s="224"/>
      <c r="EPA206" s="372"/>
      <c r="EPB206" s="372"/>
      <c r="EPC206" s="333"/>
      <c r="EPD206" s="334"/>
      <c r="EPE206" s="372"/>
      <c r="EPF206" s="224"/>
      <c r="EPG206" s="224"/>
      <c r="EPH206" s="335"/>
      <c r="EPI206" s="335"/>
      <c r="EPJ206" s="224"/>
      <c r="EPK206" s="372"/>
      <c r="EPL206" s="372"/>
      <c r="EPM206" s="333"/>
      <c r="EPN206" s="334"/>
      <c r="EPO206" s="372"/>
      <c r="EPP206" s="224"/>
      <c r="EPQ206" s="224"/>
      <c r="EPR206" s="335"/>
      <c r="EPS206" s="335"/>
      <c r="EPT206" s="224"/>
      <c r="EPU206" s="372"/>
      <c r="EPV206" s="372"/>
      <c r="EPW206" s="333"/>
      <c r="EPX206" s="334"/>
      <c r="EPY206" s="372"/>
      <c r="EPZ206" s="224"/>
      <c r="EQA206" s="224"/>
      <c r="EQB206" s="335"/>
      <c r="EQC206" s="335"/>
      <c r="EQD206" s="224"/>
      <c r="EQE206" s="372"/>
      <c r="EQF206" s="372"/>
      <c r="EQG206" s="333"/>
      <c r="EQH206" s="334"/>
      <c r="EQI206" s="372"/>
      <c r="EQJ206" s="224"/>
      <c r="EQK206" s="224"/>
      <c r="EQL206" s="335"/>
      <c r="EQM206" s="335"/>
      <c r="EQN206" s="224"/>
      <c r="EQO206" s="372"/>
      <c r="EQP206" s="372"/>
      <c r="EQQ206" s="333"/>
      <c r="EQR206" s="334"/>
      <c r="EQS206" s="372"/>
      <c r="EQT206" s="224"/>
      <c r="EQU206" s="224"/>
      <c r="EQV206" s="335"/>
      <c r="EQW206" s="335"/>
      <c r="EQX206" s="224"/>
      <c r="EQY206" s="372"/>
      <c r="EQZ206" s="372"/>
      <c r="ERA206" s="333"/>
      <c r="ERB206" s="334"/>
      <c r="ERC206" s="372"/>
      <c r="ERD206" s="224"/>
      <c r="ERE206" s="224"/>
      <c r="ERF206" s="335"/>
      <c r="ERG206" s="335"/>
      <c r="ERH206" s="224"/>
      <c r="ERI206" s="372"/>
      <c r="ERJ206" s="372"/>
      <c r="ERK206" s="333"/>
      <c r="ERL206" s="334"/>
      <c r="ERM206" s="372"/>
      <c r="ERN206" s="224"/>
      <c r="ERO206" s="224"/>
      <c r="ERP206" s="335"/>
      <c r="ERQ206" s="335"/>
      <c r="ERR206" s="224"/>
      <c r="ERS206" s="372"/>
      <c r="ERT206" s="372"/>
      <c r="ERU206" s="333"/>
      <c r="ERV206" s="334"/>
      <c r="ERW206" s="372"/>
      <c r="ERX206" s="224"/>
      <c r="ERY206" s="224"/>
      <c r="ERZ206" s="335"/>
      <c r="ESA206" s="335"/>
      <c r="ESB206" s="224"/>
      <c r="ESC206" s="372"/>
      <c r="ESD206" s="372"/>
      <c r="ESE206" s="333"/>
      <c r="ESF206" s="334"/>
      <c r="ESG206" s="372"/>
      <c r="ESH206" s="224"/>
      <c r="ESI206" s="224"/>
      <c r="ESJ206" s="335"/>
      <c r="ESK206" s="335"/>
      <c r="ESL206" s="224"/>
      <c r="ESM206" s="372"/>
      <c r="ESN206" s="372"/>
      <c r="ESO206" s="333"/>
      <c r="ESP206" s="334"/>
      <c r="ESQ206" s="372"/>
      <c r="ESR206" s="224"/>
      <c r="ESS206" s="224"/>
      <c r="EST206" s="335"/>
      <c r="ESU206" s="335"/>
      <c r="ESV206" s="224"/>
      <c r="ESW206" s="372"/>
      <c r="ESX206" s="372"/>
      <c r="ESY206" s="333"/>
      <c r="ESZ206" s="334"/>
      <c r="ETA206" s="372"/>
      <c r="ETB206" s="224"/>
      <c r="ETC206" s="224"/>
      <c r="ETD206" s="335"/>
      <c r="ETE206" s="335"/>
      <c r="ETF206" s="224"/>
      <c r="ETG206" s="372"/>
      <c r="ETH206" s="372"/>
      <c r="ETI206" s="333"/>
      <c r="ETJ206" s="334"/>
      <c r="ETK206" s="372"/>
      <c r="ETL206" s="224"/>
      <c r="ETM206" s="224"/>
      <c r="ETN206" s="335"/>
      <c r="ETO206" s="335"/>
      <c r="ETP206" s="224"/>
      <c r="ETQ206" s="372"/>
      <c r="ETR206" s="372"/>
      <c r="ETS206" s="333"/>
      <c r="ETT206" s="334"/>
      <c r="ETU206" s="372"/>
      <c r="ETV206" s="224"/>
      <c r="ETW206" s="224"/>
      <c r="ETX206" s="335"/>
      <c r="ETY206" s="335"/>
      <c r="ETZ206" s="224"/>
      <c r="EUA206" s="372"/>
      <c r="EUB206" s="372"/>
      <c r="EUC206" s="333"/>
      <c r="EUD206" s="334"/>
      <c r="EUE206" s="372"/>
      <c r="EUF206" s="224"/>
      <c r="EUG206" s="224"/>
      <c r="EUH206" s="335"/>
      <c r="EUI206" s="335"/>
      <c r="EUJ206" s="224"/>
      <c r="EUK206" s="372"/>
      <c r="EUL206" s="372"/>
      <c r="EUM206" s="333"/>
      <c r="EUN206" s="334"/>
      <c r="EUO206" s="372"/>
      <c r="EUP206" s="224"/>
      <c r="EUQ206" s="224"/>
      <c r="EUR206" s="335"/>
      <c r="EUS206" s="335"/>
      <c r="EUT206" s="224"/>
      <c r="EUU206" s="372"/>
      <c r="EUV206" s="372"/>
      <c r="EUW206" s="333"/>
      <c r="EUX206" s="334"/>
      <c r="EUY206" s="372"/>
      <c r="EUZ206" s="224"/>
      <c r="EVA206" s="224"/>
      <c r="EVB206" s="335"/>
      <c r="EVC206" s="335"/>
      <c r="EVD206" s="224"/>
      <c r="EVE206" s="372"/>
      <c r="EVF206" s="372"/>
      <c r="EVG206" s="333"/>
      <c r="EVH206" s="334"/>
      <c r="EVI206" s="372"/>
      <c r="EVJ206" s="224"/>
      <c r="EVK206" s="224"/>
      <c r="EVL206" s="335"/>
      <c r="EVM206" s="335"/>
      <c r="EVN206" s="224"/>
      <c r="EVO206" s="372"/>
      <c r="EVP206" s="372"/>
      <c r="EVQ206" s="333"/>
      <c r="EVR206" s="334"/>
      <c r="EVS206" s="372"/>
      <c r="EVT206" s="224"/>
      <c r="EVU206" s="224"/>
      <c r="EVV206" s="335"/>
      <c r="EVW206" s="335"/>
      <c r="EVX206" s="224"/>
      <c r="EVY206" s="372"/>
      <c r="EVZ206" s="372"/>
      <c r="EWA206" s="333"/>
      <c r="EWB206" s="334"/>
      <c r="EWC206" s="372"/>
      <c r="EWD206" s="224"/>
      <c r="EWE206" s="224"/>
      <c r="EWF206" s="335"/>
      <c r="EWG206" s="335"/>
      <c r="EWH206" s="224"/>
      <c r="EWI206" s="372"/>
      <c r="EWJ206" s="372"/>
      <c r="EWK206" s="333"/>
      <c r="EWL206" s="334"/>
      <c r="EWM206" s="372"/>
      <c r="EWN206" s="224"/>
      <c r="EWO206" s="224"/>
      <c r="EWP206" s="335"/>
      <c r="EWQ206" s="335"/>
      <c r="EWR206" s="224"/>
      <c r="EWS206" s="372"/>
      <c r="EWT206" s="372"/>
      <c r="EWU206" s="333"/>
      <c r="EWV206" s="334"/>
      <c r="EWW206" s="372"/>
      <c r="EWX206" s="224"/>
      <c r="EWY206" s="224"/>
      <c r="EWZ206" s="335"/>
      <c r="EXA206" s="335"/>
      <c r="EXB206" s="224"/>
      <c r="EXC206" s="372"/>
      <c r="EXD206" s="372"/>
      <c r="EXE206" s="333"/>
      <c r="EXF206" s="334"/>
      <c r="EXG206" s="372"/>
      <c r="EXH206" s="224"/>
      <c r="EXI206" s="224"/>
      <c r="EXJ206" s="335"/>
      <c r="EXK206" s="335"/>
      <c r="EXL206" s="224"/>
      <c r="EXM206" s="372"/>
      <c r="EXN206" s="372"/>
      <c r="EXO206" s="333"/>
      <c r="EXP206" s="334"/>
      <c r="EXQ206" s="372"/>
      <c r="EXR206" s="224"/>
      <c r="EXS206" s="224"/>
      <c r="EXT206" s="335"/>
      <c r="EXU206" s="335"/>
      <c r="EXV206" s="224"/>
      <c r="EXW206" s="372"/>
      <c r="EXX206" s="372"/>
      <c r="EXY206" s="333"/>
      <c r="EXZ206" s="334"/>
      <c r="EYA206" s="372"/>
      <c r="EYB206" s="224"/>
      <c r="EYC206" s="224"/>
      <c r="EYD206" s="335"/>
      <c r="EYE206" s="335"/>
      <c r="EYF206" s="224"/>
      <c r="EYG206" s="372"/>
      <c r="EYH206" s="372"/>
      <c r="EYI206" s="333"/>
      <c r="EYJ206" s="334"/>
      <c r="EYK206" s="372"/>
      <c r="EYL206" s="224"/>
      <c r="EYM206" s="224"/>
      <c r="EYN206" s="335"/>
      <c r="EYO206" s="335"/>
      <c r="EYP206" s="224"/>
      <c r="EYQ206" s="372"/>
      <c r="EYR206" s="372"/>
      <c r="EYS206" s="333"/>
      <c r="EYT206" s="334"/>
      <c r="EYU206" s="372"/>
      <c r="EYV206" s="224"/>
      <c r="EYW206" s="224"/>
      <c r="EYX206" s="335"/>
      <c r="EYY206" s="335"/>
      <c r="EYZ206" s="224"/>
      <c r="EZA206" s="372"/>
      <c r="EZB206" s="372"/>
      <c r="EZC206" s="333"/>
      <c r="EZD206" s="334"/>
      <c r="EZE206" s="372"/>
      <c r="EZF206" s="224"/>
      <c r="EZG206" s="224"/>
      <c r="EZH206" s="335"/>
      <c r="EZI206" s="335"/>
      <c r="EZJ206" s="224"/>
      <c r="EZK206" s="372"/>
      <c r="EZL206" s="372"/>
      <c r="EZM206" s="333"/>
      <c r="EZN206" s="334"/>
      <c r="EZO206" s="372"/>
      <c r="EZP206" s="224"/>
      <c r="EZQ206" s="224"/>
      <c r="EZR206" s="335"/>
      <c r="EZS206" s="335"/>
      <c r="EZT206" s="224"/>
      <c r="EZU206" s="372"/>
      <c r="EZV206" s="372"/>
      <c r="EZW206" s="333"/>
      <c r="EZX206" s="334"/>
      <c r="EZY206" s="372"/>
      <c r="EZZ206" s="224"/>
      <c r="FAA206" s="224"/>
      <c r="FAB206" s="335"/>
      <c r="FAC206" s="335"/>
      <c r="FAD206" s="224"/>
      <c r="FAE206" s="372"/>
      <c r="FAF206" s="372"/>
      <c r="FAG206" s="333"/>
      <c r="FAH206" s="334"/>
      <c r="FAI206" s="372"/>
      <c r="FAJ206" s="224"/>
      <c r="FAK206" s="224"/>
      <c r="FAL206" s="335"/>
      <c r="FAM206" s="335"/>
      <c r="FAN206" s="224"/>
      <c r="FAO206" s="372"/>
      <c r="FAP206" s="372"/>
      <c r="FAQ206" s="333"/>
      <c r="FAR206" s="334"/>
      <c r="FAS206" s="372"/>
      <c r="FAT206" s="224"/>
      <c r="FAU206" s="224"/>
      <c r="FAV206" s="335"/>
      <c r="FAW206" s="335"/>
      <c r="FAX206" s="224"/>
      <c r="FAY206" s="372"/>
      <c r="FAZ206" s="372"/>
      <c r="FBA206" s="333"/>
      <c r="FBB206" s="334"/>
      <c r="FBC206" s="372"/>
      <c r="FBD206" s="224"/>
      <c r="FBE206" s="224"/>
      <c r="FBF206" s="335"/>
      <c r="FBG206" s="335"/>
      <c r="FBH206" s="224"/>
      <c r="FBI206" s="372"/>
      <c r="FBJ206" s="372"/>
      <c r="FBK206" s="333"/>
      <c r="FBL206" s="334"/>
      <c r="FBM206" s="372"/>
      <c r="FBN206" s="224"/>
      <c r="FBO206" s="224"/>
      <c r="FBP206" s="335"/>
      <c r="FBQ206" s="335"/>
      <c r="FBR206" s="224"/>
      <c r="FBS206" s="372"/>
      <c r="FBT206" s="372"/>
      <c r="FBU206" s="333"/>
      <c r="FBV206" s="334"/>
      <c r="FBW206" s="372"/>
      <c r="FBX206" s="224"/>
      <c r="FBY206" s="224"/>
      <c r="FBZ206" s="335"/>
      <c r="FCA206" s="335"/>
      <c r="FCB206" s="224"/>
      <c r="FCC206" s="372"/>
      <c r="FCD206" s="372"/>
      <c r="FCE206" s="333"/>
      <c r="FCF206" s="334"/>
      <c r="FCG206" s="372"/>
      <c r="FCH206" s="224"/>
      <c r="FCI206" s="224"/>
      <c r="FCJ206" s="335"/>
      <c r="FCK206" s="335"/>
      <c r="FCL206" s="224"/>
      <c r="FCM206" s="372"/>
      <c r="FCN206" s="372"/>
      <c r="FCO206" s="333"/>
      <c r="FCP206" s="334"/>
      <c r="FCQ206" s="372"/>
      <c r="FCR206" s="224"/>
      <c r="FCS206" s="224"/>
      <c r="FCT206" s="335"/>
      <c r="FCU206" s="335"/>
      <c r="FCV206" s="224"/>
      <c r="FCW206" s="372"/>
      <c r="FCX206" s="372"/>
      <c r="FCY206" s="333"/>
      <c r="FCZ206" s="334"/>
      <c r="FDA206" s="372"/>
      <c r="FDB206" s="224"/>
      <c r="FDC206" s="224"/>
      <c r="FDD206" s="335"/>
      <c r="FDE206" s="335"/>
      <c r="FDF206" s="224"/>
      <c r="FDG206" s="372"/>
      <c r="FDH206" s="372"/>
      <c r="FDI206" s="333"/>
      <c r="FDJ206" s="334"/>
      <c r="FDK206" s="372"/>
      <c r="FDL206" s="224"/>
      <c r="FDM206" s="224"/>
      <c r="FDN206" s="335"/>
      <c r="FDO206" s="335"/>
      <c r="FDP206" s="224"/>
      <c r="FDQ206" s="372"/>
      <c r="FDR206" s="372"/>
      <c r="FDS206" s="333"/>
      <c r="FDT206" s="334"/>
      <c r="FDU206" s="372"/>
      <c r="FDV206" s="224"/>
      <c r="FDW206" s="224"/>
      <c r="FDX206" s="335"/>
      <c r="FDY206" s="335"/>
      <c r="FDZ206" s="224"/>
      <c r="FEA206" s="372"/>
      <c r="FEB206" s="372"/>
      <c r="FEC206" s="333"/>
      <c r="FED206" s="334"/>
      <c r="FEE206" s="372"/>
      <c r="FEF206" s="224"/>
      <c r="FEG206" s="224"/>
      <c r="FEH206" s="335"/>
      <c r="FEI206" s="335"/>
      <c r="FEJ206" s="224"/>
      <c r="FEK206" s="372"/>
      <c r="FEL206" s="372"/>
      <c r="FEM206" s="333"/>
      <c r="FEN206" s="334"/>
      <c r="FEO206" s="372"/>
      <c r="FEP206" s="224"/>
      <c r="FEQ206" s="224"/>
      <c r="FER206" s="335"/>
      <c r="FES206" s="335"/>
      <c r="FET206" s="224"/>
      <c r="FEU206" s="372"/>
      <c r="FEV206" s="372"/>
      <c r="FEW206" s="333"/>
      <c r="FEX206" s="334"/>
      <c r="FEY206" s="372"/>
      <c r="FEZ206" s="224"/>
      <c r="FFA206" s="224"/>
      <c r="FFB206" s="335"/>
      <c r="FFC206" s="335"/>
      <c r="FFD206" s="224"/>
      <c r="FFE206" s="372"/>
      <c r="FFF206" s="372"/>
      <c r="FFG206" s="333"/>
      <c r="FFH206" s="334"/>
      <c r="FFI206" s="372"/>
      <c r="FFJ206" s="224"/>
      <c r="FFK206" s="224"/>
      <c r="FFL206" s="335"/>
      <c r="FFM206" s="335"/>
      <c r="FFN206" s="224"/>
      <c r="FFO206" s="372"/>
      <c r="FFP206" s="372"/>
      <c r="FFQ206" s="333"/>
      <c r="FFR206" s="334"/>
      <c r="FFS206" s="372"/>
      <c r="FFT206" s="224"/>
      <c r="FFU206" s="224"/>
      <c r="FFV206" s="335"/>
      <c r="FFW206" s="335"/>
      <c r="FFX206" s="224"/>
      <c r="FFY206" s="372"/>
      <c r="FFZ206" s="372"/>
      <c r="FGA206" s="333"/>
      <c r="FGB206" s="334"/>
      <c r="FGC206" s="372"/>
      <c r="FGD206" s="224"/>
      <c r="FGE206" s="224"/>
      <c r="FGF206" s="335"/>
      <c r="FGG206" s="335"/>
      <c r="FGH206" s="224"/>
      <c r="FGI206" s="372"/>
      <c r="FGJ206" s="372"/>
      <c r="FGK206" s="333"/>
      <c r="FGL206" s="334"/>
      <c r="FGM206" s="372"/>
      <c r="FGN206" s="224"/>
      <c r="FGO206" s="224"/>
      <c r="FGP206" s="335"/>
      <c r="FGQ206" s="335"/>
      <c r="FGR206" s="224"/>
      <c r="FGS206" s="372"/>
      <c r="FGT206" s="372"/>
      <c r="FGU206" s="333"/>
      <c r="FGV206" s="334"/>
      <c r="FGW206" s="372"/>
      <c r="FGX206" s="224"/>
      <c r="FGY206" s="224"/>
      <c r="FGZ206" s="335"/>
      <c r="FHA206" s="335"/>
      <c r="FHB206" s="224"/>
      <c r="FHC206" s="372"/>
      <c r="FHD206" s="372"/>
      <c r="FHE206" s="333"/>
      <c r="FHF206" s="334"/>
      <c r="FHG206" s="372"/>
      <c r="FHH206" s="224"/>
      <c r="FHI206" s="224"/>
      <c r="FHJ206" s="335"/>
      <c r="FHK206" s="335"/>
      <c r="FHL206" s="224"/>
      <c r="FHM206" s="372"/>
      <c r="FHN206" s="372"/>
      <c r="FHO206" s="333"/>
      <c r="FHP206" s="334"/>
      <c r="FHQ206" s="372"/>
      <c r="FHR206" s="224"/>
      <c r="FHS206" s="224"/>
      <c r="FHT206" s="335"/>
      <c r="FHU206" s="335"/>
      <c r="FHV206" s="224"/>
      <c r="FHW206" s="372"/>
      <c r="FHX206" s="372"/>
      <c r="FHY206" s="333"/>
      <c r="FHZ206" s="334"/>
      <c r="FIA206" s="372"/>
      <c r="FIB206" s="224"/>
      <c r="FIC206" s="224"/>
      <c r="FID206" s="335"/>
      <c r="FIE206" s="335"/>
      <c r="FIF206" s="224"/>
      <c r="FIG206" s="372"/>
      <c r="FIH206" s="372"/>
      <c r="FII206" s="333"/>
      <c r="FIJ206" s="334"/>
      <c r="FIK206" s="372"/>
      <c r="FIL206" s="224"/>
      <c r="FIM206" s="224"/>
      <c r="FIN206" s="335"/>
      <c r="FIO206" s="335"/>
      <c r="FIP206" s="224"/>
      <c r="FIQ206" s="372"/>
      <c r="FIR206" s="372"/>
      <c r="FIS206" s="333"/>
      <c r="FIT206" s="334"/>
      <c r="FIU206" s="372"/>
      <c r="FIV206" s="224"/>
      <c r="FIW206" s="224"/>
      <c r="FIX206" s="335"/>
      <c r="FIY206" s="335"/>
      <c r="FIZ206" s="224"/>
      <c r="FJA206" s="372"/>
      <c r="FJB206" s="372"/>
      <c r="FJC206" s="333"/>
      <c r="FJD206" s="334"/>
      <c r="FJE206" s="372"/>
      <c r="FJF206" s="224"/>
      <c r="FJG206" s="224"/>
      <c r="FJH206" s="335"/>
      <c r="FJI206" s="335"/>
      <c r="FJJ206" s="224"/>
      <c r="FJK206" s="372"/>
      <c r="FJL206" s="372"/>
      <c r="FJM206" s="333"/>
      <c r="FJN206" s="334"/>
      <c r="FJO206" s="372"/>
      <c r="FJP206" s="224"/>
      <c r="FJQ206" s="224"/>
      <c r="FJR206" s="335"/>
      <c r="FJS206" s="335"/>
      <c r="FJT206" s="224"/>
      <c r="FJU206" s="372"/>
      <c r="FJV206" s="372"/>
      <c r="FJW206" s="333"/>
      <c r="FJX206" s="334"/>
      <c r="FJY206" s="372"/>
      <c r="FJZ206" s="224"/>
      <c r="FKA206" s="224"/>
      <c r="FKB206" s="335"/>
      <c r="FKC206" s="335"/>
      <c r="FKD206" s="224"/>
      <c r="FKE206" s="372"/>
      <c r="FKF206" s="372"/>
      <c r="FKG206" s="333"/>
      <c r="FKH206" s="334"/>
      <c r="FKI206" s="372"/>
      <c r="FKJ206" s="224"/>
      <c r="FKK206" s="224"/>
      <c r="FKL206" s="335"/>
      <c r="FKM206" s="335"/>
      <c r="FKN206" s="224"/>
      <c r="FKO206" s="372"/>
      <c r="FKP206" s="372"/>
      <c r="FKQ206" s="333"/>
      <c r="FKR206" s="334"/>
      <c r="FKS206" s="372"/>
      <c r="FKT206" s="224"/>
      <c r="FKU206" s="224"/>
      <c r="FKV206" s="335"/>
      <c r="FKW206" s="335"/>
      <c r="FKX206" s="224"/>
      <c r="FKY206" s="372"/>
      <c r="FKZ206" s="372"/>
      <c r="FLA206" s="333"/>
      <c r="FLB206" s="334"/>
      <c r="FLC206" s="372"/>
      <c r="FLD206" s="224"/>
      <c r="FLE206" s="224"/>
      <c r="FLF206" s="335"/>
      <c r="FLG206" s="335"/>
      <c r="FLH206" s="224"/>
      <c r="FLI206" s="372"/>
      <c r="FLJ206" s="372"/>
      <c r="FLK206" s="333"/>
      <c r="FLL206" s="334"/>
      <c r="FLM206" s="372"/>
      <c r="FLN206" s="224"/>
      <c r="FLO206" s="224"/>
      <c r="FLP206" s="335"/>
      <c r="FLQ206" s="335"/>
      <c r="FLR206" s="224"/>
      <c r="FLS206" s="372"/>
      <c r="FLT206" s="372"/>
      <c r="FLU206" s="333"/>
      <c r="FLV206" s="334"/>
      <c r="FLW206" s="372"/>
      <c r="FLX206" s="224"/>
      <c r="FLY206" s="224"/>
      <c r="FLZ206" s="335"/>
      <c r="FMA206" s="335"/>
      <c r="FMB206" s="224"/>
      <c r="FMC206" s="372"/>
      <c r="FMD206" s="372"/>
      <c r="FME206" s="333"/>
      <c r="FMF206" s="334"/>
      <c r="FMG206" s="372"/>
      <c r="FMH206" s="224"/>
      <c r="FMI206" s="224"/>
      <c r="FMJ206" s="335"/>
      <c r="FMK206" s="335"/>
      <c r="FML206" s="224"/>
      <c r="FMM206" s="372"/>
      <c r="FMN206" s="372"/>
      <c r="FMO206" s="333"/>
      <c r="FMP206" s="334"/>
      <c r="FMQ206" s="372"/>
      <c r="FMR206" s="224"/>
      <c r="FMS206" s="224"/>
      <c r="FMT206" s="335"/>
      <c r="FMU206" s="335"/>
      <c r="FMV206" s="224"/>
      <c r="FMW206" s="372"/>
      <c r="FMX206" s="372"/>
      <c r="FMY206" s="333"/>
      <c r="FMZ206" s="334"/>
      <c r="FNA206" s="372"/>
      <c r="FNB206" s="224"/>
      <c r="FNC206" s="224"/>
      <c r="FND206" s="335"/>
      <c r="FNE206" s="335"/>
      <c r="FNF206" s="224"/>
      <c r="FNG206" s="372"/>
      <c r="FNH206" s="372"/>
      <c r="FNI206" s="333"/>
      <c r="FNJ206" s="334"/>
      <c r="FNK206" s="372"/>
      <c r="FNL206" s="224"/>
      <c r="FNM206" s="224"/>
      <c r="FNN206" s="335"/>
      <c r="FNO206" s="335"/>
      <c r="FNP206" s="224"/>
      <c r="FNQ206" s="372"/>
      <c r="FNR206" s="372"/>
      <c r="FNS206" s="333"/>
      <c r="FNT206" s="334"/>
      <c r="FNU206" s="372"/>
      <c r="FNV206" s="224"/>
      <c r="FNW206" s="224"/>
      <c r="FNX206" s="335"/>
      <c r="FNY206" s="335"/>
      <c r="FNZ206" s="224"/>
      <c r="FOA206" s="372"/>
      <c r="FOB206" s="372"/>
      <c r="FOC206" s="333"/>
      <c r="FOD206" s="334"/>
      <c r="FOE206" s="372"/>
      <c r="FOF206" s="224"/>
      <c r="FOG206" s="224"/>
      <c r="FOH206" s="335"/>
      <c r="FOI206" s="335"/>
      <c r="FOJ206" s="224"/>
      <c r="FOK206" s="372"/>
      <c r="FOL206" s="372"/>
      <c r="FOM206" s="333"/>
      <c r="FON206" s="334"/>
      <c r="FOO206" s="372"/>
      <c r="FOP206" s="224"/>
      <c r="FOQ206" s="224"/>
      <c r="FOR206" s="335"/>
      <c r="FOS206" s="335"/>
      <c r="FOT206" s="224"/>
      <c r="FOU206" s="372"/>
      <c r="FOV206" s="372"/>
      <c r="FOW206" s="333"/>
      <c r="FOX206" s="334"/>
      <c r="FOY206" s="372"/>
      <c r="FOZ206" s="224"/>
      <c r="FPA206" s="224"/>
      <c r="FPB206" s="335"/>
      <c r="FPC206" s="335"/>
      <c r="FPD206" s="224"/>
      <c r="FPE206" s="372"/>
      <c r="FPF206" s="372"/>
      <c r="FPG206" s="333"/>
      <c r="FPH206" s="334"/>
      <c r="FPI206" s="372"/>
      <c r="FPJ206" s="224"/>
      <c r="FPK206" s="224"/>
      <c r="FPL206" s="335"/>
      <c r="FPM206" s="335"/>
      <c r="FPN206" s="224"/>
      <c r="FPO206" s="372"/>
      <c r="FPP206" s="372"/>
      <c r="FPQ206" s="333"/>
      <c r="FPR206" s="334"/>
      <c r="FPS206" s="372"/>
      <c r="FPT206" s="224"/>
      <c r="FPU206" s="224"/>
      <c r="FPV206" s="335"/>
      <c r="FPW206" s="335"/>
      <c r="FPX206" s="224"/>
      <c r="FPY206" s="372"/>
      <c r="FPZ206" s="372"/>
      <c r="FQA206" s="333"/>
      <c r="FQB206" s="334"/>
      <c r="FQC206" s="372"/>
      <c r="FQD206" s="224"/>
      <c r="FQE206" s="224"/>
      <c r="FQF206" s="335"/>
      <c r="FQG206" s="335"/>
      <c r="FQH206" s="224"/>
      <c r="FQI206" s="372"/>
      <c r="FQJ206" s="372"/>
      <c r="FQK206" s="333"/>
      <c r="FQL206" s="334"/>
      <c r="FQM206" s="372"/>
      <c r="FQN206" s="224"/>
      <c r="FQO206" s="224"/>
      <c r="FQP206" s="335"/>
      <c r="FQQ206" s="335"/>
      <c r="FQR206" s="224"/>
      <c r="FQS206" s="372"/>
      <c r="FQT206" s="372"/>
      <c r="FQU206" s="333"/>
      <c r="FQV206" s="334"/>
      <c r="FQW206" s="372"/>
      <c r="FQX206" s="224"/>
      <c r="FQY206" s="224"/>
      <c r="FQZ206" s="335"/>
      <c r="FRA206" s="335"/>
      <c r="FRB206" s="224"/>
      <c r="FRC206" s="372"/>
      <c r="FRD206" s="372"/>
      <c r="FRE206" s="333"/>
      <c r="FRF206" s="334"/>
      <c r="FRG206" s="372"/>
      <c r="FRH206" s="224"/>
      <c r="FRI206" s="224"/>
      <c r="FRJ206" s="335"/>
      <c r="FRK206" s="335"/>
      <c r="FRL206" s="224"/>
      <c r="FRM206" s="372"/>
      <c r="FRN206" s="372"/>
      <c r="FRO206" s="333"/>
      <c r="FRP206" s="334"/>
      <c r="FRQ206" s="372"/>
      <c r="FRR206" s="224"/>
      <c r="FRS206" s="224"/>
      <c r="FRT206" s="335"/>
      <c r="FRU206" s="335"/>
      <c r="FRV206" s="224"/>
      <c r="FRW206" s="372"/>
      <c r="FRX206" s="372"/>
      <c r="FRY206" s="333"/>
      <c r="FRZ206" s="334"/>
      <c r="FSA206" s="372"/>
      <c r="FSB206" s="224"/>
      <c r="FSC206" s="224"/>
      <c r="FSD206" s="335"/>
      <c r="FSE206" s="335"/>
      <c r="FSF206" s="224"/>
      <c r="FSG206" s="372"/>
      <c r="FSH206" s="372"/>
      <c r="FSI206" s="333"/>
      <c r="FSJ206" s="334"/>
      <c r="FSK206" s="372"/>
      <c r="FSL206" s="224"/>
      <c r="FSM206" s="224"/>
      <c r="FSN206" s="335"/>
      <c r="FSO206" s="335"/>
      <c r="FSP206" s="224"/>
      <c r="FSQ206" s="372"/>
      <c r="FSR206" s="372"/>
      <c r="FSS206" s="333"/>
      <c r="FST206" s="334"/>
      <c r="FSU206" s="372"/>
      <c r="FSV206" s="224"/>
      <c r="FSW206" s="224"/>
      <c r="FSX206" s="335"/>
      <c r="FSY206" s="335"/>
      <c r="FSZ206" s="224"/>
      <c r="FTA206" s="372"/>
      <c r="FTB206" s="372"/>
      <c r="FTC206" s="333"/>
      <c r="FTD206" s="334"/>
      <c r="FTE206" s="372"/>
      <c r="FTF206" s="224"/>
      <c r="FTG206" s="224"/>
      <c r="FTH206" s="335"/>
      <c r="FTI206" s="335"/>
      <c r="FTJ206" s="224"/>
      <c r="FTK206" s="372"/>
      <c r="FTL206" s="372"/>
      <c r="FTM206" s="333"/>
      <c r="FTN206" s="334"/>
      <c r="FTO206" s="372"/>
      <c r="FTP206" s="224"/>
      <c r="FTQ206" s="224"/>
      <c r="FTR206" s="335"/>
      <c r="FTS206" s="335"/>
      <c r="FTT206" s="224"/>
      <c r="FTU206" s="372"/>
      <c r="FTV206" s="372"/>
      <c r="FTW206" s="333"/>
      <c r="FTX206" s="334"/>
      <c r="FTY206" s="372"/>
      <c r="FTZ206" s="224"/>
      <c r="FUA206" s="224"/>
      <c r="FUB206" s="335"/>
      <c r="FUC206" s="335"/>
      <c r="FUD206" s="224"/>
      <c r="FUE206" s="372"/>
      <c r="FUF206" s="372"/>
      <c r="FUG206" s="333"/>
      <c r="FUH206" s="334"/>
      <c r="FUI206" s="372"/>
      <c r="FUJ206" s="224"/>
      <c r="FUK206" s="224"/>
      <c r="FUL206" s="335"/>
      <c r="FUM206" s="335"/>
      <c r="FUN206" s="224"/>
      <c r="FUO206" s="372"/>
      <c r="FUP206" s="372"/>
      <c r="FUQ206" s="333"/>
      <c r="FUR206" s="334"/>
      <c r="FUS206" s="372"/>
      <c r="FUT206" s="224"/>
      <c r="FUU206" s="224"/>
      <c r="FUV206" s="335"/>
      <c r="FUW206" s="335"/>
      <c r="FUX206" s="224"/>
      <c r="FUY206" s="372"/>
      <c r="FUZ206" s="372"/>
      <c r="FVA206" s="333"/>
      <c r="FVB206" s="334"/>
      <c r="FVC206" s="372"/>
      <c r="FVD206" s="224"/>
      <c r="FVE206" s="224"/>
      <c r="FVF206" s="335"/>
      <c r="FVG206" s="335"/>
      <c r="FVH206" s="224"/>
      <c r="FVI206" s="372"/>
      <c r="FVJ206" s="372"/>
      <c r="FVK206" s="333"/>
      <c r="FVL206" s="334"/>
      <c r="FVM206" s="372"/>
      <c r="FVN206" s="224"/>
      <c r="FVO206" s="224"/>
      <c r="FVP206" s="335"/>
      <c r="FVQ206" s="335"/>
      <c r="FVR206" s="224"/>
      <c r="FVS206" s="372"/>
      <c r="FVT206" s="372"/>
      <c r="FVU206" s="333"/>
      <c r="FVV206" s="334"/>
      <c r="FVW206" s="372"/>
      <c r="FVX206" s="224"/>
      <c r="FVY206" s="224"/>
      <c r="FVZ206" s="335"/>
      <c r="FWA206" s="335"/>
      <c r="FWB206" s="224"/>
      <c r="FWC206" s="372"/>
      <c r="FWD206" s="372"/>
      <c r="FWE206" s="333"/>
      <c r="FWF206" s="334"/>
      <c r="FWG206" s="372"/>
      <c r="FWH206" s="224"/>
      <c r="FWI206" s="224"/>
      <c r="FWJ206" s="335"/>
      <c r="FWK206" s="335"/>
      <c r="FWL206" s="224"/>
      <c r="FWM206" s="372"/>
      <c r="FWN206" s="372"/>
      <c r="FWO206" s="333"/>
      <c r="FWP206" s="334"/>
      <c r="FWQ206" s="372"/>
      <c r="FWR206" s="224"/>
      <c r="FWS206" s="224"/>
      <c r="FWT206" s="335"/>
      <c r="FWU206" s="335"/>
      <c r="FWV206" s="224"/>
      <c r="FWW206" s="372"/>
      <c r="FWX206" s="372"/>
      <c r="FWY206" s="333"/>
      <c r="FWZ206" s="334"/>
      <c r="FXA206" s="372"/>
      <c r="FXB206" s="224"/>
      <c r="FXC206" s="224"/>
      <c r="FXD206" s="335"/>
      <c r="FXE206" s="335"/>
      <c r="FXF206" s="224"/>
      <c r="FXG206" s="372"/>
      <c r="FXH206" s="372"/>
      <c r="FXI206" s="333"/>
      <c r="FXJ206" s="334"/>
      <c r="FXK206" s="372"/>
      <c r="FXL206" s="224"/>
      <c r="FXM206" s="224"/>
      <c r="FXN206" s="335"/>
      <c r="FXO206" s="335"/>
      <c r="FXP206" s="224"/>
      <c r="FXQ206" s="372"/>
      <c r="FXR206" s="372"/>
      <c r="FXS206" s="333"/>
      <c r="FXT206" s="334"/>
      <c r="FXU206" s="372"/>
      <c r="FXV206" s="224"/>
      <c r="FXW206" s="224"/>
      <c r="FXX206" s="335"/>
      <c r="FXY206" s="335"/>
      <c r="FXZ206" s="224"/>
      <c r="FYA206" s="372"/>
      <c r="FYB206" s="372"/>
      <c r="FYC206" s="333"/>
      <c r="FYD206" s="334"/>
      <c r="FYE206" s="372"/>
      <c r="FYF206" s="224"/>
      <c r="FYG206" s="224"/>
      <c r="FYH206" s="335"/>
      <c r="FYI206" s="335"/>
      <c r="FYJ206" s="224"/>
      <c r="FYK206" s="372"/>
      <c r="FYL206" s="372"/>
      <c r="FYM206" s="333"/>
      <c r="FYN206" s="334"/>
      <c r="FYO206" s="372"/>
      <c r="FYP206" s="224"/>
      <c r="FYQ206" s="224"/>
      <c r="FYR206" s="335"/>
      <c r="FYS206" s="335"/>
      <c r="FYT206" s="224"/>
      <c r="FYU206" s="372"/>
      <c r="FYV206" s="372"/>
      <c r="FYW206" s="333"/>
      <c r="FYX206" s="334"/>
      <c r="FYY206" s="372"/>
      <c r="FYZ206" s="224"/>
      <c r="FZA206" s="224"/>
      <c r="FZB206" s="335"/>
      <c r="FZC206" s="335"/>
      <c r="FZD206" s="224"/>
      <c r="FZE206" s="372"/>
      <c r="FZF206" s="372"/>
      <c r="FZG206" s="333"/>
      <c r="FZH206" s="334"/>
      <c r="FZI206" s="372"/>
      <c r="FZJ206" s="224"/>
      <c r="FZK206" s="224"/>
      <c r="FZL206" s="335"/>
      <c r="FZM206" s="335"/>
      <c r="FZN206" s="224"/>
      <c r="FZO206" s="372"/>
      <c r="FZP206" s="372"/>
      <c r="FZQ206" s="333"/>
      <c r="FZR206" s="334"/>
      <c r="FZS206" s="372"/>
      <c r="FZT206" s="224"/>
      <c r="FZU206" s="224"/>
      <c r="FZV206" s="335"/>
      <c r="FZW206" s="335"/>
      <c r="FZX206" s="224"/>
      <c r="FZY206" s="372"/>
      <c r="FZZ206" s="372"/>
      <c r="GAA206" s="333"/>
      <c r="GAB206" s="334"/>
      <c r="GAC206" s="372"/>
      <c r="GAD206" s="224"/>
      <c r="GAE206" s="224"/>
      <c r="GAF206" s="335"/>
      <c r="GAG206" s="335"/>
      <c r="GAH206" s="224"/>
      <c r="GAI206" s="372"/>
      <c r="GAJ206" s="372"/>
      <c r="GAK206" s="333"/>
      <c r="GAL206" s="334"/>
      <c r="GAM206" s="372"/>
      <c r="GAN206" s="224"/>
      <c r="GAO206" s="224"/>
      <c r="GAP206" s="335"/>
      <c r="GAQ206" s="335"/>
      <c r="GAR206" s="224"/>
      <c r="GAS206" s="372"/>
      <c r="GAT206" s="372"/>
      <c r="GAU206" s="333"/>
      <c r="GAV206" s="334"/>
      <c r="GAW206" s="372"/>
      <c r="GAX206" s="224"/>
      <c r="GAY206" s="224"/>
      <c r="GAZ206" s="335"/>
      <c r="GBA206" s="335"/>
      <c r="GBB206" s="224"/>
      <c r="GBC206" s="372"/>
      <c r="GBD206" s="372"/>
      <c r="GBE206" s="333"/>
      <c r="GBF206" s="334"/>
      <c r="GBG206" s="372"/>
      <c r="GBH206" s="224"/>
      <c r="GBI206" s="224"/>
      <c r="GBJ206" s="335"/>
      <c r="GBK206" s="335"/>
      <c r="GBL206" s="224"/>
      <c r="GBM206" s="372"/>
      <c r="GBN206" s="372"/>
      <c r="GBO206" s="333"/>
      <c r="GBP206" s="334"/>
      <c r="GBQ206" s="372"/>
      <c r="GBR206" s="224"/>
      <c r="GBS206" s="224"/>
      <c r="GBT206" s="335"/>
      <c r="GBU206" s="335"/>
      <c r="GBV206" s="224"/>
      <c r="GBW206" s="372"/>
      <c r="GBX206" s="372"/>
      <c r="GBY206" s="333"/>
      <c r="GBZ206" s="334"/>
      <c r="GCA206" s="372"/>
      <c r="GCB206" s="224"/>
      <c r="GCC206" s="224"/>
      <c r="GCD206" s="335"/>
      <c r="GCE206" s="335"/>
      <c r="GCF206" s="224"/>
      <c r="GCG206" s="372"/>
      <c r="GCH206" s="372"/>
      <c r="GCI206" s="333"/>
      <c r="GCJ206" s="334"/>
      <c r="GCK206" s="372"/>
      <c r="GCL206" s="224"/>
      <c r="GCM206" s="224"/>
      <c r="GCN206" s="335"/>
      <c r="GCO206" s="335"/>
      <c r="GCP206" s="224"/>
      <c r="GCQ206" s="372"/>
      <c r="GCR206" s="372"/>
      <c r="GCS206" s="333"/>
      <c r="GCT206" s="334"/>
      <c r="GCU206" s="372"/>
      <c r="GCV206" s="224"/>
      <c r="GCW206" s="224"/>
      <c r="GCX206" s="335"/>
      <c r="GCY206" s="335"/>
      <c r="GCZ206" s="224"/>
      <c r="GDA206" s="372"/>
      <c r="GDB206" s="372"/>
      <c r="GDC206" s="333"/>
      <c r="GDD206" s="334"/>
      <c r="GDE206" s="372"/>
      <c r="GDF206" s="224"/>
      <c r="GDG206" s="224"/>
      <c r="GDH206" s="335"/>
      <c r="GDI206" s="335"/>
      <c r="GDJ206" s="224"/>
      <c r="GDK206" s="372"/>
      <c r="GDL206" s="372"/>
      <c r="GDM206" s="333"/>
      <c r="GDN206" s="334"/>
      <c r="GDO206" s="372"/>
      <c r="GDP206" s="224"/>
      <c r="GDQ206" s="224"/>
      <c r="GDR206" s="335"/>
      <c r="GDS206" s="335"/>
      <c r="GDT206" s="224"/>
      <c r="GDU206" s="372"/>
      <c r="GDV206" s="372"/>
      <c r="GDW206" s="333"/>
      <c r="GDX206" s="334"/>
      <c r="GDY206" s="372"/>
      <c r="GDZ206" s="224"/>
      <c r="GEA206" s="224"/>
      <c r="GEB206" s="335"/>
      <c r="GEC206" s="335"/>
      <c r="GED206" s="224"/>
      <c r="GEE206" s="372"/>
      <c r="GEF206" s="372"/>
      <c r="GEG206" s="333"/>
      <c r="GEH206" s="334"/>
      <c r="GEI206" s="372"/>
      <c r="GEJ206" s="224"/>
      <c r="GEK206" s="224"/>
      <c r="GEL206" s="335"/>
      <c r="GEM206" s="335"/>
      <c r="GEN206" s="224"/>
      <c r="GEO206" s="372"/>
      <c r="GEP206" s="372"/>
      <c r="GEQ206" s="333"/>
      <c r="GER206" s="334"/>
      <c r="GES206" s="372"/>
      <c r="GET206" s="224"/>
      <c r="GEU206" s="224"/>
      <c r="GEV206" s="335"/>
      <c r="GEW206" s="335"/>
      <c r="GEX206" s="224"/>
      <c r="GEY206" s="372"/>
      <c r="GEZ206" s="372"/>
      <c r="GFA206" s="333"/>
      <c r="GFB206" s="334"/>
      <c r="GFC206" s="372"/>
      <c r="GFD206" s="224"/>
      <c r="GFE206" s="224"/>
      <c r="GFF206" s="335"/>
      <c r="GFG206" s="335"/>
      <c r="GFH206" s="224"/>
      <c r="GFI206" s="372"/>
      <c r="GFJ206" s="372"/>
      <c r="GFK206" s="333"/>
      <c r="GFL206" s="334"/>
      <c r="GFM206" s="372"/>
      <c r="GFN206" s="224"/>
      <c r="GFO206" s="224"/>
      <c r="GFP206" s="335"/>
      <c r="GFQ206" s="335"/>
      <c r="GFR206" s="224"/>
      <c r="GFS206" s="372"/>
      <c r="GFT206" s="372"/>
      <c r="GFU206" s="333"/>
      <c r="GFV206" s="334"/>
      <c r="GFW206" s="372"/>
      <c r="GFX206" s="224"/>
      <c r="GFY206" s="224"/>
      <c r="GFZ206" s="335"/>
      <c r="GGA206" s="335"/>
      <c r="GGB206" s="224"/>
      <c r="GGC206" s="372"/>
      <c r="GGD206" s="372"/>
      <c r="GGE206" s="333"/>
      <c r="GGF206" s="334"/>
      <c r="GGG206" s="372"/>
      <c r="GGH206" s="224"/>
      <c r="GGI206" s="224"/>
      <c r="GGJ206" s="335"/>
      <c r="GGK206" s="335"/>
      <c r="GGL206" s="224"/>
      <c r="GGM206" s="372"/>
      <c r="GGN206" s="372"/>
      <c r="GGO206" s="333"/>
      <c r="GGP206" s="334"/>
      <c r="GGQ206" s="372"/>
      <c r="GGR206" s="224"/>
      <c r="GGS206" s="224"/>
      <c r="GGT206" s="335"/>
      <c r="GGU206" s="335"/>
      <c r="GGV206" s="224"/>
      <c r="GGW206" s="372"/>
      <c r="GGX206" s="372"/>
      <c r="GGY206" s="333"/>
      <c r="GGZ206" s="334"/>
      <c r="GHA206" s="372"/>
      <c r="GHB206" s="224"/>
      <c r="GHC206" s="224"/>
      <c r="GHD206" s="335"/>
      <c r="GHE206" s="335"/>
      <c r="GHF206" s="224"/>
      <c r="GHG206" s="372"/>
      <c r="GHH206" s="372"/>
      <c r="GHI206" s="333"/>
      <c r="GHJ206" s="334"/>
      <c r="GHK206" s="372"/>
      <c r="GHL206" s="224"/>
      <c r="GHM206" s="224"/>
      <c r="GHN206" s="335"/>
      <c r="GHO206" s="335"/>
      <c r="GHP206" s="224"/>
      <c r="GHQ206" s="372"/>
      <c r="GHR206" s="372"/>
      <c r="GHS206" s="333"/>
      <c r="GHT206" s="334"/>
      <c r="GHU206" s="372"/>
      <c r="GHV206" s="224"/>
      <c r="GHW206" s="224"/>
      <c r="GHX206" s="335"/>
      <c r="GHY206" s="335"/>
      <c r="GHZ206" s="224"/>
      <c r="GIA206" s="372"/>
      <c r="GIB206" s="372"/>
      <c r="GIC206" s="333"/>
      <c r="GID206" s="334"/>
      <c r="GIE206" s="372"/>
      <c r="GIF206" s="224"/>
      <c r="GIG206" s="224"/>
      <c r="GIH206" s="335"/>
      <c r="GII206" s="335"/>
      <c r="GIJ206" s="224"/>
      <c r="GIK206" s="372"/>
      <c r="GIL206" s="372"/>
      <c r="GIM206" s="333"/>
      <c r="GIN206" s="334"/>
      <c r="GIO206" s="372"/>
      <c r="GIP206" s="224"/>
      <c r="GIQ206" s="224"/>
      <c r="GIR206" s="335"/>
      <c r="GIS206" s="335"/>
      <c r="GIT206" s="224"/>
      <c r="GIU206" s="372"/>
      <c r="GIV206" s="372"/>
      <c r="GIW206" s="333"/>
      <c r="GIX206" s="334"/>
      <c r="GIY206" s="372"/>
      <c r="GIZ206" s="224"/>
      <c r="GJA206" s="224"/>
      <c r="GJB206" s="335"/>
      <c r="GJC206" s="335"/>
      <c r="GJD206" s="224"/>
      <c r="GJE206" s="372"/>
      <c r="GJF206" s="372"/>
      <c r="GJG206" s="333"/>
      <c r="GJH206" s="334"/>
      <c r="GJI206" s="372"/>
      <c r="GJJ206" s="224"/>
      <c r="GJK206" s="224"/>
      <c r="GJL206" s="335"/>
      <c r="GJM206" s="335"/>
      <c r="GJN206" s="224"/>
      <c r="GJO206" s="372"/>
      <c r="GJP206" s="372"/>
      <c r="GJQ206" s="333"/>
      <c r="GJR206" s="334"/>
      <c r="GJS206" s="372"/>
      <c r="GJT206" s="224"/>
      <c r="GJU206" s="224"/>
      <c r="GJV206" s="335"/>
      <c r="GJW206" s="335"/>
      <c r="GJX206" s="224"/>
      <c r="GJY206" s="372"/>
      <c r="GJZ206" s="372"/>
      <c r="GKA206" s="333"/>
      <c r="GKB206" s="334"/>
      <c r="GKC206" s="372"/>
      <c r="GKD206" s="224"/>
      <c r="GKE206" s="224"/>
      <c r="GKF206" s="335"/>
      <c r="GKG206" s="335"/>
      <c r="GKH206" s="224"/>
      <c r="GKI206" s="372"/>
      <c r="GKJ206" s="372"/>
      <c r="GKK206" s="333"/>
      <c r="GKL206" s="334"/>
      <c r="GKM206" s="372"/>
      <c r="GKN206" s="224"/>
      <c r="GKO206" s="224"/>
      <c r="GKP206" s="335"/>
      <c r="GKQ206" s="335"/>
      <c r="GKR206" s="224"/>
      <c r="GKS206" s="372"/>
      <c r="GKT206" s="372"/>
      <c r="GKU206" s="333"/>
      <c r="GKV206" s="334"/>
      <c r="GKW206" s="372"/>
      <c r="GKX206" s="224"/>
      <c r="GKY206" s="224"/>
      <c r="GKZ206" s="335"/>
      <c r="GLA206" s="335"/>
      <c r="GLB206" s="224"/>
      <c r="GLC206" s="372"/>
      <c r="GLD206" s="372"/>
      <c r="GLE206" s="333"/>
      <c r="GLF206" s="334"/>
      <c r="GLG206" s="372"/>
      <c r="GLH206" s="224"/>
      <c r="GLI206" s="224"/>
      <c r="GLJ206" s="335"/>
      <c r="GLK206" s="335"/>
      <c r="GLL206" s="224"/>
      <c r="GLM206" s="372"/>
      <c r="GLN206" s="372"/>
      <c r="GLO206" s="333"/>
      <c r="GLP206" s="334"/>
      <c r="GLQ206" s="372"/>
      <c r="GLR206" s="224"/>
      <c r="GLS206" s="224"/>
      <c r="GLT206" s="335"/>
      <c r="GLU206" s="335"/>
      <c r="GLV206" s="224"/>
      <c r="GLW206" s="372"/>
      <c r="GLX206" s="372"/>
      <c r="GLY206" s="333"/>
      <c r="GLZ206" s="334"/>
      <c r="GMA206" s="372"/>
      <c r="GMB206" s="224"/>
      <c r="GMC206" s="224"/>
      <c r="GMD206" s="335"/>
      <c r="GME206" s="335"/>
      <c r="GMF206" s="224"/>
      <c r="GMG206" s="372"/>
      <c r="GMH206" s="372"/>
      <c r="GMI206" s="333"/>
      <c r="GMJ206" s="334"/>
      <c r="GMK206" s="372"/>
      <c r="GML206" s="224"/>
      <c r="GMM206" s="224"/>
      <c r="GMN206" s="335"/>
      <c r="GMO206" s="335"/>
      <c r="GMP206" s="224"/>
      <c r="GMQ206" s="372"/>
      <c r="GMR206" s="372"/>
      <c r="GMS206" s="333"/>
      <c r="GMT206" s="334"/>
      <c r="GMU206" s="372"/>
      <c r="GMV206" s="224"/>
      <c r="GMW206" s="224"/>
      <c r="GMX206" s="335"/>
      <c r="GMY206" s="335"/>
      <c r="GMZ206" s="224"/>
      <c r="GNA206" s="372"/>
      <c r="GNB206" s="372"/>
      <c r="GNC206" s="333"/>
      <c r="GND206" s="334"/>
      <c r="GNE206" s="372"/>
      <c r="GNF206" s="224"/>
      <c r="GNG206" s="224"/>
      <c r="GNH206" s="335"/>
      <c r="GNI206" s="335"/>
      <c r="GNJ206" s="224"/>
      <c r="GNK206" s="372"/>
      <c r="GNL206" s="372"/>
      <c r="GNM206" s="333"/>
      <c r="GNN206" s="334"/>
      <c r="GNO206" s="372"/>
      <c r="GNP206" s="224"/>
      <c r="GNQ206" s="224"/>
      <c r="GNR206" s="335"/>
      <c r="GNS206" s="335"/>
      <c r="GNT206" s="224"/>
      <c r="GNU206" s="372"/>
      <c r="GNV206" s="372"/>
      <c r="GNW206" s="333"/>
      <c r="GNX206" s="334"/>
      <c r="GNY206" s="372"/>
      <c r="GNZ206" s="224"/>
      <c r="GOA206" s="224"/>
      <c r="GOB206" s="335"/>
      <c r="GOC206" s="335"/>
      <c r="GOD206" s="224"/>
      <c r="GOE206" s="372"/>
      <c r="GOF206" s="372"/>
      <c r="GOG206" s="333"/>
      <c r="GOH206" s="334"/>
      <c r="GOI206" s="372"/>
      <c r="GOJ206" s="224"/>
      <c r="GOK206" s="224"/>
      <c r="GOL206" s="335"/>
      <c r="GOM206" s="335"/>
      <c r="GON206" s="224"/>
      <c r="GOO206" s="372"/>
      <c r="GOP206" s="372"/>
      <c r="GOQ206" s="333"/>
      <c r="GOR206" s="334"/>
      <c r="GOS206" s="372"/>
      <c r="GOT206" s="224"/>
      <c r="GOU206" s="224"/>
      <c r="GOV206" s="335"/>
      <c r="GOW206" s="335"/>
      <c r="GOX206" s="224"/>
      <c r="GOY206" s="372"/>
      <c r="GOZ206" s="372"/>
      <c r="GPA206" s="333"/>
      <c r="GPB206" s="334"/>
      <c r="GPC206" s="372"/>
      <c r="GPD206" s="224"/>
      <c r="GPE206" s="224"/>
      <c r="GPF206" s="335"/>
      <c r="GPG206" s="335"/>
      <c r="GPH206" s="224"/>
      <c r="GPI206" s="372"/>
      <c r="GPJ206" s="372"/>
      <c r="GPK206" s="333"/>
      <c r="GPL206" s="334"/>
      <c r="GPM206" s="372"/>
      <c r="GPN206" s="224"/>
      <c r="GPO206" s="224"/>
      <c r="GPP206" s="335"/>
      <c r="GPQ206" s="335"/>
      <c r="GPR206" s="224"/>
      <c r="GPS206" s="372"/>
      <c r="GPT206" s="372"/>
      <c r="GPU206" s="333"/>
      <c r="GPV206" s="334"/>
      <c r="GPW206" s="372"/>
      <c r="GPX206" s="224"/>
      <c r="GPY206" s="224"/>
      <c r="GPZ206" s="335"/>
      <c r="GQA206" s="335"/>
      <c r="GQB206" s="224"/>
      <c r="GQC206" s="372"/>
      <c r="GQD206" s="372"/>
      <c r="GQE206" s="333"/>
      <c r="GQF206" s="334"/>
      <c r="GQG206" s="372"/>
      <c r="GQH206" s="224"/>
      <c r="GQI206" s="224"/>
      <c r="GQJ206" s="335"/>
      <c r="GQK206" s="335"/>
      <c r="GQL206" s="224"/>
      <c r="GQM206" s="372"/>
      <c r="GQN206" s="372"/>
      <c r="GQO206" s="333"/>
      <c r="GQP206" s="334"/>
      <c r="GQQ206" s="372"/>
      <c r="GQR206" s="224"/>
      <c r="GQS206" s="224"/>
      <c r="GQT206" s="335"/>
      <c r="GQU206" s="335"/>
      <c r="GQV206" s="224"/>
      <c r="GQW206" s="372"/>
      <c r="GQX206" s="372"/>
      <c r="GQY206" s="333"/>
      <c r="GQZ206" s="334"/>
      <c r="GRA206" s="372"/>
      <c r="GRB206" s="224"/>
      <c r="GRC206" s="224"/>
      <c r="GRD206" s="335"/>
      <c r="GRE206" s="335"/>
      <c r="GRF206" s="224"/>
      <c r="GRG206" s="372"/>
      <c r="GRH206" s="372"/>
      <c r="GRI206" s="333"/>
      <c r="GRJ206" s="334"/>
      <c r="GRK206" s="372"/>
      <c r="GRL206" s="224"/>
      <c r="GRM206" s="224"/>
      <c r="GRN206" s="335"/>
      <c r="GRO206" s="335"/>
      <c r="GRP206" s="224"/>
      <c r="GRQ206" s="372"/>
      <c r="GRR206" s="372"/>
      <c r="GRS206" s="333"/>
      <c r="GRT206" s="334"/>
      <c r="GRU206" s="372"/>
      <c r="GRV206" s="224"/>
      <c r="GRW206" s="224"/>
      <c r="GRX206" s="335"/>
      <c r="GRY206" s="335"/>
      <c r="GRZ206" s="224"/>
      <c r="GSA206" s="372"/>
      <c r="GSB206" s="372"/>
      <c r="GSC206" s="333"/>
      <c r="GSD206" s="334"/>
      <c r="GSE206" s="372"/>
      <c r="GSF206" s="224"/>
      <c r="GSG206" s="224"/>
      <c r="GSH206" s="335"/>
      <c r="GSI206" s="335"/>
      <c r="GSJ206" s="224"/>
      <c r="GSK206" s="372"/>
      <c r="GSL206" s="372"/>
      <c r="GSM206" s="333"/>
      <c r="GSN206" s="334"/>
      <c r="GSO206" s="372"/>
      <c r="GSP206" s="224"/>
      <c r="GSQ206" s="224"/>
      <c r="GSR206" s="335"/>
      <c r="GSS206" s="335"/>
      <c r="GST206" s="224"/>
      <c r="GSU206" s="372"/>
      <c r="GSV206" s="372"/>
      <c r="GSW206" s="333"/>
      <c r="GSX206" s="334"/>
      <c r="GSY206" s="372"/>
      <c r="GSZ206" s="224"/>
      <c r="GTA206" s="224"/>
      <c r="GTB206" s="335"/>
      <c r="GTC206" s="335"/>
      <c r="GTD206" s="224"/>
      <c r="GTE206" s="372"/>
      <c r="GTF206" s="372"/>
      <c r="GTG206" s="333"/>
      <c r="GTH206" s="334"/>
      <c r="GTI206" s="372"/>
      <c r="GTJ206" s="224"/>
      <c r="GTK206" s="224"/>
      <c r="GTL206" s="335"/>
      <c r="GTM206" s="335"/>
      <c r="GTN206" s="224"/>
      <c r="GTO206" s="372"/>
      <c r="GTP206" s="372"/>
      <c r="GTQ206" s="333"/>
      <c r="GTR206" s="334"/>
      <c r="GTS206" s="372"/>
      <c r="GTT206" s="224"/>
      <c r="GTU206" s="224"/>
      <c r="GTV206" s="335"/>
      <c r="GTW206" s="335"/>
      <c r="GTX206" s="224"/>
      <c r="GTY206" s="372"/>
      <c r="GTZ206" s="372"/>
      <c r="GUA206" s="333"/>
      <c r="GUB206" s="334"/>
      <c r="GUC206" s="372"/>
      <c r="GUD206" s="224"/>
      <c r="GUE206" s="224"/>
      <c r="GUF206" s="335"/>
      <c r="GUG206" s="335"/>
      <c r="GUH206" s="224"/>
      <c r="GUI206" s="372"/>
      <c r="GUJ206" s="372"/>
      <c r="GUK206" s="333"/>
      <c r="GUL206" s="334"/>
      <c r="GUM206" s="372"/>
      <c r="GUN206" s="224"/>
      <c r="GUO206" s="224"/>
      <c r="GUP206" s="335"/>
      <c r="GUQ206" s="335"/>
      <c r="GUR206" s="224"/>
      <c r="GUS206" s="372"/>
      <c r="GUT206" s="372"/>
      <c r="GUU206" s="333"/>
      <c r="GUV206" s="334"/>
      <c r="GUW206" s="372"/>
      <c r="GUX206" s="224"/>
      <c r="GUY206" s="224"/>
      <c r="GUZ206" s="335"/>
      <c r="GVA206" s="335"/>
      <c r="GVB206" s="224"/>
      <c r="GVC206" s="372"/>
      <c r="GVD206" s="372"/>
      <c r="GVE206" s="333"/>
      <c r="GVF206" s="334"/>
      <c r="GVG206" s="372"/>
      <c r="GVH206" s="224"/>
      <c r="GVI206" s="224"/>
      <c r="GVJ206" s="335"/>
      <c r="GVK206" s="335"/>
      <c r="GVL206" s="224"/>
      <c r="GVM206" s="372"/>
      <c r="GVN206" s="372"/>
      <c r="GVO206" s="333"/>
      <c r="GVP206" s="334"/>
      <c r="GVQ206" s="372"/>
      <c r="GVR206" s="224"/>
      <c r="GVS206" s="224"/>
      <c r="GVT206" s="335"/>
      <c r="GVU206" s="335"/>
      <c r="GVV206" s="224"/>
      <c r="GVW206" s="372"/>
      <c r="GVX206" s="372"/>
      <c r="GVY206" s="333"/>
      <c r="GVZ206" s="334"/>
      <c r="GWA206" s="372"/>
      <c r="GWB206" s="224"/>
      <c r="GWC206" s="224"/>
      <c r="GWD206" s="335"/>
      <c r="GWE206" s="335"/>
      <c r="GWF206" s="224"/>
      <c r="GWG206" s="372"/>
      <c r="GWH206" s="372"/>
      <c r="GWI206" s="333"/>
      <c r="GWJ206" s="334"/>
      <c r="GWK206" s="372"/>
      <c r="GWL206" s="224"/>
      <c r="GWM206" s="224"/>
      <c r="GWN206" s="335"/>
      <c r="GWO206" s="335"/>
      <c r="GWP206" s="224"/>
      <c r="GWQ206" s="372"/>
      <c r="GWR206" s="372"/>
      <c r="GWS206" s="333"/>
      <c r="GWT206" s="334"/>
      <c r="GWU206" s="372"/>
      <c r="GWV206" s="224"/>
      <c r="GWW206" s="224"/>
      <c r="GWX206" s="335"/>
      <c r="GWY206" s="335"/>
      <c r="GWZ206" s="224"/>
      <c r="GXA206" s="372"/>
      <c r="GXB206" s="372"/>
      <c r="GXC206" s="333"/>
      <c r="GXD206" s="334"/>
      <c r="GXE206" s="372"/>
      <c r="GXF206" s="224"/>
      <c r="GXG206" s="224"/>
      <c r="GXH206" s="335"/>
      <c r="GXI206" s="335"/>
      <c r="GXJ206" s="224"/>
      <c r="GXK206" s="372"/>
      <c r="GXL206" s="372"/>
      <c r="GXM206" s="333"/>
      <c r="GXN206" s="334"/>
      <c r="GXO206" s="372"/>
      <c r="GXP206" s="224"/>
      <c r="GXQ206" s="224"/>
      <c r="GXR206" s="335"/>
      <c r="GXS206" s="335"/>
      <c r="GXT206" s="224"/>
      <c r="GXU206" s="372"/>
      <c r="GXV206" s="372"/>
      <c r="GXW206" s="333"/>
      <c r="GXX206" s="334"/>
      <c r="GXY206" s="372"/>
      <c r="GXZ206" s="224"/>
      <c r="GYA206" s="224"/>
      <c r="GYB206" s="335"/>
      <c r="GYC206" s="335"/>
      <c r="GYD206" s="224"/>
      <c r="GYE206" s="372"/>
      <c r="GYF206" s="372"/>
      <c r="GYG206" s="333"/>
      <c r="GYH206" s="334"/>
      <c r="GYI206" s="372"/>
      <c r="GYJ206" s="224"/>
      <c r="GYK206" s="224"/>
      <c r="GYL206" s="335"/>
      <c r="GYM206" s="335"/>
      <c r="GYN206" s="224"/>
      <c r="GYO206" s="372"/>
      <c r="GYP206" s="372"/>
      <c r="GYQ206" s="333"/>
      <c r="GYR206" s="334"/>
      <c r="GYS206" s="372"/>
      <c r="GYT206" s="224"/>
      <c r="GYU206" s="224"/>
      <c r="GYV206" s="335"/>
      <c r="GYW206" s="335"/>
      <c r="GYX206" s="224"/>
      <c r="GYY206" s="372"/>
      <c r="GYZ206" s="372"/>
      <c r="GZA206" s="333"/>
      <c r="GZB206" s="334"/>
      <c r="GZC206" s="372"/>
      <c r="GZD206" s="224"/>
      <c r="GZE206" s="224"/>
      <c r="GZF206" s="335"/>
      <c r="GZG206" s="335"/>
      <c r="GZH206" s="224"/>
      <c r="GZI206" s="372"/>
      <c r="GZJ206" s="372"/>
      <c r="GZK206" s="333"/>
      <c r="GZL206" s="334"/>
      <c r="GZM206" s="372"/>
      <c r="GZN206" s="224"/>
      <c r="GZO206" s="224"/>
      <c r="GZP206" s="335"/>
      <c r="GZQ206" s="335"/>
      <c r="GZR206" s="224"/>
      <c r="GZS206" s="372"/>
      <c r="GZT206" s="372"/>
      <c r="GZU206" s="333"/>
      <c r="GZV206" s="334"/>
      <c r="GZW206" s="372"/>
      <c r="GZX206" s="224"/>
      <c r="GZY206" s="224"/>
      <c r="GZZ206" s="335"/>
      <c r="HAA206" s="335"/>
      <c r="HAB206" s="224"/>
      <c r="HAC206" s="372"/>
      <c r="HAD206" s="372"/>
      <c r="HAE206" s="333"/>
      <c r="HAF206" s="334"/>
      <c r="HAG206" s="372"/>
      <c r="HAH206" s="224"/>
      <c r="HAI206" s="224"/>
      <c r="HAJ206" s="335"/>
      <c r="HAK206" s="335"/>
      <c r="HAL206" s="224"/>
      <c r="HAM206" s="372"/>
      <c r="HAN206" s="372"/>
      <c r="HAO206" s="333"/>
      <c r="HAP206" s="334"/>
      <c r="HAQ206" s="372"/>
      <c r="HAR206" s="224"/>
      <c r="HAS206" s="224"/>
      <c r="HAT206" s="335"/>
      <c r="HAU206" s="335"/>
      <c r="HAV206" s="224"/>
      <c r="HAW206" s="372"/>
      <c r="HAX206" s="372"/>
      <c r="HAY206" s="333"/>
      <c r="HAZ206" s="334"/>
      <c r="HBA206" s="372"/>
      <c r="HBB206" s="224"/>
      <c r="HBC206" s="224"/>
      <c r="HBD206" s="335"/>
      <c r="HBE206" s="335"/>
      <c r="HBF206" s="224"/>
      <c r="HBG206" s="372"/>
      <c r="HBH206" s="372"/>
      <c r="HBI206" s="333"/>
      <c r="HBJ206" s="334"/>
      <c r="HBK206" s="372"/>
      <c r="HBL206" s="224"/>
      <c r="HBM206" s="224"/>
      <c r="HBN206" s="335"/>
      <c r="HBO206" s="335"/>
      <c r="HBP206" s="224"/>
      <c r="HBQ206" s="372"/>
      <c r="HBR206" s="372"/>
      <c r="HBS206" s="333"/>
      <c r="HBT206" s="334"/>
      <c r="HBU206" s="372"/>
      <c r="HBV206" s="224"/>
      <c r="HBW206" s="224"/>
      <c r="HBX206" s="335"/>
      <c r="HBY206" s="335"/>
      <c r="HBZ206" s="224"/>
      <c r="HCA206" s="372"/>
      <c r="HCB206" s="372"/>
      <c r="HCC206" s="333"/>
      <c r="HCD206" s="334"/>
      <c r="HCE206" s="372"/>
      <c r="HCF206" s="224"/>
      <c r="HCG206" s="224"/>
      <c r="HCH206" s="335"/>
      <c r="HCI206" s="335"/>
      <c r="HCJ206" s="224"/>
      <c r="HCK206" s="372"/>
      <c r="HCL206" s="372"/>
      <c r="HCM206" s="333"/>
      <c r="HCN206" s="334"/>
      <c r="HCO206" s="372"/>
      <c r="HCP206" s="224"/>
      <c r="HCQ206" s="224"/>
      <c r="HCR206" s="335"/>
      <c r="HCS206" s="335"/>
      <c r="HCT206" s="224"/>
      <c r="HCU206" s="372"/>
      <c r="HCV206" s="372"/>
      <c r="HCW206" s="333"/>
      <c r="HCX206" s="334"/>
      <c r="HCY206" s="372"/>
      <c r="HCZ206" s="224"/>
      <c r="HDA206" s="224"/>
      <c r="HDB206" s="335"/>
      <c r="HDC206" s="335"/>
      <c r="HDD206" s="224"/>
      <c r="HDE206" s="372"/>
      <c r="HDF206" s="372"/>
      <c r="HDG206" s="333"/>
      <c r="HDH206" s="334"/>
      <c r="HDI206" s="372"/>
      <c r="HDJ206" s="224"/>
      <c r="HDK206" s="224"/>
      <c r="HDL206" s="335"/>
      <c r="HDM206" s="335"/>
      <c r="HDN206" s="224"/>
      <c r="HDO206" s="372"/>
      <c r="HDP206" s="372"/>
      <c r="HDQ206" s="333"/>
      <c r="HDR206" s="334"/>
      <c r="HDS206" s="372"/>
      <c r="HDT206" s="224"/>
      <c r="HDU206" s="224"/>
      <c r="HDV206" s="335"/>
      <c r="HDW206" s="335"/>
      <c r="HDX206" s="224"/>
      <c r="HDY206" s="372"/>
      <c r="HDZ206" s="372"/>
      <c r="HEA206" s="333"/>
      <c r="HEB206" s="334"/>
      <c r="HEC206" s="372"/>
      <c r="HED206" s="224"/>
      <c r="HEE206" s="224"/>
      <c r="HEF206" s="335"/>
      <c r="HEG206" s="335"/>
      <c r="HEH206" s="224"/>
      <c r="HEI206" s="372"/>
      <c r="HEJ206" s="372"/>
      <c r="HEK206" s="333"/>
      <c r="HEL206" s="334"/>
      <c r="HEM206" s="372"/>
      <c r="HEN206" s="224"/>
      <c r="HEO206" s="224"/>
      <c r="HEP206" s="335"/>
      <c r="HEQ206" s="335"/>
      <c r="HER206" s="224"/>
      <c r="HES206" s="372"/>
      <c r="HET206" s="372"/>
      <c r="HEU206" s="333"/>
      <c r="HEV206" s="334"/>
      <c r="HEW206" s="372"/>
      <c r="HEX206" s="224"/>
      <c r="HEY206" s="224"/>
      <c r="HEZ206" s="335"/>
      <c r="HFA206" s="335"/>
      <c r="HFB206" s="224"/>
      <c r="HFC206" s="372"/>
      <c r="HFD206" s="372"/>
      <c r="HFE206" s="333"/>
      <c r="HFF206" s="334"/>
      <c r="HFG206" s="372"/>
      <c r="HFH206" s="224"/>
      <c r="HFI206" s="224"/>
      <c r="HFJ206" s="335"/>
      <c r="HFK206" s="335"/>
      <c r="HFL206" s="224"/>
      <c r="HFM206" s="372"/>
      <c r="HFN206" s="372"/>
      <c r="HFO206" s="333"/>
      <c r="HFP206" s="334"/>
      <c r="HFQ206" s="372"/>
      <c r="HFR206" s="224"/>
      <c r="HFS206" s="224"/>
      <c r="HFT206" s="335"/>
      <c r="HFU206" s="335"/>
      <c r="HFV206" s="224"/>
      <c r="HFW206" s="372"/>
      <c r="HFX206" s="372"/>
      <c r="HFY206" s="333"/>
      <c r="HFZ206" s="334"/>
      <c r="HGA206" s="372"/>
      <c r="HGB206" s="224"/>
      <c r="HGC206" s="224"/>
      <c r="HGD206" s="335"/>
      <c r="HGE206" s="335"/>
      <c r="HGF206" s="224"/>
      <c r="HGG206" s="372"/>
      <c r="HGH206" s="372"/>
      <c r="HGI206" s="333"/>
      <c r="HGJ206" s="334"/>
      <c r="HGK206" s="372"/>
      <c r="HGL206" s="224"/>
      <c r="HGM206" s="224"/>
      <c r="HGN206" s="335"/>
      <c r="HGO206" s="335"/>
      <c r="HGP206" s="224"/>
      <c r="HGQ206" s="372"/>
      <c r="HGR206" s="372"/>
      <c r="HGS206" s="333"/>
      <c r="HGT206" s="334"/>
      <c r="HGU206" s="372"/>
      <c r="HGV206" s="224"/>
      <c r="HGW206" s="224"/>
      <c r="HGX206" s="335"/>
      <c r="HGY206" s="335"/>
      <c r="HGZ206" s="224"/>
      <c r="HHA206" s="372"/>
      <c r="HHB206" s="372"/>
      <c r="HHC206" s="333"/>
      <c r="HHD206" s="334"/>
      <c r="HHE206" s="372"/>
      <c r="HHF206" s="224"/>
      <c r="HHG206" s="224"/>
      <c r="HHH206" s="335"/>
      <c r="HHI206" s="335"/>
      <c r="HHJ206" s="224"/>
      <c r="HHK206" s="372"/>
      <c r="HHL206" s="372"/>
      <c r="HHM206" s="333"/>
      <c r="HHN206" s="334"/>
      <c r="HHO206" s="372"/>
      <c r="HHP206" s="224"/>
      <c r="HHQ206" s="224"/>
      <c r="HHR206" s="335"/>
      <c r="HHS206" s="335"/>
      <c r="HHT206" s="224"/>
      <c r="HHU206" s="372"/>
      <c r="HHV206" s="372"/>
      <c r="HHW206" s="333"/>
      <c r="HHX206" s="334"/>
      <c r="HHY206" s="372"/>
      <c r="HHZ206" s="224"/>
      <c r="HIA206" s="224"/>
      <c r="HIB206" s="335"/>
      <c r="HIC206" s="335"/>
      <c r="HID206" s="224"/>
      <c r="HIE206" s="372"/>
      <c r="HIF206" s="372"/>
      <c r="HIG206" s="333"/>
      <c r="HIH206" s="334"/>
      <c r="HII206" s="372"/>
      <c r="HIJ206" s="224"/>
      <c r="HIK206" s="224"/>
      <c r="HIL206" s="335"/>
      <c r="HIM206" s="335"/>
      <c r="HIN206" s="224"/>
      <c r="HIO206" s="372"/>
      <c r="HIP206" s="372"/>
      <c r="HIQ206" s="333"/>
      <c r="HIR206" s="334"/>
      <c r="HIS206" s="372"/>
      <c r="HIT206" s="224"/>
      <c r="HIU206" s="224"/>
      <c r="HIV206" s="335"/>
      <c r="HIW206" s="335"/>
      <c r="HIX206" s="224"/>
      <c r="HIY206" s="372"/>
      <c r="HIZ206" s="372"/>
      <c r="HJA206" s="333"/>
      <c r="HJB206" s="334"/>
      <c r="HJC206" s="372"/>
      <c r="HJD206" s="224"/>
      <c r="HJE206" s="224"/>
      <c r="HJF206" s="335"/>
      <c r="HJG206" s="335"/>
      <c r="HJH206" s="224"/>
      <c r="HJI206" s="372"/>
      <c r="HJJ206" s="372"/>
      <c r="HJK206" s="333"/>
      <c r="HJL206" s="334"/>
      <c r="HJM206" s="372"/>
      <c r="HJN206" s="224"/>
      <c r="HJO206" s="224"/>
      <c r="HJP206" s="335"/>
      <c r="HJQ206" s="335"/>
      <c r="HJR206" s="224"/>
      <c r="HJS206" s="372"/>
      <c r="HJT206" s="372"/>
      <c r="HJU206" s="333"/>
      <c r="HJV206" s="334"/>
      <c r="HJW206" s="372"/>
      <c r="HJX206" s="224"/>
      <c r="HJY206" s="224"/>
      <c r="HJZ206" s="335"/>
      <c r="HKA206" s="335"/>
      <c r="HKB206" s="224"/>
      <c r="HKC206" s="372"/>
      <c r="HKD206" s="372"/>
      <c r="HKE206" s="333"/>
      <c r="HKF206" s="334"/>
      <c r="HKG206" s="372"/>
      <c r="HKH206" s="224"/>
      <c r="HKI206" s="224"/>
      <c r="HKJ206" s="335"/>
      <c r="HKK206" s="335"/>
      <c r="HKL206" s="224"/>
      <c r="HKM206" s="372"/>
      <c r="HKN206" s="372"/>
      <c r="HKO206" s="333"/>
      <c r="HKP206" s="334"/>
      <c r="HKQ206" s="372"/>
      <c r="HKR206" s="224"/>
      <c r="HKS206" s="224"/>
      <c r="HKT206" s="335"/>
      <c r="HKU206" s="335"/>
      <c r="HKV206" s="224"/>
      <c r="HKW206" s="372"/>
      <c r="HKX206" s="372"/>
      <c r="HKY206" s="333"/>
      <c r="HKZ206" s="334"/>
      <c r="HLA206" s="372"/>
      <c r="HLB206" s="224"/>
      <c r="HLC206" s="224"/>
      <c r="HLD206" s="335"/>
      <c r="HLE206" s="335"/>
      <c r="HLF206" s="224"/>
      <c r="HLG206" s="372"/>
      <c r="HLH206" s="372"/>
      <c r="HLI206" s="333"/>
      <c r="HLJ206" s="334"/>
      <c r="HLK206" s="372"/>
      <c r="HLL206" s="224"/>
      <c r="HLM206" s="224"/>
      <c r="HLN206" s="335"/>
      <c r="HLO206" s="335"/>
      <c r="HLP206" s="224"/>
      <c r="HLQ206" s="372"/>
      <c r="HLR206" s="372"/>
      <c r="HLS206" s="333"/>
      <c r="HLT206" s="334"/>
      <c r="HLU206" s="372"/>
      <c r="HLV206" s="224"/>
      <c r="HLW206" s="224"/>
      <c r="HLX206" s="335"/>
      <c r="HLY206" s="335"/>
      <c r="HLZ206" s="224"/>
      <c r="HMA206" s="372"/>
      <c r="HMB206" s="372"/>
      <c r="HMC206" s="333"/>
      <c r="HMD206" s="334"/>
      <c r="HME206" s="372"/>
      <c r="HMF206" s="224"/>
      <c r="HMG206" s="224"/>
      <c r="HMH206" s="335"/>
      <c r="HMI206" s="335"/>
      <c r="HMJ206" s="224"/>
      <c r="HMK206" s="372"/>
      <c r="HML206" s="372"/>
      <c r="HMM206" s="333"/>
      <c r="HMN206" s="334"/>
      <c r="HMO206" s="372"/>
      <c r="HMP206" s="224"/>
      <c r="HMQ206" s="224"/>
      <c r="HMR206" s="335"/>
      <c r="HMS206" s="335"/>
      <c r="HMT206" s="224"/>
      <c r="HMU206" s="372"/>
      <c r="HMV206" s="372"/>
      <c r="HMW206" s="333"/>
      <c r="HMX206" s="334"/>
      <c r="HMY206" s="372"/>
      <c r="HMZ206" s="224"/>
      <c r="HNA206" s="224"/>
      <c r="HNB206" s="335"/>
      <c r="HNC206" s="335"/>
      <c r="HND206" s="224"/>
      <c r="HNE206" s="372"/>
      <c r="HNF206" s="372"/>
      <c r="HNG206" s="333"/>
      <c r="HNH206" s="334"/>
      <c r="HNI206" s="372"/>
      <c r="HNJ206" s="224"/>
      <c r="HNK206" s="224"/>
      <c r="HNL206" s="335"/>
      <c r="HNM206" s="335"/>
      <c r="HNN206" s="224"/>
      <c r="HNO206" s="372"/>
      <c r="HNP206" s="372"/>
      <c r="HNQ206" s="333"/>
      <c r="HNR206" s="334"/>
      <c r="HNS206" s="372"/>
      <c r="HNT206" s="224"/>
      <c r="HNU206" s="224"/>
      <c r="HNV206" s="335"/>
      <c r="HNW206" s="335"/>
      <c r="HNX206" s="224"/>
      <c r="HNY206" s="372"/>
      <c r="HNZ206" s="372"/>
      <c r="HOA206" s="333"/>
      <c r="HOB206" s="334"/>
      <c r="HOC206" s="372"/>
      <c r="HOD206" s="224"/>
      <c r="HOE206" s="224"/>
      <c r="HOF206" s="335"/>
      <c r="HOG206" s="335"/>
      <c r="HOH206" s="224"/>
      <c r="HOI206" s="372"/>
      <c r="HOJ206" s="372"/>
      <c r="HOK206" s="333"/>
      <c r="HOL206" s="334"/>
      <c r="HOM206" s="372"/>
      <c r="HON206" s="224"/>
      <c r="HOO206" s="224"/>
      <c r="HOP206" s="335"/>
      <c r="HOQ206" s="335"/>
      <c r="HOR206" s="224"/>
      <c r="HOS206" s="372"/>
      <c r="HOT206" s="372"/>
      <c r="HOU206" s="333"/>
      <c r="HOV206" s="334"/>
      <c r="HOW206" s="372"/>
      <c r="HOX206" s="224"/>
      <c r="HOY206" s="224"/>
      <c r="HOZ206" s="335"/>
      <c r="HPA206" s="335"/>
      <c r="HPB206" s="224"/>
      <c r="HPC206" s="372"/>
      <c r="HPD206" s="372"/>
      <c r="HPE206" s="333"/>
      <c r="HPF206" s="334"/>
      <c r="HPG206" s="372"/>
      <c r="HPH206" s="224"/>
      <c r="HPI206" s="224"/>
      <c r="HPJ206" s="335"/>
      <c r="HPK206" s="335"/>
      <c r="HPL206" s="224"/>
      <c r="HPM206" s="372"/>
      <c r="HPN206" s="372"/>
      <c r="HPO206" s="333"/>
      <c r="HPP206" s="334"/>
      <c r="HPQ206" s="372"/>
      <c r="HPR206" s="224"/>
      <c r="HPS206" s="224"/>
      <c r="HPT206" s="335"/>
      <c r="HPU206" s="335"/>
      <c r="HPV206" s="224"/>
      <c r="HPW206" s="372"/>
      <c r="HPX206" s="372"/>
      <c r="HPY206" s="333"/>
      <c r="HPZ206" s="334"/>
      <c r="HQA206" s="372"/>
      <c r="HQB206" s="224"/>
      <c r="HQC206" s="224"/>
      <c r="HQD206" s="335"/>
      <c r="HQE206" s="335"/>
      <c r="HQF206" s="224"/>
      <c r="HQG206" s="372"/>
      <c r="HQH206" s="372"/>
      <c r="HQI206" s="333"/>
      <c r="HQJ206" s="334"/>
      <c r="HQK206" s="372"/>
      <c r="HQL206" s="224"/>
      <c r="HQM206" s="224"/>
      <c r="HQN206" s="335"/>
      <c r="HQO206" s="335"/>
      <c r="HQP206" s="224"/>
      <c r="HQQ206" s="372"/>
      <c r="HQR206" s="372"/>
      <c r="HQS206" s="333"/>
      <c r="HQT206" s="334"/>
      <c r="HQU206" s="372"/>
      <c r="HQV206" s="224"/>
      <c r="HQW206" s="224"/>
      <c r="HQX206" s="335"/>
      <c r="HQY206" s="335"/>
      <c r="HQZ206" s="224"/>
      <c r="HRA206" s="372"/>
      <c r="HRB206" s="372"/>
      <c r="HRC206" s="333"/>
      <c r="HRD206" s="334"/>
      <c r="HRE206" s="372"/>
      <c r="HRF206" s="224"/>
      <c r="HRG206" s="224"/>
      <c r="HRH206" s="335"/>
      <c r="HRI206" s="335"/>
      <c r="HRJ206" s="224"/>
      <c r="HRK206" s="372"/>
      <c r="HRL206" s="372"/>
      <c r="HRM206" s="333"/>
      <c r="HRN206" s="334"/>
      <c r="HRO206" s="372"/>
      <c r="HRP206" s="224"/>
      <c r="HRQ206" s="224"/>
      <c r="HRR206" s="335"/>
      <c r="HRS206" s="335"/>
      <c r="HRT206" s="224"/>
      <c r="HRU206" s="372"/>
      <c r="HRV206" s="372"/>
      <c r="HRW206" s="333"/>
      <c r="HRX206" s="334"/>
      <c r="HRY206" s="372"/>
      <c r="HRZ206" s="224"/>
      <c r="HSA206" s="224"/>
      <c r="HSB206" s="335"/>
      <c r="HSC206" s="335"/>
      <c r="HSD206" s="224"/>
      <c r="HSE206" s="372"/>
      <c r="HSF206" s="372"/>
      <c r="HSG206" s="333"/>
      <c r="HSH206" s="334"/>
      <c r="HSI206" s="372"/>
      <c r="HSJ206" s="224"/>
      <c r="HSK206" s="224"/>
      <c r="HSL206" s="335"/>
      <c r="HSM206" s="335"/>
      <c r="HSN206" s="224"/>
      <c r="HSO206" s="372"/>
      <c r="HSP206" s="372"/>
      <c r="HSQ206" s="333"/>
      <c r="HSR206" s="334"/>
      <c r="HSS206" s="372"/>
      <c r="HST206" s="224"/>
      <c r="HSU206" s="224"/>
      <c r="HSV206" s="335"/>
      <c r="HSW206" s="335"/>
      <c r="HSX206" s="224"/>
      <c r="HSY206" s="372"/>
      <c r="HSZ206" s="372"/>
      <c r="HTA206" s="333"/>
      <c r="HTB206" s="334"/>
      <c r="HTC206" s="372"/>
      <c r="HTD206" s="224"/>
      <c r="HTE206" s="224"/>
      <c r="HTF206" s="335"/>
      <c r="HTG206" s="335"/>
      <c r="HTH206" s="224"/>
      <c r="HTI206" s="372"/>
      <c r="HTJ206" s="372"/>
      <c r="HTK206" s="333"/>
      <c r="HTL206" s="334"/>
      <c r="HTM206" s="372"/>
      <c r="HTN206" s="224"/>
      <c r="HTO206" s="224"/>
      <c r="HTP206" s="335"/>
      <c r="HTQ206" s="335"/>
      <c r="HTR206" s="224"/>
      <c r="HTS206" s="372"/>
      <c r="HTT206" s="372"/>
      <c r="HTU206" s="333"/>
      <c r="HTV206" s="334"/>
      <c r="HTW206" s="372"/>
      <c r="HTX206" s="224"/>
      <c r="HTY206" s="224"/>
      <c r="HTZ206" s="335"/>
      <c r="HUA206" s="335"/>
      <c r="HUB206" s="224"/>
      <c r="HUC206" s="372"/>
      <c r="HUD206" s="372"/>
      <c r="HUE206" s="333"/>
      <c r="HUF206" s="334"/>
      <c r="HUG206" s="372"/>
      <c r="HUH206" s="224"/>
      <c r="HUI206" s="224"/>
      <c r="HUJ206" s="335"/>
      <c r="HUK206" s="335"/>
      <c r="HUL206" s="224"/>
      <c r="HUM206" s="372"/>
      <c r="HUN206" s="372"/>
      <c r="HUO206" s="333"/>
      <c r="HUP206" s="334"/>
      <c r="HUQ206" s="372"/>
      <c r="HUR206" s="224"/>
      <c r="HUS206" s="224"/>
      <c r="HUT206" s="335"/>
      <c r="HUU206" s="335"/>
      <c r="HUV206" s="224"/>
      <c r="HUW206" s="372"/>
      <c r="HUX206" s="372"/>
      <c r="HUY206" s="333"/>
      <c r="HUZ206" s="334"/>
      <c r="HVA206" s="372"/>
      <c r="HVB206" s="224"/>
      <c r="HVC206" s="224"/>
      <c r="HVD206" s="335"/>
      <c r="HVE206" s="335"/>
      <c r="HVF206" s="224"/>
      <c r="HVG206" s="372"/>
      <c r="HVH206" s="372"/>
      <c r="HVI206" s="333"/>
      <c r="HVJ206" s="334"/>
      <c r="HVK206" s="372"/>
      <c r="HVL206" s="224"/>
      <c r="HVM206" s="224"/>
      <c r="HVN206" s="335"/>
      <c r="HVO206" s="335"/>
      <c r="HVP206" s="224"/>
      <c r="HVQ206" s="372"/>
      <c r="HVR206" s="372"/>
      <c r="HVS206" s="333"/>
      <c r="HVT206" s="334"/>
      <c r="HVU206" s="372"/>
      <c r="HVV206" s="224"/>
      <c r="HVW206" s="224"/>
      <c r="HVX206" s="335"/>
      <c r="HVY206" s="335"/>
      <c r="HVZ206" s="224"/>
      <c r="HWA206" s="372"/>
      <c r="HWB206" s="372"/>
      <c r="HWC206" s="333"/>
      <c r="HWD206" s="334"/>
      <c r="HWE206" s="372"/>
      <c r="HWF206" s="224"/>
      <c r="HWG206" s="224"/>
      <c r="HWH206" s="335"/>
      <c r="HWI206" s="335"/>
      <c r="HWJ206" s="224"/>
      <c r="HWK206" s="372"/>
      <c r="HWL206" s="372"/>
      <c r="HWM206" s="333"/>
      <c r="HWN206" s="334"/>
      <c r="HWO206" s="372"/>
      <c r="HWP206" s="224"/>
      <c r="HWQ206" s="224"/>
      <c r="HWR206" s="335"/>
      <c r="HWS206" s="335"/>
      <c r="HWT206" s="224"/>
      <c r="HWU206" s="372"/>
      <c r="HWV206" s="372"/>
      <c r="HWW206" s="333"/>
      <c r="HWX206" s="334"/>
      <c r="HWY206" s="372"/>
      <c r="HWZ206" s="224"/>
      <c r="HXA206" s="224"/>
      <c r="HXB206" s="335"/>
      <c r="HXC206" s="335"/>
      <c r="HXD206" s="224"/>
      <c r="HXE206" s="372"/>
      <c r="HXF206" s="372"/>
      <c r="HXG206" s="333"/>
      <c r="HXH206" s="334"/>
      <c r="HXI206" s="372"/>
      <c r="HXJ206" s="224"/>
      <c r="HXK206" s="224"/>
      <c r="HXL206" s="335"/>
      <c r="HXM206" s="335"/>
      <c r="HXN206" s="224"/>
      <c r="HXO206" s="372"/>
      <c r="HXP206" s="372"/>
      <c r="HXQ206" s="333"/>
      <c r="HXR206" s="334"/>
      <c r="HXS206" s="372"/>
      <c r="HXT206" s="224"/>
      <c r="HXU206" s="224"/>
      <c r="HXV206" s="335"/>
      <c r="HXW206" s="335"/>
      <c r="HXX206" s="224"/>
      <c r="HXY206" s="372"/>
      <c r="HXZ206" s="372"/>
      <c r="HYA206" s="333"/>
      <c r="HYB206" s="334"/>
      <c r="HYC206" s="372"/>
      <c r="HYD206" s="224"/>
      <c r="HYE206" s="224"/>
      <c r="HYF206" s="335"/>
      <c r="HYG206" s="335"/>
      <c r="HYH206" s="224"/>
      <c r="HYI206" s="372"/>
      <c r="HYJ206" s="372"/>
      <c r="HYK206" s="333"/>
      <c r="HYL206" s="334"/>
      <c r="HYM206" s="372"/>
      <c r="HYN206" s="224"/>
      <c r="HYO206" s="224"/>
      <c r="HYP206" s="335"/>
      <c r="HYQ206" s="335"/>
      <c r="HYR206" s="224"/>
      <c r="HYS206" s="372"/>
      <c r="HYT206" s="372"/>
      <c r="HYU206" s="333"/>
      <c r="HYV206" s="334"/>
      <c r="HYW206" s="372"/>
      <c r="HYX206" s="224"/>
      <c r="HYY206" s="224"/>
      <c r="HYZ206" s="335"/>
      <c r="HZA206" s="335"/>
      <c r="HZB206" s="224"/>
      <c r="HZC206" s="372"/>
      <c r="HZD206" s="372"/>
      <c r="HZE206" s="333"/>
      <c r="HZF206" s="334"/>
      <c r="HZG206" s="372"/>
      <c r="HZH206" s="224"/>
      <c r="HZI206" s="224"/>
      <c r="HZJ206" s="335"/>
      <c r="HZK206" s="335"/>
      <c r="HZL206" s="224"/>
      <c r="HZM206" s="372"/>
      <c r="HZN206" s="372"/>
      <c r="HZO206" s="333"/>
      <c r="HZP206" s="334"/>
      <c r="HZQ206" s="372"/>
      <c r="HZR206" s="224"/>
      <c r="HZS206" s="224"/>
      <c r="HZT206" s="335"/>
      <c r="HZU206" s="335"/>
      <c r="HZV206" s="224"/>
      <c r="HZW206" s="372"/>
      <c r="HZX206" s="372"/>
      <c r="HZY206" s="333"/>
      <c r="HZZ206" s="334"/>
      <c r="IAA206" s="372"/>
      <c r="IAB206" s="224"/>
      <c r="IAC206" s="224"/>
      <c r="IAD206" s="335"/>
      <c r="IAE206" s="335"/>
      <c r="IAF206" s="224"/>
      <c r="IAG206" s="372"/>
      <c r="IAH206" s="372"/>
      <c r="IAI206" s="333"/>
      <c r="IAJ206" s="334"/>
      <c r="IAK206" s="372"/>
      <c r="IAL206" s="224"/>
      <c r="IAM206" s="224"/>
      <c r="IAN206" s="335"/>
      <c r="IAO206" s="335"/>
      <c r="IAP206" s="224"/>
      <c r="IAQ206" s="372"/>
      <c r="IAR206" s="372"/>
      <c r="IAS206" s="333"/>
      <c r="IAT206" s="334"/>
      <c r="IAU206" s="372"/>
      <c r="IAV206" s="224"/>
      <c r="IAW206" s="224"/>
      <c r="IAX206" s="335"/>
      <c r="IAY206" s="335"/>
      <c r="IAZ206" s="224"/>
      <c r="IBA206" s="372"/>
      <c r="IBB206" s="372"/>
      <c r="IBC206" s="333"/>
      <c r="IBD206" s="334"/>
      <c r="IBE206" s="372"/>
      <c r="IBF206" s="224"/>
      <c r="IBG206" s="224"/>
      <c r="IBH206" s="335"/>
      <c r="IBI206" s="335"/>
      <c r="IBJ206" s="224"/>
      <c r="IBK206" s="372"/>
      <c r="IBL206" s="372"/>
      <c r="IBM206" s="333"/>
      <c r="IBN206" s="334"/>
      <c r="IBO206" s="372"/>
      <c r="IBP206" s="224"/>
      <c r="IBQ206" s="224"/>
      <c r="IBR206" s="335"/>
      <c r="IBS206" s="335"/>
      <c r="IBT206" s="224"/>
      <c r="IBU206" s="372"/>
      <c r="IBV206" s="372"/>
      <c r="IBW206" s="333"/>
      <c r="IBX206" s="334"/>
      <c r="IBY206" s="372"/>
      <c r="IBZ206" s="224"/>
      <c r="ICA206" s="224"/>
      <c r="ICB206" s="335"/>
      <c r="ICC206" s="335"/>
      <c r="ICD206" s="224"/>
      <c r="ICE206" s="372"/>
      <c r="ICF206" s="372"/>
      <c r="ICG206" s="333"/>
      <c r="ICH206" s="334"/>
      <c r="ICI206" s="372"/>
      <c r="ICJ206" s="224"/>
      <c r="ICK206" s="224"/>
      <c r="ICL206" s="335"/>
      <c r="ICM206" s="335"/>
      <c r="ICN206" s="224"/>
      <c r="ICO206" s="372"/>
      <c r="ICP206" s="372"/>
      <c r="ICQ206" s="333"/>
      <c r="ICR206" s="334"/>
      <c r="ICS206" s="372"/>
      <c r="ICT206" s="224"/>
      <c r="ICU206" s="224"/>
      <c r="ICV206" s="335"/>
      <c r="ICW206" s="335"/>
      <c r="ICX206" s="224"/>
      <c r="ICY206" s="372"/>
      <c r="ICZ206" s="372"/>
      <c r="IDA206" s="333"/>
      <c r="IDB206" s="334"/>
      <c r="IDC206" s="372"/>
      <c r="IDD206" s="224"/>
      <c r="IDE206" s="224"/>
      <c r="IDF206" s="335"/>
      <c r="IDG206" s="335"/>
      <c r="IDH206" s="224"/>
      <c r="IDI206" s="372"/>
      <c r="IDJ206" s="372"/>
      <c r="IDK206" s="333"/>
      <c r="IDL206" s="334"/>
      <c r="IDM206" s="372"/>
      <c r="IDN206" s="224"/>
      <c r="IDO206" s="224"/>
      <c r="IDP206" s="335"/>
      <c r="IDQ206" s="335"/>
      <c r="IDR206" s="224"/>
      <c r="IDS206" s="372"/>
      <c r="IDT206" s="372"/>
      <c r="IDU206" s="333"/>
      <c r="IDV206" s="334"/>
      <c r="IDW206" s="372"/>
      <c r="IDX206" s="224"/>
      <c r="IDY206" s="224"/>
      <c r="IDZ206" s="335"/>
      <c r="IEA206" s="335"/>
      <c r="IEB206" s="224"/>
      <c r="IEC206" s="372"/>
      <c r="IED206" s="372"/>
      <c r="IEE206" s="333"/>
      <c r="IEF206" s="334"/>
      <c r="IEG206" s="372"/>
      <c r="IEH206" s="224"/>
      <c r="IEI206" s="224"/>
      <c r="IEJ206" s="335"/>
      <c r="IEK206" s="335"/>
      <c r="IEL206" s="224"/>
      <c r="IEM206" s="372"/>
      <c r="IEN206" s="372"/>
      <c r="IEO206" s="333"/>
      <c r="IEP206" s="334"/>
      <c r="IEQ206" s="372"/>
      <c r="IER206" s="224"/>
      <c r="IES206" s="224"/>
      <c r="IET206" s="335"/>
      <c r="IEU206" s="335"/>
      <c r="IEV206" s="224"/>
      <c r="IEW206" s="372"/>
      <c r="IEX206" s="372"/>
      <c r="IEY206" s="333"/>
      <c r="IEZ206" s="334"/>
      <c r="IFA206" s="372"/>
      <c r="IFB206" s="224"/>
      <c r="IFC206" s="224"/>
      <c r="IFD206" s="335"/>
      <c r="IFE206" s="335"/>
      <c r="IFF206" s="224"/>
      <c r="IFG206" s="372"/>
      <c r="IFH206" s="372"/>
      <c r="IFI206" s="333"/>
      <c r="IFJ206" s="334"/>
      <c r="IFK206" s="372"/>
      <c r="IFL206" s="224"/>
      <c r="IFM206" s="224"/>
      <c r="IFN206" s="335"/>
      <c r="IFO206" s="335"/>
      <c r="IFP206" s="224"/>
      <c r="IFQ206" s="372"/>
      <c r="IFR206" s="372"/>
      <c r="IFS206" s="333"/>
      <c r="IFT206" s="334"/>
      <c r="IFU206" s="372"/>
      <c r="IFV206" s="224"/>
      <c r="IFW206" s="224"/>
      <c r="IFX206" s="335"/>
      <c r="IFY206" s="335"/>
      <c r="IFZ206" s="224"/>
      <c r="IGA206" s="372"/>
      <c r="IGB206" s="372"/>
      <c r="IGC206" s="333"/>
      <c r="IGD206" s="334"/>
      <c r="IGE206" s="372"/>
      <c r="IGF206" s="224"/>
      <c r="IGG206" s="224"/>
      <c r="IGH206" s="335"/>
      <c r="IGI206" s="335"/>
      <c r="IGJ206" s="224"/>
      <c r="IGK206" s="372"/>
      <c r="IGL206" s="372"/>
      <c r="IGM206" s="333"/>
      <c r="IGN206" s="334"/>
      <c r="IGO206" s="372"/>
      <c r="IGP206" s="224"/>
      <c r="IGQ206" s="224"/>
      <c r="IGR206" s="335"/>
      <c r="IGS206" s="335"/>
      <c r="IGT206" s="224"/>
      <c r="IGU206" s="372"/>
      <c r="IGV206" s="372"/>
      <c r="IGW206" s="333"/>
      <c r="IGX206" s="334"/>
      <c r="IGY206" s="372"/>
      <c r="IGZ206" s="224"/>
      <c r="IHA206" s="224"/>
      <c r="IHB206" s="335"/>
      <c r="IHC206" s="335"/>
      <c r="IHD206" s="224"/>
      <c r="IHE206" s="372"/>
      <c r="IHF206" s="372"/>
      <c r="IHG206" s="333"/>
      <c r="IHH206" s="334"/>
      <c r="IHI206" s="372"/>
      <c r="IHJ206" s="224"/>
      <c r="IHK206" s="224"/>
      <c r="IHL206" s="335"/>
      <c r="IHM206" s="335"/>
      <c r="IHN206" s="224"/>
      <c r="IHO206" s="372"/>
      <c r="IHP206" s="372"/>
      <c r="IHQ206" s="333"/>
      <c r="IHR206" s="334"/>
      <c r="IHS206" s="372"/>
      <c r="IHT206" s="224"/>
      <c r="IHU206" s="224"/>
      <c r="IHV206" s="335"/>
      <c r="IHW206" s="335"/>
      <c r="IHX206" s="224"/>
      <c r="IHY206" s="372"/>
      <c r="IHZ206" s="372"/>
      <c r="IIA206" s="333"/>
      <c r="IIB206" s="334"/>
      <c r="IIC206" s="372"/>
      <c r="IID206" s="224"/>
      <c r="IIE206" s="224"/>
      <c r="IIF206" s="335"/>
      <c r="IIG206" s="335"/>
      <c r="IIH206" s="224"/>
      <c r="III206" s="372"/>
      <c r="IIJ206" s="372"/>
      <c r="IIK206" s="333"/>
      <c r="IIL206" s="334"/>
      <c r="IIM206" s="372"/>
      <c r="IIN206" s="224"/>
      <c r="IIO206" s="224"/>
      <c r="IIP206" s="335"/>
      <c r="IIQ206" s="335"/>
      <c r="IIR206" s="224"/>
      <c r="IIS206" s="372"/>
      <c r="IIT206" s="372"/>
      <c r="IIU206" s="333"/>
      <c r="IIV206" s="334"/>
      <c r="IIW206" s="372"/>
      <c r="IIX206" s="224"/>
      <c r="IIY206" s="224"/>
      <c r="IIZ206" s="335"/>
      <c r="IJA206" s="335"/>
      <c r="IJB206" s="224"/>
      <c r="IJC206" s="372"/>
      <c r="IJD206" s="372"/>
      <c r="IJE206" s="333"/>
      <c r="IJF206" s="334"/>
      <c r="IJG206" s="372"/>
      <c r="IJH206" s="224"/>
      <c r="IJI206" s="224"/>
      <c r="IJJ206" s="335"/>
      <c r="IJK206" s="335"/>
      <c r="IJL206" s="224"/>
      <c r="IJM206" s="372"/>
      <c r="IJN206" s="372"/>
      <c r="IJO206" s="333"/>
      <c r="IJP206" s="334"/>
      <c r="IJQ206" s="372"/>
      <c r="IJR206" s="224"/>
      <c r="IJS206" s="224"/>
      <c r="IJT206" s="335"/>
      <c r="IJU206" s="335"/>
      <c r="IJV206" s="224"/>
      <c r="IJW206" s="372"/>
      <c r="IJX206" s="372"/>
      <c r="IJY206" s="333"/>
      <c r="IJZ206" s="334"/>
      <c r="IKA206" s="372"/>
      <c r="IKB206" s="224"/>
      <c r="IKC206" s="224"/>
      <c r="IKD206" s="335"/>
      <c r="IKE206" s="335"/>
      <c r="IKF206" s="224"/>
      <c r="IKG206" s="372"/>
      <c r="IKH206" s="372"/>
      <c r="IKI206" s="333"/>
      <c r="IKJ206" s="334"/>
      <c r="IKK206" s="372"/>
      <c r="IKL206" s="224"/>
      <c r="IKM206" s="224"/>
      <c r="IKN206" s="335"/>
      <c r="IKO206" s="335"/>
      <c r="IKP206" s="224"/>
      <c r="IKQ206" s="372"/>
      <c r="IKR206" s="372"/>
      <c r="IKS206" s="333"/>
      <c r="IKT206" s="334"/>
      <c r="IKU206" s="372"/>
      <c r="IKV206" s="224"/>
      <c r="IKW206" s="224"/>
      <c r="IKX206" s="335"/>
      <c r="IKY206" s="335"/>
      <c r="IKZ206" s="224"/>
      <c r="ILA206" s="372"/>
      <c r="ILB206" s="372"/>
      <c r="ILC206" s="333"/>
      <c r="ILD206" s="334"/>
      <c r="ILE206" s="372"/>
      <c r="ILF206" s="224"/>
      <c r="ILG206" s="224"/>
      <c r="ILH206" s="335"/>
      <c r="ILI206" s="335"/>
      <c r="ILJ206" s="224"/>
      <c r="ILK206" s="372"/>
      <c r="ILL206" s="372"/>
      <c r="ILM206" s="333"/>
      <c r="ILN206" s="334"/>
      <c r="ILO206" s="372"/>
      <c r="ILP206" s="224"/>
      <c r="ILQ206" s="224"/>
      <c r="ILR206" s="335"/>
      <c r="ILS206" s="335"/>
      <c r="ILT206" s="224"/>
      <c r="ILU206" s="372"/>
      <c r="ILV206" s="372"/>
      <c r="ILW206" s="333"/>
      <c r="ILX206" s="334"/>
      <c r="ILY206" s="372"/>
      <c r="ILZ206" s="224"/>
      <c r="IMA206" s="224"/>
      <c r="IMB206" s="335"/>
      <c r="IMC206" s="335"/>
      <c r="IMD206" s="224"/>
      <c r="IME206" s="372"/>
      <c r="IMF206" s="372"/>
      <c r="IMG206" s="333"/>
      <c r="IMH206" s="334"/>
      <c r="IMI206" s="372"/>
      <c r="IMJ206" s="224"/>
      <c r="IMK206" s="224"/>
      <c r="IML206" s="335"/>
      <c r="IMM206" s="335"/>
      <c r="IMN206" s="224"/>
      <c r="IMO206" s="372"/>
      <c r="IMP206" s="372"/>
      <c r="IMQ206" s="333"/>
      <c r="IMR206" s="334"/>
      <c r="IMS206" s="372"/>
      <c r="IMT206" s="224"/>
      <c r="IMU206" s="224"/>
      <c r="IMV206" s="335"/>
      <c r="IMW206" s="335"/>
      <c r="IMX206" s="224"/>
      <c r="IMY206" s="372"/>
      <c r="IMZ206" s="372"/>
      <c r="INA206" s="333"/>
      <c r="INB206" s="334"/>
      <c r="INC206" s="372"/>
      <c r="IND206" s="224"/>
      <c r="INE206" s="224"/>
      <c r="INF206" s="335"/>
      <c r="ING206" s="335"/>
      <c r="INH206" s="224"/>
      <c r="INI206" s="372"/>
      <c r="INJ206" s="372"/>
      <c r="INK206" s="333"/>
      <c r="INL206" s="334"/>
      <c r="INM206" s="372"/>
      <c r="INN206" s="224"/>
      <c r="INO206" s="224"/>
      <c r="INP206" s="335"/>
      <c r="INQ206" s="335"/>
      <c r="INR206" s="224"/>
      <c r="INS206" s="372"/>
      <c r="INT206" s="372"/>
      <c r="INU206" s="333"/>
      <c r="INV206" s="334"/>
      <c r="INW206" s="372"/>
      <c r="INX206" s="224"/>
      <c r="INY206" s="224"/>
      <c r="INZ206" s="335"/>
      <c r="IOA206" s="335"/>
      <c r="IOB206" s="224"/>
      <c r="IOC206" s="372"/>
      <c r="IOD206" s="372"/>
      <c r="IOE206" s="333"/>
      <c r="IOF206" s="334"/>
      <c r="IOG206" s="372"/>
      <c r="IOH206" s="224"/>
      <c r="IOI206" s="224"/>
      <c r="IOJ206" s="335"/>
      <c r="IOK206" s="335"/>
      <c r="IOL206" s="224"/>
      <c r="IOM206" s="372"/>
      <c r="ION206" s="372"/>
      <c r="IOO206" s="333"/>
      <c r="IOP206" s="334"/>
      <c r="IOQ206" s="372"/>
      <c r="IOR206" s="224"/>
      <c r="IOS206" s="224"/>
      <c r="IOT206" s="335"/>
      <c r="IOU206" s="335"/>
      <c r="IOV206" s="224"/>
      <c r="IOW206" s="372"/>
      <c r="IOX206" s="372"/>
      <c r="IOY206" s="333"/>
      <c r="IOZ206" s="334"/>
      <c r="IPA206" s="372"/>
      <c r="IPB206" s="224"/>
      <c r="IPC206" s="224"/>
      <c r="IPD206" s="335"/>
      <c r="IPE206" s="335"/>
      <c r="IPF206" s="224"/>
      <c r="IPG206" s="372"/>
      <c r="IPH206" s="372"/>
      <c r="IPI206" s="333"/>
      <c r="IPJ206" s="334"/>
      <c r="IPK206" s="372"/>
      <c r="IPL206" s="224"/>
      <c r="IPM206" s="224"/>
      <c r="IPN206" s="335"/>
      <c r="IPO206" s="335"/>
      <c r="IPP206" s="224"/>
      <c r="IPQ206" s="372"/>
      <c r="IPR206" s="372"/>
      <c r="IPS206" s="333"/>
      <c r="IPT206" s="334"/>
      <c r="IPU206" s="372"/>
      <c r="IPV206" s="224"/>
      <c r="IPW206" s="224"/>
      <c r="IPX206" s="335"/>
      <c r="IPY206" s="335"/>
      <c r="IPZ206" s="224"/>
      <c r="IQA206" s="372"/>
      <c r="IQB206" s="372"/>
      <c r="IQC206" s="333"/>
      <c r="IQD206" s="334"/>
      <c r="IQE206" s="372"/>
      <c r="IQF206" s="224"/>
      <c r="IQG206" s="224"/>
      <c r="IQH206" s="335"/>
      <c r="IQI206" s="335"/>
      <c r="IQJ206" s="224"/>
      <c r="IQK206" s="372"/>
      <c r="IQL206" s="372"/>
      <c r="IQM206" s="333"/>
      <c r="IQN206" s="334"/>
      <c r="IQO206" s="372"/>
      <c r="IQP206" s="224"/>
      <c r="IQQ206" s="224"/>
      <c r="IQR206" s="335"/>
      <c r="IQS206" s="335"/>
      <c r="IQT206" s="224"/>
      <c r="IQU206" s="372"/>
      <c r="IQV206" s="372"/>
      <c r="IQW206" s="333"/>
      <c r="IQX206" s="334"/>
      <c r="IQY206" s="372"/>
      <c r="IQZ206" s="224"/>
      <c r="IRA206" s="224"/>
      <c r="IRB206" s="335"/>
      <c r="IRC206" s="335"/>
      <c r="IRD206" s="224"/>
      <c r="IRE206" s="372"/>
      <c r="IRF206" s="372"/>
      <c r="IRG206" s="333"/>
      <c r="IRH206" s="334"/>
      <c r="IRI206" s="372"/>
      <c r="IRJ206" s="224"/>
      <c r="IRK206" s="224"/>
      <c r="IRL206" s="335"/>
      <c r="IRM206" s="335"/>
      <c r="IRN206" s="224"/>
      <c r="IRO206" s="372"/>
      <c r="IRP206" s="372"/>
      <c r="IRQ206" s="333"/>
      <c r="IRR206" s="334"/>
      <c r="IRS206" s="372"/>
      <c r="IRT206" s="224"/>
      <c r="IRU206" s="224"/>
      <c r="IRV206" s="335"/>
      <c r="IRW206" s="335"/>
      <c r="IRX206" s="224"/>
      <c r="IRY206" s="372"/>
      <c r="IRZ206" s="372"/>
      <c r="ISA206" s="333"/>
      <c r="ISB206" s="334"/>
      <c r="ISC206" s="372"/>
      <c r="ISD206" s="224"/>
      <c r="ISE206" s="224"/>
      <c r="ISF206" s="335"/>
      <c r="ISG206" s="335"/>
      <c r="ISH206" s="224"/>
      <c r="ISI206" s="372"/>
      <c r="ISJ206" s="372"/>
      <c r="ISK206" s="333"/>
      <c r="ISL206" s="334"/>
      <c r="ISM206" s="372"/>
      <c r="ISN206" s="224"/>
      <c r="ISO206" s="224"/>
      <c r="ISP206" s="335"/>
      <c r="ISQ206" s="335"/>
      <c r="ISR206" s="224"/>
      <c r="ISS206" s="372"/>
      <c r="IST206" s="372"/>
      <c r="ISU206" s="333"/>
      <c r="ISV206" s="334"/>
      <c r="ISW206" s="372"/>
      <c r="ISX206" s="224"/>
      <c r="ISY206" s="224"/>
      <c r="ISZ206" s="335"/>
      <c r="ITA206" s="335"/>
      <c r="ITB206" s="224"/>
      <c r="ITC206" s="372"/>
      <c r="ITD206" s="372"/>
      <c r="ITE206" s="333"/>
      <c r="ITF206" s="334"/>
      <c r="ITG206" s="372"/>
      <c r="ITH206" s="224"/>
      <c r="ITI206" s="224"/>
      <c r="ITJ206" s="335"/>
      <c r="ITK206" s="335"/>
      <c r="ITL206" s="224"/>
      <c r="ITM206" s="372"/>
      <c r="ITN206" s="372"/>
      <c r="ITO206" s="333"/>
      <c r="ITP206" s="334"/>
      <c r="ITQ206" s="372"/>
      <c r="ITR206" s="224"/>
      <c r="ITS206" s="224"/>
      <c r="ITT206" s="335"/>
      <c r="ITU206" s="335"/>
      <c r="ITV206" s="224"/>
      <c r="ITW206" s="372"/>
      <c r="ITX206" s="372"/>
      <c r="ITY206" s="333"/>
      <c r="ITZ206" s="334"/>
      <c r="IUA206" s="372"/>
      <c r="IUB206" s="224"/>
      <c r="IUC206" s="224"/>
      <c r="IUD206" s="335"/>
      <c r="IUE206" s="335"/>
      <c r="IUF206" s="224"/>
      <c r="IUG206" s="372"/>
      <c r="IUH206" s="372"/>
      <c r="IUI206" s="333"/>
      <c r="IUJ206" s="334"/>
      <c r="IUK206" s="372"/>
      <c r="IUL206" s="224"/>
      <c r="IUM206" s="224"/>
      <c r="IUN206" s="335"/>
      <c r="IUO206" s="335"/>
      <c r="IUP206" s="224"/>
      <c r="IUQ206" s="372"/>
      <c r="IUR206" s="372"/>
      <c r="IUS206" s="333"/>
      <c r="IUT206" s="334"/>
      <c r="IUU206" s="372"/>
      <c r="IUV206" s="224"/>
      <c r="IUW206" s="224"/>
      <c r="IUX206" s="335"/>
      <c r="IUY206" s="335"/>
      <c r="IUZ206" s="224"/>
      <c r="IVA206" s="372"/>
      <c r="IVB206" s="372"/>
      <c r="IVC206" s="333"/>
      <c r="IVD206" s="334"/>
      <c r="IVE206" s="372"/>
      <c r="IVF206" s="224"/>
      <c r="IVG206" s="224"/>
      <c r="IVH206" s="335"/>
      <c r="IVI206" s="335"/>
      <c r="IVJ206" s="224"/>
      <c r="IVK206" s="372"/>
      <c r="IVL206" s="372"/>
      <c r="IVM206" s="333"/>
      <c r="IVN206" s="334"/>
      <c r="IVO206" s="372"/>
      <c r="IVP206" s="224"/>
      <c r="IVQ206" s="224"/>
      <c r="IVR206" s="335"/>
      <c r="IVS206" s="335"/>
      <c r="IVT206" s="224"/>
      <c r="IVU206" s="372"/>
      <c r="IVV206" s="372"/>
      <c r="IVW206" s="333"/>
      <c r="IVX206" s="334"/>
      <c r="IVY206" s="372"/>
      <c r="IVZ206" s="224"/>
      <c r="IWA206" s="224"/>
      <c r="IWB206" s="335"/>
      <c r="IWC206" s="335"/>
      <c r="IWD206" s="224"/>
      <c r="IWE206" s="372"/>
      <c r="IWF206" s="372"/>
      <c r="IWG206" s="333"/>
      <c r="IWH206" s="334"/>
      <c r="IWI206" s="372"/>
      <c r="IWJ206" s="224"/>
      <c r="IWK206" s="224"/>
      <c r="IWL206" s="335"/>
      <c r="IWM206" s="335"/>
      <c r="IWN206" s="224"/>
      <c r="IWO206" s="372"/>
      <c r="IWP206" s="372"/>
      <c r="IWQ206" s="333"/>
      <c r="IWR206" s="334"/>
      <c r="IWS206" s="372"/>
      <c r="IWT206" s="224"/>
      <c r="IWU206" s="224"/>
      <c r="IWV206" s="335"/>
      <c r="IWW206" s="335"/>
      <c r="IWX206" s="224"/>
      <c r="IWY206" s="372"/>
      <c r="IWZ206" s="372"/>
      <c r="IXA206" s="333"/>
      <c r="IXB206" s="334"/>
      <c r="IXC206" s="372"/>
      <c r="IXD206" s="224"/>
      <c r="IXE206" s="224"/>
      <c r="IXF206" s="335"/>
      <c r="IXG206" s="335"/>
      <c r="IXH206" s="224"/>
      <c r="IXI206" s="372"/>
      <c r="IXJ206" s="372"/>
      <c r="IXK206" s="333"/>
      <c r="IXL206" s="334"/>
      <c r="IXM206" s="372"/>
      <c r="IXN206" s="224"/>
      <c r="IXO206" s="224"/>
      <c r="IXP206" s="335"/>
      <c r="IXQ206" s="335"/>
      <c r="IXR206" s="224"/>
      <c r="IXS206" s="372"/>
      <c r="IXT206" s="372"/>
      <c r="IXU206" s="333"/>
      <c r="IXV206" s="334"/>
      <c r="IXW206" s="372"/>
      <c r="IXX206" s="224"/>
      <c r="IXY206" s="224"/>
      <c r="IXZ206" s="335"/>
      <c r="IYA206" s="335"/>
      <c r="IYB206" s="224"/>
      <c r="IYC206" s="372"/>
      <c r="IYD206" s="372"/>
      <c r="IYE206" s="333"/>
      <c r="IYF206" s="334"/>
      <c r="IYG206" s="372"/>
      <c r="IYH206" s="224"/>
      <c r="IYI206" s="224"/>
      <c r="IYJ206" s="335"/>
      <c r="IYK206" s="335"/>
      <c r="IYL206" s="224"/>
      <c r="IYM206" s="372"/>
      <c r="IYN206" s="372"/>
      <c r="IYO206" s="333"/>
      <c r="IYP206" s="334"/>
      <c r="IYQ206" s="372"/>
      <c r="IYR206" s="224"/>
      <c r="IYS206" s="224"/>
      <c r="IYT206" s="335"/>
      <c r="IYU206" s="335"/>
      <c r="IYV206" s="224"/>
      <c r="IYW206" s="372"/>
      <c r="IYX206" s="372"/>
      <c r="IYY206" s="333"/>
      <c r="IYZ206" s="334"/>
      <c r="IZA206" s="372"/>
      <c r="IZB206" s="224"/>
      <c r="IZC206" s="224"/>
      <c r="IZD206" s="335"/>
      <c r="IZE206" s="335"/>
      <c r="IZF206" s="224"/>
      <c r="IZG206" s="372"/>
      <c r="IZH206" s="372"/>
      <c r="IZI206" s="333"/>
      <c r="IZJ206" s="334"/>
      <c r="IZK206" s="372"/>
      <c r="IZL206" s="224"/>
      <c r="IZM206" s="224"/>
      <c r="IZN206" s="335"/>
      <c r="IZO206" s="335"/>
      <c r="IZP206" s="224"/>
      <c r="IZQ206" s="372"/>
      <c r="IZR206" s="372"/>
      <c r="IZS206" s="333"/>
      <c r="IZT206" s="334"/>
      <c r="IZU206" s="372"/>
      <c r="IZV206" s="224"/>
      <c r="IZW206" s="224"/>
      <c r="IZX206" s="335"/>
      <c r="IZY206" s="335"/>
      <c r="IZZ206" s="224"/>
      <c r="JAA206" s="372"/>
      <c r="JAB206" s="372"/>
      <c r="JAC206" s="333"/>
      <c r="JAD206" s="334"/>
      <c r="JAE206" s="372"/>
      <c r="JAF206" s="224"/>
      <c r="JAG206" s="224"/>
      <c r="JAH206" s="335"/>
      <c r="JAI206" s="335"/>
      <c r="JAJ206" s="224"/>
      <c r="JAK206" s="372"/>
      <c r="JAL206" s="372"/>
      <c r="JAM206" s="333"/>
      <c r="JAN206" s="334"/>
      <c r="JAO206" s="372"/>
      <c r="JAP206" s="224"/>
      <c r="JAQ206" s="224"/>
      <c r="JAR206" s="335"/>
      <c r="JAS206" s="335"/>
      <c r="JAT206" s="224"/>
      <c r="JAU206" s="372"/>
      <c r="JAV206" s="372"/>
      <c r="JAW206" s="333"/>
      <c r="JAX206" s="334"/>
      <c r="JAY206" s="372"/>
      <c r="JAZ206" s="224"/>
      <c r="JBA206" s="224"/>
      <c r="JBB206" s="335"/>
      <c r="JBC206" s="335"/>
      <c r="JBD206" s="224"/>
      <c r="JBE206" s="372"/>
      <c r="JBF206" s="372"/>
      <c r="JBG206" s="333"/>
      <c r="JBH206" s="334"/>
      <c r="JBI206" s="372"/>
      <c r="JBJ206" s="224"/>
      <c r="JBK206" s="224"/>
      <c r="JBL206" s="335"/>
      <c r="JBM206" s="335"/>
      <c r="JBN206" s="224"/>
      <c r="JBO206" s="372"/>
      <c r="JBP206" s="372"/>
      <c r="JBQ206" s="333"/>
      <c r="JBR206" s="334"/>
      <c r="JBS206" s="372"/>
      <c r="JBT206" s="224"/>
      <c r="JBU206" s="224"/>
      <c r="JBV206" s="335"/>
      <c r="JBW206" s="335"/>
      <c r="JBX206" s="224"/>
      <c r="JBY206" s="372"/>
      <c r="JBZ206" s="372"/>
      <c r="JCA206" s="333"/>
      <c r="JCB206" s="334"/>
      <c r="JCC206" s="372"/>
      <c r="JCD206" s="224"/>
      <c r="JCE206" s="224"/>
      <c r="JCF206" s="335"/>
      <c r="JCG206" s="335"/>
      <c r="JCH206" s="224"/>
      <c r="JCI206" s="372"/>
      <c r="JCJ206" s="372"/>
      <c r="JCK206" s="333"/>
      <c r="JCL206" s="334"/>
      <c r="JCM206" s="372"/>
      <c r="JCN206" s="224"/>
      <c r="JCO206" s="224"/>
      <c r="JCP206" s="335"/>
      <c r="JCQ206" s="335"/>
      <c r="JCR206" s="224"/>
      <c r="JCS206" s="372"/>
      <c r="JCT206" s="372"/>
      <c r="JCU206" s="333"/>
      <c r="JCV206" s="334"/>
      <c r="JCW206" s="372"/>
      <c r="JCX206" s="224"/>
      <c r="JCY206" s="224"/>
      <c r="JCZ206" s="335"/>
      <c r="JDA206" s="335"/>
      <c r="JDB206" s="224"/>
      <c r="JDC206" s="372"/>
      <c r="JDD206" s="372"/>
      <c r="JDE206" s="333"/>
      <c r="JDF206" s="334"/>
      <c r="JDG206" s="372"/>
      <c r="JDH206" s="224"/>
      <c r="JDI206" s="224"/>
      <c r="JDJ206" s="335"/>
      <c r="JDK206" s="335"/>
      <c r="JDL206" s="224"/>
      <c r="JDM206" s="372"/>
      <c r="JDN206" s="372"/>
      <c r="JDO206" s="333"/>
      <c r="JDP206" s="334"/>
      <c r="JDQ206" s="372"/>
      <c r="JDR206" s="224"/>
      <c r="JDS206" s="224"/>
      <c r="JDT206" s="335"/>
      <c r="JDU206" s="335"/>
      <c r="JDV206" s="224"/>
      <c r="JDW206" s="372"/>
      <c r="JDX206" s="372"/>
      <c r="JDY206" s="333"/>
      <c r="JDZ206" s="334"/>
      <c r="JEA206" s="372"/>
      <c r="JEB206" s="224"/>
      <c r="JEC206" s="224"/>
      <c r="JED206" s="335"/>
      <c r="JEE206" s="335"/>
      <c r="JEF206" s="224"/>
      <c r="JEG206" s="372"/>
      <c r="JEH206" s="372"/>
      <c r="JEI206" s="333"/>
      <c r="JEJ206" s="334"/>
      <c r="JEK206" s="372"/>
      <c r="JEL206" s="224"/>
      <c r="JEM206" s="224"/>
      <c r="JEN206" s="335"/>
      <c r="JEO206" s="335"/>
      <c r="JEP206" s="224"/>
      <c r="JEQ206" s="372"/>
      <c r="JER206" s="372"/>
      <c r="JES206" s="333"/>
      <c r="JET206" s="334"/>
      <c r="JEU206" s="372"/>
      <c r="JEV206" s="224"/>
      <c r="JEW206" s="224"/>
      <c r="JEX206" s="335"/>
      <c r="JEY206" s="335"/>
      <c r="JEZ206" s="224"/>
      <c r="JFA206" s="372"/>
      <c r="JFB206" s="372"/>
      <c r="JFC206" s="333"/>
      <c r="JFD206" s="334"/>
      <c r="JFE206" s="372"/>
      <c r="JFF206" s="224"/>
      <c r="JFG206" s="224"/>
      <c r="JFH206" s="335"/>
      <c r="JFI206" s="335"/>
      <c r="JFJ206" s="224"/>
      <c r="JFK206" s="372"/>
      <c r="JFL206" s="372"/>
      <c r="JFM206" s="333"/>
      <c r="JFN206" s="334"/>
      <c r="JFO206" s="372"/>
      <c r="JFP206" s="224"/>
      <c r="JFQ206" s="224"/>
      <c r="JFR206" s="335"/>
      <c r="JFS206" s="335"/>
      <c r="JFT206" s="224"/>
      <c r="JFU206" s="372"/>
      <c r="JFV206" s="372"/>
      <c r="JFW206" s="333"/>
      <c r="JFX206" s="334"/>
      <c r="JFY206" s="372"/>
      <c r="JFZ206" s="224"/>
      <c r="JGA206" s="224"/>
      <c r="JGB206" s="335"/>
      <c r="JGC206" s="335"/>
      <c r="JGD206" s="224"/>
      <c r="JGE206" s="372"/>
      <c r="JGF206" s="372"/>
      <c r="JGG206" s="333"/>
      <c r="JGH206" s="334"/>
      <c r="JGI206" s="372"/>
      <c r="JGJ206" s="224"/>
      <c r="JGK206" s="224"/>
      <c r="JGL206" s="335"/>
      <c r="JGM206" s="335"/>
      <c r="JGN206" s="224"/>
      <c r="JGO206" s="372"/>
      <c r="JGP206" s="372"/>
      <c r="JGQ206" s="333"/>
      <c r="JGR206" s="334"/>
      <c r="JGS206" s="372"/>
      <c r="JGT206" s="224"/>
      <c r="JGU206" s="224"/>
      <c r="JGV206" s="335"/>
      <c r="JGW206" s="335"/>
      <c r="JGX206" s="224"/>
      <c r="JGY206" s="372"/>
      <c r="JGZ206" s="372"/>
      <c r="JHA206" s="333"/>
      <c r="JHB206" s="334"/>
      <c r="JHC206" s="372"/>
      <c r="JHD206" s="224"/>
      <c r="JHE206" s="224"/>
      <c r="JHF206" s="335"/>
      <c r="JHG206" s="335"/>
      <c r="JHH206" s="224"/>
      <c r="JHI206" s="372"/>
      <c r="JHJ206" s="372"/>
      <c r="JHK206" s="333"/>
      <c r="JHL206" s="334"/>
      <c r="JHM206" s="372"/>
      <c r="JHN206" s="224"/>
      <c r="JHO206" s="224"/>
      <c r="JHP206" s="335"/>
      <c r="JHQ206" s="335"/>
      <c r="JHR206" s="224"/>
      <c r="JHS206" s="372"/>
      <c r="JHT206" s="372"/>
      <c r="JHU206" s="333"/>
      <c r="JHV206" s="334"/>
      <c r="JHW206" s="372"/>
      <c r="JHX206" s="224"/>
      <c r="JHY206" s="224"/>
      <c r="JHZ206" s="335"/>
      <c r="JIA206" s="335"/>
      <c r="JIB206" s="224"/>
      <c r="JIC206" s="372"/>
      <c r="JID206" s="372"/>
      <c r="JIE206" s="333"/>
      <c r="JIF206" s="334"/>
      <c r="JIG206" s="372"/>
      <c r="JIH206" s="224"/>
      <c r="JII206" s="224"/>
      <c r="JIJ206" s="335"/>
      <c r="JIK206" s="335"/>
      <c r="JIL206" s="224"/>
      <c r="JIM206" s="372"/>
      <c r="JIN206" s="372"/>
      <c r="JIO206" s="333"/>
      <c r="JIP206" s="334"/>
      <c r="JIQ206" s="372"/>
      <c r="JIR206" s="224"/>
      <c r="JIS206" s="224"/>
      <c r="JIT206" s="335"/>
      <c r="JIU206" s="335"/>
      <c r="JIV206" s="224"/>
      <c r="JIW206" s="372"/>
      <c r="JIX206" s="372"/>
      <c r="JIY206" s="333"/>
      <c r="JIZ206" s="334"/>
      <c r="JJA206" s="372"/>
      <c r="JJB206" s="224"/>
      <c r="JJC206" s="224"/>
      <c r="JJD206" s="335"/>
      <c r="JJE206" s="335"/>
      <c r="JJF206" s="224"/>
      <c r="JJG206" s="372"/>
      <c r="JJH206" s="372"/>
      <c r="JJI206" s="333"/>
      <c r="JJJ206" s="334"/>
      <c r="JJK206" s="372"/>
      <c r="JJL206" s="224"/>
      <c r="JJM206" s="224"/>
      <c r="JJN206" s="335"/>
      <c r="JJO206" s="335"/>
      <c r="JJP206" s="224"/>
      <c r="JJQ206" s="372"/>
      <c r="JJR206" s="372"/>
      <c r="JJS206" s="333"/>
      <c r="JJT206" s="334"/>
      <c r="JJU206" s="372"/>
      <c r="JJV206" s="224"/>
      <c r="JJW206" s="224"/>
      <c r="JJX206" s="335"/>
      <c r="JJY206" s="335"/>
      <c r="JJZ206" s="224"/>
      <c r="JKA206" s="372"/>
      <c r="JKB206" s="372"/>
      <c r="JKC206" s="333"/>
      <c r="JKD206" s="334"/>
      <c r="JKE206" s="372"/>
      <c r="JKF206" s="224"/>
      <c r="JKG206" s="224"/>
      <c r="JKH206" s="335"/>
      <c r="JKI206" s="335"/>
      <c r="JKJ206" s="224"/>
      <c r="JKK206" s="372"/>
      <c r="JKL206" s="372"/>
      <c r="JKM206" s="333"/>
      <c r="JKN206" s="334"/>
      <c r="JKO206" s="372"/>
      <c r="JKP206" s="224"/>
      <c r="JKQ206" s="224"/>
      <c r="JKR206" s="335"/>
      <c r="JKS206" s="335"/>
      <c r="JKT206" s="224"/>
      <c r="JKU206" s="372"/>
      <c r="JKV206" s="372"/>
      <c r="JKW206" s="333"/>
      <c r="JKX206" s="334"/>
      <c r="JKY206" s="372"/>
      <c r="JKZ206" s="224"/>
      <c r="JLA206" s="224"/>
      <c r="JLB206" s="335"/>
      <c r="JLC206" s="335"/>
      <c r="JLD206" s="224"/>
      <c r="JLE206" s="372"/>
      <c r="JLF206" s="372"/>
      <c r="JLG206" s="333"/>
      <c r="JLH206" s="334"/>
      <c r="JLI206" s="372"/>
      <c r="JLJ206" s="224"/>
      <c r="JLK206" s="224"/>
      <c r="JLL206" s="335"/>
      <c r="JLM206" s="335"/>
      <c r="JLN206" s="224"/>
      <c r="JLO206" s="372"/>
      <c r="JLP206" s="372"/>
      <c r="JLQ206" s="333"/>
      <c r="JLR206" s="334"/>
      <c r="JLS206" s="372"/>
      <c r="JLT206" s="224"/>
      <c r="JLU206" s="224"/>
      <c r="JLV206" s="335"/>
      <c r="JLW206" s="335"/>
      <c r="JLX206" s="224"/>
      <c r="JLY206" s="372"/>
      <c r="JLZ206" s="372"/>
      <c r="JMA206" s="333"/>
      <c r="JMB206" s="334"/>
      <c r="JMC206" s="372"/>
      <c r="JMD206" s="224"/>
      <c r="JME206" s="224"/>
      <c r="JMF206" s="335"/>
      <c r="JMG206" s="335"/>
      <c r="JMH206" s="224"/>
      <c r="JMI206" s="372"/>
      <c r="JMJ206" s="372"/>
      <c r="JMK206" s="333"/>
      <c r="JML206" s="334"/>
      <c r="JMM206" s="372"/>
      <c r="JMN206" s="224"/>
      <c r="JMO206" s="224"/>
      <c r="JMP206" s="335"/>
      <c r="JMQ206" s="335"/>
      <c r="JMR206" s="224"/>
      <c r="JMS206" s="372"/>
      <c r="JMT206" s="372"/>
      <c r="JMU206" s="333"/>
      <c r="JMV206" s="334"/>
      <c r="JMW206" s="372"/>
      <c r="JMX206" s="224"/>
      <c r="JMY206" s="224"/>
      <c r="JMZ206" s="335"/>
      <c r="JNA206" s="335"/>
      <c r="JNB206" s="224"/>
      <c r="JNC206" s="372"/>
      <c r="JND206" s="372"/>
      <c r="JNE206" s="333"/>
      <c r="JNF206" s="334"/>
      <c r="JNG206" s="372"/>
      <c r="JNH206" s="224"/>
      <c r="JNI206" s="224"/>
      <c r="JNJ206" s="335"/>
      <c r="JNK206" s="335"/>
      <c r="JNL206" s="224"/>
      <c r="JNM206" s="372"/>
      <c r="JNN206" s="372"/>
      <c r="JNO206" s="333"/>
      <c r="JNP206" s="334"/>
      <c r="JNQ206" s="372"/>
      <c r="JNR206" s="224"/>
      <c r="JNS206" s="224"/>
      <c r="JNT206" s="335"/>
      <c r="JNU206" s="335"/>
      <c r="JNV206" s="224"/>
      <c r="JNW206" s="372"/>
      <c r="JNX206" s="372"/>
      <c r="JNY206" s="333"/>
      <c r="JNZ206" s="334"/>
      <c r="JOA206" s="372"/>
      <c r="JOB206" s="224"/>
      <c r="JOC206" s="224"/>
      <c r="JOD206" s="335"/>
      <c r="JOE206" s="335"/>
      <c r="JOF206" s="224"/>
      <c r="JOG206" s="372"/>
      <c r="JOH206" s="372"/>
      <c r="JOI206" s="333"/>
      <c r="JOJ206" s="334"/>
      <c r="JOK206" s="372"/>
      <c r="JOL206" s="224"/>
      <c r="JOM206" s="224"/>
      <c r="JON206" s="335"/>
      <c r="JOO206" s="335"/>
      <c r="JOP206" s="224"/>
      <c r="JOQ206" s="372"/>
      <c r="JOR206" s="372"/>
      <c r="JOS206" s="333"/>
      <c r="JOT206" s="334"/>
      <c r="JOU206" s="372"/>
      <c r="JOV206" s="224"/>
      <c r="JOW206" s="224"/>
      <c r="JOX206" s="335"/>
      <c r="JOY206" s="335"/>
      <c r="JOZ206" s="224"/>
      <c r="JPA206" s="372"/>
      <c r="JPB206" s="372"/>
      <c r="JPC206" s="333"/>
      <c r="JPD206" s="334"/>
      <c r="JPE206" s="372"/>
      <c r="JPF206" s="224"/>
      <c r="JPG206" s="224"/>
      <c r="JPH206" s="335"/>
      <c r="JPI206" s="335"/>
      <c r="JPJ206" s="224"/>
      <c r="JPK206" s="372"/>
      <c r="JPL206" s="372"/>
      <c r="JPM206" s="333"/>
      <c r="JPN206" s="334"/>
      <c r="JPO206" s="372"/>
      <c r="JPP206" s="224"/>
      <c r="JPQ206" s="224"/>
      <c r="JPR206" s="335"/>
      <c r="JPS206" s="335"/>
      <c r="JPT206" s="224"/>
      <c r="JPU206" s="372"/>
      <c r="JPV206" s="372"/>
      <c r="JPW206" s="333"/>
      <c r="JPX206" s="334"/>
      <c r="JPY206" s="372"/>
      <c r="JPZ206" s="224"/>
      <c r="JQA206" s="224"/>
      <c r="JQB206" s="335"/>
      <c r="JQC206" s="335"/>
      <c r="JQD206" s="224"/>
      <c r="JQE206" s="372"/>
      <c r="JQF206" s="372"/>
      <c r="JQG206" s="333"/>
      <c r="JQH206" s="334"/>
      <c r="JQI206" s="372"/>
      <c r="JQJ206" s="224"/>
      <c r="JQK206" s="224"/>
      <c r="JQL206" s="335"/>
      <c r="JQM206" s="335"/>
      <c r="JQN206" s="224"/>
      <c r="JQO206" s="372"/>
      <c r="JQP206" s="372"/>
      <c r="JQQ206" s="333"/>
      <c r="JQR206" s="334"/>
      <c r="JQS206" s="372"/>
      <c r="JQT206" s="224"/>
      <c r="JQU206" s="224"/>
      <c r="JQV206" s="335"/>
      <c r="JQW206" s="335"/>
      <c r="JQX206" s="224"/>
      <c r="JQY206" s="372"/>
      <c r="JQZ206" s="372"/>
      <c r="JRA206" s="333"/>
      <c r="JRB206" s="334"/>
      <c r="JRC206" s="372"/>
      <c r="JRD206" s="224"/>
      <c r="JRE206" s="224"/>
      <c r="JRF206" s="335"/>
      <c r="JRG206" s="335"/>
      <c r="JRH206" s="224"/>
      <c r="JRI206" s="372"/>
      <c r="JRJ206" s="372"/>
      <c r="JRK206" s="333"/>
      <c r="JRL206" s="334"/>
      <c r="JRM206" s="372"/>
      <c r="JRN206" s="224"/>
      <c r="JRO206" s="224"/>
      <c r="JRP206" s="335"/>
      <c r="JRQ206" s="335"/>
      <c r="JRR206" s="224"/>
      <c r="JRS206" s="372"/>
      <c r="JRT206" s="372"/>
      <c r="JRU206" s="333"/>
      <c r="JRV206" s="334"/>
      <c r="JRW206" s="372"/>
      <c r="JRX206" s="224"/>
      <c r="JRY206" s="224"/>
      <c r="JRZ206" s="335"/>
      <c r="JSA206" s="335"/>
      <c r="JSB206" s="224"/>
      <c r="JSC206" s="372"/>
      <c r="JSD206" s="372"/>
      <c r="JSE206" s="333"/>
      <c r="JSF206" s="334"/>
      <c r="JSG206" s="372"/>
      <c r="JSH206" s="224"/>
      <c r="JSI206" s="224"/>
      <c r="JSJ206" s="335"/>
      <c r="JSK206" s="335"/>
      <c r="JSL206" s="224"/>
      <c r="JSM206" s="372"/>
      <c r="JSN206" s="372"/>
      <c r="JSO206" s="333"/>
      <c r="JSP206" s="334"/>
      <c r="JSQ206" s="372"/>
      <c r="JSR206" s="224"/>
      <c r="JSS206" s="224"/>
      <c r="JST206" s="335"/>
      <c r="JSU206" s="335"/>
      <c r="JSV206" s="224"/>
      <c r="JSW206" s="372"/>
      <c r="JSX206" s="372"/>
      <c r="JSY206" s="333"/>
      <c r="JSZ206" s="334"/>
      <c r="JTA206" s="372"/>
      <c r="JTB206" s="224"/>
      <c r="JTC206" s="224"/>
      <c r="JTD206" s="335"/>
      <c r="JTE206" s="335"/>
      <c r="JTF206" s="224"/>
      <c r="JTG206" s="372"/>
      <c r="JTH206" s="372"/>
      <c r="JTI206" s="333"/>
      <c r="JTJ206" s="334"/>
      <c r="JTK206" s="372"/>
      <c r="JTL206" s="224"/>
      <c r="JTM206" s="224"/>
      <c r="JTN206" s="335"/>
      <c r="JTO206" s="335"/>
      <c r="JTP206" s="224"/>
      <c r="JTQ206" s="372"/>
      <c r="JTR206" s="372"/>
      <c r="JTS206" s="333"/>
      <c r="JTT206" s="334"/>
      <c r="JTU206" s="372"/>
      <c r="JTV206" s="224"/>
      <c r="JTW206" s="224"/>
      <c r="JTX206" s="335"/>
      <c r="JTY206" s="335"/>
      <c r="JTZ206" s="224"/>
      <c r="JUA206" s="372"/>
      <c r="JUB206" s="372"/>
      <c r="JUC206" s="333"/>
      <c r="JUD206" s="334"/>
      <c r="JUE206" s="372"/>
      <c r="JUF206" s="224"/>
      <c r="JUG206" s="224"/>
      <c r="JUH206" s="335"/>
      <c r="JUI206" s="335"/>
      <c r="JUJ206" s="224"/>
      <c r="JUK206" s="372"/>
      <c r="JUL206" s="372"/>
      <c r="JUM206" s="333"/>
      <c r="JUN206" s="334"/>
      <c r="JUO206" s="372"/>
      <c r="JUP206" s="224"/>
      <c r="JUQ206" s="224"/>
      <c r="JUR206" s="335"/>
      <c r="JUS206" s="335"/>
      <c r="JUT206" s="224"/>
      <c r="JUU206" s="372"/>
      <c r="JUV206" s="372"/>
      <c r="JUW206" s="333"/>
      <c r="JUX206" s="334"/>
      <c r="JUY206" s="372"/>
      <c r="JUZ206" s="224"/>
      <c r="JVA206" s="224"/>
      <c r="JVB206" s="335"/>
      <c r="JVC206" s="335"/>
      <c r="JVD206" s="224"/>
      <c r="JVE206" s="372"/>
      <c r="JVF206" s="372"/>
      <c r="JVG206" s="333"/>
      <c r="JVH206" s="334"/>
      <c r="JVI206" s="372"/>
      <c r="JVJ206" s="224"/>
      <c r="JVK206" s="224"/>
      <c r="JVL206" s="335"/>
      <c r="JVM206" s="335"/>
      <c r="JVN206" s="224"/>
      <c r="JVO206" s="372"/>
      <c r="JVP206" s="372"/>
      <c r="JVQ206" s="333"/>
      <c r="JVR206" s="334"/>
      <c r="JVS206" s="372"/>
      <c r="JVT206" s="224"/>
      <c r="JVU206" s="224"/>
      <c r="JVV206" s="335"/>
      <c r="JVW206" s="335"/>
      <c r="JVX206" s="224"/>
      <c r="JVY206" s="372"/>
      <c r="JVZ206" s="372"/>
      <c r="JWA206" s="333"/>
      <c r="JWB206" s="334"/>
      <c r="JWC206" s="372"/>
      <c r="JWD206" s="224"/>
      <c r="JWE206" s="224"/>
      <c r="JWF206" s="335"/>
      <c r="JWG206" s="335"/>
      <c r="JWH206" s="224"/>
      <c r="JWI206" s="372"/>
      <c r="JWJ206" s="372"/>
      <c r="JWK206" s="333"/>
      <c r="JWL206" s="334"/>
      <c r="JWM206" s="372"/>
      <c r="JWN206" s="224"/>
      <c r="JWO206" s="224"/>
      <c r="JWP206" s="335"/>
      <c r="JWQ206" s="335"/>
      <c r="JWR206" s="224"/>
      <c r="JWS206" s="372"/>
      <c r="JWT206" s="372"/>
      <c r="JWU206" s="333"/>
      <c r="JWV206" s="334"/>
      <c r="JWW206" s="372"/>
      <c r="JWX206" s="224"/>
      <c r="JWY206" s="224"/>
      <c r="JWZ206" s="335"/>
      <c r="JXA206" s="335"/>
      <c r="JXB206" s="224"/>
      <c r="JXC206" s="372"/>
      <c r="JXD206" s="372"/>
      <c r="JXE206" s="333"/>
      <c r="JXF206" s="334"/>
      <c r="JXG206" s="372"/>
      <c r="JXH206" s="224"/>
      <c r="JXI206" s="224"/>
      <c r="JXJ206" s="335"/>
      <c r="JXK206" s="335"/>
      <c r="JXL206" s="224"/>
      <c r="JXM206" s="372"/>
      <c r="JXN206" s="372"/>
      <c r="JXO206" s="333"/>
      <c r="JXP206" s="334"/>
      <c r="JXQ206" s="372"/>
      <c r="JXR206" s="224"/>
      <c r="JXS206" s="224"/>
      <c r="JXT206" s="335"/>
      <c r="JXU206" s="335"/>
      <c r="JXV206" s="224"/>
      <c r="JXW206" s="372"/>
      <c r="JXX206" s="372"/>
      <c r="JXY206" s="333"/>
      <c r="JXZ206" s="334"/>
      <c r="JYA206" s="372"/>
      <c r="JYB206" s="224"/>
      <c r="JYC206" s="224"/>
      <c r="JYD206" s="335"/>
      <c r="JYE206" s="335"/>
      <c r="JYF206" s="224"/>
      <c r="JYG206" s="372"/>
      <c r="JYH206" s="372"/>
      <c r="JYI206" s="333"/>
      <c r="JYJ206" s="334"/>
      <c r="JYK206" s="372"/>
      <c r="JYL206" s="224"/>
      <c r="JYM206" s="224"/>
      <c r="JYN206" s="335"/>
      <c r="JYO206" s="335"/>
      <c r="JYP206" s="224"/>
      <c r="JYQ206" s="372"/>
      <c r="JYR206" s="372"/>
      <c r="JYS206" s="333"/>
      <c r="JYT206" s="334"/>
      <c r="JYU206" s="372"/>
      <c r="JYV206" s="224"/>
      <c r="JYW206" s="224"/>
      <c r="JYX206" s="335"/>
      <c r="JYY206" s="335"/>
      <c r="JYZ206" s="224"/>
      <c r="JZA206" s="372"/>
      <c r="JZB206" s="372"/>
      <c r="JZC206" s="333"/>
      <c r="JZD206" s="334"/>
      <c r="JZE206" s="372"/>
      <c r="JZF206" s="224"/>
      <c r="JZG206" s="224"/>
      <c r="JZH206" s="335"/>
      <c r="JZI206" s="335"/>
      <c r="JZJ206" s="224"/>
      <c r="JZK206" s="372"/>
      <c r="JZL206" s="372"/>
      <c r="JZM206" s="333"/>
      <c r="JZN206" s="334"/>
      <c r="JZO206" s="372"/>
      <c r="JZP206" s="224"/>
      <c r="JZQ206" s="224"/>
      <c r="JZR206" s="335"/>
      <c r="JZS206" s="335"/>
      <c r="JZT206" s="224"/>
      <c r="JZU206" s="372"/>
      <c r="JZV206" s="372"/>
      <c r="JZW206" s="333"/>
      <c r="JZX206" s="334"/>
      <c r="JZY206" s="372"/>
      <c r="JZZ206" s="224"/>
      <c r="KAA206" s="224"/>
      <c r="KAB206" s="335"/>
      <c r="KAC206" s="335"/>
      <c r="KAD206" s="224"/>
      <c r="KAE206" s="372"/>
      <c r="KAF206" s="372"/>
      <c r="KAG206" s="333"/>
      <c r="KAH206" s="334"/>
      <c r="KAI206" s="372"/>
      <c r="KAJ206" s="224"/>
      <c r="KAK206" s="224"/>
      <c r="KAL206" s="335"/>
      <c r="KAM206" s="335"/>
      <c r="KAN206" s="224"/>
      <c r="KAO206" s="372"/>
      <c r="KAP206" s="372"/>
      <c r="KAQ206" s="333"/>
      <c r="KAR206" s="334"/>
      <c r="KAS206" s="372"/>
      <c r="KAT206" s="224"/>
      <c r="KAU206" s="224"/>
      <c r="KAV206" s="335"/>
      <c r="KAW206" s="335"/>
      <c r="KAX206" s="224"/>
      <c r="KAY206" s="372"/>
      <c r="KAZ206" s="372"/>
      <c r="KBA206" s="333"/>
      <c r="KBB206" s="334"/>
      <c r="KBC206" s="372"/>
      <c r="KBD206" s="224"/>
      <c r="KBE206" s="224"/>
      <c r="KBF206" s="335"/>
      <c r="KBG206" s="335"/>
      <c r="KBH206" s="224"/>
      <c r="KBI206" s="372"/>
      <c r="KBJ206" s="372"/>
      <c r="KBK206" s="333"/>
      <c r="KBL206" s="334"/>
      <c r="KBM206" s="372"/>
      <c r="KBN206" s="224"/>
      <c r="KBO206" s="224"/>
      <c r="KBP206" s="335"/>
      <c r="KBQ206" s="335"/>
      <c r="KBR206" s="224"/>
      <c r="KBS206" s="372"/>
      <c r="KBT206" s="372"/>
      <c r="KBU206" s="333"/>
      <c r="KBV206" s="334"/>
      <c r="KBW206" s="372"/>
      <c r="KBX206" s="224"/>
      <c r="KBY206" s="224"/>
      <c r="KBZ206" s="335"/>
      <c r="KCA206" s="335"/>
      <c r="KCB206" s="224"/>
      <c r="KCC206" s="372"/>
      <c r="KCD206" s="372"/>
      <c r="KCE206" s="333"/>
      <c r="KCF206" s="334"/>
      <c r="KCG206" s="372"/>
      <c r="KCH206" s="224"/>
      <c r="KCI206" s="224"/>
      <c r="KCJ206" s="335"/>
      <c r="KCK206" s="335"/>
      <c r="KCL206" s="224"/>
      <c r="KCM206" s="372"/>
      <c r="KCN206" s="372"/>
      <c r="KCO206" s="333"/>
      <c r="KCP206" s="334"/>
      <c r="KCQ206" s="372"/>
      <c r="KCR206" s="224"/>
      <c r="KCS206" s="224"/>
      <c r="KCT206" s="335"/>
      <c r="KCU206" s="335"/>
      <c r="KCV206" s="224"/>
      <c r="KCW206" s="372"/>
      <c r="KCX206" s="372"/>
      <c r="KCY206" s="333"/>
      <c r="KCZ206" s="334"/>
      <c r="KDA206" s="372"/>
      <c r="KDB206" s="224"/>
      <c r="KDC206" s="224"/>
      <c r="KDD206" s="335"/>
      <c r="KDE206" s="335"/>
      <c r="KDF206" s="224"/>
      <c r="KDG206" s="372"/>
      <c r="KDH206" s="372"/>
      <c r="KDI206" s="333"/>
      <c r="KDJ206" s="334"/>
      <c r="KDK206" s="372"/>
      <c r="KDL206" s="224"/>
      <c r="KDM206" s="224"/>
      <c r="KDN206" s="335"/>
      <c r="KDO206" s="335"/>
      <c r="KDP206" s="224"/>
      <c r="KDQ206" s="372"/>
      <c r="KDR206" s="372"/>
      <c r="KDS206" s="333"/>
      <c r="KDT206" s="334"/>
      <c r="KDU206" s="372"/>
      <c r="KDV206" s="224"/>
      <c r="KDW206" s="224"/>
      <c r="KDX206" s="335"/>
      <c r="KDY206" s="335"/>
      <c r="KDZ206" s="224"/>
      <c r="KEA206" s="372"/>
      <c r="KEB206" s="372"/>
      <c r="KEC206" s="333"/>
      <c r="KED206" s="334"/>
      <c r="KEE206" s="372"/>
      <c r="KEF206" s="224"/>
      <c r="KEG206" s="224"/>
      <c r="KEH206" s="335"/>
      <c r="KEI206" s="335"/>
      <c r="KEJ206" s="224"/>
      <c r="KEK206" s="372"/>
      <c r="KEL206" s="372"/>
      <c r="KEM206" s="333"/>
      <c r="KEN206" s="334"/>
      <c r="KEO206" s="372"/>
      <c r="KEP206" s="224"/>
      <c r="KEQ206" s="224"/>
      <c r="KER206" s="335"/>
      <c r="KES206" s="335"/>
      <c r="KET206" s="224"/>
      <c r="KEU206" s="372"/>
      <c r="KEV206" s="372"/>
      <c r="KEW206" s="333"/>
      <c r="KEX206" s="334"/>
      <c r="KEY206" s="372"/>
      <c r="KEZ206" s="224"/>
      <c r="KFA206" s="224"/>
      <c r="KFB206" s="335"/>
      <c r="KFC206" s="335"/>
      <c r="KFD206" s="224"/>
      <c r="KFE206" s="372"/>
      <c r="KFF206" s="372"/>
      <c r="KFG206" s="333"/>
      <c r="KFH206" s="334"/>
      <c r="KFI206" s="372"/>
      <c r="KFJ206" s="224"/>
      <c r="KFK206" s="224"/>
      <c r="KFL206" s="335"/>
      <c r="KFM206" s="335"/>
      <c r="KFN206" s="224"/>
      <c r="KFO206" s="372"/>
      <c r="KFP206" s="372"/>
      <c r="KFQ206" s="333"/>
      <c r="KFR206" s="334"/>
      <c r="KFS206" s="372"/>
      <c r="KFT206" s="224"/>
      <c r="KFU206" s="224"/>
      <c r="KFV206" s="335"/>
      <c r="KFW206" s="335"/>
      <c r="KFX206" s="224"/>
      <c r="KFY206" s="372"/>
      <c r="KFZ206" s="372"/>
      <c r="KGA206" s="333"/>
      <c r="KGB206" s="334"/>
      <c r="KGC206" s="372"/>
      <c r="KGD206" s="224"/>
      <c r="KGE206" s="224"/>
      <c r="KGF206" s="335"/>
      <c r="KGG206" s="335"/>
      <c r="KGH206" s="224"/>
      <c r="KGI206" s="372"/>
      <c r="KGJ206" s="372"/>
      <c r="KGK206" s="333"/>
      <c r="KGL206" s="334"/>
      <c r="KGM206" s="372"/>
      <c r="KGN206" s="224"/>
      <c r="KGO206" s="224"/>
      <c r="KGP206" s="335"/>
      <c r="KGQ206" s="335"/>
      <c r="KGR206" s="224"/>
      <c r="KGS206" s="372"/>
      <c r="KGT206" s="372"/>
      <c r="KGU206" s="333"/>
      <c r="KGV206" s="334"/>
      <c r="KGW206" s="372"/>
      <c r="KGX206" s="224"/>
      <c r="KGY206" s="224"/>
      <c r="KGZ206" s="335"/>
      <c r="KHA206" s="335"/>
      <c r="KHB206" s="224"/>
      <c r="KHC206" s="372"/>
      <c r="KHD206" s="372"/>
      <c r="KHE206" s="333"/>
      <c r="KHF206" s="334"/>
      <c r="KHG206" s="372"/>
      <c r="KHH206" s="224"/>
      <c r="KHI206" s="224"/>
      <c r="KHJ206" s="335"/>
      <c r="KHK206" s="335"/>
      <c r="KHL206" s="224"/>
      <c r="KHM206" s="372"/>
      <c r="KHN206" s="372"/>
      <c r="KHO206" s="333"/>
      <c r="KHP206" s="334"/>
      <c r="KHQ206" s="372"/>
      <c r="KHR206" s="224"/>
      <c r="KHS206" s="224"/>
      <c r="KHT206" s="335"/>
      <c r="KHU206" s="335"/>
      <c r="KHV206" s="224"/>
      <c r="KHW206" s="372"/>
      <c r="KHX206" s="372"/>
      <c r="KHY206" s="333"/>
      <c r="KHZ206" s="334"/>
      <c r="KIA206" s="372"/>
      <c r="KIB206" s="224"/>
      <c r="KIC206" s="224"/>
      <c r="KID206" s="335"/>
      <c r="KIE206" s="335"/>
      <c r="KIF206" s="224"/>
      <c r="KIG206" s="372"/>
      <c r="KIH206" s="372"/>
      <c r="KII206" s="333"/>
      <c r="KIJ206" s="334"/>
      <c r="KIK206" s="372"/>
      <c r="KIL206" s="224"/>
      <c r="KIM206" s="224"/>
      <c r="KIN206" s="335"/>
      <c r="KIO206" s="335"/>
      <c r="KIP206" s="224"/>
      <c r="KIQ206" s="372"/>
      <c r="KIR206" s="372"/>
      <c r="KIS206" s="333"/>
      <c r="KIT206" s="334"/>
      <c r="KIU206" s="372"/>
      <c r="KIV206" s="224"/>
      <c r="KIW206" s="224"/>
      <c r="KIX206" s="335"/>
      <c r="KIY206" s="335"/>
      <c r="KIZ206" s="224"/>
      <c r="KJA206" s="372"/>
      <c r="KJB206" s="372"/>
      <c r="KJC206" s="333"/>
      <c r="KJD206" s="334"/>
      <c r="KJE206" s="372"/>
      <c r="KJF206" s="224"/>
      <c r="KJG206" s="224"/>
      <c r="KJH206" s="335"/>
      <c r="KJI206" s="335"/>
      <c r="KJJ206" s="224"/>
      <c r="KJK206" s="372"/>
      <c r="KJL206" s="372"/>
      <c r="KJM206" s="333"/>
      <c r="KJN206" s="334"/>
      <c r="KJO206" s="372"/>
      <c r="KJP206" s="224"/>
      <c r="KJQ206" s="224"/>
      <c r="KJR206" s="335"/>
      <c r="KJS206" s="335"/>
      <c r="KJT206" s="224"/>
      <c r="KJU206" s="372"/>
      <c r="KJV206" s="372"/>
      <c r="KJW206" s="333"/>
      <c r="KJX206" s="334"/>
      <c r="KJY206" s="372"/>
      <c r="KJZ206" s="224"/>
      <c r="KKA206" s="224"/>
      <c r="KKB206" s="335"/>
      <c r="KKC206" s="335"/>
      <c r="KKD206" s="224"/>
      <c r="KKE206" s="372"/>
      <c r="KKF206" s="372"/>
      <c r="KKG206" s="333"/>
      <c r="KKH206" s="334"/>
      <c r="KKI206" s="372"/>
      <c r="KKJ206" s="224"/>
      <c r="KKK206" s="224"/>
      <c r="KKL206" s="335"/>
      <c r="KKM206" s="335"/>
      <c r="KKN206" s="224"/>
      <c r="KKO206" s="372"/>
      <c r="KKP206" s="372"/>
      <c r="KKQ206" s="333"/>
      <c r="KKR206" s="334"/>
      <c r="KKS206" s="372"/>
      <c r="KKT206" s="224"/>
      <c r="KKU206" s="224"/>
      <c r="KKV206" s="335"/>
      <c r="KKW206" s="335"/>
      <c r="KKX206" s="224"/>
      <c r="KKY206" s="372"/>
      <c r="KKZ206" s="372"/>
      <c r="KLA206" s="333"/>
      <c r="KLB206" s="334"/>
      <c r="KLC206" s="372"/>
      <c r="KLD206" s="224"/>
      <c r="KLE206" s="224"/>
      <c r="KLF206" s="335"/>
      <c r="KLG206" s="335"/>
      <c r="KLH206" s="224"/>
      <c r="KLI206" s="372"/>
      <c r="KLJ206" s="372"/>
      <c r="KLK206" s="333"/>
      <c r="KLL206" s="334"/>
      <c r="KLM206" s="372"/>
      <c r="KLN206" s="224"/>
      <c r="KLO206" s="224"/>
      <c r="KLP206" s="335"/>
      <c r="KLQ206" s="335"/>
      <c r="KLR206" s="224"/>
      <c r="KLS206" s="372"/>
      <c r="KLT206" s="372"/>
      <c r="KLU206" s="333"/>
      <c r="KLV206" s="334"/>
      <c r="KLW206" s="372"/>
      <c r="KLX206" s="224"/>
      <c r="KLY206" s="224"/>
      <c r="KLZ206" s="335"/>
      <c r="KMA206" s="335"/>
      <c r="KMB206" s="224"/>
      <c r="KMC206" s="372"/>
      <c r="KMD206" s="372"/>
      <c r="KME206" s="333"/>
      <c r="KMF206" s="334"/>
      <c r="KMG206" s="372"/>
      <c r="KMH206" s="224"/>
      <c r="KMI206" s="224"/>
      <c r="KMJ206" s="335"/>
      <c r="KMK206" s="335"/>
      <c r="KML206" s="224"/>
      <c r="KMM206" s="372"/>
      <c r="KMN206" s="372"/>
      <c r="KMO206" s="333"/>
      <c r="KMP206" s="334"/>
      <c r="KMQ206" s="372"/>
      <c r="KMR206" s="224"/>
      <c r="KMS206" s="224"/>
      <c r="KMT206" s="335"/>
      <c r="KMU206" s="335"/>
      <c r="KMV206" s="224"/>
      <c r="KMW206" s="372"/>
      <c r="KMX206" s="372"/>
      <c r="KMY206" s="333"/>
      <c r="KMZ206" s="334"/>
      <c r="KNA206" s="372"/>
      <c r="KNB206" s="224"/>
      <c r="KNC206" s="224"/>
      <c r="KND206" s="335"/>
      <c r="KNE206" s="335"/>
      <c r="KNF206" s="224"/>
      <c r="KNG206" s="372"/>
      <c r="KNH206" s="372"/>
      <c r="KNI206" s="333"/>
      <c r="KNJ206" s="334"/>
      <c r="KNK206" s="372"/>
      <c r="KNL206" s="224"/>
      <c r="KNM206" s="224"/>
      <c r="KNN206" s="335"/>
      <c r="KNO206" s="335"/>
      <c r="KNP206" s="224"/>
      <c r="KNQ206" s="372"/>
      <c r="KNR206" s="372"/>
      <c r="KNS206" s="333"/>
      <c r="KNT206" s="334"/>
      <c r="KNU206" s="372"/>
      <c r="KNV206" s="224"/>
      <c r="KNW206" s="224"/>
      <c r="KNX206" s="335"/>
      <c r="KNY206" s="335"/>
      <c r="KNZ206" s="224"/>
      <c r="KOA206" s="372"/>
      <c r="KOB206" s="372"/>
      <c r="KOC206" s="333"/>
      <c r="KOD206" s="334"/>
      <c r="KOE206" s="372"/>
      <c r="KOF206" s="224"/>
      <c r="KOG206" s="224"/>
      <c r="KOH206" s="335"/>
      <c r="KOI206" s="335"/>
      <c r="KOJ206" s="224"/>
      <c r="KOK206" s="372"/>
      <c r="KOL206" s="372"/>
      <c r="KOM206" s="333"/>
      <c r="KON206" s="334"/>
      <c r="KOO206" s="372"/>
      <c r="KOP206" s="224"/>
      <c r="KOQ206" s="224"/>
      <c r="KOR206" s="335"/>
      <c r="KOS206" s="335"/>
      <c r="KOT206" s="224"/>
      <c r="KOU206" s="372"/>
      <c r="KOV206" s="372"/>
      <c r="KOW206" s="333"/>
      <c r="KOX206" s="334"/>
      <c r="KOY206" s="372"/>
      <c r="KOZ206" s="224"/>
      <c r="KPA206" s="224"/>
      <c r="KPB206" s="335"/>
      <c r="KPC206" s="335"/>
      <c r="KPD206" s="224"/>
      <c r="KPE206" s="372"/>
      <c r="KPF206" s="372"/>
      <c r="KPG206" s="333"/>
      <c r="KPH206" s="334"/>
      <c r="KPI206" s="372"/>
      <c r="KPJ206" s="224"/>
      <c r="KPK206" s="224"/>
      <c r="KPL206" s="335"/>
      <c r="KPM206" s="335"/>
      <c r="KPN206" s="224"/>
      <c r="KPO206" s="372"/>
      <c r="KPP206" s="372"/>
      <c r="KPQ206" s="333"/>
      <c r="KPR206" s="334"/>
      <c r="KPS206" s="372"/>
      <c r="KPT206" s="224"/>
      <c r="KPU206" s="224"/>
      <c r="KPV206" s="335"/>
      <c r="KPW206" s="335"/>
      <c r="KPX206" s="224"/>
      <c r="KPY206" s="372"/>
      <c r="KPZ206" s="372"/>
      <c r="KQA206" s="333"/>
      <c r="KQB206" s="334"/>
      <c r="KQC206" s="372"/>
      <c r="KQD206" s="224"/>
      <c r="KQE206" s="224"/>
      <c r="KQF206" s="335"/>
      <c r="KQG206" s="335"/>
      <c r="KQH206" s="224"/>
      <c r="KQI206" s="372"/>
      <c r="KQJ206" s="372"/>
      <c r="KQK206" s="333"/>
      <c r="KQL206" s="334"/>
      <c r="KQM206" s="372"/>
      <c r="KQN206" s="224"/>
      <c r="KQO206" s="224"/>
      <c r="KQP206" s="335"/>
      <c r="KQQ206" s="335"/>
      <c r="KQR206" s="224"/>
      <c r="KQS206" s="372"/>
      <c r="KQT206" s="372"/>
      <c r="KQU206" s="333"/>
      <c r="KQV206" s="334"/>
      <c r="KQW206" s="372"/>
      <c r="KQX206" s="224"/>
      <c r="KQY206" s="224"/>
      <c r="KQZ206" s="335"/>
      <c r="KRA206" s="335"/>
      <c r="KRB206" s="224"/>
      <c r="KRC206" s="372"/>
      <c r="KRD206" s="372"/>
      <c r="KRE206" s="333"/>
      <c r="KRF206" s="334"/>
      <c r="KRG206" s="372"/>
      <c r="KRH206" s="224"/>
      <c r="KRI206" s="224"/>
      <c r="KRJ206" s="335"/>
      <c r="KRK206" s="335"/>
      <c r="KRL206" s="224"/>
      <c r="KRM206" s="372"/>
      <c r="KRN206" s="372"/>
      <c r="KRO206" s="333"/>
      <c r="KRP206" s="334"/>
      <c r="KRQ206" s="372"/>
      <c r="KRR206" s="224"/>
      <c r="KRS206" s="224"/>
      <c r="KRT206" s="335"/>
      <c r="KRU206" s="335"/>
      <c r="KRV206" s="224"/>
      <c r="KRW206" s="372"/>
      <c r="KRX206" s="372"/>
      <c r="KRY206" s="333"/>
      <c r="KRZ206" s="334"/>
      <c r="KSA206" s="372"/>
      <c r="KSB206" s="224"/>
      <c r="KSC206" s="224"/>
      <c r="KSD206" s="335"/>
      <c r="KSE206" s="335"/>
      <c r="KSF206" s="224"/>
      <c r="KSG206" s="372"/>
      <c r="KSH206" s="372"/>
      <c r="KSI206" s="333"/>
      <c r="KSJ206" s="334"/>
      <c r="KSK206" s="372"/>
      <c r="KSL206" s="224"/>
      <c r="KSM206" s="224"/>
      <c r="KSN206" s="335"/>
      <c r="KSO206" s="335"/>
      <c r="KSP206" s="224"/>
      <c r="KSQ206" s="372"/>
      <c r="KSR206" s="372"/>
      <c r="KSS206" s="333"/>
      <c r="KST206" s="334"/>
      <c r="KSU206" s="372"/>
      <c r="KSV206" s="224"/>
      <c r="KSW206" s="224"/>
      <c r="KSX206" s="335"/>
      <c r="KSY206" s="335"/>
      <c r="KSZ206" s="224"/>
      <c r="KTA206" s="372"/>
      <c r="KTB206" s="372"/>
      <c r="KTC206" s="333"/>
      <c r="KTD206" s="334"/>
      <c r="KTE206" s="372"/>
      <c r="KTF206" s="224"/>
      <c r="KTG206" s="224"/>
      <c r="KTH206" s="335"/>
      <c r="KTI206" s="335"/>
      <c r="KTJ206" s="224"/>
      <c r="KTK206" s="372"/>
      <c r="KTL206" s="372"/>
      <c r="KTM206" s="333"/>
      <c r="KTN206" s="334"/>
      <c r="KTO206" s="372"/>
      <c r="KTP206" s="224"/>
      <c r="KTQ206" s="224"/>
      <c r="KTR206" s="335"/>
      <c r="KTS206" s="335"/>
      <c r="KTT206" s="224"/>
      <c r="KTU206" s="372"/>
      <c r="KTV206" s="372"/>
      <c r="KTW206" s="333"/>
      <c r="KTX206" s="334"/>
      <c r="KTY206" s="372"/>
      <c r="KTZ206" s="224"/>
      <c r="KUA206" s="224"/>
      <c r="KUB206" s="335"/>
      <c r="KUC206" s="335"/>
      <c r="KUD206" s="224"/>
      <c r="KUE206" s="372"/>
      <c r="KUF206" s="372"/>
      <c r="KUG206" s="333"/>
      <c r="KUH206" s="334"/>
      <c r="KUI206" s="372"/>
      <c r="KUJ206" s="224"/>
      <c r="KUK206" s="224"/>
      <c r="KUL206" s="335"/>
      <c r="KUM206" s="335"/>
      <c r="KUN206" s="224"/>
      <c r="KUO206" s="372"/>
      <c r="KUP206" s="372"/>
      <c r="KUQ206" s="333"/>
      <c r="KUR206" s="334"/>
      <c r="KUS206" s="372"/>
      <c r="KUT206" s="224"/>
      <c r="KUU206" s="224"/>
      <c r="KUV206" s="335"/>
      <c r="KUW206" s="335"/>
      <c r="KUX206" s="224"/>
      <c r="KUY206" s="372"/>
      <c r="KUZ206" s="372"/>
      <c r="KVA206" s="333"/>
      <c r="KVB206" s="334"/>
      <c r="KVC206" s="372"/>
      <c r="KVD206" s="224"/>
      <c r="KVE206" s="224"/>
      <c r="KVF206" s="335"/>
      <c r="KVG206" s="335"/>
      <c r="KVH206" s="224"/>
      <c r="KVI206" s="372"/>
      <c r="KVJ206" s="372"/>
      <c r="KVK206" s="333"/>
      <c r="KVL206" s="334"/>
      <c r="KVM206" s="372"/>
      <c r="KVN206" s="224"/>
      <c r="KVO206" s="224"/>
      <c r="KVP206" s="335"/>
      <c r="KVQ206" s="335"/>
      <c r="KVR206" s="224"/>
      <c r="KVS206" s="372"/>
      <c r="KVT206" s="372"/>
      <c r="KVU206" s="333"/>
      <c r="KVV206" s="334"/>
      <c r="KVW206" s="372"/>
      <c r="KVX206" s="224"/>
      <c r="KVY206" s="224"/>
      <c r="KVZ206" s="335"/>
      <c r="KWA206" s="335"/>
      <c r="KWB206" s="224"/>
      <c r="KWC206" s="372"/>
      <c r="KWD206" s="372"/>
      <c r="KWE206" s="333"/>
      <c r="KWF206" s="334"/>
      <c r="KWG206" s="372"/>
      <c r="KWH206" s="224"/>
      <c r="KWI206" s="224"/>
      <c r="KWJ206" s="335"/>
      <c r="KWK206" s="335"/>
      <c r="KWL206" s="224"/>
      <c r="KWM206" s="372"/>
      <c r="KWN206" s="372"/>
      <c r="KWO206" s="333"/>
      <c r="KWP206" s="334"/>
      <c r="KWQ206" s="372"/>
      <c r="KWR206" s="224"/>
      <c r="KWS206" s="224"/>
      <c r="KWT206" s="335"/>
      <c r="KWU206" s="335"/>
      <c r="KWV206" s="224"/>
      <c r="KWW206" s="372"/>
      <c r="KWX206" s="372"/>
      <c r="KWY206" s="333"/>
      <c r="KWZ206" s="334"/>
      <c r="KXA206" s="372"/>
      <c r="KXB206" s="224"/>
      <c r="KXC206" s="224"/>
      <c r="KXD206" s="335"/>
      <c r="KXE206" s="335"/>
      <c r="KXF206" s="224"/>
      <c r="KXG206" s="372"/>
      <c r="KXH206" s="372"/>
      <c r="KXI206" s="333"/>
      <c r="KXJ206" s="334"/>
      <c r="KXK206" s="372"/>
      <c r="KXL206" s="224"/>
      <c r="KXM206" s="224"/>
      <c r="KXN206" s="335"/>
      <c r="KXO206" s="335"/>
      <c r="KXP206" s="224"/>
      <c r="KXQ206" s="372"/>
      <c r="KXR206" s="372"/>
      <c r="KXS206" s="333"/>
      <c r="KXT206" s="334"/>
      <c r="KXU206" s="372"/>
      <c r="KXV206" s="224"/>
      <c r="KXW206" s="224"/>
      <c r="KXX206" s="335"/>
      <c r="KXY206" s="335"/>
      <c r="KXZ206" s="224"/>
      <c r="KYA206" s="372"/>
      <c r="KYB206" s="372"/>
      <c r="KYC206" s="333"/>
      <c r="KYD206" s="334"/>
      <c r="KYE206" s="372"/>
      <c r="KYF206" s="224"/>
      <c r="KYG206" s="224"/>
      <c r="KYH206" s="335"/>
      <c r="KYI206" s="335"/>
      <c r="KYJ206" s="224"/>
      <c r="KYK206" s="372"/>
      <c r="KYL206" s="372"/>
      <c r="KYM206" s="333"/>
      <c r="KYN206" s="334"/>
      <c r="KYO206" s="372"/>
      <c r="KYP206" s="224"/>
      <c r="KYQ206" s="224"/>
      <c r="KYR206" s="335"/>
      <c r="KYS206" s="335"/>
      <c r="KYT206" s="224"/>
      <c r="KYU206" s="372"/>
      <c r="KYV206" s="372"/>
      <c r="KYW206" s="333"/>
      <c r="KYX206" s="334"/>
      <c r="KYY206" s="372"/>
      <c r="KYZ206" s="224"/>
      <c r="KZA206" s="224"/>
      <c r="KZB206" s="335"/>
      <c r="KZC206" s="335"/>
      <c r="KZD206" s="224"/>
      <c r="KZE206" s="372"/>
      <c r="KZF206" s="372"/>
      <c r="KZG206" s="333"/>
      <c r="KZH206" s="334"/>
      <c r="KZI206" s="372"/>
      <c r="KZJ206" s="224"/>
      <c r="KZK206" s="224"/>
      <c r="KZL206" s="335"/>
      <c r="KZM206" s="335"/>
      <c r="KZN206" s="224"/>
      <c r="KZO206" s="372"/>
      <c r="KZP206" s="372"/>
      <c r="KZQ206" s="333"/>
      <c r="KZR206" s="334"/>
      <c r="KZS206" s="372"/>
      <c r="KZT206" s="224"/>
      <c r="KZU206" s="224"/>
      <c r="KZV206" s="335"/>
      <c r="KZW206" s="335"/>
      <c r="KZX206" s="224"/>
      <c r="KZY206" s="372"/>
      <c r="KZZ206" s="372"/>
      <c r="LAA206" s="333"/>
      <c r="LAB206" s="334"/>
      <c r="LAC206" s="372"/>
      <c r="LAD206" s="224"/>
      <c r="LAE206" s="224"/>
      <c r="LAF206" s="335"/>
      <c r="LAG206" s="335"/>
      <c r="LAH206" s="224"/>
      <c r="LAI206" s="372"/>
      <c r="LAJ206" s="372"/>
      <c r="LAK206" s="333"/>
      <c r="LAL206" s="334"/>
      <c r="LAM206" s="372"/>
      <c r="LAN206" s="224"/>
      <c r="LAO206" s="224"/>
      <c r="LAP206" s="335"/>
      <c r="LAQ206" s="335"/>
      <c r="LAR206" s="224"/>
      <c r="LAS206" s="372"/>
      <c r="LAT206" s="372"/>
      <c r="LAU206" s="333"/>
      <c r="LAV206" s="334"/>
      <c r="LAW206" s="372"/>
      <c r="LAX206" s="224"/>
      <c r="LAY206" s="224"/>
      <c r="LAZ206" s="335"/>
      <c r="LBA206" s="335"/>
      <c r="LBB206" s="224"/>
      <c r="LBC206" s="372"/>
      <c r="LBD206" s="372"/>
      <c r="LBE206" s="333"/>
      <c r="LBF206" s="334"/>
      <c r="LBG206" s="372"/>
      <c r="LBH206" s="224"/>
      <c r="LBI206" s="224"/>
      <c r="LBJ206" s="335"/>
      <c r="LBK206" s="335"/>
      <c r="LBL206" s="224"/>
      <c r="LBM206" s="372"/>
      <c r="LBN206" s="372"/>
      <c r="LBO206" s="333"/>
      <c r="LBP206" s="334"/>
      <c r="LBQ206" s="372"/>
      <c r="LBR206" s="224"/>
      <c r="LBS206" s="224"/>
      <c r="LBT206" s="335"/>
      <c r="LBU206" s="335"/>
      <c r="LBV206" s="224"/>
      <c r="LBW206" s="372"/>
      <c r="LBX206" s="372"/>
      <c r="LBY206" s="333"/>
      <c r="LBZ206" s="334"/>
      <c r="LCA206" s="372"/>
      <c r="LCB206" s="224"/>
      <c r="LCC206" s="224"/>
      <c r="LCD206" s="335"/>
      <c r="LCE206" s="335"/>
      <c r="LCF206" s="224"/>
      <c r="LCG206" s="372"/>
      <c r="LCH206" s="372"/>
      <c r="LCI206" s="333"/>
      <c r="LCJ206" s="334"/>
      <c r="LCK206" s="372"/>
      <c r="LCL206" s="224"/>
      <c r="LCM206" s="224"/>
      <c r="LCN206" s="335"/>
      <c r="LCO206" s="335"/>
      <c r="LCP206" s="224"/>
      <c r="LCQ206" s="372"/>
      <c r="LCR206" s="372"/>
      <c r="LCS206" s="333"/>
      <c r="LCT206" s="334"/>
      <c r="LCU206" s="372"/>
      <c r="LCV206" s="224"/>
      <c r="LCW206" s="224"/>
      <c r="LCX206" s="335"/>
      <c r="LCY206" s="335"/>
      <c r="LCZ206" s="224"/>
      <c r="LDA206" s="372"/>
      <c r="LDB206" s="372"/>
      <c r="LDC206" s="333"/>
      <c r="LDD206" s="334"/>
      <c r="LDE206" s="372"/>
      <c r="LDF206" s="224"/>
      <c r="LDG206" s="224"/>
      <c r="LDH206" s="335"/>
      <c r="LDI206" s="335"/>
      <c r="LDJ206" s="224"/>
      <c r="LDK206" s="372"/>
      <c r="LDL206" s="372"/>
      <c r="LDM206" s="333"/>
      <c r="LDN206" s="334"/>
      <c r="LDO206" s="372"/>
      <c r="LDP206" s="224"/>
      <c r="LDQ206" s="224"/>
      <c r="LDR206" s="335"/>
      <c r="LDS206" s="335"/>
      <c r="LDT206" s="224"/>
      <c r="LDU206" s="372"/>
      <c r="LDV206" s="372"/>
      <c r="LDW206" s="333"/>
      <c r="LDX206" s="334"/>
      <c r="LDY206" s="372"/>
      <c r="LDZ206" s="224"/>
      <c r="LEA206" s="224"/>
      <c r="LEB206" s="335"/>
      <c r="LEC206" s="335"/>
      <c r="LED206" s="224"/>
      <c r="LEE206" s="372"/>
      <c r="LEF206" s="372"/>
      <c r="LEG206" s="333"/>
      <c r="LEH206" s="334"/>
      <c r="LEI206" s="372"/>
      <c r="LEJ206" s="224"/>
      <c r="LEK206" s="224"/>
      <c r="LEL206" s="335"/>
      <c r="LEM206" s="335"/>
      <c r="LEN206" s="224"/>
      <c r="LEO206" s="372"/>
      <c r="LEP206" s="372"/>
      <c r="LEQ206" s="333"/>
      <c r="LER206" s="334"/>
      <c r="LES206" s="372"/>
      <c r="LET206" s="224"/>
      <c r="LEU206" s="224"/>
      <c r="LEV206" s="335"/>
      <c r="LEW206" s="335"/>
      <c r="LEX206" s="224"/>
      <c r="LEY206" s="372"/>
      <c r="LEZ206" s="372"/>
      <c r="LFA206" s="333"/>
      <c r="LFB206" s="334"/>
      <c r="LFC206" s="372"/>
      <c r="LFD206" s="224"/>
      <c r="LFE206" s="224"/>
      <c r="LFF206" s="335"/>
      <c r="LFG206" s="335"/>
      <c r="LFH206" s="224"/>
      <c r="LFI206" s="372"/>
      <c r="LFJ206" s="372"/>
      <c r="LFK206" s="333"/>
      <c r="LFL206" s="334"/>
      <c r="LFM206" s="372"/>
      <c r="LFN206" s="224"/>
      <c r="LFO206" s="224"/>
      <c r="LFP206" s="335"/>
      <c r="LFQ206" s="335"/>
      <c r="LFR206" s="224"/>
      <c r="LFS206" s="372"/>
      <c r="LFT206" s="372"/>
      <c r="LFU206" s="333"/>
      <c r="LFV206" s="334"/>
      <c r="LFW206" s="372"/>
      <c r="LFX206" s="224"/>
      <c r="LFY206" s="224"/>
      <c r="LFZ206" s="335"/>
      <c r="LGA206" s="335"/>
      <c r="LGB206" s="224"/>
      <c r="LGC206" s="372"/>
      <c r="LGD206" s="372"/>
      <c r="LGE206" s="333"/>
      <c r="LGF206" s="334"/>
      <c r="LGG206" s="372"/>
      <c r="LGH206" s="224"/>
      <c r="LGI206" s="224"/>
      <c r="LGJ206" s="335"/>
      <c r="LGK206" s="335"/>
      <c r="LGL206" s="224"/>
      <c r="LGM206" s="372"/>
      <c r="LGN206" s="372"/>
      <c r="LGO206" s="333"/>
      <c r="LGP206" s="334"/>
      <c r="LGQ206" s="372"/>
      <c r="LGR206" s="224"/>
      <c r="LGS206" s="224"/>
      <c r="LGT206" s="335"/>
      <c r="LGU206" s="335"/>
      <c r="LGV206" s="224"/>
      <c r="LGW206" s="372"/>
      <c r="LGX206" s="372"/>
      <c r="LGY206" s="333"/>
      <c r="LGZ206" s="334"/>
      <c r="LHA206" s="372"/>
      <c r="LHB206" s="224"/>
      <c r="LHC206" s="224"/>
      <c r="LHD206" s="335"/>
      <c r="LHE206" s="335"/>
      <c r="LHF206" s="224"/>
      <c r="LHG206" s="372"/>
      <c r="LHH206" s="372"/>
      <c r="LHI206" s="333"/>
      <c r="LHJ206" s="334"/>
      <c r="LHK206" s="372"/>
      <c r="LHL206" s="224"/>
      <c r="LHM206" s="224"/>
      <c r="LHN206" s="335"/>
      <c r="LHO206" s="335"/>
      <c r="LHP206" s="224"/>
      <c r="LHQ206" s="372"/>
      <c r="LHR206" s="372"/>
      <c r="LHS206" s="333"/>
      <c r="LHT206" s="334"/>
      <c r="LHU206" s="372"/>
      <c r="LHV206" s="224"/>
      <c r="LHW206" s="224"/>
      <c r="LHX206" s="335"/>
      <c r="LHY206" s="335"/>
      <c r="LHZ206" s="224"/>
      <c r="LIA206" s="372"/>
      <c r="LIB206" s="372"/>
      <c r="LIC206" s="333"/>
      <c r="LID206" s="334"/>
      <c r="LIE206" s="372"/>
      <c r="LIF206" s="224"/>
      <c r="LIG206" s="224"/>
      <c r="LIH206" s="335"/>
      <c r="LII206" s="335"/>
      <c r="LIJ206" s="224"/>
      <c r="LIK206" s="372"/>
      <c r="LIL206" s="372"/>
      <c r="LIM206" s="333"/>
      <c r="LIN206" s="334"/>
      <c r="LIO206" s="372"/>
      <c r="LIP206" s="224"/>
      <c r="LIQ206" s="224"/>
      <c r="LIR206" s="335"/>
      <c r="LIS206" s="335"/>
      <c r="LIT206" s="224"/>
      <c r="LIU206" s="372"/>
      <c r="LIV206" s="372"/>
      <c r="LIW206" s="333"/>
      <c r="LIX206" s="334"/>
      <c r="LIY206" s="372"/>
      <c r="LIZ206" s="224"/>
      <c r="LJA206" s="224"/>
      <c r="LJB206" s="335"/>
      <c r="LJC206" s="335"/>
      <c r="LJD206" s="224"/>
      <c r="LJE206" s="372"/>
      <c r="LJF206" s="372"/>
      <c r="LJG206" s="333"/>
      <c r="LJH206" s="334"/>
      <c r="LJI206" s="372"/>
      <c r="LJJ206" s="224"/>
      <c r="LJK206" s="224"/>
      <c r="LJL206" s="335"/>
      <c r="LJM206" s="335"/>
      <c r="LJN206" s="224"/>
      <c r="LJO206" s="372"/>
      <c r="LJP206" s="372"/>
      <c r="LJQ206" s="333"/>
      <c r="LJR206" s="334"/>
      <c r="LJS206" s="372"/>
      <c r="LJT206" s="224"/>
      <c r="LJU206" s="224"/>
      <c r="LJV206" s="335"/>
      <c r="LJW206" s="335"/>
      <c r="LJX206" s="224"/>
      <c r="LJY206" s="372"/>
      <c r="LJZ206" s="372"/>
      <c r="LKA206" s="333"/>
      <c r="LKB206" s="334"/>
      <c r="LKC206" s="372"/>
      <c r="LKD206" s="224"/>
      <c r="LKE206" s="224"/>
      <c r="LKF206" s="335"/>
      <c r="LKG206" s="335"/>
      <c r="LKH206" s="224"/>
      <c r="LKI206" s="372"/>
      <c r="LKJ206" s="372"/>
      <c r="LKK206" s="333"/>
      <c r="LKL206" s="334"/>
      <c r="LKM206" s="372"/>
      <c r="LKN206" s="224"/>
      <c r="LKO206" s="224"/>
      <c r="LKP206" s="335"/>
      <c r="LKQ206" s="335"/>
      <c r="LKR206" s="224"/>
      <c r="LKS206" s="372"/>
      <c r="LKT206" s="372"/>
      <c r="LKU206" s="333"/>
      <c r="LKV206" s="334"/>
      <c r="LKW206" s="372"/>
      <c r="LKX206" s="224"/>
      <c r="LKY206" s="224"/>
      <c r="LKZ206" s="335"/>
      <c r="LLA206" s="335"/>
      <c r="LLB206" s="224"/>
      <c r="LLC206" s="372"/>
      <c r="LLD206" s="372"/>
      <c r="LLE206" s="333"/>
      <c r="LLF206" s="334"/>
      <c r="LLG206" s="372"/>
      <c r="LLH206" s="224"/>
      <c r="LLI206" s="224"/>
      <c r="LLJ206" s="335"/>
      <c r="LLK206" s="335"/>
      <c r="LLL206" s="224"/>
      <c r="LLM206" s="372"/>
      <c r="LLN206" s="372"/>
      <c r="LLO206" s="333"/>
      <c r="LLP206" s="334"/>
      <c r="LLQ206" s="372"/>
      <c r="LLR206" s="224"/>
      <c r="LLS206" s="224"/>
      <c r="LLT206" s="335"/>
      <c r="LLU206" s="335"/>
      <c r="LLV206" s="224"/>
      <c r="LLW206" s="372"/>
      <c r="LLX206" s="372"/>
      <c r="LLY206" s="333"/>
      <c r="LLZ206" s="334"/>
      <c r="LMA206" s="372"/>
      <c r="LMB206" s="224"/>
      <c r="LMC206" s="224"/>
      <c r="LMD206" s="335"/>
      <c r="LME206" s="335"/>
      <c r="LMF206" s="224"/>
      <c r="LMG206" s="372"/>
      <c r="LMH206" s="372"/>
      <c r="LMI206" s="333"/>
      <c r="LMJ206" s="334"/>
      <c r="LMK206" s="372"/>
      <c r="LML206" s="224"/>
      <c r="LMM206" s="224"/>
      <c r="LMN206" s="335"/>
      <c r="LMO206" s="335"/>
      <c r="LMP206" s="224"/>
      <c r="LMQ206" s="372"/>
      <c r="LMR206" s="372"/>
      <c r="LMS206" s="333"/>
      <c r="LMT206" s="334"/>
      <c r="LMU206" s="372"/>
      <c r="LMV206" s="224"/>
      <c r="LMW206" s="224"/>
      <c r="LMX206" s="335"/>
      <c r="LMY206" s="335"/>
      <c r="LMZ206" s="224"/>
      <c r="LNA206" s="372"/>
      <c r="LNB206" s="372"/>
      <c r="LNC206" s="333"/>
      <c r="LND206" s="334"/>
      <c r="LNE206" s="372"/>
      <c r="LNF206" s="224"/>
      <c r="LNG206" s="224"/>
      <c r="LNH206" s="335"/>
      <c r="LNI206" s="335"/>
      <c r="LNJ206" s="224"/>
      <c r="LNK206" s="372"/>
      <c r="LNL206" s="372"/>
      <c r="LNM206" s="333"/>
      <c r="LNN206" s="334"/>
      <c r="LNO206" s="372"/>
      <c r="LNP206" s="224"/>
      <c r="LNQ206" s="224"/>
      <c r="LNR206" s="335"/>
      <c r="LNS206" s="335"/>
      <c r="LNT206" s="224"/>
      <c r="LNU206" s="372"/>
      <c r="LNV206" s="372"/>
      <c r="LNW206" s="333"/>
      <c r="LNX206" s="334"/>
      <c r="LNY206" s="372"/>
      <c r="LNZ206" s="224"/>
      <c r="LOA206" s="224"/>
      <c r="LOB206" s="335"/>
      <c r="LOC206" s="335"/>
      <c r="LOD206" s="224"/>
      <c r="LOE206" s="372"/>
      <c r="LOF206" s="372"/>
      <c r="LOG206" s="333"/>
      <c r="LOH206" s="334"/>
      <c r="LOI206" s="372"/>
      <c r="LOJ206" s="224"/>
      <c r="LOK206" s="224"/>
      <c r="LOL206" s="335"/>
      <c r="LOM206" s="335"/>
      <c r="LON206" s="224"/>
      <c r="LOO206" s="372"/>
      <c r="LOP206" s="372"/>
      <c r="LOQ206" s="333"/>
      <c r="LOR206" s="334"/>
      <c r="LOS206" s="372"/>
      <c r="LOT206" s="224"/>
      <c r="LOU206" s="224"/>
      <c r="LOV206" s="335"/>
      <c r="LOW206" s="335"/>
      <c r="LOX206" s="224"/>
      <c r="LOY206" s="372"/>
      <c r="LOZ206" s="372"/>
      <c r="LPA206" s="333"/>
      <c r="LPB206" s="334"/>
      <c r="LPC206" s="372"/>
      <c r="LPD206" s="224"/>
      <c r="LPE206" s="224"/>
      <c r="LPF206" s="335"/>
      <c r="LPG206" s="335"/>
      <c r="LPH206" s="224"/>
      <c r="LPI206" s="372"/>
      <c r="LPJ206" s="372"/>
      <c r="LPK206" s="333"/>
      <c r="LPL206" s="334"/>
      <c r="LPM206" s="372"/>
      <c r="LPN206" s="224"/>
      <c r="LPO206" s="224"/>
      <c r="LPP206" s="335"/>
      <c r="LPQ206" s="335"/>
      <c r="LPR206" s="224"/>
      <c r="LPS206" s="372"/>
      <c r="LPT206" s="372"/>
      <c r="LPU206" s="333"/>
      <c r="LPV206" s="334"/>
      <c r="LPW206" s="372"/>
      <c r="LPX206" s="224"/>
      <c r="LPY206" s="224"/>
      <c r="LPZ206" s="335"/>
      <c r="LQA206" s="335"/>
      <c r="LQB206" s="224"/>
      <c r="LQC206" s="372"/>
      <c r="LQD206" s="372"/>
      <c r="LQE206" s="333"/>
      <c r="LQF206" s="334"/>
      <c r="LQG206" s="372"/>
      <c r="LQH206" s="224"/>
      <c r="LQI206" s="224"/>
      <c r="LQJ206" s="335"/>
      <c r="LQK206" s="335"/>
      <c r="LQL206" s="224"/>
      <c r="LQM206" s="372"/>
      <c r="LQN206" s="372"/>
      <c r="LQO206" s="333"/>
      <c r="LQP206" s="334"/>
      <c r="LQQ206" s="372"/>
      <c r="LQR206" s="224"/>
      <c r="LQS206" s="224"/>
      <c r="LQT206" s="335"/>
      <c r="LQU206" s="335"/>
      <c r="LQV206" s="224"/>
      <c r="LQW206" s="372"/>
      <c r="LQX206" s="372"/>
      <c r="LQY206" s="333"/>
      <c r="LQZ206" s="334"/>
      <c r="LRA206" s="372"/>
      <c r="LRB206" s="224"/>
      <c r="LRC206" s="224"/>
      <c r="LRD206" s="335"/>
      <c r="LRE206" s="335"/>
      <c r="LRF206" s="224"/>
      <c r="LRG206" s="372"/>
      <c r="LRH206" s="372"/>
      <c r="LRI206" s="333"/>
      <c r="LRJ206" s="334"/>
      <c r="LRK206" s="372"/>
      <c r="LRL206" s="224"/>
      <c r="LRM206" s="224"/>
      <c r="LRN206" s="335"/>
      <c r="LRO206" s="335"/>
      <c r="LRP206" s="224"/>
      <c r="LRQ206" s="372"/>
      <c r="LRR206" s="372"/>
      <c r="LRS206" s="333"/>
      <c r="LRT206" s="334"/>
      <c r="LRU206" s="372"/>
      <c r="LRV206" s="224"/>
      <c r="LRW206" s="224"/>
      <c r="LRX206" s="335"/>
      <c r="LRY206" s="335"/>
      <c r="LRZ206" s="224"/>
      <c r="LSA206" s="372"/>
      <c r="LSB206" s="372"/>
      <c r="LSC206" s="333"/>
      <c r="LSD206" s="334"/>
      <c r="LSE206" s="372"/>
      <c r="LSF206" s="224"/>
      <c r="LSG206" s="224"/>
      <c r="LSH206" s="335"/>
      <c r="LSI206" s="335"/>
      <c r="LSJ206" s="224"/>
      <c r="LSK206" s="372"/>
      <c r="LSL206" s="372"/>
      <c r="LSM206" s="333"/>
      <c r="LSN206" s="334"/>
      <c r="LSO206" s="372"/>
      <c r="LSP206" s="224"/>
      <c r="LSQ206" s="224"/>
      <c r="LSR206" s="335"/>
      <c r="LSS206" s="335"/>
      <c r="LST206" s="224"/>
      <c r="LSU206" s="372"/>
      <c r="LSV206" s="372"/>
      <c r="LSW206" s="333"/>
      <c r="LSX206" s="334"/>
      <c r="LSY206" s="372"/>
      <c r="LSZ206" s="224"/>
      <c r="LTA206" s="224"/>
      <c r="LTB206" s="335"/>
      <c r="LTC206" s="335"/>
      <c r="LTD206" s="224"/>
      <c r="LTE206" s="372"/>
      <c r="LTF206" s="372"/>
      <c r="LTG206" s="333"/>
      <c r="LTH206" s="334"/>
      <c r="LTI206" s="372"/>
      <c r="LTJ206" s="224"/>
      <c r="LTK206" s="224"/>
      <c r="LTL206" s="335"/>
      <c r="LTM206" s="335"/>
      <c r="LTN206" s="224"/>
      <c r="LTO206" s="372"/>
      <c r="LTP206" s="372"/>
      <c r="LTQ206" s="333"/>
      <c r="LTR206" s="334"/>
      <c r="LTS206" s="372"/>
      <c r="LTT206" s="224"/>
      <c r="LTU206" s="224"/>
      <c r="LTV206" s="335"/>
      <c r="LTW206" s="335"/>
      <c r="LTX206" s="224"/>
      <c r="LTY206" s="372"/>
      <c r="LTZ206" s="372"/>
      <c r="LUA206" s="333"/>
      <c r="LUB206" s="334"/>
      <c r="LUC206" s="372"/>
      <c r="LUD206" s="224"/>
      <c r="LUE206" s="224"/>
      <c r="LUF206" s="335"/>
      <c r="LUG206" s="335"/>
      <c r="LUH206" s="224"/>
      <c r="LUI206" s="372"/>
      <c r="LUJ206" s="372"/>
      <c r="LUK206" s="333"/>
      <c r="LUL206" s="334"/>
      <c r="LUM206" s="372"/>
      <c r="LUN206" s="224"/>
      <c r="LUO206" s="224"/>
      <c r="LUP206" s="335"/>
      <c r="LUQ206" s="335"/>
      <c r="LUR206" s="224"/>
      <c r="LUS206" s="372"/>
      <c r="LUT206" s="372"/>
      <c r="LUU206" s="333"/>
      <c r="LUV206" s="334"/>
      <c r="LUW206" s="372"/>
      <c r="LUX206" s="224"/>
      <c r="LUY206" s="224"/>
      <c r="LUZ206" s="335"/>
      <c r="LVA206" s="335"/>
      <c r="LVB206" s="224"/>
      <c r="LVC206" s="372"/>
      <c r="LVD206" s="372"/>
      <c r="LVE206" s="333"/>
      <c r="LVF206" s="334"/>
      <c r="LVG206" s="372"/>
      <c r="LVH206" s="224"/>
      <c r="LVI206" s="224"/>
      <c r="LVJ206" s="335"/>
      <c r="LVK206" s="335"/>
      <c r="LVL206" s="224"/>
      <c r="LVM206" s="372"/>
      <c r="LVN206" s="372"/>
      <c r="LVO206" s="333"/>
      <c r="LVP206" s="334"/>
      <c r="LVQ206" s="372"/>
      <c r="LVR206" s="224"/>
      <c r="LVS206" s="224"/>
      <c r="LVT206" s="335"/>
      <c r="LVU206" s="335"/>
      <c r="LVV206" s="224"/>
      <c r="LVW206" s="372"/>
      <c r="LVX206" s="372"/>
      <c r="LVY206" s="333"/>
      <c r="LVZ206" s="334"/>
      <c r="LWA206" s="372"/>
      <c r="LWB206" s="224"/>
      <c r="LWC206" s="224"/>
      <c r="LWD206" s="335"/>
      <c r="LWE206" s="335"/>
      <c r="LWF206" s="224"/>
      <c r="LWG206" s="372"/>
      <c r="LWH206" s="372"/>
      <c r="LWI206" s="333"/>
      <c r="LWJ206" s="334"/>
      <c r="LWK206" s="372"/>
      <c r="LWL206" s="224"/>
      <c r="LWM206" s="224"/>
      <c r="LWN206" s="335"/>
      <c r="LWO206" s="335"/>
      <c r="LWP206" s="224"/>
      <c r="LWQ206" s="372"/>
      <c r="LWR206" s="372"/>
      <c r="LWS206" s="333"/>
      <c r="LWT206" s="334"/>
      <c r="LWU206" s="372"/>
      <c r="LWV206" s="224"/>
      <c r="LWW206" s="224"/>
      <c r="LWX206" s="335"/>
      <c r="LWY206" s="335"/>
      <c r="LWZ206" s="224"/>
      <c r="LXA206" s="372"/>
      <c r="LXB206" s="372"/>
      <c r="LXC206" s="333"/>
      <c r="LXD206" s="334"/>
      <c r="LXE206" s="372"/>
      <c r="LXF206" s="224"/>
      <c r="LXG206" s="224"/>
      <c r="LXH206" s="335"/>
      <c r="LXI206" s="335"/>
      <c r="LXJ206" s="224"/>
      <c r="LXK206" s="372"/>
      <c r="LXL206" s="372"/>
      <c r="LXM206" s="333"/>
      <c r="LXN206" s="334"/>
      <c r="LXO206" s="372"/>
      <c r="LXP206" s="224"/>
      <c r="LXQ206" s="224"/>
      <c r="LXR206" s="335"/>
      <c r="LXS206" s="335"/>
      <c r="LXT206" s="224"/>
      <c r="LXU206" s="372"/>
      <c r="LXV206" s="372"/>
      <c r="LXW206" s="333"/>
      <c r="LXX206" s="334"/>
      <c r="LXY206" s="372"/>
      <c r="LXZ206" s="224"/>
      <c r="LYA206" s="224"/>
      <c r="LYB206" s="335"/>
      <c r="LYC206" s="335"/>
      <c r="LYD206" s="224"/>
      <c r="LYE206" s="372"/>
      <c r="LYF206" s="372"/>
      <c r="LYG206" s="333"/>
      <c r="LYH206" s="334"/>
      <c r="LYI206" s="372"/>
      <c r="LYJ206" s="224"/>
      <c r="LYK206" s="224"/>
      <c r="LYL206" s="335"/>
      <c r="LYM206" s="335"/>
      <c r="LYN206" s="224"/>
      <c r="LYO206" s="372"/>
      <c r="LYP206" s="372"/>
      <c r="LYQ206" s="333"/>
      <c r="LYR206" s="334"/>
      <c r="LYS206" s="372"/>
      <c r="LYT206" s="224"/>
      <c r="LYU206" s="224"/>
      <c r="LYV206" s="335"/>
      <c r="LYW206" s="335"/>
      <c r="LYX206" s="224"/>
      <c r="LYY206" s="372"/>
      <c r="LYZ206" s="372"/>
      <c r="LZA206" s="333"/>
      <c r="LZB206" s="334"/>
      <c r="LZC206" s="372"/>
      <c r="LZD206" s="224"/>
      <c r="LZE206" s="224"/>
      <c r="LZF206" s="335"/>
      <c r="LZG206" s="335"/>
      <c r="LZH206" s="224"/>
      <c r="LZI206" s="372"/>
      <c r="LZJ206" s="372"/>
      <c r="LZK206" s="333"/>
      <c r="LZL206" s="334"/>
      <c r="LZM206" s="372"/>
      <c r="LZN206" s="224"/>
      <c r="LZO206" s="224"/>
      <c r="LZP206" s="335"/>
      <c r="LZQ206" s="335"/>
      <c r="LZR206" s="224"/>
      <c r="LZS206" s="372"/>
      <c r="LZT206" s="372"/>
      <c r="LZU206" s="333"/>
      <c r="LZV206" s="334"/>
      <c r="LZW206" s="372"/>
      <c r="LZX206" s="224"/>
      <c r="LZY206" s="224"/>
      <c r="LZZ206" s="335"/>
      <c r="MAA206" s="335"/>
      <c r="MAB206" s="224"/>
      <c r="MAC206" s="372"/>
      <c r="MAD206" s="372"/>
      <c r="MAE206" s="333"/>
      <c r="MAF206" s="334"/>
      <c r="MAG206" s="372"/>
      <c r="MAH206" s="224"/>
      <c r="MAI206" s="224"/>
      <c r="MAJ206" s="335"/>
      <c r="MAK206" s="335"/>
      <c r="MAL206" s="224"/>
      <c r="MAM206" s="372"/>
      <c r="MAN206" s="372"/>
      <c r="MAO206" s="333"/>
      <c r="MAP206" s="334"/>
      <c r="MAQ206" s="372"/>
      <c r="MAR206" s="224"/>
      <c r="MAS206" s="224"/>
      <c r="MAT206" s="335"/>
      <c r="MAU206" s="335"/>
      <c r="MAV206" s="224"/>
      <c r="MAW206" s="372"/>
      <c r="MAX206" s="372"/>
      <c r="MAY206" s="333"/>
      <c r="MAZ206" s="334"/>
      <c r="MBA206" s="372"/>
      <c r="MBB206" s="224"/>
      <c r="MBC206" s="224"/>
      <c r="MBD206" s="335"/>
      <c r="MBE206" s="335"/>
      <c r="MBF206" s="224"/>
      <c r="MBG206" s="372"/>
      <c r="MBH206" s="372"/>
      <c r="MBI206" s="333"/>
      <c r="MBJ206" s="334"/>
      <c r="MBK206" s="372"/>
      <c r="MBL206" s="224"/>
      <c r="MBM206" s="224"/>
      <c r="MBN206" s="335"/>
      <c r="MBO206" s="335"/>
      <c r="MBP206" s="224"/>
      <c r="MBQ206" s="372"/>
      <c r="MBR206" s="372"/>
      <c r="MBS206" s="333"/>
      <c r="MBT206" s="334"/>
      <c r="MBU206" s="372"/>
      <c r="MBV206" s="224"/>
      <c r="MBW206" s="224"/>
      <c r="MBX206" s="335"/>
      <c r="MBY206" s="335"/>
      <c r="MBZ206" s="224"/>
      <c r="MCA206" s="372"/>
      <c r="MCB206" s="372"/>
      <c r="MCC206" s="333"/>
      <c r="MCD206" s="334"/>
      <c r="MCE206" s="372"/>
      <c r="MCF206" s="224"/>
      <c r="MCG206" s="224"/>
      <c r="MCH206" s="335"/>
      <c r="MCI206" s="335"/>
      <c r="MCJ206" s="224"/>
      <c r="MCK206" s="372"/>
      <c r="MCL206" s="372"/>
      <c r="MCM206" s="333"/>
      <c r="MCN206" s="334"/>
      <c r="MCO206" s="372"/>
      <c r="MCP206" s="224"/>
      <c r="MCQ206" s="224"/>
      <c r="MCR206" s="335"/>
      <c r="MCS206" s="335"/>
      <c r="MCT206" s="224"/>
      <c r="MCU206" s="372"/>
      <c r="MCV206" s="372"/>
      <c r="MCW206" s="333"/>
      <c r="MCX206" s="334"/>
      <c r="MCY206" s="372"/>
      <c r="MCZ206" s="224"/>
      <c r="MDA206" s="224"/>
      <c r="MDB206" s="335"/>
      <c r="MDC206" s="335"/>
      <c r="MDD206" s="224"/>
      <c r="MDE206" s="372"/>
      <c r="MDF206" s="372"/>
      <c r="MDG206" s="333"/>
      <c r="MDH206" s="334"/>
      <c r="MDI206" s="372"/>
      <c r="MDJ206" s="224"/>
      <c r="MDK206" s="224"/>
      <c r="MDL206" s="335"/>
      <c r="MDM206" s="335"/>
      <c r="MDN206" s="224"/>
      <c r="MDO206" s="372"/>
      <c r="MDP206" s="372"/>
      <c r="MDQ206" s="333"/>
      <c r="MDR206" s="334"/>
      <c r="MDS206" s="372"/>
      <c r="MDT206" s="224"/>
      <c r="MDU206" s="224"/>
      <c r="MDV206" s="335"/>
      <c r="MDW206" s="335"/>
      <c r="MDX206" s="224"/>
      <c r="MDY206" s="372"/>
      <c r="MDZ206" s="372"/>
      <c r="MEA206" s="333"/>
      <c r="MEB206" s="334"/>
      <c r="MEC206" s="372"/>
      <c r="MED206" s="224"/>
      <c r="MEE206" s="224"/>
      <c r="MEF206" s="335"/>
      <c r="MEG206" s="335"/>
      <c r="MEH206" s="224"/>
      <c r="MEI206" s="372"/>
      <c r="MEJ206" s="372"/>
      <c r="MEK206" s="333"/>
      <c r="MEL206" s="334"/>
      <c r="MEM206" s="372"/>
      <c r="MEN206" s="224"/>
      <c r="MEO206" s="224"/>
      <c r="MEP206" s="335"/>
      <c r="MEQ206" s="335"/>
      <c r="MER206" s="224"/>
      <c r="MES206" s="372"/>
      <c r="MET206" s="372"/>
      <c r="MEU206" s="333"/>
      <c r="MEV206" s="334"/>
      <c r="MEW206" s="372"/>
      <c r="MEX206" s="224"/>
      <c r="MEY206" s="224"/>
      <c r="MEZ206" s="335"/>
      <c r="MFA206" s="335"/>
      <c r="MFB206" s="224"/>
      <c r="MFC206" s="372"/>
      <c r="MFD206" s="372"/>
      <c r="MFE206" s="333"/>
      <c r="MFF206" s="334"/>
      <c r="MFG206" s="372"/>
      <c r="MFH206" s="224"/>
      <c r="MFI206" s="224"/>
      <c r="MFJ206" s="335"/>
      <c r="MFK206" s="335"/>
      <c r="MFL206" s="224"/>
      <c r="MFM206" s="372"/>
      <c r="MFN206" s="372"/>
      <c r="MFO206" s="333"/>
      <c r="MFP206" s="334"/>
      <c r="MFQ206" s="372"/>
      <c r="MFR206" s="224"/>
      <c r="MFS206" s="224"/>
      <c r="MFT206" s="335"/>
      <c r="MFU206" s="335"/>
      <c r="MFV206" s="224"/>
      <c r="MFW206" s="372"/>
      <c r="MFX206" s="372"/>
      <c r="MFY206" s="333"/>
      <c r="MFZ206" s="334"/>
      <c r="MGA206" s="372"/>
      <c r="MGB206" s="224"/>
      <c r="MGC206" s="224"/>
      <c r="MGD206" s="335"/>
      <c r="MGE206" s="335"/>
      <c r="MGF206" s="224"/>
      <c r="MGG206" s="372"/>
      <c r="MGH206" s="372"/>
      <c r="MGI206" s="333"/>
      <c r="MGJ206" s="334"/>
      <c r="MGK206" s="372"/>
      <c r="MGL206" s="224"/>
      <c r="MGM206" s="224"/>
      <c r="MGN206" s="335"/>
      <c r="MGO206" s="335"/>
      <c r="MGP206" s="224"/>
      <c r="MGQ206" s="372"/>
      <c r="MGR206" s="372"/>
      <c r="MGS206" s="333"/>
      <c r="MGT206" s="334"/>
      <c r="MGU206" s="372"/>
      <c r="MGV206" s="224"/>
      <c r="MGW206" s="224"/>
      <c r="MGX206" s="335"/>
      <c r="MGY206" s="335"/>
      <c r="MGZ206" s="224"/>
      <c r="MHA206" s="372"/>
      <c r="MHB206" s="372"/>
      <c r="MHC206" s="333"/>
      <c r="MHD206" s="334"/>
      <c r="MHE206" s="372"/>
      <c r="MHF206" s="224"/>
      <c r="MHG206" s="224"/>
      <c r="MHH206" s="335"/>
      <c r="MHI206" s="335"/>
      <c r="MHJ206" s="224"/>
      <c r="MHK206" s="372"/>
      <c r="MHL206" s="372"/>
      <c r="MHM206" s="333"/>
      <c r="MHN206" s="334"/>
      <c r="MHO206" s="372"/>
      <c r="MHP206" s="224"/>
      <c r="MHQ206" s="224"/>
      <c r="MHR206" s="335"/>
      <c r="MHS206" s="335"/>
      <c r="MHT206" s="224"/>
      <c r="MHU206" s="372"/>
      <c r="MHV206" s="372"/>
      <c r="MHW206" s="333"/>
      <c r="MHX206" s="334"/>
      <c r="MHY206" s="372"/>
      <c r="MHZ206" s="224"/>
      <c r="MIA206" s="224"/>
      <c r="MIB206" s="335"/>
      <c r="MIC206" s="335"/>
      <c r="MID206" s="224"/>
      <c r="MIE206" s="372"/>
      <c r="MIF206" s="372"/>
      <c r="MIG206" s="333"/>
      <c r="MIH206" s="334"/>
      <c r="MII206" s="372"/>
      <c r="MIJ206" s="224"/>
      <c r="MIK206" s="224"/>
      <c r="MIL206" s="335"/>
      <c r="MIM206" s="335"/>
      <c r="MIN206" s="224"/>
      <c r="MIO206" s="372"/>
      <c r="MIP206" s="372"/>
      <c r="MIQ206" s="333"/>
      <c r="MIR206" s="334"/>
      <c r="MIS206" s="372"/>
      <c r="MIT206" s="224"/>
      <c r="MIU206" s="224"/>
      <c r="MIV206" s="335"/>
      <c r="MIW206" s="335"/>
      <c r="MIX206" s="224"/>
      <c r="MIY206" s="372"/>
      <c r="MIZ206" s="372"/>
      <c r="MJA206" s="333"/>
      <c r="MJB206" s="334"/>
      <c r="MJC206" s="372"/>
      <c r="MJD206" s="224"/>
      <c r="MJE206" s="224"/>
      <c r="MJF206" s="335"/>
      <c r="MJG206" s="335"/>
      <c r="MJH206" s="224"/>
      <c r="MJI206" s="372"/>
      <c r="MJJ206" s="372"/>
      <c r="MJK206" s="333"/>
      <c r="MJL206" s="334"/>
      <c r="MJM206" s="372"/>
      <c r="MJN206" s="224"/>
      <c r="MJO206" s="224"/>
      <c r="MJP206" s="335"/>
      <c r="MJQ206" s="335"/>
      <c r="MJR206" s="224"/>
      <c r="MJS206" s="372"/>
      <c r="MJT206" s="372"/>
      <c r="MJU206" s="333"/>
      <c r="MJV206" s="334"/>
      <c r="MJW206" s="372"/>
      <c r="MJX206" s="224"/>
      <c r="MJY206" s="224"/>
      <c r="MJZ206" s="335"/>
      <c r="MKA206" s="335"/>
      <c r="MKB206" s="224"/>
      <c r="MKC206" s="372"/>
      <c r="MKD206" s="372"/>
      <c r="MKE206" s="333"/>
      <c r="MKF206" s="334"/>
      <c r="MKG206" s="372"/>
      <c r="MKH206" s="224"/>
      <c r="MKI206" s="224"/>
      <c r="MKJ206" s="335"/>
      <c r="MKK206" s="335"/>
      <c r="MKL206" s="224"/>
      <c r="MKM206" s="372"/>
      <c r="MKN206" s="372"/>
      <c r="MKO206" s="333"/>
      <c r="MKP206" s="334"/>
      <c r="MKQ206" s="372"/>
      <c r="MKR206" s="224"/>
      <c r="MKS206" s="224"/>
      <c r="MKT206" s="335"/>
      <c r="MKU206" s="335"/>
      <c r="MKV206" s="224"/>
      <c r="MKW206" s="372"/>
      <c r="MKX206" s="372"/>
      <c r="MKY206" s="333"/>
      <c r="MKZ206" s="334"/>
      <c r="MLA206" s="372"/>
      <c r="MLB206" s="224"/>
      <c r="MLC206" s="224"/>
      <c r="MLD206" s="335"/>
      <c r="MLE206" s="335"/>
      <c r="MLF206" s="224"/>
      <c r="MLG206" s="372"/>
      <c r="MLH206" s="372"/>
      <c r="MLI206" s="333"/>
      <c r="MLJ206" s="334"/>
      <c r="MLK206" s="372"/>
      <c r="MLL206" s="224"/>
      <c r="MLM206" s="224"/>
      <c r="MLN206" s="335"/>
      <c r="MLO206" s="335"/>
      <c r="MLP206" s="224"/>
      <c r="MLQ206" s="372"/>
      <c r="MLR206" s="372"/>
      <c r="MLS206" s="333"/>
      <c r="MLT206" s="334"/>
      <c r="MLU206" s="372"/>
      <c r="MLV206" s="224"/>
      <c r="MLW206" s="224"/>
      <c r="MLX206" s="335"/>
      <c r="MLY206" s="335"/>
      <c r="MLZ206" s="224"/>
      <c r="MMA206" s="372"/>
      <c r="MMB206" s="372"/>
      <c r="MMC206" s="333"/>
      <c r="MMD206" s="334"/>
      <c r="MME206" s="372"/>
      <c r="MMF206" s="224"/>
      <c r="MMG206" s="224"/>
      <c r="MMH206" s="335"/>
      <c r="MMI206" s="335"/>
      <c r="MMJ206" s="224"/>
      <c r="MMK206" s="372"/>
      <c r="MML206" s="372"/>
      <c r="MMM206" s="333"/>
      <c r="MMN206" s="334"/>
      <c r="MMO206" s="372"/>
      <c r="MMP206" s="224"/>
      <c r="MMQ206" s="224"/>
      <c r="MMR206" s="335"/>
      <c r="MMS206" s="335"/>
      <c r="MMT206" s="224"/>
      <c r="MMU206" s="372"/>
      <c r="MMV206" s="372"/>
      <c r="MMW206" s="333"/>
      <c r="MMX206" s="334"/>
      <c r="MMY206" s="372"/>
      <c r="MMZ206" s="224"/>
      <c r="MNA206" s="224"/>
      <c r="MNB206" s="335"/>
      <c r="MNC206" s="335"/>
      <c r="MND206" s="224"/>
      <c r="MNE206" s="372"/>
      <c r="MNF206" s="372"/>
      <c r="MNG206" s="333"/>
      <c r="MNH206" s="334"/>
      <c r="MNI206" s="372"/>
      <c r="MNJ206" s="224"/>
      <c r="MNK206" s="224"/>
      <c r="MNL206" s="335"/>
      <c r="MNM206" s="335"/>
      <c r="MNN206" s="224"/>
      <c r="MNO206" s="372"/>
      <c r="MNP206" s="372"/>
      <c r="MNQ206" s="333"/>
      <c r="MNR206" s="334"/>
      <c r="MNS206" s="372"/>
      <c r="MNT206" s="224"/>
      <c r="MNU206" s="224"/>
      <c r="MNV206" s="335"/>
      <c r="MNW206" s="335"/>
      <c r="MNX206" s="224"/>
      <c r="MNY206" s="372"/>
      <c r="MNZ206" s="372"/>
      <c r="MOA206" s="333"/>
      <c r="MOB206" s="334"/>
      <c r="MOC206" s="372"/>
      <c r="MOD206" s="224"/>
      <c r="MOE206" s="224"/>
      <c r="MOF206" s="335"/>
      <c r="MOG206" s="335"/>
      <c r="MOH206" s="224"/>
      <c r="MOI206" s="372"/>
      <c r="MOJ206" s="372"/>
      <c r="MOK206" s="333"/>
      <c r="MOL206" s="334"/>
      <c r="MOM206" s="372"/>
      <c r="MON206" s="224"/>
      <c r="MOO206" s="224"/>
      <c r="MOP206" s="335"/>
      <c r="MOQ206" s="335"/>
      <c r="MOR206" s="224"/>
      <c r="MOS206" s="372"/>
      <c r="MOT206" s="372"/>
      <c r="MOU206" s="333"/>
      <c r="MOV206" s="334"/>
      <c r="MOW206" s="372"/>
      <c r="MOX206" s="224"/>
      <c r="MOY206" s="224"/>
      <c r="MOZ206" s="335"/>
      <c r="MPA206" s="335"/>
      <c r="MPB206" s="224"/>
      <c r="MPC206" s="372"/>
      <c r="MPD206" s="372"/>
      <c r="MPE206" s="333"/>
      <c r="MPF206" s="334"/>
      <c r="MPG206" s="372"/>
      <c r="MPH206" s="224"/>
      <c r="MPI206" s="224"/>
      <c r="MPJ206" s="335"/>
      <c r="MPK206" s="335"/>
      <c r="MPL206" s="224"/>
      <c r="MPM206" s="372"/>
      <c r="MPN206" s="372"/>
      <c r="MPO206" s="333"/>
      <c r="MPP206" s="334"/>
      <c r="MPQ206" s="372"/>
      <c r="MPR206" s="224"/>
      <c r="MPS206" s="224"/>
      <c r="MPT206" s="335"/>
      <c r="MPU206" s="335"/>
      <c r="MPV206" s="224"/>
      <c r="MPW206" s="372"/>
      <c r="MPX206" s="372"/>
      <c r="MPY206" s="333"/>
      <c r="MPZ206" s="334"/>
      <c r="MQA206" s="372"/>
      <c r="MQB206" s="224"/>
      <c r="MQC206" s="224"/>
      <c r="MQD206" s="335"/>
      <c r="MQE206" s="335"/>
      <c r="MQF206" s="224"/>
      <c r="MQG206" s="372"/>
      <c r="MQH206" s="372"/>
      <c r="MQI206" s="333"/>
      <c r="MQJ206" s="334"/>
      <c r="MQK206" s="372"/>
      <c r="MQL206" s="224"/>
      <c r="MQM206" s="224"/>
      <c r="MQN206" s="335"/>
      <c r="MQO206" s="335"/>
      <c r="MQP206" s="224"/>
      <c r="MQQ206" s="372"/>
      <c r="MQR206" s="372"/>
      <c r="MQS206" s="333"/>
      <c r="MQT206" s="334"/>
      <c r="MQU206" s="372"/>
      <c r="MQV206" s="224"/>
      <c r="MQW206" s="224"/>
      <c r="MQX206" s="335"/>
      <c r="MQY206" s="335"/>
      <c r="MQZ206" s="224"/>
      <c r="MRA206" s="372"/>
      <c r="MRB206" s="372"/>
      <c r="MRC206" s="333"/>
      <c r="MRD206" s="334"/>
      <c r="MRE206" s="372"/>
      <c r="MRF206" s="224"/>
      <c r="MRG206" s="224"/>
      <c r="MRH206" s="335"/>
      <c r="MRI206" s="335"/>
      <c r="MRJ206" s="224"/>
      <c r="MRK206" s="372"/>
      <c r="MRL206" s="372"/>
      <c r="MRM206" s="333"/>
      <c r="MRN206" s="334"/>
      <c r="MRO206" s="372"/>
      <c r="MRP206" s="224"/>
      <c r="MRQ206" s="224"/>
      <c r="MRR206" s="335"/>
      <c r="MRS206" s="335"/>
      <c r="MRT206" s="224"/>
      <c r="MRU206" s="372"/>
      <c r="MRV206" s="372"/>
      <c r="MRW206" s="333"/>
      <c r="MRX206" s="334"/>
      <c r="MRY206" s="372"/>
      <c r="MRZ206" s="224"/>
      <c r="MSA206" s="224"/>
      <c r="MSB206" s="335"/>
      <c r="MSC206" s="335"/>
      <c r="MSD206" s="224"/>
      <c r="MSE206" s="372"/>
      <c r="MSF206" s="372"/>
      <c r="MSG206" s="333"/>
      <c r="MSH206" s="334"/>
      <c r="MSI206" s="372"/>
      <c r="MSJ206" s="224"/>
      <c r="MSK206" s="224"/>
      <c r="MSL206" s="335"/>
      <c r="MSM206" s="335"/>
      <c r="MSN206" s="224"/>
      <c r="MSO206" s="372"/>
      <c r="MSP206" s="372"/>
      <c r="MSQ206" s="333"/>
      <c r="MSR206" s="334"/>
      <c r="MSS206" s="372"/>
      <c r="MST206" s="224"/>
      <c r="MSU206" s="224"/>
      <c r="MSV206" s="335"/>
      <c r="MSW206" s="335"/>
      <c r="MSX206" s="224"/>
      <c r="MSY206" s="372"/>
      <c r="MSZ206" s="372"/>
      <c r="MTA206" s="333"/>
      <c r="MTB206" s="334"/>
      <c r="MTC206" s="372"/>
      <c r="MTD206" s="224"/>
      <c r="MTE206" s="224"/>
      <c r="MTF206" s="335"/>
      <c r="MTG206" s="335"/>
      <c r="MTH206" s="224"/>
      <c r="MTI206" s="372"/>
      <c r="MTJ206" s="372"/>
      <c r="MTK206" s="333"/>
      <c r="MTL206" s="334"/>
      <c r="MTM206" s="372"/>
      <c r="MTN206" s="224"/>
      <c r="MTO206" s="224"/>
      <c r="MTP206" s="335"/>
      <c r="MTQ206" s="335"/>
      <c r="MTR206" s="224"/>
      <c r="MTS206" s="372"/>
      <c r="MTT206" s="372"/>
      <c r="MTU206" s="333"/>
      <c r="MTV206" s="334"/>
      <c r="MTW206" s="372"/>
      <c r="MTX206" s="224"/>
      <c r="MTY206" s="224"/>
      <c r="MTZ206" s="335"/>
      <c r="MUA206" s="335"/>
      <c r="MUB206" s="224"/>
      <c r="MUC206" s="372"/>
      <c r="MUD206" s="372"/>
      <c r="MUE206" s="333"/>
      <c r="MUF206" s="334"/>
      <c r="MUG206" s="372"/>
      <c r="MUH206" s="224"/>
      <c r="MUI206" s="224"/>
      <c r="MUJ206" s="335"/>
      <c r="MUK206" s="335"/>
      <c r="MUL206" s="224"/>
      <c r="MUM206" s="372"/>
      <c r="MUN206" s="372"/>
      <c r="MUO206" s="333"/>
      <c r="MUP206" s="334"/>
      <c r="MUQ206" s="372"/>
      <c r="MUR206" s="224"/>
      <c r="MUS206" s="224"/>
      <c r="MUT206" s="335"/>
      <c r="MUU206" s="335"/>
      <c r="MUV206" s="224"/>
      <c r="MUW206" s="372"/>
      <c r="MUX206" s="372"/>
      <c r="MUY206" s="333"/>
      <c r="MUZ206" s="334"/>
      <c r="MVA206" s="372"/>
      <c r="MVB206" s="224"/>
      <c r="MVC206" s="224"/>
      <c r="MVD206" s="335"/>
      <c r="MVE206" s="335"/>
      <c r="MVF206" s="224"/>
      <c r="MVG206" s="372"/>
      <c r="MVH206" s="372"/>
      <c r="MVI206" s="333"/>
      <c r="MVJ206" s="334"/>
      <c r="MVK206" s="372"/>
      <c r="MVL206" s="224"/>
      <c r="MVM206" s="224"/>
      <c r="MVN206" s="335"/>
      <c r="MVO206" s="335"/>
      <c r="MVP206" s="224"/>
      <c r="MVQ206" s="372"/>
      <c r="MVR206" s="372"/>
      <c r="MVS206" s="333"/>
      <c r="MVT206" s="334"/>
      <c r="MVU206" s="372"/>
      <c r="MVV206" s="224"/>
      <c r="MVW206" s="224"/>
      <c r="MVX206" s="335"/>
      <c r="MVY206" s="335"/>
      <c r="MVZ206" s="224"/>
      <c r="MWA206" s="372"/>
      <c r="MWB206" s="372"/>
      <c r="MWC206" s="333"/>
      <c r="MWD206" s="334"/>
      <c r="MWE206" s="372"/>
      <c r="MWF206" s="224"/>
      <c r="MWG206" s="224"/>
      <c r="MWH206" s="335"/>
      <c r="MWI206" s="335"/>
      <c r="MWJ206" s="224"/>
      <c r="MWK206" s="372"/>
      <c r="MWL206" s="372"/>
      <c r="MWM206" s="333"/>
      <c r="MWN206" s="334"/>
      <c r="MWO206" s="372"/>
      <c r="MWP206" s="224"/>
      <c r="MWQ206" s="224"/>
      <c r="MWR206" s="335"/>
      <c r="MWS206" s="335"/>
      <c r="MWT206" s="224"/>
      <c r="MWU206" s="372"/>
      <c r="MWV206" s="372"/>
      <c r="MWW206" s="333"/>
      <c r="MWX206" s="334"/>
      <c r="MWY206" s="372"/>
      <c r="MWZ206" s="224"/>
      <c r="MXA206" s="224"/>
      <c r="MXB206" s="335"/>
      <c r="MXC206" s="335"/>
      <c r="MXD206" s="224"/>
      <c r="MXE206" s="372"/>
      <c r="MXF206" s="372"/>
      <c r="MXG206" s="333"/>
      <c r="MXH206" s="334"/>
      <c r="MXI206" s="372"/>
      <c r="MXJ206" s="224"/>
      <c r="MXK206" s="224"/>
      <c r="MXL206" s="335"/>
      <c r="MXM206" s="335"/>
      <c r="MXN206" s="224"/>
      <c r="MXO206" s="372"/>
      <c r="MXP206" s="372"/>
      <c r="MXQ206" s="333"/>
      <c r="MXR206" s="334"/>
      <c r="MXS206" s="372"/>
      <c r="MXT206" s="224"/>
      <c r="MXU206" s="224"/>
      <c r="MXV206" s="335"/>
      <c r="MXW206" s="335"/>
      <c r="MXX206" s="224"/>
      <c r="MXY206" s="372"/>
      <c r="MXZ206" s="372"/>
      <c r="MYA206" s="333"/>
      <c r="MYB206" s="334"/>
      <c r="MYC206" s="372"/>
      <c r="MYD206" s="224"/>
      <c r="MYE206" s="224"/>
      <c r="MYF206" s="335"/>
      <c r="MYG206" s="335"/>
      <c r="MYH206" s="224"/>
      <c r="MYI206" s="372"/>
      <c r="MYJ206" s="372"/>
      <c r="MYK206" s="333"/>
      <c r="MYL206" s="334"/>
      <c r="MYM206" s="372"/>
      <c r="MYN206" s="224"/>
      <c r="MYO206" s="224"/>
      <c r="MYP206" s="335"/>
      <c r="MYQ206" s="335"/>
      <c r="MYR206" s="224"/>
      <c r="MYS206" s="372"/>
      <c r="MYT206" s="372"/>
      <c r="MYU206" s="333"/>
      <c r="MYV206" s="334"/>
      <c r="MYW206" s="372"/>
      <c r="MYX206" s="224"/>
      <c r="MYY206" s="224"/>
      <c r="MYZ206" s="335"/>
      <c r="MZA206" s="335"/>
      <c r="MZB206" s="224"/>
      <c r="MZC206" s="372"/>
      <c r="MZD206" s="372"/>
      <c r="MZE206" s="333"/>
      <c r="MZF206" s="334"/>
      <c r="MZG206" s="372"/>
      <c r="MZH206" s="224"/>
      <c r="MZI206" s="224"/>
      <c r="MZJ206" s="335"/>
      <c r="MZK206" s="335"/>
      <c r="MZL206" s="224"/>
      <c r="MZM206" s="372"/>
      <c r="MZN206" s="372"/>
      <c r="MZO206" s="333"/>
      <c r="MZP206" s="334"/>
      <c r="MZQ206" s="372"/>
      <c r="MZR206" s="224"/>
      <c r="MZS206" s="224"/>
      <c r="MZT206" s="335"/>
      <c r="MZU206" s="335"/>
      <c r="MZV206" s="224"/>
      <c r="MZW206" s="372"/>
      <c r="MZX206" s="372"/>
      <c r="MZY206" s="333"/>
      <c r="MZZ206" s="334"/>
      <c r="NAA206" s="372"/>
      <c r="NAB206" s="224"/>
      <c r="NAC206" s="224"/>
      <c r="NAD206" s="335"/>
      <c r="NAE206" s="335"/>
      <c r="NAF206" s="224"/>
      <c r="NAG206" s="372"/>
      <c r="NAH206" s="372"/>
      <c r="NAI206" s="333"/>
      <c r="NAJ206" s="334"/>
      <c r="NAK206" s="372"/>
      <c r="NAL206" s="224"/>
      <c r="NAM206" s="224"/>
      <c r="NAN206" s="335"/>
      <c r="NAO206" s="335"/>
      <c r="NAP206" s="224"/>
      <c r="NAQ206" s="372"/>
      <c r="NAR206" s="372"/>
      <c r="NAS206" s="333"/>
      <c r="NAT206" s="334"/>
      <c r="NAU206" s="372"/>
      <c r="NAV206" s="224"/>
      <c r="NAW206" s="224"/>
      <c r="NAX206" s="335"/>
      <c r="NAY206" s="335"/>
      <c r="NAZ206" s="224"/>
      <c r="NBA206" s="372"/>
      <c r="NBB206" s="372"/>
      <c r="NBC206" s="333"/>
      <c r="NBD206" s="334"/>
      <c r="NBE206" s="372"/>
      <c r="NBF206" s="224"/>
      <c r="NBG206" s="224"/>
      <c r="NBH206" s="335"/>
      <c r="NBI206" s="335"/>
      <c r="NBJ206" s="224"/>
      <c r="NBK206" s="372"/>
      <c r="NBL206" s="372"/>
      <c r="NBM206" s="333"/>
      <c r="NBN206" s="334"/>
      <c r="NBO206" s="372"/>
      <c r="NBP206" s="224"/>
      <c r="NBQ206" s="224"/>
      <c r="NBR206" s="335"/>
      <c r="NBS206" s="335"/>
      <c r="NBT206" s="224"/>
      <c r="NBU206" s="372"/>
      <c r="NBV206" s="372"/>
      <c r="NBW206" s="333"/>
      <c r="NBX206" s="334"/>
      <c r="NBY206" s="372"/>
      <c r="NBZ206" s="224"/>
      <c r="NCA206" s="224"/>
      <c r="NCB206" s="335"/>
      <c r="NCC206" s="335"/>
      <c r="NCD206" s="224"/>
      <c r="NCE206" s="372"/>
      <c r="NCF206" s="372"/>
      <c r="NCG206" s="333"/>
      <c r="NCH206" s="334"/>
      <c r="NCI206" s="372"/>
      <c r="NCJ206" s="224"/>
      <c r="NCK206" s="224"/>
      <c r="NCL206" s="335"/>
      <c r="NCM206" s="335"/>
      <c r="NCN206" s="224"/>
      <c r="NCO206" s="372"/>
      <c r="NCP206" s="372"/>
      <c r="NCQ206" s="333"/>
      <c r="NCR206" s="334"/>
      <c r="NCS206" s="372"/>
      <c r="NCT206" s="224"/>
      <c r="NCU206" s="224"/>
      <c r="NCV206" s="335"/>
      <c r="NCW206" s="335"/>
      <c r="NCX206" s="224"/>
      <c r="NCY206" s="372"/>
      <c r="NCZ206" s="372"/>
      <c r="NDA206" s="333"/>
      <c r="NDB206" s="334"/>
      <c r="NDC206" s="372"/>
      <c r="NDD206" s="224"/>
      <c r="NDE206" s="224"/>
      <c r="NDF206" s="335"/>
      <c r="NDG206" s="335"/>
      <c r="NDH206" s="224"/>
      <c r="NDI206" s="372"/>
      <c r="NDJ206" s="372"/>
      <c r="NDK206" s="333"/>
      <c r="NDL206" s="334"/>
      <c r="NDM206" s="372"/>
      <c r="NDN206" s="224"/>
      <c r="NDO206" s="224"/>
      <c r="NDP206" s="335"/>
      <c r="NDQ206" s="335"/>
      <c r="NDR206" s="224"/>
      <c r="NDS206" s="372"/>
      <c r="NDT206" s="372"/>
      <c r="NDU206" s="333"/>
      <c r="NDV206" s="334"/>
      <c r="NDW206" s="372"/>
      <c r="NDX206" s="224"/>
      <c r="NDY206" s="224"/>
      <c r="NDZ206" s="335"/>
      <c r="NEA206" s="335"/>
      <c r="NEB206" s="224"/>
      <c r="NEC206" s="372"/>
      <c r="NED206" s="372"/>
      <c r="NEE206" s="333"/>
      <c r="NEF206" s="334"/>
      <c r="NEG206" s="372"/>
      <c r="NEH206" s="224"/>
      <c r="NEI206" s="224"/>
      <c r="NEJ206" s="335"/>
      <c r="NEK206" s="335"/>
      <c r="NEL206" s="224"/>
      <c r="NEM206" s="372"/>
      <c r="NEN206" s="372"/>
      <c r="NEO206" s="333"/>
      <c r="NEP206" s="334"/>
      <c r="NEQ206" s="372"/>
      <c r="NER206" s="224"/>
      <c r="NES206" s="224"/>
      <c r="NET206" s="335"/>
      <c r="NEU206" s="335"/>
      <c r="NEV206" s="224"/>
      <c r="NEW206" s="372"/>
      <c r="NEX206" s="372"/>
      <c r="NEY206" s="333"/>
      <c r="NEZ206" s="334"/>
      <c r="NFA206" s="372"/>
      <c r="NFB206" s="224"/>
      <c r="NFC206" s="224"/>
      <c r="NFD206" s="335"/>
      <c r="NFE206" s="335"/>
      <c r="NFF206" s="224"/>
      <c r="NFG206" s="372"/>
      <c r="NFH206" s="372"/>
      <c r="NFI206" s="333"/>
      <c r="NFJ206" s="334"/>
      <c r="NFK206" s="372"/>
      <c r="NFL206" s="224"/>
      <c r="NFM206" s="224"/>
      <c r="NFN206" s="335"/>
      <c r="NFO206" s="335"/>
      <c r="NFP206" s="224"/>
      <c r="NFQ206" s="372"/>
      <c r="NFR206" s="372"/>
      <c r="NFS206" s="333"/>
      <c r="NFT206" s="334"/>
      <c r="NFU206" s="372"/>
      <c r="NFV206" s="224"/>
      <c r="NFW206" s="224"/>
      <c r="NFX206" s="335"/>
      <c r="NFY206" s="335"/>
      <c r="NFZ206" s="224"/>
      <c r="NGA206" s="372"/>
      <c r="NGB206" s="372"/>
      <c r="NGC206" s="333"/>
      <c r="NGD206" s="334"/>
      <c r="NGE206" s="372"/>
      <c r="NGF206" s="224"/>
      <c r="NGG206" s="224"/>
      <c r="NGH206" s="335"/>
      <c r="NGI206" s="335"/>
      <c r="NGJ206" s="224"/>
      <c r="NGK206" s="372"/>
      <c r="NGL206" s="372"/>
      <c r="NGM206" s="333"/>
      <c r="NGN206" s="334"/>
      <c r="NGO206" s="372"/>
      <c r="NGP206" s="224"/>
      <c r="NGQ206" s="224"/>
      <c r="NGR206" s="335"/>
      <c r="NGS206" s="335"/>
      <c r="NGT206" s="224"/>
      <c r="NGU206" s="372"/>
      <c r="NGV206" s="372"/>
      <c r="NGW206" s="333"/>
      <c r="NGX206" s="334"/>
      <c r="NGY206" s="372"/>
      <c r="NGZ206" s="224"/>
      <c r="NHA206" s="224"/>
      <c r="NHB206" s="335"/>
      <c r="NHC206" s="335"/>
      <c r="NHD206" s="224"/>
      <c r="NHE206" s="372"/>
      <c r="NHF206" s="372"/>
      <c r="NHG206" s="333"/>
      <c r="NHH206" s="334"/>
      <c r="NHI206" s="372"/>
      <c r="NHJ206" s="224"/>
      <c r="NHK206" s="224"/>
      <c r="NHL206" s="335"/>
      <c r="NHM206" s="335"/>
      <c r="NHN206" s="224"/>
      <c r="NHO206" s="372"/>
      <c r="NHP206" s="372"/>
      <c r="NHQ206" s="333"/>
      <c r="NHR206" s="334"/>
      <c r="NHS206" s="372"/>
      <c r="NHT206" s="224"/>
      <c r="NHU206" s="224"/>
      <c r="NHV206" s="335"/>
      <c r="NHW206" s="335"/>
      <c r="NHX206" s="224"/>
      <c r="NHY206" s="372"/>
      <c r="NHZ206" s="372"/>
      <c r="NIA206" s="333"/>
      <c r="NIB206" s="334"/>
      <c r="NIC206" s="372"/>
      <c r="NID206" s="224"/>
      <c r="NIE206" s="224"/>
      <c r="NIF206" s="335"/>
      <c r="NIG206" s="335"/>
      <c r="NIH206" s="224"/>
      <c r="NII206" s="372"/>
      <c r="NIJ206" s="372"/>
      <c r="NIK206" s="333"/>
      <c r="NIL206" s="334"/>
      <c r="NIM206" s="372"/>
      <c r="NIN206" s="224"/>
      <c r="NIO206" s="224"/>
      <c r="NIP206" s="335"/>
      <c r="NIQ206" s="335"/>
      <c r="NIR206" s="224"/>
      <c r="NIS206" s="372"/>
      <c r="NIT206" s="372"/>
      <c r="NIU206" s="333"/>
      <c r="NIV206" s="334"/>
      <c r="NIW206" s="372"/>
      <c r="NIX206" s="224"/>
      <c r="NIY206" s="224"/>
      <c r="NIZ206" s="335"/>
      <c r="NJA206" s="335"/>
      <c r="NJB206" s="224"/>
      <c r="NJC206" s="372"/>
      <c r="NJD206" s="372"/>
      <c r="NJE206" s="333"/>
      <c r="NJF206" s="334"/>
      <c r="NJG206" s="372"/>
      <c r="NJH206" s="224"/>
      <c r="NJI206" s="224"/>
      <c r="NJJ206" s="335"/>
      <c r="NJK206" s="335"/>
      <c r="NJL206" s="224"/>
      <c r="NJM206" s="372"/>
      <c r="NJN206" s="372"/>
      <c r="NJO206" s="333"/>
      <c r="NJP206" s="334"/>
      <c r="NJQ206" s="372"/>
      <c r="NJR206" s="224"/>
      <c r="NJS206" s="224"/>
      <c r="NJT206" s="335"/>
      <c r="NJU206" s="335"/>
      <c r="NJV206" s="224"/>
      <c r="NJW206" s="372"/>
      <c r="NJX206" s="372"/>
      <c r="NJY206" s="333"/>
      <c r="NJZ206" s="334"/>
      <c r="NKA206" s="372"/>
      <c r="NKB206" s="224"/>
      <c r="NKC206" s="224"/>
      <c r="NKD206" s="335"/>
      <c r="NKE206" s="335"/>
      <c r="NKF206" s="224"/>
      <c r="NKG206" s="372"/>
      <c r="NKH206" s="372"/>
      <c r="NKI206" s="333"/>
      <c r="NKJ206" s="334"/>
      <c r="NKK206" s="372"/>
      <c r="NKL206" s="224"/>
      <c r="NKM206" s="224"/>
      <c r="NKN206" s="335"/>
      <c r="NKO206" s="335"/>
      <c r="NKP206" s="224"/>
      <c r="NKQ206" s="372"/>
      <c r="NKR206" s="372"/>
      <c r="NKS206" s="333"/>
      <c r="NKT206" s="334"/>
      <c r="NKU206" s="372"/>
      <c r="NKV206" s="224"/>
      <c r="NKW206" s="224"/>
      <c r="NKX206" s="335"/>
      <c r="NKY206" s="335"/>
      <c r="NKZ206" s="224"/>
      <c r="NLA206" s="372"/>
      <c r="NLB206" s="372"/>
      <c r="NLC206" s="333"/>
      <c r="NLD206" s="334"/>
      <c r="NLE206" s="372"/>
      <c r="NLF206" s="224"/>
      <c r="NLG206" s="224"/>
      <c r="NLH206" s="335"/>
      <c r="NLI206" s="335"/>
      <c r="NLJ206" s="224"/>
      <c r="NLK206" s="372"/>
      <c r="NLL206" s="372"/>
      <c r="NLM206" s="333"/>
      <c r="NLN206" s="334"/>
      <c r="NLO206" s="372"/>
      <c r="NLP206" s="224"/>
      <c r="NLQ206" s="224"/>
      <c r="NLR206" s="335"/>
      <c r="NLS206" s="335"/>
      <c r="NLT206" s="224"/>
      <c r="NLU206" s="372"/>
      <c r="NLV206" s="372"/>
      <c r="NLW206" s="333"/>
      <c r="NLX206" s="334"/>
      <c r="NLY206" s="372"/>
      <c r="NLZ206" s="224"/>
      <c r="NMA206" s="224"/>
      <c r="NMB206" s="335"/>
      <c r="NMC206" s="335"/>
      <c r="NMD206" s="224"/>
      <c r="NME206" s="372"/>
      <c r="NMF206" s="372"/>
      <c r="NMG206" s="333"/>
      <c r="NMH206" s="334"/>
      <c r="NMI206" s="372"/>
      <c r="NMJ206" s="224"/>
      <c r="NMK206" s="224"/>
      <c r="NML206" s="335"/>
      <c r="NMM206" s="335"/>
      <c r="NMN206" s="224"/>
      <c r="NMO206" s="372"/>
      <c r="NMP206" s="372"/>
      <c r="NMQ206" s="333"/>
      <c r="NMR206" s="334"/>
      <c r="NMS206" s="372"/>
      <c r="NMT206" s="224"/>
      <c r="NMU206" s="224"/>
      <c r="NMV206" s="335"/>
      <c r="NMW206" s="335"/>
      <c r="NMX206" s="224"/>
      <c r="NMY206" s="372"/>
      <c r="NMZ206" s="372"/>
      <c r="NNA206" s="333"/>
      <c r="NNB206" s="334"/>
      <c r="NNC206" s="372"/>
      <c r="NND206" s="224"/>
      <c r="NNE206" s="224"/>
      <c r="NNF206" s="335"/>
      <c r="NNG206" s="335"/>
      <c r="NNH206" s="224"/>
      <c r="NNI206" s="372"/>
      <c r="NNJ206" s="372"/>
      <c r="NNK206" s="333"/>
      <c r="NNL206" s="334"/>
      <c r="NNM206" s="372"/>
      <c r="NNN206" s="224"/>
      <c r="NNO206" s="224"/>
      <c r="NNP206" s="335"/>
      <c r="NNQ206" s="335"/>
      <c r="NNR206" s="224"/>
      <c r="NNS206" s="372"/>
      <c r="NNT206" s="372"/>
      <c r="NNU206" s="333"/>
      <c r="NNV206" s="334"/>
      <c r="NNW206" s="372"/>
      <c r="NNX206" s="224"/>
      <c r="NNY206" s="224"/>
      <c r="NNZ206" s="335"/>
      <c r="NOA206" s="335"/>
      <c r="NOB206" s="224"/>
      <c r="NOC206" s="372"/>
      <c r="NOD206" s="372"/>
      <c r="NOE206" s="333"/>
      <c r="NOF206" s="334"/>
      <c r="NOG206" s="372"/>
      <c r="NOH206" s="224"/>
      <c r="NOI206" s="224"/>
      <c r="NOJ206" s="335"/>
      <c r="NOK206" s="335"/>
      <c r="NOL206" s="224"/>
      <c r="NOM206" s="372"/>
      <c r="NON206" s="372"/>
      <c r="NOO206" s="333"/>
      <c r="NOP206" s="334"/>
      <c r="NOQ206" s="372"/>
      <c r="NOR206" s="224"/>
      <c r="NOS206" s="224"/>
      <c r="NOT206" s="335"/>
      <c r="NOU206" s="335"/>
      <c r="NOV206" s="224"/>
      <c r="NOW206" s="372"/>
      <c r="NOX206" s="372"/>
      <c r="NOY206" s="333"/>
      <c r="NOZ206" s="334"/>
      <c r="NPA206" s="372"/>
      <c r="NPB206" s="224"/>
      <c r="NPC206" s="224"/>
      <c r="NPD206" s="335"/>
      <c r="NPE206" s="335"/>
      <c r="NPF206" s="224"/>
      <c r="NPG206" s="372"/>
      <c r="NPH206" s="372"/>
      <c r="NPI206" s="333"/>
      <c r="NPJ206" s="334"/>
      <c r="NPK206" s="372"/>
      <c r="NPL206" s="224"/>
      <c r="NPM206" s="224"/>
      <c r="NPN206" s="335"/>
      <c r="NPO206" s="335"/>
      <c r="NPP206" s="224"/>
      <c r="NPQ206" s="372"/>
      <c r="NPR206" s="372"/>
      <c r="NPS206" s="333"/>
      <c r="NPT206" s="334"/>
      <c r="NPU206" s="372"/>
      <c r="NPV206" s="224"/>
      <c r="NPW206" s="224"/>
      <c r="NPX206" s="335"/>
      <c r="NPY206" s="335"/>
      <c r="NPZ206" s="224"/>
      <c r="NQA206" s="372"/>
      <c r="NQB206" s="372"/>
      <c r="NQC206" s="333"/>
      <c r="NQD206" s="334"/>
      <c r="NQE206" s="372"/>
      <c r="NQF206" s="224"/>
      <c r="NQG206" s="224"/>
      <c r="NQH206" s="335"/>
      <c r="NQI206" s="335"/>
      <c r="NQJ206" s="224"/>
      <c r="NQK206" s="372"/>
      <c r="NQL206" s="372"/>
      <c r="NQM206" s="333"/>
      <c r="NQN206" s="334"/>
      <c r="NQO206" s="372"/>
      <c r="NQP206" s="224"/>
      <c r="NQQ206" s="224"/>
      <c r="NQR206" s="335"/>
      <c r="NQS206" s="335"/>
      <c r="NQT206" s="224"/>
      <c r="NQU206" s="372"/>
      <c r="NQV206" s="372"/>
      <c r="NQW206" s="333"/>
      <c r="NQX206" s="334"/>
      <c r="NQY206" s="372"/>
      <c r="NQZ206" s="224"/>
      <c r="NRA206" s="224"/>
      <c r="NRB206" s="335"/>
      <c r="NRC206" s="335"/>
      <c r="NRD206" s="224"/>
      <c r="NRE206" s="372"/>
      <c r="NRF206" s="372"/>
      <c r="NRG206" s="333"/>
      <c r="NRH206" s="334"/>
      <c r="NRI206" s="372"/>
      <c r="NRJ206" s="224"/>
      <c r="NRK206" s="224"/>
      <c r="NRL206" s="335"/>
      <c r="NRM206" s="335"/>
      <c r="NRN206" s="224"/>
      <c r="NRO206" s="372"/>
      <c r="NRP206" s="372"/>
      <c r="NRQ206" s="333"/>
      <c r="NRR206" s="334"/>
      <c r="NRS206" s="372"/>
      <c r="NRT206" s="224"/>
      <c r="NRU206" s="224"/>
      <c r="NRV206" s="335"/>
      <c r="NRW206" s="335"/>
      <c r="NRX206" s="224"/>
      <c r="NRY206" s="372"/>
      <c r="NRZ206" s="372"/>
      <c r="NSA206" s="333"/>
      <c r="NSB206" s="334"/>
      <c r="NSC206" s="372"/>
      <c r="NSD206" s="224"/>
      <c r="NSE206" s="224"/>
      <c r="NSF206" s="335"/>
      <c r="NSG206" s="335"/>
      <c r="NSH206" s="224"/>
      <c r="NSI206" s="372"/>
      <c r="NSJ206" s="372"/>
      <c r="NSK206" s="333"/>
      <c r="NSL206" s="334"/>
      <c r="NSM206" s="372"/>
      <c r="NSN206" s="224"/>
      <c r="NSO206" s="224"/>
      <c r="NSP206" s="335"/>
      <c r="NSQ206" s="335"/>
      <c r="NSR206" s="224"/>
      <c r="NSS206" s="372"/>
      <c r="NST206" s="372"/>
      <c r="NSU206" s="333"/>
      <c r="NSV206" s="334"/>
      <c r="NSW206" s="372"/>
      <c r="NSX206" s="224"/>
      <c r="NSY206" s="224"/>
      <c r="NSZ206" s="335"/>
      <c r="NTA206" s="335"/>
      <c r="NTB206" s="224"/>
      <c r="NTC206" s="372"/>
      <c r="NTD206" s="372"/>
      <c r="NTE206" s="333"/>
      <c r="NTF206" s="334"/>
      <c r="NTG206" s="372"/>
      <c r="NTH206" s="224"/>
      <c r="NTI206" s="224"/>
      <c r="NTJ206" s="335"/>
      <c r="NTK206" s="335"/>
      <c r="NTL206" s="224"/>
      <c r="NTM206" s="372"/>
      <c r="NTN206" s="372"/>
      <c r="NTO206" s="333"/>
      <c r="NTP206" s="334"/>
      <c r="NTQ206" s="372"/>
      <c r="NTR206" s="224"/>
      <c r="NTS206" s="224"/>
      <c r="NTT206" s="335"/>
      <c r="NTU206" s="335"/>
      <c r="NTV206" s="224"/>
      <c r="NTW206" s="372"/>
      <c r="NTX206" s="372"/>
      <c r="NTY206" s="333"/>
      <c r="NTZ206" s="334"/>
      <c r="NUA206" s="372"/>
      <c r="NUB206" s="224"/>
      <c r="NUC206" s="224"/>
      <c r="NUD206" s="335"/>
      <c r="NUE206" s="335"/>
      <c r="NUF206" s="224"/>
      <c r="NUG206" s="372"/>
      <c r="NUH206" s="372"/>
      <c r="NUI206" s="333"/>
      <c r="NUJ206" s="334"/>
      <c r="NUK206" s="372"/>
      <c r="NUL206" s="224"/>
      <c r="NUM206" s="224"/>
      <c r="NUN206" s="335"/>
      <c r="NUO206" s="335"/>
      <c r="NUP206" s="224"/>
      <c r="NUQ206" s="372"/>
      <c r="NUR206" s="372"/>
      <c r="NUS206" s="333"/>
      <c r="NUT206" s="334"/>
      <c r="NUU206" s="372"/>
      <c r="NUV206" s="224"/>
      <c r="NUW206" s="224"/>
      <c r="NUX206" s="335"/>
      <c r="NUY206" s="335"/>
      <c r="NUZ206" s="224"/>
      <c r="NVA206" s="372"/>
      <c r="NVB206" s="372"/>
      <c r="NVC206" s="333"/>
      <c r="NVD206" s="334"/>
      <c r="NVE206" s="372"/>
      <c r="NVF206" s="224"/>
      <c r="NVG206" s="224"/>
      <c r="NVH206" s="335"/>
      <c r="NVI206" s="335"/>
      <c r="NVJ206" s="224"/>
      <c r="NVK206" s="372"/>
      <c r="NVL206" s="372"/>
      <c r="NVM206" s="333"/>
      <c r="NVN206" s="334"/>
      <c r="NVO206" s="372"/>
      <c r="NVP206" s="224"/>
      <c r="NVQ206" s="224"/>
      <c r="NVR206" s="335"/>
      <c r="NVS206" s="335"/>
      <c r="NVT206" s="224"/>
      <c r="NVU206" s="372"/>
      <c r="NVV206" s="372"/>
      <c r="NVW206" s="333"/>
      <c r="NVX206" s="334"/>
      <c r="NVY206" s="372"/>
      <c r="NVZ206" s="224"/>
      <c r="NWA206" s="224"/>
      <c r="NWB206" s="335"/>
      <c r="NWC206" s="335"/>
      <c r="NWD206" s="224"/>
      <c r="NWE206" s="372"/>
      <c r="NWF206" s="372"/>
      <c r="NWG206" s="333"/>
      <c r="NWH206" s="334"/>
      <c r="NWI206" s="372"/>
      <c r="NWJ206" s="224"/>
      <c r="NWK206" s="224"/>
      <c r="NWL206" s="335"/>
      <c r="NWM206" s="335"/>
      <c r="NWN206" s="224"/>
      <c r="NWO206" s="372"/>
      <c r="NWP206" s="372"/>
      <c r="NWQ206" s="333"/>
      <c r="NWR206" s="334"/>
      <c r="NWS206" s="372"/>
      <c r="NWT206" s="224"/>
      <c r="NWU206" s="224"/>
      <c r="NWV206" s="335"/>
      <c r="NWW206" s="335"/>
      <c r="NWX206" s="224"/>
      <c r="NWY206" s="372"/>
      <c r="NWZ206" s="372"/>
      <c r="NXA206" s="333"/>
      <c r="NXB206" s="334"/>
      <c r="NXC206" s="372"/>
      <c r="NXD206" s="224"/>
      <c r="NXE206" s="224"/>
      <c r="NXF206" s="335"/>
      <c r="NXG206" s="335"/>
      <c r="NXH206" s="224"/>
      <c r="NXI206" s="372"/>
      <c r="NXJ206" s="372"/>
      <c r="NXK206" s="333"/>
      <c r="NXL206" s="334"/>
      <c r="NXM206" s="372"/>
      <c r="NXN206" s="224"/>
      <c r="NXO206" s="224"/>
      <c r="NXP206" s="335"/>
      <c r="NXQ206" s="335"/>
      <c r="NXR206" s="224"/>
      <c r="NXS206" s="372"/>
      <c r="NXT206" s="372"/>
      <c r="NXU206" s="333"/>
      <c r="NXV206" s="334"/>
      <c r="NXW206" s="372"/>
      <c r="NXX206" s="224"/>
      <c r="NXY206" s="224"/>
      <c r="NXZ206" s="335"/>
      <c r="NYA206" s="335"/>
      <c r="NYB206" s="224"/>
      <c r="NYC206" s="372"/>
      <c r="NYD206" s="372"/>
      <c r="NYE206" s="333"/>
      <c r="NYF206" s="334"/>
      <c r="NYG206" s="372"/>
      <c r="NYH206" s="224"/>
      <c r="NYI206" s="224"/>
      <c r="NYJ206" s="335"/>
      <c r="NYK206" s="335"/>
      <c r="NYL206" s="224"/>
      <c r="NYM206" s="372"/>
      <c r="NYN206" s="372"/>
      <c r="NYO206" s="333"/>
      <c r="NYP206" s="334"/>
      <c r="NYQ206" s="372"/>
      <c r="NYR206" s="224"/>
      <c r="NYS206" s="224"/>
      <c r="NYT206" s="335"/>
      <c r="NYU206" s="335"/>
      <c r="NYV206" s="224"/>
      <c r="NYW206" s="372"/>
      <c r="NYX206" s="372"/>
      <c r="NYY206" s="333"/>
      <c r="NYZ206" s="334"/>
      <c r="NZA206" s="372"/>
      <c r="NZB206" s="224"/>
      <c r="NZC206" s="224"/>
      <c r="NZD206" s="335"/>
      <c r="NZE206" s="335"/>
      <c r="NZF206" s="224"/>
      <c r="NZG206" s="372"/>
      <c r="NZH206" s="372"/>
      <c r="NZI206" s="333"/>
      <c r="NZJ206" s="334"/>
      <c r="NZK206" s="372"/>
      <c r="NZL206" s="224"/>
      <c r="NZM206" s="224"/>
      <c r="NZN206" s="335"/>
      <c r="NZO206" s="335"/>
      <c r="NZP206" s="224"/>
      <c r="NZQ206" s="372"/>
      <c r="NZR206" s="372"/>
      <c r="NZS206" s="333"/>
      <c r="NZT206" s="334"/>
      <c r="NZU206" s="372"/>
      <c r="NZV206" s="224"/>
      <c r="NZW206" s="224"/>
      <c r="NZX206" s="335"/>
      <c r="NZY206" s="335"/>
      <c r="NZZ206" s="224"/>
      <c r="OAA206" s="372"/>
      <c r="OAB206" s="372"/>
      <c r="OAC206" s="333"/>
      <c r="OAD206" s="334"/>
      <c r="OAE206" s="372"/>
      <c r="OAF206" s="224"/>
      <c r="OAG206" s="224"/>
      <c r="OAH206" s="335"/>
      <c r="OAI206" s="335"/>
      <c r="OAJ206" s="224"/>
      <c r="OAK206" s="372"/>
      <c r="OAL206" s="372"/>
      <c r="OAM206" s="333"/>
      <c r="OAN206" s="334"/>
      <c r="OAO206" s="372"/>
      <c r="OAP206" s="224"/>
      <c r="OAQ206" s="224"/>
      <c r="OAR206" s="335"/>
      <c r="OAS206" s="335"/>
      <c r="OAT206" s="224"/>
      <c r="OAU206" s="372"/>
      <c r="OAV206" s="372"/>
      <c r="OAW206" s="333"/>
      <c r="OAX206" s="334"/>
      <c r="OAY206" s="372"/>
      <c r="OAZ206" s="224"/>
      <c r="OBA206" s="224"/>
      <c r="OBB206" s="335"/>
      <c r="OBC206" s="335"/>
      <c r="OBD206" s="224"/>
      <c r="OBE206" s="372"/>
      <c r="OBF206" s="372"/>
      <c r="OBG206" s="333"/>
      <c r="OBH206" s="334"/>
      <c r="OBI206" s="372"/>
      <c r="OBJ206" s="224"/>
      <c r="OBK206" s="224"/>
      <c r="OBL206" s="335"/>
      <c r="OBM206" s="335"/>
      <c r="OBN206" s="224"/>
      <c r="OBO206" s="372"/>
      <c r="OBP206" s="372"/>
      <c r="OBQ206" s="333"/>
      <c r="OBR206" s="334"/>
      <c r="OBS206" s="372"/>
      <c r="OBT206" s="224"/>
      <c r="OBU206" s="224"/>
      <c r="OBV206" s="335"/>
      <c r="OBW206" s="335"/>
      <c r="OBX206" s="224"/>
      <c r="OBY206" s="372"/>
      <c r="OBZ206" s="372"/>
      <c r="OCA206" s="333"/>
      <c r="OCB206" s="334"/>
      <c r="OCC206" s="372"/>
      <c r="OCD206" s="224"/>
      <c r="OCE206" s="224"/>
      <c r="OCF206" s="335"/>
      <c r="OCG206" s="335"/>
      <c r="OCH206" s="224"/>
      <c r="OCI206" s="372"/>
      <c r="OCJ206" s="372"/>
      <c r="OCK206" s="333"/>
      <c r="OCL206" s="334"/>
      <c r="OCM206" s="372"/>
      <c r="OCN206" s="224"/>
      <c r="OCO206" s="224"/>
      <c r="OCP206" s="335"/>
      <c r="OCQ206" s="335"/>
      <c r="OCR206" s="224"/>
      <c r="OCS206" s="372"/>
      <c r="OCT206" s="372"/>
      <c r="OCU206" s="333"/>
      <c r="OCV206" s="334"/>
      <c r="OCW206" s="372"/>
      <c r="OCX206" s="224"/>
      <c r="OCY206" s="224"/>
      <c r="OCZ206" s="335"/>
      <c r="ODA206" s="335"/>
      <c r="ODB206" s="224"/>
      <c r="ODC206" s="372"/>
      <c r="ODD206" s="372"/>
      <c r="ODE206" s="333"/>
      <c r="ODF206" s="334"/>
      <c r="ODG206" s="372"/>
      <c r="ODH206" s="224"/>
      <c r="ODI206" s="224"/>
      <c r="ODJ206" s="335"/>
      <c r="ODK206" s="335"/>
      <c r="ODL206" s="224"/>
      <c r="ODM206" s="372"/>
      <c r="ODN206" s="372"/>
      <c r="ODO206" s="333"/>
      <c r="ODP206" s="334"/>
      <c r="ODQ206" s="372"/>
      <c r="ODR206" s="224"/>
      <c r="ODS206" s="224"/>
      <c r="ODT206" s="335"/>
      <c r="ODU206" s="335"/>
      <c r="ODV206" s="224"/>
      <c r="ODW206" s="372"/>
      <c r="ODX206" s="372"/>
      <c r="ODY206" s="333"/>
      <c r="ODZ206" s="334"/>
      <c r="OEA206" s="372"/>
      <c r="OEB206" s="224"/>
      <c r="OEC206" s="224"/>
      <c r="OED206" s="335"/>
      <c r="OEE206" s="335"/>
      <c r="OEF206" s="224"/>
      <c r="OEG206" s="372"/>
      <c r="OEH206" s="372"/>
      <c r="OEI206" s="333"/>
      <c r="OEJ206" s="334"/>
      <c r="OEK206" s="372"/>
      <c r="OEL206" s="224"/>
      <c r="OEM206" s="224"/>
      <c r="OEN206" s="335"/>
      <c r="OEO206" s="335"/>
      <c r="OEP206" s="224"/>
      <c r="OEQ206" s="372"/>
      <c r="OER206" s="372"/>
      <c r="OES206" s="333"/>
      <c r="OET206" s="334"/>
      <c r="OEU206" s="372"/>
      <c r="OEV206" s="224"/>
      <c r="OEW206" s="224"/>
      <c r="OEX206" s="335"/>
      <c r="OEY206" s="335"/>
      <c r="OEZ206" s="224"/>
      <c r="OFA206" s="372"/>
      <c r="OFB206" s="372"/>
      <c r="OFC206" s="333"/>
      <c r="OFD206" s="334"/>
      <c r="OFE206" s="372"/>
      <c r="OFF206" s="224"/>
      <c r="OFG206" s="224"/>
      <c r="OFH206" s="335"/>
      <c r="OFI206" s="335"/>
      <c r="OFJ206" s="224"/>
      <c r="OFK206" s="372"/>
      <c r="OFL206" s="372"/>
      <c r="OFM206" s="333"/>
      <c r="OFN206" s="334"/>
      <c r="OFO206" s="372"/>
      <c r="OFP206" s="224"/>
      <c r="OFQ206" s="224"/>
      <c r="OFR206" s="335"/>
      <c r="OFS206" s="335"/>
      <c r="OFT206" s="224"/>
      <c r="OFU206" s="372"/>
      <c r="OFV206" s="372"/>
      <c r="OFW206" s="333"/>
      <c r="OFX206" s="334"/>
      <c r="OFY206" s="372"/>
      <c r="OFZ206" s="224"/>
      <c r="OGA206" s="224"/>
      <c r="OGB206" s="335"/>
      <c r="OGC206" s="335"/>
      <c r="OGD206" s="224"/>
      <c r="OGE206" s="372"/>
      <c r="OGF206" s="372"/>
      <c r="OGG206" s="333"/>
      <c r="OGH206" s="334"/>
      <c r="OGI206" s="372"/>
      <c r="OGJ206" s="224"/>
      <c r="OGK206" s="224"/>
      <c r="OGL206" s="335"/>
      <c r="OGM206" s="335"/>
      <c r="OGN206" s="224"/>
      <c r="OGO206" s="372"/>
      <c r="OGP206" s="372"/>
      <c r="OGQ206" s="333"/>
      <c r="OGR206" s="334"/>
      <c r="OGS206" s="372"/>
      <c r="OGT206" s="224"/>
      <c r="OGU206" s="224"/>
      <c r="OGV206" s="335"/>
      <c r="OGW206" s="335"/>
      <c r="OGX206" s="224"/>
      <c r="OGY206" s="372"/>
      <c r="OGZ206" s="372"/>
      <c r="OHA206" s="333"/>
      <c r="OHB206" s="334"/>
      <c r="OHC206" s="372"/>
      <c r="OHD206" s="224"/>
      <c r="OHE206" s="224"/>
      <c r="OHF206" s="335"/>
      <c r="OHG206" s="335"/>
      <c r="OHH206" s="224"/>
      <c r="OHI206" s="372"/>
      <c r="OHJ206" s="372"/>
      <c r="OHK206" s="333"/>
      <c r="OHL206" s="334"/>
      <c r="OHM206" s="372"/>
      <c r="OHN206" s="224"/>
      <c r="OHO206" s="224"/>
      <c r="OHP206" s="335"/>
      <c r="OHQ206" s="335"/>
      <c r="OHR206" s="224"/>
      <c r="OHS206" s="372"/>
      <c r="OHT206" s="372"/>
      <c r="OHU206" s="333"/>
      <c r="OHV206" s="334"/>
      <c r="OHW206" s="372"/>
      <c r="OHX206" s="224"/>
      <c r="OHY206" s="224"/>
      <c r="OHZ206" s="335"/>
      <c r="OIA206" s="335"/>
      <c r="OIB206" s="224"/>
      <c r="OIC206" s="372"/>
      <c r="OID206" s="372"/>
      <c r="OIE206" s="333"/>
      <c r="OIF206" s="334"/>
      <c r="OIG206" s="372"/>
      <c r="OIH206" s="224"/>
      <c r="OII206" s="224"/>
      <c r="OIJ206" s="335"/>
      <c r="OIK206" s="335"/>
      <c r="OIL206" s="224"/>
      <c r="OIM206" s="372"/>
      <c r="OIN206" s="372"/>
      <c r="OIO206" s="333"/>
      <c r="OIP206" s="334"/>
      <c r="OIQ206" s="372"/>
      <c r="OIR206" s="224"/>
      <c r="OIS206" s="224"/>
      <c r="OIT206" s="335"/>
      <c r="OIU206" s="335"/>
      <c r="OIV206" s="224"/>
      <c r="OIW206" s="372"/>
      <c r="OIX206" s="372"/>
      <c r="OIY206" s="333"/>
      <c r="OIZ206" s="334"/>
      <c r="OJA206" s="372"/>
      <c r="OJB206" s="224"/>
      <c r="OJC206" s="224"/>
      <c r="OJD206" s="335"/>
      <c r="OJE206" s="335"/>
      <c r="OJF206" s="224"/>
      <c r="OJG206" s="372"/>
      <c r="OJH206" s="372"/>
      <c r="OJI206" s="333"/>
      <c r="OJJ206" s="334"/>
      <c r="OJK206" s="372"/>
      <c r="OJL206" s="224"/>
      <c r="OJM206" s="224"/>
      <c r="OJN206" s="335"/>
      <c r="OJO206" s="335"/>
      <c r="OJP206" s="224"/>
      <c r="OJQ206" s="372"/>
      <c r="OJR206" s="372"/>
      <c r="OJS206" s="333"/>
      <c r="OJT206" s="334"/>
      <c r="OJU206" s="372"/>
      <c r="OJV206" s="224"/>
      <c r="OJW206" s="224"/>
      <c r="OJX206" s="335"/>
      <c r="OJY206" s="335"/>
      <c r="OJZ206" s="224"/>
      <c r="OKA206" s="372"/>
      <c r="OKB206" s="372"/>
      <c r="OKC206" s="333"/>
      <c r="OKD206" s="334"/>
      <c r="OKE206" s="372"/>
      <c r="OKF206" s="224"/>
      <c r="OKG206" s="224"/>
      <c r="OKH206" s="335"/>
      <c r="OKI206" s="335"/>
      <c r="OKJ206" s="224"/>
      <c r="OKK206" s="372"/>
      <c r="OKL206" s="372"/>
      <c r="OKM206" s="333"/>
      <c r="OKN206" s="334"/>
      <c r="OKO206" s="372"/>
      <c r="OKP206" s="224"/>
      <c r="OKQ206" s="224"/>
      <c r="OKR206" s="335"/>
      <c r="OKS206" s="335"/>
      <c r="OKT206" s="224"/>
      <c r="OKU206" s="372"/>
      <c r="OKV206" s="372"/>
      <c r="OKW206" s="333"/>
      <c r="OKX206" s="334"/>
      <c r="OKY206" s="372"/>
      <c r="OKZ206" s="224"/>
      <c r="OLA206" s="224"/>
      <c r="OLB206" s="335"/>
      <c r="OLC206" s="335"/>
      <c r="OLD206" s="224"/>
      <c r="OLE206" s="372"/>
      <c r="OLF206" s="372"/>
      <c r="OLG206" s="333"/>
      <c r="OLH206" s="334"/>
      <c r="OLI206" s="372"/>
      <c r="OLJ206" s="224"/>
      <c r="OLK206" s="224"/>
      <c r="OLL206" s="335"/>
      <c r="OLM206" s="335"/>
      <c r="OLN206" s="224"/>
      <c r="OLO206" s="372"/>
      <c r="OLP206" s="372"/>
      <c r="OLQ206" s="333"/>
      <c r="OLR206" s="334"/>
      <c r="OLS206" s="372"/>
      <c r="OLT206" s="224"/>
      <c r="OLU206" s="224"/>
      <c r="OLV206" s="335"/>
      <c r="OLW206" s="335"/>
      <c r="OLX206" s="224"/>
      <c r="OLY206" s="372"/>
      <c r="OLZ206" s="372"/>
      <c r="OMA206" s="333"/>
      <c r="OMB206" s="334"/>
      <c r="OMC206" s="372"/>
      <c r="OMD206" s="224"/>
      <c r="OME206" s="224"/>
      <c r="OMF206" s="335"/>
      <c r="OMG206" s="335"/>
      <c r="OMH206" s="224"/>
      <c r="OMI206" s="372"/>
      <c r="OMJ206" s="372"/>
      <c r="OMK206" s="333"/>
      <c r="OML206" s="334"/>
      <c r="OMM206" s="372"/>
      <c r="OMN206" s="224"/>
      <c r="OMO206" s="224"/>
      <c r="OMP206" s="335"/>
      <c r="OMQ206" s="335"/>
      <c r="OMR206" s="224"/>
      <c r="OMS206" s="372"/>
      <c r="OMT206" s="372"/>
      <c r="OMU206" s="333"/>
      <c r="OMV206" s="334"/>
      <c r="OMW206" s="372"/>
      <c r="OMX206" s="224"/>
      <c r="OMY206" s="224"/>
      <c r="OMZ206" s="335"/>
      <c r="ONA206" s="335"/>
      <c r="ONB206" s="224"/>
      <c r="ONC206" s="372"/>
      <c r="OND206" s="372"/>
      <c r="ONE206" s="333"/>
      <c r="ONF206" s="334"/>
      <c r="ONG206" s="372"/>
      <c r="ONH206" s="224"/>
      <c r="ONI206" s="224"/>
      <c r="ONJ206" s="335"/>
      <c r="ONK206" s="335"/>
      <c r="ONL206" s="224"/>
      <c r="ONM206" s="372"/>
      <c r="ONN206" s="372"/>
      <c r="ONO206" s="333"/>
      <c r="ONP206" s="334"/>
      <c r="ONQ206" s="372"/>
      <c r="ONR206" s="224"/>
      <c r="ONS206" s="224"/>
      <c r="ONT206" s="335"/>
      <c r="ONU206" s="335"/>
      <c r="ONV206" s="224"/>
      <c r="ONW206" s="372"/>
      <c r="ONX206" s="372"/>
      <c r="ONY206" s="333"/>
      <c r="ONZ206" s="334"/>
      <c r="OOA206" s="372"/>
      <c r="OOB206" s="224"/>
      <c r="OOC206" s="224"/>
      <c r="OOD206" s="335"/>
      <c r="OOE206" s="335"/>
      <c r="OOF206" s="224"/>
      <c r="OOG206" s="372"/>
      <c r="OOH206" s="372"/>
      <c r="OOI206" s="333"/>
      <c r="OOJ206" s="334"/>
      <c r="OOK206" s="372"/>
      <c r="OOL206" s="224"/>
      <c r="OOM206" s="224"/>
      <c r="OON206" s="335"/>
      <c r="OOO206" s="335"/>
      <c r="OOP206" s="224"/>
      <c r="OOQ206" s="372"/>
      <c r="OOR206" s="372"/>
      <c r="OOS206" s="333"/>
      <c r="OOT206" s="334"/>
      <c r="OOU206" s="372"/>
      <c r="OOV206" s="224"/>
      <c r="OOW206" s="224"/>
      <c r="OOX206" s="335"/>
      <c r="OOY206" s="335"/>
      <c r="OOZ206" s="224"/>
      <c r="OPA206" s="372"/>
      <c r="OPB206" s="372"/>
      <c r="OPC206" s="333"/>
      <c r="OPD206" s="334"/>
      <c r="OPE206" s="372"/>
      <c r="OPF206" s="224"/>
      <c r="OPG206" s="224"/>
      <c r="OPH206" s="335"/>
      <c r="OPI206" s="335"/>
      <c r="OPJ206" s="224"/>
      <c r="OPK206" s="372"/>
      <c r="OPL206" s="372"/>
      <c r="OPM206" s="333"/>
      <c r="OPN206" s="334"/>
      <c r="OPO206" s="372"/>
      <c r="OPP206" s="224"/>
      <c r="OPQ206" s="224"/>
      <c r="OPR206" s="335"/>
      <c r="OPS206" s="335"/>
      <c r="OPT206" s="224"/>
      <c r="OPU206" s="372"/>
      <c r="OPV206" s="372"/>
      <c r="OPW206" s="333"/>
      <c r="OPX206" s="334"/>
      <c r="OPY206" s="372"/>
      <c r="OPZ206" s="224"/>
      <c r="OQA206" s="224"/>
      <c r="OQB206" s="335"/>
      <c r="OQC206" s="335"/>
      <c r="OQD206" s="224"/>
      <c r="OQE206" s="372"/>
      <c r="OQF206" s="372"/>
      <c r="OQG206" s="333"/>
      <c r="OQH206" s="334"/>
      <c r="OQI206" s="372"/>
      <c r="OQJ206" s="224"/>
      <c r="OQK206" s="224"/>
      <c r="OQL206" s="335"/>
      <c r="OQM206" s="335"/>
      <c r="OQN206" s="224"/>
      <c r="OQO206" s="372"/>
      <c r="OQP206" s="372"/>
      <c r="OQQ206" s="333"/>
      <c r="OQR206" s="334"/>
      <c r="OQS206" s="372"/>
      <c r="OQT206" s="224"/>
      <c r="OQU206" s="224"/>
      <c r="OQV206" s="335"/>
      <c r="OQW206" s="335"/>
      <c r="OQX206" s="224"/>
      <c r="OQY206" s="372"/>
      <c r="OQZ206" s="372"/>
      <c r="ORA206" s="333"/>
      <c r="ORB206" s="334"/>
      <c r="ORC206" s="372"/>
      <c r="ORD206" s="224"/>
      <c r="ORE206" s="224"/>
      <c r="ORF206" s="335"/>
      <c r="ORG206" s="335"/>
      <c r="ORH206" s="224"/>
      <c r="ORI206" s="372"/>
      <c r="ORJ206" s="372"/>
      <c r="ORK206" s="333"/>
      <c r="ORL206" s="334"/>
      <c r="ORM206" s="372"/>
      <c r="ORN206" s="224"/>
      <c r="ORO206" s="224"/>
      <c r="ORP206" s="335"/>
      <c r="ORQ206" s="335"/>
      <c r="ORR206" s="224"/>
      <c r="ORS206" s="372"/>
      <c r="ORT206" s="372"/>
      <c r="ORU206" s="333"/>
      <c r="ORV206" s="334"/>
      <c r="ORW206" s="372"/>
      <c r="ORX206" s="224"/>
      <c r="ORY206" s="224"/>
      <c r="ORZ206" s="335"/>
      <c r="OSA206" s="335"/>
      <c r="OSB206" s="224"/>
      <c r="OSC206" s="372"/>
      <c r="OSD206" s="372"/>
      <c r="OSE206" s="333"/>
      <c r="OSF206" s="334"/>
      <c r="OSG206" s="372"/>
      <c r="OSH206" s="224"/>
      <c r="OSI206" s="224"/>
      <c r="OSJ206" s="335"/>
      <c r="OSK206" s="335"/>
      <c r="OSL206" s="224"/>
      <c r="OSM206" s="372"/>
      <c r="OSN206" s="372"/>
      <c r="OSO206" s="333"/>
      <c r="OSP206" s="334"/>
      <c r="OSQ206" s="372"/>
      <c r="OSR206" s="224"/>
      <c r="OSS206" s="224"/>
      <c r="OST206" s="335"/>
      <c r="OSU206" s="335"/>
      <c r="OSV206" s="224"/>
      <c r="OSW206" s="372"/>
      <c r="OSX206" s="372"/>
      <c r="OSY206" s="333"/>
      <c r="OSZ206" s="334"/>
      <c r="OTA206" s="372"/>
      <c r="OTB206" s="224"/>
      <c r="OTC206" s="224"/>
      <c r="OTD206" s="335"/>
      <c r="OTE206" s="335"/>
      <c r="OTF206" s="224"/>
      <c r="OTG206" s="372"/>
      <c r="OTH206" s="372"/>
      <c r="OTI206" s="333"/>
      <c r="OTJ206" s="334"/>
      <c r="OTK206" s="372"/>
      <c r="OTL206" s="224"/>
      <c r="OTM206" s="224"/>
      <c r="OTN206" s="335"/>
      <c r="OTO206" s="335"/>
      <c r="OTP206" s="224"/>
      <c r="OTQ206" s="372"/>
      <c r="OTR206" s="372"/>
      <c r="OTS206" s="333"/>
      <c r="OTT206" s="334"/>
      <c r="OTU206" s="372"/>
      <c r="OTV206" s="224"/>
      <c r="OTW206" s="224"/>
      <c r="OTX206" s="335"/>
      <c r="OTY206" s="335"/>
      <c r="OTZ206" s="224"/>
      <c r="OUA206" s="372"/>
      <c r="OUB206" s="372"/>
      <c r="OUC206" s="333"/>
      <c r="OUD206" s="334"/>
      <c r="OUE206" s="372"/>
      <c r="OUF206" s="224"/>
      <c r="OUG206" s="224"/>
      <c r="OUH206" s="335"/>
      <c r="OUI206" s="335"/>
      <c r="OUJ206" s="224"/>
      <c r="OUK206" s="372"/>
      <c r="OUL206" s="372"/>
      <c r="OUM206" s="333"/>
      <c r="OUN206" s="334"/>
      <c r="OUO206" s="372"/>
      <c r="OUP206" s="224"/>
      <c r="OUQ206" s="224"/>
      <c r="OUR206" s="335"/>
      <c r="OUS206" s="335"/>
      <c r="OUT206" s="224"/>
      <c r="OUU206" s="372"/>
      <c r="OUV206" s="372"/>
      <c r="OUW206" s="333"/>
      <c r="OUX206" s="334"/>
      <c r="OUY206" s="372"/>
      <c r="OUZ206" s="224"/>
      <c r="OVA206" s="224"/>
      <c r="OVB206" s="335"/>
      <c r="OVC206" s="335"/>
      <c r="OVD206" s="224"/>
      <c r="OVE206" s="372"/>
      <c r="OVF206" s="372"/>
      <c r="OVG206" s="333"/>
      <c r="OVH206" s="334"/>
      <c r="OVI206" s="372"/>
      <c r="OVJ206" s="224"/>
      <c r="OVK206" s="224"/>
      <c r="OVL206" s="335"/>
      <c r="OVM206" s="335"/>
      <c r="OVN206" s="224"/>
      <c r="OVO206" s="372"/>
      <c r="OVP206" s="372"/>
      <c r="OVQ206" s="333"/>
      <c r="OVR206" s="334"/>
      <c r="OVS206" s="372"/>
      <c r="OVT206" s="224"/>
      <c r="OVU206" s="224"/>
      <c r="OVV206" s="335"/>
      <c r="OVW206" s="335"/>
      <c r="OVX206" s="224"/>
      <c r="OVY206" s="372"/>
      <c r="OVZ206" s="372"/>
      <c r="OWA206" s="333"/>
      <c r="OWB206" s="334"/>
      <c r="OWC206" s="372"/>
      <c r="OWD206" s="224"/>
      <c r="OWE206" s="224"/>
      <c r="OWF206" s="335"/>
      <c r="OWG206" s="335"/>
      <c r="OWH206" s="224"/>
      <c r="OWI206" s="372"/>
      <c r="OWJ206" s="372"/>
      <c r="OWK206" s="333"/>
      <c r="OWL206" s="334"/>
      <c r="OWM206" s="372"/>
      <c r="OWN206" s="224"/>
      <c r="OWO206" s="224"/>
      <c r="OWP206" s="335"/>
      <c r="OWQ206" s="335"/>
      <c r="OWR206" s="224"/>
      <c r="OWS206" s="372"/>
      <c r="OWT206" s="372"/>
      <c r="OWU206" s="333"/>
      <c r="OWV206" s="334"/>
      <c r="OWW206" s="372"/>
      <c r="OWX206" s="224"/>
      <c r="OWY206" s="224"/>
      <c r="OWZ206" s="335"/>
      <c r="OXA206" s="335"/>
      <c r="OXB206" s="224"/>
      <c r="OXC206" s="372"/>
      <c r="OXD206" s="372"/>
      <c r="OXE206" s="333"/>
      <c r="OXF206" s="334"/>
      <c r="OXG206" s="372"/>
      <c r="OXH206" s="224"/>
      <c r="OXI206" s="224"/>
      <c r="OXJ206" s="335"/>
      <c r="OXK206" s="335"/>
      <c r="OXL206" s="224"/>
      <c r="OXM206" s="372"/>
      <c r="OXN206" s="372"/>
      <c r="OXO206" s="333"/>
      <c r="OXP206" s="334"/>
      <c r="OXQ206" s="372"/>
      <c r="OXR206" s="224"/>
      <c r="OXS206" s="224"/>
      <c r="OXT206" s="335"/>
      <c r="OXU206" s="335"/>
      <c r="OXV206" s="224"/>
      <c r="OXW206" s="372"/>
      <c r="OXX206" s="372"/>
      <c r="OXY206" s="333"/>
      <c r="OXZ206" s="334"/>
      <c r="OYA206" s="372"/>
      <c r="OYB206" s="224"/>
      <c r="OYC206" s="224"/>
      <c r="OYD206" s="335"/>
      <c r="OYE206" s="335"/>
      <c r="OYF206" s="224"/>
      <c r="OYG206" s="372"/>
      <c r="OYH206" s="372"/>
      <c r="OYI206" s="333"/>
      <c r="OYJ206" s="334"/>
      <c r="OYK206" s="372"/>
      <c r="OYL206" s="224"/>
      <c r="OYM206" s="224"/>
      <c r="OYN206" s="335"/>
      <c r="OYO206" s="335"/>
      <c r="OYP206" s="224"/>
      <c r="OYQ206" s="372"/>
      <c r="OYR206" s="372"/>
      <c r="OYS206" s="333"/>
      <c r="OYT206" s="334"/>
      <c r="OYU206" s="372"/>
      <c r="OYV206" s="224"/>
      <c r="OYW206" s="224"/>
      <c r="OYX206" s="335"/>
      <c r="OYY206" s="335"/>
      <c r="OYZ206" s="224"/>
      <c r="OZA206" s="372"/>
      <c r="OZB206" s="372"/>
      <c r="OZC206" s="333"/>
      <c r="OZD206" s="334"/>
      <c r="OZE206" s="372"/>
      <c r="OZF206" s="224"/>
      <c r="OZG206" s="224"/>
      <c r="OZH206" s="335"/>
      <c r="OZI206" s="335"/>
      <c r="OZJ206" s="224"/>
      <c r="OZK206" s="372"/>
      <c r="OZL206" s="372"/>
      <c r="OZM206" s="333"/>
      <c r="OZN206" s="334"/>
      <c r="OZO206" s="372"/>
      <c r="OZP206" s="224"/>
      <c r="OZQ206" s="224"/>
      <c r="OZR206" s="335"/>
      <c r="OZS206" s="335"/>
      <c r="OZT206" s="224"/>
      <c r="OZU206" s="372"/>
      <c r="OZV206" s="372"/>
      <c r="OZW206" s="333"/>
      <c r="OZX206" s="334"/>
      <c r="OZY206" s="372"/>
      <c r="OZZ206" s="224"/>
      <c r="PAA206" s="224"/>
      <c r="PAB206" s="335"/>
      <c r="PAC206" s="335"/>
      <c r="PAD206" s="224"/>
      <c r="PAE206" s="372"/>
      <c r="PAF206" s="372"/>
      <c r="PAG206" s="333"/>
      <c r="PAH206" s="334"/>
      <c r="PAI206" s="372"/>
      <c r="PAJ206" s="224"/>
      <c r="PAK206" s="224"/>
      <c r="PAL206" s="335"/>
      <c r="PAM206" s="335"/>
      <c r="PAN206" s="224"/>
      <c r="PAO206" s="372"/>
      <c r="PAP206" s="372"/>
      <c r="PAQ206" s="333"/>
      <c r="PAR206" s="334"/>
      <c r="PAS206" s="372"/>
      <c r="PAT206" s="224"/>
      <c r="PAU206" s="224"/>
      <c r="PAV206" s="335"/>
      <c r="PAW206" s="335"/>
      <c r="PAX206" s="224"/>
      <c r="PAY206" s="372"/>
      <c r="PAZ206" s="372"/>
      <c r="PBA206" s="333"/>
      <c r="PBB206" s="334"/>
      <c r="PBC206" s="372"/>
      <c r="PBD206" s="224"/>
      <c r="PBE206" s="224"/>
      <c r="PBF206" s="335"/>
      <c r="PBG206" s="335"/>
      <c r="PBH206" s="224"/>
      <c r="PBI206" s="372"/>
      <c r="PBJ206" s="372"/>
      <c r="PBK206" s="333"/>
      <c r="PBL206" s="334"/>
      <c r="PBM206" s="372"/>
      <c r="PBN206" s="224"/>
      <c r="PBO206" s="224"/>
      <c r="PBP206" s="335"/>
      <c r="PBQ206" s="335"/>
      <c r="PBR206" s="224"/>
      <c r="PBS206" s="372"/>
      <c r="PBT206" s="372"/>
      <c r="PBU206" s="333"/>
      <c r="PBV206" s="334"/>
      <c r="PBW206" s="372"/>
      <c r="PBX206" s="224"/>
      <c r="PBY206" s="224"/>
      <c r="PBZ206" s="335"/>
      <c r="PCA206" s="335"/>
      <c r="PCB206" s="224"/>
      <c r="PCC206" s="372"/>
      <c r="PCD206" s="372"/>
      <c r="PCE206" s="333"/>
      <c r="PCF206" s="334"/>
      <c r="PCG206" s="372"/>
      <c r="PCH206" s="224"/>
      <c r="PCI206" s="224"/>
      <c r="PCJ206" s="335"/>
      <c r="PCK206" s="335"/>
      <c r="PCL206" s="224"/>
      <c r="PCM206" s="372"/>
      <c r="PCN206" s="372"/>
      <c r="PCO206" s="333"/>
      <c r="PCP206" s="334"/>
      <c r="PCQ206" s="372"/>
      <c r="PCR206" s="224"/>
      <c r="PCS206" s="224"/>
      <c r="PCT206" s="335"/>
      <c r="PCU206" s="335"/>
      <c r="PCV206" s="224"/>
      <c r="PCW206" s="372"/>
      <c r="PCX206" s="372"/>
      <c r="PCY206" s="333"/>
      <c r="PCZ206" s="334"/>
      <c r="PDA206" s="372"/>
      <c r="PDB206" s="224"/>
      <c r="PDC206" s="224"/>
      <c r="PDD206" s="335"/>
      <c r="PDE206" s="335"/>
      <c r="PDF206" s="224"/>
      <c r="PDG206" s="372"/>
      <c r="PDH206" s="372"/>
      <c r="PDI206" s="333"/>
      <c r="PDJ206" s="334"/>
      <c r="PDK206" s="372"/>
      <c r="PDL206" s="224"/>
      <c r="PDM206" s="224"/>
      <c r="PDN206" s="335"/>
      <c r="PDO206" s="335"/>
      <c r="PDP206" s="224"/>
      <c r="PDQ206" s="372"/>
      <c r="PDR206" s="372"/>
      <c r="PDS206" s="333"/>
      <c r="PDT206" s="334"/>
      <c r="PDU206" s="372"/>
      <c r="PDV206" s="224"/>
      <c r="PDW206" s="224"/>
      <c r="PDX206" s="335"/>
      <c r="PDY206" s="335"/>
      <c r="PDZ206" s="224"/>
      <c r="PEA206" s="372"/>
      <c r="PEB206" s="372"/>
      <c r="PEC206" s="333"/>
      <c r="PED206" s="334"/>
      <c r="PEE206" s="372"/>
      <c r="PEF206" s="224"/>
      <c r="PEG206" s="224"/>
      <c r="PEH206" s="335"/>
      <c r="PEI206" s="335"/>
      <c r="PEJ206" s="224"/>
      <c r="PEK206" s="372"/>
      <c r="PEL206" s="372"/>
      <c r="PEM206" s="333"/>
      <c r="PEN206" s="334"/>
      <c r="PEO206" s="372"/>
      <c r="PEP206" s="224"/>
      <c r="PEQ206" s="224"/>
      <c r="PER206" s="335"/>
      <c r="PES206" s="335"/>
      <c r="PET206" s="224"/>
      <c r="PEU206" s="372"/>
      <c r="PEV206" s="372"/>
      <c r="PEW206" s="333"/>
      <c r="PEX206" s="334"/>
      <c r="PEY206" s="372"/>
      <c r="PEZ206" s="224"/>
      <c r="PFA206" s="224"/>
      <c r="PFB206" s="335"/>
      <c r="PFC206" s="335"/>
      <c r="PFD206" s="224"/>
      <c r="PFE206" s="372"/>
      <c r="PFF206" s="372"/>
      <c r="PFG206" s="333"/>
      <c r="PFH206" s="334"/>
      <c r="PFI206" s="372"/>
      <c r="PFJ206" s="224"/>
      <c r="PFK206" s="224"/>
      <c r="PFL206" s="335"/>
      <c r="PFM206" s="335"/>
      <c r="PFN206" s="224"/>
      <c r="PFO206" s="372"/>
      <c r="PFP206" s="372"/>
      <c r="PFQ206" s="333"/>
      <c r="PFR206" s="334"/>
      <c r="PFS206" s="372"/>
      <c r="PFT206" s="224"/>
      <c r="PFU206" s="224"/>
      <c r="PFV206" s="335"/>
      <c r="PFW206" s="335"/>
      <c r="PFX206" s="224"/>
      <c r="PFY206" s="372"/>
      <c r="PFZ206" s="372"/>
      <c r="PGA206" s="333"/>
      <c r="PGB206" s="334"/>
      <c r="PGC206" s="372"/>
      <c r="PGD206" s="224"/>
      <c r="PGE206" s="224"/>
      <c r="PGF206" s="335"/>
      <c r="PGG206" s="335"/>
      <c r="PGH206" s="224"/>
      <c r="PGI206" s="372"/>
      <c r="PGJ206" s="372"/>
      <c r="PGK206" s="333"/>
      <c r="PGL206" s="334"/>
      <c r="PGM206" s="372"/>
      <c r="PGN206" s="224"/>
      <c r="PGO206" s="224"/>
      <c r="PGP206" s="335"/>
      <c r="PGQ206" s="335"/>
      <c r="PGR206" s="224"/>
      <c r="PGS206" s="372"/>
      <c r="PGT206" s="372"/>
      <c r="PGU206" s="333"/>
      <c r="PGV206" s="334"/>
      <c r="PGW206" s="372"/>
      <c r="PGX206" s="224"/>
      <c r="PGY206" s="224"/>
      <c r="PGZ206" s="335"/>
      <c r="PHA206" s="335"/>
      <c r="PHB206" s="224"/>
      <c r="PHC206" s="372"/>
      <c r="PHD206" s="372"/>
      <c r="PHE206" s="333"/>
      <c r="PHF206" s="334"/>
      <c r="PHG206" s="372"/>
      <c r="PHH206" s="224"/>
      <c r="PHI206" s="224"/>
      <c r="PHJ206" s="335"/>
      <c r="PHK206" s="335"/>
      <c r="PHL206" s="224"/>
      <c r="PHM206" s="372"/>
      <c r="PHN206" s="372"/>
      <c r="PHO206" s="333"/>
      <c r="PHP206" s="334"/>
      <c r="PHQ206" s="372"/>
      <c r="PHR206" s="224"/>
      <c r="PHS206" s="224"/>
      <c r="PHT206" s="335"/>
      <c r="PHU206" s="335"/>
      <c r="PHV206" s="224"/>
      <c r="PHW206" s="372"/>
      <c r="PHX206" s="372"/>
      <c r="PHY206" s="333"/>
      <c r="PHZ206" s="334"/>
      <c r="PIA206" s="372"/>
      <c r="PIB206" s="224"/>
      <c r="PIC206" s="224"/>
      <c r="PID206" s="335"/>
      <c r="PIE206" s="335"/>
      <c r="PIF206" s="224"/>
      <c r="PIG206" s="372"/>
      <c r="PIH206" s="372"/>
      <c r="PII206" s="333"/>
      <c r="PIJ206" s="334"/>
      <c r="PIK206" s="372"/>
      <c r="PIL206" s="224"/>
      <c r="PIM206" s="224"/>
      <c r="PIN206" s="335"/>
      <c r="PIO206" s="335"/>
      <c r="PIP206" s="224"/>
      <c r="PIQ206" s="372"/>
      <c r="PIR206" s="372"/>
      <c r="PIS206" s="333"/>
      <c r="PIT206" s="334"/>
      <c r="PIU206" s="372"/>
      <c r="PIV206" s="224"/>
      <c r="PIW206" s="224"/>
      <c r="PIX206" s="335"/>
      <c r="PIY206" s="335"/>
      <c r="PIZ206" s="224"/>
      <c r="PJA206" s="372"/>
      <c r="PJB206" s="372"/>
      <c r="PJC206" s="333"/>
      <c r="PJD206" s="334"/>
      <c r="PJE206" s="372"/>
      <c r="PJF206" s="224"/>
      <c r="PJG206" s="224"/>
      <c r="PJH206" s="335"/>
      <c r="PJI206" s="335"/>
      <c r="PJJ206" s="224"/>
      <c r="PJK206" s="372"/>
      <c r="PJL206" s="372"/>
      <c r="PJM206" s="333"/>
      <c r="PJN206" s="334"/>
      <c r="PJO206" s="372"/>
      <c r="PJP206" s="224"/>
      <c r="PJQ206" s="224"/>
      <c r="PJR206" s="335"/>
      <c r="PJS206" s="335"/>
      <c r="PJT206" s="224"/>
      <c r="PJU206" s="372"/>
      <c r="PJV206" s="372"/>
      <c r="PJW206" s="333"/>
      <c r="PJX206" s="334"/>
      <c r="PJY206" s="372"/>
      <c r="PJZ206" s="224"/>
      <c r="PKA206" s="224"/>
      <c r="PKB206" s="335"/>
      <c r="PKC206" s="335"/>
      <c r="PKD206" s="224"/>
      <c r="PKE206" s="372"/>
      <c r="PKF206" s="372"/>
      <c r="PKG206" s="333"/>
      <c r="PKH206" s="334"/>
      <c r="PKI206" s="372"/>
      <c r="PKJ206" s="224"/>
      <c r="PKK206" s="224"/>
      <c r="PKL206" s="335"/>
      <c r="PKM206" s="335"/>
      <c r="PKN206" s="224"/>
      <c r="PKO206" s="372"/>
      <c r="PKP206" s="372"/>
      <c r="PKQ206" s="333"/>
      <c r="PKR206" s="334"/>
      <c r="PKS206" s="372"/>
      <c r="PKT206" s="224"/>
      <c r="PKU206" s="224"/>
      <c r="PKV206" s="335"/>
      <c r="PKW206" s="335"/>
      <c r="PKX206" s="224"/>
      <c r="PKY206" s="372"/>
      <c r="PKZ206" s="372"/>
      <c r="PLA206" s="333"/>
      <c r="PLB206" s="334"/>
      <c r="PLC206" s="372"/>
      <c r="PLD206" s="224"/>
      <c r="PLE206" s="224"/>
      <c r="PLF206" s="335"/>
      <c r="PLG206" s="335"/>
      <c r="PLH206" s="224"/>
      <c r="PLI206" s="372"/>
      <c r="PLJ206" s="372"/>
      <c r="PLK206" s="333"/>
      <c r="PLL206" s="334"/>
      <c r="PLM206" s="372"/>
      <c r="PLN206" s="224"/>
      <c r="PLO206" s="224"/>
      <c r="PLP206" s="335"/>
      <c r="PLQ206" s="335"/>
      <c r="PLR206" s="224"/>
      <c r="PLS206" s="372"/>
      <c r="PLT206" s="372"/>
      <c r="PLU206" s="333"/>
      <c r="PLV206" s="334"/>
      <c r="PLW206" s="372"/>
      <c r="PLX206" s="224"/>
      <c r="PLY206" s="224"/>
      <c r="PLZ206" s="335"/>
      <c r="PMA206" s="335"/>
      <c r="PMB206" s="224"/>
      <c r="PMC206" s="372"/>
      <c r="PMD206" s="372"/>
      <c r="PME206" s="333"/>
      <c r="PMF206" s="334"/>
      <c r="PMG206" s="372"/>
      <c r="PMH206" s="224"/>
      <c r="PMI206" s="224"/>
      <c r="PMJ206" s="335"/>
      <c r="PMK206" s="335"/>
      <c r="PML206" s="224"/>
      <c r="PMM206" s="372"/>
      <c r="PMN206" s="372"/>
      <c r="PMO206" s="333"/>
      <c r="PMP206" s="334"/>
      <c r="PMQ206" s="372"/>
      <c r="PMR206" s="224"/>
      <c r="PMS206" s="224"/>
      <c r="PMT206" s="335"/>
      <c r="PMU206" s="335"/>
      <c r="PMV206" s="224"/>
      <c r="PMW206" s="372"/>
      <c r="PMX206" s="372"/>
      <c r="PMY206" s="333"/>
      <c r="PMZ206" s="334"/>
      <c r="PNA206" s="372"/>
      <c r="PNB206" s="224"/>
      <c r="PNC206" s="224"/>
      <c r="PND206" s="335"/>
      <c r="PNE206" s="335"/>
      <c r="PNF206" s="224"/>
      <c r="PNG206" s="372"/>
      <c r="PNH206" s="372"/>
      <c r="PNI206" s="333"/>
      <c r="PNJ206" s="334"/>
      <c r="PNK206" s="372"/>
      <c r="PNL206" s="224"/>
      <c r="PNM206" s="224"/>
      <c r="PNN206" s="335"/>
      <c r="PNO206" s="335"/>
      <c r="PNP206" s="224"/>
      <c r="PNQ206" s="372"/>
      <c r="PNR206" s="372"/>
      <c r="PNS206" s="333"/>
      <c r="PNT206" s="334"/>
      <c r="PNU206" s="372"/>
      <c r="PNV206" s="224"/>
      <c r="PNW206" s="224"/>
      <c r="PNX206" s="335"/>
      <c r="PNY206" s="335"/>
      <c r="PNZ206" s="224"/>
      <c r="POA206" s="372"/>
      <c r="POB206" s="372"/>
      <c r="POC206" s="333"/>
      <c r="POD206" s="334"/>
      <c r="POE206" s="372"/>
      <c r="POF206" s="224"/>
      <c r="POG206" s="224"/>
      <c r="POH206" s="335"/>
      <c r="POI206" s="335"/>
      <c r="POJ206" s="224"/>
      <c r="POK206" s="372"/>
      <c r="POL206" s="372"/>
      <c r="POM206" s="333"/>
      <c r="PON206" s="334"/>
      <c r="POO206" s="372"/>
      <c r="POP206" s="224"/>
      <c r="POQ206" s="224"/>
      <c r="POR206" s="335"/>
      <c r="POS206" s="335"/>
      <c r="POT206" s="224"/>
      <c r="POU206" s="372"/>
      <c r="POV206" s="372"/>
      <c r="POW206" s="333"/>
      <c r="POX206" s="334"/>
      <c r="POY206" s="372"/>
      <c r="POZ206" s="224"/>
      <c r="PPA206" s="224"/>
      <c r="PPB206" s="335"/>
      <c r="PPC206" s="335"/>
      <c r="PPD206" s="224"/>
      <c r="PPE206" s="372"/>
      <c r="PPF206" s="372"/>
      <c r="PPG206" s="333"/>
      <c r="PPH206" s="334"/>
      <c r="PPI206" s="372"/>
      <c r="PPJ206" s="224"/>
      <c r="PPK206" s="224"/>
      <c r="PPL206" s="335"/>
      <c r="PPM206" s="335"/>
      <c r="PPN206" s="224"/>
      <c r="PPO206" s="372"/>
      <c r="PPP206" s="372"/>
      <c r="PPQ206" s="333"/>
      <c r="PPR206" s="334"/>
      <c r="PPS206" s="372"/>
      <c r="PPT206" s="224"/>
      <c r="PPU206" s="224"/>
      <c r="PPV206" s="335"/>
      <c r="PPW206" s="335"/>
      <c r="PPX206" s="224"/>
      <c r="PPY206" s="372"/>
      <c r="PPZ206" s="372"/>
      <c r="PQA206" s="333"/>
      <c r="PQB206" s="334"/>
      <c r="PQC206" s="372"/>
      <c r="PQD206" s="224"/>
      <c r="PQE206" s="224"/>
      <c r="PQF206" s="335"/>
      <c r="PQG206" s="335"/>
      <c r="PQH206" s="224"/>
      <c r="PQI206" s="372"/>
      <c r="PQJ206" s="372"/>
      <c r="PQK206" s="333"/>
      <c r="PQL206" s="334"/>
      <c r="PQM206" s="372"/>
      <c r="PQN206" s="224"/>
      <c r="PQO206" s="224"/>
      <c r="PQP206" s="335"/>
      <c r="PQQ206" s="335"/>
      <c r="PQR206" s="224"/>
      <c r="PQS206" s="372"/>
      <c r="PQT206" s="372"/>
      <c r="PQU206" s="333"/>
      <c r="PQV206" s="334"/>
      <c r="PQW206" s="372"/>
      <c r="PQX206" s="224"/>
      <c r="PQY206" s="224"/>
      <c r="PQZ206" s="335"/>
      <c r="PRA206" s="335"/>
      <c r="PRB206" s="224"/>
      <c r="PRC206" s="372"/>
      <c r="PRD206" s="372"/>
      <c r="PRE206" s="333"/>
      <c r="PRF206" s="334"/>
      <c r="PRG206" s="372"/>
      <c r="PRH206" s="224"/>
      <c r="PRI206" s="224"/>
      <c r="PRJ206" s="335"/>
      <c r="PRK206" s="335"/>
      <c r="PRL206" s="224"/>
      <c r="PRM206" s="372"/>
      <c r="PRN206" s="372"/>
      <c r="PRO206" s="333"/>
      <c r="PRP206" s="334"/>
      <c r="PRQ206" s="372"/>
      <c r="PRR206" s="224"/>
      <c r="PRS206" s="224"/>
      <c r="PRT206" s="335"/>
      <c r="PRU206" s="335"/>
      <c r="PRV206" s="224"/>
      <c r="PRW206" s="372"/>
      <c r="PRX206" s="372"/>
      <c r="PRY206" s="333"/>
      <c r="PRZ206" s="334"/>
      <c r="PSA206" s="372"/>
      <c r="PSB206" s="224"/>
      <c r="PSC206" s="224"/>
      <c r="PSD206" s="335"/>
      <c r="PSE206" s="335"/>
      <c r="PSF206" s="224"/>
      <c r="PSG206" s="372"/>
      <c r="PSH206" s="372"/>
      <c r="PSI206" s="333"/>
      <c r="PSJ206" s="334"/>
      <c r="PSK206" s="372"/>
      <c r="PSL206" s="224"/>
      <c r="PSM206" s="224"/>
      <c r="PSN206" s="335"/>
      <c r="PSO206" s="335"/>
      <c r="PSP206" s="224"/>
      <c r="PSQ206" s="372"/>
      <c r="PSR206" s="372"/>
      <c r="PSS206" s="333"/>
      <c r="PST206" s="334"/>
      <c r="PSU206" s="372"/>
      <c r="PSV206" s="224"/>
      <c r="PSW206" s="224"/>
      <c r="PSX206" s="335"/>
      <c r="PSY206" s="335"/>
      <c r="PSZ206" s="224"/>
      <c r="PTA206" s="372"/>
      <c r="PTB206" s="372"/>
      <c r="PTC206" s="333"/>
      <c r="PTD206" s="334"/>
      <c r="PTE206" s="372"/>
      <c r="PTF206" s="224"/>
      <c r="PTG206" s="224"/>
      <c r="PTH206" s="335"/>
      <c r="PTI206" s="335"/>
      <c r="PTJ206" s="224"/>
      <c r="PTK206" s="372"/>
      <c r="PTL206" s="372"/>
      <c r="PTM206" s="333"/>
      <c r="PTN206" s="334"/>
      <c r="PTO206" s="372"/>
      <c r="PTP206" s="224"/>
      <c r="PTQ206" s="224"/>
      <c r="PTR206" s="335"/>
      <c r="PTS206" s="335"/>
      <c r="PTT206" s="224"/>
      <c r="PTU206" s="372"/>
      <c r="PTV206" s="372"/>
      <c r="PTW206" s="333"/>
      <c r="PTX206" s="334"/>
      <c r="PTY206" s="372"/>
      <c r="PTZ206" s="224"/>
      <c r="PUA206" s="224"/>
      <c r="PUB206" s="335"/>
      <c r="PUC206" s="335"/>
      <c r="PUD206" s="224"/>
      <c r="PUE206" s="372"/>
      <c r="PUF206" s="372"/>
      <c r="PUG206" s="333"/>
      <c r="PUH206" s="334"/>
      <c r="PUI206" s="372"/>
      <c r="PUJ206" s="224"/>
      <c r="PUK206" s="224"/>
      <c r="PUL206" s="335"/>
      <c r="PUM206" s="335"/>
      <c r="PUN206" s="224"/>
      <c r="PUO206" s="372"/>
      <c r="PUP206" s="372"/>
      <c r="PUQ206" s="333"/>
      <c r="PUR206" s="334"/>
      <c r="PUS206" s="372"/>
      <c r="PUT206" s="224"/>
      <c r="PUU206" s="224"/>
      <c r="PUV206" s="335"/>
      <c r="PUW206" s="335"/>
      <c r="PUX206" s="224"/>
      <c r="PUY206" s="372"/>
      <c r="PUZ206" s="372"/>
      <c r="PVA206" s="333"/>
      <c r="PVB206" s="334"/>
      <c r="PVC206" s="372"/>
      <c r="PVD206" s="224"/>
      <c r="PVE206" s="224"/>
      <c r="PVF206" s="335"/>
      <c r="PVG206" s="335"/>
      <c r="PVH206" s="224"/>
      <c r="PVI206" s="372"/>
      <c r="PVJ206" s="372"/>
      <c r="PVK206" s="333"/>
      <c r="PVL206" s="334"/>
      <c r="PVM206" s="372"/>
      <c r="PVN206" s="224"/>
      <c r="PVO206" s="224"/>
      <c r="PVP206" s="335"/>
      <c r="PVQ206" s="335"/>
      <c r="PVR206" s="224"/>
      <c r="PVS206" s="372"/>
      <c r="PVT206" s="372"/>
      <c r="PVU206" s="333"/>
      <c r="PVV206" s="334"/>
      <c r="PVW206" s="372"/>
      <c r="PVX206" s="224"/>
      <c r="PVY206" s="224"/>
      <c r="PVZ206" s="335"/>
      <c r="PWA206" s="335"/>
      <c r="PWB206" s="224"/>
      <c r="PWC206" s="372"/>
      <c r="PWD206" s="372"/>
      <c r="PWE206" s="333"/>
      <c r="PWF206" s="334"/>
      <c r="PWG206" s="372"/>
      <c r="PWH206" s="224"/>
      <c r="PWI206" s="224"/>
      <c r="PWJ206" s="335"/>
      <c r="PWK206" s="335"/>
      <c r="PWL206" s="224"/>
      <c r="PWM206" s="372"/>
      <c r="PWN206" s="372"/>
      <c r="PWO206" s="333"/>
      <c r="PWP206" s="334"/>
      <c r="PWQ206" s="372"/>
      <c r="PWR206" s="224"/>
      <c r="PWS206" s="224"/>
      <c r="PWT206" s="335"/>
      <c r="PWU206" s="335"/>
      <c r="PWV206" s="224"/>
      <c r="PWW206" s="372"/>
      <c r="PWX206" s="372"/>
      <c r="PWY206" s="333"/>
      <c r="PWZ206" s="334"/>
      <c r="PXA206" s="372"/>
      <c r="PXB206" s="224"/>
      <c r="PXC206" s="224"/>
      <c r="PXD206" s="335"/>
      <c r="PXE206" s="335"/>
      <c r="PXF206" s="224"/>
      <c r="PXG206" s="372"/>
      <c r="PXH206" s="372"/>
      <c r="PXI206" s="333"/>
      <c r="PXJ206" s="334"/>
      <c r="PXK206" s="372"/>
      <c r="PXL206" s="224"/>
      <c r="PXM206" s="224"/>
      <c r="PXN206" s="335"/>
      <c r="PXO206" s="335"/>
      <c r="PXP206" s="224"/>
      <c r="PXQ206" s="372"/>
      <c r="PXR206" s="372"/>
      <c r="PXS206" s="333"/>
      <c r="PXT206" s="334"/>
      <c r="PXU206" s="372"/>
      <c r="PXV206" s="224"/>
      <c r="PXW206" s="224"/>
      <c r="PXX206" s="335"/>
      <c r="PXY206" s="335"/>
      <c r="PXZ206" s="224"/>
      <c r="PYA206" s="372"/>
      <c r="PYB206" s="372"/>
      <c r="PYC206" s="333"/>
      <c r="PYD206" s="334"/>
      <c r="PYE206" s="372"/>
      <c r="PYF206" s="224"/>
      <c r="PYG206" s="224"/>
      <c r="PYH206" s="335"/>
      <c r="PYI206" s="335"/>
      <c r="PYJ206" s="224"/>
      <c r="PYK206" s="372"/>
      <c r="PYL206" s="372"/>
      <c r="PYM206" s="333"/>
      <c r="PYN206" s="334"/>
      <c r="PYO206" s="372"/>
      <c r="PYP206" s="224"/>
      <c r="PYQ206" s="224"/>
      <c r="PYR206" s="335"/>
      <c r="PYS206" s="335"/>
      <c r="PYT206" s="224"/>
      <c r="PYU206" s="372"/>
      <c r="PYV206" s="372"/>
      <c r="PYW206" s="333"/>
      <c r="PYX206" s="334"/>
      <c r="PYY206" s="372"/>
      <c r="PYZ206" s="224"/>
      <c r="PZA206" s="224"/>
      <c r="PZB206" s="335"/>
      <c r="PZC206" s="335"/>
      <c r="PZD206" s="224"/>
      <c r="PZE206" s="372"/>
      <c r="PZF206" s="372"/>
      <c r="PZG206" s="333"/>
      <c r="PZH206" s="334"/>
      <c r="PZI206" s="372"/>
      <c r="PZJ206" s="224"/>
      <c r="PZK206" s="224"/>
      <c r="PZL206" s="335"/>
      <c r="PZM206" s="335"/>
      <c r="PZN206" s="224"/>
      <c r="PZO206" s="372"/>
      <c r="PZP206" s="372"/>
      <c r="PZQ206" s="333"/>
      <c r="PZR206" s="334"/>
      <c r="PZS206" s="372"/>
      <c r="PZT206" s="224"/>
      <c r="PZU206" s="224"/>
      <c r="PZV206" s="335"/>
      <c r="PZW206" s="335"/>
      <c r="PZX206" s="224"/>
      <c r="PZY206" s="372"/>
      <c r="PZZ206" s="372"/>
      <c r="QAA206" s="333"/>
      <c r="QAB206" s="334"/>
      <c r="QAC206" s="372"/>
      <c r="QAD206" s="224"/>
      <c r="QAE206" s="224"/>
      <c r="QAF206" s="335"/>
      <c r="QAG206" s="335"/>
      <c r="QAH206" s="224"/>
      <c r="QAI206" s="372"/>
      <c r="QAJ206" s="372"/>
      <c r="QAK206" s="333"/>
      <c r="QAL206" s="334"/>
      <c r="QAM206" s="372"/>
      <c r="QAN206" s="224"/>
      <c r="QAO206" s="224"/>
      <c r="QAP206" s="335"/>
      <c r="QAQ206" s="335"/>
      <c r="QAR206" s="224"/>
      <c r="QAS206" s="372"/>
      <c r="QAT206" s="372"/>
      <c r="QAU206" s="333"/>
      <c r="QAV206" s="334"/>
      <c r="QAW206" s="372"/>
      <c r="QAX206" s="224"/>
      <c r="QAY206" s="224"/>
      <c r="QAZ206" s="335"/>
      <c r="QBA206" s="335"/>
      <c r="QBB206" s="224"/>
      <c r="QBC206" s="372"/>
      <c r="QBD206" s="372"/>
      <c r="QBE206" s="333"/>
      <c r="QBF206" s="334"/>
      <c r="QBG206" s="372"/>
      <c r="QBH206" s="224"/>
      <c r="QBI206" s="224"/>
      <c r="QBJ206" s="335"/>
      <c r="QBK206" s="335"/>
      <c r="QBL206" s="224"/>
      <c r="QBM206" s="372"/>
      <c r="QBN206" s="372"/>
      <c r="QBO206" s="333"/>
      <c r="QBP206" s="334"/>
      <c r="QBQ206" s="372"/>
      <c r="QBR206" s="224"/>
      <c r="QBS206" s="224"/>
      <c r="QBT206" s="335"/>
      <c r="QBU206" s="335"/>
      <c r="QBV206" s="224"/>
      <c r="QBW206" s="372"/>
      <c r="QBX206" s="372"/>
      <c r="QBY206" s="333"/>
      <c r="QBZ206" s="334"/>
      <c r="QCA206" s="372"/>
      <c r="QCB206" s="224"/>
      <c r="QCC206" s="224"/>
      <c r="QCD206" s="335"/>
      <c r="QCE206" s="335"/>
      <c r="QCF206" s="224"/>
      <c r="QCG206" s="372"/>
      <c r="QCH206" s="372"/>
      <c r="QCI206" s="333"/>
      <c r="QCJ206" s="334"/>
      <c r="QCK206" s="372"/>
      <c r="QCL206" s="224"/>
      <c r="QCM206" s="224"/>
      <c r="QCN206" s="335"/>
      <c r="QCO206" s="335"/>
      <c r="QCP206" s="224"/>
      <c r="QCQ206" s="372"/>
      <c r="QCR206" s="372"/>
      <c r="QCS206" s="333"/>
      <c r="QCT206" s="334"/>
      <c r="QCU206" s="372"/>
      <c r="QCV206" s="224"/>
      <c r="QCW206" s="224"/>
      <c r="QCX206" s="335"/>
      <c r="QCY206" s="335"/>
      <c r="QCZ206" s="224"/>
      <c r="QDA206" s="372"/>
      <c r="QDB206" s="372"/>
      <c r="QDC206" s="333"/>
      <c r="QDD206" s="334"/>
      <c r="QDE206" s="372"/>
      <c r="QDF206" s="224"/>
      <c r="QDG206" s="224"/>
      <c r="QDH206" s="335"/>
      <c r="QDI206" s="335"/>
      <c r="QDJ206" s="224"/>
      <c r="QDK206" s="372"/>
      <c r="QDL206" s="372"/>
      <c r="QDM206" s="333"/>
      <c r="QDN206" s="334"/>
      <c r="QDO206" s="372"/>
      <c r="QDP206" s="224"/>
      <c r="QDQ206" s="224"/>
      <c r="QDR206" s="335"/>
      <c r="QDS206" s="335"/>
      <c r="QDT206" s="224"/>
      <c r="QDU206" s="372"/>
      <c r="QDV206" s="372"/>
      <c r="QDW206" s="333"/>
      <c r="QDX206" s="334"/>
      <c r="QDY206" s="372"/>
      <c r="QDZ206" s="224"/>
      <c r="QEA206" s="224"/>
      <c r="QEB206" s="335"/>
      <c r="QEC206" s="335"/>
      <c r="QED206" s="224"/>
      <c r="QEE206" s="372"/>
      <c r="QEF206" s="372"/>
      <c r="QEG206" s="333"/>
      <c r="QEH206" s="334"/>
      <c r="QEI206" s="372"/>
      <c r="QEJ206" s="224"/>
      <c r="QEK206" s="224"/>
      <c r="QEL206" s="335"/>
      <c r="QEM206" s="335"/>
      <c r="QEN206" s="224"/>
      <c r="QEO206" s="372"/>
      <c r="QEP206" s="372"/>
      <c r="QEQ206" s="333"/>
      <c r="QER206" s="334"/>
      <c r="QES206" s="372"/>
      <c r="QET206" s="224"/>
      <c r="QEU206" s="224"/>
      <c r="QEV206" s="335"/>
      <c r="QEW206" s="335"/>
      <c r="QEX206" s="224"/>
      <c r="QEY206" s="372"/>
      <c r="QEZ206" s="372"/>
      <c r="QFA206" s="333"/>
      <c r="QFB206" s="334"/>
      <c r="QFC206" s="372"/>
      <c r="QFD206" s="224"/>
      <c r="QFE206" s="224"/>
      <c r="QFF206" s="335"/>
      <c r="QFG206" s="335"/>
      <c r="QFH206" s="224"/>
      <c r="QFI206" s="372"/>
      <c r="QFJ206" s="372"/>
      <c r="QFK206" s="333"/>
      <c r="QFL206" s="334"/>
      <c r="QFM206" s="372"/>
      <c r="QFN206" s="224"/>
      <c r="QFO206" s="224"/>
      <c r="QFP206" s="335"/>
      <c r="QFQ206" s="335"/>
      <c r="QFR206" s="224"/>
      <c r="QFS206" s="372"/>
      <c r="QFT206" s="372"/>
      <c r="QFU206" s="333"/>
      <c r="QFV206" s="334"/>
      <c r="QFW206" s="372"/>
      <c r="QFX206" s="224"/>
      <c r="QFY206" s="224"/>
      <c r="QFZ206" s="335"/>
      <c r="QGA206" s="335"/>
      <c r="QGB206" s="224"/>
      <c r="QGC206" s="372"/>
      <c r="QGD206" s="372"/>
      <c r="QGE206" s="333"/>
      <c r="QGF206" s="334"/>
      <c r="QGG206" s="372"/>
      <c r="QGH206" s="224"/>
      <c r="QGI206" s="224"/>
      <c r="QGJ206" s="335"/>
      <c r="QGK206" s="335"/>
      <c r="QGL206" s="224"/>
      <c r="QGM206" s="372"/>
      <c r="QGN206" s="372"/>
      <c r="QGO206" s="333"/>
      <c r="QGP206" s="334"/>
      <c r="QGQ206" s="372"/>
      <c r="QGR206" s="224"/>
      <c r="QGS206" s="224"/>
      <c r="QGT206" s="335"/>
      <c r="QGU206" s="335"/>
      <c r="QGV206" s="224"/>
      <c r="QGW206" s="372"/>
      <c r="QGX206" s="372"/>
      <c r="QGY206" s="333"/>
      <c r="QGZ206" s="334"/>
      <c r="QHA206" s="372"/>
      <c r="QHB206" s="224"/>
      <c r="QHC206" s="224"/>
      <c r="QHD206" s="335"/>
      <c r="QHE206" s="335"/>
      <c r="QHF206" s="224"/>
      <c r="QHG206" s="372"/>
      <c r="QHH206" s="372"/>
      <c r="QHI206" s="333"/>
      <c r="QHJ206" s="334"/>
      <c r="QHK206" s="372"/>
      <c r="QHL206" s="224"/>
      <c r="QHM206" s="224"/>
      <c r="QHN206" s="335"/>
      <c r="QHO206" s="335"/>
      <c r="QHP206" s="224"/>
      <c r="QHQ206" s="372"/>
      <c r="QHR206" s="372"/>
      <c r="QHS206" s="333"/>
      <c r="QHT206" s="334"/>
      <c r="QHU206" s="372"/>
      <c r="QHV206" s="224"/>
      <c r="QHW206" s="224"/>
      <c r="QHX206" s="335"/>
      <c r="QHY206" s="335"/>
      <c r="QHZ206" s="224"/>
      <c r="QIA206" s="372"/>
      <c r="QIB206" s="372"/>
      <c r="QIC206" s="333"/>
      <c r="QID206" s="334"/>
      <c r="QIE206" s="372"/>
      <c r="QIF206" s="224"/>
      <c r="QIG206" s="224"/>
      <c r="QIH206" s="335"/>
      <c r="QII206" s="335"/>
      <c r="QIJ206" s="224"/>
      <c r="QIK206" s="372"/>
      <c r="QIL206" s="372"/>
      <c r="QIM206" s="333"/>
      <c r="QIN206" s="334"/>
      <c r="QIO206" s="372"/>
      <c r="QIP206" s="224"/>
      <c r="QIQ206" s="224"/>
      <c r="QIR206" s="335"/>
      <c r="QIS206" s="335"/>
      <c r="QIT206" s="224"/>
      <c r="QIU206" s="372"/>
      <c r="QIV206" s="372"/>
      <c r="QIW206" s="333"/>
      <c r="QIX206" s="334"/>
      <c r="QIY206" s="372"/>
      <c r="QIZ206" s="224"/>
      <c r="QJA206" s="224"/>
      <c r="QJB206" s="335"/>
      <c r="QJC206" s="335"/>
      <c r="QJD206" s="224"/>
      <c r="QJE206" s="372"/>
      <c r="QJF206" s="372"/>
      <c r="QJG206" s="333"/>
      <c r="QJH206" s="334"/>
      <c r="QJI206" s="372"/>
      <c r="QJJ206" s="224"/>
      <c r="QJK206" s="224"/>
      <c r="QJL206" s="335"/>
      <c r="QJM206" s="335"/>
      <c r="QJN206" s="224"/>
      <c r="QJO206" s="372"/>
      <c r="QJP206" s="372"/>
      <c r="QJQ206" s="333"/>
      <c r="QJR206" s="334"/>
      <c r="QJS206" s="372"/>
      <c r="QJT206" s="224"/>
      <c r="QJU206" s="224"/>
      <c r="QJV206" s="335"/>
      <c r="QJW206" s="335"/>
      <c r="QJX206" s="224"/>
      <c r="QJY206" s="372"/>
      <c r="QJZ206" s="372"/>
      <c r="QKA206" s="333"/>
      <c r="QKB206" s="334"/>
      <c r="QKC206" s="372"/>
      <c r="QKD206" s="224"/>
      <c r="QKE206" s="224"/>
      <c r="QKF206" s="335"/>
      <c r="QKG206" s="335"/>
      <c r="QKH206" s="224"/>
      <c r="QKI206" s="372"/>
      <c r="QKJ206" s="372"/>
      <c r="QKK206" s="333"/>
      <c r="QKL206" s="334"/>
      <c r="QKM206" s="372"/>
      <c r="QKN206" s="224"/>
      <c r="QKO206" s="224"/>
      <c r="QKP206" s="335"/>
      <c r="QKQ206" s="335"/>
      <c r="QKR206" s="224"/>
      <c r="QKS206" s="372"/>
      <c r="QKT206" s="372"/>
      <c r="QKU206" s="333"/>
      <c r="QKV206" s="334"/>
      <c r="QKW206" s="372"/>
      <c r="QKX206" s="224"/>
      <c r="QKY206" s="224"/>
      <c r="QKZ206" s="335"/>
      <c r="QLA206" s="335"/>
      <c r="QLB206" s="224"/>
      <c r="QLC206" s="372"/>
      <c r="QLD206" s="372"/>
      <c r="QLE206" s="333"/>
      <c r="QLF206" s="334"/>
      <c r="QLG206" s="372"/>
      <c r="QLH206" s="224"/>
      <c r="QLI206" s="224"/>
      <c r="QLJ206" s="335"/>
      <c r="QLK206" s="335"/>
      <c r="QLL206" s="224"/>
      <c r="QLM206" s="372"/>
      <c r="QLN206" s="372"/>
      <c r="QLO206" s="333"/>
      <c r="QLP206" s="334"/>
      <c r="QLQ206" s="372"/>
      <c r="QLR206" s="224"/>
      <c r="QLS206" s="224"/>
      <c r="QLT206" s="335"/>
      <c r="QLU206" s="335"/>
      <c r="QLV206" s="224"/>
      <c r="QLW206" s="372"/>
      <c r="QLX206" s="372"/>
      <c r="QLY206" s="333"/>
      <c r="QLZ206" s="334"/>
      <c r="QMA206" s="372"/>
      <c r="QMB206" s="224"/>
      <c r="QMC206" s="224"/>
      <c r="QMD206" s="335"/>
      <c r="QME206" s="335"/>
      <c r="QMF206" s="224"/>
      <c r="QMG206" s="372"/>
      <c r="QMH206" s="372"/>
      <c r="QMI206" s="333"/>
      <c r="QMJ206" s="334"/>
      <c r="QMK206" s="372"/>
      <c r="QML206" s="224"/>
      <c r="QMM206" s="224"/>
      <c r="QMN206" s="335"/>
      <c r="QMO206" s="335"/>
      <c r="QMP206" s="224"/>
      <c r="QMQ206" s="372"/>
      <c r="QMR206" s="372"/>
      <c r="QMS206" s="333"/>
      <c r="QMT206" s="334"/>
      <c r="QMU206" s="372"/>
      <c r="QMV206" s="224"/>
      <c r="QMW206" s="224"/>
      <c r="QMX206" s="335"/>
      <c r="QMY206" s="335"/>
      <c r="QMZ206" s="224"/>
      <c r="QNA206" s="372"/>
      <c r="QNB206" s="372"/>
      <c r="QNC206" s="333"/>
      <c r="QND206" s="334"/>
      <c r="QNE206" s="372"/>
      <c r="QNF206" s="224"/>
      <c r="QNG206" s="224"/>
      <c r="QNH206" s="335"/>
      <c r="QNI206" s="335"/>
      <c r="QNJ206" s="224"/>
      <c r="QNK206" s="372"/>
      <c r="QNL206" s="372"/>
      <c r="QNM206" s="333"/>
      <c r="QNN206" s="334"/>
      <c r="QNO206" s="372"/>
      <c r="QNP206" s="224"/>
      <c r="QNQ206" s="224"/>
      <c r="QNR206" s="335"/>
      <c r="QNS206" s="335"/>
      <c r="QNT206" s="224"/>
      <c r="QNU206" s="372"/>
      <c r="QNV206" s="372"/>
      <c r="QNW206" s="333"/>
      <c r="QNX206" s="334"/>
      <c r="QNY206" s="372"/>
      <c r="QNZ206" s="224"/>
      <c r="QOA206" s="224"/>
      <c r="QOB206" s="335"/>
      <c r="QOC206" s="335"/>
      <c r="QOD206" s="224"/>
      <c r="QOE206" s="372"/>
      <c r="QOF206" s="372"/>
      <c r="QOG206" s="333"/>
      <c r="QOH206" s="334"/>
      <c r="QOI206" s="372"/>
      <c r="QOJ206" s="224"/>
      <c r="QOK206" s="224"/>
      <c r="QOL206" s="335"/>
      <c r="QOM206" s="335"/>
      <c r="QON206" s="224"/>
      <c r="QOO206" s="372"/>
      <c r="QOP206" s="372"/>
      <c r="QOQ206" s="333"/>
      <c r="QOR206" s="334"/>
      <c r="QOS206" s="372"/>
      <c r="QOT206" s="224"/>
      <c r="QOU206" s="224"/>
      <c r="QOV206" s="335"/>
      <c r="QOW206" s="335"/>
      <c r="QOX206" s="224"/>
      <c r="QOY206" s="372"/>
      <c r="QOZ206" s="372"/>
      <c r="QPA206" s="333"/>
      <c r="QPB206" s="334"/>
      <c r="QPC206" s="372"/>
      <c r="QPD206" s="224"/>
      <c r="QPE206" s="224"/>
      <c r="QPF206" s="335"/>
      <c r="QPG206" s="335"/>
      <c r="QPH206" s="224"/>
      <c r="QPI206" s="372"/>
      <c r="QPJ206" s="372"/>
      <c r="QPK206" s="333"/>
      <c r="QPL206" s="334"/>
      <c r="QPM206" s="372"/>
      <c r="QPN206" s="224"/>
      <c r="QPO206" s="224"/>
      <c r="QPP206" s="335"/>
      <c r="QPQ206" s="335"/>
      <c r="QPR206" s="224"/>
      <c r="QPS206" s="372"/>
      <c r="QPT206" s="372"/>
      <c r="QPU206" s="333"/>
      <c r="QPV206" s="334"/>
      <c r="QPW206" s="372"/>
      <c r="QPX206" s="224"/>
      <c r="QPY206" s="224"/>
      <c r="QPZ206" s="335"/>
      <c r="QQA206" s="335"/>
      <c r="QQB206" s="224"/>
      <c r="QQC206" s="372"/>
      <c r="QQD206" s="372"/>
      <c r="QQE206" s="333"/>
      <c r="QQF206" s="334"/>
      <c r="QQG206" s="372"/>
      <c r="QQH206" s="224"/>
      <c r="QQI206" s="224"/>
      <c r="QQJ206" s="335"/>
      <c r="QQK206" s="335"/>
      <c r="QQL206" s="224"/>
      <c r="QQM206" s="372"/>
      <c r="QQN206" s="372"/>
      <c r="QQO206" s="333"/>
      <c r="QQP206" s="334"/>
      <c r="QQQ206" s="372"/>
      <c r="QQR206" s="224"/>
      <c r="QQS206" s="224"/>
      <c r="QQT206" s="335"/>
      <c r="QQU206" s="335"/>
      <c r="QQV206" s="224"/>
      <c r="QQW206" s="372"/>
      <c r="QQX206" s="372"/>
      <c r="QQY206" s="333"/>
      <c r="QQZ206" s="334"/>
      <c r="QRA206" s="372"/>
      <c r="QRB206" s="224"/>
      <c r="QRC206" s="224"/>
      <c r="QRD206" s="335"/>
      <c r="QRE206" s="335"/>
      <c r="QRF206" s="224"/>
      <c r="QRG206" s="372"/>
      <c r="QRH206" s="372"/>
      <c r="QRI206" s="333"/>
      <c r="QRJ206" s="334"/>
      <c r="QRK206" s="372"/>
      <c r="QRL206" s="224"/>
      <c r="QRM206" s="224"/>
      <c r="QRN206" s="335"/>
      <c r="QRO206" s="335"/>
      <c r="QRP206" s="224"/>
      <c r="QRQ206" s="372"/>
      <c r="QRR206" s="372"/>
      <c r="QRS206" s="333"/>
      <c r="QRT206" s="334"/>
      <c r="QRU206" s="372"/>
      <c r="QRV206" s="224"/>
      <c r="QRW206" s="224"/>
      <c r="QRX206" s="335"/>
      <c r="QRY206" s="335"/>
      <c r="QRZ206" s="224"/>
      <c r="QSA206" s="372"/>
      <c r="QSB206" s="372"/>
      <c r="QSC206" s="333"/>
      <c r="QSD206" s="334"/>
      <c r="QSE206" s="372"/>
      <c r="QSF206" s="224"/>
      <c r="QSG206" s="224"/>
      <c r="QSH206" s="335"/>
      <c r="QSI206" s="335"/>
      <c r="QSJ206" s="224"/>
      <c r="QSK206" s="372"/>
      <c r="QSL206" s="372"/>
      <c r="QSM206" s="333"/>
      <c r="QSN206" s="334"/>
      <c r="QSO206" s="372"/>
      <c r="QSP206" s="224"/>
      <c r="QSQ206" s="224"/>
      <c r="QSR206" s="335"/>
      <c r="QSS206" s="335"/>
      <c r="QST206" s="224"/>
      <c r="QSU206" s="372"/>
      <c r="QSV206" s="372"/>
      <c r="QSW206" s="333"/>
      <c r="QSX206" s="334"/>
      <c r="QSY206" s="372"/>
      <c r="QSZ206" s="224"/>
      <c r="QTA206" s="224"/>
      <c r="QTB206" s="335"/>
      <c r="QTC206" s="335"/>
      <c r="QTD206" s="224"/>
      <c r="QTE206" s="372"/>
      <c r="QTF206" s="372"/>
      <c r="QTG206" s="333"/>
      <c r="QTH206" s="334"/>
      <c r="QTI206" s="372"/>
      <c r="QTJ206" s="224"/>
      <c r="QTK206" s="224"/>
      <c r="QTL206" s="335"/>
      <c r="QTM206" s="335"/>
      <c r="QTN206" s="224"/>
      <c r="QTO206" s="372"/>
      <c r="QTP206" s="372"/>
      <c r="QTQ206" s="333"/>
      <c r="QTR206" s="334"/>
      <c r="QTS206" s="372"/>
      <c r="QTT206" s="224"/>
      <c r="QTU206" s="224"/>
      <c r="QTV206" s="335"/>
      <c r="QTW206" s="335"/>
      <c r="QTX206" s="224"/>
      <c r="QTY206" s="372"/>
      <c r="QTZ206" s="372"/>
      <c r="QUA206" s="333"/>
      <c r="QUB206" s="334"/>
      <c r="QUC206" s="372"/>
      <c r="QUD206" s="224"/>
      <c r="QUE206" s="224"/>
      <c r="QUF206" s="335"/>
      <c r="QUG206" s="335"/>
      <c r="QUH206" s="224"/>
      <c r="QUI206" s="372"/>
      <c r="QUJ206" s="372"/>
      <c r="QUK206" s="333"/>
      <c r="QUL206" s="334"/>
      <c r="QUM206" s="372"/>
      <c r="QUN206" s="224"/>
      <c r="QUO206" s="224"/>
      <c r="QUP206" s="335"/>
      <c r="QUQ206" s="335"/>
      <c r="QUR206" s="224"/>
      <c r="QUS206" s="372"/>
      <c r="QUT206" s="372"/>
      <c r="QUU206" s="333"/>
      <c r="QUV206" s="334"/>
      <c r="QUW206" s="372"/>
      <c r="QUX206" s="224"/>
      <c r="QUY206" s="224"/>
      <c r="QUZ206" s="335"/>
      <c r="QVA206" s="335"/>
      <c r="QVB206" s="224"/>
      <c r="QVC206" s="372"/>
      <c r="QVD206" s="372"/>
      <c r="QVE206" s="333"/>
      <c r="QVF206" s="334"/>
      <c r="QVG206" s="372"/>
      <c r="QVH206" s="224"/>
      <c r="QVI206" s="224"/>
      <c r="QVJ206" s="335"/>
      <c r="QVK206" s="335"/>
      <c r="QVL206" s="224"/>
      <c r="QVM206" s="372"/>
      <c r="QVN206" s="372"/>
      <c r="QVO206" s="333"/>
      <c r="QVP206" s="334"/>
      <c r="QVQ206" s="372"/>
      <c r="QVR206" s="224"/>
      <c r="QVS206" s="224"/>
      <c r="QVT206" s="335"/>
      <c r="QVU206" s="335"/>
      <c r="QVV206" s="224"/>
      <c r="QVW206" s="372"/>
      <c r="QVX206" s="372"/>
      <c r="QVY206" s="333"/>
      <c r="QVZ206" s="334"/>
      <c r="QWA206" s="372"/>
      <c r="QWB206" s="224"/>
      <c r="QWC206" s="224"/>
      <c r="QWD206" s="335"/>
      <c r="QWE206" s="335"/>
      <c r="QWF206" s="224"/>
      <c r="QWG206" s="372"/>
      <c r="QWH206" s="372"/>
      <c r="QWI206" s="333"/>
      <c r="QWJ206" s="334"/>
      <c r="QWK206" s="372"/>
      <c r="QWL206" s="224"/>
      <c r="QWM206" s="224"/>
      <c r="QWN206" s="335"/>
      <c r="QWO206" s="335"/>
      <c r="QWP206" s="224"/>
      <c r="QWQ206" s="372"/>
      <c r="QWR206" s="372"/>
      <c r="QWS206" s="333"/>
      <c r="QWT206" s="334"/>
      <c r="QWU206" s="372"/>
      <c r="QWV206" s="224"/>
      <c r="QWW206" s="224"/>
      <c r="QWX206" s="335"/>
      <c r="QWY206" s="335"/>
      <c r="QWZ206" s="224"/>
      <c r="QXA206" s="372"/>
      <c r="QXB206" s="372"/>
      <c r="QXC206" s="333"/>
      <c r="QXD206" s="334"/>
      <c r="QXE206" s="372"/>
      <c r="QXF206" s="224"/>
      <c r="QXG206" s="224"/>
      <c r="QXH206" s="335"/>
      <c r="QXI206" s="335"/>
      <c r="QXJ206" s="224"/>
      <c r="QXK206" s="372"/>
      <c r="QXL206" s="372"/>
      <c r="QXM206" s="333"/>
      <c r="QXN206" s="334"/>
      <c r="QXO206" s="372"/>
      <c r="QXP206" s="224"/>
      <c r="QXQ206" s="224"/>
      <c r="QXR206" s="335"/>
      <c r="QXS206" s="335"/>
      <c r="QXT206" s="224"/>
      <c r="QXU206" s="372"/>
      <c r="QXV206" s="372"/>
      <c r="QXW206" s="333"/>
      <c r="QXX206" s="334"/>
      <c r="QXY206" s="372"/>
      <c r="QXZ206" s="224"/>
      <c r="QYA206" s="224"/>
      <c r="QYB206" s="335"/>
      <c r="QYC206" s="335"/>
      <c r="QYD206" s="224"/>
      <c r="QYE206" s="372"/>
      <c r="QYF206" s="372"/>
      <c r="QYG206" s="333"/>
      <c r="QYH206" s="334"/>
      <c r="QYI206" s="372"/>
      <c r="QYJ206" s="224"/>
      <c r="QYK206" s="224"/>
      <c r="QYL206" s="335"/>
      <c r="QYM206" s="335"/>
      <c r="QYN206" s="224"/>
      <c r="QYO206" s="372"/>
      <c r="QYP206" s="372"/>
      <c r="QYQ206" s="333"/>
      <c r="QYR206" s="334"/>
      <c r="QYS206" s="372"/>
      <c r="QYT206" s="224"/>
      <c r="QYU206" s="224"/>
      <c r="QYV206" s="335"/>
      <c r="QYW206" s="335"/>
      <c r="QYX206" s="224"/>
      <c r="QYY206" s="372"/>
      <c r="QYZ206" s="372"/>
      <c r="QZA206" s="333"/>
      <c r="QZB206" s="334"/>
      <c r="QZC206" s="372"/>
      <c r="QZD206" s="224"/>
      <c r="QZE206" s="224"/>
      <c r="QZF206" s="335"/>
      <c r="QZG206" s="335"/>
      <c r="QZH206" s="224"/>
      <c r="QZI206" s="372"/>
      <c r="QZJ206" s="372"/>
      <c r="QZK206" s="333"/>
      <c r="QZL206" s="334"/>
      <c r="QZM206" s="372"/>
      <c r="QZN206" s="224"/>
      <c r="QZO206" s="224"/>
      <c r="QZP206" s="335"/>
      <c r="QZQ206" s="335"/>
      <c r="QZR206" s="224"/>
      <c r="QZS206" s="372"/>
      <c r="QZT206" s="372"/>
      <c r="QZU206" s="333"/>
      <c r="QZV206" s="334"/>
      <c r="QZW206" s="372"/>
      <c r="QZX206" s="224"/>
      <c r="QZY206" s="224"/>
      <c r="QZZ206" s="335"/>
      <c r="RAA206" s="335"/>
      <c r="RAB206" s="224"/>
      <c r="RAC206" s="372"/>
      <c r="RAD206" s="372"/>
      <c r="RAE206" s="333"/>
      <c r="RAF206" s="334"/>
      <c r="RAG206" s="372"/>
      <c r="RAH206" s="224"/>
      <c r="RAI206" s="224"/>
      <c r="RAJ206" s="335"/>
      <c r="RAK206" s="335"/>
      <c r="RAL206" s="224"/>
      <c r="RAM206" s="372"/>
      <c r="RAN206" s="372"/>
      <c r="RAO206" s="333"/>
      <c r="RAP206" s="334"/>
      <c r="RAQ206" s="372"/>
      <c r="RAR206" s="224"/>
      <c r="RAS206" s="224"/>
      <c r="RAT206" s="335"/>
      <c r="RAU206" s="335"/>
      <c r="RAV206" s="224"/>
      <c r="RAW206" s="372"/>
      <c r="RAX206" s="372"/>
      <c r="RAY206" s="333"/>
      <c r="RAZ206" s="334"/>
      <c r="RBA206" s="372"/>
      <c r="RBB206" s="224"/>
      <c r="RBC206" s="224"/>
      <c r="RBD206" s="335"/>
      <c r="RBE206" s="335"/>
      <c r="RBF206" s="224"/>
      <c r="RBG206" s="372"/>
      <c r="RBH206" s="372"/>
      <c r="RBI206" s="333"/>
      <c r="RBJ206" s="334"/>
      <c r="RBK206" s="372"/>
      <c r="RBL206" s="224"/>
      <c r="RBM206" s="224"/>
      <c r="RBN206" s="335"/>
      <c r="RBO206" s="335"/>
      <c r="RBP206" s="224"/>
      <c r="RBQ206" s="372"/>
      <c r="RBR206" s="372"/>
      <c r="RBS206" s="333"/>
      <c r="RBT206" s="334"/>
      <c r="RBU206" s="372"/>
      <c r="RBV206" s="224"/>
      <c r="RBW206" s="224"/>
      <c r="RBX206" s="335"/>
      <c r="RBY206" s="335"/>
      <c r="RBZ206" s="224"/>
      <c r="RCA206" s="372"/>
      <c r="RCB206" s="372"/>
      <c r="RCC206" s="333"/>
      <c r="RCD206" s="334"/>
      <c r="RCE206" s="372"/>
      <c r="RCF206" s="224"/>
      <c r="RCG206" s="224"/>
      <c r="RCH206" s="335"/>
      <c r="RCI206" s="335"/>
      <c r="RCJ206" s="224"/>
      <c r="RCK206" s="372"/>
      <c r="RCL206" s="372"/>
      <c r="RCM206" s="333"/>
      <c r="RCN206" s="334"/>
      <c r="RCO206" s="372"/>
      <c r="RCP206" s="224"/>
      <c r="RCQ206" s="224"/>
      <c r="RCR206" s="335"/>
      <c r="RCS206" s="335"/>
      <c r="RCT206" s="224"/>
      <c r="RCU206" s="372"/>
      <c r="RCV206" s="372"/>
      <c r="RCW206" s="333"/>
      <c r="RCX206" s="334"/>
      <c r="RCY206" s="372"/>
      <c r="RCZ206" s="224"/>
      <c r="RDA206" s="224"/>
      <c r="RDB206" s="335"/>
      <c r="RDC206" s="335"/>
      <c r="RDD206" s="224"/>
      <c r="RDE206" s="372"/>
      <c r="RDF206" s="372"/>
      <c r="RDG206" s="333"/>
      <c r="RDH206" s="334"/>
      <c r="RDI206" s="372"/>
      <c r="RDJ206" s="224"/>
      <c r="RDK206" s="224"/>
      <c r="RDL206" s="335"/>
      <c r="RDM206" s="335"/>
      <c r="RDN206" s="224"/>
      <c r="RDO206" s="372"/>
      <c r="RDP206" s="372"/>
      <c r="RDQ206" s="333"/>
      <c r="RDR206" s="334"/>
      <c r="RDS206" s="372"/>
      <c r="RDT206" s="224"/>
      <c r="RDU206" s="224"/>
      <c r="RDV206" s="335"/>
      <c r="RDW206" s="335"/>
      <c r="RDX206" s="224"/>
      <c r="RDY206" s="372"/>
      <c r="RDZ206" s="372"/>
      <c r="REA206" s="333"/>
      <c r="REB206" s="334"/>
      <c r="REC206" s="372"/>
      <c r="RED206" s="224"/>
      <c r="REE206" s="224"/>
      <c r="REF206" s="335"/>
      <c r="REG206" s="335"/>
      <c r="REH206" s="224"/>
      <c r="REI206" s="372"/>
      <c r="REJ206" s="372"/>
      <c r="REK206" s="333"/>
      <c r="REL206" s="334"/>
      <c r="REM206" s="372"/>
      <c r="REN206" s="224"/>
      <c r="REO206" s="224"/>
      <c r="REP206" s="335"/>
      <c r="REQ206" s="335"/>
      <c r="RER206" s="224"/>
      <c r="RES206" s="372"/>
      <c r="RET206" s="372"/>
      <c r="REU206" s="333"/>
      <c r="REV206" s="334"/>
      <c r="REW206" s="372"/>
      <c r="REX206" s="224"/>
      <c r="REY206" s="224"/>
      <c r="REZ206" s="335"/>
      <c r="RFA206" s="335"/>
      <c r="RFB206" s="224"/>
      <c r="RFC206" s="372"/>
      <c r="RFD206" s="372"/>
      <c r="RFE206" s="333"/>
      <c r="RFF206" s="334"/>
      <c r="RFG206" s="372"/>
      <c r="RFH206" s="224"/>
      <c r="RFI206" s="224"/>
      <c r="RFJ206" s="335"/>
      <c r="RFK206" s="335"/>
      <c r="RFL206" s="224"/>
      <c r="RFM206" s="372"/>
      <c r="RFN206" s="372"/>
      <c r="RFO206" s="333"/>
      <c r="RFP206" s="334"/>
      <c r="RFQ206" s="372"/>
      <c r="RFR206" s="224"/>
      <c r="RFS206" s="224"/>
      <c r="RFT206" s="335"/>
      <c r="RFU206" s="335"/>
      <c r="RFV206" s="224"/>
      <c r="RFW206" s="372"/>
      <c r="RFX206" s="372"/>
      <c r="RFY206" s="333"/>
      <c r="RFZ206" s="334"/>
      <c r="RGA206" s="372"/>
      <c r="RGB206" s="224"/>
      <c r="RGC206" s="224"/>
      <c r="RGD206" s="335"/>
      <c r="RGE206" s="335"/>
      <c r="RGF206" s="224"/>
      <c r="RGG206" s="372"/>
      <c r="RGH206" s="372"/>
      <c r="RGI206" s="333"/>
      <c r="RGJ206" s="334"/>
      <c r="RGK206" s="372"/>
      <c r="RGL206" s="224"/>
      <c r="RGM206" s="224"/>
      <c r="RGN206" s="335"/>
      <c r="RGO206" s="335"/>
      <c r="RGP206" s="224"/>
      <c r="RGQ206" s="372"/>
      <c r="RGR206" s="372"/>
      <c r="RGS206" s="333"/>
      <c r="RGT206" s="334"/>
      <c r="RGU206" s="372"/>
      <c r="RGV206" s="224"/>
      <c r="RGW206" s="224"/>
      <c r="RGX206" s="335"/>
      <c r="RGY206" s="335"/>
      <c r="RGZ206" s="224"/>
      <c r="RHA206" s="372"/>
      <c r="RHB206" s="372"/>
      <c r="RHC206" s="333"/>
      <c r="RHD206" s="334"/>
      <c r="RHE206" s="372"/>
      <c r="RHF206" s="224"/>
      <c r="RHG206" s="224"/>
      <c r="RHH206" s="335"/>
      <c r="RHI206" s="335"/>
      <c r="RHJ206" s="224"/>
      <c r="RHK206" s="372"/>
      <c r="RHL206" s="372"/>
      <c r="RHM206" s="333"/>
      <c r="RHN206" s="334"/>
      <c r="RHO206" s="372"/>
      <c r="RHP206" s="224"/>
      <c r="RHQ206" s="224"/>
      <c r="RHR206" s="335"/>
      <c r="RHS206" s="335"/>
      <c r="RHT206" s="224"/>
      <c r="RHU206" s="372"/>
      <c r="RHV206" s="372"/>
      <c r="RHW206" s="333"/>
      <c r="RHX206" s="334"/>
      <c r="RHY206" s="372"/>
      <c r="RHZ206" s="224"/>
      <c r="RIA206" s="224"/>
      <c r="RIB206" s="335"/>
      <c r="RIC206" s="335"/>
      <c r="RID206" s="224"/>
      <c r="RIE206" s="372"/>
      <c r="RIF206" s="372"/>
      <c r="RIG206" s="333"/>
      <c r="RIH206" s="334"/>
      <c r="RII206" s="372"/>
      <c r="RIJ206" s="224"/>
      <c r="RIK206" s="224"/>
      <c r="RIL206" s="335"/>
      <c r="RIM206" s="335"/>
      <c r="RIN206" s="224"/>
      <c r="RIO206" s="372"/>
      <c r="RIP206" s="372"/>
      <c r="RIQ206" s="333"/>
      <c r="RIR206" s="334"/>
      <c r="RIS206" s="372"/>
      <c r="RIT206" s="224"/>
      <c r="RIU206" s="224"/>
      <c r="RIV206" s="335"/>
      <c r="RIW206" s="335"/>
      <c r="RIX206" s="224"/>
      <c r="RIY206" s="372"/>
      <c r="RIZ206" s="372"/>
      <c r="RJA206" s="333"/>
      <c r="RJB206" s="334"/>
      <c r="RJC206" s="372"/>
      <c r="RJD206" s="224"/>
      <c r="RJE206" s="224"/>
      <c r="RJF206" s="335"/>
      <c r="RJG206" s="335"/>
      <c r="RJH206" s="224"/>
      <c r="RJI206" s="372"/>
      <c r="RJJ206" s="372"/>
      <c r="RJK206" s="333"/>
      <c r="RJL206" s="334"/>
      <c r="RJM206" s="372"/>
      <c r="RJN206" s="224"/>
      <c r="RJO206" s="224"/>
      <c r="RJP206" s="335"/>
      <c r="RJQ206" s="335"/>
      <c r="RJR206" s="224"/>
      <c r="RJS206" s="372"/>
      <c r="RJT206" s="372"/>
      <c r="RJU206" s="333"/>
      <c r="RJV206" s="334"/>
      <c r="RJW206" s="372"/>
      <c r="RJX206" s="224"/>
      <c r="RJY206" s="224"/>
      <c r="RJZ206" s="335"/>
      <c r="RKA206" s="335"/>
      <c r="RKB206" s="224"/>
      <c r="RKC206" s="372"/>
      <c r="RKD206" s="372"/>
      <c r="RKE206" s="333"/>
      <c r="RKF206" s="334"/>
      <c r="RKG206" s="372"/>
      <c r="RKH206" s="224"/>
      <c r="RKI206" s="224"/>
      <c r="RKJ206" s="335"/>
      <c r="RKK206" s="335"/>
      <c r="RKL206" s="224"/>
      <c r="RKM206" s="372"/>
      <c r="RKN206" s="372"/>
      <c r="RKO206" s="333"/>
      <c r="RKP206" s="334"/>
      <c r="RKQ206" s="372"/>
      <c r="RKR206" s="224"/>
      <c r="RKS206" s="224"/>
      <c r="RKT206" s="335"/>
      <c r="RKU206" s="335"/>
      <c r="RKV206" s="224"/>
      <c r="RKW206" s="372"/>
      <c r="RKX206" s="372"/>
      <c r="RKY206" s="333"/>
      <c r="RKZ206" s="334"/>
      <c r="RLA206" s="372"/>
      <c r="RLB206" s="224"/>
      <c r="RLC206" s="224"/>
      <c r="RLD206" s="335"/>
      <c r="RLE206" s="335"/>
      <c r="RLF206" s="224"/>
      <c r="RLG206" s="372"/>
      <c r="RLH206" s="372"/>
      <c r="RLI206" s="333"/>
      <c r="RLJ206" s="334"/>
      <c r="RLK206" s="372"/>
      <c r="RLL206" s="224"/>
      <c r="RLM206" s="224"/>
      <c r="RLN206" s="335"/>
      <c r="RLO206" s="335"/>
      <c r="RLP206" s="224"/>
      <c r="RLQ206" s="372"/>
      <c r="RLR206" s="372"/>
      <c r="RLS206" s="333"/>
      <c r="RLT206" s="334"/>
      <c r="RLU206" s="372"/>
      <c r="RLV206" s="224"/>
      <c r="RLW206" s="224"/>
      <c r="RLX206" s="335"/>
      <c r="RLY206" s="335"/>
      <c r="RLZ206" s="224"/>
      <c r="RMA206" s="372"/>
      <c r="RMB206" s="372"/>
      <c r="RMC206" s="333"/>
      <c r="RMD206" s="334"/>
      <c r="RME206" s="372"/>
      <c r="RMF206" s="224"/>
      <c r="RMG206" s="224"/>
      <c r="RMH206" s="335"/>
      <c r="RMI206" s="335"/>
      <c r="RMJ206" s="224"/>
      <c r="RMK206" s="372"/>
      <c r="RML206" s="372"/>
      <c r="RMM206" s="333"/>
      <c r="RMN206" s="334"/>
      <c r="RMO206" s="372"/>
      <c r="RMP206" s="224"/>
      <c r="RMQ206" s="224"/>
      <c r="RMR206" s="335"/>
      <c r="RMS206" s="335"/>
      <c r="RMT206" s="224"/>
      <c r="RMU206" s="372"/>
      <c r="RMV206" s="372"/>
      <c r="RMW206" s="333"/>
      <c r="RMX206" s="334"/>
      <c r="RMY206" s="372"/>
      <c r="RMZ206" s="224"/>
      <c r="RNA206" s="224"/>
      <c r="RNB206" s="335"/>
      <c r="RNC206" s="335"/>
      <c r="RND206" s="224"/>
      <c r="RNE206" s="372"/>
      <c r="RNF206" s="372"/>
      <c r="RNG206" s="333"/>
      <c r="RNH206" s="334"/>
      <c r="RNI206" s="372"/>
      <c r="RNJ206" s="224"/>
      <c r="RNK206" s="224"/>
      <c r="RNL206" s="335"/>
      <c r="RNM206" s="335"/>
      <c r="RNN206" s="224"/>
      <c r="RNO206" s="372"/>
      <c r="RNP206" s="372"/>
      <c r="RNQ206" s="333"/>
      <c r="RNR206" s="334"/>
      <c r="RNS206" s="372"/>
      <c r="RNT206" s="224"/>
      <c r="RNU206" s="224"/>
      <c r="RNV206" s="335"/>
      <c r="RNW206" s="335"/>
      <c r="RNX206" s="224"/>
      <c r="RNY206" s="372"/>
      <c r="RNZ206" s="372"/>
      <c r="ROA206" s="333"/>
      <c r="ROB206" s="334"/>
      <c r="ROC206" s="372"/>
      <c r="ROD206" s="224"/>
      <c r="ROE206" s="224"/>
      <c r="ROF206" s="335"/>
      <c r="ROG206" s="335"/>
      <c r="ROH206" s="224"/>
      <c r="ROI206" s="372"/>
      <c r="ROJ206" s="372"/>
      <c r="ROK206" s="333"/>
      <c r="ROL206" s="334"/>
      <c r="ROM206" s="372"/>
      <c r="RON206" s="224"/>
      <c r="ROO206" s="224"/>
      <c r="ROP206" s="335"/>
      <c r="ROQ206" s="335"/>
      <c r="ROR206" s="224"/>
      <c r="ROS206" s="372"/>
      <c r="ROT206" s="372"/>
      <c r="ROU206" s="333"/>
      <c r="ROV206" s="334"/>
      <c r="ROW206" s="372"/>
      <c r="ROX206" s="224"/>
      <c r="ROY206" s="224"/>
      <c r="ROZ206" s="335"/>
      <c r="RPA206" s="335"/>
      <c r="RPB206" s="224"/>
      <c r="RPC206" s="372"/>
      <c r="RPD206" s="372"/>
      <c r="RPE206" s="333"/>
      <c r="RPF206" s="334"/>
      <c r="RPG206" s="372"/>
      <c r="RPH206" s="224"/>
      <c r="RPI206" s="224"/>
      <c r="RPJ206" s="335"/>
      <c r="RPK206" s="335"/>
      <c r="RPL206" s="224"/>
      <c r="RPM206" s="372"/>
      <c r="RPN206" s="372"/>
      <c r="RPO206" s="333"/>
      <c r="RPP206" s="334"/>
      <c r="RPQ206" s="372"/>
      <c r="RPR206" s="224"/>
      <c r="RPS206" s="224"/>
      <c r="RPT206" s="335"/>
      <c r="RPU206" s="335"/>
      <c r="RPV206" s="224"/>
      <c r="RPW206" s="372"/>
      <c r="RPX206" s="372"/>
      <c r="RPY206" s="333"/>
      <c r="RPZ206" s="334"/>
      <c r="RQA206" s="372"/>
      <c r="RQB206" s="224"/>
      <c r="RQC206" s="224"/>
      <c r="RQD206" s="335"/>
      <c r="RQE206" s="335"/>
      <c r="RQF206" s="224"/>
      <c r="RQG206" s="372"/>
      <c r="RQH206" s="372"/>
      <c r="RQI206" s="333"/>
      <c r="RQJ206" s="334"/>
      <c r="RQK206" s="372"/>
      <c r="RQL206" s="224"/>
      <c r="RQM206" s="224"/>
      <c r="RQN206" s="335"/>
      <c r="RQO206" s="335"/>
      <c r="RQP206" s="224"/>
      <c r="RQQ206" s="372"/>
      <c r="RQR206" s="372"/>
      <c r="RQS206" s="333"/>
      <c r="RQT206" s="334"/>
      <c r="RQU206" s="372"/>
      <c r="RQV206" s="224"/>
      <c r="RQW206" s="224"/>
      <c r="RQX206" s="335"/>
      <c r="RQY206" s="335"/>
      <c r="RQZ206" s="224"/>
      <c r="RRA206" s="372"/>
      <c r="RRB206" s="372"/>
      <c r="RRC206" s="333"/>
      <c r="RRD206" s="334"/>
      <c r="RRE206" s="372"/>
      <c r="RRF206" s="224"/>
      <c r="RRG206" s="224"/>
      <c r="RRH206" s="335"/>
      <c r="RRI206" s="335"/>
      <c r="RRJ206" s="224"/>
      <c r="RRK206" s="372"/>
      <c r="RRL206" s="372"/>
      <c r="RRM206" s="333"/>
      <c r="RRN206" s="334"/>
      <c r="RRO206" s="372"/>
      <c r="RRP206" s="224"/>
      <c r="RRQ206" s="224"/>
      <c r="RRR206" s="335"/>
      <c r="RRS206" s="335"/>
      <c r="RRT206" s="224"/>
      <c r="RRU206" s="372"/>
      <c r="RRV206" s="372"/>
      <c r="RRW206" s="333"/>
      <c r="RRX206" s="334"/>
      <c r="RRY206" s="372"/>
      <c r="RRZ206" s="224"/>
      <c r="RSA206" s="224"/>
      <c r="RSB206" s="335"/>
      <c r="RSC206" s="335"/>
      <c r="RSD206" s="224"/>
      <c r="RSE206" s="372"/>
      <c r="RSF206" s="372"/>
      <c r="RSG206" s="333"/>
      <c r="RSH206" s="334"/>
      <c r="RSI206" s="372"/>
      <c r="RSJ206" s="224"/>
      <c r="RSK206" s="224"/>
      <c r="RSL206" s="335"/>
      <c r="RSM206" s="335"/>
      <c r="RSN206" s="224"/>
      <c r="RSO206" s="372"/>
      <c r="RSP206" s="372"/>
      <c r="RSQ206" s="333"/>
      <c r="RSR206" s="334"/>
      <c r="RSS206" s="372"/>
      <c r="RST206" s="224"/>
      <c r="RSU206" s="224"/>
      <c r="RSV206" s="335"/>
      <c r="RSW206" s="335"/>
      <c r="RSX206" s="224"/>
      <c r="RSY206" s="372"/>
      <c r="RSZ206" s="372"/>
      <c r="RTA206" s="333"/>
      <c r="RTB206" s="334"/>
      <c r="RTC206" s="372"/>
      <c r="RTD206" s="224"/>
      <c r="RTE206" s="224"/>
      <c r="RTF206" s="335"/>
      <c r="RTG206" s="335"/>
      <c r="RTH206" s="224"/>
      <c r="RTI206" s="372"/>
      <c r="RTJ206" s="372"/>
      <c r="RTK206" s="333"/>
      <c r="RTL206" s="334"/>
      <c r="RTM206" s="372"/>
      <c r="RTN206" s="224"/>
      <c r="RTO206" s="224"/>
      <c r="RTP206" s="335"/>
      <c r="RTQ206" s="335"/>
      <c r="RTR206" s="224"/>
      <c r="RTS206" s="372"/>
      <c r="RTT206" s="372"/>
      <c r="RTU206" s="333"/>
      <c r="RTV206" s="334"/>
      <c r="RTW206" s="372"/>
      <c r="RTX206" s="224"/>
      <c r="RTY206" s="224"/>
      <c r="RTZ206" s="335"/>
      <c r="RUA206" s="335"/>
      <c r="RUB206" s="224"/>
      <c r="RUC206" s="372"/>
      <c r="RUD206" s="372"/>
      <c r="RUE206" s="333"/>
      <c r="RUF206" s="334"/>
      <c r="RUG206" s="372"/>
      <c r="RUH206" s="224"/>
      <c r="RUI206" s="224"/>
      <c r="RUJ206" s="335"/>
      <c r="RUK206" s="335"/>
      <c r="RUL206" s="224"/>
      <c r="RUM206" s="372"/>
      <c r="RUN206" s="372"/>
      <c r="RUO206" s="333"/>
      <c r="RUP206" s="334"/>
      <c r="RUQ206" s="372"/>
      <c r="RUR206" s="224"/>
      <c r="RUS206" s="224"/>
      <c r="RUT206" s="335"/>
      <c r="RUU206" s="335"/>
      <c r="RUV206" s="224"/>
      <c r="RUW206" s="372"/>
      <c r="RUX206" s="372"/>
      <c r="RUY206" s="333"/>
      <c r="RUZ206" s="334"/>
      <c r="RVA206" s="372"/>
      <c r="RVB206" s="224"/>
      <c r="RVC206" s="224"/>
      <c r="RVD206" s="335"/>
      <c r="RVE206" s="335"/>
      <c r="RVF206" s="224"/>
      <c r="RVG206" s="372"/>
      <c r="RVH206" s="372"/>
      <c r="RVI206" s="333"/>
      <c r="RVJ206" s="334"/>
      <c r="RVK206" s="372"/>
      <c r="RVL206" s="224"/>
      <c r="RVM206" s="224"/>
      <c r="RVN206" s="335"/>
      <c r="RVO206" s="335"/>
      <c r="RVP206" s="224"/>
      <c r="RVQ206" s="372"/>
      <c r="RVR206" s="372"/>
      <c r="RVS206" s="333"/>
      <c r="RVT206" s="334"/>
      <c r="RVU206" s="372"/>
      <c r="RVV206" s="224"/>
      <c r="RVW206" s="224"/>
      <c r="RVX206" s="335"/>
      <c r="RVY206" s="335"/>
      <c r="RVZ206" s="224"/>
      <c r="RWA206" s="372"/>
      <c r="RWB206" s="372"/>
      <c r="RWC206" s="333"/>
      <c r="RWD206" s="334"/>
      <c r="RWE206" s="372"/>
      <c r="RWF206" s="224"/>
      <c r="RWG206" s="224"/>
      <c r="RWH206" s="335"/>
      <c r="RWI206" s="335"/>
      <c r="RWJ206" s="224"/>
      <c r="RWK206" s="372"/>
      <c r="RWL206" s="372"/>
      <c r="RWM206" s="333"/>
      <c r="RWN206" s="334"/>
      <c r="RWO206" s="372"/>
      <c r="RWP206" s="224"/>
      <c r="RWQ206" s="224"/>
      <c r="RWR206" s="335"/>
      <c r="RWS206" s="335"/>
      <c r="RWT206" s="224"/>
      <c r="RWU206" s="372"/>
      <c r="RWV206" s="372"/>
      <c r="RWW206" s="333"/>
      <c r="RWX206" s="334"/>
      <c r="RWY206" s="372"/>
      <c r="RWZ206" s="224"/>
      <c r="RXA206" s="224"/>
      <c r="RXB206" s="335"/>
      <c r="RXC206" s="335"/>
      <c r="RXD206" s="224"/>
      <c r="RXE206" s="372"/>
      <c r="RXF206" s="372"/>
      <c r="RXG206" s="333"/>
      <c r="RXH206" s="334"/>
      <c r="RXI206" s="372"/>
      <c r="RXJ206" s="224"/>
      <c r="RXK206" s="224"/>
      <c r="RXL206" s="335"/>
      <c r="RXM206" s="335"/>
      <c r="RXN206" s="224"/>
      <c r="RXO206" s="372"/>
      <c r="RXP206" s="372"/>
      <c r="RXQ206" s="333"/>
      <c r="RXR206" s="334"/>
      <c r="RXS206" s="372"/>
      <c r="RXT206" s="224"/>
      <c r="RXU206" s="224"/>
      <c r="RXV206" s="335"/>
      <c r="RXW206" s="335"/>
      <c r="RXX206" s="224"/>
      <c r="RXY206" s="372"/>
      <c r="RXZ206" s="372"/>
      <c r="RYA206" s="333"/>
      <c r="RYB206" s="334"/>
      <c r="RYC206" s="372"/>
      <c r="RYD206" s="224"/>
      <c r="RYE206" s="224"/>
      <c r="RYF206" s="335"/>
      <c r="RYG206" s="335"/>
      <c r="RYH206" s="224"/>
      <c r="RYI206" s="372"/>
      <c r="RYJ206" s="372"/>
      <c r="RYK206" s="333"/>
      <c r="RYL206" s="334"/>
      <c r="RYM206" s="372"/>
      <c r="RYN206" s="224"/>
      <c r="RYO206" s="224"/>
      <c r="RYP206" s="335"/>
      <c r="RYQ206" s="335"/>
      <c r="RYR206" s="224"/>
      <c r="RYS206" s="372"/>
      <c r="RYT206" s="372"/>
      <c r="RYU206" s="333"/>
      <c r="RYV206" s="334"/>
      <c r="RYW206" s="372"/>
      <c r="RYX206" s="224"/>
      <c r="RYY206" s="224"/>
      <c r="RYZ206" s="335"/>
      <c r="RZA206" s="335"/>
      <c r="RZB206" s="224"/>
      <c r="RZC206" s="372"/>
      <c r="RZD206" s="372"/>
      <c r="RZE206" s="333"/>
      <c r="RZF206" s="334"/>
      <c r="RZG206" s="372"/>
      <c r="RZH206" s="224"/>
      <c r="RZI206" s="224"/>
      <c r="RZJ206" s="335"/>
      <c r="RZK206" s="335"/>
      <c r="RZL206" s="224"/>
      <c r="RZM206" s="372"/>
      <c r="RZN206" s="372"/>
      <c r="RZO206" s="333"/>
      <c r="RZP206" s="334"/>
      <c r="RZQ206" s="372"/>
      <c r="RZR206" s="224"/>
      <c r="RZS206" s="224"/>
      <c r="RZT206" s="335"/>
      <c r="RZU206" s="335"/>
      <c r="RZV206" s="224"/>
      <c r="RZW206" s="372"/>
      <c r="RZX206" s="372"/>
      <c r="RZY206" s="333"/>
      <c r="RZZ206" s="334"/>
      <c r="SAA206" s="372"/>
      <c r="SAB206" s="224"/>
      <c r="SAC206" s="224"/>
      <c r="SAD206" s="335"/>
      <c r="SAE206" s="335"/>
      <c r="SAF206" s="224"/>
      <c r="SAG206" s="372"/>
      <c r="SAH206" s="372"/>
      <c r="SAI206" s="333"/>
      <c r="SAJ206" s="334"/>
      <c r="SAK206" s="372"/>
      <c r="SAL206" s="224"/>
      <c r="SAM206" s="224"/>
      <c r="SAN206" s="335"/>
      <c r="SAO206" s="335"/>
      <c r="SAP206" s="224"/>
      <c r="SAQ206" s="372"/>
      <c r="SAR206" s="372"/>
      <c r="SAS206" s="333"/>
      <c r="SAT206" s="334"/>
      <c r="SAU206" s="372"/>
      <c r="SAV206" s="224"/>
      <c r="SAW206" s="224"/>
      <c r="SAX206" s="335"/>
      <c r="SAY206" s="335"/>
      <c r="SAZ206" s="224"/>
      <c r="SBA206" s="372"/>
      <c r="SBB206" s="372"/>
      <c r="SBC206" s="333"/>
      <c r="SBD206" s="334"/>
      <c r="SBE206" s="372"/>
      <c r="SBF206" s="224"/>
      <c r="SBG206" s="224"/>
      <c r="SBH206" s="335"/>
      <c r="SBI206" s="335"/>
      <c r="SBJ206" s="224"/>
      <c r="SBK206" s="372"/>
      <c r="SBL206" s="372"/>
      <c r="SBM206" s="333"/>
      <c r="SBN206" s="334"/>
      <c r="SBO206" s="372"/>
      <c r="SBP206" s="224"/>
      <c r="SBQ206" s="224"/>
      <c r="SBR206" s="335"/>
      <c r="SBS206" s="335"/>
      <c r="SBT206" s="224"/>
      <c r="SBU206" s="372"/>
      <c r="SBV206" s="372"/>
      <c r="SBW206" s="333"/>
      <c r="SBX206" s="334"/>
      <c r="SBY206" s="372"/>
      <c r="SBZ206" s="224"/>
      <c r="SCA206" s="224"/>
      <c r="SCB206" s="335"/>
      <c r="SCC206" s="335"/>
      <c r="SCD206" s="224"/>
      <c r="SCE206" s="372"/>
      <c r="SCF206" s="372"/>
      <c r="SCG206" s="333"/>
      <c r="SCH206" s="334"/>
      <c r="SCI206" s="372"/>
      <c r="SCJ206" s="224"/>
      <c r="SCK206" s="224"/>
      <c r="SCL206" s="335"/>
      <c r="SCM206" s="335"/>
      <c r="SCN206" s="224"/>
      <c r="SCO206" s="372"/>
      <c r="SCP206" s="372"/>
      <c r="SCQ206" s="333"/>
      <c r="SCR206" s="334"/>
      <c r="SCS206" s="372"/>
      <c r="SCT206" s="224"/>
      <c r="SCU206" s="224"/>
      <c r="SCV206" s="335"/>
      <c r="SCW206" s="335"/>
      <c r="SCX206" s="224"/>
      <c r="SCY206" s="372"/>
      <c r="SCZ206" s="372"/>
      <c r="SDA206" s="333"/>
      <c r="SDB206" s="334"/>
      <c r="SDC206" s="372"/>
      <c r="SDD206" s="224"/>
      <c r="SDE206" s="224"/>
      <c r="SDF206" s="335"/>
      <c r="SDG206" s="335"/>
      <c r="SDH206" s="224"/>
      <c r="SDI206" s="372"/>
      <c r="SDJ206" s="372"/>
      <c r="SDK206" s="333"/>
      <c r="SDL206" s="334"/>
      <c r="SDM206" s="372"/>
      <c r="SDN206" s="224"/>
      <c r="SDO206" s="224"/>
      <c r="SDP206" s="335"/>
      <c r="SDQ206" s="335"/>
      <c r="SDR206" s="224"/>
      <c r="SDS206" s="372"/>
      <c r="SDT206" s="372"/>
      <c r="SDU206" s="333"/>
      <c r="SDV206" s="334"/>
      <c r="SDW206" s="372"/>
      <c r="SDX206" s="224"/>
      <c r="SDY206" s="224"/>
      <c r="SDZ206" s="335"/>
      <c r="SEA206" s="335"/>
      <c r="SEB206" s="224"/>
      <c r="SEC206" s="372"/>
      <c r="SED206" s="372"/>
      <c r="SEE206" s="333"/>
      <c r="SEF206" s="334"/>
      <c r="SEG206" s="372"/>
      <c r="SEH206" s="224"/>
      <c r="SEI206" s="224"/>
      <c r="SEJ206" s="335"/>
      <c r="SEK206" s="335"/>
      <c r="SEL206" s="224"/>
      <c r="SEM206" s="372"/>
      <c r="SEN206" s="372"/>
      <c r="SEO206" s="333"/>
      <c r="SEP206" s="334"/>
      <c r="SEQ206" s="372"/>
      <c r="SER206" s="224"/>
      <c r="SES206" s="224"/>
      <c r="SET206" s="335"/>
      <c r="SEU206" s="335"/>
      <c r="SEV206" s="224"/>
      <c r="SEW206" s="372"/>
      <c r="SEX206" s="372"/>
      <c r="SEY206" s="333"/>
      <c r="SEZ206" s="334"/>
      <c r="SFA206" s="372"/>
      <c r="SFB206" s="224"/>
      <c r="SFC206" s="224"/>
      <c r="SFD206" s="335"/>
      <c r="SFE206" s="335"/>
      <c r="SFF206" s="224"/>
      <c r="SFG206" s="372"/>
      <c r="SFH206" s="372"/>
      <c r="SFI206" s="333"/>
      <c r="SFJ206" s="334"/>
      <c r="SFK206" s="372"/>
      <c r="SFL206" s="224"/>
      <c r="SFM206" s="224"/>
      <c r="SFN206" s="335"/>
      <c r="SFO206" s="335"/>
      <c r="SFP206" s="224"/>
      <c r="SFQ206" s="372"/>
      <c r="SFR206" s="372"/>
      <c r="SFS206" s="333"/>
      <c r="SFT206" s="334"/>
      <c r="SFU206" s="372"/>
      <c r="SFV206" s="224"/>
      <c r="SFW206" s="224"/>
      <c r="SFX206" s="335"/>
      <c r="SFY206" s="335"/>
      <c r="SFZ206" s="224"/>
      <c r="SGA206" s="372"/>
      <c r="SGB206" s="372"/>
      <c r="SGC206" s="333"/>
      <c r="SGD206" s="334"/>
      <c r="SGE206" s="372"/>
      <c r="SGF206" s="224"/>
      <c r="SGG206" s="224"/>
      <c r="SGH206" s="335"/>
      <c r="SGI206" s="335"/>
      <c r="SGJ206" s="224"/>
      <c r="SGK206" s="372"/>
      <c r="SGL206" s="372"/>
      <c r="SGM206" s="333"/>
      <c r="SGN206" s="334"/>
      <c r="SGO206" s="372"/>
      <c r="SGP206" s="224"/>
      <c r="SGQ206" s="224"/>
      <c r="SGR206" s="335"/>
      <c r="SGS206" s="335"/>
      <c r="SGT206" s="224"/>
      <c r="SGU206" s="372"/>
      <c r="SGV206" s="372"/>
      <c r="SGW206" s="333"/>
      <c r="SGX206" s="334"/>
      <c r="SGY206" s="372"/>
      <c r="SGZ206" s="224"/>
      <c r="SHA206" s="224"/>
      <c r="SHB206" s="335"/>
      <c r="SHC206" s="335"/>
      <c r="SHD206" s="224"/>
      <c r="SHE206" s="372"/>
      <c r="SHF206" s="372"/>
      <c r="SHG206" s="333"/>
      <c r="SHH206" s="334"/>
      <c r="SHI206" s="372"/>
      <c r="SHJ206" s="224"/>
      <c r="SHK206" s="224"/>
      <c r="SHL206" s="335"/>
      <c r="SHM206" s="335"/>
      <c r="SHN206" s="224"/>
      <c r="SHO206" s="372"/>
      <c r="SHP206" s="372"/>
      <c r="SHQ206" s="333"/>
      <c r="SHR206" s="334"/>
      <c r="SHS206" s="372"/>
      <c r="SHT206" s="224"/>
      <c r="SHU206" s="224"/>
      <c r="SHV206" s="335"/>
      <c r="SHW206" s="335"/>
      <c r="SHX206" s="224"/>
      <c r="SHY206" s="372"/>
      <c r="SHZ206" s="372"/>
      <c r="SIA206" s="333"/>
      <c r="SIB206" s="334"/>
      <c r="SIC206" s="372"/>
      <c r="SID206" s="224"/>
      <c r="SIE206" s="224"/>
      <c r="SIF206" s="335"/>
      <c r="SIG206" s="335"/>
      <c r="SIH206" s="224"/>
      <c r="SII206" s="372"/>
      <c r="SIJ206" s="372"/>
      <c r="SIK206" s="333"/>
      <c r="SIL206" s="334"/>
      <c r="SIM206" s="372"/>
      <c r="SIN206" s="224"/>
      <c r="SIO206" s="224"/>
      <c r="SIP206" s="335"/>
      <c r="SIQ206" s="335"/>
      <c r="SIR206" s="224"/>
      <c r="SIS206" s="372"/>
      <c r="SIT206" s="372"/>
      <c r="SIU206" s="333"/>
      <c r="SIV206" s="334"/>
      <c r="SIW206" s="372"/>
      <c r="SIX206" s="224"/>
      <c r="SIY206" s="224"/>
      <c r="SIZ206" s="335"/>
      <c r="SJA206" s="335"/>
      <c r="SJB206" s="224"/>
      <c r="SJC206" s="372"/>
      <c r="SJD206" s="372"/>
      <c r="SJE206" s="333"/>
      <c r="SJF206" s="334"/>
      <c r="SJG206" s="372"/>
      <c r="SJH206" s="224"/>
      <c r="SJI206" s="224"/>
      <c r="SJJ206" s="335"/>
      <c r="SJK206" s="335"/>
      <c r="SJL206" s="224"/>
      <c r="SJM206" s="372"/>
      <c r="SJN206" s="372"/>
      <c r="SJO206" s="333"/>
      <c r="SJP206" s="334"/>
      <c r="SJQ206" s="372"/>
      <c r="SJR206" s="224"/>
      <c r="SJS206" s="224"/>
      <c r="SJT206" s="335"/>
      <c r="SJU206" s="335"/>
      <c r="SJV206" s="224"/>
      <c r="SJW206" s="372"/>
      <c r="SJX206" s="372"/>
      <c r="SJY206" s="333"/>
      <c r="SJZ206" s="334"/>
      <c r="SKA206" s="372"/>
      <c r="SKB206" s="224"/>
      <c r="SKC206" s="224"/>
      <c r="SKD206" s="335"/>
      <c r="SKE206" s="335"/>
      <c r="SKF206" s="224"/>
      <c r="SKG206" s="372"/>
      <c r="SKH206" s="372"/>
      <c r="SKI206" s="333"/>
      <c r="SKJ206" s="334"/>
      <c r="SKK206" s="372"/>
      <c r="SKL206" s="224"/>
      <c r="SKM206" s="224"/>
      <c r="SKN206" s="335"/>
      <c r="SKO206" s="335"/>
      <c r="SKP206" s="224"/>
      <c r="SKQ206" s="372"/>
      <c r="SKR206" s="372"/>
      <c r="SKS206" s="333"/>
      <c r="SKT206" s="334"/>
      <c r="SKU206" s="372"/>
      <c r="SKV206" s="224"/>
      <c r="SKW206" s="224"/>
      <c r="SKX206" s="335"/>
      <c r="SKY206" s="335"/>
      <c r="SKZ206" s="224"/>
      <c r="SLA206" s="372"/>
      <c r="SLB206" s="372"/>
      <c r="SLC206" s="333"/>
      <c r="SLD206" s="334"/>
      <c r="SLE206" s="372"/>
      <c r="SLF206" s="224"/>
      <c r="SLG206" s="224"/>
      <c r="SLH206" s="335"/>
      <c r="SLI206" s="335"/>
      <c r="SLJ206" s="224"/>
      <c r="SLK206" s="372"/>
      <c r="SLL206" s="372"/>
      <c r="SLM206" s="333"/>
      <c r="SLN206" s="334"/>
      <c r="SLO206" s="372"/>
      <c r="SLP206" s="224"/>
      <c r="SLQ206" s="224"/>
      <c r="SLR206" s="335"/>
      <c r="SLS206" s="335"/>
      <c r="SLT206" s="224"/>
      <c r="SLU206" s="372"/>
      <c r="SLV206" s="372"/>
      <c r="SLW206" s="333"/>
      <c r="SLX206" s="334"/>
      <c r="SLY206" s="372"/>
      <c r="SLZ206" s="224"/>
      <c r="SMA206" s="224"/>
      <c r="SMB206" s="335"/>
      <c r="SMC206" s="335"/>
      <c r="SMD206" s="224"/>
      <c r="SME206" s="372"/>
      <c r="SMF206" s="372"/>
      <c r="SMG206" s="333"/>
      <c r="SMH206" s="334"/>
      <c r="SMI206" s="372"/>
      <c r="SMJ206" s="224"/>
      <c r="SMK206" s="224"/>
      <c r="SML206" s="335"/>
      <c r="SMM206" s="335"/>
      <c r="SMN206" s="224"/>
      <c r="SMO206" s="372"/>
      <c r="SMP206" s="372"/>
      <c r="SMQ206" s="333"/>
      <c r="SMR206" s="334"/>
      <c r="SMS206" s="372"/>
      <c r="SMT206" s="224"/>
      <c r="SMU206" s="224"/>
      <c r="SMV206" s="335"/>
      <c r="SMW206" s="335"/>
      <c r="SMX206" s="224"/>
      <c r="SMY206" s="372"/>
      <c r="SMZ206" s="372"/>
      <c r="SNA206" s="333"/>
      <c r="SNB206" s="334"/>
      <c r="SNC206" s="372"/>
      <c r="SND206" s="224"/>
      <c r="SNE206" s="224"/>
      <c r="SNF206" s="335"/>
      <c r="SNG206" s="335"/>
      <c r="SNH206" s="224"/>
      <c r="SNI206" s="372"/>
      <c r="SNJ206" s="372"/>
      <c r="SNK206" s="333"/>
      <c r="SNL206" s="334"/>
      <c r="SNM206" s="372"/>
      <c r="SNN206" s="224"/>
      <c r="SNO206" s="224"/>
      <c r="SNP206" s="335"/>
      <c r="SNQ206" s="335"/>
      <c r="SNR206" s="224"/>
      <c r="SNS206" s="372"/>
      <c r="SNT206" s="372"/>
      <c r="SNU206" s="333"/>
      <c r="SNV206" s="334"/>
      <c r="SNW206" s="372"/>
      <c r="SNX206" s="224"/>
      <c r="SNY206" s="224"/>
      <c r="SNZ206" s="335"/>
      <c r="SOA206" s="335"/>
      <c r="SOB206" s="224"/>
      <c r="SOC206" s="372"/>
      <c r="SOD206" s="372"/>
      <c r="SOE206" s="333"/>
      <c r="SOF206" s="334"/>
      <c r="SOG206" s="372"/>
      <c r="SOH206" s="224"/>
      <c r="SOI206" s="224"/>
      <c r="SOJ206" s="335"/>
      <c r="SOK206" s="335"/>
      <c r="SOL206" s="224"/>
      <c r="SOM206" s="372"/>
      <c r="SON206" s="372"/>
      <c r="SOO206" s="333"/>
      <c r="SOP206" s="334"/>
      <c r="SOQ206" s="372"/>
      <c r="SOR206" s="224"/>
      <c r="SOS206" s="224"/>
      <c r="SOT206" s="335"/>
      <c r="SOU206" s="335"/>
      <c r="SOV206" s="224"/>
      <c r="SOW206" s="372"/>
      <c r="SOX206" s="372"/>
      <c r="SOY206" s="333"/>
      <c r="SOZ206" s="334"/>
      <c r="SPA206" s="372"/>
      <c r="SPB206" s="224"/>
      <c r="SPC206" s="224"/>
      <c r="SPD206" s="335"/>
      <c r="SPE206" s="335"/>
      <c r="SPF206" s="224"/>
      <c r="SPG206" s="372"/>
      <c r="SPH206" s="372"/>
      <c r="SPI206" s="333"/>
      <c r="SPJ206" s="334"/>
      <c r="SPK206" s="372"/>
      <c r="SPL206" s="224"/>
      <c r="SPM206" s="224"/>
      <c r="SPN206" s="335"/>
      <c r="SPO206" s="335"/>
      <c r="SPP206" s="224"/>
      <c r="SPQ206" s="372"/>
      <c r="SPR206" s="372"/>
      <c r="SPS206" s="333"/>
      <c r="SPT206" s="334"/>
      <c r="SPU206" s="372"/>
      <c r="SPV206" s="224"/>
      <c r="SPW206" s="224"/>
      <c r="SPX206" s="335"/>
      <c r="SPY206" s="335"/>
      <c r="SPZ206" s="224"/>
      <c r="SQA206" s="372"/>
      <c r="SQB206" s="372"/>
      <c r="SQC206" s="333"/>
      <c r="SQD206" s="334"/>
      <c r="SQE206" s="372"/>
      <c r="SQF206" s="224"/>
      <c r="SQG206" s="224"/>
      <c r="SQH206" s="335"/>
      <c r="SQI206" s="335"/>
      <c r="SQJ206" s="224"/>
      <c r="SQK206" s="372"/>
      <c r="SQL206" s="372"/>
      <c r="SQM206" s="333"/>
      <c r="SQN206" s="334"/>
      <c r="SQO206" s="372"/>
      <c r="SQP206" s="224"/>
      <c r="SQQ206" s="224"/>
      <c r="SQR206" s="335"/>
      <c r="SQS206" s="335"/>
      <c r="SQT206" s="224"/>
      <c r="SQU206" s="372"/>
      <c r="SQV206" s="372"/>
      <c r="SQW206" s="333"/>
      <c r="SQX206" s="334"/>
      <c r="SQY206" s="372"/>
      <c r="SQZ206" s="224"/>
      <c r="SRA206" s="224"/>
      <c r="SRB206" s="335"/>
      <c r="SRC206" s="335"/>
      <c r="SRD206" s="224"/>
      <c r="SRE206" s="372"/>
      <c r="SRF206" s="372"/>
      <c r="SRG206" s="333"/>
      <c r="SRH206" s="334"/>
      <c r="SRI206" s="372"/>
      <c r="SRJ206" s="224"/>
      <c r="SRK206" s="224"/>
      <c r="SRL206" s="335"/>
      <c r="SRM206" s="335"/>
      <c r="SRN206" s="224"/>
      <c r="SRO206" s="372"/>
      <c r="SRP206" s="372"/>
      <c r="SRQ206" s="333"/>
      <c r="SRR206" s="334"/>
      <c r="SRS206" s="372"/>
      <c r="SRT206" s="224"/>
      <c r="SRU206" s="224"/>
      <c r="SRV206" s="335"/>
      <c r="SRW206" s="335"/>
      <c r="SRX206" s="224"/>
      <c r="SRY206" s="372"/>
      <c r="SRZ206" s="372"/>
      <c r="SSA206" s="333"/>
      <c r="SSB206" s="334"/>
      <c r="SSC206" s="372"/>
      <c r="SSD206" s="224"/>
      <c r="SSE206" s="224"/>
      <c r="SSF206" s="335"/>
      <c r="SSG206" s="335"/>
      <c r="SSH206" s="224"/>
      <c r="SSI206" s="372"/>
      <c r="SSJ206" s="372"/>
      <c r="SSK206" s="333"/>
      <c r="SSL206" s="334"/>
      <c r="SSM206" s="372"/>
      <c r="SSN206" s="224"/>
      <c r="SSO206" s="224"/>
      <c r="SSP206" s="335"/>
      <c r="SSQ206" s="335"/>
      <c r="SSR206" s="224"/>
      <c r="SSS206" s="372"/>
      <c r="SST206" s="372"/>
      <c r="SSU206" s="333"/>
      <c r="SSV206" s="334"/>
      <c r="SSW206" s="372"/>
      <c r="SSX206" s="224"/>
      <c r="SSY206" s="224"/>
      <c r="SSZ206" s="335"/>
      <c r="STA206" s="335"/>
      <c r="STB206" s="224"/>
      <c r="STC206" s="372"/>
      <c r="STD206" s="372"/>
      <c r="STE206" s="333"/>
      <c r="STF206" s="334"/>
      <c r="STG206" s="372"/>
      <c r="STH206" s="224"/>
      <c r="STI206" s="224"/>
      <c r="STJ206" s="335"/>
      <c r="STK206" s="335"/>
      <c r="STL206" s="224"/>
      <c r="STM206" s="372"/>
      <c r="STN206" s="372"/>
      <c r="STO206" s="333"/>
      <c r="STP206" s="334"/>
      <c r="STQ206" s="372"/>
      <c r="STR206" s="224"/>
      <c r="STS206" s="224"/>
      <c r="STT206" s="335"/>
      <c r="STU206" s="335"/>
      <c r="STV206" s="224"/>
      <c r="STW206" s="372"/>
      <c r="STX206" s="372"/>
      <c r="STY206" s="333"/>
      <c r="STZ206" s="334"/>
      <c r="SUA206" s="372"/>
      <c r="SUB206" s="224"/>
      <c r="SUC206" s="224"/>
      <c r="SUD206" s="335"/>
      <c r="SUE206" s="335"/>
      <c r="SUF206" s="224"/>
      <c r="SUG206" s="372"/>
      <c r="SUH206" s="372"/>
      <c r="SUI206" s="333"/>
      <c r="SUJ206" s="334"/>
      <c r="SUK206" s="372"/>
      <c r="SUL206" s="224"/>
      <c r="SUM206" s="224"/>
      <c r="SUN206" s="335"/>
      <c r="SUO206" s="335"/>
      <c r="SUP206" s="224"/>
      <c r="SUQ206" s="372"/>
      <c r="SUR206" s="372"/>
      <c r="SUS206" s="333"/>
      <c r="SUT206" s="334"/>
      <c r="SUU206" s="372"/>
      <c r="SUV206" s="224"/>
      <c r="SUW206" s="224"/>
      <c r="SUX206" s="335"/>
      <c r="SUY206" s="335"/>
      <c r="SUZ206" s="224"/>
      <c r="SVA206" s="372"/>
      <c r="SVB206" s="372"/>
      <c r="SVC206" s="333"/>
      <c r="SVD206" s="334"/>
      <c r="SVE206" s="372"/>
      <c r="SVF206" s="224"/>
      <c r="SVG206" s="224"/>
      <c r="SVH206" s="335"/>
      <c r="SVI206" s="335"/>
      <c r="SVJ206" s="224"/>
      <c r="SVK206" s="372"/>
      <c r="SVL206" s="372"/>
      <c r="SVM206" s="333"/>
      <c r="SVN206" s="334"/>
      <c r="SVO206" s="372"/>
      <c r="SVP206" s="224"/>
      <c r="SVQ206" s="224"/>
      <c r="SVR206" s="335"/>
      <c r="SVS206" s="335"/>
      <c r="SVT206" s="224"/>
      <c r="SVU206" s="372"/>
      <c r="SVV206" s="372"/>
      <c r="SVW206" s="333"/>
      <c r="SVX206" s="334"/>
      <c r="SVY206" s="372"/>
      <c r="SVZ206" s="224"/>
      <c r="SWA206" s="224"/>
      <c r="SWB206" s="335"/>
      <c r="SWC206" s="335"/>
      <c r="SWD206" s="224"/>
      <c r="SWE206" s="372"/>
      <c r="SWF206" s="372"/>
      <c r="SWG206" s="333"/>
      <c r="SWH206" s="334"/>
      <c r="SWI206" s="372"/>
      <c r="SWJ206" s="224"/>
      <c r="SWK206" s="224"/>
      <c r="SWL206" s="335"/>
      <c r="SWM206" s="335"/>
      <c r="SWN206" s="224"/>
      <c r="SWO206" s="372"/>
      <c r="SWP206" s="372"/>
      <c r="SWQ206" s="333"/>
      <c r="SWR206" s="334"/>
      <c r="SWS206" s="372"/>
      <c r="SWT206" s="224"/>
      <c r="SWU206" s="224"/>
      <c r="SWV206" s="335"/>
      <c r="SWW206" s="335"/>
      <c r="SWX206" s="224"/>
      <c r="SWY206" s="372"/>
      <c r="SWZ206" s="372"/>
      <c r="SXA206" s="333"/>
      <c r="SXB206" s="334"/>
      <c r="SXC206" s="372"/>
      <c r="SXD206" s="224"/>
      <c r="SXE206" s="224"/>
      <c r="SXF206" s="335"/>
      <c r="SXG206" s="335"/>
      <c r="SXH206" s="224"/>
      <c r="SXI206" s="372"/>
      <c r="SXJ206" s="372"/>
      <c r="SXK206" s="333"/>
      <c r="SXL206" s="334"/>
      <c r="SXM206" s="372"/>
      <c r="SXN206" s="224"/>
      <c r="SXO206" s="224"/>
      <c r="SXP206" s="335"/>
      <c r="SXQ206" s="335"/>
      <c r="SXR206" s="224"/>
      <c r="SXS206" s="372"/>
      <c r="SXT206" s="372"/>
      <c r="SXU206" s="333"/>
      <c r="SXV206" s="334"/>
      <c r="SXW206" s="372"/>
      <c r="SXX206" s="224"/>
      <c r="SXY206" s="224"/>
      <c r="SXZ206" s="335"/>
      <c r="SYA206" s="335"/>
      <c r="SYB206" s="224"/>
      <c r="SYC206" s="372"/>
      <c r="SYD206" s="372"/>
      <c r="SYE206" s="333"/>
      <c r="SYF206" s="334"/>
      <c r="SYG206" s="372"/>
      <c r="SYH206" s="224"/>
      <c r="SYI206" s="224"/>
      <c r="SYJ206" s="335"/>
      <c r="SYK206" s="335"/>
      <c r="SYL206" s="224"/>
      <c r="SYM206" s="372"/>
      <c r="SYN206" s="372"/>
      <c r="SYO206" s="333"/>
      <c r="SYP206" s="334"/>
      <c r="SYQ206" s="372"/>
      <c r="SYR206" s="224"/>
      <c r="SYS206" s="224"/>
      <c r="SYT206" s="335"/>
      <c r="SYU206" s="335"/>
      <c r="SYV206" s="224"/>
      <c r="SYW206" s="372"/>
      <c r="SYX206" s="372"/>
      <c r="SYY206" s="333"/>
      <c r="SYZ206" s="334"/>
      <c r="SZA206" s="372"/>
      <c r="SZB206" s="224"/>
      <c r="SZC206" s="224"/>
      <c r="SZD206" s="335"/>
      <c r="SZE206" s="335"/>
      <c r="SZF206" s="224"/>
      <c r="SZG206" s="372"/>
      <c r="SZH206" s="372"/>
      <c r="SZI206" s="333"/>
      <c r="SZJ206" s="334"/>
      <c r="SZK206" s="372"/>
      <c r="SZL206" s="224"/>
      <c r="SZM206" s="224"/>
      <c r="SZN206" s="335"/>
      <c r="SZO206" s="335"/>
      <c r="SZP206" s="224"/>
      <c r="SZQ206" s="372"/>
      <c r="SZR206" s="372"/>
      <c r="SZS206" s="333"/>
      <c r="SZT206" s="334"/>
      <c r="SZU206" s="372"/>
      <c r="SZV206" s="224"/>
      <c r="SZW206" s="224"/>
      <c r="SZX206" s="335"/>
      <c r="SZY206" s="335"/>
      <c r="SZZ206" s="224"/>
      <c r="TAA206" s="372"/>
      <c r="TAB206" s="372"/>
      <c r="TAC206" s="333"/>
      <c r="TAD206" s="334"/>
      <c r="TAE206" s="372"/>
      <c r="TAF206" s="224"/>
      <c r="TAG206" s="224"/>
      <c r="TAH206" s="335"/>
      <c r="TAI206" s="335"/>
      <c r="TAJ206" s="224"/>
      <c r="TAK206" s="372"/>
      <c r="TAL206" s="372"/>
      <c r="TAM206" s="333"/>
      <c r="TAN206" s="334"/>
      <c r="TAO206" s="372"/>
      <c r="TAP206" s="224"/>
      <c r="TAQ206" s="224"/>
      <c r="TAR206" s="335"/>
      <c r="TAS206" s="335"/>
      <c r="TAT206" s="224"/>
      <c r="TAU206" s="372"/>
      <c r="TAV206" s="372"/>
      <c r="TAW206" s="333"/>
      <c r="TAX206" s="334"/>
      <c r="TAY206" s="372"/>
      <c r="TAZ206" s="224"/>
      <c r="TBA206" s="224"/>
      <c r="TBB206" s="335"/>
      <c r="TBC206" s="335"/>
      <c r="TBD206" s="224"/>
      <c r="TBE206" s="372"/>
      <c r="TBF206" s="372"/>
      <c r="TBG206" s="333"/>
      <c r="TBH206" s="334"/>
      <c r="TBI206" s="372"/>
      <c r="TBJ206" s="224"/>
      <c r="TBK206" s="224"/>
      <c r="TBL206" s="335"/>
      <c r="TBM206" s="335"/>
      <c r="TBN206" s="224"/>
      <c r="TBO206" s="372"/>
      <c r="TBP206" s="372"/>
      <c r="TBQ206" s="333"/>
      <c r="TBR206" s="334"/>
      <c r="TBS206" s="372"/>
      <c r="TBT206" s="224"/>
      <c r="TBU206" s="224"/>
      <c r="TBV206" s="335"/>
      <c r="TBW206" s="335"/>
      <c r="TBX206" s="224"/>
      <c r="TBY206" s="372"/>
      <c r="TBZ206" s="372"/>
      <c r="TCA206" s="333"/>
      <c r="TCB206" s="334"/>
      <c r="TCC206" s="372"/>
      <c r="TCD206" s="224"/>
      <c r="TCE206" s="224"/>
      <c r="TCF206" s="335"/>
      <c r="TCG206" s="335"/>
      <c r="TCH206" s="224"/>
      <c r="TCI206" s="372"/>
      <c r="TCJ206" s="372"/>
      <c r="TCK206" s="333"/>
      <c r="TCL206" s="334"/>
      <c r="TCM206" s="372"/>
      <c r="TCN206" s="224"/>
      <c r="TCO206" s="224"/>
      <c r="TCP206" s="335"/>
      <c r="TCQ206" s="335"/>
      <c r="TCR206" s="224"/>
      <c r="TCS206" s="372"/>
      <c r="TCT206" s="372"/>
      <c r="TCU206" s="333"/>
      <c r="TCV206" s="334"/>
      <c r="TCW206" s="372"/>
      <c r="TCX206" s="224"/>
      <c r="TCY206" s="224"/>
      <c r="TCZ206" s="335"/>
      <c r="TDA206" s="335"/>
      <c r="TDB206" s="224"/>
      <c r="TDC206" s="372"/>
      <c r="TDD206" s="372"/>
      <c r="TDE206" s="333"/>
      <c r="TDF206" s="334"/>
      <c r="TDG206" s="372"/>
      <c r="TDH206" s="224"/>
      <c r="TDI206" s="224"/>
      <c r="TDJ206" s="335"/>
      <c r="TDK206" s="335"/>
      <c r="TDL206" s="224"/>
      <c r="TDM206" s="372"/>
      <c r="TDN206" s="372"/>
      <c r="TDO206" s="333"/>
      <c r="TDP206" s="334"/>
      <c r="TDQ206" s="372"/>
      <c r="TDR206" s="224"/>
      <c r="TDS206" s="224"/>
      <c r="TDT206" s="335"/>
      <c r="TDU206" s="335"/>
      <c r="TDV206" s="224"/>
      <c r="TDW206" s="372"/>
      <c r="TDX206" s="372"/>
      <c r="TDY206" s="333"/>
      <c r="TDZ206" s="334"/>
      <c r="TEA206" s="372"/>
      <c r="TEB206" s="224"/>
      <c r="TEC206" s="224"/>
      <c r="TED206" s="335"/>
      <c r="TEE206" s="335"/>
      <c r="TEF206" s="224"/>
      <c r="TEG206" s="372"/>
      <c r="TEH206" s="372"/>
      <c r="TEI206" s="333"/>
      <c r="TEJ206" s="334"/>
      <c r="TEK206" s="372"/>
      <c r="TEL206" s="224"/>
      <c r="TEM206" s="224"/>
      <c r="TEN206" s="335"/>
      <c r="TEO206" s="335"/>
      <c r="TEP206" s="224"/>
      <c r="TEQ206" s="372"/>
      <c r="TER206" s="372"/>
      <c r="TES206" s="333"/>
      <c r="TET206" s="334"/>
      <c r="TEU206" s="372"/>
      <c r="TEV206" s="224"/>
      <c r="TEW206" s="224"/>
      <c r="TEX206" s="335"/>
      <c r="TEY206" s="335"/>
      <c r="TEZ206" s="224"/>
      <c r="TFA206" s="372"/>
      <c r="TFB206" s="372"/>
      <c r="TFC206" s="333"/>
      <c r="TFD206" s="334"/>
      <c r="TFE206" s="372"/>
      <c r="TFF206" s="224"/>
      <c r="TFG206" s="224"/>
      <c r="TFH206" s="335"/>
      <c r="TFI206" s="335"/>
      <c r="TFJ206" s="224"/>
      <c r="TFK206" s="372"/>
      <c r="TFL206" s="372"/>
      <c r="TFM206" s="333"/>
      <c r="TFN206" s="334"/>
      <c r="TFO206" s="372"/>
      <c r="TFP206" s="224"/>
      <c r="TFQ206" s="224"/>
      <c r="TFR206" s="335"/>
      <c r="TFS206" s="335"/>
      <c r="TFT206" s="224"/>
      <c r="TFU206" s="372"/>
      <c r="TFV206" s="372"/>
      <c r="TFW206" s="333"/>
      <c r="TFX206" s="334"/>
      <c r="TFY206" s="372"/>
      <c r="TFZ206" s="224"/>
      <c r="TGA206" s="224"/>
      <c r="TGB206" s="335"/>
      <c r="TGC206" s="335"/>
      <c r="TGD206" s="224"/>
      <c r="TGE206" s="372"/>
      <c r="TGF206" s="372"/>
      <c r="TGG206" s="333"/>
      <c r="TGH206" s="334"/>
      <c r="TGI206" s="372"/>
      <c r="TGJ206" s="224"/>
      <c r="TGK206" s="224"/>
      <c r="TGL206" s="335"/>
      <c r="TGM206" s="335"/>
      <c r="TGN206" s="224"/>
      <c r="TGO206" s="372"/>
      <c r="TGP206" s="372"/>
      <c r="TGQ206" s="333"/>
      <c r="TGR206" s="334"/>
      <c r="TGS206" s="372"/>
      <c r="TGT206" s="224"/>
      <c r="TGU206" s="224"/>
      <c r="TGV206" s="335"/>
      <c r="TGW206" s="335"/>
      <c r="TGX206" s="224"/>
      <c r="TGY206" s="372"/>
      <c r="TGZ206" s="372"/>
      <c r="THA206" s="333"/>
      <c r="THB206" s="334"/>
      <c r="THC206" s="372"/>
      <c r="THD206" s="224"/>
      <c r="THE206" s="224"/>
      <c r="THF206" s="335"/>
      <c r="THG206" s="335"/>
      <c r="THH206" s="224"/>
      <c r="THI206" s="372"/>
      <c r="THJ206" s="372"/>
      <c r="THK206" s="333"/>
      <c r="THL206" s="334"/>
      <c r="THM206" s="372"/>
      <c r="THN206" s="224"/>
      <c r="THO206" s="224"/>
      <c r="THP206" s="335"/>
      <c r="THQ206" s="335"/>
      <c r="THR206" s="224"/>
      <c r="THS206" s="372"/>
      <c r="THT206" s="372"/>
      <c r="THU206" s="333"/>
      <c r="THV206" s="334"/>
      <c r="THW206" s="372"/>
      <c r="THX206" s="224"/>
      <c r="THY206" s="224"/>
      <c r="THZ206" s="335"/>
      <c r="TIA206" s="335"/>
      <c r="TIB206" s="224"/>
      <c r="TIC206" s="372"/>
      <c r="TID206" s="372"/>
      <c r="TIE206" s="333"/>
      <c r="TIF206" s="334"/>
      <c r="TIG206" s="372"/>
      <c r="TIH206" s="224"/>
      <c r="TII206" s="224"/>
      <c r="TIJ206" s="335"/>
      <c r="TIK206" s="335"/>
      <c r="TIL206" s="224"/>
      <c r="TIM206" s="372"/>
      <c r="TIN206" s="372"/>
      <c r="TIO206" s="333"/>
      <c r="TIP206" s="334"/>
      <c r="TIQ206" s="372"/>
      <c r="TIR206" s="224"/>
      <c r="TIS206" s="224"/>
      <c r="TIT206" s="335"/>
      <c r="TIU206" s="335"/>
      <c r="TIV206" s="224"/>
      <c r="TIW206" s="372"/>
      <c r="TIX206" s="372"/>
      <c r="TIY206" s="333"/>
      <c r="TIZ206" s="334"/>
      <c r="TJA206" s="372"/>
      <c r="TJB206" s="224"/>
      <c r="TJC206" s="224"/>
      <c r="TJD206" s="335"/>
      <c r="TJE206" s="335"/>
      <c r="TJF206" s="224"/>
      <c r="TJG206" s="372"/>
      <c r="TJH206" s="372"/>
      <c r="TJI206" s="333"/>
      <c r="TJJ206" s="334"/>
      <c r="TJK206" s="372"/>
      <c r="TJL206" s="224"/>
      <c r="TJM206" s="224"/>
      <c r="TJN206" s="335"/>
      <c r="TJO206" s="335"/>
      <c r="TJP206" s="224"/>
      <c r="TJQ206" s="372"/>
      <c r="TJR206" s="372"/>
      <c r="TJS206" s="333"/>
      <c r="TJT206" s="334"/>
      <c r="TJU206" s="372"/>
      <c r="TJV206" s="224"/>
      <c r="TJW206" s="224"/>
      <c r="TJX206" s="335"/>
      <c r="TJY206" s="335"/>
      <c r="TJZ206" s="224"/>
      <c r="TKA206" s="372"/>
      <c r="TKB206" s="372"/>
      <c r="TKC206" s="333"/>
      <c r="TKD206" s="334"/>
      <c r="TKE206" s="372"/>
      <c r="TKF206" s="224"/>
      <c r="TKG206" s="224"/>
      <c r="TKH206" s="335"/>
      <c r="TKI206" s="335"/>
      <c r="TKJ206" s="224"/>
      <c r="TKK206" s="372"/>
      <c r="TKL206" s="372"/>
      <c r="TKM206" s="333"/>
      <c r="TKN206" s="334"/>
      <c r="TKO206" s="372"/>
      <c r="TKP206" s="224"/>
      <c r="TKQ206" s="224"/>
      <c r="TKR206" s="335"/>
      <c r="TKS206" s="335"/>
      <c r="TKT206" s="224"/>
      <c r="TKU206" s="372"/>
      <c r="TKV206" s="372"/>
      <c r="TKW206" s="333"/>
      <c r="TKX206" s="334"/>
      <c r="TKY206" s="372"/>
      <c r="TKZ206" s="224"/>
      <c r="TLA206" s="224"/>
      <c r="TLB206" s="335"/>
      <c r="TLC206" s="335"/>
      <c r="TLD206" s="224"/>
      <c r="TLE206" s="372"/>
      <c r="TLF206" s="372"/>
      <c r="TLG206" s="333"/>
      <c r="TLH206" s="334"/>
      <c r="TLI206" s="372"/>
      <c r="TLJ206" s="224"/>
      <c r="TLK206" s="224"/>
      <c r="TLL206" s="335"/>
      <c r="TLM206" s="335"/>
      <c r="TLN206" s="224"/>
      <c r="TLO206" s="372"/>
      <c r="TLP206" s="372"/>
      <c r="TLQ206" s="333"/>
      <c r="TLR206" s="334"/>
      <c r="TLS206" s="372"/>
      <c r="TLT206" s="224"/>
      <c r="TLU206" s="224"/>
      <c r="TLV206" s="335"/>
      <c r="TLW206" s="335"/>
      <c r="TLX206" s="224"/>
      <c r="TLY206" s="372"/>
      <c r="TLZ206" s="372"/>
      <c r="TMA206" s="333"/>
      <c r="TMB206" s="334"/>
      <c r="TMC206" s="372"/>
      <c r="TMD206" s="224"/>
      <c r="TME206" s="224"/>
      <c r="TMF206" s="335"/>
      <c r="TMG206" s="335"/>
      <c r="TMH206" s="224"/>
      <c r="TMI206" s="372"/>
      <c r="TMJ206" s="372"/>
      <c r="TMK206" s="333"/>
      <c r="TML206" s="334"/>
      <c r="TMM206" s="372"/>
      <c r="TMN206" s="224"/>
      <c r="TMO206" s="224"/>
      <c r="TMP206" s="335"/>
      <c r="TMQ206" s="335"/>
      <c r="TMR206" s="224"/>
      <c r="TMS206" s="372"/>
      <c r="TMT206" s="372"/>
      <c r="TMU206" s="333"/>
      <c r="TMV206" s="334"/>
      <c r="TMW206" s="372"/>
      <c r="TMX206" s="224"/>
      <c r="TMY206" s="224"/>
      <c r="TMZ206" s="335"/>
      <c r="TNA206" s="335"/>
      <c r="TNB206" s="224"/>
      <c r="TNC206" s="372"/>
      <c r="TND206" s="372"/>
      <c r="TNE206" s="333"/>
      <c r="TNF206" s="334"/>
      <c r="TNG206" s="372"/>
      <c r="TNH206" s="224"/>
      <c r="TNI206" s="224"/>
      <c r="TNJ206" s="335"/>
      <c r="TNK206" s="335"/>
      <c r="TNL206" s="224"/>
      <c r="TNM206" s="372"/>
      <c r="TNN206" s="372"/>
      <c r="TNO206" s="333"/>
      <c r="TNP206" s="334"/>
      <c r="TNQ206" s="372"/>
      <c r="TNR206" s="224"/>
      <c r="TNS206" s="224"/>
      <c r="TNT206" s="335"/>
      <c r="TNU206" s="335"/>
      <c r="TNV206" s="224"/>
      <c r="TNW206" s="372"/>
      <c r="TNX206" s="372"/>
      <c r="TNY206" s="333"/>
      <c r="TNZ206" s="334"/>
      <c r="TOA206" s="372"/>
      <c r="TOB206" s="224"/>
      <c r="TOC206" s="224"/>
      <c r="TOD206" s="335"/>
      <c r="TOE206" s="335"/>
      <c r="TOF206" s="224"/>
      <c r="TOG206" s="372"/>
      <c r="TOH206" s="372"/>
      <c r="TOI206" s="333"/>
      <c r="TOJ206" s="334"/>
      <c r="TOK206" s="372"/>
      <c r="TOL206" s="224"/>
      <c r="TOM206" s="224"/>
      <c r="TON206" s="335"/>
      <c r="TOO206" s="335"/>
      <c r="TOP206" s="224"/>
      <c r="TOQ206" s="372"/>
      <c r="TOR206" s="372"/>
      <c r="TOS206" s="333"/>
      <c r="TOT206" s="334"/>
      <c r="TOU206" s="372"/>
      <c r="TOV206" s="224"/>
      <c r="TOW206" s="224"/>
      <c r="TOX206" s="335"/>
      <c r="TOY206" s="335"/>
      <c r="TOZ206" s="224"/>
      <c r="TPA206" s="372"/>
      <c r="TPB206" s="372"/>
      <c r="TPC206" s="333"/>
      <c r="TPD206" s="334"/>
      <c r="TPE206" s="372"/>
      <c r="TPF206" s="224"/>
      <c r="TPG206" s="224"/>
      <c r="TPH206" s="335"/>
      <c r="TPI206" s="335"/>
      <c r="TPJ206" s="224"/>
      <c r="TPK206" s="372"/>
      <c r="TPL206" s="372"/>
      <c r="TPM206" s="333"/>
      <c r="TPN206" s="334"/>
      <c r="TPO206" s="372"/>
      <c r="TPP206" s="224"/>
      <c r="TPQ206" s="224"/>
      <c r="TPR206" s="335"/>
      <c r="TPS206" s="335"/>
      <c r="TPT206" s="224"/>
      <c r="TPU206" s="372"/>
      <c r="TPV206" s="372"/>
      <c r="TPW206" s="333"/>
      <c r="TPX206" s="334"/>
      <c r="TPY206" s="372"/>
      <c r="TPZ206" s="224"/>
      <c r="TQA206" s="224"/>
      <c r="TQB206" s="335"/>
      <c r="TQC206" s="335"/>
      <c r="TQD206" s="224"/>
      <c r="TQE206" s="372"/>
      <c r="TQF206" s="372"/>
      <c r="TQG206" s="333"/>
      <c r="TQH206" s="334"/>
      <c r="TQI206" s="372"/>
      <c r="TQJ206" s="224"/>
      <c r="TQK206" s="224"/>
      <c r="TQL206" s="335"/>
      <c r="TQM206" s="335"/>
      <c r="TQN206" s="224"/>
      <c r="TQO206" s="372"/>
      <c r="TQP206" s="372"/>
      <c r="TQQ206" s="333"/>
      <c r="TQR206" s="334"/>
      <c r="TQS206" s="372"/>
      <c r="TQT206" s="224"/>
      <c r="TQU206" s="224"/>
      <c r="TQV206" s="335"/>
      <c r="TQW206" s="335"/>
      <c r="TQX206" s="224"/>
      <c r="TQY206" s="372"/>
      <c r="TQZ206" s="372"/>
      <c r="TRA206" s="333"/>
      <c r="TRB206" s="334"/>
      <c r="TRC206" s="372"/>
      <c r="TRD206" s="224"/>
      <c r="TRE206" s="224"/>
      <c r="TRF206" s="335"/>
      <c r="TRG206" s="335"/>
      <c r="TRH206" s="224"/>
      <c r="TRI206" s="372"/>
      <c r="TRJ206" s="372"/>
      <c r="TRK206" s="333"/>
      <c r="TRL206" s="334"/>
      <c r="TRM206" s="372"/>
      <c r="TRN206" s="224"/>
      <c r="TRO206" s="224"/>
      <c r="TRP206" s="335"/>
      <c r="TRQ206" s="335"/>
      <c r="TRR206" s="224"/>
      <c r="TRS206" s="372"/>
      <c r="TRT206" s="372"/>
      <c r="TRU206" s="333"/>
      <c r="TRV206" s="334"/>
      <c r="TRW206" s="372"/>
      <c r="TRX206" s="224"/>
      <c r="TRY206" s="224"/>
      <c r="TRZ206" s="335"/>
      <c r="TSA206" s="335"/>
      <c r="TSB206" s="224"/>
      <c r="TSC206" s="372"/>
      <c r="TSD206" s="372"/>
      <c r="TSE206" s="333"/>
      <c r="TSF206" s="334"/>
      <c r="TSG206" s="372"/>
      <c r="TSH206" s="224"/>
      <c r="TSI206" s="224"/>
      <c r="TSJ206" s="335"/>
      <c r="TSK206" s="335"/>
      <c r="TSL206" s="224"/>
      <c r="TSM206" s="372"/>
      <c r="TSN206" s="372"/>
      <c r="TSO206" s="333"/>
      <c r="TSP206" s="334"/>
      <c r="TSQ206" s="372"/>
      <c r="TSR206" s="224"/>
      <c r="TSS206" s="224"/>
      <c r="TST206" s="335"/>
      <c r="TSU206" s="335"/>
      <c r="TSV206" s="224"/>
      <c r="TSW206" s="372"/>
      <c r="TSX206" s="372"/>
      <c r="TSY206" s="333"/>
      <c r="TSZ206" s="334"/>
      <c r="TTA206" s="372"/>
      <c r="TTB206" s="224"/>
      <c r="TTC206" s="224"/>
      <c r="TTD206" s="335"/>
      <c r="TTE206" s="335"/>
      <c r="TTF206" s="224"/>
      <c r="TTG206" s="372"/>
      <c r="TTH206" s="372"/>
      <c r="TTI206" s="333"/>
      <c r="TTJ206" s="334"/>
      <c r="TTK206" s="372"/>
      <c r="TTL206" s="224"/>
      <c r="TTM206" s="224"/>
      <c r="TTN206" s="335"/>
      <c r="TTO206" s="335"/>
      <c r="TTP206" s="224"/>
      <c r="TTQ206" s="372"/>
      <c r="TTR206" s="372"/>
      <c r="TTS206" s="333"/>
      <c r="TTT206" s="334"/>
      <c r="TTU206" s="372"/>
      <c r="TTV206" s="224"/>
      <c r="TTW206" s="224"/>
      <c r="TTX206" s="335"/>
      <c r="TTY206" s="335"/>
      <c r="TTZ206" s="224"/>
      <c r="TUA206" s="372"/>
      <c r="TUB206" s="372"/>
      <c r="TUC206" s="333"/>
      <c r="TUD206" s="334"/>
      <c r="TUE206" s="372"/>
      <c r="TUF206" s="224"/>
      <c r="TUG206" s="224"/>
      <c r="TUH206" s="335"/>
      <c r="TUI206" s="335"/>
      <c r="TUJ206" s="224"/>
      <c r="TUK206" s="372"/>
      <c r="TUL206" s="372"/>
      <c r="TUM206" s="333"/>
      <c r="TUN206" s="334"/>
      <c r="TUO206" s="372"/>
      <c r="TUP206" s="224"/>
      <c r="TUQ206" s="224"/>
      <c r="TUR206" s="335"/>
      <c r="TUS206" s="335"/>
      <c r="TUT206" s="224"/>
      <c r="TUU206" s="372"/>
      <c r="TUV206" s="372"/>
      <c r="TUW206" s="333"/>
      <c r="TUX206" s="334"/>
      <c r="TUY206" s="372"/>
      <c r="TUZ206" s="224"/>
      <c r="TVA206" s="224"/>
      <c r="TVB206" s="335"/>
      <c r="TVC206" s="335"/>
      <c r="TVD206" s="224"/>
      <c r="TVE206" s="372"/>
      <c r="TVF206" s="372"/>
      <c r="TVG206" s="333"/>
      <c r="TVH206" s="334"/>
      <c r="TVI206" s="372"/>
      <c r="TVJ206" s="224"/>
      <c r="TVK206" s="224"/>
      <c r="TVL206" s="335"/>
      <c r="TVM206" s="335"/>
      <c r="TVN206" s="224"/>
      <c r="TVO206" s="372"/>
      <c r="TVP206" s="372"/>
      <c r="TVQ206" s="333"/>
      <c r="TVR206" s="334"/>
      <c r="TVS206" s="372"/>
      <c r="TVT206" s="224"/>
      <c r="TVU206" s="224"/>
      <c r="TVV206" s="335"/>
      <c r="TVW206" s="335"/>
      <c r="TVX206" s="224"/>
      <c r="TVY206" s="372"/>
      <c r="TVZ206" s="372"/>
      <c r="TWA206" s="333"/>
      <c r="TWB206" s="334"/>
      <c r="TWC206" s="372"/>
      <c r="TWD206" s="224"/>
      <c r="TWE206" s="224"/>
      <c r="TWF206" s="335"/>
      <c r="TWG206" s="335"/>
      <c r="TWH206" s="224"/>
      <c r="TWI206" s="372"/>
      <c r="TWJ206" s="372"/>
      <c r="TWK206" s="333"/>
      <c r="TWL206" s="334"/>
      <c r="TWM206" s="372"/>
      <c r="TWN206" s="224"/>
      <c r="TWO206" s="224"/>
      <c r="TWP206" s="335"/>
      <c r="TWQ206" s="335"/>
      <c r="TWR206" s="224"/>
      <c r="TWS206" s="372"/>
      <c r="TWT206" s="372"/>
      <c r="TWU206" s="333"/>
      <c r="TWV206" s="334"/>
      <c r="TWW206" s="372"/>
      <c r="TWX206" s="224"/>
      <c r="TWY206" s="224"/>
      <c r="TWZ206" s="335"/>
      <c r="TXA206" s="335"/>
      <c r="TXB206" s="224"/>
      <c r="TXC206" s="372"/>
      <c r="TXD206" s="372"/>
      <c r="TXE206" s="333"/>
      <c r="TXF206" s="334"/>
      <c r="TXG206" s="372"/>
      <c r="TXH206" s="224"/>
      <c r="TXI206" s="224"/>
      <c r="TXJ206" s="335"/>
      <c r="TXK206" s="335"/>
      <c r="TXL206" s="224"/>
      <c r="TXM206" s="372"/>
      <c r="TXN206" s="372"/>
      <c r="TXO206" s="333"/>
      <c r="TXP206" s="334"/>
      <c r="TXQ206" s="372"/>
      <c r="TXR206" s="224"/>
      <c r="TXS206" s="224"/>
      <c r="TXT206" s="335"/>
      <c r="TXU206" s="335"/>
      <c r="TXV206" s="224"/>
      <c r="TXW206" s="372"/>
      <c r="TXX206" s="372"/>
      <c r="TXY206" s="333"/>
      <c r="TXZ206" s="334"/>
      <c r="TYA206" s="372"/>
      <c r="TYB206" s="224"/>
      <c r="TYC206" s="224"/>
      <c r="TYD206" s="335"/>
      <c r="TYE206" s="335"/>
      <c r="TYF206" s="224"/>
      <c r="TYG206" s="372"/>
      <c r="TYH206" s="372"/>
      <c r="TYI206" s="333"/>
      <c r="TYJ206" s="334"/>
      <c r="TYK206" s="372"/>
      <c r="TYL206" s="224"/>
      <c r="TYM206" s="224"/>
      <c r="TYN206" s="335"/>
      <c r="TYO206" s="335"/>
      <c r="TYP206" s="224"/>
      <c r="TYQ206" s="372"/>
      <c r="TYR206" s="372"/>
      <c r="TYS206" s="333"/>
      <c r="TYT206" s="334"/>
      <c r="TYU206" s="372"/>
      <c r="TYV206" s="224"/>
      <c r="TYW206" s="224"/>
      <c r="TYX206" s="335"/>
      <c r="TYY206" s="335"/>
      <c r="TYZ206" s="224"/>
      <c r="TZA206" s="372"/>
      <c r="TZB206" s="372"/>
      <c r="TZC206" s="333"/>
      <c r="TZD206" s="334"/>
      <c r="TZE206" s="372"/>
      <c r="TZF206" s="224"/>
      <c r="TZG206" s="224"/>
      <c r="TZH206" s="335"/>
      <c r="TZI206" s="335"/>
      <c r="TZJ206" s="224"/>
      <c r="TZK206" s="372"/>
      <c r="TZL206" s="372"/>
      <c r="TZM206" s="333"/>
      <c r="TZN206" s="334"/>
      <c r="TZO206" s="372"/>
      <c r="TZP206" s="224"/>
      <c r="TZQ206" s="224"/>
      <c r="TZR206" s="335"/>
      <c r="TZS206" s="335"/>
      <c r="TZT206" s="224"/>
      <c r="TZU206" s="372"/>
      <c r="TZV206" s="372"/>
      <c r="TZW206" s="333"/>
      <c r="TZX206" s="334"/>
      <c r="TZY206" s="372"/>
      <c r="TZZ206" s="224"/>
      <c r="UAA206" s="224"/>
      <c r="UAB206" s="335"/>
      <c r="UAC206" s="335"/>
      <c r="UAD206" s="224"/>
      <c r="UAE206" s="372"/>
      <c r="UAF206" s="372"/>
      <c r="UAG206" s="333"/>
      <c r="UAH206" s="334"/>
      <c r="UAI206" s="372"/>
      <c r="UAJ206" s="224"/>
      <c r="UAK206" s="224"/>
      <c r="UAL206" s="335"/>
      <c r="UAM206" s="335"/>
      <c r="UAN206" s="224"/>
      <c r="UAO206" s="372"/>
      <c r="UAP206" s="372"/>
      <c r="UAQ206" s="333"/>
      <c r="UAR206" s="334"/>
      <c r="UAS206" s="372"/>
      <c r="UAT206" s="224"/>
      <c r="UAU206" s="224"/>
      <c r="UAV206" s="335"/>
      <c r="UAW206" s="335"/>
      <c r="UAX206" s="224"/>
      <c r="UAY206" s="372"/>
      <c r="UAZ206" s="372"/>
      <c r="UBA206" s="333"/>
      <c r="UBB206" s="334"/>
      <c r="UBC206" s="372"/>
      <c r="UBD206" s="224"/>
      <c r="UBE206" s="224"/>
      <c r="UBF206" s="335"/>
      <c r="UBG206" s="335"/>
      <c r="UBH206" s="224"/>
      <c r="UBI206" s="372"/>
      <c r="UBJ206" s="372"/>
      <c r="UBK206" s="333"/>
      <c r="UBL206" s="334"/>
      <c r="UBM206" s="372"/>
      <c r="UBN206" s="224"/>
      <c r="UBO206" s="224"/>
      <c r="UBP206" s="335"/>
      <c r="UBQ206" s="335"/>
      <c r="UBR206" s="224"/>
      <c r="UBS206" s="372"/>
      <c r="UBT206" s="372"/>
      <c r="UBU206" s="333"/>
      <c r="UBV206" s="334"/>
      <c r="UBW206" s="372"/>
      <c r="UBX206" s="224"/>
      <c r="UBY206" s="224"/>
      <c r="UBZ206" s="335"/>
      <c r="UCA206" s="335"/>
      <c r="UCB206" s="224"/>
      <c r="UCC206" s="372"/>
      <c r="UCD206" s="372"/>
      <c r="UCE206" s="333"/>
      <c r="UCF206" s="334"/>
      <c r="UCG206" s="372"/>
      <c r="UCH206" s="224"/>
      <c r="UCI206" s="224"/>
      <c r="UCJ206" s="335"/>
      <c r="UCK206" s="335"/>
      <c r="UCL206" s="224"/>
      <c r="UCM206" s="372"/>
      <c r="UCN206" s="372"/>
      <c r="UCO206" s="333"/>
      <c r="UCP206" s="334"/>
      <c r="UCQ206" s="372"/>
      <c r="UCR206" s="224"/>
      <c r="UCS206" s="224"/>
      <c r="UCT206" s="335"/>
      <c r="UCU206" s="335"/>
      <c r="UCV206" s="224"/>
      <c r="UCW206" s="372"/>
      <c r="UCX206" s="372"/>
      <c r="UCY206" s="333"/>
      <c r="UCZ206" s="334"/>
      <c r="UDA206" s="372"/>
      <c r="UDB206" s="224"/>
      <c r="UDC206" s="224"/>
      <c r="UDD206" s="335"/>
      <c r="UDE206" s="335"/>
      <c r="UDF206" s="224"/>
      <c r="UDG206" s="372"/>
      <c r="UDH206" s="372"/>
      <c r="UDI206" s="333"/>
      <c r="UDJ206" s="334"/>
      <c r="UDK206" s="372"/>
      <c r="UDL206" s="224"/>
      <c r="UDM206" s="224"/>
      <c r="UDN206" s="335"/>
      <c r="UDO206" s="335"/>
      <c r="UDP206" s="224"/>
      <c r="UDQ206" s="372"/>
      <c r="UDR206" s="372"/>
      <c r="UDS206" s="333"/>
      <c r="UDT206" s="334"/>
      <c r="UDU206" s="372"/>
      <c r="UDV206" s="224"/>
      <c r="UDW206" s="224"/>
      <c r="UDX206" s="335"/>
      <c r="UDY206" s="335"/>
      <c r="UDZ206" s="224"/>
      <c r="UEA206" s="372"/>
      <c r="UEB206" s="372"/>
      <c r="UEC206" s="333"/>
      <c r="UED206" s="334"/>
      <c r="UEE206" s="372"/>
      <c r="UEF206" s="224"/>
      <c r="UEG206" s="224"/>
      <c r="UEH206" s="335"/>
      <c r="UEI206" s="335"/>
      <c r="UEJ206" s="224"/>
      <c r="UEK206" s="372"/>
      <c r="UEL206" s="372"/>
      <c r="UEM206" s="333"/>
      <c r="UEN206" s="334"/>
      <c r="UEO206" s="372"/>
      <c r="UEP206" s="224"/>
      <c r="UEQ206" s="224"/>
      <c r="UER206" s="335"/>
      <c r="UES206" s="335"/>
      <c r="UET206" s="224"/>
      <c r="UEU206" s="372"/>
      <c r="UEV206" s="372"/>
      <c r="UEW206" s="333"/>
      <c r="UEX206" s="334"/>
      <c r="UEY206" s="372"/>
      <c r="UEZ206" s="224"/>
      <c r="UFA206" s="224"/>
      <c r="UFB206" s="335"/>
      <c r="UFC206" s="335"/>
      <c r="UFD206" s="224"/>
      <c r="UFE206" s="372"/>
      <c r="UFF206" s="372"/>
      <c r="UFG206" s="333"/>
      <c r="UFH206" s="334"/>
      <c r="UFI206" s="372"/>
      <c r="UFJ206" s="224"/>
      <c r="UFK206" s="224"/>
      <c r="UFL206" s="335"/>
      <c r="UFM206" s="335"/>
      <c r="UFN206" s="224"/>
      <c r="UFO206" s="372"/>
      <c r="UFP206" s="372"/>
      <c r="UFQ206" s="333"/>
      <c r="UFR206" s="334"/>
      <c r="UFS206" s="372"/>
      <c r="UFT206" s="224"/>
      <c r="UFU206" s="224"/>
      <c r="UFV206" s="335"/>
      <c r="UFW206" s="335"/>
      <c r="UFX206" s="224"/>
      <c r="UFY206" s="372"/>
      <c r="UFZ206" s="372"/>
      <c r="UGA206" s="333"/>
      <c r="UGB206" s="334"/>
      <c r="UGC206" s="372"/>
      <c r="UGD206" s="224"/>
      <c r="UGE206" s="224"/>
      <c r="UGF206" s="335"/>
      <c r="UGG206" s="335"/>
      <c r="UGH206" s="224"/>
      <c r="UGI206" s="372"/>
      <c r="UGJ206" s="372"/>
      <c r="UGK206" s="333"/>
      <c r="UGL206" s="334"/>
      <c r="UGM206" s="372"/>
      <c r="UGN206" s="224"/>
      <c r="UGO206" s="224"/>
      <c r="UGP206" s="335"/>
      <c r="UGQ206" s="335"/>
      <c r="UGR206" s="224"/>
      <c r="UGS206" s="372"/>
      <c r="UGT206" s="372"/>
      <c r="UGU206" s="333"/>
      <c r="UGV206" s="334"/>
      <c r="UGW206" s="372"/>
      <c r="UGX206" s="224"/>
      <c r="UGY206" s="224"/>
      <c r="UGZ206" s="335"/>
      <c r="UHA206" s="335"/>
      <c r="UHB206" s="224"/>
      <c r="UHC206" s="372"/>
      <c r="UHD206" s="372"/>
      <c r="UHE206" s="333"/>
      <c r="UHF206" s="334"/>
      <c r="UHG206" s="372"/>
      <c r="UHH206" s="224"/>
      <c r="UHI206" s="224"/>
      <c r="UHJ206" s="335"/>
      <c r="UHK206" s="335"/>
      <c r="UHL206" s="224"/>
      <c r="UHM206" s="372"/>
      <c r="UHN206" s="372"/>
      <c r="UHO206" s="333"/>
      <c r="UHP206" s="334"/>
      <c r="UHQ206" s="372"/>
      <c r="UHR206" s="224"/>
      <c r="UHS206" s="224"/>
      <c r="UHT206" s="335"/>
      <c r="UHU206" s="335"/>
      <c r="UHV206" s="224"/>
      <c r="UHW206" s="372"/>
      <c r="UHX206" s="372"/>
      <c r="UHY206" s="333"/>
      <c r="UHZ206" s="334"/>
      <c r="UIA206" s="372"/>
      <c r="UIB206" s="224"/>
      <c r="UIC206" s="224"/>
      <c r="UID206" s="335"/>
      <c r="UIE206" s="335"/>
      <c r="UIF206" s="224"/>
      <c r="UIG206" s="372"/>
      <c r="UIH206" s="372"/>
      <c r="UII206" s="333"/>
      <c r="UIJ206" s="334"/>
      <c r="UIK206" s="372"/>
      <c r="UIL206" s="224"/>
      <c r="UIM206" s="224"/>
      <c r="UIN206" s="335"/>
      <c r="UIO206" s="335"/>
      <c r="UIP206" s="224"/>
      <c r="UIQ206" s="372"/>
      <c r="UIR206" s="372"/>
      <c r="UIS206" s="333"/>
      <c r="UIT206" s="334"/>
      <c r="UIU206" s="372"/>
      <c r="UIV206" s="224"/>
      <c r="UIW206" s="224"/>
      <c r="UIX206" s="335"/>
      <c r="UIY206" s="335"/>
      <c r="UIZ206" s="224"/>
      <c r="UJA206" s="372"/>
      <c r="UJB206" s="372"/>
      <c r="UJC206" s="333"/>
      <c r="UJD206" s="334"/>
      <c r="UJE206" s="372"/>
      <c r="UJF206" s="224"/>
      <c r="UJG206" s="224"/>
      <c r="UJH206" s="335"/>
      <c r="UJI206" s="335"/>
      <c r="UJJ206" s="224"/>
      <c r="UJK206" s="372"/>
      <c r="UJL206" s="372"/>
      <c r="UJM206" s="333"/>
      <c r="UJN206" s="334"/>
      <c r="UJO206" s="372"/>
      <c r="UJP206" s="224"/>
      <c r="UJQ206" s="224"/>
      <c r="UJR206" s="335"/>
      <c r="UJS206" s="335"/>
      <c r="UJT206" s="224"/>
      <c r="UJU206" s="372"/>
      <c r="UJV206" s="372"/>
      <c r="UJW206" s="333"/>
      <c r="UJX206" s="334"/>
      <c r="UJY206" s="372"/>
      <c r="UJZ206" s="224"/>
      <c r="UKA206" s="224"/>
      <c r="UKB206" s="335"/>
      <c r="UKC206" s="335"/>
      <c r="UKD206" s="224"/>
      <c r="UKE206" s="372"/>
      <c r="UKF206" s="372"/>
      <c r="UKG206" s="333"/>
      <c r="UKH206" s="334"/>
      <c r="UKI206" s="372"/>
      <c r="UKJ206" s="224"/>
      <c r="UKK206" s="224"/>
      <c r="UKL206" s="335"/>
      <c r="UKM206" s="335"/>
      <c r="UKN206" s="224"/>
      <c r="UKO206" s="372"/>
      <c r="UKP206" s="372"/>
      <c r="UKQ206" s="333"/>
      <c r="UKR206" s="334"/>
      <c r="UKS206" s="372"/>
      <c r="UKT206" s="224"/>
      <c r="UKU206" s="224"/>
      <c r="UKV206" s="335"/>
      <c r="UKW206" s="335"/>
      <c r="UKX206" s="224"/>
      <c r="UKY206" s="372"/>
      <c r="UKZ206" s="372"/>
      <c r="ULA206" s="333"/>
      <c r="ULB206" s="334"/>
      <c r="ULC206" s="372"/>
      <c r="ULD206" s="224"/>
      <c r="ULE206" s="224"/>
      <c r="ULF206" s="335"/>
      <c r="ULG206" s="335"/>
      <c r="ULH206" s="224"/>
      <c r="ULI206" s="372"/>
      <c r="ULJ206" s="372"/>
      <c r="ULK206" s="333"/>
      <c r="ULL206" s="334"/>
      <c r="ULM206" s="372"/>
      <c r="ULN206" s="224"/>
      <c r="ULO206" s="224"/>
      <c r="ULP206" s="335"/>
      <c r="ULQ206" s="335"/>
      <c r="ULR206" s="224"/>
      <c r="ULS206" s="372"/>
      <c r="ULT206" s="372"/>
      <c r="ULU206" s="333"/>
      <c r="ULV206" s="334"/>
      <c r="ULW206" s="372"/>
      <c r="ULX206" s="224"/>
      <c r="ULY206" s="224"/>
      <c r="ULZ206" s="335"/>
      <c r="UMA206" s="335"/>
      <c r="UMB206" s="224"/>
      <c r="UMC206" s="372"/>
      <c r="UMD206" s="372"/>
      <c r="UME206" s="333"/>
      <c r="UMF206" s="334"/>
      <c r="UMG206" s="372"/>
      <c r="UMH206" s="224"/>
      <c r="UMI206" s="224"/>
      <c r="UMJ206" s="335"/>
      <c r="UMK206" s="335"/>
      <c r="UML206" s="224"/>
      <c r="UMM206" s="372"/>
      <c r="UMN206" s="372"/>
      <c r="UMO206" s="333"/>
      <c r="UMP206" s="334"/>
      <c r="UMQ206" s="372"/>
      <c r="UMR206" s="224"/>
      <c r="UMS206" s="224"/>
      <c r="UMT206" s="335"/>
      <c r="UMU206" s="335"/>
      <c r="UMV206" s="224"/>
      <c r="UMW206" s="372"/>
      <c r="UMX206" s="372"/>
      <c r="UMY206" s="333"/>
      <c r="UMZ206" s="334"/>
      <c r="UNA206" s="372"/>
      <c r="UNB206" s="224"/>
      <c r="UNC206" s="224"/>
      <c r="UND206" s="335"/>
      <c r="UNE206" s="335"/>
      <c r="UNF206" s="224"/>
      <c r="UNG206" s="372"/>
      <c r="UNH206" s="372"/>
      <c r="UNI206" s="333"/>
      <c r="UNJ206" s="334"/>
      <c r="UNK206" s="372"/>
      <c r="UNL206" s="224"/>
      <c r="UNM206" s="224"/>
      <c r="UNN206" s="335"/>
      <c r="UNO206" s="335"/>
      <c r="UNP206" s="224"/>
      <c r="UNQ206" s="372"/>
      <c r="UNR206" s="372"/>
      <c r="UNS206" s="333"/>
      <c r="UNT206" s="334"/>
      <c r="UNU206" s="372"/>
      <c r="UNV206" s="224"/>
      <c r="UNW206" s="224"/>
      <c r="UNX206" s="335"/>
      <c r="UNY206" s="335"/>
      <c r="UNZ206" s="224"/>
      <c r="UOA206" s="372"/>
      <c r="UOB206" s="372"/>
      <c r="UOC206" s="333"/>
      <c r="UOD206" s="334"/>
      <c r="UOE206" s="372"/>
      <c r="UOF206" s="224"/>
      <c r="UOG206" s="224"/>
      <c r="UOH206" s="335"/>
      <c r="UOI206" s="335"/>
      <c r="UOJ206" s="224"/>
      <c r="UOK206" s="372"/>
      <c r="UOL206" s="372"/>
      <c r="UOM206" s="333"/>
      <c r="UON206" s="334"/>
      <c r="UOO206" s="372"/>
      <c r="UOP206" s="224"/>
      <c r="UOQ206" s="224"/>
      <c r="UOR206" s="335"/>
      <c r="UOS206" s="335"/>
      <c r="UOT206" s="224"/>
      <c r="UOU206" s="372"/>
      <c r="UOV206" s="372"/>
      <c r="UOW206" s="333"/>
      <c r="UOX206" s="334"/>
      <c r="UOY206" s="372"/>
      <c r="UOZ206" s="224"/>
      <c r="UPA206" s="224"/>
      <c r="UPB206" s="335"/>
      <c r="UPC206" s="335"/>
      <c r="UPD206" s="224"/>
      <c r="UPE206" s="372"/>
      <c r="UPF206" s="372"/>
      <c r="UPG206" s="333"/>
      <c r="UPH206" s="334"/>
      <c r="UPI206" s="372"/>
      <c r="UPJ206" s="224"/>
      <c r="UPK206" s="224"/>
      <c r="UPL206" s="335"/>
      <c r="UPM206" s="335"/>
      <c r="UPN206" s="224"/>
      <c r="UPO206" s="372"/>
      <c r="UPP206" s="372"/>
      <c r="UPQ206" s="333"/>
      <c r="UPR206" s="334"/>
      <c r="UPS206" s="372"/>
      <c r="UPT206" s="224"/>
      <c r="UPU206" s="224"/>
      <c r="UPV206" s="335"/>
      <c r="UPW206" s="335"/>
      <c r="UPX206" s="224"/>
      <c r="UPY206" s="372"/>
      <c r="UPZ206" s="372"/>
      <c r="UQA206" s="333"/>
      <c r="UQB206" s="334"/>
      <c r="UQC206" s="372"/>
      <c r="UQD206" s="224"/>
      <c r="UQE206" s="224"/>
      <c r="UQF206" s="335"/>
      <c r="UQG206" s="335"/>
      <c r="UQH206" s="224"/>
      <c r="UQI206" s="372"/>
      <c r="UQJ206" s="372"/>
      <c r="UQK206" s="333"/>
      <c r="UQL206" s="334"/>
      <c r="UQM206" s="372"/>
      <c r="UQN206" s="224"/>
      <c r="UQO206" s="224"/>
      <c r="UQP206" s="335"/>
      <c r="UQQ206" s="335"/>
      <c r="UQR206" s="224"/>
      <c r="UQS206" s="372"/>
      <c r="UQT206" s="372"/>
      <c r="UQU206" s="333"/>
      <c r="UQV206" s="334"/>
      <c r="UQW206" s="372"/>
      <c r="UQX206" s="224"/>
      <c r="UQY206" s="224"/>
      <c r="UQZ206" s="335"/>
      <c r="URA206" s="335"/>
      <c r="URB206" s="224"/>
      <c r="URC206" s="372"/>
      <c r="URD206" s="372"/>
      <c r="URE206" s="333"/>
      <c r="URF206" s="334"/>
      <c r="URG206" s="372"/>
      <c r="URH206" s="224"/>
      <c r="URI206" s="224"/>
      <c r="URJ206" s="335"/>
      <c r="URK206" s="335"/>
      <c r="URL206" s="224"/>
      <c r="URM206" s="372"/>
      <c r="URN206" s="372"/>
      <c r="URO206" s="333"/>
      <c r="URP206" s="334"/>
      <c r="URQ206" s="372"/>
      <c r="URR206" s="224"/>
      <c r="URS206" s="224"/>
      <c r="URT206" s="335"/>
      <c r="URU206" s="335"/>
      <c r="URV206" s="224"/>
      <c r="URW206" s="372"/>
      <c r="URX206" s="372"/>
      <c r="URY206" s="333"/>
      <c r="URZ206" s="334"/>
      <c r="USA206" s="372"/>
      <c r="USB206" s="224"/>
      <c r="USC206" s="224"/>
      <c r="USD206" s="335"/>
      <c r="USE206" s="335"/>
      <c r="USF206" s="224"/>
      <c r="USG206" s="372"/>
      <c r="USH206" s="372"/>
      <c r="USI206" s="333"/>
      <c r="USJ206" s="334"/>
      <c r="USK206" s="372"/>
      <c r="USL206" s="224"/>
      <c r="USM206" s="224"/>
      <c r="USN206" s="335"/>
      <c r="USO206" s="335"/>
      <c r="USP206" s="224"/>
      <c r="USQ206" s="372"/>
      <c r="USR206" s="372"/>
      <c r="USS206" s="333"/>
      <c r="UST206" s="334"/>
      <c r="USU206" s="372"/>
      <c r="USV206" s="224"/>
      <c r="USW206" s="224"/>
      <c r="USX206" s="335"/>
      <c r="USY206" s="335"/>
      <c r="USZ206" s="224"/>
      <c r="UTA206" s="372"/>
      <c r="UTB206" s="372"/>
      <c r="UTC206" s="333"/>
      <c r="UTD206" s="334"/>
      <c r="UTE206" s="372"/>
      <c r="UTF206" s="224"/>
      <c r="UTG206" s="224"/>
      <c r="UTH206" s="335"/>
      <c r="UTI206" s="335"/>
      <c r="UTJ206" s="224"/>
      <c r="UTK206" s="372"/>
      <c r="UTL206" s="372"/>
      <c r="UTM206" s="333"/>
      <c r="UTN206" s="334"/>
      <c r="UTO206" s="372"/>
      <c r="UTP206" s="224"/>
      <c r="UTQ206" s="224"/>
      <c r="UTR206" s="335"/>
      <c r="UTS206" s="335"/>
      <c r="UTT206" s="224"/>
      <c r="UTU206" s="372"/>
      <c r="UTV206" s="372"/>
      <c r="UTW206" s="333"/>
      <c r="UTX206" s="334"/>
      <c r="UTY206" s="372"/>
      <c r="UTZ206" s="224"/>
      <c r="UUA206" s="224"/>
      <c r="UUB206" s="335"/>
      <c r="UUC206" s="335"/>
      <c r="UUD206" s="224"/>
      <c r="UUE206" s="372"/>
      <c r="UUF206" s="372"/>
      <c r="UUG206" s="333"/>
      <c r="UUH206" s="334"/>
      <c r="UUI206" s="372"/>
      <c r="UUJ206" s="224"/>
      <c r="UUK206" s="224"/>
      <c r="UUL206" s="335"/>
      <c r="UUM206" s="335"/>
      <c r="UUN206" s="224"/>
      <c r="UUO206" s="372"/>
      <c r="UUP206" s="372"/>
      <c r="UUQ206" s="333"/>
      <c r="UUR206" s="334"/>
      <c r="UUS206" s="372"/>
      <c r="UUT206" s="224"/>
      <c r="UUU206" s="224"/>
      <c r="UUV206" s="335"/>
      <c r="UUW206" s="335"/>
      <c r="UUX206" s="224"/>
      <c r="UUY206" s="372"/>
      <c r="UUZ206" s="372"/>
      <c r="UVA206" s="333"/>
      <c r="UVB206" s="334"/>
      <c r="UVC206" s="372"/>
      <c r="UVD206" s="224"/>
      <c r="UVE206" s="224"/>
      <c r="UVF206" s="335"/>
      <c r="UVG206" s="335"/>
      <c r="UVH206" s="224"/>
      <c r="UVI206" s="372"/>
      <c r="UVJ206" s="372"/>
      <c r="UVK206" s="333"/>
      <c r="UVL206" s="334"/>
      <c r="UVM206" s="372"/>
      <c r="UVN206" s="224"/>
      <c r="UVO206" s="224"/>
      <c r="UVP206" s="335"/>
      <c r="UVQ206" s="335"/>
      <c r="UVR206" s="224"/>
      <c r="UVS206" s="372"/>
      <c r="UVT206" s="372"/>
      <c r="UVU206" s="333"/>
      <c r="UVV206" s="334"/>
      <c r="UVW206" s="372"/>
      <c r="UVX206" s="224"/>
      <c r="UVY206" s="224"/>
      <c r="UVZ206" s="335"/>
      <c r="UWA206" s="335"/>
      <c r="UWB206" s="224"/>
      <c r="UWC206" s="372"/>
      <c r="UWD206" s="372"/>
      <c r="UWE206" s="333"/>
      <c r="UWF206" s="334"/>
      <c r="UWG206" s="372"/>
      <c r="UWH206" s="224"/>
      <c r="UWI206" s="224"/>
      <c r="UWJ206" s="335"/>
      <c r="UWK206" s="335"/>
      <c r="UWL206" s="224"/>
      <c r="UWM206" s="372"/>
      <c r="UWN206" s="372"/>
      <c r="UWO206" s="333"/>
      <c r="UWP206" s="334"/>
      <c r="UWQ206" s="372"/>
      <c r="UWR206" s="224"/>
      <c r="UWS206" s="224"/>
      <c r="UWT206" s="335"/>
      <c r="UWU206" s="335"/>
      <c r="UWV206" s="224"/>
      <c r="UWW206" s="372"/>
      <c r="UWX206" s="372"/>
      <c r="UWY206" s="333"/>
      <c r="UWZ206" s="334"/>
      <c r="UXA206" s="372"/>
      <c r="UXB206" s="224"/>
      <c r="UXC206" s="224"/>
      <c r="UXD206" s="335"/>
      <c r="UXE206" s="335"/>
      <c r="UXF206" s="224"/>
      <c r="UXG206" s="372"/>
      <c r="UXH206" s="372"/>
      <c r="UXI206" s="333"/>
      <c r="UXJ206" s="334"/>
      <c r="UXK206" s="372"/>
      <c r="UXL206" s="224"/>
      <c r="UXM206" s="224"/>
      <c r="UXN206" s="335"/>
      <c r="UXO206" s="335"/>
      <c r="UXP206" s="224"/>
      <c r="UXQ206" s="372"/>
      <c r="UXR206" s="372"/>
      <c r="UXS206" s="333"/>
      <c r="UXT206" s="334"/>
      <c r="UXU206" s="372"/>
      <c r="UXV206" s="224"/>
      <c r="UXW206" s="224"/>
      <c r="UXX206" s="335"/>
      <c r="UXY206" s="335"/>
      <c r="UXZ206" s="224"/>
      <c r="UYA206" s="372"/>
      <c r="UYB206" s="372"/>
      <c r="UYC206" s="333"/>
      <c r="UYD206" s="334"/>
      <c r="UYE206" s="372"/>
      <c r="UYF206" s="224"/>
      <c r="UYG206" s="224"/>
      <c r="UYH206" s="335"/>
      <c r="UYI206" s="335"/>
      <c r="UYJ206" s="224"/>
      <c r="UYK206" s="372"/>
      <c r="UYL206" s="372"/>
      <c r="UYM206" s="333"/>
      <c r="UYN206" s="334"/>
      <c r="UYO206" s="372"/>
      <c r="UYP206" s="224"/>
      <c r="UYQ206" s="224"/>
      <c r="UYR206" s="335"/>
      <c r="UYS206" s="335"/>
      <c r="UYT206" s="224"/>
      <c r="UYU206" s="372"/>
      <c r="UYV206" s="372"/>
      <c r="UYW206" s="333"/>
      <c r="UYX206" s="334"/>
      <c r="UYY206" s="372"/>
      <c r="UYZ206" s="224"/>
      <c r="UZA206" s="224"/>
      <c r="UZB206" s="335"/>
      <c r="UZC206" s="335"/>
      <c r="UZD206" s="224"/>
      <c r="UZE206" s="372"/>
      <c r="UZF206" s="372"/>
      <c r="UZG206" s="333"/>
      <c r="UZH206" s="334"/>
      <c r="UZI206" s="372"/>
      <c r="UZJ206" s="224"/>
      <c r="UZK206" s="224"/>
      <c r="UZL206" s="335"/>
      <c r="UZM206" s="335"/>
      <c r="UZN206" s="224"/>
      <c r="UZO206" s="372"/>
      <c r="UZP206" s="372"/>
      <c r="UZQ206" s="333"/>
      <c r="UZR206" s="334"/>
      <c r="UZS206" s="372"/>
      <c r="UZT206" s="224"/>
      <c r="UZU206" s="224"/>
      <c r="UZV206" s="335"/>
      <c r="UZW206" s="335"/>
      <c r="UZX206" s="224"/>
      <c r="UZY206" s="372"/>
      <c r="UZZ206" s="372"/>
      <c r="VAA206" s="333"/>
      <c r="VAB206" s="334"/>
      <c r="VAC206" s="372"/>
      <c r="VAD206" s="224"/>
      <c r="VAE206" s="224"/>
      <c r="VAF206" s="335"/>
      <c r="VAG206" s="335"/>
      <c r="VAH206" s="224"/>
      <c r="VAI206" s="372"/>
      <c r="VAJ206" s="372"/>
      <c r="VAK206" s="333"/>
      <c r="VAL206" s="334"/>
      <c r="VAM206" s="372"/>
      <c r="VAN206" s="224"/>
      <c r="VAO206" s="224"/>
      <c r="VAP206" s="335"/>
      <c r="VAQ206" s="335"/>
      <c r="VAR206" s="224"/>
      <c r="VAS206" s="372"/>
      <c r="VAT206" s="372"/>
      <c r="VAU206" s="333"/>
      <c r="VAV206" s="334"/>
      <c r="VAW206" s="372"/>
      <c r="VAX206" s="224"/>
      <c r="VAY206" s="224"/>
      <c r="VAZ206" s="335"/>
      <c r="VBA206" s="335"/>
      <c r="VBB206" s="224"/>
      <c r="VBC206" s="372"/>
      <c r="VBD206" s="372"/>
      <c r="VBE206" s="333"/>
      <c r="VBF206" s="334"/>
      <c r="VBG206" s="372"/>
      <c r="VBH206" s="224"/>
      <c r="VBI206" s="224"/>
      <c r="VBJ206" s="335"/>
      <c r="VBK206" s="335"/>
      <c r="VBL206" s="224"/>
      <c r="VBM206" s="372"/>
      <c r="VBN206" s="372"/>
      <c r="VBO206" s="333"/>
      <c r="VBP206" s="334"/>
      <c r="VBQ206" s="372"/>
      <c r="VBR206" s="224"/>
      <c r="VBS206" s="224"/>
      <c r="VBT206" s="335"/>
      <c r="VBU206" s="335"/>
      <c r="VBV206" s="224"/>
      <c r="VBW206" s="372"/>
      <c r="VBX206" s="372"/>
      <c r="VBY206" s="333"/>
      <c r="VBZ206" s="334"/>
      <c r="VCA206" s="372"/>
      <c r="VCB206" s="224"/>
      <c r="VCC206" s="224"/>
      <c r="VCD206" s="335"/>
      <c r="VCE206" s="335"/>
      <c r="VCF206" s="224"/>
      <c r="VCG206" s="372"/>
      <c r="VCH206" s="372"/>
      <c r="VCI206" s="333"/>
      <c r="VCJ206" s="334"/>
      <c r="VCK206" s="372"/>
      <c r="VCL206" s="224"/>
      <c r="VCM206" s="224"/>
      <c r="VCN206" s="335"/>
      <c r="VCO206" s="335"/>
      <c r="VCP206" s="224"/>
      <c r="VCQ206" s="372"/>
      <c r="VCR206" s="372"/>
      <c r="VCS206" s="333"/>
      <c r="VCT206" s="334"/>
      <c r="VCU206" s="372"/>
      <c r="VCV206" s="224"/>
      <c r="VCW206" s="224"/>
      <c r="VCX206" s="335"/>
      <c r="VCY206" s="335"/>
      <c r="VCZ206" s="224"/>
      <c r="VDA206" s="372"/>
      <c r="VDB206" s="372"/>
      <c r="VDC206" s="333"/>
      <c r="VDD206" s="334"/>
      <c r="VDE206" s="372"/>
      <c r="VDF206" s="224"/>
      <c r="VDG206" s="224"/>
      <c r="VDH206" s="335"/>
      <c r="VDI206" s="335"/>
      <c r="VDJ206" s="224"/>
      <c r="VDK206" s="372"/>
      <c r="VDL206" s="372"/>
      <c r="VDM206" s="333"/>
      <c r="VDN206" s="334"/>
      <c r="VDO206" s="372"/>
      <c r="VDP206" s="224"/>
      <c r="VDQ206" s="224"/>
      <c r="VDR206" s="335"/>
      <c r="VDS206" s="335"/>
      <c r="VDT206" s="224"/>
      <c r="VDU206" s="372"/>
      <c r="VDV206" s="372"/>
      <c r="VDW206" s="333"/>
      <c r="VDX206" s="334"/>
      <c r="VDY206" s="372"/>
      <c r="VDZ206" s="224"/>
      <c r="VEA206" s="224"/>
      <c r="VEB206" s="335"/>
      <c r="VEC206" s="335"/>
      <c r="VED206" s="224"/>
      <c r="VEE206" s="372"/>
      <c r="VEF206" s="372"/>
      <c r="VEG206" s="333"/>
      <c r="VEH206" s="334"/>
      <c r="VEI206" s="372"/>
      <c r="VEJ206" s="224"/>
      <c r="VEK206" s="224"/>
      <c r="VEL206" s="335"/>
      <c r="VEM206" s="335"/>
      <c r="VEN206" s="224"/>
      <c r="VEO206" s="372"/>
      <c r="VEP206" s="372"/>
      <c r="VEQ206" s="333"/>
      <c r="VER206" s="334"/>
      <c r="VES206" s="372"/>
      <c r="VET206" s="224"/>
      <c r="VEU206" s="224"/>
      <c r="VEV206" s="335"/>
      <c r="VEW206" s="335"/>
      <c r="VEX206" s="224"/>
      <c r="VEY206" s="372"/>
      <c r="VEZ206" s="372"/>
      <c r="VFA206" s="333"/>
      <c r="VFB206" s="334"/>
      <c r="VFC206" s="372"/>
      <c r="VFD206" s="224"/>
      <c r="VFE206" s="224"/>
      <c r="VFF206" s="335"/>
      <c r="VFG206" s="335"/>
      <c r="VFH206" s="224"/>
      <c r="VFI206" s="372"/>
      <c r="VFJ206" s="372"/>
      <c r="VFK206" s="333"/>
      <c r="VFL206" s="334"/>
      <c r="VFM206" s="372"/>
      <c r="VFN206" s="224"/>
      <c r="VFO206" s="224"/>
      <c r="VFP206" s="335"/>
      <c r="VFQ206" s="335"/>
      <c r="VFR206" s="224"/>
      <c r="VFS206" s="372"/>
      <c r="VFT206" s="372"/>
      <c r="VFU206" s="333"/>
      <c r="VFV206" s="334"/>
      <c r="VFW206" s="372"/>
      <c r="VFX206" s="224"/>
      <c r="VFY206" s="224"/>
      <c r="VFZ206" s="335"/>
      <c r="VGA206" s="335"/>
      <c r="VGB206" s="224"/>
      <c r="VGC206" s="372"/>
      <c r="VGD206" s="372"/>
      <c r="VGE206" s="333"/>
      <c r="VGF206" s="334"/>
      <c r="VGG206" s="372"/>
      <c r="VGH206" s="224"/>
      <c r="VGI206" s="224"/>
      <c r="VGJ206" s="335"/>
      <c r="VGK206" s="335"/>
      <c r="VGL206" s="224"/>
      <c r="VGM206" s="372"/>
      <c r="VGN206" s="372"/>
      <c r="VGO206" s="333"/>
      <c r="VGP206" s="334"/>
      <c r="VGQ206" s="372"/>
      <c r="VGR206" s="224"/>
      <c r="VGS206" s="224"/>
      <c r="VGT206" s="335"/>
      <c r="VGU206" s="335"/>
      <c r="VGV206" s="224"/>
      <c r="VGW206" s="372"/>
      <c r="VGX206" s="372"/>
      <c r="VGY206" s="333"/>
      <c r="VGZ206" s="334"/>
      <c r="VHA206" s="372"/>
      <c r="VHB206" s="224"/>
      <c r="VHC206" s="224"/>
      <c r="VHD206" s="335"/>
      <c r="VHE206" s="335"/>
      <c r="VHF206" s="224"/>
      <c r="VHG206" s="372"/>
      <c r="VHH206" s="372"/>
      <c r="VHI206" s="333"/>
      <c r="VHJ206" s="334"/>
      <c r="VHK206" s="372"/>
      <c r="VHL206" s="224"/>
      <c r="VHM206" s="224"/>
      <c r="VHN206" s="335"/>
      <c r="VHO206" s="335"/>
      <c r="VHP206" s="224"/>
      <c r="VHQ206" s="372"/>
      <c r="VHR206" s="372"/>
      <c r="VHS206" s="333"/>
      <c r="VHT206" s="334"/>
      <c r="VHU206" s="372"/>
      <c r="VHV206" s="224"/>
      <c r="VHW206" s="224"/>
      <c r="VHX206" s="335"/>
      <c r="VHY206" s="335"/>
      <c r="VHZ206" s="224"/>
      <c r="VIA206" s="372"/>
      <c r="VIB206" s="372"/>
      <c r="VIC206" s="333"/>
      <c r="VID206" s="334"/>
      <c r="VIE206" s="372"/>
      <c r="VIF206" s="224"/>
      <c r="VIG206" s="224"/>
      <c r="VIH206" s="335"/>
      <c r="VII206" s="335"/>
      <c r="VIJ206" s="224"/>
      <c r="VIK206" s="372"/>
      <c r="VIL206" s="372"/>
      <c r="VIM206" s="333"/>
      <c r="VIN206" s="334"/>
      <c r="VIO206" s="372"/>
      <c r="VIP206" s="224"/>
      <c r="VIQ206" s="224"/>
      <c r="VIR206" s="335"/>
      <c r="VIS206" s="335"/>
      <c r="VIT206" s="224"/>
      <c r="VIU206" s="372"/>
      <c r="VIV206" s="372"/>
      <c r="VIW206" s="333"/>
      <c r="VIX206" s="334"/>
      <c r="VIY206" s="372"/>
      <c r="VIZ206" s="224"/>
      <c r="VJA206" s="224"/>
      <c r="VJB206" s="335"/>
      <c r="VJC206" s="335"/>
      <c r="VJD206" s="224"/>
      <c r="VJE206" s="372"/>
      <c r="VJF206" s="372"/>
      <c r="VJG206" s="333"/>
      <c r="VJH206" s="334"/>
      <c r="VJI206" s="372"/>
      <c r="VJJ206" s="224"/>
      <c r="VJK206" s="224"/>
      <c r="VJL206" s="335"/>
      <c r="VJM206" s="335"/>
      <c r="VJN206" s="224"/>
      <c r="VJO206" s="372"/>
      <c r="VJP206" s="372"/>
      <c r="VJQ206" s="333"/>
      <c r="VJR206" s="334"/>
      <c r="VJS206" s="372"/>
      <c r="VJT206" s="224"/>
      <c r="VJU206" s="224"/>
      <c r="VJV206" s="335"/>
      <c r="VJW206" s="335"/>
      <c r="VJX206" s="224"/>
      <c r="VJY206" s="372"/>
      <c r="VJZ206" s="372"/>
      <c r="VKA206" s="333"/>
      <c r="VKB206" s="334"/>
      <c r="VKC206" s="372"/>
      <c r="VKD206" s="224"/>
      <c r="VKE206" s="224"/>
      <c r="VKF206" s="335"/>
      <c r="VKG206" s="335"/>
      <c r="VKH206" s="224"/>
      <c r="VKI206" s="372"/>
      <c r="VKJ206" s="372"/>
      <c r="VKK206" s="333"/>
      <c r="VKL206" s="334"/>
      <c r="VKM206" s="372"/>
      <c r="VKN206" s="224"/>
      <c r="VKO206" s="224"/>
      <c r="VKP206" s="335"/>
      <c r="VKQ206" s="335"/>
      <c r="VKR206" s="224"/>
      <c r="VKS206" s="372"/>
      <c r="VKT206" s="372"/>
      <c r="VKU206" s="333"/>
      <c r="VKV206" s="334"/>
      <c r="VKW206" s="372"/>
      <c r="VKX206" s="224"/>
      <c r="VKY206" s="224"/>
      <c r="VKZ206" s="335"/>
      <c r="VLA206" s="335"/>
      <c r="VLB206" s="224"/>
      <c r="VLC206" s="372"/>
      <c r="VLD206" s="372"/>
      <c r="VLE206" s="333"/>
      <c r="VLF206" s="334"/>
      <c r="VLG206" s="372"/>
      <c r="VLH206" s="224"/>
      <c r="VLI206" s="224"/>
      <c r="VLJ206" s="335"/>
      <c r="VLK206" s="335"/>
      <c r="VLL206" s="224"/>
      <c r="VLM206" s="372"/>
      <c r="VLN206" s="372"/>
      <c r="VLO206" s="333"/>
      <c r="VLP206" s="334"/>
      <c r="VLQ206" s="372"/>
      <c r="VLR206" s="224"/>
      <c r="VLS206" s="224"/>
      <c r="VLT206" s="335"/>
      <c r="VLU206" s="335"/>
      <c r="VLV206" s="224"/>
      <c r="VLW206" s="372"/>
      <c r="VLX206" s="372"/>
      <c r="VLY206" s="333"/>
      <c r="VLZ206" s="334"/>
      <c r="VMA206" s="372"/>
      <c r="VMB206" s="224"/>
      <c r="VMC206" s="224"/>
      <c r="VMD206" s="335"/>
      <c r="VME206" s="335"/>
      <c r="VMF206" s="224"/>
      <c r="VMG206" s="372"/>
      <c r="VMH206" s="372"/>
      <c r="VMI206" s="333"/>
      <c r="VMJ206" s="334"/>
      <c r="VMK206" s="372"/>
      <c r="VML206" s="224"/>
      <c r="VMM206" s="224"/>
      <c r="VMN206" s="335"/>
      <c r="VMO206" s="335"/>
      <c r="VMP206" s="224"/>
      <c r="VMQ206" s="372"/>
      <c r="VMR206" s="372"/>
      <c r="VMS206" s="333"/>
      <c r="VMT206" s="334"/>
      <c r="VMU206" s="372"/>
      <c r="VMV206" s="224"/>
      <c r="VMW206" s="224"/>
      <c r="VMX206" s="335"/>
      <c r="VMY206" s="335"/>
      <c r="VMZ206" s="224"/>
      <c r="VNA206" s="372"/>
      <c r="VNB206" s="372"/>
      <c r="VNC206" s="333"/>
      <c r="VND206" s="334"/>
      <c r="VNE206" s="372"/>
      <c r="VNF206" s="224"/>
      <c r="VNG206" s="224"/>
      <c r="VNH206" s="335"/>
      <c r="VNI206" s="335"/>
      <c r="VNJ206" s="224"/>
      <c r="VNK206" s="372"/>
      <c r="VNL206" s="372"/>
      <c r="VNM206" s="333"/>
      <c r="VNN206" s="334"/>
      <c r="VNO206" s="372"/>
      <c r="VNP206" s="224"/>
      <c r="VNQ206" s="224"/>
      <c r="VNR206" s="335"/>
      <c r="VNS206" s="335"/>
      <c r="VNT206" s="224"/>
      <c r="VNU206" s="372"/>
      <c r="VNV206" s="372"/>
      <c r="VNW206" s="333"/>
      <c r="VNX206" s="334"/>
      <c r="VNY206" s="372"/>
      <c r="VNZ206" s="224"/>
      <c r="VOA206" s="224"/>
      <c r="VOB206" s="335"/>
      <c r="VOC206" s="335"/>
      <c r="VOD206" s="224"/>
      <c r="VOE206" s="372"/>
      <c r="VOF206" s="372"/>
      <c r="VOG206" s="333"/>
      <c r="VOH206" s="334"/>
      <c r="VOI206" s="372"/>
      <c r="VOJ206" s="224"/>
      <c r="VOK206" s="224"/>
      <c r="VOL206" s="335"/>
      <c r="VOM206" s="335"/>
      <c r="VON206" s="224"/>
      <c r="VOO206" s="372"/>
      <c r="VOP206" s="372"/>
      <c r="VOQ206" s="333"/>
      <c r="VOR206" s="334"/>
      <c r="VOS206" s="372"/>
      <c r="VOT206" s="224"/>
      <c r="VOU206" s="224"/>
      <c r="VOV206" s="335"/>
      <c r="VOW206" s="335"/>
      <c r="VOX206" s="224"/>
      <c r="VOY206" s="372"/>
      <c r="VOZ206" s="372"/>
      <c r="VPA206" s="333"/>
      <c r="VPB206" s="334"/>
      <c r="VPC206" s="372"/>
      <c r="VPD206" s="224"/>
      <c r="VPE206" s="224"/>
      <c r="VPF206" s="335"/>
      <c r="VPG206" s="335"/>
      <c r="VPH206" s="224"/>
      <c r="VPI206" s="372"/>
      <c r="VPJ206" s="372"/>
      <c r="VPK206" s="333"/>
      <c r="VPL206" s="334"/>
      <c r="VPM206" s="372"/>
      <c r="VPN206" s="224"/>
      <c r="VPO206" s="224"/>
      <c r="VPP206" s="335"/>
      <c r="VPQ206" s="335"/>
      <c r="VPR206" s="224"/>
      <c r="VPS206" s="372"/>
      <c r="VPT206" s="372"/>
      <c r="VPU206" s="333"/>
      <c r="VPV206" s="334"/>
      <c r="VPW206" s="372"/>
      <c r="VPX206" s="224"/>
      <c r="VPY206" s="224"/>
      <c r="VPZ206" s="335"/>
      <c r="VQA206" s="335"/>
      <c r="VQB206" s="224"/>
      <c r="VQC206" s="372"/>
      <c r="VQD206" s="372"/>
      <c r="VQE206" s="333"/>
      <c r="VQF206" s="334"/>
      <c r="VQG206" s="372"/>
      <c r="VQH206" s="224"/>
      <c r="VQI206" s="224"/>
      <c r="VQJ206" s="335"/>
      <c r="VQK206" s="335"/>
      <c r="VQL206" s="224"/>
      <c r="VQM206" s="372"/>
      <c r="VQN206" s="372"/>
      <c r="VQO206" s="333"/>
      <c r="VQP206" s="334"/>
      <c r="VQQ206" s="372"/>
      <c r="VQR206" s="224"/>
      <c r="VQS206" s="224"/>
      <c r="VQT206" s="335"/>
      <c r="VQU206" s="335"/>
      <c r="VQV206" s="224"/>
      <c r="VQW206" s="372"/>
      <c r="VQX206" s="372"/>
      <c r="VQY206" s="333"/>
      <c r="VQZ206" s="334"/>
      <c r="VRA206" s="372"/>
      <c r="VRB206" s="224"/>
      <c r="VRC206" s="224"/>
      <c r="VRD206" s="335"/>
      <c r="VRE206" s="335"/>
      <c r="VRF206" s="224"/>
      <c r="VRG206" s="372"/>
      <c r="VRH206" s="372"/>
      <c r="VRI206" s="333"/>
      <c r="VRJ206" s="334"/>
      <c r="VRK206" s="372"/>
      <c r="VRL206" s="224"/>
      <c r="VRM206" s="224"/>
      <c r="VRN206" s="335"/>
      <c r="VRO206" s="335"/>
      <c r="VRP206" s="224"/>
      <c r="VRQ206" s="372"/>
      <c r="VRR206" s="372"/>
      <c r="VRS206" s="333"/>
      <c r="VRT206" s="334"/>
      <c r="VRU206" s="372"/>
      <c r="VRV206" s="224"/>
      <c r="VRW206" s="224"/>
      <c r="VRX206" s="335"/>
      <c r="VRY206" s="335"/>
      <c r="VRZ206" s="224"/>
      <c r="VSA206" s="372"/>
      <c r="VSB206" s="372"/>
      <c r="VSC206" s="333"/>
      <c r="VSD206" s="334"/>
      <c r="VSE206" s="372"/>
      <c r="VSF206" s="224"/>
      <c r="VSG206" s="224"/>
      <c r="VSH206" s="335"/>
      <c r="VSI206" s="335"/>
      <c r="VSJ206" s="224"/>
      <c r="VSK206" s="372"/>
      <c r="VSL206" s="372"/>
      <c r="VSM206" s="333"/>
      <c r="VSN206" s="334"/>
      <c r="VSO206" s="372"/>
      <c r="VSP206" s="224"/>
      <c r="VSQ206" s="224"/>
      <c r="VSR206" s="335"/>
      <c r="VSS206" s="335"/>
      <c r="VST206" s="224"/>
      <c r="VSU206" s="372"/>
      <c r="VSV206" s="372"/>
      <c r="VSW206" s="333"/>
      <c r="VSX206" s="334"/>
      <c r="VSY206" s="372"/>
      <c r="VSZ206" s="224"/>
      <c r="VTA206" s="224"/>
      <c r="VTB206" s="335"/>
      <c r="VTC206" s="335"/>
      <c r="VTD206" s="224"/>
      <c r="VTE206" s="372"/>
      <c r="VTF206" s="372"/>
      <c r="VTG206" s="333"/>
      <c r="VTH206" s="334"/>
      <c r="VTI206" s="372"/>
      <c r="VTJ206" s="224"/>
      <c r="VTK206" s="224"/>
      <c r="VTL206" s="335"/>
      <c r="VTM206" s="335"/>
      <c r="VTN206" s="224"/>
      <c r="VTO206" s="372"/>
      <c r="VTP206" s="372"/>
      <c r="VTQ206" s="333"/>
      <c r="VTR206" s="334"/>
      <c r="VTS206" s="372"/>
      <c r="VTT206" s="224"/>
      <c r="VTU206" s="224"/>
      <c r="VTV206" s="335"/>
      <c r="VTW206" s="335"/>
      <c r="VTX206" s="224"/>
      <c r="VTY206" s="372"/>
      <c r="VTZ206" s="372"/>
      <c r="VUA206" s="333"/>
      <c r="VUB206" s="334"/>
      <c r="VUC206" s="372"/>
      <c r="VUD206" s="224"/>
      <c r="VUE206" s="224"/>
      <c r="VUF206" s="335"/>
      <c r="VUG206" s="335"/>
      <c r="VUH206" s="224"/>
      <c r="VUI206" s="372"/>
      <c r="VUJ206" s="372"/>
      <c r="VUK206" s="333"/>
      <c r="VUL206" s="334"/>
      <c r="VUM206" s="372"/>
      <c r="VUN206" s="224"/>
      <c r="VUO206" s="224"/>
      <c r="VUP206" s="335"/>
      <c r="VUQ206" s="335"/>
      <c r="VUR206" s="224"/>
      <c r="VUS206" s="372"/>
      <c r="VUT206" s="372"/>
      <c r="VUU206" s="333"/>
      <c r="VUV206" s="334"/>
      <c r="VUW206" s="372"/>
      <c r="VUX206" s="224"/>
      <c r="VUY206" s="224"/>
      <c r="VUZ206" s="335"/>
      <c r="VVA206" s="335"/>
      <c r="VVB206" s="224"/>
      <c r="VVC206" s="372"/>
      <c r="VVD206" s="372"/>
      <c r="VVE206" s="333"/>
      <c r="VVF206" s="334"/>
      <c r="VVG206" s="372"/>
      <c r="VVH206" s="224"/>
      <c r="VVI206" s="224"/>
      <c r="VVJ206" s="335"/>
      <c r="VVK206" s="335"/>
      <c r="VVL206" s="224"/>
      <c r="VVM206" s="372"/>
      <c r="VVN206" s="372"/>
      <c r="VVO206" s="333"/>
      <c r="VVP206" s="334"/>
      <c r="VVQ206" s="372"/>
      <c r="VVR206" s="224"/>
      <c r="VVS206" s="224"/>
      <c r="VVT206" s="335"/>
      <c r="VVU206" s="335"/>
      <c r="VVV206" s="224"/>
      <c r="VVW206" s="372"/>
      <c r="VVX206" s="372"/>
      <c r="VVY206" s="333"/>
      <c r="VVZ206" s="334"/>
      <c r="VWA206" s="372"/>
      <c r="VWB206" s="224"/>
      <c r="VWC206" s="224"/>
      <c r="VWD206" s="335"/>
      <c r="VWE206" s="335"/>
      <c r="VWF206" s="224"/>
      <c r="VWG206" s="372"/>
      <c r="VWH206" s="372"/>
      <c r="VWI206" s="333"/>
      <c r="VWJ206" s="334"/>
      <c r="VWK206" s="372"/>
      <c r="VWL206" s="224"/>
      <c r="VWM206" s="224"/>
      <c r="VWN206" s="335"/>
      <c r="VWO206" s="335"/>
      <c r="VWP206" s="224"/>
      <c r="VWQ206" s="372"/>
      <c r="VWR206" s="372"/>
      <c r="VWS206" s="333"/>
      <c r="VWT206" s="334"/>
      <c r="VWU206" s="372"/>
      <c r="VWV206" s="224"/>
      <c r="VWW206" s="224"/>
      <c r="VWX206" s="335"/>
      <c r="VWY206" s="335"/>
      <c r="VWZ206" s="224"/>
      <c r="VXA206" s="372"/>
      <c r="VXB206" s="372"/>
      <c r="VXC206" s="333"/>
      <c r="VXD206" s="334"/>
      <c r="VXE206" s="372"/>
      <c r="VXF206" s="224"/>
      <c r="VXG206" s="224"/>
      <c r="VXH206" s="335"/>
      <c r="VXI206" s="335"/>
      <c r="VXJ206" s="224"/>
      <c r="VXK206" s="372"/>
      <c r="VXL206" s="372"/>
      <c r="VXM206" s="333"/>
      <c r="VXN206" s="334"/>
      <c r="VXO206" s="372"/>
      <c r="VXP206" s="224"/>
      <c r="VXQ206" s="224"/>
      <c r="VXR206" s="335"/>
      <c r="VXS206" s="335"/>
      <c r="VXT206" s="224"/>
      <c r="VXU206" s="372"/>
      <c r="VXV206" s="372"/>
      <c r="VXW206" s="333"/>
      <c r="VXX206" s="334"/>
      <c r="VXY206" s="372"/>
      <c r="VXZ206" s="224"/>
      <c r="VYA206" s="224"/>
      <c r="VYB206" s="335"/>
      <c r="VYC206" s="335"/>
      <c r="VYD206" s="224"/>
      <c r="VYE206" s="372"/>
      <c r="VYF206" s="372"/>
      <c r="VYG206" s="333"/>
      <c r="VYH206" s="334"/>
      <c r="VYI206" s="372"/>
      <c r="VYJ206" s="224"/>
      <c r="VYK206" s="224"/>
      <c r="VYL206" s="335"/>
      <c r="VYM206" s="335"/>
      <c r="VYN206" s="224"/>
      <c r="VYO206" s="372"/>
      <c r="VYP206" s="372"/>
      <c r="VYQ206" s="333"/>
      <c r="VYR206" s="334"/>
      <c r="VYS206" s="372"/>
      <c r="VYT206" s="224"/>
      <c r="VYU206" s="224"/>
      <c r="VYV206" s="335"/>
      <c r="VYW206" s="335"/>
      <c r="VYX206" s="224"/>
      <c r="VYY206" s="372"/>
      <c r="VYZ206" s="372"/>
      <c r="VZA206" s="333"/>
      <c r="VZB206" s="334"/>
      <c r="VZC206" s="372"/>
      <c r="VZD206" s="224"/>
      <c r="VZE206" s="224"/>
      <c r="VZF206" s="335"/>
      <c r="VZG206" s="335"/>
      <c r="VZH206" s="224"/>
      <c r="VZI206" s="372"/>
      <c r="VZJ206" s="372"/>
      <c r="VZK206" s="333"/>
      <c r="VZL206" s="334"/>
      <c r="VZM206" s="372"/>
      <c r="VZN206" s="224"/>
      <c r="VZO206" s="224"/>
      <c r="VZP206" s="335"/>
      <c r="VZQ206" s="335"/>
      <c r="VZR206" s="224"/>
      <c r="VZS206" s="372"/>
      <c r="VZT206" s="372"/>
      <c r="VZU206" s="333"/>
      <c r="VZV206" s="334"/>
      <c r="VZW206" s="372"/>
      <c r="VZX206" s="224"/>
      <c r="VZY206" s="224"/>
      <c r="VZZ206" s="335"/>
      <c r="WAA206" s="335"/>
      <c r="WAB206" s="224"/>
      <c r="WAC206" s="372"/>
      <c r="WAD206" s="372"/>
      <c r="WAE206" s="333"/>
      <c r="WAF206" s="334"/>
      <c r="WAG206" s="372"/>
      <c r="WAH206" s="224"/>
      <c r="WAI206" s="224"/>
      <c r="WAJ206" s="335"/>
      <c r="WAK206" s="335"/>
      <c r="WAL206" s="224"/>
      <c r="WAM206" s="372"/>
      <c r="WAN206" s="372"/>
      <c r="WAO206" s="333"/>
      <c r="WAP206" s="334"/>
      <c r="WAQ206" s="372"/>
      <c r="WAR206" s="224"/>
      <c r="WAS206" s="224"/>
      <c r="WAT206" s="335"/>
      <c r="WAU206" s="335"/>
      <c r="WAV206" s="224"/>
      <c r="WAW206" s="372"/>
      <c r="WAX206" s="372"/>
      <c r="WAY206" s="333"/>
      <c r="WAZ206" s="334"/>
      <c r="WBA206" s="372"/>
      <c r="WBB206" s="224"/>
      <c r="WBC206" s="224"/>
      <c r="WBD206" s="335"/>
      <c r="WBE206" s="335"/>
      <c r="WBF206" s="224"/>
      <c r="WBG206" s="372"/>
      <c r="WBH206" s="372"/>
      <c r="WBI206" s="333"/>
      <c r="WBJ206" s="334"/>
      <c r="WBK206" s="372"/>
      <c r="WBL206" s="224"/>
      <c r="WBM206" s="224"/>
      <c r="WBN206" s="335"/>
      <c r="WBO206" s="335"/>
      <c r="WBP206" s="224"/>
      <c r="WBQ206" s="372"/>
      <c r="WBR206" s="372"/>
      <c r="WBS206" s="333"/>
      <c r="WBT206" s="334"/>
      <c r="WBU206" s="372"/>
      <c r="WBV206" s="224"/>
      <c r="WBW206" s="224"/>
      <c r="WBX206" s="335"/>
      <c r="WBY206" s="335"/>
      <c r="WBZ206" s="224"/>
      <c r="WCA206" s="372"/>
      <c r="WCB206" s="372"/>
      <c r="WCC206" s="333"/>
      <c r="WCD206" s="334"/>
      <c r="WCE206" s="372"/>
      <c r="WCF206" s="224"/>
      <c r="WCG206" s="224"/>
      <c r="WCH206" s="335"/>
      <c r="WCI206" s="335"/>
      <c r="WCJ206" s="224"/>
      <c r="WCK206" s="372"/>
      <c r="WCL206" s="372"/>
      <c r="WCM206" s="333"/>
      <c r="WCN206" s="334"/>
      <c r="WCO206" s="372"/>
      <c r="WCP206" s="224"/>
      <c r="WCQ206" s="224"/>
      <c r="WCR206" s="335"/>
      <c r="WCS206" s="335"/>
      <c r="WCT206" s="224"/>
      <c r="WCU206" s="372"/>
      <c r="WCV206" s="372"/>
      <c r="WCW206" s="333"/>
      <c r="WCX206" s="334"/>
      <c r="WCY206" s="372"/>
      <c r="WCZ206" s="224"/>
      <c r="WDA206" s="224"/>
      <c r="WDB206" s="335"/>
      <c r="WDC206" s="335"/>
      <c r="WDD206" s="224"/>
      <c r="WDE206" s="372"/>
      <c r="WDF206" s="372"/>
      <c r="WDG206" s="333"/>
      <c r="WDH206" s="334"/>
      <c r="WDI206" s="372"/>
      <c r="WDJ206" s="224"/>
      <c r="WDK206" s="224"/>
      <c r="WDL206" s="335"/>
      <c r="WDM206" s="335"/>
      <c r="WDN206" s="224"/>
      <c r="WDO206" s="372"/>
      <c r="WDP206" s="372"/>
      <c r="WDQ206" s="333"/>
      <c r="WDR206" s="334"/>
      <c r="WDS206" s="372"/>
      <c r="WDT206" s="224"/>
      <c r="WDU206" s="224"/>
      <c r="WDV206" s="335"/>
      <c r="WDW206" s="335"/>
      <c r="WDX206" s="224"/>
      <c r="WDY206" s="372"/>
      <c r="WDZ206" s="372"/>
      <c r="WEA206" s="333"/>
      <c r="WEB206" s="334"/>
      <c r="WEC206" s="372"/>
      <c r="WED206" s="224"/>
      <c r="WEE206" s="224"/>
      <c r="WEF206" s="335"/>
      <c r="WEG206" s="335"/>
      <c r="WEH206" s="224"/>
      <c r="WEI206" s="372"/>
      <c r="WEJ206" s="372"/>
      <c r="WEK206" s="333"/>
      <c r="WEL206" s="334"/>
      <c r="WEM206" s="372"/>
      <c r="WEN206" s="224"/>
      <c r="WEO206" s="224"/>
      <c r="WEP206" s="335"/>
      <c r="WEQ206" s="335"/>
      <c r="WER206" s="224"/>
      <c r="WES206" s="372"/>
      <c r="WET206" s="372"/>
      <c r="WEU206" s="333"/>
      <c r="WEV206" s="334"/>
      <c r="WEW206" s="372"/>
      <c r="WEX206" s="224"/>
      <c r="WEY206" s="224"/>
      <c r="WEZ206" s="335"/>
      <c r="WFA206" s="335"/>
      <c r="WFB206" s="224"/>
      <c r="WFC206" s="372"/>
      <c r="WFD206" s="372"/>
      <c r="WFE206" s="333"/>
      <c r="WFF206" s="334"/>
      <c r="WFG206" s="372"/>
      <c r="WFH206" s="224"/>
      <c r="WFI206" s="224"/>
      <c r="WFJ206" s="335"/>
      <c r="WFK206" s="335"/>
      <c r="WFL206" s="224"/>
      <c r="WFM206" s="372"/>
      <c r="WFN206" s="372"/>
      <c r="WFO206" s="333"/>
      <c r="WFP206" s="334"/>
      <c r="WFQ206" s="372"/>
      <c r="WFR206" s="224"/>
      <c r="WFS206" s="224"/>
      <c r="WFT206" s="335"/>
      <c r="WFU206" s="335"/>
      <c r="WFV206" s="224"/>
      <c r="WFW206" s="372"/>
      <c r="WFX206" s="372"/>
      <c r="WFY206" s="333"/>
      <c r="WFZ206" s="334"/>
      <c r="WGA206" s="372"/>
      <c r="WGB206" s="224"/>
      <c r="WGC206" s="224"/>
      <c r="WGD206" s="335"/>
      <c r="WGE206" s="335"/>
      <c r="WGF206" s="224"/>
      <c r="WGG206" s="372"/>
      <c r="WGH206" s="372"/>
      <c r="WGI206" s="333"/>
      <c r="WGJ206" s="334"/>
      <c r="WGK206" s="372"/>
      <c r="WGL206" s="224"/>
      <c r="WGM206" s="224"/>
      <c r="WGN206" s="335"/>
      <c r="WGO206" s="335"/>
      <c r="WGP206" s="224"/>
      <c r="WGQ206" s="372"/>
      <c r="WGR206" s="372"/>
      <c r="WGS206" s="333"/>
      <c r="WGT206" s="334"/>
      <c r="WGU206" s="372"/>
      <c r="WGV206" s="224"/>
      <c r="WGW206" s="224"/>
      <c r="WGX206" s="335"/>
      <c r="WGY206" s="335"/>
      <c r="WGZ206" s="224"/>
      <c r="WHA206" s="372"/>
      <c r="WHB206" s="372"/>
      <c r="WHC206" s="333"/>
      <c r="WHD206" s="334"/>
      <c r="WHE206" s="372"/>
      <c r="WHF206" s="224"/>
      <c r="WHG206" s="224"/>
      <c r="WHH206" s="335"/>
      <c r="WHI206" s="335"/>
      <c r="WHJ206" s="224"/>
      <c r="WHK206" s="372"/>
      <c r="WHL206" s="372"/>
      <c r="WHM206" s="333"/>
      <c r="WHN206" s="334"/>
      <c r="WHO206" s="372"/>
      <c r="WHP206" s="224"/>
      <c r="WHQ206" s="224"/>
      <c r="WHR206" s="335"/>
      <c r="WHS206" s="335"/>
      <c r="WHT206" s="224"/>
      <c r="WHU206" s="372"/>
      <c r="WHV206" s="372"/>
      <c r="WHW206" s="333"/>
      <c r="WHX206" s="334"/>
      <c r="WHY206" s="372"/>
      <c r="WHZ206" s="224"/>
      <c r="WIA206" s="224"/>
      <c r="WIB206" s="335"/>
      <c r="WIC206" s="335"/>
      <c r="WID206" s="224"/>
      <c r="WIE206" s="372"/>
      <c r="WIF206" s="372"/>
      <c r="WIG206" s="333"/>
      <c r="WIH206" s="334"/>
      <c r="WII206" s="372"/>
      <c r="WIJ206" s="224"/>
      <c r="WIK206" s="224"/>
      <c r="WIL206" s="335"/>
      <c r="WIM206" s="335"/>
      <c r="WIN206" s="224"/>
      <c r="WIO206" s="372"/>
      <c r="WIP206" s="372"/>
      <c r="WIQ206" s="333"/>
      <c r="WIR206" s="334"/>
      <c r="WIS206" s="372"/>
      <c r="WIT206" s="224"/>
      <c r="WIU206" s="224"/>
      <c r="WIV206" s="335"/>
      <c r="WIW206" s="335"/>
      <c r="WIX206" s="224"/>
      <c r="WIY206" s="372"/>
      <c r="WIZ206" s="372"/>
      <c r="WJA206" s="333"/>
      <c r="WJB206" s="334"/>
      <c r="WJC206" s="372"/>
      <c r="WJD206" s="224"/>
      <c r="WJE206" s="224"/>
      <c r="WJF206" s="335"/>
      <c r="WJG206" s="335"/>
      <c r="WJH206" s="224"/>
      <c r="WJI206" s="372"/>
      <c r="WJJ206" s="372"/>
      <c r="WJK206" s="333"/>
      <c r="WJL206" s="334"/>
      <c r="WJM206" s="372"/>
      <c r="WJN206" s="224"/>
      <c r="WJO206" s="224"/>
      <c r="WJP206" s="335"/>
      <c r="WJQ206" s="335"/>
      <c r="WJR206" s="224"/>
      <c r="WJS206" s="372"/>
      <c r="WJT206" s="372"/>
      <c r="WJU206" s="333"/>
      <c r="WJV206" s="334"/>
      <c r="WJW206" s="372"/>
      <c r="WJX206" s="224"/>
      <c r="WJY206" s="224"/>
      <c r="WJZ206" s="335"/>
      <c r="WKA206" s="335"/>
      <c r="WKB206" s="224"/>
      <c r="WKC206" s="372"/>
      <c r="WKD206" s="372"/>
      <c r="WKE206" s="333"/>
      <c r="WKF206" s="334"/>
      <c r="WKG206" s="372"/>
      <c r="WKH206" s="224"/>
      <c r="WKI206" s="224"/>
      <c r="WKJ206" s="335"/>
      <c r="WKK206" s="335"/>
      <c r="WKL206" s="224"/>
      <c r="WKM206" s="372"/>
      <c r="WKN206" s="372"/>
      <c r="WKO206" s="333"/>
      <c r="WKP206" s="334"/>
      <c r="WKQ206" s="372"/>
      <c r="WKR206" s="224"/>
      <c r="WKS206" s="224"/>
      <c r="WKT206" s="335"/>
      <c r="WKU206" s="335"/>
      <c r="WKV206" s="224"/>
      <c r="WKW206" s="372"/>
      <c r="WKX206" s="372"/>
      <c r="WKY206" s="333"/>
      <c r="WKZ206" s="334"/>
      <c r="WLA206" s="372"/>
      <c r="WLB206" s="224"/>
      <c r="WLC206" s="224"/>
      <c r="WLD206" s="335"/>
      <c r="WLE206" s="335"/>
      <c r="WLF206" s="224"/>
      <c r="WLG206" s="372"/>
      <c r="WLH206" s="372"/>
      <c r="WLI206" s="333"/>
      <c r="WLJ206" s="334"/>
      <c r="WLK206" s="372"/>
      <c r="WLL206" s="224"/>
      <c r="WLM206" s="224"/>
      <c r="WLN206" s="335"/>
      <c r="WLO206" s="335"/>
      <c r="WLP206" s="224"/>
      <c r="WLQ206" s="372"/>
      <c r="WLR206" s="372"/>
      <c r="WLS206" s="333"/>
      <c r="WLT206" s="334"/>
      <c r="WLU206" s="372"/>
      <c r="WLV206" s="224"/>
      <c r="WLW206" s="224"/>
      <c r="WLX206" s="335"/>
      <c r="WLY206" s="335"/>
      <c r="WLZ206" s="224"/>
      <c r="WMA206" s="372"/>
      <c r="WMB206" s="372"/>
      <c r="WMC206" s="333"/>
      <c r="WMD206" s="334"/>
      <c r="WME206" s="372"/>
      <c r="WMF206" s="224"/>
      <c r="WMG206" s="224"/>
      <c r="WMH206" s="335"/>
      <c r="WMI206" s="335"/>
      <c r="WMJ206" s="224"/>
      <c r="WMK206" s="372"/>
      <c r="WML206" s="372"/>
      <c r="WMM206" s="333"/>
      <c r="WMN206" s="334"/>
      <c r="WMO206" s="372"/>
      <c r="WMP206" s="224"/>
      <c r="WMQ206" s="224"/>
      <c r="WMR206" s="335"/>
      <c r="WMS206" s="335"/>
      <c r="WMT206" s="224"/>
      <c r="WMU206" s="372"/>
      <c r="WMV206" s="372"/>
      <c r="WMW206" s="333"/>
      <c r="WMX206" s="334"/>
      <c r="WMY206" s="372"/>
      <c r="WMZ206" s="224"/>
      <c r="WNA206" s="224"/>
      <c r="WNB206" s="335"/>
      <c r="WNC206" s="335"/>
      <c r="WND206" s="224"/>
      <c r="WNE206" s="372"/>
      <c r="WNF206" s="372"/>
      <c r="WNG206" s="333"/>
      <c r="WNH206" s="334"/>
      <c r="WNI206" s="372"/>
      <c r="WNJ206" s="224"/>
      <c r="WNK206" s="224"/>
      <c r="WNL206" s="335"/>
      <c r="WNM206" s="335"/>
      <c r="WNN206" s="224"/>
      <c r="WNO206" s="372"/>
      <c r="WNP206" s="372"/>
      <c r="WNQ206" s="333"/>
      <c r="WNR206" s="334"/>
      <c r="WNS206" s="372"/>
      <c r="WNT206" s="224"/>
      <c r="WNU206" s="224"/>
      <c r="WNV206" s="335"/>
      <c r="WNW206" s="335"/>
      <c r="WNX206" s="224"/>
      <c r="WNY206" s="372"/>
      <c r="WNZ206" s="372"/>
      <c r="WOA206" s="333"/>
      <c r="WOB206" s="334"/>
      <c r="WOC206" s="372"/>
      <c r="WOD206" s="224"/>
      <c r="WOE206" s="224"/>
      <c r="WOF206" s="335"/>
      <c r="WOG206" s="335"/>
      <c r="WOH206" s="224"/>
      <c r="WOI206" s="372"/>
      <c r="WOJ206" s="372"/>
      <c r="WOK206" s="333"/>
      <c r="WOL206" s="334"/>
      <c r="WOM206" s="372"/>
      <c r="WON206" s="224"/>
      <c r="WOO206" s="224"/>
      <c r="WOP206" s="335"/>
      <c r="WOQ206" s="335"/>
      <c r="WOR206" s="224"/>
      <c r="WOS206" s="372"/>
      <c r="WOT206" s="372"/>
      <c r="WOU206" s="333"/>
      <c r="WOV206" s="334"/>
      <c r="WOW206" s="372"/>
      <c r="WOX206" s="224"/>
      <c r="WOY206" s="224"/>
      <c r="WOZ206" s="335"/>
      <c r="WPA206" s="335"/>
      <c r="WPB206" s="224"/>
      <c r="WPC206" s="372"/>
      <c r="WPD206" s="372"/>
      <c r="WPE206" s="333"/>
      <c r="WPF206" s="334"/>
      <c r="WPG206" s="372"/>
      <c r="WPH206" s="224"/>
      <c r="WPI206" s="224"/>
      <c r="WPJ206" s="335"/>
      <c r="WPK206" s="335"/>
      <c r="WPL206" s="224"/>
      <c r="WPM206" s="372"/>
      <c r="WPN206" s="372"/>
      <c r="WPO206" s="333"/>
      <c r="WPP206" s="334"/>
      <c r="WPQ206" s="372"/>
      <c r="WPR206" s="224"/>
      <c r="WPS206" s="224"/>
      <c r="WPT206" s="335"/>
      <c r="WPU206" s="335"/>
      <c r="WPV206" s="224"/>
      <c r="WPW206" s="372"/>
      <c r="WPX206" s="372"/>
      <c r="WPY206" s="333"/>
      <c r="WPZ206" s="334"/>
      <c r="WQA206" s="372"/>
      <c r="WQB206" s="224"/>
      <c r="WQC206" s="224"/>
      <c r="WQD206" s="335"/>
      <c r="WQE206" s="335"/>
      <c r="WQF206" s="224"/>
      <c r="WQG206" s="372"/>
      <c r="WQH206" s="372"/>
      <c r="WQI206" s="333"/>
      <c r="WQJ206" s="334"/>
      <c r="WQK206" s="372"/>
      <c r="WQL206" s="224"/>
      <c r="WQM206" s="224"/>
      <c r="WQN206" s="335"/>
      <c r="WQO206" s="335"/>
      <c r="WQP206" s="224"/>
      <c r="WQQ206" s="372"/>
      <c r="WQR206" s="372"/>
      <c r="WQS206" s="333"/>
      <c r="WQT206" s="334"/>
      <c r="WQU206" s="372"/>
      <c r="WQV206" s="224"/>
      <c r="WQW206" s="224"/>
      <c r="WQX206" s="335"/>
      <c r="WQY206" s="335"/>
      <c r="WQZ206" s="224"/>
      <c r="WRA206" s="372"/>
      <c r="WRB206" s="372"/>
      <c r="WRC206" s="333"/>
      <c r="WRD206" s="334"/>
      <c r="WRE206" s="372"/>
      <c r="WRF206" s="224"/>
      <c r="WRG206" s="224"/>
      <c r="WRH206" s="335"/>
      <c r="WRI206" s="335"/>
      <c r="WRJ206" s="224"/>
      <c r="WRK206" s="372"/>
      <c r="WRL206" s="372"/>
      <c r="WRM206" s="333"/>
      <c r="WRN206" s="334"/>
      <c r="WRO206" s="372"/>
      <c r="WRP206" s="224"/>
      <c r="WRQ206" s="224"/>
      <c r="WRR206" s="335"/>
      <c r="WRS206" s="335"/>
      <c r="WRT206" s="224"/>
      <c r="WRU206" s="372"/>
      <c r="WRV206" s="372"/>
      <c r="WRW206" s="333"/>
      <c r="WRX206" s="334"/>
      <c r="WRY206" s="372"/>
      <c r="WRZ206" s="224"/>
      <c r="WSA206" s="224"/>
      <c r="WSB206" s="335"/>
      <c r="WSC206" s="335"/>
      <c r="WSD206" s="224"/>
      <c r="WSE206" s="372"/>
      <c r="WSF206" s="372"/>
      <c r="WSG206" s="333"/>
      <c r="WSH206" s="334"/>
      <c r="WSI206" s="372"/>
      <c r="WSJ206" s="224"/>
      <c r="WSK206" s="224"/>
      <c r="WSL206" s="335"/>
      <c r="WSM206" s="335"/>
      <c r="WSN206" s="224"/>
      <c r="WSO206" s="372"/>
      <c r="WSP206" s="372"/>
      <c r="WSQ206" s="333"/>
      <c r="WSR206" s="334"/>
      <c r="WSS206" s="372"/>
      <c r="WST206" s="224"/>
      <c r="WSU206" s="224"/>
      <c r="WSV206" s="335"/>
      <c r="WSW206" s="335"/>
      <c r="WSX206" s="224"/>
      <c r="WSY206" s="372"/>
      <c r="WSZ206" s="372"/>
      <c r="WTA206" s="333"/>
      <c r="WTB206" s="334"/>
      <c r="WTC206" s="372"/>
      <c r="WTD206" s="224"/>
      <c r="WTE206" s="224"/>
      <c r="WTF206" s="335"/>
      <c r="WTG206" s="335"/>
      <c r="WTH206" s="224"/>
      <c r="WTI206" s="372"/>
      <c r="WTJ206" s="372"/>
      <c r="WTK206" s="333"/>
      <c r="WTL206" s="334"/>
      <c r="WTM206" s="372"/>
      <c r="WTN206" s="224"/>
      <c r="WTO206" s="224"/>
      <c r="WTP206" s="335"/>
      <c r="WTQ206" s="335"/>
      <c r="WTR206" s="224"/>
      <c r="WTS206" s="372"/>
      <c r="WTT206" s="372"/>
      <c r="WTU206" s="333"/>
      <c r="WTV206" s="334"/>
      <c r="WTW206" s="372"/>
      <c r="WTX206" s="224"/>
      <c r="WTY206" s="224"/>
      <c r="WTZ206" s="335"/>
      <c r="WUA206" s="335"/>
      <c r="WUB206" s="224"/>
      <c r="WUC206" s="372"/>
      <c r="WUD206" s="372"/>
      <c r="WUE206" s="333"/>
      <c r="WUF206" s="334"/>
      <c r="WUG206" s="372"/>
      <c r="WUH206" s="224"/>
      <c r="WUI206" s="224"/>
      <c r="WUJ206" s="335"/>
      <c r="WUK206" s="335"/>
      <c r="WUL206" s="224"/>
      <c r="WUM206" s="372"/>
      <c r="WUN206" s="372"/>
      <c r="WUO206" s="333"/>
      <c r="WUP206" s="334"/>
      <c r="WUQ206" s="372"/>
      <c r="WUR206" s="224"/>
      <c r="WUS206" s="224"/>
      <c r="WUT206" s="335"/>
      <c r="WUU206" s="335"/>
      <c r="WUV206" s="224"/>
      <c r="WUW206" s="372"/>
      <c r="WUX206" s="372"/>
      <c r="WUY206" s="333"/>
      <c r="WUZ206" s="334"/>
      <c r="WVA206" s="372"/>
      <c r="WVB206" s="224"/>
      <c r="WVC206" s="224"/>
      <c r="WVD206" s="335"/>
      <c r="WVE206" s="335"/>
      <c r="WVF206" s="224"/>
      <c r="WVG206" s="372"/>
      <c r="WVH206" s="372"/>
      <c r="WVI206" s="333"/>
      <c r="WVJ206" s="334"/>
      <c r="WVK206" s="372"/>
      <c r="WVL206" s="224"/>
      <c r="WVM206" s="224"/>
      <c r="WVN206" s="335"/>
      <c r="WVO206" s="335"/>
      <c r="WVP206" s="224"/>
      <c r="WVQ206" s="372"/>
      <c r="WVR206" s="372"/>
      <c r="WVS206" s="333"/>
      <c r="WVT206" s="334"/>
      <c r="WVU206" s="372"/>
      <c r="WVV206" s="224"/>
      <c r="WVW206" s="224"/>
      <c r="WVX206" s="335"/>
      <c r="WVY206" s="335"/>
      <c r="WVZ206" s="224"/>
      <c r="WWA206" s="372"/>
      <c r="WWB206" s="372"/>
      <c r="WWC206" s="333"/>
      <c r="WWD206" s="334"/>
      <c r="WWE206" s="372"/>
      <c r="WWF206" s="224"/>
      <c r="WWG206" s="224"/>
      <c r="WWH206" s="335"/>
      <c r="WWI206" s="335"/>
      <c r="WWJ206" s="224"/>
      <c r="WWK206" s="372"/>
      <c r="WWL206" s="372"/>
      <c r="WWM206" s="333"/>
      <c r="WWN206" s="334"/>
      <c r="WWO206" s="372"/>
      <c r="WWP206" s="224"/>
      <c r="WWQ206" s="224"/>
      <c r="WWR206" s="335"/>
      <c r="WWS206" s="335"/>
      <c r="WWT206" s="224"/>
      <c r="WWU206" s="372"/>
      <c r="WWV206" s="372"/>
      <c r="WWW206" s="333"/>
      <c r="WWX206" s="334"/>
      <c r="WWY206" s="372"/>
      <c r="WWZ206" s="224"/>
      <c r="WXA206" s="224"/>
      <c r="WXB206" s="335"/>
      <c r="WXC206" s="335"/>
      <c r="WXD206" s="224"/>
      <c r="WXE206" s="372"/>
      <c r="WXF206" s="372"/>
      <c r="WXG206" s="333"/>
      <c r="WXH206" s="334"/>
      <c r="WXI206" s="372"/>
      <c r="WXJ206" s="224"/>
      <c r="WXK206" s="224"/>
      <c r="WXL206" s="335"/>
      <c r="WXM206" s="335"/>
      <c r="WXN206" s="224"/>
      <c r="WXO206" s="372"/>
      <c r="WXP206" s="372"/>
      <c r="WXQ206" s="333"/>
      <c r="WXR206" s="334"/>
      <c r="WXS206" s="372"/>
      <c r="WXT206" s="224"/>
      <c r="WXU206" s="224"/>
      <c r="WXV206" s="335"/>
      <c r="WXW206" s="335"/>
      <c r="WXX206" s="224"/>
      <c r="WXY206" s="372"/>
      <c r="WXZ206" s="372"/>
      <c r="WYA206" s="333"/>
      <c r="WYB206" s="334"/>
      <c r="WYC206" s="372"/>
      <c r="WYD206" s="224"/>
      <c r="WYE206" s="224"/>
      <c r="WYF206" s="335"/>
      <c r="WYG206" s="335"/>
      <c r="WYH206" s="224"/>
      <c r="WYI206" s="372"/>
      <c r="WYJ206" s="372"/>
      <c r="WYK206" s="333"/>
      <c r="WYL206" s="334"/>
      <c r="WYM206" s="372"/>
      <c r="WYN206" s="224"/>
      <c r="WYO206" s="224"/>
      <c r="WYP206" s="335"/>
      <c r="WYQ206" s="335"/>
      <c r="WYR206" s="224"/>
      <c r="WYS206" s="372"/>
      <c r="WYT206" s="372"/>
      <c r="WYU206" s="333"/>
      <c r="WYV206" s="334"/>
      <c r="WYW206" s="372"/>
      <c r="WYX206" s="224"/>
      <c r="WYY206" s="224"/>
      <c r="WYZ206" s="335"/>
      <c r="WZA206" s="335"/>
      <c r="WZB206" s="224"/>
      <c r="WZC206" s="372"/>
      <c r="WZD206" s="372"/>
      <c r="WZE206" s="333"/>
      <c r="WZF206" s="334"/>
      <c r="WZG206" s="372"/>
      <c r="WZH206" s="224"/>
      <c r="WZI206" s="224"/>
      <c r="WZJ206" s="335"/>
      <c r="WZK206" s="335"/>
      <c r="WZL206" s="224"/>
      <c r="WZM206" s="372"/>
      <c r="WZN206" s="372"/>
      <c r="WZO206" s="333"/>
      <c r="WZP206" s="334"/>
      <c r="WZQ206" s="372"/>
      <c r="WZR206" s="224"/>
      <c r="WZS206" s="224"/>
      <c r="WZT206" s="335"/>
      <c r="WZU206" s="335"/>
      <c r="WZV206" s="224"/>
      <c r="WZW206" s="372"/>
      <c r="WZX206" s="372"/>
      <c r="WZY206" s="333"/>
      <c r="WZZ206" s="334"/>
      <c r="XAA206" s="372"/>
      <c r="XAB206" s="224"/>
      <c r="XAC206" s="224"/>
      <c r="XAD206" s="335"/>
      <c r="XAE206" s="335"/>
      <c r="XAF206" s="224"/>
      <c r="XAG206" s="372"/>
      <c r="XAH206" s="372"/>
      <c r="XAI206" s="333"/>
      <c r="XAJ206" s="334"/>
      <c r="XAK206" s="372"/>
      <c r="XAL206" s="224"/>
      <c r="XAM206" s="224"/>
      <c r="XAN206" s="335"/>
      <c r="XAO206" s="335"/>
      <c r="XAP206" s="224"/>
      <c r="XAQ206" s="372"/>
      <c r="XAR206" s="372"/>
      <c r="XAS206" s="333"/>
      <c r="XAT206" s="334"/>
      <c r="XAU206" s="372"/>
      <c r="XAV206" s="224"/>
      <c r="XAW206" s="224"/>
      <c r="XAX206" s="335"/>
      <c r="XAY206" s="335"/>
      <c r="XAZ206" s="224"/>
      <c r="XBA206" s="372"/>
      <c r="XBB206" s="372"/>
      <c r="XBC206" s="333"/>
      <c r="XBD206" s="334"/>
      <c r="XBE206" s="372"/>
      <c r="XBF206" s="224"/>
      <c r="XBG206" s="224"/>
      <c r="XBH206" s="335"/>
      <c r="XBI206" s="335"/>
      <c r="XBJ206" s="224"/>
      <c r="XBK206" s="372"/>
      <c r="XBL206" s="372"/>
      <c r="XBM206" s="333"/>
      <c r="XBN206" s="334"/>
      <c r="XBO206" s="372"/>
      <c r="XBP206" s="224"/>
      <c r="XBQ206" s="224"/>
      <c r="XBR206" s="335"/>
      <c r="XBS206" s="335"/>
      <c r="XBT206" s="224"/>
      <c r="XBU206" s="372"/>
      <c r="XBV206" s="372"/>
      <c r="XBW206" s="333"/>
      <c r="XBX206" s="334"/>
      <c r="XBY206" s="372"/>
      <c r="XBZ206" s="224"/>
      <c r="XCA206" s="224"/>
      <c r="XCB206" s="335"/>
      <c r="XCC206" s="335"/>
      <c r="XCD206" s="224"/>
      <c r="XCE206" s="372"/>
      <c r="XCF206" s="372"/>
      <c r="XCG206" s="333"/>
      <c r="XCH206" s="334"/>
      <c r="XCI206" s="372"/>
      <c r="XCJ206" s="224"/>
      <c r="XCK206" s="224"/>
      <c r="XCL206" s="335"/>
      <c r="XCM206" s="335"/>
      <c r="XCN206" s="224"/>
      <c r="XCO206" s="372"/>
      <c r="XCP206" s="372"/>
      <c r="XCQ206" s="333"/>
      <c r="XCR206" s="334"/>
      <c r="XCS206" s="372"/>
      <c r="XCT206" s="224"/>
      <c r="XCU206" s="224"/>
      <c r="XCV206" s="335"/>
      <c r="XCW206" s="335"/>
      <c r="XCX206" s="224"/>
      <c r="XCY206" s="372"/>
      <c r="XCZ206" s="372"/>
      <c r="XDA206" s="333"/>
      <c r="XDB206" s="334"/>
      <c r="XDC206" s="372"/>
      <c r="XDD206" s="224"/>
      <c r="XDE206" s="224"/>
      <c r="XDF206" s="335"/>
      <c r="XDG206" s="335"/>
      <c r="XDH206" s="224"/>
      <c r="XDI206" s="372"/>
      <c r="XDJ206" s="372"/>
      <c r="XDK206" s="333"/>
      <c r="XDL206" s="334"/>
      <c r="XDM206" s="372"/>
      <c r="XDN206" s="224"/>
      <c r="XDO206" s="224"/>
      <c r="XDP206" s="335"/>
      <c r="XDQ206" s="335"/>
      <c r="XDR206" s="224"/>
      <c r="XDS206" s="372"/>
      <c r="XDT206" s="372"/>
      <c r="XDU206" s="333"/>
      <c r="XDV206" s="334"/>
      <c r="XDW206" s="372"/>
      <c r="XDX206" s="224"/>
      <c r="XDY206" s="224"/>
      <c r="XDZ206" s="335"/>
      <c r="XEA206" s="335"/>
      <c r="XEB206" s="224"/>
      <c r="XEC206" s="372"/>
      <c r="XED206" s="372"/>
      <c r="XEE206" s="333"/>
      <c r="XEF206" s="334"/>
      <c r="XEG206" s="372"/>
      <c r="XEH206" s="224"/>
      <c r="XEI206" s="224"/>
      <c r="XEJ206" s="335"/>
      <c r="XEK206" s="335"/>
      <c r="XEL206" s="224"/>
      <c r="XEM206" s="372"/>
      <c r="XEN206" s="372"/>
      <c r="XEO206" s="333"/>
      <c r="XEP206" s="334"/>
    </row>
    <row r="207" spans="1:16383" ht="54.75" customHeight="1">
      <c r="A207" s="318">
        <v>83463</v>
      </c>
      <c r="B207" s="75" t="s">
        <v>16</v>
      </c>
      <c r="C207" s="318" t="s">
        <v>2473</v>
      </c>
      <c r="D207" s="548" t="s">
        <v>2370</v>
      </c>
      <c r="E207" s="318" t="s">
        <v>486</v>
      </c>
      <c r="F207" s="560">
        <v>2</v>
      </c>
      <c r="G207" s="316">
        <f t="shared" ref="G207:G217" si="61">$J$4</f>
        <v>0.24940000000000001</v>
      </c>
      <c r="H207" s="319"/>
      <c r="I207" s="537">
        <f>(H207*(1+$J$4))</f>
        <v>0</v>
      </c>
      <c r="J207" s="319">
        <f t="shared" ref="J207:J217" si="62">F207*I207</f>
        <v>0</v>
      </c>
      <c r="K207" s="424"/>
      <c r="L207" s="333"/>
      <c r="M207" s="334"/>
      <c r="N207" s="424"/>
      <c r="O207" s="224"/>
      <c r="P207" s="224"/>
      <c r="Q207" s="335"/>
      <c r="R207" s="335"/>
      <c r="S207" s="224"/>
      <c r="T207" s="424"/>
      <c r="U207" s="424"/>
      <c r="V207" s="333"/>
      <c r="W207" s="334"/>
      <c r="X207" s="424"/>
      <c r="Y207" s="224"/>
      <c r="Z207" s="224"/>
      <c r="AA207" s="335"/>
      <c r="AB207" s="335"/>
      <c r="AC207" s="224"/>
      <c r="AD207" s="424"/>
      <c r="AE207" s="424"/>
      <c r="AF207" s="333"/>
      <c r="AG207" s="334"/>
      <c r="AH207" s="424"/>
      <c r="AI207" s="224"/>
      <c r="AJ207" s="224"/>
      <c r="AK207" s="335"/>
      <c r="AL207" s="335"/>
      <c r="AM207" s="224"/>
      <c r="AN207" s="424"/>
      <c r="AO207" s="424"/>
      <c r="AP207" s="333"/>
      <c r="AQ207" s="334"/>
      <c r="AR207" s="424"/>
      <c r="AS207" s="224"/>
      <c r="AT207" s="224"/>
      <c r="AU207" s="335"/>
      <c r="AV207" s="335"/>
      <c r="AW207" s="224"/>
      <c r="AX207" s="424"/>
      <c r="AY207" s="424"/>
      <c r="AZ207" s="333"/>
      <c r="BA207" s="334"/>
      <c r="BB207" s="424"/>
      <c r="BC207" s="224"/>
      <c r="BD207" s="224"/>
      <c r="BE207" s="335"/>
      <c r="BF207" s="335"/>
      <c r="BG207" s="224"/>
      <c r="BH207" s="424"/>
      <c r="BI207" s="424"/>
      <c r="BJ207" s="333"/>
      <c r="BK207" s="334"/>
      <c r="BL207" s="424"/>
      <c r="BM207" s="224"/>
      <c r="BN207" s="224"/>
      <c r="BO207" s="335"/>
      <c r="BP207" s="335"/>
      <c r="BQ207" s="224"/>
      <c r="BR207" s="424"/>
      <c r="BS207" s="424"/>
      <c r="BT207" s="333"/>
      <c r="BU207" s="334"/>
      <c r="BV207" s="424"/>
      <c r="BW207" s="224"/>
      <c r="BX207" s="224"/>
      <c r="BY207" s="335"/>
      <c r="BZ207" s="335"/>
      <c r="CA207" s="224"/>
      <c r="CB207" s="424"/>
      <c r="CC207" s="424"/>
      <c r="CD207" s="333"/>
      <c r="CE207" s="334"/>
      <c r="CF207" s="424"/>
      <c r="CG207" s="224"/>
      <c r="CH207" s="224"/>
      <c r="CI207" s="335"/>
      <c r="CJ207" s="335"/>
      <c r="CK207" s="224"/>
      <c r="CL207" s="424"/>
      <c r="CM207" s="424"/>
      <c r="CN207" s="333"/>
      <c r="CO207" s="334"/>
      <c r="CP207" s="424"/>
      <c r="CQ207" s="224"/>
      <c r="CR207" s="224"/>
      <c r="CS207" s="335"/>
      <c r="CT207" s="335"/>
      <c r="CU207" s="224"/>
      <c r="CV207" s="424"/>
      <c r="CW207" s="424"/>
      <c r="CX207" s="333"/>
      <c r="CY207" s="334"/>
      <c r="CZ207" s="424"/>
      <c r="DA207" s="224"/>
      <c r="DB207" s="224"/>
      <c r="DC207" s="335"/>
      <c r="DD207" s="335"/>
      <c r="DE207" s="224"/>
      <c r="DF207" s="424"/>
      <c r="DG207" s="424"/>
      <c r="DH207" s="333"/>
      <c r="DI207" s="334"/>
      <c r="DJ207" s="424"/>
      <c r="DK207" s="224"/>
      <c r="DL207" s="224"/>
      <c r="DM207" s="335"/>
      <c r="DN207" s="335"/>
      <c r="DO207" s="224"/>
      <c r="DP207" s="424"/>
      <c r="DQ207" s="424"/>
      <c r="DR207" s="333"/>
      <c r="DS207" s="334"/>
      <c r="DT207" s="424"/>
      <c r="DU207" s="224"/>
      <c r="DV207" s="224"/>
      <c r="DW207" s="335"/>
      <c r="DX207" s="335"/>
      <c r="DY207" s="224"/>
      <c r="DZ207" s="424"/>
      <c r="EA207" s="424"/>
      <c r="EB207" s="333"/>
      <c r="EC207" s="334"/>
      <c r="ED207" s="424"/>
      <c r="EE207" s="224"/>
      <c r="EF207" s="224"/>
      <c r="EG207" s="335"/>
      <c r="EH207" s="335"/>
      <c r="EI207" s="224"/>
      <c r="EJ207" s="424"/>
      <c r="EK207" s="424"/>
      <c r="EL207" s="333"/>
      <c r="EM207" s="334"/>
      <c r="EN207" s="424"/>
      <c r="EO207" s="224"/>
      <c r="EP207" s="224"/>
      <c r="EQ207" s="335"/>
      <c r="ER207" s="335"/>
      <c r="ES207" s="224"/>
      <c r="ET207" s="424"/>
      <c r="EU207" s="424"/>
      <c r="EV207" s="333"/>
      <c r="EW207" s="334"/>
      <c r="EX207" s="424"/>
      <c r="EY207" s="224"/>
      <c r="EZ207" s="224"/>
      <c r="FA207" s="335"/>
      <c r="FB207" s="335"/>
      <c r="FC207" s="224"/>
      <c r="FD207" s="424"/>
      <c r="FE207" s="424"/>
      <c r="FF207" s="333"/>
      <c r="FG207" s="334"/>
      <c r="FH207" s="424"/>
      <c r="FI207" s="224"/>
      <c r="FJ207" s="224"/>
      <c r="FK207" s="335"/>
      <c r="FL207" s="335"/>
      <c r="FM207" s="224"/>
      <c r="FN207" s="424"/>
      <c r="FO207" s="424"/>
      <c r="FP207" s="333"/>
      <c r="FQ207" s="334"/>
      <c r="FR207" s="424"/>
      <c r="FS207" s="224"/>
      <c r="FT207" s="224"/>
      <c r="FU207" s="335"/>
      <c r="FV207" s="335"/>
      <c r="FW207" s="224"/>
      <c r="FX207" s="424"/>
      <c r="FY207" s="424"/>
      <c r="FZ207" s="333"/>
      <c r="GA207" s="334"/>
      <c r="GB207" s="424"/>
      <c r="GC207" s="224"/>
      <c r="GD207" s="224"/>
      <c r="GE207" s="335"/>
      <c r="GF207" s="335"/>
      <c r="GG207" s="224"/>
      <c r="GH207" s="424"/>
      <c r="GI207" s="424"/>
      <c r="GJ207" s="333"/>
      <c r="GK207" s="334"/>
      <c r="GL207" s="424"/>
      <c r="GM207" s="224"/>
      <c r="GN207" s="224"/>
      <c r="GO207" s="335"/>
      <c r="GP207" s="335"/>
      <c r="GQ207" s="224"/>
      <c r="GR207" s="424"/>
      <c r="GS207" s="424"/>
      <c r="GT207" s="333"/>
      <c r="GU207" s="334"/>
      <c r="GV207" s="424"/>
      <c r="GW207" s="224"/>
      <c r="GX207" s="224"/>
      <c r="GY207" s="335"/>
      <c r="GZ207" s="335"/>
      <c r="HA207" s="224"/>
      <c r="HB207" s="424"/>
      <c r="HC207" s="424"/>
      <c r="HD207" s="333"/>
      <c r="HE207" s="334"/>
      <c r="HF207" s="424"/>
      <c r="HG207" s="224"/>
      <c r="HH207" s="224"/>
      <c r="HI207" s="335"/>
      <c r="HJ207" s="335"/>
      <c r="HK207" s="224"/>
      <c r="HL207" s="424"/>
      <c r="HM207" s="424"/>
      <c r="HN207" s="333"/>
      <c r="HO207" s="334"/>
      <c r="HP207" s="424"/>
      <c r="HQ207" s="224"/>
      <c r="HR207" s="224"/>
      <c r="HS207" s="335"/>
      <c r="HT207" s="335"/>
      <c r="HU207" s="224"/>
      <c r="HV207" s="424"/>
      <c r="HW207" s="424"/>
      <c r="HX207" s="333"/>
      <c r="HY207" s="334"/>
      <c r="HZ207" s="424"/>
      <c r="IA207" s="224"/>
      <c r="IB207" s="224"/>
      <c r="IC207" s="335"/>
      <c r="ID207" s="335"/>
      <c r="IE207" s="224"/>
      <c r="IF207" s="424"/>
      <c r="IG207" s="424"/>
      <c r="IH207" s="333"/>
      <c r="II207" s="334"/>
      <c r="IJ207" s="424"/>
      <c r="IK207" s="224"/>
      <c r="IL207" s="224"/>
      <c r="IM207" s="335"/>
      <c r="IN207" s="335"/>
      <c r="IO207" s="224"/>
      <c r="IP207" s="424"/>
      <c r="IQ207" s="424"/>
      <c r="IR207" s="333"/>
      <c r="IS207" s="334"/>
      <c r="IT207" s="424"/>
      <c r="IU207" s="224"/>
      <c r="IV207" s="224"/>
      <c r="IW207" s="335"/>
      <c r="IX207" s="335"/>
      <c r="IY207" s="224"/>
      <c r="IZ207" s="424"/>
      <c r="JA207" s="424"/>
      <c r="JB207" s="333"/>
      <c r="JC207" s="334"/>
      <c r="JD207" s="424"/>
      <c r="JE207" s="224"/>
      <c r="JF207" s="224"/>
      <c r="JG207" s="335"/>
      <c r="JH207" s="335"/>
      <c r="JI207" s="224"/>
      <c r="JJ207" s="424"/>
      <c r="JK207" s="424"/>
      <c r="JL207" s="333"/>
      <c r="JM207" s="334"/>
      <c r="JN207" s="424"/>
      <c r="JO207" s="224"/>
      <c r="JP207" s="224"/>
      <c r="JQ207" s="335"/>
      <c r="JR207" s="335"/>
      <c r="JS207" s="224"/>
      <c r="JT207" s="424"/>
      <c r="JU207" s="424"/>
      <c r="JV207" s="333"/>
      <c r="JW207" s="334"/>
      <c r="JX207" s="424"/>
      <c r="JY207" s="224"/>
      <c r="JZ207" s="224"/>
      <c r="KA207" s="335"/>
      <c r="KB207" s="335"/>
      <c r="KC207" s="224"/>
      <c r="KD207" s="424"/>
      <c r="KE207" s="424"/>
      <c r="KF207" s="333"/>
      <c r="KG207" s="334"/>
      <c r="KH207" s="424"/>
      <c r="KI207" s="224"/>
      <c r="KJ207" s="224"/>
      <c r="KK207" s="335"/>
      <c r="KL207" s="335"/>
      <c r="KM207" s="224"/>
      <c r="KN207" s="424"/>
      <c r="KO207" s="424"/>
      <c r="KP207" s="333"/>
      <c r="KQ207" s="334"/>
      <c r="KR207" s="424"/>
      <c r="KS207" s="224"/>
      <c r="KT207" s="224"/>
      <c r="KU207" s="335"/>
      <c r="KV207" s="335"/>
      <c r="KW207" s="224"/>
      <c r="KX207" s="424"/>
      <c r="KY207" s="424"/>
      <c r="KZ207" s="333"/>
      <c r="LA207" s="334"/>
      <c r="LB207" s="424"/>
      <c r="LC207" s="224"/>
      <c r="LD207" s="224"/>
      <c r="LE207" s="335"/>
      <c r="LF207" s="335"/>
      <c r="LG207" s="224"/>
      <c r="LH207" s="424"/>
      <c r="LI207" s="424"/>
      <c r="LJ207" s="333"/>
      <c r="LK207" s="334"/>
      <c r="LL207" s="424"/>
      <c r="LM207" s="224"/>
      <c r="LN207" s="224"/>
      <c r="LO207" s="335"/>
      <c r="LP207" s="335"/>
      <c r="LQ207" s="224"/>
      <c r="LR207" s="424"/>
      <c r="LS207" s="424"/>
      <c r="LT207" s="333"/>
      <c r="LU207" s="334"/>
      <c r="LV207" s="424"/>
      <c r="LW207" s="224"/>
      <c r="LX207" s="224"/>
      <c r="LY207" s="335"/>
      <c r="LZ207" s="335"/>
      <c r="MA207" s="224"/>
      <c r="MB207" s="424"/>
      <c r="MC207" s="424"/>
      <c r="MD207" s="333"/>
      <c r="ME207" s="334"/>
      <c r="MF207" s="424"/>
      <c r="MG207" s="224"/>
      <c r="MH207" s="224"/>
      <c r="MI207" s="335"/>
      <c r="MJ207" s="335"/>
      <c r="MK207" s="224"/>
      <c r="ML207" s="424"/>
      <c r="MM207" s="424"/>
      <c r="MN207" s="333"/>
      <c r="MO207" s="334"/>
      <c r="MP207" s="424"/>
      <c r="MQ207" s="224"/>
      <c r="MR207" s="224"/>
      <c r="MS207" s="335"/>
      <c r="MT207" s="335"/>
      <c r="MU207" s="224"/>
      <c r="MV207" s="424"/>
      <c r="MW207" s="424"/>
      <c r="MX207" s="333"/>
      <c r="MY207" s="334"/>
      <c r="MZ207" s="424"/>
      <c r="NA207" s="224"/>
      <c r="NB207" s="224"/>
      <c r="NC207" s="335"/>
      <c r="ND207" s="335"/>
      <c r="NE207" s="224"/>
      <c r="NF207" s="424"/>
      <c r="NG207" s="424"/>
      <c r="NH207" s="333"/>
      <c r="NI207" s="334"/>
      <c r="NJ207" s="424"/>
      <c r="NK207" s="224"/>
      <c r="NL207" s="224"/>
      <c r="NM207" s="335"/>
      <c r="NN207" s="335"/>
      <c r="NO207" s="224"/>
      <c r="NP207" s="424"/>
      <c r="NQ207" s="424"/>
      <c r="NR207" s="333"/>
      <c r="NS207" s="334"/>
      <c r="NT207" s="424"/>
      <c r="NU207" s="224"/>
      <c r="NV207" s="224"/>
      <c r="NW207" s="335"/>
      <c r="NX207" s="335"/>
      <c r="NY207" s="224"/>
      <c r="NZ207" s="424"/>
      <c r="OA207" s="424"/>
      <c r="OB207" s="333"/>
      <c r="OC207" s="334"/>
      <c r="OD207" s="424"/>
      <c r="OE207" s="224"/>
      <c r="OF207" s="224"/>
      <c r="OG207" s="335"/>
      <c r="OH207" s="335"/>
      <c r="OI207" s="224"/>
      <c r="OJ207" s="424"/>
      <c r="OK207" s="424"/>
      <c r="OL207" s="333"/>
      <c r="OM207" s="334"/>
      <c r="ON207" s="424"/>
      <c r="OO207" s="224"/>
      <c r="OP207" s="224"/>
      <c r="OQ207" s="335"/>
      <c r="OR207" s="335"/>
      <c r="OS207" s="224"/>
      <c r="OT207" s="424"/>
      <c r="OU207" s="424"/>
      <c r="OV207" s="333"/>
      <c r="OW207" s="334"/>
      <c r="OX207" s="424"/>
      <c r="OY207" s="224"/>
      <c r="OZ207" s="224"/>
      <c r="PA207" s="335"/>
      <c r="PB207" s="335"/>
      <c r="PC207" s="224"/>
      <c r="PD207" s="424"/>
      <c r="PE207" s="424"/>
      <c r="PF207" s="333"/>
      <c r="PG207" s="334"/>
      <c r="PH207" s="424"/>
      <c r="PI207" s="224"/>
      <c r="PJ207" s="224"/>
      <c r="PK207" s="335"/>
      <c r="PL207" s="335"/>
      <c r="PM207" s="224"/>
      <c r="PN207" s="424"/>
      <c r="PO207" s="424"/>
      <c r="PP207" s="333"/>
      <c r="PQ207" s="334"/>
      <c r="PR207" s="424"/>
      <c r="PS207" s="224"/>
      <c r="PT207" s="224"/>
      <c r="PU207" s="335"/>
      <c r="PV207" s="335"/>
      <c r="PW207" s="224"/>
      <c r="PX207" s="424"/>
      <c r="PY207" s="424"/>
      <c r="PZ207" s="333"/>
      <c r="QA207" s="334"/>
      <c r="QB207" s="424"/>
      <c r="QC207" s="224"/>
      <c r="QD207" s="224"/>
      <c r="QE207" s="335"/>
      <c r="QF207" s="335"/>
      <c r="QG207" s="224"/>
      <c r="QH207" s="424"/>
      <c r="QI207" s="424"/>
      <c r="QJ207" s="333"/>
      <c r="QK207" s="334"/>
      <c r="QL207" s="424"/>
      <c r="QM207" s="224"/>
      <c r="QN207" s="224"/>
      <c r="QO207" s="335"/>
      <c r="QP207" s="335"/>
      <c r="QQ207" s="224"/>
      <c r="QR207" s="424"/>
      <c r="QS207" s="424"/>
      <c r="QT207" s="333"/>
      <c r="QU207" s="334"/>
      <c r="QV207" s="424"/>
      <c r="QW207" s="224"/>
      <c r="QX207" s="224"/>
      <c r="QY207" s="335"/>
      <c r="QZ207" s="335"/>
      <c r="RA207" s="224"/>
      <c r="RB207" s="424"/>
      <c r="RC207" s="424"/>
      <c r="RD207" s="333"/>
      <c r="RE207" s="334"/>
      <c r="RF207" s="424"/>
      <c r="RG207" s="224"/>
      <c r="RH207" s="224"/>
      <c r="RI207" s="335"/>
      <c r="RJ207" s="335"/>
      <c r="RK207" s="224"/>
      <c r="RL207" s="424"/>
      <c r="RM207" s="424"/>
      <c r="RN207" s="333"/>
      <c r="RO207" s="334"/>
      <c r="RP207" s="424"/>
      <c r="RQ207" s="224"/>
      <c r="RR207" s="224"/>
      <c r="RS207" s="335"/>
      <c r="RT207" s="335"/>
      <c r="RU207" s="224"/>
      <c r="RV207" s="424"/>
      <c r="RW207" s="424"/>
      <c r="RX207" s="333"/>
      <c r="RY207" s="334"/>
      <c r="RZ207" s="424"/>
      <c r="SA207" s="224"/>
      <c r="SB207" s="224"/>
      <c r="SC207" s="335"/>
      <c r="SD207" s="335"/>
      <c r="SE207" s="224"/>
      <c r="SF207" s="424"/>
      <c r="SG207" s="424"/>
      <c r="SH207" s="333"/>
      <c r="SI207" s="334"/>
      <c r="SJ207" s="424"/>
      <c r="SK207" s="224"/>
      <c r="SL207" s="224"/>
      <c r="SM207" s="335"/>
      <c r="SN207" s="335"/>
      <c r="SO207" s="224"/>
      <c r="SP207" s="424"/>
      <c r="SQ207" s="424"/>
      <c r="SR207" s="333"/>
      <c r="SS207" s="334"/>
      <c r="ST207" s="424"/>
      <c r="SU207" s="224"/>
      <c r="SV207" s="224"/>
      <c r="SW207" s="335"/>
      <c r="SX207" s="335"/>
      <c r="SY207" s="224"/>
      <c r="SZ207" s="424"/>
      <c r="TA207" s="424"/>
      <c r="TB207" s="333"/>
      <c r="TC207" s="334"/>
      <c r="TD207" s="424"/>
      <c r="TE207" s="224"/>
      <c r="TF207" s="224"/>
      <c r="TG207" s="335"/>
      <c r="TH207" s="335"/>
      <c r="TI207" s="224"/>
      <c r="TJ207" s="424"/>
      <c r="TK207" s="424"/>
      <c r="TL207" s="333"/>
      <c r="TM207" s="334"/>
      <c r="TN207" s="424"/>
      <c r="TO207" s="224"/>
      <c r="TP207" s="224"/>
      <c r="TQ207" s="335"/>
      <c r="TR207" s="335"/>
      <c r="TS207" s="224"/>
      <c r="TT207" s="424"/>
      <c r="TU207" s="424"/>
      <c r="TV207" s="333"/>
      <c r="TW207" s="334"/>
      <c r="TX207" s="424"/>
      <c r="TY207" s="224"/>
      <c r="TZ207" s="224"/>
      <c r="UA207" s="335"/>
      <c r="UB207" s="335"/>
      <c r="UC207" s="224"/>
      <c r="UD207" s="424"/>
      <c r="UE207" s="424"/>
      <c r="UF207" s="333"/>
      <c r="UG207" s="334"/>
      <c r="UH207" s="424"/>
      <c r="UI207" s="224"/>
      <c r="UJ207" s="224"/>
      <c r="UK207" s="335"/>
      <c r="UL207" s="335"/>
      <c r="UM207" s="224"/>
      <c r="UN207" s="424"/>
      <c r="UO207" s="424"/>
      <c r="UP207" s="333"/>
      <c r="UQ207" s="334"/>
      <c r="UR207" s="424"/>
      <c r="US207" s="224"/>
      <c r="UT207" s="224"/>
      <c r="UU207" s="335"/>
      <c r="UV207" s="335"/>
      <c r="UW207" s="224"/>
      <c r="UX207" s="424"/>
      <c r="UY207" s="424"/>
      <c r="UZ207" s="333"/>
      <c r="VA207" s="334"/>
      <c r="VB207" s="424"/>
      <c r="VC207" s="224"/>
      <c r="VD207" s="224"/>
      <c r="VE207" s="335"/>
      <c r="VF207" s="335"/>
      <c r="VG207" s="224"/>
      <c r="VH207" s="424"/>
      <c r="VI207" s="424"/>
      <c r="VJ207" s="333"/>
      <c r="VK207" s="334"/>
      <c r="VL207" s="424"/>
      <c r="VM207" s="224"/>
      <c r="VN207" s="224"/>
      <c r="VO207" s="335"/>
      <c r="VP207" s="335"/>
      <c r="VQ207" s="224"/>
      <c r="VR207" s="424"/>
      <c r="VS207" s="424"/>
      <c r="VT207" s="333"/>
      <c r="VU207" s="334"/>
      <c r="VV207" s="424"/>
      <c r="VW207" s="224"/>
      <c r="VX207" s="224"/>
      <c r="VY207" s="335"/>
      <c r="VZ207" s="335"/>
      <c r="WA207" s="224"/>
      <c r="WB207" s="424"/>
      <c r="WC207" s="424"/>
      <c r="WD207" s="333"/>
      <c r="WE207" s="334"/>
      <c r="WF207" s="424"/>
      <c r="WG207" s="224"/>
      <c r="WH207" s="224"/>
      <c r="WI207" s="335"/>
      <c r="WJ207" s="335"/>
      <c r="WK207" s="224"/>
      <c r="WL207" s="424"/>
      <c r="WM207" s="424"/>
      <c r="WN207" s="333"/>
      <c r="WO207" s="334"/>
      <c r="WP207" s="424"/>
      <c r="WQ207" s="224"/>
      <c r="WR207" s="224"/>
      <c r="WS207" s="335"/>
      <c r="WT207" s="335"/>
      <c r="WU207" s="224"/>
      <c r="WV207" s="424"/>
      <c r="WW207" s="424"/>
      <c r="WX207" s="333"/>
      <c r="WY207" s="334"/>
      <c r="WZ207" s="424"/>
      <c r="XA207" s="224"/>
      <c r="XB207" s="224"/>
      <c r="XC207" s="335"/>
      <c r="XD207" s="335"/>
      <c r="XE207" s="224"/>
      <c r="XF207" s="424"/>
      <c r="XG207" s="424"/>
      <c r="XH207" s="333"/>
      <c r="XI207" s="334"/>
      <c r="XJ207" s="424"/>
      <c r="XK207" s="224"/>
      <c r="XL207" s="224"/>
      <c r="XM207" s="335"/>
      <c r="XN207" s="335"/>
      <c r="XO207" s="224"/>
      <c r="XP207" s="424"/>
      <c r="XQ207" s="424"/>
      <c r="XR207" s="333"/>
      <c r="XS207" s="334"/>
      <c r="XT207" s="424"/>
      <c r="XU207" s="224"/>
      <c r="XV207" s="224"/>
      <c r="XW207" s="335"/>
      <c r="XX207" s="335"/>
      <c r="XY207" s="224"/>
      <c r="XZ207" s="424"/>
      <c r="YA207" s="424"/>
      <c r="YB207" s="333"/>
      <c r="YC207" s="334"/>
      <c r="YD207" s="424"/>
      <c r="YE207" s="224"/>
      <c r="YF207" s="224"/>
      <c r="YG207" s="335"/>
      <c r="YH207" s="335"/>
      <c r="YI207" s="224"/>
      <c r="YJ207" s="424"/>
      <c r="YK207" s="424"/>
      <c r="YL207" s="333"/>
      <c r="YM207" s="334"/>
      <c r="YN207" s="424"/>
      <c r="YO207" s="224"/>
      <c r="YP207" s="224"/>
      <c r="YQ207" s="335"/>
      <c r="YR207" s="335"/>
      <c r="YS207" s="224"/>
      <c r="YT207" s="424"/>
      <c r="YU207" s="424"/>
      <c r="YV207" s="333"/>
      <c r="YW207" s="334"/>
      <c r="YX207" s="424"/>
      <c r="YY207" s="224"/>
      <c r="YZ207" s="224"/>
      <c r="ZA207" s="335"/>
      <c r="ZB207" s="335"/>
      <c r="ZC207" s="224"/>
      <c r="ZD207" s="424"/>
      <c r="ZE207" s="424"/>
      <c r="ZF207" s="333"/>
      <c r="ZG207" s="334"/>
      <c r="ZH207" s="424"/>
      <c r="ZI207" s="224"/>
      <c r="ZJ207" s="224"/>
      <c r="ZK207" s="335"/>
      <c r="ZL207" s="335"/>
      <c r="ZM207" s="224"/>
      <c r="ZN207" s="424"/>
      <c r="ZO207" s="424"/>
      <c r="ZP207" s="333"/>
      <c r="ZQ207" s="334"/>
      <c r="ZR207" s="424"/>
      <c r="ZS207" s="224"/>
      <c r="ZT207" s="224"/>
      <c r="ZU207" s="335"/>
      <c r="ZV207" s="335"/>
      <c r="ZW207" s="224"/>
      <c r="ZX207" s="424"/>
      <c r="ZY207" s="424"/>
      <c r="ZZ207" s="333"/>
      <c r="AAA207" s="334"/>
      <c r="AAB207" s="424"/>
      <c r="AAC207" s="224"/>
      <c r="AAD207" s="224"/>
      <c r="AAE207" s="335"/>
      <c r="AAF207" s="335"/>
      <c r="AAG207" s="224"/>
      <c r="AAH207" s="424"/>
      <c r="AAI207" s="424"/>
      <c r="AAJ207" s="333"/>
      <c r="AAK207" s="334"/>
      <c r="AAL207" s="424"/>
      <c r="AAM207" s="224"/>
      <c r="AAN207" s="224"/>
      <c r="AAO207" s="335"/>
      <c r="AAP207" s="335"/>
      <c r="AAQ207" s="224"/>
      <c r="AAR207" s="424"/>
      <c r="AAS207" s="424"/>
      <c r="AAT207" s="333"/>
      <c r="AAU207" s="334"/>
      <c r="AAV207" s="424"/>
      <c r="AAW207" s="224"/>
      <c r="AAX207" s="224"/>
      <c r="AAY207" s="335"/>
      <c r="AAZ207" s="335"/>
      <c r="ABA207" s="224"/>
      <c r="ABB207" s="424"/>
      <c r="ABC207" s="424"/>
      <c r="ABD207" s="333"/>
      <c r="ABE207" s="334"/>
      <c r="ABF207" s="424"/>
      <c r="ABG207" s="224"/>
      <c r="ABH207" s="224"/>
      <c r="ABI207" s="335"/>
      <c r="ABJ207" s="335"/>
      <c r="ABK207" s="224"/>
      <c r="ABL207" s="424"/>
      <c r="ABM207" s="424"/>
      <c r="ABN207" s="333"/>
      <c r="ABO207" s="334"/>
      <c r="ABP207" s="424"/>
      <c r="ABQ207" s="224"/>
      <c r="ABR207" s="224"/>
      <c r="ABS207" s="335"/>
      <c r="ABT207" s="335"/>
      <c r="ABU207" s="224"/>
      <c r="ABV207" s="424"/>
      <c r="ABW207" s="424"/>
      <c r="ABX207" s="333"/>
      <c r="ABY207" s="334"/>
      <c r="ABZ207" s="424"/>
      <c r="ACA207" s="224"/>
      <c r="ACB207" s="224"/>
      <c r="ACC207" s="335"/>
      <c r="ACD207" s="335"/>
      <c r="ACE207" s="224"/>
      <c r="ACF207" s="424"/>
      <c r="ACG207" s="424"/>
      <c r="ACH207" s="333"/>
      <c r="ACI207" s="334"/>
      <c r="ACJ207" s="424"/>
      <c r="ACK207" s="224"/>
      <c r="ACL207" s="224"/>
      <c r="ACM207" s="335"/>
      <c r="ACN207" s="335"/>
      <c r="ACO207" s="224"/>
      <c r="ACP207" s="424"/>
      <c r="ACQ207" s="424"/>
      <c r="ACR207" s="333"/>
      <c r="ACS207" s="334"/>
      <c r="ACT207" s="424"/>
      <c r="ACU207" s="224"/>
      <c r="ACV207" s="224"/>
      <c r="ACW207" s="335"/>
      <c r="ACX207" s="335"/>
      <c r="ACY207" s="224"/>
      <c r="ACZ207" s="424"/>
      <c r="ADA207" s="424"/>
      <c r="ADB207" s="333"/>
      <c r="ADC207" s="334"/>
      <c r="ADD207" s="424"/>
      <c r="ADE207" s="224"/>
      <c r="ADF207" s="224"/>
      <c r="ADG207" s="335"/>
      <c r="ADH207" s="335"/>
      <c r="ADI207" s="224"/>
      <c r="ADJ207" s="424"/>
      <c r="ADK207" s="424"/>
      <c r="ADL207" s="333"/>
      <c r="ADM207" s="334"/>
      <c r="ADN207" s="424"/>
      <c r="ADO207" s="224"/>
      <c r="ADP207" s="224"/>
      <c r="ADQ207" s="335"/>
      <c r="ADR207" s="335"/>
      <c r="ADS207" s="224"/>
      <c r="ADT207" s="424"/>
      <c r="ADU207" s="424"/>
      <c r="ADV207" s="333"/>
      <c r="ADW207" s="334"/>
      <c r="ADX207" s="424"/>
      <c r="ADY207" s="224"/>
      <c r="ADZ207" s="224"/>
      <c r="AEA207" s="335"/>
      <c r="AEB207" s="335"/>
      <c r="AEC207" s="224"/>
      <c r="AED207" s="424"/>
      <c r="AEE207" s="424"/>
      <c r="AEF207" s="333"/>
      <c r="AEG207" s="334"/>
      <c r="AEH207" s="424"/>
      <c r="AEI207" s="224"/>
      <c r="AEJ207" s="224"/>
      <c r="AEK207" s="335"/>
      <c r="AEL207" s="335"/>
      <c r="AEM207" s="224"/>
      <c r="AEN207" s="424"/>
      <c r="AEO207" s="424"/>
      <c r="AEP207" s="333"/>
      <c r="AEQ207" s="334"/>
      <c r="AER207" s="424"/>
      <c r="AES207" s="224"/>
      <c r="AET207" s="224"/>
      <c r="AEU207" s="335"/>
      <c r="AEV207" s="335"/>
      <c r="AEW207" s="224"/>
      <c r="AEX207" s="424"/>
      <c r="AEY207" s="424"/>
      <c r="AEZ207" s="333"/>
      <c r="AFA207" s="334"/>
      <c r="AFB207" s="424"/>
      <c r="AFC207" s="224"/>
      <c r="AFD207" s="224"/>
      <c r="AFE207" s="335"/>
      <c r="AFF207" s="335"/>
      <c r="AFG207" s="224"/>
      <c r="AFH207" s="424"/>
      <c r="AFI207" s="424"/>
      <c r="AFJ207" s="333"/>
      <c r="AFK207" s="334"/>
      <c r="AFL207" s="424"/>
      <c r="AFM207" s="224"/>
      <c r="AFN207" s="224"/>
      <c r="AFO207" s="335"/>
      <c r="AFP207" s="335"/>
      <c r="AFQ207" s="224"/>
      <c r="AFR207" s="424"/>
      <c r="AFS207" s="424"/>
      <c r="AFT207" s="333"/>
      <c r="AFU207" s="334"/>
      <c r="AFV207" s="424"/>
      <c r="AFW207" s="224"/>
      <c r="AFX207" s="224"/>
      <c r="AFY207" s="335"/>
      <c r="AFZ207" s="335"/>
      <c r="AGA207" s="224"/>
      <c r="AGB207" s="424"/>
      <c r="AGC207" s="424"/>
      <c r="AGD207" s="333"/>
      <c r="AGE207" s="334"/>
      <c r="AGF207" s="424"/>
      <c r="AGG207" s="224"/>
      <c r="AGH207" s="224"/>
      <c r="AGI207" s="335"/>
      <c r="AGJ207" s="335"/>
      <c r="AGK207" s="224"/>
      <c r="AGL207" s="424"/>
      <c r="AGM207" s="424"/>
      <c r="AGN207" s="333"/>
      <c r="AGO207" s="334"/>
      <c r="AGP207" s="424"/>
      <c r="AGQ207" s="224"/>
      <c r="AGR207" s="224"/>
      <c r="AGS207" s="335"/>
      <c r="AGT207" s="335"/>
      <c r="AGU207" s="224"/>
      <c r="AGV207" s="424"/>
      <c r="AGW207" s="424"/>
      <c r="AGX207" s="333"/>
      <c r="AGY207" s="334"/>
      <c r="AGZ207" s="424"/>
      <c r="AHA207" s="224"/>
      <c r="AHB207" s="224"/>
      <c r="AHC207" s="335"/>
      <c r="AHD207" s="335"/>
      <c r="AHE207" s="224"/>
      <c r="AHF207" s="424"/>
      <c r="AHG207" s="424"/>
      <c r="AHH207" s="333"/>
      <c r="AHI207" s="334"/>
      <c r="AHJ207" s="424"/>
      <c r="AHK207" s="224"/>
      <c r="AHL207" s="224"/>
      <c r="AHM207" s="335"/>
      <c r="AHN207" s="335"/>
      <c r="AHO207" s="224"/>
      <c r="AHP207" s="424"/>
      <c r="AHQ207" s="424"/>
      <c r="AHR207" s="333"/>
      <c r="AHS207" s="334"/>
      <c r="AHT207" s="424"/>
      <c r="AHU207" s="224"/>
      <c r="AHV207" s="224"/>
      <c r="AHW207" s="335"/>
      <c r="AHX207" s="335"/>
      <c r="AHY207" s="224"/>
      <c r="AHZ207" s="424"/>
      <c r="AIA207" s="424"/>
      <c r="AIB207" s="333"/>
      <c r="AIC207" s="334"/>
      <c r="AID207" s="424"/>
      <c r="AIE207" s="224"/>
      <c r="AIF207" s="224"/>
      <c r="AIG207" s="335"/>
      <c r="AIH207" s="335"/>
      <c r="AII207" s="224"/>
      <c r="AIJ207" s="424"/>
      <c r="AIK207" s="424"/>
      <c r="AIL207" s="333"/>
      <c r="AIM207" s="334"/>
      <c r="AIN207" s="424"/>
      <c r="AIO207" s="224"/>
      <c r="AIP207" s="224"/>
      <c r="AIQ207" s="335"/>
      <c r="AIR207" s="335"/>
      <c r="AIS207" s="224"/>
      <c r="AIT207" s="424"/>
      <c r="AIU207" s="424"/>
      <c r="AIV207" s="333"/>
      <c r="AIW207" s="334"/>
      <c r="AIX207" s="424"/>
      <c r="AIY207" s="224"/>
      <c r="AIZ207" s="224"/>
      <c r="AJA207" s="335"/>
      <c r="AJB207" s="335"/>
      <c r="AJC207" s="224"/>
      <c r="AJD207" s="424"/>
      <c r="AJE207" s="424"/>
      <c r="AJF207" s="333"/>
      <c r="AJG207" s="334"/>
      <c r="AJH207" s="424"/>
      <c r="AJI207" s="224"/>
      <c r="AJJ207" s="224"/>
      <c r="AJK207" s="335"/>
      <c r="AJL207" s="335"/>
      <c r="AJM207" s="224"/>
      <c r="AJN207" s="424"/>
      <c r="AJO207" s="424"/>
      <c r="AJP207" s="333"/>
      <c r="AJQ207" s="334"/>
      <c r="AJR207" s="424"/>
      <c r="AJS207" s="224"/>
      <c r="AJT207" s="224"/>
      <c r="AJU207" s="335"/>
      <c r="AJV207" s="335"/>
      <c r="AJW207" s="224"/>
      <c r="AJX207" s="424"/>
      <c r="AJY207" s="424"/>
      <c r="AJZ207" s="333"/>
      <c r="AKA207" s="334"/>
      <c r="AKB207" s="424"/>
      <c r="AKC207" s="224"/>
      <c r="AKD207" s="224"/>
      <c r="AKE207" s="335"/>
      <c r="AKF207" s="335"/>
      <c r="AKG207" s="224"/>
      <c r="AKH207" s="424"/>
      <c r="AKI207" s="424"/>
      <c r="AKJ207" s="333"/>
      <c r="AKK207" s="334"/>
      <c r="AKL207" s="424"/>
      <c r="AKM207" s="224"/>
      <c r="AKN207" s="224"/>
      <c r="AKO207" s="335"/>
      <c r="AKP207" s="335"/>
      <c r="AKQ207" s="224"/>
      <c r="AKR207" s="424"/>
      <c r="AKS207" s="424"/>
      <c r="AKT207" s="333"/>
      <c r="AKU207" s="334"/>
      <c r="AKV207" s="424"/>
      <c r="AKW207" s="224"/>
      <c r="AKX207" s="224"/>
      <c r="AKY207" s="335"/>
      <c r="AKZ207" s="335"/>
      <c r="ALA207" s="224"/>
      <c r="ALB207" s="424"/>
      <c r="ALC207" s="424"/>
      <c r="ALD207" s="333"/>
      <c r="ALE207" s="334"/>
      <c r="ALF207" s="424"/>
      <c r="ALG207" s="224"/>
      <c r="ALH207" s="224"/>
      <c r="ALI207" s="335"/>
      <c r="ALJ207" s="335"/>
      <c r="ALK207" s="224"/>
      <c r="ALL207" s="424"/>
      <c r="ALM207" s="424"/>
      <c r="ALN207" s="333"/>
      <c r="ALO207" s="334"/>
      <c r="ALP207" s="424"/>
      <c r="ALQ207" s="224"/>
      <c r="ALR207" s="224"/>
      <c r="ALS207" s="335"/>
      <c r="ALT207" s="335"/>
      <c r="ALU207" s="224"/>
      <c r="ALV207" s="424"/>
      <c r="ALW207" s="424"/>
      <c r="ALX207" s="333"/>
      <c r="ALY207" s="334"/>
      <c r="ALZ207" s="424"/>
      <c r="AMA207" s="224"/>
      <c r="AMB207" s="224"/>
      <c r="AMC207" s="335"/>
      <c r="AMD207" s="335"/>
      <c r="AME207" s="224"/>
      <c r="AMF207" s="424"/>
      <c r="AMG207" s="424"/>
      <c r="AMH207" s="333"/>
      <c r="AMI207" s="334"/>
      <c r="AMJ207" s="424"/>
      <c r="AMK207" s="224"/>
      <c r="AML207" s="224"/>
      <c r="AMM207" s="335"/>
      <c r="AMN207" s="335"/>
      <c r="AMO207" s="224"/>
      <c r="AMP207" s="424"/>
      <c r="AMQ207" s="424"/>
      <c r="AMR207" s="333"/>
      <c r="AMS207" s="334"/>
      <c r="AMT207" s="424"/>
      <c r="AMU207" s="224"/>
      <c r="AMV207" s="224"/>
      <c r="AMW207" s="335"/>
      <c r="AMX207" s="335"/>
      <c r="AMY207" s="224"/>
      <c r="AMZ207" s="424"/>
      <c r="ANA207" s="424"/>
      <c r="ANB207" s="333"/>
      <c r="ANC207" s="334"/>
      <c r="AND207" s="424"/>
      <c r="ANE207" s="224"/>
      <c r="ANF207" s="224"/>
      <c r="ANG207" s="335"/>
      <c r="ANH207" s="335"/>
      <c r="ANI207" s="224"/>
      <c r="ANJ207" s="424"/>
      <c r="ANK207" s="424"/>
      <c r="ANL207" s="333"/>
      <c r="ANM207" s="334"/>
      <c r="ANN207" s="424"/>
      <c r="ANO207" s="224"/>
      <c r="ANP207" s="224"/>
      <c r="ANQ207" s="335"/>
      <c r="ANR207" s="335"/>
      <c r="ANS207" s="224"/>
      <c r="ANT207" s="424"/>
      <c r="ANU207" s="424"/>
      <c r="ANV207" s="333"/>
      <c r="ANW207" s="334"/>
      <c r="ANX207" s="424"/>
      <c r="ANY207" s="224"/>
      <c r="ANZ207" s="224"/>
      <c r="AOA207" s="335"/>
      <c r="AOB207" s="335"/>
      <c r="AOC207" s="224"/>
      <c r="AOD207" s="424"/>
      <c r="AOE207" s="424"/>
      <c r="AOF207" s="333"/>
      <c r="AOG207" s="334"/>
      <c r="AOH207" s="424"/>
      <c r="AOI207" s="224"/>
      <c r="AOJ207" s="224"/>
      <c r="AOK207" s="335"/>
      <c r="AOL207" s="335"/>
      <c r="AOM207" s="224"/>
      <c r="AON207" s="424"/>
      <c r="AOO207" s="424"/>
      <c r="AOP207" s="333"/>
      <c r="AOQ207" s="334"/>
      <c r="AOR207" s="424"/>
      <c r="AOS207" s="224"/>
      <c r="AOT207" s="224"/>
      <c r="AOU207" s="335"/>
      <c r="AOV207" s="335"/>
      <c r="AOW207" s="224"/>
      <c r="AOX207" s="424"/>
      <c r="AOY207" s="424"/>
      <c r="AOZ207" s="333"/>
      <c r="APA207" s="334"/>
      <c r="APB207" s="424"/>
      <c r="APC207" s="224"/>
      <c r="APD207" s="224"/>
      <c r="APE207" s="335"/>
      <c r="APF207" s="335"/>
      <c r="APG207" s="224"/>
      <c r="APH207" s="424"/>
      <c r="API207" s="424"/>
      <c r="APJ207" s="333"/>
      <c r="APK207" s="334"/>
      <c r="APL207" s="424"/>
      <c r="APM207" s="224"/>
      <c r="APN207" s="224"/>
      <c r="APO207" s="335"/>
      <c r="APP207" s="335"/>
      <c r="APQ207" s="224"/>
      <c r="APR207" s="424"/>
      <c r="APS207" s="424"/>
      <c r="APT207" s="333"/>
      <c r="APU207" s="334"/>
      <c r="APV207" s="424"/>
      <c r="APW207" s="224"/>
      <c r="APX207" s="224"/>
      <c r="APY207" s="335"/>
      <c r="APZ207" s="335"/>
      <c r="AQA207" s="224"/>
      <c r="AQB207" s="424"/>
      <c r="AQC207" s="424"/>
      <c r="AQD207" s="333"/>
      <c r="AQE207" s="334"/>
      <c r="AQF207" s="424"/>
      <c r="AQG207" s="224"/>
      <c r="AQH207" s="224"/>
      <c r="AQI207" s="335"/>
      <c r="AQJ207" s="335"/>
      <c r="AQK207" s="224"/>
      <c r="AQL207" s="424"/>
      <c r="AQM207" s="424"/>
      <c r="AQN207" s="333"/>
      <c r="AQO207" s="334"/>
      <c r="AQP207" s="424"/>
      <c r="AQQ207" s="224"/>
      <c r="AQR207" s="224"/>
      <c r="AQS207" s="335"/>
      <c r="AQT207" s="335"/>
      <c r="AQU207" s="224"/>
      <c r="AQV207" s="424"/>
      <c r="AQW207" s="424"/>
      <c r="AQX207" s="333"/>
      <c r="AQY207" s="334"/>
      <c r="AQZ207" s="424"/>
      <c r="ARA207" s="224"/>
      <c r="ARB207" s="224"/>
      <c r="ARC207" s="335"/>
      <c r="ARD207" s="335"/>
      <c r="ARE207" s="224"/>
      <c r="ARF207" s="424"/>
      <c r="ARG207" s="424"/>
      <c r="ARH207" s="333"/>
      <c r="ARI207" s="334"/>
      <c r="ARJ207" s="424"/>
      <c r="ARK207" s="224"/>
      <c r="ARL207" s="224"/>
      <c r="ARM207" s="335"/>
      <c r="ARN207" s="335"/>
      <c r="ARO207" s="224"/>
      <c r="ARP207" s="424"/>
      <c r="ARQ207" s="424"/>
      <c r="ARR207" s="333"/>
      <c r="ARS207" s="334"/>
      <c r="ART207" s="424"/>
      <c r="ARU207" s="224"/>
      <c r="ARV207" s="224"/>
      <c r="ARW207" s="335"/>
      <c r="ARX207" s="335"/>
      <c r="ARY207" s="224"/>
      <c r="ARZ207" s="424"/>
      <c r="ASA207" s="424"/>
      <c r="ASB207" s="333"/>
      <c r="ASC207" s="334"/>
      <c r="ASD207" s="424"/>
      <c r="ASE207" s="224"/>
      <c r="ASF207" s="224"/>
      <c r="ASG207" s="335"/>
      <c r="ASH207" s="335"/>
      <c r="ASI207" s="224"/>
      <c r="ASJ207" s="424"/>
      <c r="ASK207" s="424"/>
      <c r="ASL207" s="333"/>
      <c r="ASM207" s="334"/>
      <c r="ASN207" s="424"/>
      <c r="ASO207" s="224"/>
      <c r="ASP207" s="224"/>
      <c r="ASQ207" s="335"/>
      <c r="ASR207" s="335"/>
      <c r="ASS207" s="224"/>
      <c r="AST207" s="424"/>
      <c r="ASU207" s="424"/>
      <c r="ASV207" s="333"/>
      <c r="ASW207" s="334"/>
      <c r="ASX207" s="424"/>
      <c r="ASY207" s="224"/>
      <c r="ASZ207" s="224"/>
      <c r="ATA207" s="335"/>
      <c r="ATB207" s="335"/>
      <c r="ATC207" s="224"/>
      <c r="ATD207" s="424"/>
      <c r="ATE207" s="424"/>
      <c r="ATF207" s="333"/>
      <c r="ATG207" s="334"/>
      <c r="ATH207" s="424"/>
      <c r="ATI207" s="224"/>
      <c r="ATJ207" s="224"/>
      <c r="ATK207" s="335"/>
      <c r="ATL207" s="335"/>
      <c r="ATM207" s="224"/>
      <c r="ATN207" s="424"/>
      <c r="ATO207" s="424"/>
      <c r="ATP207" s="333"/>
      <c r="ATQ207" s="334"/>
      <c r="ATR207" s="424"/>
      <c r="ATS207" s="224"/>
      <c r="ATT207" s="224"/>
      <c r="ATU207" s="335"/>
      <c r="ATV207" s="335"/>
      <c r="ATW207" s="224"/>
      <c r="ATX207" s="424"/>
      <c r="ATY207" s="424"/>
      <c r="ATZ207" s="333"/>
      <c r="AUA207" s="334"/>
      <c r="AUB207" s="424"/>
      <c r="AUC207" s="224"/>
      <c r="AUD207" s="224"/>
      <c r="AUE207" s="335"/>
      <c r="AUF207" s="335"/>
      <c r="AUG207" s="224"/>
      <c r="AUH207" s="424"/>
      <c r="AUI207" s="424"/>
      <c r="AUJ207" s="333"/>
      <c r="AUK207" s="334"/>
      <c r="AUL207" s="424"/>
      <c r="AUM207" s="224"/>
      <c r="AUN207" s="224"/>
      <c r="AUO207" s="335"/>
      <c r="AUP207" s="335"/>
      <c r="AUQ207" s="224"/>
      <c r="AUR207" s="424"/>
      <c r="AUS207" s="424"/>
      <c r="AUT207" s="333"/>
      <c r="AUU207" s="334"/>
      <c r="AUV207" s="424"/>
      <c r="AUW207" s="224"/>
      <c r="AUX207" s="224"/>
      <c r="AUY207" s="335"/>
      <c r="AUZ207" s="335"/>
      <c r="AVA207" s="224"/>
      <c r="AVB207" s="424"/>
      <c r="AVC207" s="424"/>
      <c r="AVD207" s="333"/>
      <c r="AVE207" s="334"/>
      <c r="AVF207" s="424"/>
      <c r="AVG207" s="224"/>
      <c r="AVH207" s="224"/>
      <c r="AVI207" s="335"/>
      <c r="AVJ207" s="335"/>
      <c r="AVK207" s="224"/>
      <c r="AVL207" s="424"/>
      <c r="AVM207" s="424"/>
      <c r="AVN207" s="333"/>
      <c r="AVO207" s="334"/>
      <c r="AVP207" s="424"/>
      <c r="AVQ207" s="224"/>
      <c r="AVR207" s="224"/>
      <c r="AVS207" s="335"/>
      <c r="AVT207" s="335"/>
      <c r="AVU207" s="224"/>
      <c r="AVV207" s="424"/>
      <c r="AVW207" s="424"/>
      <c r="AVX207" s="333"/>
      <c r="AVY207" s="334"/>
      <c r="AVZ207" s="424"/>
      <c r="AWA207" s="224"/>
      <c r="AWB207" s="224"/>
      <c r="AWC207" s="335"/>
      <c r="AWD207" s="335"/>
      <c r="AWE207" s="224"/>
      <c r="AWF207" s="424"/>
      <c r="AWG207" s="424"/>
      <c r="AWH207" s="333"/>
      <c r="AWI207" s="334"/>
      <c r="AWJ207" s="424"/>
      <c r="AWK207" s="224"/>
      <c r="AWL207" s="224"/>
      <c r="AWM207" s="335"/>
      <c r="AWN207" s="335"/>
      <c r="AWO207" s="224"/>
      <c r="AWP207" s="424"/>
      <c r="AWQ207" s="424"/>
      <c r="AWR207" s="333"/>
      <c r="AWS207" s="334"/>
      <c r="AWT207" s="424"/>
      <c r="AWU207" s="224"/>
      <c r="AWV207" s="224"/>
      <c r="AWW207" s="335"/>
      <c r="AWX207" s="335"/>
      <c r="AWY207" s="224"/>
      <c r="AWZ207" s="424"/>
      <c r="AXA207" s="424"/>
      <c r="AXB207" s="333"/>
      <c r="AXC207" s="334"/>
      <c r="AXD207" s="424"/>
      <c r="AXE207" s="224"/>
      <c r="AXF207" s="224"/>
      <c r="AXG207" s="335"/>
      <c r="AXH207" s="335"/>
      <c r="AXI207" s="224"/>
      <c r="AXJ207" s="424"/>
      <c r="AXK207" s="424"/>
      <c r="AXL207" s="333"/>
      <c r="AXM207" s="334"/>
      <c r="AXN207" s="424"/>
      <c r="AXO207" s="224"/>
      <c r="AXP207" s="224"/>
      <c r="AXQ207" s="335"/>
      <c r="AXR207" s="335"/>
      <c r="AXS207" s="224"/>
      <c r="AXT207" s="424"/>
      <c r="AXU207" s="424"/>
      <c r="AXV207" s="333"/>
      <c r="AXW207" s="334"/>
      <c r="AXX207" s="424"/>
      <c r="AXY207" s="224"/>
      <c r="AXZ207" s="224"/>
      <c r="AYA207" s="335"/>
      <c r="AYB207" s="335"/>
      <c r="AYC207" s="224"/>
      <c r="AYD207" s="424"/>
      <c r="AYE207" s="424"/>
      <c r="AYF207" s="333"/>
      <c r="AYG207" s="334"/>
      <c r="AYH207" s="424"/>
      <c r="AYI207" s="224"/>
      <c r="AYJ207" s="224"/>
      <c r="AYK207" s="335"/>
      <c r="AYL207" s="335"/>
      <c r="AYM207" s="224"/>
      <c r="AYN207" s="424"/>
      <c r="AYO207" s="424"/>
      <c r="AYP207" s="333"/>
      <c r="AYQ207" s="334"/>
      <c r="AYR207" s="424"/>
      <c r="AYS207" s="224"/>
      <c r="AYT207" s="224"/>
      <c r="AYU207" s="335"/>
      <c r="AYV207" s="335"/>
      <c r="AYW207" s="224"/>
      <c r="AYX207" s="424"/>
      <c r="AYY207" s="424"/>
      <c r="AYZ207" s="333"/>
      <c r="AZA207" s="334"/>
      <c r="AZB207" s="424"/>
      <c r="AZC207" s="224"/>
      <c r="AZD207" s="224"/>
      <c r="AZE207" s="335"/>
      <c r="AZF207" s="335"/>
      <c r="AZG207" s="224"/>
      <c r="AZH207" s="424"/>
      <c r="AZI207" s="424"/>
      <c r="AZJ207" s="333"/>
      <c r="AZK207" s="334"/>
      <c r="AZL207" s="424"/>
      <c r="AZM207" s="224"/>
      <c r="AZN207" s="224"/>
      <c r="AZO207" s="335"/>
      <c r="AZP207" s="335"/>
      <c r="AZQ207" s="224"/>
      <c r="AZR207" s="424"/>
      <c r="AZS207" s="424"/>
      <c r="AZT207" s="333"/>
      <c r="AZU207" s="334"/>
      <c r="AZV207" s="424"/>
      <c r="AZW207" s="224"/>
      <c r="AZX207" s="224"/>
      <c r="AZY207" s="335"/>
      <c r="AZZ207" s="335"/>
      <c r="BAA207" s="224"/>
      <c r="BAB207" s="424"/>
      <c r="BAC207" s="424"/>
      <c r="BAD207" s="333"/>
      <c r="BAE207" s="334"/>
      <c r="BAF207" s="424"/>
      <c r="BAG207" s="224"/>
      <c r="BAH207" s="224"/>
      <c r="BAI207" s="335"/>
      <c r="BAJ207" s="335"/>
      <c r="BAK207" s="224"/>
      <c r="BAL207" s="424"/>
      <c r="BAM207" s="424"/>
      <c r="BAN207" s="333"/>
      <c r="BAO207" s="334"/>
      <c r="BAP207" s="424"/>
      <c r="BAQ207" s="224"/>
      <c r="BAR207" s="224"/>
      <c r="BAS207" s="335"/>
      <c r="BAT207" s="335"/>
      <c r="BAU207" s="224"/>
      <c r="BAV207" s="424"/>
      <c r="BAW207" s="424"/>
      <c r="BAX207" s="333"/>
      <c r="BAY207" s="334"/>
      <c r="BAZ207" s="424"/>
      <c r="BBA207" s="224"/>
      <c r="BBB207" s="224"/>
      <c r="BBC207" s="335"/>
      <c r="BBD207" s="335"/>
      <c r="BBE207" s="224"/>
      <c r="BBF207" s="424"/>
      <c r="BBG207" s="424"/>
      <c r="BBH207" s="333"/>
      <c r="BBI207" s="334"/>
      <c r="BBJ207" s="424"/>
      <c r="BBK207" s="224"/>
      <c r="BBL207" s="224"/>
      <c r="BBM207" s="335"/>
      <c r="BBN207" s="335"/>
      <c r="BBO207" s="224"/>
      <c r="BBP207" s="424"/>
      <c r="BBQ207" s="424"/>
      <c r="BBR207" s="333"/>
      <c r="BBS207" s="334"/>
      <c r="BBT207" s="424"/>
      <c r="BBU207" s="224"/>
      <c r="BBV207" s="224"/>
      <c r="BBW207" s="335"/>
      <c r="BBX207" s="335"/>
      <c r="BBY207" s="224"/>
      <c r="BBZ207" s="424"/>
      <c r="BCA207" s="424"/>
      <c r="BCB207" s="333"/>
      <c r="BCC207" s="334"/>
      <c r="BCD207" s="424"/>
      <c r="BCE207" s="224"/>
      <c r="BCF207" s="224"/>
      <c r="BCG207" s="335"/>
      <c r="BCH207" s="335"/>
      <c r="BCI207" s="224"/>
      <c r="BCJ207" s="424"/>
      <c r="BCK207" s="424"/>
      <c r="BCL207" s="333"/>
      <c r="BCM207" s="334"/>
      <c r="BCN207" s="424"/>
      <c r="BCO207" s="224"/>
      <c r="BCP207" s="224"/>
      <c r="BCQ207" s="335"/>
      <c r="BCR207" s="335"/>
      <c r="BCS207" s="224"/>
      <c r="BCT207" s="424"/>
      <c r="BCU207" s="424"/>
      <c r="BCV207" s="333"/>
      <c r="BCW207" s="334"/>
      <c r="BCX207" s="424"/>
      <c r="BCY207" s="224"/>
      <c r="BCZ207" s="224"/>
      <c r="BDA207" s="335"/>
      <c r="BDB207" s="335"/>
      <c r="BDC207" s="224"/>
      <c r="BDD207" s="424"/>
      <c r="BDE207" s="424"/>
      <c r="BDF207" s="333"/>
      <c r="BDG207" s="334"/>
      <c r="BDH207" s="424"/>
      <c r="BDI207" s="224"/>
      <c r="BDJ207" s="224"/>
      <c r="BDK207" s="335"/>
      <c r="BDL207" s="335"/>
      <c r="BDM207" s="224"/>
      <c r="BDN207" s="424"/>
      <c r="BDO207" s="424"/>
      <c r="BDP207" s="333"/>
      <c r="BDQ207" s="334"/>
      <c r="BDR207" s="424"/>
      <c r="BDS207" s="224"/>
      <c r="BDT207" s="224"/>
      <c r="BDU207" s="335"/>
      <c r="BDV207" s="335"/>
      <c r="BDW207" s="224"/>
      <c r="BDX207" s="424"/>
      <c r="BDY207" s="424"/>
      <c r="BDZ207" s="333"/>
      <c r="BEA207" s="334"/>
      <c r="BEB207" s="424"/>
      <c r="BEC207" s="224"/>
      <c r="BED207" s="224"/>
      <c r="BEE207" s="335"/>
      <c r="BEF207" s="335"/>
      <c r="BEG207" s="224"/>
      <c r="BEH207" s="424"/>
      <c r="BEI207" s="424"/>
      <c r="BEJ207" s="333"/>
      <c r="BEK207" s="334"/>
      <c r="BEL207" s="424"/>
      <c r="BEM207" s="224"/>
      <c r="BEN207" s="224"/>
      <c r="BEO207" s="335"/>
      <c r="BEP207" s="335"/>
      <c r="BEQ207" s="224"/>
      <c r="BER207" s="424"/>
      <c r="BES207" s="424"/>
      <c r="BET207" s="333"/>
      <c r="BEU207" s="334"/>
      <c r="BEV207" s="424"/>
      <c r="BEW207" s="224"/>
      <c r="BEX207" s="224"/>
      <c r="BEY207" s="335"/>
      <c r="BEZ207" s="335"/>
      <c r="BFA207" s="224"/>
      <c r="BFB207" s="424"/>
      <c r="BFC207" s="424"/>
      <c r="BFD207" s="333"/>
      <c r="BFE207" s="334"/>
      <c r="BFF207" s="424"/>
      <c r="BFG207" s="224"/>
      <c r="BFH207" s="224"/>
      <c r="BFI207" s="335"/>
      <c r="BFJ207" s="335"/>
      <c r="BFK207" s="224"/>
      <c r="BFL207" s="424"/>
      <c r="BFM207" s="424"/>
      <c r="BFN207" s="333"/>
      <c r="BFO207" s="334"/>
      <c r="BFP207" s="424"/>
      <c r="BFQ207" s="224"/>
      <c r="BFR207" s="224"/>
      <c r="BFS207" s="335"/>
      <c r="BFT207" s="335"/>
      <c r="BFU207" s="224"/>
      <c r="BFV207" s="424"/>
      <c r="BFW207" s="424"/>
      <c r="BFX207" s="333"/>
      <c r="BFY207" s="334"/>
      <c r="BFZ207" s="424"/>
      <c r="BGA207" s="224"/>
      <c r="BGB207" s="224"/>
      <c r="BGC207" s="335"/>
      <c r="BGD207" s="335"/>
      <c r="BGE207" s="224"/>
      <c r="BGF207" s="424"/>
      <c r="BGG207" s="424"/>
      <c r="BGH207" s="333"/>
      <c r="BGI207" s="334"/>
      <c r="BGJ207" s="424"/>
      <c r="BGK207" s="224"/>
      <c r="BGL207" s="224"/>
      <c r="BGM207" s="335"/>
      <c r="BGN207" s="335"/>
      <c r="BGO207" s="224"/>
      <c r="BGP207" s="424"/>
      <c r="BGQ207" s="424"/>
      <c r="BGR207" s="333"/>
      <c r="BGS207" s="334"/>
      <c r="BGT207" s="424"/>
      <c r="BGU207" s="224"/>
      <c r="BGV207" s="224"/>
      <c r="BGW207" s="335"/>
      <c r="BGX207" s="335"/>
      <c r="BGY207" s="224"/>
      <c r="BGZ207" s="424"/>
      <c r="BHA207" s="424"/>
      <c r="BHB207" s="333"/>
      <c r="BHC207" s="334"/>
      <c r="BHD207" s="424"/>
      <c r="BHE207" s="224"/>
      <c r="BHF207" s="224"/>
      <c r="BHG207" s="335"/>
      <c r="BHH207" s="335"/>
      <c r="BHI207" s="224"/>
      <c r="BHJ207" s="424"/>
      <c r="BHK207" s="424"/>
      <c r="BHL207" s="333"/>
      <c r="BHM207" s="334"/>
      <c r="BHN207" s="424"/>
      <c r="BHO207" s="224"/>
      <c r="BHP207" s="224"/>
      <c r="BHQ207" s="335"/>
      <c r="BHR207" s="335"/>
      <c r="BHS207" s="224"/>
      <c r="BHT207" s="424"/>
      <c r="BHU207" s="424"/>
      <c r="BHV207" s="333"/>
      <c r="BHW207" s="334"/>
      <c r="BHX207" s="424"/>
      <c r="BHY207" s="224"/>
      <c r="BHZ207" s="224"/>
      <c r="BIA207" s="335"/>
      <c r="BIB207" s="335"/>
      <c r="BIC207" s="224"/>
      <c r="BID207" s="424"/>
      <c r="BIE207" s="424"/>
      <c r="BIF207" s="333"/>
      <c r="BIG207" s="334"/>
      <c r="BIH207" s="424"/>
      <c r="BII207" s="224"/>
      <c r="BIJ207" s="224"/>
      <c r="BIK207" s="335"/>
      <c r="BIL207" s="335"/>
      <c r="BIM207" s="224"/>
      <c r="BIN207" s="424"/>
      <c r="BIO207" s="424"/>
      <c r="BIP207" s="333"/>
      <c r="BIQ207" s="334"/>
      <c r="BIR207" s="424"/>
      <c r="BIS207" s="224"/>
      <c r="BIT207" s="224"/>
      <c r="BIU207" s="335"/>
      <c r="BIV207" s="335"/>
      <c r="BIW207" s="224"/>
      <c r="BIX207" s="424"/>
      <c r="BIY207" s="424"/>
      <c r="BIZ207" s="333"/>
      <c r="BJA207" s="334"/>
      <c r="BJB207" s="424"/>
      <c r="BJC207" s="224"/>
      <c r="BJD207" s="224"/>
      <c r="BJE207" s="335"/>
      <c r="BJF207" s="335"/>
      <c r="BJG207" s="224"/>
      <c r="BJH207" s="424"/>
      <c r="BJI207" s="424"/>
      <c r="BJJ207" s="333"/>
      <c r="BJK207" s="334"/>
      <c r="BJL207" s="424"/>
      <c r="BJM207" s="224"/>
      <c r="BJN207" s="224"/>
      <c r="BJO207" s="335"/>
      <c r="BJP207" s="335"/>
      <c r="BJQ207" s="224"/>
      <c r="BJR207" s="424"/>
      <c r="BJS207" s="424"/>
      <c r="BJT207" s="333"/>
      <c r="BJU207" s="334"/>
      <c r="BJV207" s="424"/>
      <c r="BJW207" s="224"/>
      <c r="BJX207" s="224"/>
      <c r="BJY207" s="335"/>
      <c r="BJZ207" s="335"/>
      <c r="BKA207" s="224"/>
      <c r="BKB207" s="424"/>
      <c r="BKC207" s="424"/>
      <c r="BKD207" s="333"/>
      <c r="BKE207" s="334"/>
      <c r="BKF207" s="424"/>
      <c r="BKG207" s="224"/>
      <c r="BKH207" s="224"/>
      <c r="BKI207" s="335"/>
      <c r="BKJ207" s="335"/>
      <c r="BKK207" s="224"/>
      <c r="BKL207" s="424"/>
      <c r="BKM207" s="424"/>
      <c r="BKN207" s="333"/>
      <c r="BKO207" s="334"/>
      <c r="BKP207" s="424"/>
      <c r="BKQ207" s="224"/>
      <c r="BKR207" s="224"/>
      <c r="BKS207" s="335"/>
      <c r="BKT207" s="335"/>
      <c r="BKU207" s="224"/>
      <c r="BKV207" s="424"/>
      <c r="BKW207" s="424"/>
      <c r="BKX207" s="333"/>
      <c r="BKY207" s="334"/>
      <c r="BKZ207" s="424"/>
      <c r="BLA207" s="224"/>
      <c r="BLB207" s="224"/>
      <c r="BLC207" s="335"/>
      <c r="BLD207" s="335"/>
      <c r="BLE207" s="224"/>
      <c r="BLF207" s="424"/>
      <c r="BLG207" s="424"/>
      <c r="BLH207" s="333"/>
      <c r="BLI207" s="334"/>
      <c r="BLJ207" s="424"/>
      <c r="BLK207" s="224"/>
      <c r="BLL207" s="224"/>
      <c r="BLM207" s="335"/>
      <c r="BLN207" s="335"/>
      <c r="BLO207" s="224"/>
      <c r="BLP207" s="424"/>
      <c r="BLQ207" s="424"/>
      <c r="BLR207" s="333"/>
      <c r="BLS207" s="334"/>
      <c r="BLT207" s="424"/>
      <c r="BLU207" s="224"/>
      <c r="BLV207" s="224"/>
      <c r="BLW207" s="335"/>
      <c r="BLX207" s="335"/>
      <c r="BLY207" s="224"/>
      <c r="BLZ207" s="424"/>
      <c r="BMA207" s="424"/>
      <c r="BMB207" s="333"/>
      <c r="BMC207" s="334"/>
      <c r="BMD207" s="424"/>
      <c r="BME207" s="224"/>
      <c r="BMF207" s="224"/>
      <c r="BMG207" s="335"/>
      <c r="BMH207" s="335"/>
      <c r="BMI207" s="224"/>
      <c r="BMJ207" s="424"/>
      <c r="BMK207" s="424"/>
      <c r="BML207" s="333"/>
      <c r="BMM207" s="334"/>
      <c r="BMN207" s="424"/>
      <c r="BMO207" s="224"/>
      <c r="BMP207" s="224"/>
      <c r="BMQ207" s="335"/>
      <c r="BMR207" s="335"/>
      <c r="BMS207" s="224"/>
      <c r="BMT207" s="424"/>
      <c r="BMU207" s="424"/>
      <c r="BMV207" s="333"/>
      <c r="BMW207" s="334"/>
      <c r="BMX207" s="424"/>
      <c r="BMY207" s="224"/>
      <c r="BMZ207" s="224"/>
      <c r="BNA207" s="335"/>
      <c r="BNB207" s="335"/>
      <c r="BNC207" s="224"/>
      <c r="BND207" s="424"/>
      <c r="BNE207" s="424"/>
      <c r="BNF207" s="333"/>
      <c r="BNG207" s="334"/>
      <c r="BNH207" s="424"/>
      <c r="BNI207" s="224"/>
      <c r="BNJ207" s="224"/>
      <c r="BNK207" s="335"/>
      <c r="BNL207" s="335"/>
      <c r="BNM207" s="224"/>
      <c r="BNN207" s="424"/>
      <c r="BNO207" s="424"/>
      <c r="BNP207" s="333"/>
      <c r="BNQ207" s="334"/>
      <c r="BNR207" s="424"/>
      <c r="BNS207" s="224"/>
      <c r="BNT207" s="224"/>
      <c r="BNU207" s="335"/>
      <c r="BNV207" s="335"/>
      <c r="BNW207" s="224"/>
      <c r="BNX207" s="424"/>
      <c r="BNY207" s="424"/>
      <c r="BNZ207" s="333"/>
      <c r="BOA207" s="334"/>
      <c r="BOB207" s="424"/>
      <c r="BOC207" s="224"/>
      <c r="BOD207" s="224"/>
      <c r="BOE207" s="335"/>
      <c r="BOF207" s="335"/>
      <c r="BOG207" s="224"/>
      <c r="BOH207" s="424"/>
      <c r="BOI207" s="424"/>
      <c r="BOJ207" s="333"/>
      <c r="BOK207" s="334"/>
      <c r="BOL207" s="424"/>
      <c r="BOM207" s="224"/>
      <c r="BON207" s="224"/>
      <c r="BOO207" s="335"/>
      <c r="BOP207" s="335"/>
      <c r="BOQ207" s="224"/>
      <c r="BOR207" s="424"/>
      <c r="BOS207" s="424"/>
      <c r="BOT207" s="333"/>
      <c r="BOU207" s="334"/>
      <c r="BOV207" s="424"/>
      <c r="BOW207" s="224"/>
      <c r="BOX207" s="224"/>
      <c r="BOY207" s="335"/>
      <c r="BOZ207" s="335"/>
      <c r="BPA207" s="224"/>
      <c r="BPB207" s="424"/>
      <c r="BPC207" s="424"/>
      <c r="BPD207" s="333"/>
      <c r="BPE207" s="334"/>
      <c r="BPF207" s="424"/>
      <c r="BPG207" s="224"/>
      <c r="BPH207" s="224"/>
      <c r="BPI207" s="335"/>
      <c r="BPJ207" s="335"/>
      <c r="BPK207" s="224"/>
      <c r="BPL207" s="424"/>
      <c r="BPM207" s="424"/>
      <c r="BPN207" s="333"/>
      <c r="BPO207" s="334"/>
      <c r="BPP207" s="424"/>
      <c r="BPQ207" s="224"/>
      <c r="BPR207" s="224"/>
      <c r="BPS207" s="335"/>
      <c r="BPT207" s="335"/>
      <c r="BPU207" s="224"/>
      <c r="BPV207" s="424"/>
      <c r="BPW207" s="424"/>
      <c r="BPX207" s="333"/>
      <c r="BPY207" s="334"/>
      <c r="BPZ207" s="424"/>
      <c r="BQA207" s="224"/>
      <c r="BQB207" s="224"/>
      <c r="BQC207" s="335"/>
      <c r="BQD207" s="335"/>
      <c r="BQE207" s="224"/>
      <c r="BQF207" s="424"/>
      <c r="BQG207" s="424"/>
      <c r="BQH207" s="333"/>
      <c r="BQI207" s="334"/>
      <c r="BQJ207" s="424"/>
      <c r="BQK207" s="224"/>
      <c r="BQL207" s="224"/>
      <c r="BQM207" s="335"/>
      <c r="BQN207" s="335"/>
      <c r="BQO207" s="224"/>
      <c r="BQP207" s="424"/>
      <c r="BQQ207" s="424"/>
      <c r="BQR207" s="333"/>
      <c r="BQS207" s="334"/>
      <c r="BQT207" s="424"/>
      <c r="BQU207" s="224"/>
      <c r="BQV207" s="224"/>
      <c r="BQW207" s="335"/>
      <c r="BQX207" s="335"/>
      <c r="BQY207" s="224"/>
      <c r="BQZ207" s="424"/>
      <c r="BRA207" s="424"/>
      <c r="BRB207" s="333"/>
      <c r="BRC207" s="334"/>
      <c r="BRD207" s="424"/>
      <c r="BRE207" s="224"/>
      <c r="BRF207" s="224"/>
      <c r="BRG207" s="335"/>
      <c r="BRH207" s="335"/>
      <c r="BRI207" s="224"/>
      <c r="BRJ207" s="424"/>
      <c r="BRK207" s="424"/>
      <c r="BRL207" s="333"/>
      <c r="BRM207" s="334"/>
      <c r="BRN207" s="424"/>
      <c r="BRO207" s="224"/>
      <c r="BRP207" s="224"/>
      <c r="BRQ207" s="335"/>
      <c r="BRR207" s="335"/>
      <c r="BRS207" s="224"/>
      <c r="BRT207" s="424"/>
      <c r="BRU207" s="424"/>
      <c r="BRV207" s="333"/>
      <c r="BRW207" s="334"/>
      <c r="BRX207" s="424"/>
      <c r="BRY207" s="224"/>
      <c r="BRZ207" s="224"/>
      <c r="BSA207" s="335"/>
      <c r="BSB207" s="335"/>
      <c r="BSC207" s="224"/>
      <c r="BSD207" s="424"/>
      <c r="BSE207" s="424"/>
      <c r="BSF207" s="333"/>
      <c r="BSG207" s="334"/>
      <c r="BSH207" s="424"/>
      <c r="BSI207" s="224"/>
      <c r="BSJ207" s="224"/>
      <c r="BSK207" s="335"/>
      <c r="BSL207" s="335"/>
      <c r="BSM207" s="224"/>
      <c r="BSN207" s="424"/>
      <c r="BSO207" s="424"/>
      <c r="BSP207" s="333"/>
      <c r="BSQ207" s="334"/>
      <c r="BSR207" s="424"/>
      <c r="BSS207" s="224"/>
      <c r="BST207" s="224"/>
      <c r="BSU207" s="335"/>
      <c r="BSV207" s="335"/>
      <c r="BSW207" s="224"/>
      <c r="BSX207" s="424"/>
      <c r="BSY207" s="424"/>
      <c r="BSZ207" s="333"/>
      <c r="BTA207" s="334"/>
      <c r="BTB207" s="424"/>
      <c r="BTC207" s="224"/>
      <c r="BTD207" s="224"/>
      <c r="BTE207" s="335"/>
      <c r="BTF207" s="335"/>
      <c r="BTG207" s="224"/>
      <c r="BTH207" s="424"/>
      <c r="BTI207" s="424"/>
      <c r="BTJ207" s="333"/>
      <c r="BTK207" s="334"/>
      <c r="BTL207" s="424"/>
      <c r="BTM207" s="224"/>
      <c r="BTN207" s="224"/>
      <c r="BTO207" s="335"/>
      <c r="BTP207" s="335"/>
      <c r="BTQ207" s="224"/>
      <c r="BTR207" s="424"/>
      <c r="BTS207" s="424"/>
      <c r="BTT207" s="333"/>
      <c r="BTU207" s="334"/>
      <c r="BTV207" s="424"/>
      <c r="BTW207" s="224"/>
      <c r="BTX207" s="224"/>
      <c r="BTY207" s="335"/>
      <c r="BTZ207" s="335"/>
      <c r="BUA207" s="224"/>
      <c r="BUB207" s="424"/>
      <c r="BUC207" s="424"/>
      <c r="BUD207" s="333"/>
      <c r="BUE207" s="334"/>
      <c r="BUF207" s="424"/>
      <c r="BUG207" s="224"/>
      <c r="BUH207" s="224"/>
      <c r="BUI207" s="335"/>
      <c r="BUJ207" s="335"/>
      <c r="BUK207" s="224"/>
      <c r="BUL207" s="424"/>
      <c r="BUM207" s="424"/>
      <c r="BUN207" s="333"/>
      <c r="BUO207" s="334"/>
      <c r="BUP207" s="424"/>
      <c r="BUQ207" s="224"/>
      <c r="BUR207" s="224"/>
      <c r="BUS207" s="335"/>
      <c r="BUT207" s="335"/>
      <c r="BUU207" s="224"/>
      <c r="BUV207" s="424"/>
      <c r="BUW207" s="424"/>
      <c r="BUX207" s="333"/>
      <c r="BUY207" s="334"/>
      <c r="BUZ207" s="424"/>
      <c r="BVA207" s="224"/>
      <c r="BVB207" s="224"/>
      <c r="BVC207" s="335"/>
      <c r="BVD207" s="335"/>
      <c r="BVE207" s="224"/>
      <c r="BVF207" s="424"/>
      <c r="BVG207" s="424"/>
      <c r="BVH207" s="333"/>
      <c r="BVI207" s="334"/>
      <c r="BVJ207" s="424"/>
      <c r="BVK207" s="224"/>
      <c r="BVL207" s="224"/>
      <c r="BVM207" s="335"/>
      <c r="BVN207" s="335"/>
      <c r="BVO207" s="224"/>
      <c r="BVP207" s="424"/>
      <c r="BVQ207" s="424"/>
      <c r="BVR207" s="333"/>
      <c r="BVS207" s="334"/>
      <c r="BVT207" s="424"/>
      <c r="BVU207" s="224"/>
      <c r="BVV207" s="224"/>
      <c r="BVW207" s="335"/>
      <c r="BVX207" s="335"/>
      <c r="BVY207" s="224"/>
      <c r="BVZ207" s="424"/>
      <c r="BWA207" s="424"/>
      <c r="BWB207" s="333"/>
      <c r="BWC207" s="334"/>
      <c r="BWD207" s="424"/>
      <c r="BWE207" s="224"/>
      <c r="BWF207" s="224"/>
      <c r="BWG207" s="335"/>
      <c r="BWH207" s="335"/>
      <c r="BWI207" s="224"/>
      <c r="BWJ207" s="424"/>
      <c r="BWK207" s="424"/>
      <c r="BWL207" s="333"/>
      <c r="BWM207" s="334"/>
      <c r="BWN207" s="424"/>
      <c r="BWO207" s="224"/>
      <c r="BWP207" s="224"/>
      <c r="BWQ207" s="335"/>
      <c r="BWR207" s="335"/>
      <c r="BWS207" s="224"/>
      <c r="BWT207" s="424"/>
      <c r="BWU207" s="424"/>
      <c r="BWV207" s="333"/>
      <c r="BWW207" s="334"/>
      <c r="BWX207" s="424"/>
      <c r="BWY207" s="224"/>
      <c r="BWZ207" s="224"/>
      <c r="BXA207" s="335"/>
      <c r="BXB207" s="335"/>
      <c r="BXC207" s="224"/>
      <c r="BXD207" s="424"/>
      <c r="BXE207" s="424"/>
      <c r="BXF207" s="333"/>
      <c r="BXG207" s="334"/>
      <c r="BXH207" s="424"/>
      <c r="BXI207" s="224"/>
      <c r="BXJ207" s="224"/>
      <c r="BXK207" s="335"/>
      <c r="BXL207" s="335"/>
      <c r="BXM207" s="224"/>
      <c r="BXN207" s="424"/>
      <c r="BXO207" s="424"/>
      <c r="BXP207" s="333"/>
      <c r="BXQ207" s="334"/>
      <c r="BXR207" s="424"/>
      <c r="BXS207" s="224"/>
      <c r="BXT207" s="224"/>
      <c r="BXU207" s="335"/>
      <c r="BXV207" s="335"/>
      <c r="BXW207" s="224"/>
      <c r="BXX207" s="424"/>
      <c r="BXY207" s="424"/>
      <c r="BXZ207" s="333"/>
      <c r="BYA207" s="334"/>
      <c r="BYB207" s="424"/>
      <c r="BYC207" s="224"/>
      <c r="BYD207" s="224"/>
      <c r="BYE207" s="335"/>
      <c r="BYF207" s="335"/>
      <c r="BYG207" s="224"/>
      <c r="BYH207" s="424"/>
      <c r="BYI207" s="424"/>
      <c r="BYJ207" s="333"/>
      <c r="BYK207" s="334"/>
      <c r="BYL207" s="424"/>
      <c r="BYM207" s="224"/>
      <c r="BYN207" s="224"/>
      <c r="BYO207" s="335"/>
      <c r="BYP207" s="335"/>
      <c r="BYQ207" s="224"/>
      <c r="BYR207" s="424"/>
      <c r="BYS207" s="424"/>
      <c r="BYT207" s="333"/>
      <c r="BYU207" s="334"/>
      <c r="BYV207" s="424"/>
      <c r="BYW207" s="224"/>
      <c r="BYX207" s="224"/>
      <c r="BYY207" s="335"/>
      <c r="BYZ207" s="335"/>
      <c r="BZA207" s="224"/>
      <c r="BZB207" s="424"/>
      <c r="BZC207" s="424"/>
      <c r="BZD207" s="333"/>
      <c r="BZE207" s="334"/>
      <c r="BZF207" s="424"/>
      <c r="BZG207" s="224"/>
      <c r="BZH207" s="224"/>
      <c r="BZI207" s="335"/>
      <c r="BZJ207" s="335"/>
      <c r="BZK207" s="224"/>
      <c r="BZL207" s="424"/>
      <c r="BZM207" s="424"/>
      <c r="BZN207" s="333"/>
      <c r="BZO207" s="334"/>
      <c r="BZP207" s="424"/>
      <c r="BZQ207" s="224"/>
      <c r="BZR207" s="224"/>
      <c r="BZS207" s="335"/>
      <c r="BZT207" s="335"/>
      <c r="BZU207" s="224"/>
      <c r="BZV207" s="424"/>
      <c r="BZW207" s="424"/>
      <c r="BZX207" s="333"/>
      <c r="BZY207" s="334"/>
      <c r="BZZ207" s="424"/>
      <c r="CAA207" s="224"/>
      <c r="CAB207" s="224"/>
      <c r="CAC207" s="335"/>
      <c r="CAD207" s="335"/>
      <c r="CAE207" s="224"/>
      <c r="CAF207" s="424"/>
      <c r="CAG207" s="424"/>
      <c r="CAH207" s="333"/>
      <c r="CAI207" s="334"/>
      <c r="CAJ207" s="424"/>
      <c r="CAK207" s="224"/>
      <c r="CAL207" s="224"/>
      <c r="CAM207" s="335"/>
      <c r="CAN207" s="335"/>
      <c r="CAO207" s="224"/>
      <c r="CAP207" s="424"/>
      <c r="CAQ207" s="424"/>
      <c r="CAR207" s="333"/>
      <c r="CAS207" s="334"/>
      <c r="CAT207" s="424"/>
      <c r="CAU207" s="224"/>
      <c r="CAV207" s="224"/>
      <c r="CAW207" s="335"/>
      <c r="CAX207" s="335"/>
      <c r="CAY207" s="224"/>
      <c r="CAZ207" s="424"/>
      <c r="CBA207" s="424"/>
      <c r="CBB207" s="333"/>
      <c r="CBC207" s="334"/>
      <c r="CBD207" s="424"/>
      <c r="CBE207" s="224"/>
      <c r="CBF207" s="224"/>
      <c r="CBG207" s="335"/>
      <c r="CBH207" s="335"/>
      <c r="CBI207" s="224"/>
      <c r="CBJ207" s="424"/>
      <c r="CBK207" s="424"/>
      <c r="CBL207" s="333"/>
      <c r="CBM207" s="334"/>
      <c r="CBN207" s="424"/>
      <c r="CBO207" s="224"/>
      <c r="CBP207" s="224"/>
      <c r="CBQ207" s="335"/>
      <c r="CBR207" s="335"/>
      <c r="CBS207" s="224"/>
      <c r="CBT207" s="424"/>
      <c r="CBU207" s="424"/>
      <c r="CBV207" s="333"/>
      <c r="CBW207" s="334"/>
      <c r="CBX207" s="424"/>
      <c r="CBY207" s="224"/>
      <c r="CBZ207" s="224"/>
      <c r="CCA207" s="335"/>
      <c r="CCB207" s="335"/>
      <c r="CCC207" s="224"/>
      <c r="CCD207" s="424"/>
      <c r="CCE207" s="424"/>
      <c r="CCF207" s="333"/>
      <c r="CCG207" s="334"/>
      <c r="CCH207" s="424"/>
      <c r="CCI207" s="224"/>
      <c r="CCJ207" s="224"/>
      <c r="CCK207" s="335"/>
      <c r="CCL207" s="335"/>
      <c r="CCM207" s="224"/>
      <c r="CCN207" s="424"/>
      <c r="CCO207" s="424"/>
      <c r="CCP207" s="333"/>
      <c r="CCQ207" s="334"/>
      <c r="CCR207" s="424"/>
      <c r="CCS207" s="224"/>
      <c r="CCT207" s="224"/>
      <c r="CCU207" s="335"/>
      <c r="CCV207" s="335"/>
      <c r="CCW207" s="224"/>
      <c r="CCX207" s="424"/>
      <c r="CCY207" s="424"/>
      <c r="CCZ207" s="333"/>
      <c r="CDA207" s="334"/>
      <c r="CDB207" s="424"/>
      <c r="CDC207" s="224"/>
      <c r="CDD207" s="224"/>
      <c r="CDE207" s="335"/>
      <c r="CDF207" s="335"/>
      <c r="CDG207" s="224"/>
      <c r="CDH207" s="424"/>
      <c r="CDI207" s="424"/>
      <c r="CDJ207" s="333"/>
      <c r="CDK207" s="334"/>
      <c r="CDL207" s="424"/>
      <c r="CDM207" s="224"/>
      <c r="CDN207" s="224"/>
      <c r="CDO207" s="335"/>
      <c r="CDP207" s="335"/>
      <c r="CDQ207" s="224"/>
      <c r="CDR207" s="424"/>
      <c r="CDS207" s="424"/>
      <c r="CDT207" s="333"/>
      <c r="CDU207" s="334"/>
      <c r="CDV207" s="424"/>
      <c r="CDW207" s="224"/>
      <c r="CDX207" s="224"/>
      <c r="CDY207" s="335"/>
      <c r="CDZ207" s="335"/>
      <c r="CEA207" s="224"/>
      <c r="CEB207" s="424"/>
      <c r="CEC207" s="424"/>
      <c r="CED207" s="333"/>
      <c r="CEE207" s="334"/>
      <c r="CEF207" s="424"/>
      <c r="CEG207" s="224"/>
      <c r="CEH207" s="224"/>
      <c r="CEI207" s="335"/>
      <c r="CEJ207" s="335"/>
      <c r="CEK207" s="224"/>
      <c r="CEL207" s="424"/>
      <c r="CEM207" s="424"/>
      <c r="CEN207" s="333"/>
      <c r="CEO207" s="334"/>
      <c r="CEP207" s="424"/>
      <c r="CEQ207" s="224"/>
      <c r="CER207" s="224"/>
      <c r="CES207" s="335"/>
      <c r="CET207" s="335"/>
      <c r="CEU207" s="224"/>
      <c r="CEV207" s="424"/>
      <c r="CEW207" s="424"/>
      <c r="CEX207" s="333"/>
      <c r="CEY207" s="334"/>
      <c r="CEZ207" s="424"/>
      <c r="CFA207" s="224"/>
      <c r="CFB207" s="224"/>
      <c r="CFC207" s="335"/>
      <c r="CFD207" s="335"/>
      <c r="CFE207" s="224"/>
      <c r="CFF207" s="424"/>
      <c r="CFG207" s="424"/>
      <c r="CFH207" s="333"/>
      <c r="CFI207" s="334"/>
      <c r="CFJ207" s="424"/>
      <c r="CFK207" s="224"/>
      <c r="CFL207" s="224"/>
      <c r="CFM207" s="335"/>
      <c r="CFN207" s="335"/>
      <c r="CFO207" s="224"/>
      <c r="CFP207" s="424"/>
      <c r="CFQ207" s="424"/>
      <c r="CFR207" s="333"/>
      <c r="CFS207" s="334"/>
      <c r="CFT207" s="424"/>
      <c r="CFU207" s="224"/>
      <c r="CFV207" s="224"/>
      <c r="CFW207" s="335"/>
      <c r="CFX207" s="335"/>
      <c r="CFY207" s="224"/>
      <c r="CFZ207" s="424"/>
      <c r="CGA207" s="424"/>
      <c r="CGB207" s="333"/>
      <c r="CGC207" s="334"/>
      <c r="CGD207" s="424"/>
      <c r="CGE207" s="224"/>
      <c r="CGF207" s="224"/>
      <c r="CGG207" s="335"/>
      <c r="CGH207" s="335"/>
      <c r="CGI207" s="224"/>
      <c r="CGJ207" s="424"/>
      <c r="CGK207" s="424"/>
      <c r="CGL207" s="333"/>
      <c r="CGM207" s="334"/>
      <c r="CGN207" s="424"/>
      <c r="CGO207" s="224"/>
      <c r="CGP207" s="224"/>
      <c r="CGQ207" s="335"/>
      <c r="CGR207" s="335"/>
      <c r="CGS207" s="224"/>
      <c r="CGT207" s="424"/>
      <c r="CGU207" s="424"/>
      <c r="CGV207" s="333"/>
      <c r="CGW207" s="334"/>
      <c r="CGX207" s="424"/>
      <c r="CGY207" s="224"/>
      <c r="CGZ207" s="224"/>
      <c r="CHA207" s="335"/>
      <c r="CHB207" s="335"/>
      <c r="CHC207" s="224"/>
      <c r="CHD207" s="424"/>
      <c r="CHE207" s="424"/>
      <c r="CHF207" s="333"/>
      <c r="CHG207" s="334"/>
      <c r="CHH207" s="424"/>
      <c r="CHI207" s="224"/>
      <c r="CHJ207" s="224"/>
      <c r="CHK207" s="335"/>
      <c r="CHL207" s="335"/>
      <c r="CHM207" s="224"/>
      <c r="CHN207" s="424"/>
      <c r="CHO207" s="424"/>
      <c r="CHP207" s="333"/>
      <c r="CHQ207" s="334"/>
      <c r="CHR207" s="424"/>
      <c r="CHS207" s="224"/>
      <c r="CHT207" s="224"/>
      <c r="CHU207" s="335"/>
      <c r="CHV207" s="335"/>
      <c r="CHW207" s="224"/>
      <c r="CHX207" s="424"/>
      <c r="CHY207" s="424"/>
      <c r="CHZ207" s="333"/>
      <c r="CIA207" s="334"/>
      <c r="CIB207" s="424"/>
      <c r="CIC207" s="224"/>
      <c r="CID207" s="224"/>
      <c r="CIE207" s="335"/>
      <c r="CIF207" s="335"/>
      <c r="CIG207" s="224"/>
      <c r="CIH207" s="424"/>
      <c r="CII207" s="424"/>
      <c r="CIJ207" s="333"/>
      <c r="CIK207" s="334"/>
      <c r="CIL207" s="424"/>
      <c r="CIM207" s="224"/>
      <c r="CIN207" s="224"/>
      <c r="CIO207" s="335"/>
      <c r="CIP207" s="335"/>
      <c r="CIQ207" s="224"/>
      <c r="CIR207" s="424"/>
      <c r="CIS207" s="424"/>
      <c r="CIT207" s="333"/>
      <c r="CIU207" s="334"/>
      <c r="CIV207" s="424"/>
      <c r="CIW207" s="224"/>
      <c r="CIX207" s="224"/>
      <c r="CIY207" s="335"/>
      <c r="CIZ207" s="335"/>
      <c r="CJA207" s="224"/>
      <c r="CJB207" s="424"/>
      <c r="CJC207" s="424"/>
      <c r="CJD207" s="333"/>
      <c r="CJE207" s="334"/>
      <c r="CJF207" s="424"/>
      <c r="CJG207" s="224"/>
      <c r="CJH207" s="224"/>
      <c r="CJI207" s="335"/>
      <c r="CJJ207" s="335"/>
      <c r="CJK207" s="224"/>
      <c r="CJL207" s="424"/>
      <c r="CJM207" s="424"/>
      <c r="CJN207" s="333"/>
      <c r="CJO207" s="334"/>
      <c r="CJP207" s="424"/>
      <c r="CJQ207" s="224"/>
      <c r="CJR207" s="224"/>
      <c r="CJS207" s="335"/>
      <c r="CJT207" s="335"/>
      <c r="CJU207" s="224"/>
      <c r="CJV207" s="424"/>
      <c r="CJW207" s="424"/>
      <c r="CJX207" s="333"/>
      <c r="CJY207" s="334"/>
      <c r="CJZ207" s="424"/>
      <c r="CKA207" s="224"/>
      <c r="CKB207" s="224"/>
      <c r="CKC207" s="335"/>
      <c r="CKD207" s="335"/>
      <c r="CKE207" s="224"/>
      <c r="CKF207" s="424"/>
      <c r="CKG207" s="424"/>
      <c r="CKH207" s="333"/>
      <c r="CKI207" s="334"/>
      <c r="CKJ207" s="424"/>
      <c r="CKK207" s="224"/>
      <c r="CKL207" s="224"/>
      <c r="CKM207" s="335"/>
      <c r="CKN207" s="335"/>
      <c r="CKO207" s="224"/>
      <c r="CKP207" s="424"/>
      <c r="CKQ207" s="424"/>
      <c r="CKR207" s="333"/>
      <c r="CKS207" s="334"/>
      <c r="CKT207" s="424"/>
      <c r="CKU207" s="224"/>
      <c r="CKV207" s="224"/>
      <c r="CKW207" s="335"/>
      <c r="CKX207" s="335"/>
      <c r="CKY207" s="224"/>
      <c r="CKZ207" s="424"/>
      <c r="CLA207" s="424"/>
      <c r="CLB207" s="333"/>
      <c r="CLC207" s="334"/>
      <c r="CLD207" s="424"/>
      <c r="CLE207" s="224"/>
      <c r="CLF207" s="224"/>
      <c r="CLG207" s="335"/>
      <c r="CLH207" s="335"/>
      <c r="CLI207" s="224"/>
      <c r="CLJ207" s="424"/>
      <c r="CLK207" s="424"/>
      <c r="CLL207" s="333"/>
      <c r="CLM207" s="334"/>
      <c r="CLN207" s="424"/>
      <c r="CLO207" s="224"/>
      <c r="CLP207" s="224"/>
      <c r="CLQ207" s="335"/>
      <c r="CLR207" s="335"/>
      <c r="CLS207" s="224"/>
      <c r="CLT207" s="424"/>
      <c r="CLU207" s="424"/>
      <c r="CLV207" s="333"/>
      <c r="CLW207" s="334"/>
      <c r="CLX207" s="424"/>
      <c r="CLY207" s="224"/>
      <c r="CLZ207" s="224"/>
      <c r="CMA207" s="335"/>
      <c r="CMB207" s="335"/>
      <c r="CMC207" s="224"/>
      <c r="CMD207" s="424"/>
      <c r="CME207" s="424"/>
      <c r="CMF207" s="333"/>
      <c r="CMG207" s="334"/>
      <c r="CMH207" s="424"/>
      <c r="CMI207" s="224"/>
      <c r="CMJ207" s="224"/>
      <c r="CMK207" s="335"/>
      <c r="CML207" s="335"/>
      <c r="CMM207" s="224"/>
      <c r="CMN207" s="424"/>
      <c r="CMO207" s="424"/>
      <c r="CMP207" s="333"/>
      <c r="CMQ207" s="334"/>
      <c r="CMR207" s="424"/>
      <c r="CMS207" s="224"/>
      <c r="CMT207" s="224"/>
      <c r="CMU207" s="335"/>
      <c r="CMV207" s="335"/>
      <c r="CMW207" s="224"/>
      <c r="CMX207" s="424"/>
      <c r="CMY207" s="424"/>
      <c r="CMZ207" s="333"/>
      <c r="CNA207" s="334"/>
      <c r="CNB207" s="424"/>
      <c r="CNC207" s="224"/>
      <c r="CND207" s="224"/>
      <c r="CNE207" s="335"/>
      <c r="CNF207" s="335"/>
      <c r="CNG207" s="224"/>
      <c r="CNH207" s="424"/>
      <c r="CNI207" s="424"/>
      <c r="CNJ207" s="333"/>
      <c r="CNK207" s="334"/>
      <c r="CNL207" s="424"/>
      <c r="CNM207" s="224"/>
      <c r="CNN207" s="224"/>
      <c r="CNO207" s="335"/>
      <c r="CNP207" s="335"/>
      <c r="CNQ207" s="224"/>
      <c r="CNR207" s="424"/>
      <c r="CNS207" s="424"/>
      <c r="CNT207" s="333"/>
      <c r="CNU207" s="334"/>
      <c r="CNV207" s="424"/>
      <c r="CNW207" s="224"/>
      <c r="CNX207" s="224"/>
      <c r="CNY207" s="335"/>
      <c r="CNZ207" s="335"/>
      <c r="COA207" s="224"/>
      <c r="COB207" s="424"/>
      <c r="COC207" s="424"/>
      <c r="COD207" s="333"/>
      <c r="COE207" s="334"/>
      <c r="COF207" s="424"/>
      <c r="COG207" s="224"/>
      <c r="COH207" s="224"/>
      <c r="COI207" s="335"/>
      <c r="COJ207" s="335"/>
      <c r="COK207" s="224"/>
      <c r="COL207" s="424"/>
      <c r="COM207" s="424"/>
      <c r="CON207" s="333"/>
      <c r="COO207" s="334"/>
      <c r="COP207" s="424"/>
      <c r="COQ207" s="224"/>
      <c r="COR207" s="224"/>
      <c r="COS207" s="335"/>
      <c r="COT207" s="335"/>
      <c r="COU207" s="224"/>
      <c r="COV207" s="424"/>
      <c r="COW207" s="424"/>
      <c r="COX207" s="333"/>
      <c r="COY207" s="334"/>
      <c r="COZ207" s="424"/>
      <c r="CPA207" s="224"/>
      <c r="CPB207" s="224"/>
      <c r="CPC207" s="335"/>
      <c r="CPD207" s="335"/>
      <c r="CPE207" s="224"/>
      <c r="CPF207" s="424"/>
      <c r="CPG207" s="424"/>
      <c r="CPH207" s="333"/>
      <c r="CPI207" s="334"/>
      <c r="CPJ207" s="424"/>
      <c r="CPK207" s="224"/>
      <c r="CPL207" s="224"/>
      <c r="CPM207" s="335"/>
      <c r="CPN207" s="335"/>
      <c r="CPO207" s="224"/>
      <c r="CPP207" s="424"/>
      <c r="CPQ207" s="424"/>
      <c r="CPR207" s="333"/>
      <c r="CPS207" s="334"/>
      <c r="CPT207" s="424"/>
      <c r="CPU207" s="224"/>
      <c r="CPV207" s="224"/>
      <c r="CPW207" s="335"/>
      <c r="CPX207" s="335"/>
      <c r="CPY207" s="224"/>
      <c r="CPZ207" s="424"/>
      <c r="CQA207" s="424"/>
      <c r="CQB207" s="333"/>
      <c r="CQC207" s="334"/>
      <c r="CQD207" s="424"/>
      <c r="CQE207" s="224"/>
      <c r="CQF207" s="224"/>
      <c r="CQG207" s="335"/>
      <c r="CQH207" s="335"/>
      <c r="CQI207" s="224"/>
      <c r="CQJ207" s="424"/>
      <c r="CQK207" s="424"/>
      <c r="CQL207" s="333"/>
      <c r="CQM207" s="334"/>
      <c r="CQN207" s="424"/>
      <c r="CQO207" s="224"/>
      <c r="CQP207" s="224"/>
      <c r="CQQ207" s="335"/>
      <c r="CQR207" s="335"/>
      <c r="CQS207" s="224"/>
      <c r="CQT207" s="424"/>
      <c r="CQU207" s="424"/>
      <c r="CQV207" s="333"/>
      <c r="CQW207" s="334"/>
      <c r="CQX207" s="424"/>
      <c r="CQY207" s="224"/>
      <c r="CQZ207" s="224"/>
      <c r="CRA207" s="335"/>
      <c r="CRB207" s="335"/>
      <c r="CRC207" s="224"/>
      <c r="CRD207" s="424"/>
      <c r="CRE207" s="424"/>
      <c r="CRF207" s="333"/>
      <c r="CRG207" s="334"/>
      <c r="CRH207" s="424"/>
      <c r="CRI207" s="224"/>
      <c r="CRJ207" s="224"/>
      <c r="CRK207" s="335"/>
      <c r="CRL207" s="335"/>
      <c r="CRM207" s="224"/>
      <c r="CRN207" s="424"/>
      <c r="CRO207" s="424"/>
      <c r="CRP207" s="333"/>
      <c r="CRQ207" s="334"/>
      <c r="CRR207" s="424"/>
      <c r="CRS207" s="224"/>
      <c r="CRT207" s="224"/>
      <c r="CRU207" s="335"/>
      <c r="CRV207" s="335"/>
      <c r="CRW207" s="224"/>
      <c r="CRX207" s="424"/>
      <c r="CRY207" s="424"/>
      <c r="CRZ207" s="333"/>
      <c r="CSA207" s="334"/>
      <c r="CSB207" s="424"/>
      <c r="CSC207" s="224"/>
      <c r="CSD207" s="224"/>
      <c r="CSE207" s="335"/>
      <c r="CSF207" s="335"/>
      <c r="CSG207" s="224"/>
      <c r="CSH207" s="424"/>
      <c r="CSI207" s="424"/>
      <c r="CSJ207" s="333"/>
      <c r="CSK207" s="334"/>
      <c r="CSL207" s="424"/>
      <c r="CSM207" s="224"/>
      <c r="CSN207" s="224"/>
      <c r="CSO207" s="335"/>
      <c r="CSP207" s="335"/>
      <c r="CSQ207" s="224"/>
      <c r="CSR207" s="424"/>
      <c r="CSS207" s="424"/>
      <c r="CST207" s="333"/>
      <c r="CSU207" s="334"/>
      <c r="CSV207" s="424"/>
      <c r="CSW207" s="224"/>
      <c r="CSX207" s="224"/>
      <c r="CSY207" s="335"/>
      <c r="CSZ207" s="335"/>
      <c r="CTA207" s="224"/>
      <c r="CTB207" s="424"/>
      <c r="CTC207" s="424"/>
      <c r="CTD207" s="333"/>
      <c r="CTE207" s="334"/>
      <c r="CTF207" s="424"/>
      <c r="CTG207" s="224"/>
      <c r="CTH207" s="224"/>
      <c r="CTI207" s="335"/>
      <c r="CTJ207" s="335"/>
      <c r="CTK207" s="224"/>
      <c r="CTL207" s="424"/>
      <c r="CTM207" s="424"/>
      <c r="CTN207" s="333"/>
      <c r="CTO207" s="334"/>
      <c r="CTP207" s="424"/>
      <c r="CTQ207" s="224"/>
      <c r="CTR207" s="224"/>
      <c r="CTS207" s="335"/>
      <c r="CTT207" s="335"/>
      <c r="CTU207" s="224"/>
      <c r="CTV207" s="424"/>
      <c r="CTW207" s="424"/>
      <c r="CTX207" s="333"/>
      <c r="CTY207" s="334"/>
      <c r="CTZ207" s="424"/>
      <c r="CUA207" s="224"/>
      <c r="CUB207" s="224"/>
      <c r="CUC207" s="335"/>
      <c r="CUD207" s="335"/>
      <c r="CUE207" s="224"/>
      <c r="CUF207" s="424"/>
      <c r="CUG207" s="424"/>
      <c r="CUH207" s="333"/>
      <c r="CUI207" s="334"/>
      <c r="CUJ207" s="424"/>
      <c r="CUK207" s="224"/>
      <c r="CUL207" s="224"/>
      <c r="CUM207" s="335"/>
      <c r="CUN207" s="335"/>
      <c r="CUO207" s="224"/>
      <c r="CUP207" s="424"/>
      <c r="CUQ207" s="424"/>
      <c r="CUR207" s="333"/>
      <c r="CUS207" s="334"/>
      <c r="CUT207" s="424"/>
      <c r="CUU207" s="224"/>
      <c r="CUV207" s="224"/>
      <c r="CUW207" s="335"/>
      <c r="CUX207" s="335"/>
      <c r="CUY207" s="224"/>
      <c r="CUZ207" s="424"/>
      <c r="CVA207" s="424"/>
      <c r="CVB207" s="333"/>
      <c r="CVC207" s="334"/>
      <c r="CVD207" s="424"/>
      <c r="CVE207" s="224"/>
      <c r="CVF207" s="224"/>
      <c r="CVG207" s="335"/>
      <c r="CVH207" s="335"/>
      <c r="CVI207" s="224"/>
      <c r="CVJ207" s="424"/>
      <c r="CVK207" s="424"/>
      <c r="CVL207" s="333"/>
      <c r="CVM207" s="334"/>
      <c r="CVN207" s="424"/>
      <c r="CVO207" s="224"/>
      <c r="CVP207" s="224"/>
      <c r="CVQ207" s="335"/>
      <c r="CVR207" s="335"/>
      <c r="CVS207" s="224"/>
      <c r="CVT207" s="424"/>
      <c r="CVU207" s="424"/>
      <c r="CVV207" s="333"/>
      <c r="CVW207" s="334"/>
      <c r="CVX207" s="424"/>
      <c r="CVY207" s="224"/>
      <c r="CVZ207" s="224"/>
      <c r="CWA207" s="335"/>
      <c r="CWB207" s="335"/>
      <c r="CWC207" s="224"/>
      <c r="CWD207" s="424"/>
      <c r="CWE207" s="424"/>
      <c r="CWF207" s="333"/>
      <c r="CWG207" s="334"/>
      <c r="CWH207" s="424"/>
      <c r="CWI207" s="224"/>
      <c r="CWJ207" s="224"/>
      <c r="CWK207" s="335"/>
      <c r="CWL207" s="335"/>
      <c r="CWM207" s="224"/>
      <c r="CWN207" s="424"/>
      <c r="CWO207" s="424"/>
      <c r="CWP207" s="333"/>
      <c r="CWQ207" s="334"/>
      <c r="CWR207" s="424"/>
      <c r="CWS207" s="224"/>
      <c r="CWT207" s="224"/>
      <c r="CWU207" s="335"/>
      <c r="CWV207" s="335"/>
      <c r="CWW207" s="224"/>
      <c r="CWX207" s="424"/>
      <c r="CWY207" s="424"/>
      <c r="CWZ207" s="333"/>
      <c r="CXA207" s="334"/>
      <c r="CXB207" s="424"/>
      <c r="CXC207" s="224"/>
      <c r="CXD207" s="224"/>
      <c r="CXE207" s="335"/>
      <c r="CXF207" s="335"/>
      <c r="CXG207" s="224"/>
      <c r="CXH207" s="424"/>
      <c r="CXI207" s="424"/>
      <c r="CXJ207" s="333"/>
      <c r="CXK207" s="334"/>
      <c r="CXL207" s="424"/>
      <c r="CXM207" s="224"/>
      <c r="CXN207" s="224"/>
      <c r="CXO207" s="335"/>
      <c r="CXP207" s="335"/>
      <c r="CXQ207" s="224"/>
      <c r="CXR207" s="424"/>
      <c r="CXS207" s="424"/>
      <c r="CXT207" s="333"/>
      <c r="CXU207" s="334"/>
      <c r="CXV207" s="424"/>
      <c r="CXW207" s="224"/>
      <c r="CXX207" s="224"/>
      <c r="CXY207" s="335"/>
      <c r="CXZ207" s="335"/>
      <c r="CYA207" s="224"/>
      <c r="CYB207" s="424"/>
      <c r="CYC207" s="424"/>
      <c r="CYD207" s="333"/>
      <c r="CYE207" s="334"/>
      <c r="CYF207" s="424"/>
      <c r="CYG207" s="224"/>
      <c r="CYH207" s="224"/>
      <c r="CYI207" s="335"/>
      <c r="CYJ207" s="335"/>
      <c r="CYK207" s="224"/>
      <c r="CYL207" s="424"/>
      <c r="CYM207" s="424"/>
      <c r="CYN207" s="333"/>
      <c r="CYO207" s="334"/>
      <c r="CYP207" s="424"/>
      <c r="CYQ207" s="224"/>
      <c r="CYR207" s="224"/>
      <c r="CYS207" s="335"/>
      <c r="CYT207" s="335"/>
      <c r="CYU207" s="224"/>
      <c r="CYV207" s="424"/>
      <c r="CYW207" s="424"/>
      <c r="CYX207" s="333"/>
      <c r="CYY207" s="334"/>
      <c r="CYZ207" s="424"/>
      <c r="CZA207" s="224"/>
      <c r="CZB207" s="224"/>
      <c r="CZC207" s="335"/>
      <c r="CZD207" s="335"/>
      <c r="CZE207" s="224"/>
      <c r="CZF207" s="424"/>
      <c r="CZG207" s="424"/>
      <c r="CZH207" s="333"/>
      <c r="CZI207" s="334"/>
      <c r="CZJ207" s="424"/>
      <c r="CZK207" s="224"/>
      <c r="CZL207" s="224"/>
      <c r="CZM207" s="335"/>
      <c r="CZN207" s="335"/>
      <c r="CZO207" s="224"/>
      <c r="CZP207" s="424"/>
      <c r="CZQ207" s="424"/>
      <c r="CZR207" s="333"/>
      <c r="CZS207" s="334"/>
      <c r="CZT207" s="424"/>
      <c r="CZU207" s="224"/>
      <c r="CZV207" s="224"/>
      <c r="CZW207" s="335"/>
      <c r="CZX207" s="335"/>
      <c r="CZY207" s="224"/>
      <c r="CZZ207" s="424"/>
      <c r="DAA207" s="424"/>
      <c r="DAB207" s="333"/>
      <c r="DAC207" s="334"/>
      <c r="DAD207" s="424"/>
      <c r="DAE207" s="224"/>
      <c r="DAF207" s="224"/>
      <c r="DAG207" s="335"/>
      <c r="DAH207" s="335"/>
      <c r="DAI207" s="224"/>
      <c r="DAJ207" s="424"/>
      <c r="DAK207" s="424"/>
      <c r="DAL207" s="333"/>
      <c r="DAM207" s="334"/>
      <c r="DAN207" s="424"/>
      <c r="DAO207" s="224"/>
      <c r="DAP207" s="224"/>
      <c r="DAQ207" s="335"/>
      <c r="DAR207" s="335"/>
      <c r="DAS207" s="224"/>
      <c r="DAT207" s="424"/>
      <c r="DAU207" s="424"/>
      <c r="DAV207" s="333"/>
      <c r="DAW207" s="334"/>
      <c r="DAX207" s="424"/>
      <c r="DAY207" s="224"/>
      <c r="DAZ207" s="224"/>
      <c r="DBA207" s="335"/>
      <c r="DBB207" s="335"/>
      <c r="DBC207" s="224"/>
      <c r="DBD207" s="424"/>
      <c r="DBE207" s="424"/>
      <c r="DBF207" s="333"/>
      <c r="DBG207" s="334"/>
      <c r="DBH207" s="424"/>
      <c r="DBI207" s="224"/>
      <c r="DBJ207" s="224"/>
      <c r="DBK207" s="335"/>
      <c r="DBL207" s="335"/>
      <c r="DBM207" s="224"/>
      <c r="DBN207" s="424"/>
      <c r="DBO207" s="424"/>
      <c r="DBP207" s="333"/>
      <c r="DBQ207" s="334"/>
      <c r="DBR207" s="424"/>
      <c r="DBS207" s="224"/>
      <c r="DBT207" s="224"/>
      <c r="DBU207" s="335"/>
      <c r="DBV207" s="335"/>
      <c r="DBW207" s="224"/>
      <c r="DBX207" s="424"/>
      <c r="DBY207" s="424"/>
      <c r="DBZ207" s="333"/>
      <c r="DCA207" s="334"/>
      <c r="DCB207" s="424"/>
      <c r="DCC207" s="224"/>
      <c r="DCD207" s="224"/>
      <c r="DCE207" s="335"/>
      <c r="DCF207" s="335"/>
      <c r="DCG207" s="224"/>
      <c r="DCH207" s="424"/>
      <c r="DCI207" s="424"/>
      <c r="DCJ207" s="333"/>
      <c r="DCK207" s="334"/>
      <c r="DCL207" s="424"/>
      <c r="DCM207" s="224"/>
      <c r="DCN207" s="224"/>
      <c r="DCO207" s="335"/>
      <c r="DCP207" s="335"/>
      <c r="DCQ207" s="224"/>
      <c r="DCR207" s="424"/>
      <c r="DCS207" s="424"/>
      <c r="DCT207" s="333"/>
      <c r="DCU207" s="334"/>
      <c r="DCV207" s="424"/>
      <c r="DCW207" s="224"/>
      <c r="DCX207" s="224"/>
      <c r="DCY207" s="335"/>
      <c r="DCZ207" s="335"/>
      <c r="DDA207" s="224"/>
      <c r="DDB207" s="424"/>
      <c r="DDC207" s="424"/>
      <c r="DDD207" s="333"/>
      <c r="DDE207" s="334"/>
      <c r="DDF207" s="424"/>
      <c r="DDG207" s="224"/>
      <c r="DDH207" s="224"/>
      <c r="DDI207" s="335"/>
      <c r="DDJ207" s="335"/>
      <c r="DDK207" s="224"/>
      <c r="DDL207" s="424"/>
      <c r="DDM207" s="424"/>
      <c r="DDN207" s="333"/>
      <c r="DDO207" s="334"/>
      <c r="DDP207" s="424"/>
      <c r="DDQ207" s="224"/>
      <c r="DDR207" s="224"/>
      <c r="DDS207" s="335"/>
      <c r="DDT207" s="335"/>
      <c r="DDU207" s="224"/>
      <c r="DDV207" s="424"/>
      <c r="DDW207" s="424"/>
      <c r="DDX207" s="333"/>
      <c r="DDY207" s="334"/>
      <c r="DDZ207" s="424"/>
      <c r="DEA207" s="224"/>
      <c r="DEB207" s="224"/>
      <c r="DEC207" s="335"/>
      <c r="DED207" s="335"/>
      <c r="DEE207" s="224"/>
      <c r="DEF207" s="424"/>
      <c r="DEG207" s="424"/>
      <c r="DEH207" s="333"/>
      <c r="DEI207" s="334"/>
      <c r="DEJ207" s="424"/>
      <c r="DEK207" s="224"/>
      <c r="DEL207" s="224"/>
      <c r="DEM207" s="335"/>
      <c r="DEN207" s="335"/>
      <c r="DEO207" s="224"/>
      <c r="DEP207" s="424"/>
      <c r="DEQ207" s="424"/>
      <c r="DER207" s="333"/>
      <c r="DES207" s="334"/>
      <c r="DET207" s="424"/>
      <c r="DEU207" s="224"/>
      <c r="DEV207" s="224"/>
      <c r="DEW207" s="335"/>
      <c r="DEX207" s="335"/>
      <c r="DEY207" s="224"/>
      <c r="DEZ207" s="424"/>
      <c r="DFA207" s="424"/>
      <c r="DFB207" s="333"/>
      <c r="DFC207" s="334"/>
      <c r="DFD207" s="424"/>
      <c r="DFE207" s="224"/>
      <c r="DFF207" s="224"/>
      <c r="DFG207" s="335"/>
      <c r="DFH207" s="335"/>
      <c r="DFI207" s="224"/>
      <c r="DFJ207" s="424"/>
      <c r="DFK207" s="424"/>
      <c r="DFL207" s="333"/>
      <c r="DFM207" s="334"/>
      <c r="DFN207" s="424"/>
      <c r="DFO207" s="224"/>
      <c r="DFP207" s="224"/>
      <c r="DFQ207" s="335"/>
      <c r="DFR207" s="335"/>
      <c r="DFS207" s="224"/>
      <c r="DFT207" s="424"/>
      <c r="DFU207" s="424"/>
      <c r="DFV207" s="333"/>
      <c r="DFW207" s="334"/>
      <c r="DFX207" s="424"/>
      <c r="DFY207" s="224"/>
      <c r="DFZ207" s="224"/>
      <c r="DGA207" s="335"/>
      <c r="DGB207" s="335"/>
      <c r="DGC207" s="224"/>
      <c r="DGD207" s="424"/>
      <c r="DGE207" s="424"/>
      <c r="DGF207" s="333"/>
      <c r="DGG207" s="334"/>
      <c r="DGH207" s="424"/>
      <c r="DGI207" s="224"/>
      <c r="DGJ207" s="224"/>
      <c r="DGK207" s="335"/>
      <c r="DGL207" s="335"/>
      <c r="DGM207" s="224"/>
      <c r="DGN207" s="424"/>
      <c r="DGO207" s="424"/>
      <c r="DGP207" s="333"/>
      <c r="DGQ207" s="334"/>
      <c r="DGR207" s="424"/>
      <c r="DGS207" s="224"/>
      <c r="DGT207" s="224"/>
      <c r="DGU207" s="335"/>
      <c r="DGV207" s="335"/>
      <c r="DGW207" s="224"/>
      <c r="DGX207" s="424"/>
      <c r="DGY207" s="424"/>
      <c r="DGZ207" s="333"/>
      <c r="DHA207" s="334"/>
      <c r="DHB207" s="424"/>
      <c r="DHC207" s="224"/>
      <c r="DHD207" s="224"/>
      <c r="DHE207" s="335"/>
      <c r="DHF207" s="335"/>
      <c r="DHG207" s="224"/>
      <c r="DHH207" s="424"/>
      <c r="DHI207" s="424"/>
      <c r="DHJ207" s="333"/>
      <c r="DHK207" s="334"/>
      <c r="DHL207" s="424"/>
      <c r="DHM207" s="224"/>
      <c r="DHN207" s="224"/>
      <c r="DHO207" s="335"/>
      <c r="DHP207" s="335"/>
      <c r="DHQ207" s="224"/>
      <c r="DHR207" s="424"/>
      <c r="DHS207" s="424"/>
      <c r="DHT207" s="333"/>
      <c r="DHU207" s="334"/>
      <c r="DHV207" s="424"/>
      <c r="DHW207" s="224"/>
      <c r="DHX207" s="224"/>
      <c r="DHY207" s="335"/>
      <c r="DHZ207" s="335"/>
      <c r="DIA207" s="224"/>
      <c r="DIB207" s="424"/>
      <c r="DIC207" s="424"/>
      <c r="DID207" s="333"/>
      <c r="DIE207" s="334"/>
      <c r="DIF207" s="424"/>
      <c r="DIG207" s="224"/>
      <c r="DIH207" s="224"/>
      <c r="DII207" s="335"/>
      <c r="DIJ207" s="335"/>
      <c r="DIK207" s="224"/>
      <c r="DIL207" s="424"/>
      <c r="DIM207" s="424"/>
      <c r="DIN207" s="333"/>
      <c r="DIO207" s="334"/>
      <c r="DIP207" s="424"/>
      <c r="DIQ207" s="224"/>
      <c r="DIR207" s="224"/>
      <c r="DIS207" s="335"/>
      <c r="DIT207" s="335"/>
      <c r="DIU207" s="224"/>
      <c r="DIV207" s="424"/>
      <c r="DIW207" s="424"/>
      <c r="DIX207" s="333"/>
      <c r="DIY207" s="334"/>
      <c r="DIZ207" s="424"/>
      <c r="DJA207" s="224"/>
      <c r="DJB207" s="224"/>
      <c r="DJC207" s="335"/>
      <c r="DJD207" s="335"/>
      <c r="DJE207" s="224"/>
      <c r="DJF207" s="424"/>
      <c r="DJG207" s="424"/>
      <c r="DJH207" s="333"/>
      <c r="DJI207" s="334"/>
      <c r="DJJ207" s="424"/>
      <c r="DJK207" s="224"/>
      <c r="DJL207" s="224"/>
      <c r="DJM207" s="335"/>
      <c r="DJN207" s="335"/>
      <c r="DJO207" s="224"/>
      <c r="DJP207" s="424"/>
      <c r="DJQ207" s="424"/>
      <c r="DJR207" s="333"/>
      <c r="DJS207" s="334"/>
      <c r="DJT207" s="424"/>
      <c r="DJU207" s="224"/>
      <c r="DJV207" s="224"/>
      <c r="DJW207" s="335"/>
      <c r="DJX207" s="335"/>
      <c r="DJY207" s="224"/>
      <c r="DJZ207" s="424"/>
      <c r="DKA207" s="424"/>
      <c r="DKB207" s="333"/>
      <c r="DKC207" s="334"/>
      <c r="DKD207" s="424"/>
      <c r="DKE207" s="224"/>
      <c r="DKF207" s="224"/>
      <c r="DKG207" s="335"/>
      <c r="DKH207" s="335"/>
      <c r="DKI207" s="224"/>
      <c r="DKJ207" s="424"/>
      <c r="DKK207" s="424"/>
      <c r="DKL207" s="333"/>
      <c r="DKM207" s="334"/>
      <c r="DKN207" s="424"/>
      <c r="DKO207" s="224"/>
      <c r="DKP207" s="224"/>
      <c r="DKQ207" s="335"/>
      <c r="DKR207" s="335"/>
      <c r="DKS207" s="224"/>
      <c r="DKT207" s="424"/>
      <c r="DKU207" s="424"/>
      <c r="DKV207" s="333"/>
      <c r="DKW207" s="334"/>
      <c r="DKX207" s="424"/>
      <c r="DKY207" s="224"/>
      <c r="DKZ207" s="224"/>
      <c r="DLA207" s="335"/>
      <c r="DLB207" s="335"/>
      <c r="DLC207" s="224"/>
      <c r="DLD207" s="424"/>
      <c r="DLE207" s="424"/>
      <c r="DLF207" s="333"/>
      <c r="DLG207" s="334"/>
      <c r="DLH207" s="424"/>
      <c r="DLI207" s="224"/>
      <c r="DLJ207" s="224"/>
      <c r="DLK207" s="335"/>
      <c r="DLL207" s="335"/>
      <c r="DLM207" s="224"/>
      <c r="DLN207" s="424"/>
      <c r="DLO207" s="424"/>
      <c r="DLP207" s="333"/>
      <c r="DLQ207" s="334"/>
      <c r="DLR207" s="424"/>
      <c r="DLS207" s="224"/>
      <c r="DLT207" s="224"/>
      <c r="DLU207" s="335"/>
      <c r="DLV207" s="335"/>
      <c r="DLW207" s="224"/>
      <c r="DLX207" s="424"/>
      <c r="DLY207" s="424"/>
      <c r="DLZ207" s="333"/>
      <c r="DMA207" s="334"/>
      <c r="DMB207" s="424"/>
      <c r="DMC207" s="224"/>
      <c r="DMD207" s="224"/>
      <c r="DME207" s="335"/>
      <c r="DMF207" s="335"/>
      <c r="DMG207" s="224"/>
      <c r="DMH207" s="424"/>
      <c r="DMI207" s="424"/>
      <c r="DMJ207" s="333"/>
      <c r="DMK207" s="334"/>
      <c r="DML207" s="424"/>
      <c r="DMM207" s="224"/>
      <c r="DMN207" s="224"/>
      <c r="DMO207" s="335"/>
      <c r="DMP207" s="335"/>
      <c r="DMQ207" s="224"/>
      <c r="DMR207" s="424"/>
      <c r="DMS207" s="424"/>
      <c r="DMT207" s="333"/>
      <c r="DMU207" s="334"/>
      <c r="DMV207" s="424"/>
      <c r="DMW207" s="224"/>
      <c r="DMX207" s="224"/>
      <c r="DMY207" s="335"/>
      <c r="DMZ207" s="335"/>
      <c r="DNA207" s="224"/>
      <c r="DNB207" s="424"/>
      <c r="DNC207" s="424"/>
      <c r="DND207" s="333"/>
      <c r="DNE207" s="334"/>
      <c r="DNF207" s="424"/>
      <c r="DNG207" s="224"/>
      <c r="DNH207" s="224"/>
      <c r="DNI207" s="335"/>
      <c r="DNJ207" s="335"/>
      <c r="DNK207" s="224"/>
      <c r="DNL207" s="424"/>
      <c r="DNM207" s="424"/>
      <c r="DNN207" s="333"/>
      <c r="DNO207" s="334"/>
      <c r="DNP207" s="424"/>
      <c r="DNQ207" s="224"/>
      <c r="DNR207" s="224"/>
      <c r="DNS207" s="335"/>
      <c r="DNT207" s="335"/>
      <c r="DNU207" s="224"/>
      <c r="DNV207" s="424"/>
      <c r="DNW207" s="424"/>
      <c r="DNX207" s="333"/>
      <c r="DNY207" s="334"/>
      <c r="DNZ207" s="424"/>
      <c r="DOA207" s="224"/>
      <c r="DOB207" s="224"/>
      <c r="DOC207" s="335"/>
      <c r="DOD207" s="335"/>
      <c r="DOE207" s="224"/>
      <c r="DOF207" s="424"/>
      <c r="DOG207" s="424"/>
      <c r="DOH207" s="333"/>
      <c r="DOI207" s="334"/>
      <c r="DOJ207" s="424"/>
      <c r="DOK207" s="224"/>
      <c r="DOL207" s="224"/>
      <c r="DOM207" s="335"/>
      <c r="DON207" s="335"/>
      <c r="DOO207" s="224"/>
      <c r="DOP207" s="424"/>
      <c r="DOQ207" s="424"/>
      <c r="DOR207" s="333"/>
      <c r="DOS207" s="334"/>
      <c r="DOT207" s="424"/>
      <c r="DOU207" s="224"/>
      <c r="DOV207" s="224"/>
      <c r="DOW207" s="335"/>
      <c r="DOX207" s="335"/>
      <c r="DOY207" s="224"/>
      <c r="DOZ207" s="424"/>
      <c r="DPA207" s="424"/>
      <c r="DPB207" s="333"/>
      <c r="DPC207" s="334"/>
      <c r="DPD207" s="424"/>
      <c r="DPE207" s="224"/>
      <c r="DPF207" s="224"/>
      <c r="DPG207" s="335"/>
      <c r="DPH207" s="335"/>
      <c r="DPI207" s="224"/>
      <c r="DPJ207" s="424"/>
      <c r="DPK207" s="424"/>
      <c r="DPL207" s="333"/>
      <c r="DPM207" s="334"/>
      <c r="DPN207" s="424"/>
      <c r="DPO207" s="224"/>
      <c r="DPP207" s="224"/>
      <c r="DPQ207" s="335"/>
      <c r="DPR207" s="335"/>
      <c r="DPS207" s="224"/>
      <c r="DPT207" s="424"/>
      <c r="DPU207" s="424"/>
      <c r="DPV207" s="333"/>
      <c r="DPW207" s="334"/>
      <c r="DPX207" s="424"/>
      <c r="DPY207" s="224"/>
      <c r="DPZ207" s="224"/>
      <c r="DQA207" s="335"/>
      <c r="DQB207" s="335"/>
      <c r="DQC207" s="224"/>
      <c r="DQD207" s="424"/>
      <c r="DQE207" s="424"/>
      <c r="DQF207" s="333"/>
      <c r="DQG207" s="334"/>
      <c r="DQH207" s="424"/>
      <c r="DQI207" s="224"/>
      <c r="DQJ207" s="224"/>
      <c r="DQK207" s="335"/>
      <c r="DQL207" s="335"/>
      <c r="DQM207" s="224"/>
      <c r="DQN207" s="424"/>
      <c r="DQO207" s="424"/>
      <c r="DQP207" s="333"/>
      <c r="DQQ207" s="334"/>
      <c r="DQR207" s="424"/>
      <c r="DQS207" s="224"/>
      <c r="DQT207" s="224"/>
      <c r="DQU207" s="335"/>
      <c r="DQV207" s="335"/>
      <c r="DQW207" s="224"/>
      <c r="DQX207" s="424"/>
      <c r="DQY207" s="424"/>
      <c r="DQZ207" s="333"/>
      <c r="DRA207" s="334"/>
      <c r="DRB207" s="424"/>
      <c r="DRC207" s="224"/>
      <c r="DRD207" s="224"/>
      <c r="DRE207" s="335"/>
      <c r="DRF207" s="335"/>
      <c r="DRG207" s="224"/>
      <c r="DRH207" s="424"/>
      <c r="DRI207" s="424"/>
      <c r="DRJ207" s="333"/>
      <c r="DRK207" s="334"/>
      <c r="DRL207" s="424"/>
      <c r="DRM207" s="224"/>
      <c r="DRN207" s="224"/>
      <c r="DRO207" s="335"/>
      <c r="DRP207" s="335"/>
      <c r="DRQ207" s="224"/>
      <c r="DRR207" s="424"/>
      <c r="DRS207" s="424"/>
      <c r="DRT207" s="333"/>
      <c r="DRU207" s="334"/>
      <c r="DRV207" s="424"/>
      <c r="DRW207" s="224"/>
      <c r="DRX207" s="224"/>
      <c r="DRY207" s="335"/>
      <c r="DRZ207" s="335"/>
      <c r="DSA207" s="224"/>
      <c r="DSB207" s="424"/>
      <c r="DSC207" s="424"/>
      <c r="DSD207" s="333"/>
      <c r="DSE207" s="334"/>
      <c r="DSF207" s="424"/>
      <c r="DSG207" s="224"/>
      <c r="DSH207" s="224"/>
      <c r="DSI207" s="335"/>
      <c r="DSJ207" s="335"/>
      <c r="DSK207" s="224"/>
      <c r="DSL207" s="424"/>
      <c r="DSM207" s="424"/>
      <c r="DSN207" s="333"/>
      <c r="DSO207" s="334"/>
      <c r="DSP207" s="424"/>
      <c r="DSQ207" s="224"/>
      <c r="DSR207" s="224"/>
      <c r="DSS207" s="335"/>
      <c r="DST207" s="335"/>
      <c r="DSU207" s="224"/>
      <c r="DSV207" s="424"/>
      <c r="DSW207" s="424"/>
      <c r="DSX207" s="333"/>
      <c r="DSY207" s="334"/>
      <c r="DSZ207" s="424"/>
      <c r="DTA207" s="224"/>
      <c r="DTB207" s="224"/>
      <c r="DTC207" s="335"/>
      <c r="DTD207" s="335"/>
      <c r="DTE207" s="224"/>
      <c r="DTF207" s="424"/>
      <c r="DTG207" s="424"/>
      <c r="DTH207" s="333"/>
      <c r="DTI207" s="334"/>
      <c r="DTJ207" s="424"/>
      <c r="DTK207" s="224"/>
      <c r="DTL207" s="224"/>
      <c r="DTM207" s="335"/>
      <c r="DTN207" s="335"/>
      <c r="DTO207" s="224"/>
      <c r="DTP207" s="424"/>
      <c r="DTQ207" s="424"/>
      <c r="DTR207" s="333"/>
      <c r="DTS207" s="334"/>
      <c r="DTT207" s="424"/>
      <c r="DTU207" s="224"/>
      <c r="DTV207" s="224"/>
      <c r="DTW207" s="335"/>
      <c r="DTX207" s="335"/>
      <c r="DTY207" s="224"/>
      <c r="DTZ207" s="424"/>
      <c r="DUA207" s="424"/>
      <c r="DUB207" s="333"/>
      <c r="DUC207" s="334"/>
      <c r="DUD207" s="424"/>
      <c r="DUE207" s="224"/>
      <c r="DUF207" s="224"/>
      <c r="DUG207" s="335"/>
      <c r="DUH207" s="335"/>
      <c r="DUI207" s="224"/>
      <c r="DUJ207" s="424"/>
      <c r="DUK207" s="424"/>
      <c r="DUL207" s="333"/>
      <c r="DUM207" s="334"/>
      <c r="DUN207" s="424"/>
      <c r="DUO207" s="224"/>
      <c r="DUP207" s="224"/>
      <c r="DUQ207" s="335"/>
      <c r="DUR207" s="335"/>
      <c r="DUS207" s="224"/>
      <c r="DUT207" s="424"/>
      <c r="DUU207" s="424"/>
      <c r="DUV207" s="333"/>
      <c r="DUW207" s="334"/>
      <c r="DUX207" s="424"/>
      <c r="DUY207" s="224"/>
      <c r="DUZ207" s="224"/>
      <c r="DVA207" s="335"/>
      <c r="DVB207" s="335"/>
      <c r="DVC207" s="224"/>
      <c r="DVD207" s="424"/>
      <c r="DVE207" s="424"/>
      <c r="DVF207" s="333"/>
      <c r="DVG207" s="334"/>
      <c r="DVH207" s="424"/>
      <c r="DVI207" s="224"/>
      <c r="DVJ207" s="224"/>
      <c r="DVK207" s="335"/>
      <c r="DVL207" s="335"/>
      <c r="DVM207" s="224"/>
      <c r="DVN207" s="424"/>
      <c r="DVO207" s="424"/>
      <c r="DVP207" s="333"/>
      <c r="DVQ207" s="334"/>
      <c r="DVR207" s="424"/>
      <c r="DVS207" s="224"/>
      <c r="DVT207" s="224"/>
      <c r="DVU207" s="335"/>
      <c r="DVV207" s="335"/>
      <c r="DVW207" s="224"/>
      <c r="DVX207" s="424"/>
      <c r="DVY207" s="424"/>
      <c r="DVZ207" s="333"/>
      <c r="DWA207" s="334"/>
      <c r="DWB207" s="424"/>
      <c r="DWC207" s="224"/>
      <c r="DWD207" s="224"/>
      <c r="DWE207" s="335"/>
      <c r="DWF207" s="335"/>
      <c r="DWG207" s="224"/>
      <c r="DWH207" s="424"/>
      <c r="DWI207" s="424"/>
      <c r="DWJ207" s="333"/>
      <c r="DWK207" s="334"/>
      <c r="DWL207" s="424"/>
      <c r="DWM207" s="224"/>
      <c r="DWN207" s="224"/>
      <c r="DWO207" s="335"/>
      <c r="DWP207" s="335"/>
      <c r="DWQ207" s="224"/>
      <c r="DWR207" s="424"/>
      <c r="DWS207" s="424"/>
      <c r="DWT207" s="333"/>
      <c r="DWU207" s="334"/>
      <c r="DWV207" s="424"/>
      <c r="DWW207" s="224"/>
      <c r="DWX207" s="224"/>
      <c r="DWY207" s="335"/>
      <c r="DWZ207" s="335"/>
      <c r="DXA207" s="224"/>
      <c r="DXB207" s="424"/>
      <c r="DXC207" s="424"/>
      <c r="DXD207" s="333"/>
      <c r="DXE207" s="334"/>
      <c r="DXF207" s="424"/>
      <c r="DXG207" s="224"/>
      <c r="DXH207" s="224"/>
      <c r="DXI207" s="335"/>
      <c r="DXJ207" s="335"/>
      <c r="DXK207" s="224"/>
      <c r="DXL207" s="424"/>
      <c r="DXM207" s="424"/>
      <c r="DXN207" s="333"/>
      <c r="DXO207" s="334"/>
      <c r="DXP207" s="424"/>
      <c r="DXQ207" s="224"/>
      <c r="DXR207" s="224"/>
      <c r="DXS207" s="335"/>
      <c r="DXT207" s="335"/>
      <c r="DXU207" s="224"/>
      <c r="DXV207" s="424"/>
      <c r="DXW207" s="424"/>
      <c r="DXX207" s="333"/>
      <c r="DXY207" s="334"/>
      <c r="DXZ207" s="424"/>
      <c r="DYA207" s="224"/>
      <c r="DYB207" s="224"/>
      <c r="DYC207" s="335"/>
      <c r="DYD207" s="335"/>
      <c r="DYE207" s="224"/>
      <c r="DYF207" s="424"/>
      <c r="DYG207" s="424"/>
      <c r="DYH207" s="333"/>
      <c r="DYI207" s="334"/>
      <c r="DYJ207" s="424"/>
      <c r="DYK207" s="224"/>
      <c r="DYL207" s="224"/>
      <c r="DYM207" s="335"/>
      <c r="DYN207" s="335"/>
      <c r="DYO207" s="224"/>
      <c r="DYP207" s="424"/>
      <c r="DYQ207" s="424"/>
      <c r="DYR207" s="333"/>
      <c r="DYS207" s="334"/>
      <c r="DYT207" s="424"/>
      <c r="DYU207" s="224"/>
      <c r="DYV207" s="224"/>
      <c r="DYW207" s="335"/>
      <c r="DYX207" s="335"/>
      <c r="DYY207" s="224"/>
      <c r="DYZ207" s="424"/>
      <c r="DZA207" s="424"/>
      <c r="DZB207" s="333"/>
      <c r="DZC207" s="334"/>
      <c r="DZD207" s="424"/>
      <c r="DZE207" s="224"/>
      <c r="DZF207" s="224"/>
      <c r="DZG207" s="335"/>
      <c r="DZH207" s="335"/>
      <c r="DZI207" s="224"/>
      <c r="DZJ207" s="424"/>
      <c r="DZK207" s="424"/>
      <c r="DZL207" s="333"/>
      <c r="DZM207" s="334"/>
      <c r="DZN207" s="424"/>
      <c r="DZO207" s="224"/>
      <c r="DZP207" s="224"/>
      <c r="DZQ207" s="335"/>
      <c r="DZR207" s="335"/>
      <c r="DZS207" s="224"/>
      <c r="DZT207" s="424"/>
      <c r="DZU207" s="424"/>
      <c r="DZV207" s="333"/>
      <c r="DZW207" s="334"/>
      <c r="DZX207" s="424"/>
      <c r="DZY207" s="224"/>
      <c r="DZZ207" s="224"/>
      <c r="EAA207" s="335"/>
      <c r="EAB207" s="335"/>
      <c r="EAC207" s="224"/>
      <c r="EAD207" s="424"/>
      <c r="EAE207" s="424"/>
      <c r="EAF207" s="333"/>
      <c r="EAG207" s="334"/>
      <c r="EAH207" s="424"/>
      <c r="EAI207" s="224"/>
      <c r="EAJ207" s="224"/>
      <c r="EAK207" s="335"/>
      <c r="EAL207" s="335"/>
      <c r="EAM207" s="224"/>
      <c r="EAN207" s="424"/>
      <c r="EAO207" s="424"/>
      <c r="EAP207" s="333"/>
      <c r="EAQ207" s="334"/>
      <c r="EAR207" s="424"/>
      <c r="EAS207" s="224"/>
      <c r="EAT207" s="224"/>
      <c r="EAU207" s="335"/>
      <c r="EAV207" s="335"/>
      <c r="EAW207" s="224"/>
      <c r="EAX207" s="424"/>
      <c r="EAY207" s="424"/>
      <c r="EAZ207" s="333"/>
      <c r="EBA207" s="334"/>
      <c r="EBB207" s="424"/>
      <c r="EBC207" s="224"/>
      <c r="EBD207" s="224"/>
      <c r="EBE207" s="335"/>
      <c r="EBF207" s="335"/>
      <c r="EBG207" s="224"/>
      <c r="EBH207" s="424"/>
      <c r="EBI207" s="424"/>
      <c r="EBJ207" s="333"/>
      <c r="EBK207" s="334"/>
      <c r="EBL207" s="424"/>
      <c r="EBM207" s="224"/>
      <c r="EBN207" s="224"/>
      <c r="EBO207" s="335"/>
      <c r="EBP207" s="335"/>
      <c r="EBQ207" s="224"/>
      <c r="EBR207" s="424"/>
      <c r="EBS207" s="424"/>
      <c r="EBT207" s="333"/>
      <c r="EBU207" s="334"/>
      <c r="EBV207" s="424"/>
      <c r="EBW207" s="224"/>
      <c r="EBX207" s="224"/>
      <c r="EBY207" s="335"/>
      <c r="EBZ207" s="335"/>
      <c r="ECA207" s="224"/>
      <c r="ECB207" s="424"/>
      <c r="ECC207" s="424"/>
      <c r="ECD207" s="333"/>
      <c r="ECE207" s="334"/>
      <c r="ECF207" s="424"/>
      <c r="ECG207" s="224"/>
      <c r="ECH207" s="224"/>
      <c r="ECI207" s="335"/>
      <c r="ECJ207" s="335"/>
      <c r="ECK207" s="224"/>
      <c r="ECL207" s="424"/>
      <c r="ECM207" s="424"/>
      <c r="ECN207" s="333"/>
      <c r="ECO207" s="334"/>
      <c r="ECP207" s="424"/>
      <c r="ECQ207" s="224"/>
      <c r="ECR207" s="224"/>
      <c r="ECS207" s="335"/>
      <c r="ECT207" s="335"/>
      <c r="ECU207" s="224"/>
      <c r="ECV207" s="424"/>
      <c r="ECW207" s="424"/>
      <c r="ECX207" s="333"/>
      <c r="ECY207" s="334"/>
      <c r="ECZ207" s="424"/>
      <c r="EDA207" s="224"/>
      <c r="EDB207" s="224"/>
      <c r="EDC207" s="335"/>
      <c r="EDD207" s="335"/>
      <c r="EDE207" s="224"/>
      <c r="EDF207" s="424"/>
      <c r="EDG207" s="424"/>
      <c r="EDH207" s="333"/>
      <c r="EDI207" s="334"/>
      <c r="EDJ207" s="424"/>
      <c r="EDK207" s="224"/>
      <c r="EDL207" s="224"/>
      <c r="EDM207" s="335"/>
      <c r="EDN207" s="335"/>
      <c r="EDO207" s="224"/>
      <c r="EDP207" s="424"/>
      <c r="EDQ207" s="424"/>
      <c r="EDR207" s="333"/>
      <c r="EDS207" s="334"/>
      <c r="EDT207" s="424"/>
      <c r="EDU207" s="224"/>
      <c r="EDV207" s="224"/>
      <c r="EDW207" s="335"/>
      <c r="EDX207" s="335"/>
      <c r="EDY207" s="224"/>
      <c r="EDZ207" s="424"/>
      <c r="EEA207" s="424"/>
      <c r="EEB207" s="333"/>
      <c r="EEC207" s="334"/>
      <c r="EED207" s="424"/>
      <c r="EEE207" s="224"/>
      <c r="EEF207" s="224"/>
      <c r="EEG207" s="335"/>
      <c r="EEH207" s="335"/>
      <c r="EEI207" s="224"/>
      <c r="EEJ207" s="424"/>
      <c r="EEK207" s="424"/>
      <c r="EEL207" s="333"/>
      <c r="EEM207" s="334"/>
      <c r="EEN207" s="424"/>
      <c r="EEO207" s="224"/>
      <c r="EEP207" s="224"/>
      <c r="EEQ207" s="335"/>
      <c r="EER207" s="335"/>
      <c r="EES207" s="224"/>
      <c r="EET207" s="424"/>
      <c r="EEU207" s="424"/>
      <c r="EEV207" s="333"/>
      <c r="EEW207" s="334"/>
      <c r="EEX207" s="424"/>
      <c r="EEY207" s="224"/>
      <c r="EEZ207" s="224"/>
      <c r="EFA207" s="335"/>
      <c r="EFB207" s="335"/>
      <c r="EFC207" s="224"/>
      <c r="EFD207" s="424"/>
      <c r="EFE207" s="424"/>
      <c r="EFF207" s="333"/>
      <c r="EFG207" s="334"/>
      <c r="EFH207" s="424"/>
      <c r="EFI207" s="224"/>
      <c r="EFJ207" s="224"/>
      <c r="EFK207" s="335"/>
      <c r="EFL207" s="335"/>
      <c r="EFM207" s="224"/>
      <c r="EFN207" s="424"/>
      <c r="EFO207" s="424"/>
      <c r="EFP207" s="333"/>
      <c r="EFQ207" s="334"/>
      <c r="EFR207" s="424"/>
      <c r="EFS207" s="224"/>
      <c r="EFT207" s="224"/>
      <c r="EFU207" s="335"/>
      <c r="EFV207" s="335"/>
      <c r="EFW207" s="224"/>
      <c r="EFX207" s="424"/>
      <c r="EFY207" s="424"/>
      <c r="EFZ207" s="333"/>
      <c r="EGA207" s="334"/>
      <c r="EGB207" s="424"/>
      <c r="EGC207" s="224"/>
      <c r="EGD207" s="224"/>
      <c r="EGE207" s="335"/>
      <c r="EGF207" s="335"/>
      <c r="EGG207" s="224"/>
      <c r="EGH207" s="424"/>
      <c r="EGI207" s="424"/>
      <c r="EGJ207" s="333"/>
      <c r="EGK207" s="334"/>
      <c r="EGL207" s="424"/>
      <c r="EGM207" s="224"/>
      <c r="EGN207" s="224"/>
      <c r="EGO207" s="335"/>
      <c r="EGP207" s="335"/>
      <c r="EGQ207" s="224"/>
      <c r="EGR207" s="424"/>
      <c r="EGS207" s="424"/>
      <c r="EGT207" s="333"/>
      <c r="EGU207" s="334"/>
      <c r="EGV207" s="424"/>
      <c r="EGW207" s="224"/>
      <c r="EGX207" s="224"/>
      <c r="EGY207" s="335"/>
      <c r="EGZ207" s="335"/>
      <c r="EHA207" s="224"/>
      <c r="EHB207" s="424"/>
      <c r="EHC207" s="424"/>
      <c r="EHD207" s="333"/>
      <c r="EHE207" s="334"/>
      <c r="EHF207" s="424"/>
      <c r="EHG207" s="224"/>
      <c r="EHH207" s="224"/>
      <c r="EHI207" s="335"/>
      <c r="EHJ207" s="335"/>
      <c r="EHK207" s="224"/>
      <c r="EHL207" s="424"/>
      <c r="EHM207" s="424"/>
      <c r="EHN207" s="333"/>
      <c r="EHO207" s="334"/>
      <c r="EHP207" s="424"/>
      <c r="EHQ207" s="224"/>
      <c r="EHR207" s="224"/>
      <c r="EHS207" s="335"/>
      <c r="EHT207" s="335"/>
      <c r="EHU207" s="224"/>
      <c r="EHV207" s="424"/>
      <c r="EHW207" s="424"/>
      <c r="EHX207" s="333"/>
      <c r="EHY207" s="334"/>
      <c r="EHZ207" s="424"/>
      <c r="EIA207" s="224"/>
      <c r="EIB207" s="224"/>
      <c r="EIC207" s="335"/>
      <c r="EID207" s="335"/>
      <c r="EIE207" s="224"/>
      <c r="EIF207" s="424"/>
      <c r="EIG207" s="424"/>
      <c r="EIH207" s="333"/>
      <c r="EII207" s="334"/>
      <c r="EIJ207" s="424"/>
      <c r="EIK207" s="224"/>
      <c r="EIL207" s="224"/>
      <c r="EIM207" s="335"/>
      <c r="EIN207" s="335"/>
      <c r="EIO207" s="224"/>
      <c r="EIP207" s="424"/>
      <c r="EIQ207" s="424"/>
      <c r="EIR207" s="333"/>
      <c r="EIS207" s="334"/>
      <c r="EIT207" s="424"/>
      <c r="EIU207" s="224"/>
      <c r="EIV207" s="224"/>
      <c r="EIW207" s="335"/>
      <c r="EIX207" s="335"/>
      <c r="EIY207" s="224"/>
      <c r="EIZ207" s="424"/>
      <c r="EJA207" s="424"/>
      <c r="EJB207" s="333"/>
      <c r="EJC207" s="334"/>
      <c r="EJD207" s="424"/>
      <c r="EJE207" s="224"/>
      <c r="EJF207" s="224"/>
      <c r="EJG207" s="335"/>
      <c r="EJH207" s="335"/>
      <c r="EJI207" s="224"/>
      <c r="EJJ207" s="424"/>
      <c r="EJK207" s="424"/>
      <c r="EJL207" s="333"/>
      <c r="EJM207" s="334"/>
      <c r="EJN207" s="424"/>
      <c r="EJO207" s="224"/>
      <c r="EJP207" s="224"/>
      <c r="EJQ207" s="335"/>
      <c r="EJR207" s="335"/>
      <c r="EJS207" s="224"/>
      <c r="EJT207" s="424"/>
      <c r="EJU207" s="424"/>
      <c r="EJV207" s="333"/>
      <c r="EJW207" s="334"/>
      <c r="EJX207" s="424"/>
      <c r="EJY207" s="224"/>
      <c r="EJZ207" s="224"/>
      <c r="EKA207" s="335"/>
      <c r="EKB207" s="335"/>
      <c r="EKC207" s="224"/>
      <c r="EKD207" s="424"/>
      <c r="EKE207" s="424"/>
      <c r="EKF207" s="333"/>
      <c r="EKG207" s="334"/>
      <c r="EKH207" s="424"/>
      <c r="EKI207" s="224"/>
      <c r="EKJ207" s="224"/>
      <c r="EKK207" s="335"/>
      <c r="EKL207" s="335"/>
      <c r="EKM207" s="224"/>
      <c r="EKN207" s="424"/>
      <c r="EKO207" s="424"/>
      <c r="EKP207" s="333"/>
      <c r="EKQ207" s="334"/>
      <c r="EKR207" s="424"/>
      <c r="EKS207" s="224"/>
      <c r="EKT207" s="224"/>
      <c r="EKU207" s="335"/>
      <c r="EKV207" s="335"/>
      <c r="EKW207" s="224"/>
      <c r="EKX207" s="424"/>
      <c r="EKY207" s="424"/>
      <c r="EKZ207" s="333"/>
      <c r="ELA207" s="334"/>
      <c r="ELB207" s="424"/>
      <c r="ELC207" s="224"/>
      <c r="ELD207" s="224"/>
      <c r="ELE207" s="335"/>
      <c r="ELF207" s="335"/>
      <c r="ELG207" s="224"/>
      <c r="ELH207" s="424"/>
      <c r="ELI207" s="424"/>
      <c r="ELJ207" s="333"/>
      <c r="ELK207" s="334"/>
      <c r="ELL207" s="424"/>
      <c r="ELM207" s="224"/>
      <c r="ELN207" s="224"/>
      <c r="ELO207" s="335"/>
      <c r="ELP207" s="335"/>
      <c r="ELQ207" s="224"/>
      <c r="ELR207" s="424"/>
      <c r="ELS207" s="424"/>
      <c r="ELT207" s="333"/>
      <c r="ELU207" s="334"/>
      <c r="ELV207" s="424"/>
      <c r="ELW207" s="224"/>
      <c r="ELX207" s="224"/>
      <c r="ELY207" s="335"/>
      <c r="ELZ207" s="335"/>
      <c r="EMA207" s="224"/>
      <c r="EMB207" s="424"/>
      <c r="EMC207" s="424"/>
      <c r="EMD207" s="333"/>
      <c r="EME207" s="334"/>
      <c r="EMF207" s="424"/>
      <c r="EMG207" s="224"/>
      <c r="EMH207" s="224"/>
      <c r="EMI207" s="335"/>
      <c r="EMJ207" s="335"/>
      <c r="EMK207" s="224"/>
      <c r="EML207" s="424"/>
      <c r="EMM207" s="424"/>
      <c r="EMN207" s="333"/>
      <c r="EMO207" s="334"/>
      <c r="EMP207" s="424"/>
      <c r="EMQ207" s="224"/>
      <c r="EMR207" s="224"/>
      <c r="EMS207" s="335"/>
      <c r="EMT207" s="335"/>
      <c r="EMU207" s="224"/>
      <c r="EMV207" s="424"/>
      <c r="EMW207" s="424"/>
      <c r="EMX207" s="333"/>
      <c r="EMY207" s="334"/>
      <c r="EMZ207" s="424"/>
      <c r="ENA207" s="224"/>
      <c r="ENB207" s="224"/>
      <c r="ENC207" s="335"/>
      <c r="END207" s="335"/>
      <c r="ENE207" s="224"/>
      <c r="ENF207" s="424"/>
      <c r="ENG207" s="424"/>
      <c r="ENH207" s="333"/>
      <c r="ENI207" s="334"/>
      <c r="ENJ207" s="424"/>
      <c r="ENK207" s="224"/>
      <c r="ENL207" s="224"/>
      <c r="ENM207" s="335"/>
      <c r="ENN207" s="335"/>
      <c r="ENO207" s="224"/>
      <c r="ENP207" s="424"/>
      <c r="ENQ207" s="424"/>
      <c r="ENR207" s="333"/>
      <c r="ENS207" s="334"/>
      <c r="ENT207" s="424"/>
      <c r="ENU207" s="224"/>
      <c r="ENV207" s="224"/>
      <c r="ENW207" s="335"/>
      <c r="ENX207" s="335"/>
      <c r="ENY207" s="224"/>
      <c r="ENZ207" s="424"/>
      <c r="EOA207" s="424"/>
      <c r="EOB207" s="333"/>
      <c r="EOC207" s="334"/>
      <c r="EOD207" s="424"/>
      <c r="EOE207" s="224"/>
      <c r="EOF207" s="224"/>
      <c r="EOG207" s="335"/>
      <c r="EOH207" s="335"/>
      <c r="EOI207" s="224"/>
      <c r="EOJ207" s="424"/>
      <c r="EOK207" s="424"/>
      <c r="EOL207" s="333"/>
      <c r="EOM207" s="334"/>
      <c r="EON207" s="424"/>
      <c r="EOO207" s="224"/>
      <c r="EOP207" s="224"/>
      <c r="EOQ207" s="335"/>
      <c r="EOR207" s="335"/>
      <c r="EOS207" s="224"/>
      <c r="EOT207" s="424"/>
      <c r="EOU207" s="424"/>
      <c r="EOV207" s="333"/>
      <c r="EOW207" s="334"/>
      <c r="EOX207" s="424"/>
      <c r="EOY207" s="224"/>
      <c r="EOZ207" s="224"/>
      <c r="EPA207" s="335"/>
      <c r="EPB207" s="335"/>
      <c r="EPC207" s="224"/>
      <c r="EPD207" s="424"/>
      <c r="EPE207" s="424"/>
      <c r="EPF207" s="333"/>
      <c r="EPG207" s="334"/>
      <c r="EPH207" s="424"/>
      <c r="EPI207" s="224"/>
      <c r="EPJ207" s="224"/>
      <c r="EPK207" s="335"/>
      <c r="EPL207" s="335"/>
      <c r="EPM207" s="224"/>
      <c r="EPN207" s="424"/>
      <c r="EPO207" s="424"/>
      <c r="EPP207" s="333"/>
      <c r="EPQ207" s="334"/>
      <c r="EPR207" s="424"/>
      <c r="EPS207" s="224"/>
      <c r="EPT207" s="224"/>
      <c r="EPU207" s="335"/>
      <c r="EPV207" s="335"/>
      <c r="EPW207" s="224"/>
      <c r="EPX207" s="424"/>
      <c r="EPY207" s="424"/>
      <c r="EPZ207" s="333"/>
      <c r="EQA207" s="334"/>
      <c r="EQB207" s="424"/>
      <c r="EQC207" s="224"/>
      <c r="EQD207" s="224"/>
      <c r="EQE207" s="335"/>
      <c r="EQF207" s="335"/>
      <c r="EQG207" s="224"/>
      <c r="EQH207" s="424"/>
      <c r="EQI207" s="424"/>
      <c r="EQJ207" s="333"/>
      <c r="EQK207" s="334"/>
      <c r="EQL207" s="424"/>
      <c r="EQM207" s="224"/>
      <c r="EQN207" s="224"/>
      <c r="EQO207" s="335"/>
      <c r="EQP207" s="335"/>
      <c r="EQQ207" s="224"/>
      <c r="EQR207" s="424"/>
      <c r="EQS207" s="424"/>
      <c r="EQT207" s="333"/>
      <c r="EQU207" s="334"/>
      <c r="EQV207" s="424"/>
      <c r="EQW207" s="224"/>
      <c r="EQX207" s="224"/>
      <c r="EQY207" s="335"/>
      <c r="EQZ207" s="335"/>
      <c r="ERA207" s="224"/>
      <c r="ERB207" s="424"/>
      <c r="ERC207" s="424"/>
      <c r="ERD207" s="333"/>
      <c r="ERE207" s="334"/>
      <c r="ERF207" s="424"/>
      <c r="ERG207" s="224"/>
      <c r="ERH207" s="224"/>
      <c r="ERI207" s="335"/>
      <c r="ERJ207" s="335"/>
      <c r="ERK207" s="224"/>
      <c r="ERL207" s="424"/>
      <c r="ERM207" s="424"/>
      <c r="ERN207" s="333"/>
      <c r="ERO207" s="334"/>
      <c r="ERP207" s="424"/>
      <c r="ERQ207" s="224"/>
      <c r="ERR207" s="224"/>
      <c r="ERS207" s="335"/>
      <c r="ERT207" s="335"/>
      <c r="ERU207" s="224"/>
      <c r="ERV207" s="424"/>
      <c r="ERW207" s="424"/>
      <c r="ERX207" s="333"/>
      <c r="ERY207" s="334"/>
      <c r="ERZ207" s="424"/>
      <c r="ESA207" s="224"/>
      <c r="ESB207" s="224"/>
      <c r="ESC207" s="335"/>
      <c r="ESD207" s="335"/>
      <c r="ESE207" s="224"/>
      <c r="ESF207" s="424"/>
      <c r="ESG207" s="424"/>
      <c r="ESH207" s="333"/>
      <c r="ESI207" s="334"/>
      <c r="ESJ207" s="424"/>
      <c r="ESK207" s="224"/>
      <c r="ESL207" s="224"/>
      <c r="ESM207" s="335"/>
      <c r="ESN207" s="335"/>
      <c r="ESO207" s="224"/>
      <c r="ESP207" s="424"/>
      <c r="ESQ207" s="424"/>
      <c r="ESR207" s="333"/>
      <c r="ESS207" s="334"/>
      <c r="EST207" s="424"/>
      <c r="ESU207" s="224"/>
      <c r="ESV207" s="224"/>
      <c r="ESW207" s="335"/>
      <c r="ESX207" s="335"/>
      <c r="ESY207" s="224"/>
      <c r="ESZ207" s="424"/>
      <c r="ETA207" s="424"/>
      <c r="ETB207" s="333"/>
      <c r="ETC207" s="334"/>
      <c r="ETD207" s="424"/>
      <c r="ETE207" s="224"/>
      <c r="ETF207" s="224"/>
      <c r="ETG207" s="335"/>
      <c r="ETH207" s="335"/>
      <c r="ETI207" s="224"/>
      <c r="ETJ207" s="424"/>
      <c r="ETK207" s="424"/>
      <c r="ETL207" s="333"/>
      <c r="ETM207" s="334"/>
      <c r="ETN207" s="424"/>
      <c r="ETO207" s="224"/>
      <c r="ETP207" s="224"/>
      <c r="ETQ207" s="335"/>
      <c r="ETR207" s="335"/>
      <c r="ETS207" s="224"/>
      <c r="ETT207" s="424"/>
      <c r="ETU207" s="424"/>
      <c r="ETV207" s="333"/>
      <c r="ETW207" s="334"/>
      <c r="ETX207" s="424"/>
      <c r="ETY207" s="224"/>
      <c r="ETZ207" s="224"/>
      <c r="EUA207" s="335"/>
      <c r="EUB207" s="335"/>
      <c r="EUC207" s="224"/>
      <c r="EUD207" s="424"/>
      <c r="EUE207" s="424"/>
      <c r="EUF207" s="333"/>
      <c r="EUG207" s="334"/>
      <c r="EUH207" s="424"/>
      <c r="EUI207" s="224"/>
      <c r="EUJ207" s="224"/>
      <c r="EUK207" s="335"/>
      <c r="EUL207" s="335"/>
      <c r="EUM207" s="224"/>
      <c r="EUN207" s="424"/>
      <c r="EUO207" s="424"/>
      <c r="EUP207" s="333"/>
      <c r="EUQ207" s="334"/>
      <c r="EUR207" s="424"/>
      <c r="EUS207" s="224"/>
      <c r="EUT207" s="224"/>
      <c r="EUU207" s="335"/>
      <c r="EUV207" s="335"/>
      <c r="EUW207" s="224"/>
      <c r="EUX207" s="424"/>
      <c r="EUY207" s="424"/>
      <c r="EUZ207" s="333"/>
      <c r="EVA207" s="334"/>
      <c r="EVB207" s="424"/>
      <c r="EVC207" s="224"/>
      <c r="EVD207" s="224"/>
      <c r="EVE207" s="335"/>
      <c r="EVF207" s="335"/>
      <c r="EVG207" s="224"/>
      <c r="EVH207" s="424"/>
      <c r="EVI207" s="424"/>
      <c r="EVJ207" s="333"/>
      <c r="EVK207" s="334"/>
      <c r="EVL207" s="424"/>
      <c r="EVM207" s="224"/>
      <c r="EVN207" s="224"/>
      <c r="EVO207" s="335"/>
      <c r="EVP207" s="335"/>
      <c r="EVQ207" s="224"/>
      <c r="EVR207" s="424"/>
      <c r="EVS207" s="424"/>
      <c r="EVT207" s="333"/>
      <c r="EVU207" s="334"/>
      <c r="EVV207" s="424"/>
      <c r="EVW207" s="224"/>
      <c r="EVX207" s="224"/>
      <c r="EVY207" s="335"/>
      <c r="EVZ207" s="335"/>
      <c r="EWA207" s="224"/>
      <c r="EWB207" s="424"/>
      <c r="EWC207" s="424"/>
      <c r="EWD207" s="333"/>
      <c r="EWE207" s="334"/>
      <c r="EWF207" s="424"/>
      <c r="EWG207" s="224"/>
      <c r="EWH207" s="224"/>
      <c r="EWI207" s="335"/>
      <c r="EWJ207" s="335"/>
      <c r="EWK207" s="224"/>
      <c r="EWL207" s="424"/>
      <c r="EWM207" s="424"/>
      <c r="EWN207" s="333"/>
      <c r="EWO207" s="334"/>
      <c r="EWP207" s="424"/>
      <c r="EWQ207" s="224"/>
      <c r="EWR207" s="224"/>
      <c r="EWS207" s="335"/>
      <c r="EWT207" s="335"/>
      <c r="EWU207" s="224"/>
      <c r="EWV207" s="424"/>
      <c r="EWW207" s="424"/>
      <c r="EWX207" s="333"/>
      <c r="EWY207" s="334"/>
      <c r="EWZ207" s="424"/>
      <c r="EXA207" s="224"/>
      <c r="EXB207" s="224"/>
      <c r="EXC207" s="335"/>
      <c r="EXD207" s="335"/>
      <c r="EXE207" s="224"/>
      <c r="EXF207" s="424"/>
      <c r="EXG207" s="424"/>
      <c r="EXH207" s="333"/>
      <c r="EXI207" s="334"/>
      <c r="EXJ207" s="424"/>
      <c r="EXK207" s="224"/>
      <c r="EXL207" s="224"/>
      <c r="EXM207" s="335"/>
      <c r="EXN207" s="335"/>
      <c r="EXO207" s="224"/>
      <c r="EXP207" s="424"/>
      <c r="EXQ207" s="424"/>
      <c r="EXR207" s="333"/>
      <c r="EXS207" s="334"/>
      <c r="EXT207" s="424"/>
      <c r="EXU207" s="224"/>
      <c r="EXV207" s="224"/>
      <c r="EXW207" s="335"/>
      <c r="EXX207" s="335"/>
      <c r="EXY207" s="224"/>
      <c r="EXZ207" s="424"/>
      <c r="EYA207" s="424"/>
      <c r="EYB207" s="333"/>
      <c r="EYC207" s="334"/>
      <c r="EYD207" s="424"/>
      <c r="EYE207" s="224"/>
      <c r="EYF207" s="224"/>
      <c r="EYG207" s="335"/>
      <c r="EYH207" s="335"/>
      <c r="EYI207" s="224"/>
      <c r="EYJ207" s="424"/>
      <c r="EYK207" s="424"/>
      <c r="EYL207" s="333"/>
      <c r="EYM207" s="334"/>
      <c r="EYN207" s="424"/>
      <c r="EYO207" s="224"/>
      <c r="EYP207" s="224"/>
      <c r="EYQ207" s="335"/>
      <c r="EYR207" s="335"/>
      <c r="EYS207" s="224"/>
      <c r="EYT207" s="424"/>
      <c r="EYU207" s="424"/>
      <c r="EYV207" s="333"/>
      <c r="EYW207" s="334"/>
      <c r="EYX207" s="424"/>
      <c r="EYY207" s="224"/>
      <c r="EYZ207" s="224"/>
      <c r="EZA207" s="335"/>
      <c r="EZB207" s="335"/>
      <c r="EZC207" s="224"/>
      <c r="EZD207" s="424"/>
      <c r="EZE207" s="424"/>
      <c r="EZF207" s="333"/>
      <c r="EZG207" s="334"/>
      <c r="EZH207" s="424"/>
      <c r="EZI207" s="224"/>
      <c r="EZJ207" s="224"/>
      <c r="EZK207" s="335"/>
      <c r="EZL207" s="335"/>
      <c r="EZM207" s="224"/>
      <c r="EZN207" s="424"/>
      <c r="EZO207" s="424"/>
      <c r="EZP207" s="333"/>
      <c r="EZQ207" s="334"/>
      <c r="EZR207" s="424"/>
      <c r="EZS207" s="224"/>
      <c r="EZT207" s="224"/>
      <c r="EZU207" s="335"/>
      <c r="EZV207" s="335"/>
      <c r="EZW207" s="224"/>
      <c r="EZX207" s="424"/>
      <c r="EZY207" s="424"/>
      <c r="EZZ207" s="333"/>
      <c r="FAA207" s="334"/>
      <c r="FAB207" s="424"/>
      <c r="FAC207" s="224"/>
      <c r="FAD207" s="224"/>
      <c r="FAE207" s="335"/>
      <c r="FAF207" s="335"/>
      <c r="FAG207" s="224"/>
      <c r="FAH207" s="424"/>
      <c r="FAI207" s="424"/>
      <c r="FAJ207" s="333"/>
      <c r="FAK207" s="334"/>
      <c r="FAL207" s="424"/>
      <c r="FAM207" s="224"/>
      <c r="FAN207" s="224"/>
      <c r="FAO207" s="335"/>
      <c r="FAP207" s="335"/>
      <c r="FAQ207" s="224"/>
      <c r="FAR207" s="424"/>
      <c r="FAS207" s="424"/>
      <c r="FAT207" s="333"/>
      <c r="FAU207" s="334"/>
      <c r="FAV207" s="424"/>
      <c r="FAW207" s="224"/>
      <c r="FAX207" s="224"/>
      <c r="FAY207" s="335"/>
      <c r="FAZ207" s="335"/>
      <c r="FBA207" s="224"/>
      <c r="FBB207" s="424"/>
      <c r="FBC207" s="424"/>
      <c r="FBD207" s="333"/>
      <c r="FBE207" s="334"/>
      <c r="FBF207" s="424"/>
      <c r="FBG207" s="224"/>
      <c r="FBH207" s="224"/>
      <c r="FBI207" s="335"/>
      <c r="FBJ207" s="335"/>
      <c r="FBK207" s="224"/>
      <c r="FBL207" s="424"/>
      <c r="FBM207" s="424"/>
      <c r="FBN207" s="333"/>
      <c r="FBO207" s="334"/>
      <c r="FBP207" s="424"/>
      <c r="FBQ207" s="224"/>
      <c r="FBR207" s="224"/>
      <c r="FBS207" s="335"/>
      <c r="FBT207" s="335"/>
      <c r="FBU207" s="224"/>
      <c r="FBV207" s="424"/>
      <c r="FBW207" s="424"/>
      <c r="FBX207" s="333"/>
      <c r="FBY207" s="334"/>
      <c r="FBZ207" s="424"/>
      <c r="FCA207" s="224"/>
      <c r="FCB207" s="224"/>
      <c r="FCC207" s="335"/>
      <c r="FCD207" s="335"/>
      <c r="FCE207" s="224"/>
      <c r="FCF207" s="424"/>
      <c r="FCG207" s="424"/>
      <c r="FCH207" s="333"/>
      <c r="FCI207" s="334"/>
      <c r="FCJ207" s="424"/>
      <c r="FCK207" s="224"/>
      <c r="FCL207" s="224"/>
      <c r="FCM207" s="335"/>
      <c r="FCN207" s="335"/>
      <c r="FCO207" s="224"/>
      <c r="FCP207" s="424"/>
      <c r="FCQ207" s="424"/>
      <c r="FCR207" s="333"/>
      <c r="FCS207" s="334"/>
      <c r="FCT207" s="424"/>
      <c r="FCU207" s="224"/>
      <c r="FCV207" s="224"/>
      <c r="FCW207" s="335"/>
      <c r="FCX207" s="335"/>
      <c r="FCY207" s="224"/>
      <c r="FCZ207" s="424"/>
      <c r="FDA207" s="424"/>
      <c r="FDB207" s="333"/>
      <c r="FDC207" s="334"/>
      <c r="FDD207" s="424"/>
      <c r="FDE207" s="224"/>
      <c r="FDF207" s="224"/>
      <c r="FDG207" s="335"/>
      <c r="FDH207" s="335"/>
      <c r="FDI207" s="224"/>
      <c r="FDJ207" s="424"/>
      <c r="FDK207" s="424"/>
      <c r="FDL207" s="333"/>
      <c r="FDM207" s="334"/>
      <c r="FDN207" s="424"/>
      <c r="FDO207" s="224"/>
      <c r="FDP207" s="224"/>
      <c r="FDQ207" s="335"/>
      <c r="FDR207" s="335"/>
      <c r="FDS207" s="224"/>
      <c r="FDT207" s="424"/>
      <c r="FDU207" s="424"/>
      <c r="FDV207" s="333"/>
      <c r="FDW207" s="334"/>
      <c r="FDX207" s="424"/>
      <c r="FDY207" s="224"/>
      <c r="FDZ207" s="224"/>
      <c r="FEA207" s="335"/>
      <c r="FEB207" s="335"/>
      <c r="FEC207" s="224"/>
      <c r="FED207" s="424"/>
      <c r="FEE207" s="424"/>
      <c r="FEF207" s="333"/>
      <c r="FEG207" s="334"/>
      <c r="FEH207" s="424"/>
      <c r="FEI207" s="224"/>
      <c r="FEJ207" s="224"/>
      <c r="FEK207" s="335"/>
      <c r="FEL207" s="335"/>
      <c r="FEM207" s="224"/>
      <c r="FEN207" s="424"/>
      <c r="FEO207" s="424"/>
      <c r="FEP207" s="333"/>
      <c r="FEQ207" s="334"/>
      <c r="FER207" s="424"/>
      <c r="FES207" s="224"/>
      <c r="FET207" s="224"/>
      <c r="FEU207" s="335"/>
      <c r="FEV207" s="335"/>
      <c r="FEW207" s="224"/>
      <c r="FEX207" s="424"/>
      <c r="FEY207" s="424"/>
      <c r="FEZ207" s="333"/>
      <c r="FFA207" s="334"/>
      <c r="FFB207" s="424"/>
      <c r="FFC207" s="224"/>
      <c r="FFD207" s="224"/>
      <c r="FFE207" s="335"/>
      <c r="FFF207" s="335"/>
      <c r="FFG207" s="224"/>
      <c r="FFH207" s="424"/>
      <c r="FFI207" s="424"/>
      <c r="FFJ207" s="333"/>
      <c r="FFK207" s="334"/>
      <c r="FFL207" s="424"/>
      <c r="FFM207" s="224"/>
      <c r="FFN207" s="224"/>
      <c r="FFO207" s="335"/>
      <c r="FFP207" s="335"/>
      <c r="FFQ207" s="224"/>
      <c r="FFR207" s="424"/>
      <c r="FFS207" s="424"/>
      <c r="FFT207" s="333"/>
      <c r="FFU207" s="334"/>
      <c r="FFV207" s="424"/>
      <c r="FFW207" s="224"/>
      <c r="FFX207" s="224"/>
      <c r="FFY207" s="335"/>
      <c r="FFZ207" s="335"/>
      <c r="FGA207" s="224"/>
      <c r="FGB207" s="424"/>
      <c r="FGC207" s="424"/>
      <c r="FGD207" s="333"/>
      <c r="FGE207" s="334"/>
      <c r="FGF207" s="424"/>
      <c r="FGG207" s="224"/>
      <c r="FGH207" s="224"/>
      <c r="FGI207" s="335"/>
      <c r="FGJ207" s="335"/>
      <c r="FGK207" s="224"/>
      <c r="FGL207" s="424"/>
      <c r="FGM207" s="424"/>
      <c r="FGN207" s="333"/>
      <c r="FGO207" s="334"/>
      <c r="FGP207" s="424"/>
      <c r="FGQ207" s="224"/>
      <c r="FGR207" s="224"/>
      <c r="FGS207" s="335"/>
      <c r="FGT207" s="335"/>
      <c r="FGU207" s="224"/>
      <c r="FGV207" s="424"/>
      <c r="FGW207" s="424"/>
      <c r="FGX207" s="333"/>
      <c r="FGY207" s="334"/>
      <c r="FGZ207" s="424"/>
      <c r="FHA207" s="224"/>
      <c r="FHB207" s="224"/>
      <c r="FHC207" s="335"/>
      <c r="FHD207" s="335"/>
      <c r="FHE207" s="224"/>
      <c r="FHF207" s="424"/>
      <c r="FHG207" s="424"/>
      <c r="FHH207" s="333"/>
      <c r="FHI207" s="334"/>
      <c r="FHJ207" s="424"/>
      <c r="FHK207" s="224"/>
      <c r="FHL207" s="224"/>
      <c r="FHM207" s="335"/>
      <c r="FHN207" s="335"/>
      <c r="FHO207" s="224"/>
      <c r="FHP207" s="424"/>
      <c r="FHQ207" s="424"/>
      <c r="FHR207" s="333"/>
      <c r="FHS207" s="334"/>
      <c r="FHT207" s="424"/>
      <c r="FHU207" s="224"/>
      <c r="FHV207" s="224"/>
      <c r="FHW207" s="335"/>
      <c r="FHX207" s="335"/>
      <c r="FHY207" s="224"/>
      <c r="FHZ207" s="424"/>
      <c r="FIA207" s="424"/>
      <c r="FIB207" s="333"/>
      <c r="FIC207" s="334"/>
      <c r="FID207" s="424"/>
      <c r="FIE207" s="224"/>
      <c r="FIF207" s="224"/>
      <c r="FIG207" s="335"/>
      <c r="FIH207" s="335"/>
      <c r="FII207" s="224"/>
      <c r="FIJ207" s="424"/>
      <c r="FIK207" s="424"/>
      <c r="FIL207" s="333"/>
      <c r="FIM207" s="334"/>
      <c r="FIN207" s="424"/>
      <c r="FIO207" s="224"/>
      <c r="FIP207" s="224"/>
      <c r="FIQ207" s="335"/>
      <c r="FIR207" s="335"/>
      <c r="FIS207" s="224"/>
      <c r="FIT207" s="424"/>
      <c r="FIU207" s="424"/>
      <c r="FIV207" s="333"/>
      <c r="FIW207" s="334"/>
      <c r="FIX207" s="424"/>
      <c r="FIY207" s="224"/>
      <c r="FIZ207" s="224"/>
      <c r="FJA207" s="335"/>
      <c r="FJB207" s="335"/>
      <c r="FJC207" s="224"/>
      <c r="FJD207" s="424"/>
      <c r="FJE207" s="424"/>
      <c r="FJF207" s="333"/>
      <c r="FJG207" s="334"/>
      <c r="FJH207" s="424"/>
      <c r="FJI207" s="224"/>
      <c r="FJJ207" s="224"/>
      <c r="FJK207" s="335"/>
      <c r="FJL207" s="335"/>
      <c r="FJM207" s="224"/>
      <c r="FJN207" s="424"/>
      <c r="FJO207" s="424"/>
      <c r="FJP207" s="333"/>
      <c r="FJQ207" s="334"/>
      <c r="FJR207" s="424"/>
      <c r="FJS207" s="224"/>
      <c r="FJT207" s="224"/>
      <c r="FJU207" s="335"/>
      <c r="FJV207" s="335"/>
      <c r="FJW207" s="224"/>
      <c r="FJX207" s="424"/>
      <c r="FJY207" s="424"/>
      <c r="FJZ207" s="333"/>
      <c r="FKA207" s="334"/>
      <c r="FKB207" s="424"/>
      <c r="FKC207" s="224"/>
      <c r="FKD207" s="224"/>
      <c r="FKE207" s="335"/>
      <c r="FKF207" s="335"/>
      <c r="FKG207" s="224"/>
      <c r="FKH207" s="424"/>
      <c r="FKI207" s="424"/>
      <c r="FKJ207" s="333"/>
      <c r="FKK207" s="334"/>
      <c r="FKL207" s="424"/>
      <c r="FKM207" s="224"/>
      <c r="FKN207" s="224"/>
      <c r="FKO207" s="335"/>
      <c r="FKP207" s="335"/>
      <c r="FKQ207" s="224"/>
      <c r="FKR207" s="424"/>
      <c r="FKS207" s="424"/>
      <c r="FKT207" s="333"/>
      <c r="FKU207" s="334"/>
      <c r="FKV207" s="424"/>
      <c r="FKW207" s="224"/>
      <c r="FKX207" s="224"/>
      <c r="FKY207" s="335"/>
      <c r="FKZ207" s="335"/>
      <c r="FLA207" s="224"/>
      <c r="FLB207" s="424"/>
      <c r="FLC207" s="424"/>
      <c r="FLD207" s="333"/>
      <c r="FLE207" s="334"/>
      <c r="FLF207" s="424"/>
      <c r="FLG207" s="224"/>
      <c r="FLH207" s="224"/>
      <c r="FLI207" s="335"/>
      <c r="FLJ207" s="335"/>
      <c r="FLK207" s="224"/>
      <c r="FLL207" s="424"/>
      <c r="FLM207" s="424"/>
      <c r="FLN207" s="333"/>
      <c r="FLO207" s="334"/>
      <c r="FLP207" s="424"/>
      <c r="FLQ207" s="224"/>
      <c r="FLR207" s="224"/>
      <c r="FLS207" s="335"/>
      <c r="FLT207" s="335"/>
      <c r="FLU207" s="224"/>
      <c r="FLV207" s="424"/>
      <c r="FLW207" s="424"/>
      <c r="FLX207" s="333"/>
      <c r="FLY207" s="334"/>
      <c r="FLZ207" s="424"/>
      <c r="FMA207" s="224"/>
      <c r="FMB207" s="224"/>
      <c r="FMC207" s="335"/>
      <c r="FMD207" s="335"/>
      <c r="FME207" s="224"/>
      <c r="FMF207" s="424"/>
      <c r="FMG207" s="424"/>
      <c r="FMH207" s="333"/>
      <c r="FMI207" s="334"/>
      <c r="FMJ207" s="424"/>
      <c r="FMK207" s="224"/>
      <c r="FML207" s="224"/>
      <c r="FMM207" s="335"/>
      <c r="FMN207" s="335"/>
      <c r="FMO207" s="224"/>
      <c r="FMP207" s="424"/>
      <c r="FMQ207" s="424"/>
      <c r="FMR207" s="333"/>
      <c r="FMS207" s="334"/>
      <c r="FMT207" s="424"/>
      <c r="FMU207" s="224"/>
      <c r="FMV207" s="224"/>
      <c r="FMW207" s="335"/>
      <c r="FMX207" s="335"/>
      <c r="FMY207" s="224"/>
      <c r="FMZ207" s="424"/>
      <c r="FNA207" s="424"/>
      <c r="FNB207" s="333"/>
      <c r="FNC207" s="334"/>
      <c r="FND207" s="424"/>
      <c r="FNE207" s="224"/>
      <c r="FNF207" s="224"/>
      <c r="FNG207" s="335"/>
      <c r="FNH207" s="335"/>
      <c r="FNI207" s="224"/>
      <c r="FNJ207" s="424"/>
      <c r="FNK207" s="424"/>
      <c r="FNL207" s="333"/>
      <c r="FNM207" s="334"/>
      <c r="FNN207" s="424"/>
      <c r="FNO207" s="224"/>
      <c r="FNP207" s="224"/>
      <c r="FNQ207" s="335"/>
      <c r="FNR207" s="335"/>
      <c r="FNS207" s="224"/>
      <c r="FNT207" s="424"/>
      <c r="FNU207" s="424"/>
      <c r="FNV207" s="333"/>
      <c r="FNW207" s="334"/>
      <c r="FNX207" s="424"/>
      <c r="FNY207" s="224"/>
      <c r="FNZ207" s="224"/>
      <c r="FOA207" s="335"/>
      <c r="FOB207" s="335"/>
      <c r="FOC207" s="224"/>
      <c r="FOD207" s="424"/>
      <c r="FOE207" s="424"/>
      <c r="FOF207" s="333"/>
      <c r="FOG207" s="334"/>
      <c r="FOH207" s="424"/>
      <c r="FOI207" s="224"/>
      <c r="FOJ207" s="224"/>
      <c r="FOK207" s="335"/>
      <c r="FOL207" s="335"/>
      <c r="FOM207" s="224"/>
      <c r="FON207" s="424"/>
      <c r="FOO207" s="424"/>
      <c r="FOP207" s="333"/>
      <c r="FOQ207" s="334"/>
      <c r="FOR207" s="424"/>
      <c r="FOS207" s="224"/>
      <c r="FOT207" s="224"/>
      <c r="FOU207" s="335"/>
      <c r="FOV207" s="335"/>
      <c r="FOW207" s="224"/>
      <c r="FOX207" s="424"/>
      <c r="FOY207" s="424"/>
      <c r="FOZ207" s="333"/>
      <c r="FPA207" s="334"/>
      <c r="FPB207" s="424"/>
      <c r="FPC207" s="224"/>
      <c r="FPD207" s="224"/>
      <c r="FPE207" s="335"/>
      <c r="FPF207" s="335"/>
      <c r="FPG207" s="224"/>
      <c r="FPH207" s="424"/>
      <c r="FPI207" s="424"/>
      <c r="FPJ207" s="333"/>
      <c r="FPK207" s="334"/>
      <c r="FPL207" s="424"/>
      <c r="FPM207" s="224"/>
      <c r="FPN207" s="224"/>
      <c r="FPO207" s="335"/>
      <c r="FPP207" s="335"/>
      <c r="FPQ207" s="224"/>
      <c r="FPR207" s="424"/>
      <c r="FPS207" s="424"/>
      <c r="FPT207" s="333"/>
      <c r="FPU207" s="334"/>
      <c r="FPV207" s="424"/>
      <c r="FPW207" s="224"/>
      <c r="FPX207" s="224"/>
      <c r="FPY207" s="335"/>
      <c r="FPZ207" s="335"/>
      <c r="FQA207" s="224"/>
      <c r="FQB207" s="424"/>
      <c r="FQC207" s="424"/>
      <c r="FQD207" s="333"/>
      <c r="FQE207" s="334"/>
      <c r="FQF207" s="424"/>
      <c r="FQG207" s="224"/>
      <c r="FQH207" s="224"/>
      <c r="FQI207" s="335"/>
      <c r="FQJ207" s="335"/>
      <c r="FQK207" s="224"/>
      <c r="FQL207" s="424"/>
      <c r="FQM207" s="424"/>
      <c r="FQN207" s="333"/>
      <c r="FQO207" s="334"/>
      <c r="FQP207" s="424"/>
      <c r="FQQ207" s="224"/>
      <c r="FQR207" s="224"/>
      <c r="FQS207" s="335"/>
      <c r="FQT207" s="335"/>
      <c r="FQU207" s="224"/>
      <c r="FQV207" s="424"/>
      <c r="FQW207" s="424"/>
      <c r="FQX207" s="333"/>
      <c r="FQY207" s="334"/>
      <c r="FQZ207" s="424"/>
      <c r="FRA207" s="224"/>
      <c r="FRB207" s="224"/>
      <c r="FRC207" s="335"/>
      <c r="FRD207" s="335"/>
      <c r="FRE207" s="224"/>
      <c r="FRF207" s="424"/>
      <c r="FRG207" s="424"/>
      <c r="FRH207" s="333"/>
      <c r="FRI207" s="334"/>
      <c r="FRJ207" s="424"/>
      <c r="FRK207" s="224"/>
      <c r="FRL207" s="224"/>
      <c r="FRM207" s="335"/>
      <c r="FRN207" s="335"/>
      <c r="FRO207" s="224"/>
      <c r="FRP207" s="424"/>
      <c r="FRQ207" s="424"/>
      <c r="FRR207" s="333"/>
      <c r="FRS207" s="334"/>
      <c r="FRT207" s="424"/>
      <c r="FRU207" s="224"/>
      <c r="FRV207" s="224"/>
      <c r="FRW207" s="335"/>
      <c r="FRX207" s="335"/>
      <c r="FRY207" s="224"/>
      <c r="FRZ207" s="424"/>
      <c r="FSA207" s="424"/>
      <c r="FSB207" s="333"/>
      <c r="FSC207" s="334"/>
      <c r="FSD207" s="424"/>
      <c r="FSE207" s="224"/>
      <c r="FSF207" s="224"/>
      <c r="FSG207" s="335"/>
      <c r="FSH207" s="335"/>
      <c r="FSI207" s="224"/>
      <c r="FSJ207" s="424"/>
      <c r="FSK207" s="424"/>
      <c r="FSL207" s="333"/>
      <c r="FSM207" s="334"/>
      <c r="FSN207" s="424"/>
      <c r="FSO207" s="224"/>
      <c r="FSP207" s="224"/>
      <c r="FSQ207" s="335"/>
      <c r="FSR207" s="335"/>
      <c r="FSS207" s="224"/>
      <c r="FST207" s="424"/>
      <c r="FSU207" s="424"/>
      <c r="FSV207" s="333"/>
      <c r="FSW207" s="334"/>
      <c r="FSX207" s="424"/>
      <c r="FSY207" s="224"/>
      <c r="FSZ207" s="224"/>
      <c r="FTA207" s="335"/>
      <c r="FTB207" s="335"/>
      <c r="FTC207" s="224"/>
      <c r="FTD207" s="424"/>
      <c r="FTE207" s="424"/>
      <c r="FTF207" s="333"/>
      <c r="FTG207" s="334"/>
      <c r="FTH207" s="424"/>
      <c r="FTI207" s="224"/>
      <c r="FTJ207" s="224"/>
      <c r="FTK207" s="335"/>
      <c r="FTL207" s="335"/>
      <c r="FTM207" s="224"/>
      <c r="FTN207" s="424"/>
      <c r="FTO207" s="424"/>
      <c r="FTP207" s="333"/>
      <c r="FTQ207" s="334"/>
      <c r="FTR207" s="424"/>
      <c r="FTS207" s="224"/>
      <c r="FTT207" s="224"/>
      <c r="FTU207" s="335"/>
      <c r="FTV207" s="335"/>
      <c r="FTW207" s="224"/>
      <c r="FTX207" s="424"/>
      <c r="FTY207" s="424"/>
      <c r="FTZ207" s="333"/>
      <c r="FUA207" s="334"/>
      <c r="FUB207" s="424"/>
      <c r="FUC207" s="224"/>
      <c r="FUD207" s="224"/>
      <c r="FUE207" s="335"/>
      <c r="FUF207" s="335"/>
      <c r="FUG207" s="224"/>
      <c r="FUH207" s="424"/>
      <c r="FUI207" s="424"/>
      <c r="FUJ207" s="333"/>
      <c r="FUK207" s="334"/>
      <c r="FUL207" s="424"/>
      <c r="FUM207" s="224"/>
      <c r="FUN207" s="224"/>
      <c r="FUO207" s="335"/>
      <c r="FUP207" s="335"/>
      <c r="FUQ207" s="224"/>
      <c r="FUR207" s="424"/>
      <c r="FUS207" s="424"/>
      <c r="FUT207" s="333"/>
      <c r="FUU207" s="334"/>
      <c r="FUV207" s="424"/>
      <c r="FUW207" s="224"/>
      <c r="FUX207" s="224"/>
      <c r="FUY207" s="335"/>
      <c r="FUZ207" s="335"/>
      <c r="FVA207" s="224"/>
      <c r="FVB207" s="424"/>
      <c r="FVC207" s="424"/>
      <c r="FVD207" s="333"/>
      <c r="FVE207" s="334"/>
      <c r="FVF207" s="424"/>
      <c r="FVG207" s="224"/>
      <c r="FVH207" s="224"/>
      <c r="FVI207" s="335"/>
      <c r="FVJ207" s="335"/>
      <c r="FVK207" s="224"/>
      <c r="FVL207" s="424"/>
      <c r="FVM207" s="424"/>
      <c r="FVN207" s="333"/>
      <c r="FVO207" s="334"/>
      <c r="FVP207" s="424"/>
      <c r="FVQ207" s="224"/>
      <c r="FVR207" s="224"/>
      <c r="FVS207" s="335"/>
      <c r="FVT207" s="335"/>
      <c r="FVU207" s="224"/>
      <c r="FVV207" s="424"/>
      <c r="FVW207" s="424"/>
      <c r="FVX207" s="333"/>
      <c r="FVY207" s="334"/>
      <c r="FVZ207" s="424"/>
      <c r="FWA207" s="224"/>
      <c r="FWB207" s="224"/>
      <c r="FWC207" s="335"/>
      <c r="FWD207" s="335"/>
      <c r="FWE207" s="224"/>
      <c r="FWF207" s="424"/>
      <c r="FWG207" s="424"/>
      <c r="FWH207" s="333"/>
      <c r="FWI207" s="334"/>
      <c r="FWJ207" s="424"/>
      <c r="FWK207" s="224"/>
      <c r="FWL207" s="224"/>
      <c r="FWM207" s="335"/>
      <c r="FWN207" s="335"/>
      <c r="FWO207" s="224"/>
      <c r="FWP207" s="424"/>
      <c r="FWQ207" s="424"/>
      <c r="FWR207" s="333"/>
      <c r="FWS207" s="334"/>
      <c r="FWT207" s="424"/>
      <c r="FWU207" s="224"/>
      <c r="FWV207" s="224"/>
      <c r="FWW207" s="335"/>
      <c r="FWX207" s="335"/>
      <c r="FWY207" s="224"/>
      <c r="FWZ207" s="424"/>
      <c r="FXA207" s="424"/>
      <c r="FXB207" s="333"/>
      <c r="FXC207" s="334"/>
      <c r="FXD207" s="424"/>
      <c r="FXE207" s="224"/>
      <c r="FXF207" s="224"/>
      <c r="FXG207" s="335"/>
      <c r="FXH207" s="335"/>
      <c r="FXI207" s="224"/>
      <c r="FXJ207" s="424"/>
      <c r="FXK207" s="424"/>
      <c r="FXL207" s="333"/>
      <c r="FXM207" s="334"/>
      <c r="FXN207" s="424"/>
      <c r="FXO207" s="224"/>
      <c r="FXP207" s="224"/>
      <c r="FXQ207" s="335"/>
      <c r="FXR207" s="335"/>
      <c r="FXS207" s="224"/>
      <c r="FXT207" s="424"/>
      <c r="FXU207" s="424"/>
      <c r="FXV207" s="333"/>
      <c r="FXW207" s="334"/>
      <c r="FXX207" s="424"/>
      <c r="FXY207" s="224"/>
      <c r="FXZ207" s="224"/>
      <c r="FYA207" s="335"/>
      <c r="FYB207" s="335"/>
      <c r="FYC207" s="224"/>
      <c r="FYD207" s="424"/>
      <c r="FYE207" s="424"/>
      <c r="FYF207" s="333"/>
      <c r="FYG207" s="334"/>
      <c r="FYH207" s="424"/>
      <c r="FYI207" s="224"/>
      <c r="FYJ207" s="224"/>
      <c r="FYK207" s="335"/>
      <c r="FYL207" s="335"/>
      <c r="FYM207" s="224"/>
      <c r="FYN207" s="424"/>
      <c r="FYO207" s="424"/>
      <c r="FYP207" s="333"/>
      <c r="FYQ207" s="334"/>
      <c r="FYR207" s="424"/>
      <c r="FYS207" s="224"/>
      <c r="FYT207" s="224"/>
      <c r="FYU207" s="335"/>
      <c r="FYV207" s="335"/>
      <c r="FYW207" s="224"/>
      <c r="FYX207" s="424"/>
      <c r="FYY207" s="424"/>
      <c r="FYZ207" s="333"/>
      <c r="FZA207" s="334"/>
      <c r="FZB207" s="424"/>
      <c r="FZC207" s="224"/>
      <c r="FZD207" s="224"/>
      <c r="FZE207" s="335"/>
      <c r="FZF207" s="335"/>
      <c r="FZG207" s="224"/>
      <c r="FZH207" s="424"/>
      <c r="FZI207" s="424"/>
      <c r="FZJ207" s="333"/>
      <c r="FZK207" s="334"/>
      <c r="FZL207" s="424"/>
      <c r="FZM207" s="224"/>
      <c r="FZN207" s="224"/>
      <c r="FZO207" s="335"/>
      <c r="FZP207" s="335"/>
      <c r="FZQ207" s="224"/>
      <c r="FZR207" s="424"/>
      <c r="FZS207" s="424"/>
      <c r="FZT207" s="333"/>
      <c r="FZU207" s="334"/>
      <c r="FZV207" s="424"/>
      <c r="FZW207" s="224"/>
      <c r="FZX207" s="224"/>
      <c r="FZY207" s="335"/>
      <c r="FZZ207" s="335"/>
      <c r="GAA207" s="224"/>
      <c r="GAB207" s="424"/>
      <c r="GAC207" s="424"/>
      <c r="GAD207" s="333"/>
      <c r="GAE207" s="334"/>
      <c r="GAF207" s="424"/>
      <c r="GAG207" s="224"/>
      <c r="GAH207" s="224"/>
      <c r="GAI207" s="335"/>
      <c r="GAJ207" s="335"/>
      <c r="GAK207" s="224"/>
      <c r="GAL207" s="424"/>
      <c r="GAM207" s="424"/>
      <c r="GAN207" s="333"/>
      <c r="GAO207" s="334"/>
      <c r="GAP207" s="424"/>
      <c r="GAQ207" s="224"/>
      <c r="GAR207" s="224"/>
      <c r="GAS207" s="335"/>
      <c r="GAT207" s="335"/>
      <c r="GAU207" s="224"/>
      <c r="GAV207" s="424"/>
      <c r="GAW207" s="424"/>
      <c r="GAX207" s="333"/>
      <c r="GAY207" s="334"/>
      <c r="GAZ207" s="424"/>
      <c r="GBA207" s="224"/>
      <c r="GBB207" s="224"/>
      <c r="GBC207" s="335"/>
      <c r="GBD207" s="335"/>
      <c r="GBE207" s="224"/>
      <c r="GBF207" s="424"/>
      <c r="GBG207" s="424"/>
      <c r="GBH207" s="333"/>
      <c r="GBI207" s="334"/>
      <c r="GBJ207" s="424"/>
      <c r="GBK207" s="224"/>
      <c r="GBL207" s="224"/>
      <c r="GBM207" s="335"/>
      <c r="GBN207" s="335"/>
      <c r="GBO207" s="224"/>
      <c r="GBP207" s="424"/>
      <c r="GBQ207" s="424"/>
      <c r="GBR207" s="333"/>
      <c r="GBS207" s="334"/>
      <c r="GBT207" s="424"/>
      <c r="GBU207" s="224"/>
      <c r="GBV207" s="224"/>
      <c r="GBW207" s="335"/>
      <c r="GBX207" s="335"/>
      <c r="GBY207" s="224"/>
      <c r="GBZ207" s="424"/>
      <c r="GCA207" s="424"/>
      <c r="GCB207" s="333"/>
      <c r="GCC207" s="334"/>
      <c r="GCD207" s="424"/>
      <c r="GCE207" s="224"/>
      <c r="GCF207" s="224"/>
      <c r="GCG207" s="335"/>
      <c r="GCH207" s="335"/>
      <c r="GCI207" s="224"/>
      <c r="GCJ207" s="424"/>
      <c r="GCK207" s="424"/>
      <c r="GCL207" s="333"/>
      <c r="GCM207" s="334"/>
      <c r="GCN207" s="424"/>
      <c r="GCO207" s="224"/>
      <c r="GCP207" s="224"/>
      <c r="GCQ207" s="335"/>
      <c r="GCR207" s="335"/>
      <c r="GCS207" s="224"/>
      <c r="GCT207" s="424"/>
      <c r="GCU207" s="424"/>
      <c r="GCV207" s="333"/>
      <c r="GCW207" s="334"/>
      <c r="GCX207" s="424"/>
      <c r="GCY207" s="224"/>
      <c r="GCZ207" s="224"/>
      <c r="GDA207" s="335"/>
      <c r="GDB207" s="335"/>
      <c r="GDC207" s="224"/>
      <c r="GDD207" s="424"/>
      <c r="GDE207" s="424"/>
      <c r="GDF207" s="333"/>
      <c r="GDG207" s="334"/>
      <c r="GDH207" s="424"/>
      <c r="GDI207" s="224"/>
      <c r="GDJ207" s="224"/>
      <c r="GDK207" s="335"/>
      <c r="GDL207" s="335"/>
      <c r="GDM207" s="224"/>
      <c r="GDN207" s="424"/>
      <c r="GDO207" s="424"/>
      <c r="GDP207" s="333"/>
      <c r="GDQ207" s="334"/>
      <c r="GDR207" s="424"/>
      <c r="GDS207" s="224"/>
      <c r="GDT207" s="224"/>
      <c r="GDU207" s="335"/>
      <c r="GDV207" s="335"/>
      <c r="GDW207" s="224"/>
      <c r="GDX207" s="424"/>
      <c r="GDY207" s="424"/>
      <c r="GDZ207" s="333"/>
      <c r="GEA207" s="334"/>
      <c r="GEB207" s="424"/>
      <c r="GEC207" s="224"/>
      <c r="GED207" s="224"/>
      <c r="GEE207" s="335"/>
      <c r="GEF207" s="335"/>
      <c r="GEG207" s="224"/>
      <c r="GEH207" s="424"/>
      <c r="GEI207" s="424"/>
      <c r="GEJ207" s="333"/>
      <c r="GEK207" s="334"/>
      <c r="GEL207" s="424"/>
      <c r="GEM207" s="224"/>
      <c r="GEN207" s="224"/>
      <c r="GEO207" s="335"/>
      <c r="GEP207" s="335"/>
      <c r="GEQ207" s="224"/>
      <c r="GER207" s="424"/>
      <c r="GES207" s="424"/>
      <c r="GET207" s="333"/>
      <c r="GEU207" s="334"/>
      <c r="GEV207" s="424"/>
      <c r="GEW207" s="224"/>
      <c r="GEX207" s="224"/>
      <c r="GEY207" s="335"/>
      <c r="GEZ207" s="335"/>
      <c r="GFA207" s="224"/>
      <c r="GFB207" s="424"/>
      <c r="GFC207" s="424"/>
      <c r="GFD207" s="333"/>
      <c r="GFE207" s="334"/>
      <c r="GFF207" s="424"/>
      <c r="GFG207" s="224"/>
      <c r="GFH207" s="224"/>
      <c r="GFI207" s="335"/>
      <c r="GFJ207" s="335"/>
      <c r="GFK207" s="224"/>
      <c r="GFL207" s="424"/>
      <c r="GFM207" s="424"/>
      <c r="GFN207" s="333"/>
      <c r="GFO207" s="334"/>
      <c r="GFP207" s="424"/>
      <c r="GFQ207" s="224"/>
      <c r="GFR207" s="224"/>
      <c r="GFS207" s="335"/>
      <c r="GFT207" s="335"/>
      <c r="GFU207" s="224"/>
      <c r="GFV207" s="424"/>
      <c r="GFW207" s="424"/>
      <c r="GFX207" s="333"/>
      <c r="GFY207" s="334"/>
      <c r="GFZ207" s="424"/>
      <c r="GGA207" s="224"/>
      <c r="GGB207" s="224"/>
      <c r="GGC207" s="335"/>
      <c r="GGD207" s="335"/>
      <c r="GGE207" s="224"/>
      <c r="GGF207" s="424"/>
      <c r="GGG207" s="424"/>
      <c r="GGH207" s="333"/>
      <c r="GGI207" s="334"/>
      <c r="GGJ207" s="424"/>
      <c r="GGK207" s="224"/>
      <c r="GGL207" s="224"/>
      <c r="GGM207" s="335"/>
      <c r="GGN207" s="335"/>
      <c r="GGO207" s="224"/>
      <c r="GGP207" s="424"/>
      <c r="GGQ207" s="424"/>
      <c r="GGR207" s="333"/>
      <c r="GGS207" s="334"/>
      <c r="GGT207" s="424"/>
      <c r="GGU207" s="224"/>
      <c r="GGV207" s="224"/>
      <c r="GGW207" s="335"/>
      <c r="GGX207" s="335"/>
      <c r="GGY207" s="224"/>
      <c r="GGZ207" s="424"/>
      <c r="GHA207" s="424"/>
      <c r="GHB207" s="333"/>
      <c r="GHC207" s="334"/>
      <c r="GHD207" s="424"/>
      <c r="GHE207" s="224"/>
      <c r="GHF207" s="224"/>
      <c r="GHG207" s="335"/>
      <c r="GHH207" s="335"/>
      <c r="GHI207" s="224"/>
      <c r="GHJ207" s="424"/>
      <c r="GHK207" s="424"/>
      <c r="GHL207" s="333"/>
      <c r="GHM207" s="334"/>
      <c r="GHN207" s="424"/>
      <c r="GHO207" s="224"/>
      <c r="GHP207" s="224"/>
      <c r="GHQ207" s="335"/>
      <c r="GHR207" s="335"/>
      <c r="GHS207" s="224"/>
      <c r="GHT207" s="424"/>
      <c r="GHU207" s="424"/>
      <c r="GHV207" s="333"/>
      <c r="GHW207" s="334"/>
      <c r="GHX207" s="424"/>
      <c r="GHY207" s="224"/>
      <c r="GHZ207" s="224"/>
      <c r="GIA207" s="335"/>
      <c r="GIB207" s="335"/>
      <c r="GIC207" s="224"/>
      <c r="GID207" s="424"/>
      <c r="GIE207" s="424"/>
      <c r="GIF207" s="333"/>
      <c r="GIG207" s="334"/>
      <c r="GIH207" s="424"/>
      <c r="GII207" s="224"/>
      <c r="GIJ207" s="224"/>
      <c r="GIK207" s="335"/>
      <c r="GIL207" s="335"/>
      <c r="GIM207" s="224"/>
      <c r="GIN207" s="424"/>
      <c r="GIO207" s="424"/>
      <c r="GIP207" s="333"/>
      <c r="GIQ207" s="334"/>
      <c r="GIR207" s="424"/>
      <c r="GIS207" s="224"/>
      <c r="GIT207" s="224"/>
      <c r="GIU207" s="335"/>
      <c r="GIV207" s="335"/>
      <c r="GIW207" s="224"/>
      <c r="GIX207" s="424"/>
      <c r="GIY207" s="424"/>
      <c r="GIZ207" s="333"/>
      <c r="GJA207" s="334"/>
      <c r="GJB207" s="424"/>
      <c r="GJC207" s="224"/>
      <c r="GJD207" s="224"/>
      <c r="GJE207" s="335"/>
      <c r="GJF207" s="335"/>
      <c r="GJG207" s="224"/>
      <c r="GJH207" s="424"/>
      <c r="GJI207" s="424"/>
      <c r="GJJ207" s="333"/>
      <c r="GJK207" s="334"/>
      <c r="GJL207" s="424"/>
      <c r="GJM207" s="224"/>
      <c r="GJN207" s="224"/>
      <c r="GJO207" s="335"/>
      <c r="GJP207" s="335"/>
      <c r="GJQ207" s="224"/>
      <c r="GJR207" s="424"/>
      <c r="GJS207" s="424"/>
      <c r="GJT207" s="333"/>
      <c r="GJU207" s="334"/>
      <c r="GJV207" s="424"/>
      <c r="GJW207" s="224"/>
      <c r="GJX207" s="224"/>
      <c r="GJY207" s="335"/>
      <c r="GJZ207" s="335"/>
      <c r="GKA207" s="224"/>
      <c r="GKB207" s="424"/>
      <c r="GKC207" s="424"/>
      <c r="GKD207" s="333"/>
      <c r="GKE207" s="334"/>
      <c r="GKF207" s="424"/>
      <c r="GKG207" s="224"/>
      <c r="GKH207" s="224"/>
      <c r="GKI207" s="335"/>
      <c r="GKJ207" s="335"/>
      <c r="GKK207" s="224"/>
      <c r="GKL207" s="424"/>
      <c r="GKM207" s="424"/>
      <c r="GKN207" s="333"/>
      <c r="GKO207" s="334"/>
      <c r="GKP207" s="424"/>
      <c r="GKQ207" s="224"/>
      <c r="GKR207" s="224"/>
      <c r="GKS207" s="335"/>
      <c r="GKT207" s="335"/>
      <c r="GKU207" s="224"/>
      <c r="GKV207" s="424"/>
      <c r="GKW207" s="424"/>
      <c r="GKX207" s="333"/>
      <c r="GKY207" s="334"/>
      <c r="GKZ207" s="424"/>
      <c r="GLA207" s="224"/>
      <c r="GLB207" s="224"/>
      <c r="GLC207" s="335"/>
      <c r="GLD207" s="335"/>
      <c r="GLE207" s="224"/>
      <c r="GLF207" s="424"/>
      <c r="GLG207" s="424"/>
      <c r="GLH207" s="333"/>
      <c r="GLI207" s="334"/>
      <c r="GLJ207" s="424"/>
      <c r="GLK207" s="224"/>
      <c r="GLL207" s="224"/>
      <c r="GLM207" s="335"/>
      <c r="GLN207" s="335"/>
      <c r="GLO207" s="224"/>
      <c r="GLP207" s="424"/>
      <c r="GLQ207" s="424"/>
      <c r="GLR207" s="333"/>
      <c r="GLS207" s="334"/>
      <c r="GLT207" s="424"/>
      <c r="GLU207" s="224"/>
      <c r="GLV207" s="224"/>
      <c r="GLW207" s="335"/>
      <c r="GLX207" s="335"/>
      <c r="GLY207" s="224"/>
      <c r="GLZ207" s="424"/>
      <c r="GMA207" s="424"/>
      <c r="GMB207" s="333"/>
      <c r="GMC207" s="334"/>
      <c r="GMD207" s="424"/>
      <c r="GME207" s="224"/>
      <c r="GMF207" s="224"/>
      <c r="GMG207" s="335"/>
      <c r="GMH207" s="335"/>
      <c r="GMI207" s="224"/>
      <c r="GMJ207" s="424"/>
      <c r="GMK207" s="424"/>
      <c r="GML207" s="333"/>
      <c r="GMM207" s="334"/>
      <c r="GMN207" s="424"/>
      <c r="GMO207" s="224"/>
      <c r="GMP207" s="224"/>
      <c r="GMQ207" s="335"/>
      <c r="GMR207" s="335"/>
      <c r="GMS207" s="224"/>
      <c r="GMT207" s="424"/>
      <c r="GMU207" s="424"/>
      <c r="GMV207" s="333"/>
      <c r="GMW207" s="334"/>
      <c r="GMX207" s="424"/>
      <c r="GMY207" s="224"/>
      <c r="GMZ207" s="224"/>
      <c r="GNA207" s="335"/>
      <c r="GNB207" s="335"/>
      <c r="GNC207" s="224"/>
      <c r="GND207" s="424"/>
      <c r="GNE207" s="424"/>
      <c r="GNF207" s="333"/>
      <c r="GNG207" s="334"/>
      <c r="GNH207" s="424"/>
      <c r="GNI207" s="224"/>
      <c r="GNJ207" s="224"/>
      <c r="GNK207" s="335"/>
      <c r="GNL207" s="335"/>
      <c r="GNM207" s="224"/>
      <c r="GNN207" s="424"/>
      <c r="GNO207" s="424"/>
      <c r="GNP207" s="333"/>
      <c r="GNQ207" s="334"/>
      <c r="GNR207" s="424"/>
      <c r="GNS207" s="224"/>
      <c r="GNT207" s="224"/>
      <c r="GNU207" s="335"/>
      <c r="GNV207" s="335"/>
      <c r="GNW207" s="224"/>
      <c r="GNX207" s="424"/>
      <c r="GNY207" s="424"/>
      <c r="GNZ207" s="333"/>
      <c r="GOA207" s="334"/>
      <c r="GOB207" s="424"/>
      <c r="GOC207" s="224"/>
      <c r="GOD207" s="224"/>
      <c r="GOE207" s="335"/>
      <c r="GOF207" s="335"/>
      <c r="GOG207" s="224"/>
      <c r="GOH207" s="424"/>
      <c r="GOI207" s="424"/>
      <c r="GOJ207" s="333"/>
      <c r="GOK207" s="334"/>
      <c r="GOL207" s="424"/>
      <c r="GOM207" s="224"/>
      <c r="GON207" s="224"/>
      <c r="GOO207" s="335"/>
      <c r="GOP207" s="335"/>
      <c r="GOQ207" s="224"/>
      <c r="GOR207" s="424"/>
      <c r="GOS207" s="424"/>
      <c r="GOT207" s="333"/>
      <c r="GOU207" s="334"/>
      <c r="GOV207" s="424"/>
      <c r="GOW207" s="224"/>
      <c r="GOX207" s="224"/>
      <c r="GOY207" s="335"/>
      <c r="GOZ207" s="335"/>
      <c r="GPA207" s="224"/>
      <c r="GPB207" s="424"/>
      <c r="GPC207" s="424"/>
      <c r="GPD207" s="333"/>
      <c r="GPE207" s="334"/>
      <c r="GPF207" s="424"/>
      <c r="GPG207" s="224"/>
      <c r="GPH207" s="224"/>
      <c r="GPI207" s="335"/>
      <c r="GPJ207" s="335"/>
      <c r="GPK207" s="224"/>
      <c r="GPL207" s="424"/>
      <c r="GPM207" s="424"/>
      <c r="GPN207" s="333"/>
      <c r="GPO207" s="334"/>
      <c r="GPP207" s="424"/>
      <c r="GPQ207" s="224"/>
      <c r="GPR207" s="224"/>
      <c r="GPS207" s="335"/>
      <c r="GPT207" s="335"/>
      <c r="GPU207" s="224"/>
      <c r="GPV207" s="424"/>
      <c r="GPW207" s="424"/>
      <c r="GPX207" s="333"/>
      <c r="GPY207" s="334"/>
      <c r="GPZ207" s="424"/>
      <c r="GQA207" s="224"/>
      <c r="GQB207" s="224"/>
      <c r="GQC207" s="335"/>
      <c r="GQD207" s="335"/>
      <c r="GQE207" s="224"/>
      <c r="GQF207" s="424"/>
      <c r="GQG207" s="424"/>
      <c r="GQH207" s="333"/>
      <c r="GQI207" s="334"/>
      <c r="GQJ207" s="424"/>
      <c r="GQK207" s="224"/>
      <c r="GQL207" s="224"/>
      <c r="GQM207" s="335"/>
      <c r="GQN207" s="335"/>
      <c r="GQO207" s="224"/>
      <c r="GQP207" s="424"/>
      <c r="GQQ207" s="424"/>
      <c r="GQR207" s="333"/>
      <c r="GQS207" s="334"/>
      <c r="GQT207" s="424"/>
      <c r="GQU207" s="224"/>
      <c r="GQV207" s="224"/>
      <c r="GQW207" s="335"/>
      <c r="GQX207" s="335"/>
      <c r="GQY207" s="224"/>
      <c r="GQZ207" s="424"/>
      <c r="GRA207" s="424"/>
      <c r="GRB207" s="333"/>
      <c r="GRC207" s="334"/>
      <c r="GRD207" s="424"/>
      <c r="GRE207" s="224"/>
      <c r="GRF207" s="224"/>
      <c r="GRG207" s="335"/>
      <c r="GRH207" s="335"/>
      <c r="GRI207" s="224"/>
      <c r="GRJ207" s="424"/>
      <c r="GRK207" s="424"/>
      <c r="GRL207" s="333"/>
      <c r="GRM207" s="334"/>
      <c r="GRN207" s="424"/>
      <c r="GRO207" s="224"/>
      <c r="GRP207" s="224"/>
      <c r="GRQ207" s="335"/>
      <c r="GRR207" s="335"/>
      <c r="GRS207" s="224"/>
      <c r="GRT207" s="424"/>
      <c r="GRU207" s="424"/>
      <c r="GRV207" s="333"/>
      <c r="GRW207" s="334"/>
      <c r="GRX207" s="424"/>
      <c r="GRY207" s="224"/>
      <c r="GRZ207" s="224"/>
      <c r="GSA207" s="335"/>
      <c r="GSB207" s="335"/>
      <c r="GSC207" s="224"/>
      <c r="GSD207" s="424"/>
      <c r="GSE207" s="424"/>
      <c r="GSF207" s="333"/>
      <c r="GSG207" s="334"/>
      <c r="GSH207" s="424"/>
      <c r="GSI207" s="224"/>
      <c r="GSJ207" s="224"/>
      <c r="GSK207" s="335"/>
      <c r="GSL207" s="335"/>
      <c r="GSM207" s="224"/>
      <c r="GSN207" s="424"/>
      <c r="GSO207" s="424"/>
      <c r="GSP207" s="333"/>
      <c r="GSQ207" s="334"/>
      <c r="GSR207" s="424"/>
      <c r="GSS207" s="224"/>
      <c r="GST207" s="224"/>
      <c r="GSU207" s="335"/>
      <c r="GSV207" s="335"/>
      <c r="GSW207" s="224"/>
      <c r="GSX207" s="424"/>
      <c r="GSY207" s="424"/>
      <c r="GSZ207" s="333"/>
      <c r="GTA207" s="334"/>
      <c r="GTB207" s="424"/>
      <c r="GTC207" s="224"/>
      <c r="GTD207" s="224"/>
      <c r="GTE207" s="335"/>
      <c r="GTF207" s="335"/>
      <c r="GTG207" s="224"/>
      <c r="GTH207" s="424"/>
      <c r="GTI207" s="424"/>
      <c r="GTJ207" s="333"/>
      <c r="GTK207" s="334"/>
      <c r="GTL207" s="424"/>
      <c r="GTM207" s="224"/>
      <c r="GTN207" s="224"/>
      <c r="GTO207" s="335"/>
      <c r="GTP207" s="335"/>
      <c r="GTQ207" s="224"/>
      <c r="GTR207" s="424"/>
      <c r="GTS207" s="424"/>
      <c r="GTT207" s="333"/>
      <c r="GTU207" s="334"/>
      <c r="GTV207" s="424"/>
      <c r="GTW207" s="224"/>
      <c r="GTX207" s="224"/>
      <c r="GTY207" s="335"/>
      <c r="GTZ207" s="335"/>
      <c r="GUA207" s="224"/>
      <c r="GUB207" s="424"/>
      <c r="GUC207" s="424"/>
      <c r="GUD207" s="333"/>
      <c r="GUE207" s="334"/>
      <c r="GUF207" s="424"/>
      <c r="GUG207" s="224"/>
      <c r="GUH207" s="224"/>
      <c r="GUI207" s="335"/>
      <c r="GUJ207" s="335"/>
      <c r="GUK207" s="224"/>
      <c r="GUL207" s="424"/>
      <c r="GUM207" s="424"/>
      <c r="GUN207" s="333"/>
      <c r="GUO207" s="334"/>
      <c r="GUP207" s="424"/>
      <c r="GUQ207" s="224"/>
      <c r="GUR207" s="224"/>
      <c r="GUS207" s="335"/>
      <c r="GUT207" s="335"/>
      <c r="GUU207" s="224"/>
      <c r="GUV207" s="424"/>
      <c r="GUW207" s="424"/>
      <c r="GUX207" s="333"/>
      <c r="GUY207" s="334"/>
      <c r="GUZ207" s="424"/>
      <c r="GVA207" s="224"/>
      <c r="GVB207" s="224"/>
      <c r="GVC207" s="335"/>
      <c r="GVD207" s="335"/>
      <c r="GVE207" s="224"/>
      <c r="GVF207" s="424"/>
      <c r="GVG207" s="424"/>
      <c r="GVH207" s="333"/>
      <c r="GVI207" s="334"/>
      <c r="GVJ207" s="424"/>
      <c r="GVK207" s="224"/>
      <c r="GVL207" s="224"/>
      <c r="GVM207" s="335"/>
      <c r="GVN207" s="335"/>
      <c r="GVO207" s="224"/>
      <c r="GVP207" s="424"/>
      <c r="GVQ207" s="424"/>
      <c r="GVR207" s="333"/>
      <c r="GVS207" s="334"/>
      <c r="GVT207" s="424"/>
      <c r="GVU207" s="224"/>
      <c r="GVV207" s="224"/>
      <c r="GVW207" s="335"/>
      <c r="GVX207" s="335"/>
      <c r="GVY207" s="224"/>
      <c r="GVZ207" s="424"/>
      <c r="GWA207" s="424"/>
      <c r="GWB207" s="333"/>
      <c r="GWC207" s="334"/>
      <c r="GWD207" s="424"/>
      <c r="GWE207" s="224"/>
      <c r="GWF207" s="224"/>
      <c r="GWG207" s="335"/>
      <c r="GWH207" s="335"/>
      <c r="GWI207" s="224"/>
      <c r="GWJ207" s="424"/>
      <c r="GWK207" s="424"/>
      <c r="GWL207" s="333"/>
      <c r="GWM207" s="334"/>
      <c r="GWN207" s="424"/>
      <c r="GWO207" s="224"/>
      <c r="GWP207" s="224"/>
      <c r="GWQ207" s="335"/>
      <c r="GWR207" s="335"/>
      <c r="GWS207" s="224"/>
      <c r="GWT207" s="424"/>
      <c r="GWU207" s="424"/>
      <c r="GWV207" s="333"/>
      <c r="GWW207" s="334"/>
      <c r="GWX207" s="424"/>
      <c r="GWY207" s="224"/>
      <c r="GWZ207" s="224"/>
      <c r="GXA207" s="335"/>
      <c r="GXB207" s="335"/>
      <c r="GXC207" s="224"/>
      <c r="GXD207" s="424"/>
      <c r="GXE207" s="424"/>
      <c r="GXF207" s="333"/>
      <c r="GXG207" s="334"/>
      <c r="GXH207" s="424"/>
      <c r="GXI207" s="224"/>
      <c r="GXJ207" s="224"/>
      <c r="GXK207" s="335"/>
      <c r="GXL207" s="335"/>
      <c r="GXM207" s="224"/>
      <c r="GXN207" s="424"/>
      <c r="GXO207" s="424"/>
      <c r="GXP207" s="333"/>
      <c r="GXQ207" s="334"/>
      <c r="GXR207" s="424"/>
      <c r="GXS207" s="224"/>
      <c r="GXT207" s="224"/>
      <c r="GXU207" s="335"/>
      <c r="GXV207" s="335"/>
      <c r="GXW207" s="224"/>
      <c r="GXX207" s="424"/>
      <c r="GXY207" s="424"/>
      <c r="GXZ207" s="333"/>
      <c r="GYA207" s="334"/>
      <c r="GYB207" s="424"/>
      <c r="GYC207" s="224"/>
      <c r="GYD207" s="224"/>
      <c r="GYE207" s="335"/>
      <c r="GYF207" s="335"/>
      <c r="GYG207" s="224"/>
      <c r="GYH207" s="424"/>
      <c r="GYI207" s="424"/>
      <c r="GYJ207" s="333"/>
      <c r="GYK207" s="334"/>
      <c r="GYL207" s="424"/>
      <c r="GYM207" s="224"/>
      <c r="GYN207" s="224"/>
      <c r="GYO207" s="335"/>
      <c r="GYP207" s="335"/>
      <c r="GYQ207" s="224"/>
      <c r="GYR207" s="424"/>
      <c r="GYS207" s="424"/>
      <c r="GYT207" s="333"/>
      <c r="GYU207" s="334"/>
      <c r="GYV207" s="424"/>
      <c r="GYW207" s="224"/>
      <c r="GYX207" s="224"/>
      <c r="GYY207" s="335"/>
      <c r="GYZ207" s="335"/>
      <c r="GZA207" s="224"/>
      <c r="GZB207" s="424"/>
      <c r="GZC207" s="424"/>
      <c r="GZD207" s="333"/>
      <c r="GZE207" s="334"/>
      <c r="GZF207" s="424"/>
      <c r="GZG207" s="224"/>
      <c r="GZH207" s="224"/>
      <c r="GZI207" s="335"/>
      <c r="GZJ207" s="335"/>
      <c r="GZK207" s="224"/>
      <c r="GZL207" s="424"/>
      <c r="GZM207" s="424"/>
      <c r="GZN207" s="333"/>
      <c r="GZO207" s="334"/>
      <c r="GZP207" s="424"/>
      <c r="GZQ207" s="224"/>
      <c r="GZR207" s="224"/>
      <c r="GZS207" s="335"/>
      <c r="GZT207" s="335"/>
      <c r="GZU207" s="224"/>
      <c r="GZV207" s="424"/>
      <c r="GZW207" s="424"/>
      <c r="GZX207" s="333"/>
      <c r="GZY207" s="334"/>
      <c r="GZZ207" s="424"/>
      <c r="HAA207" s="224"/>
      <c r="HAB207" s="224"/>
      <c r="HAC207" s="335"/>
      <c r="HAD207" s="335"/>
      <c r="HAE207" s="224"/>
      <c r="HAF207" s="424"/>
      <c r="HAG207" s="424"/>
      <c r="HAH207" s="333"/>
      <c r="HAI207" s="334"/>
      <c r="HAJ207" s="424"/>
      <c r="HAK207" s="224"/>
      <c r="HAL207" s="224"/>
      <c r="HAM207" s="335"/>
      <c r="HAN207" s="335"/>
      <c r="HAO207" s="224"/>
      <c r="HAP207" s="424"/>
      <c r="HAQ207" s="424"/>
      <c r="HAR207" s="333"/>
      <c r="HAS207" s="334"/>
      <c r="HAT207" s="424"/>
      <c r="HAU207" s="224"/>
      <c r="HAV207" s="224"/>
      <c r="HAW207" s="335"/>
      <c r="HAX207" s="335"/>
      <c r="HAY207" s="224"/>
      <c r="HAZ207" s="424"/>
      <c r="HBA207" s="424"/>
      <c r="HBB207" s="333"/>
      <c r="HBC207" s="334"/>
      <c r="HBD207" s="424"/>
      <c r="HBE207" s="224"/>
      <c r="HBF207" s="224"/>
      <c r="HBG207" s="335"/>
      <c r="HBH207" s="335"/>
      <c r="HBI207" s="224"/>
      <c r="HBJ207" s="424"/>
      <c r="HBK207" s="424"/>
      <c r="HBL207" s="333"/>
      <c r="HBM207" s="334"/>
      <c r="HBN207" s="424"/>
      <c r="HBO207" s="224"/>
      <c r="HBP207" s="224"/>
      <c r="HBQ207" s="335"/>
      <c r="HBR207" s="335"/>
      <c r="HBS207" s="224"/>
      <c r="HBT207" s="424"/>
      <c r="HBU207" s="424"/>
      <c r="HBV207" s="333"/>
      <c r="HBW207" s="334"/>
      <c r="HBX207" s="424"/>
      <c r="HBY207" s="224"/>
      <c r="HBZ207" s="224"/>
      <c r="HCA207" s="335"/>
      <c r="HCB207" s="335"/>
      <c r="HCC207" s="224"/>
      <c r="HCD207" s="424"/>
      <c r="HCE207" s="424"/>
      <c r="HCF207" s="333"/>
      <c r="HCG207" s="334"/>
      <c r="HCH207" s="424"/>
      <c r="HCI207" s="224"/>
      <c r="HCJ207" s="224"/>
      <c r="HCK207" s="335"/>
      <c r="HCL207" s="335"/>
      <c r="HCM207" s="224"/>
      <c r="HCN207" s="424"/>
      <c r="HCO207" s="424"/>
      <c r="HCP207" s="333"/>
      <c r="HCQ207" s="334"/>
      <c r="HCR207" s="424"/>
      <c r="HCS207" s="224"/>
      <c r="HCT207" s="224"/>
      <c r="HCU207" s="335"/>
      <c r="HCV207" s="335"/>
      <c r="HCW207" s="224"/>
      <c r="HCX207" s="424"/>
      <c r="HCY207" s="424"/>
      <c r="HCZ207" s="333"/>
      <c r="HDA207" s="334"/>
      <c r="HDB207" s="424"/>
      <c r="HDC207" s="224"/>
      <c r="HDD207" s="224"/>
      <c r="HDE207" s="335"/>
      <c r="HDF207" s="335"/>
      <c r="HDG207" s="224"/>
      <c r="HDH207" s="424"/>
      <c r="HDI207" s="424"/>
      <c r="HDJ207" s="333"/>
      <c r="HDK207" s="334"/>
      <c r="HDL207" s="424"/>
      <c r="HDM207" s="224"/>
      <c r="HDN207" s="224"/>
      <c r="HDO207" s="335"/>
      <c r="HDP207" s="335"/>
      <c r="HDQ207" s="224"/>
      <c r="HDR207" s="424"/>
      <c r="HDS207" s="424"/>
      <c r="HDT207" s="333"/>
      <c r="HDU207" s="334"/>
      <c r="HDV207" s="424"/>
      <c r="HDW207" s="224"/>
      <c r="HDX207" s="224"/>
      <c r="HDY207" s="335"/>
      <c r="HDZ207" s="335"/>
      <c r="HEA207" s="224"/>
      <c r="HEB207" s="424"/>
      <c r="HEC207" s="424"/>
      <c r="HED207" s="333"/>
      <c r="HEE207" s="334"/>
      <c r="HEF207" s="424"/>
      <c r="HEG207" s="224"/>
      <c r="HEH207" s="224"/>
      <c r="HEI207" s="335"/>
      <c r="HEJ207" s="335"/>
      <c r="HEK207" s="224"/>
      <c r="HEL207" s="424"/>
      <c r="HEM207" s="424"/>
      <c r="HEN207" s="333"/>
      <c r="HEO207" s="334"/>
      <c r="HEP207" s="424"/>
      <c r="HEQ207" s="224"/>
      <c r="HER207" s="224"/>
      <c r="HES207" s="335"/>
      <c r="HET207" s="335"/>
      <c r="HEU207" s="224"/>
      <c r="HEV207" s="424"/>
      <c r="HEW207" s="424"/>
      <c r="HEX207" s="333"/>
      <c r="HEY207" s="334"/>
      <c r="HEZ207" s="424"/>
      <c r="HFA207" s="224"/>
      <c r="HFB207" s="224"/>
      <c r="HFC207" s="335"/>
      <c r="HFD207" s="335"/>
      <c r="HFE207" s="224"/>
      <c r="HFF207" s="424"/>
      <c r="HFG207" s="424"/>
      <c r="HFH207" s="333"/>
      <c r="HFI207" s="334"/>
      <c r="HFJ207" s="424"/>
      <c r="HFK207" s="224"/>
      <c r="HFL207" s="224"/>
      <c r="HFM207" s="335"/>
      <c r="HFN207" s="335"/>
      <c r="HFO207" s="224"/>
      <c r="HFP207" s="424"/>
      <c r="HFQ207" s="424"/>
      <c r="HFR207" s="333"/>
      <c r="HFS207" s="334"/>
      <c r="HFT207" s="424"/>
      <c r="HFU207" s="224"/>
      <c r="HFV207" s="224"/>
      <c r="HFW207" s="335"/>
      <c r="HFX207" s="335"/>
      <c r="HFY207" s="224"/>
      <c r="HFZ207" s="424"/>
      <c r="HGA207" s="424"/>
      <c r="HGB207" s="333"/>
      <c r="HGC207" s="334"/>
      <c r="HGD207" s="424"/>
      <c r="HGE207" s="224"/>
      <c r="HGF207" s="224"/>
      <c r="HGG207" s="335"/>
      <c r="HGH207" s="335"/>
      <c r="HGI207" s="224"/>
      <c r="HGJ207" s="424"/>
      <c r="HGK207" s="424"/>
      <c r="HGL207" s="333"/>
      <c r="HGM207" s="334"/>
      <c r="HGN207" s="424"/>
      <c r="HGO207" s="224"/>
      <c r="HGP207" s="224"/>
      <c r="HGQ207" s="335"/>
      <c r="HGR207" s="335"/>
      <c r="HGS207" s="224"/>
      <c r="HGT207" s="424"/>
      <c r="HGU207" s="424"/>
      <c r="HGV207" s="333"/>
      <c r="HGW207" s="334"/>
      <c r="HGX207" s="424"/>
      <c r="HGY207" s="224"/>
      <c r="HGZ207" s="224"/>
      <c r="HHA207" s="335"/>
      <c r="HHB207" s="335"/>
      <c r="HHC207" s="224"/>
      <c r="HHD207" s="424"/>
      <c r="HHE207" s="424"/>
      <c r="HHF207" s="333"/>
      <c r="HHG207" s="334"/>
      <c r="HHH207" s="424"/>
      <c r="HHI207" s="224"/>
      <c r="HHJ207" s="224"/>
      <c r="HHK207" s="335"/>
      <c r="HHL207" s="335"/>
      <c r="HHM207" s="224"/>
      <c r="HHN207" s="424"/>
      <c r="HHO207" s="424"/>
      <c r="HHP207" s="333"/>
      <c r="HHQ207" s="334"/>
      <c r="HHR207" s="424"/>
      <c r="HHS207" s="224"/>
      <c r="HHT207" s="224"/>
      <c r="HHU207" s="335"/>
      <c r="HHV207" s="335"/>
      <c r="HHW207" s="224"/>
      <c r="HHX207" s="424"/>
      <c r="HHY207" s="424"/>
      <c r="HHZ207" s="333"/>
      <c r="HIA207" s="334"/>
      <c r="HIB207" s="424"/>
      <c r="HIC207" s="224"/>
      <c r="HID207" s="224"/>
      <c r="HIE207" s="335"/>
      <c r="HIF207" s="335"/>
      <c r="HIG207" s="224"/>
      <c r="HIH207" s="424"/>
      <c r="HII207" s="424"/>
      <c r="HIJ207" s="333"/>
      <c r="HIK207" s="334"/>
      <c r="HIL207" s="424"/>
      <c r="HIM207" s="224"/>
      <c r="HIN207" s="224"/>
      <c r="HIO207" s="335"/>
      <c r="HIP207" s="335"/>
      <c r="HIQ207" s="224"/>
      <c r="HIR207" s="424"/>
      <c r="HIS207" s="424"/>
      <c r="HIT207" s="333"/>
      <c r="HIU207" s="334"/>
      <c r="HIV207" s="424"/>
      <c r="HIW207" s="224"/>
      <c r="HIX207" s="224"/>
      <c r="HIY207" s="335"/>
      <c r="HIZ207" s="335"/>
      <c r="HJA207" s="224"/>
      <c r="HJB207" s="424"/>
      <c r="HJC207" s="424"/>
      <c r="HJD207" s="333"/>
      <c r="HJE207" s="334"/>
      <c r="HJF207" s="424"/>
      <c r="HJG207" s="224"/>
      <c r="HJH207" s="224"/>
      <c r="HJI207" s="335"/>
      <c r="HJJ207" s="335"/>
      <c r="HJK207" s="224"/>
      <c r="HJL207" s="424"/>
      <c r="HJM207" s="424"/>
      <c r="HJN207" s="333"/>
      <c r="HJO207" s="334"/>
      <c r="HJP207" s="424"/>
      <c r="HJQ207" s="224"/>
      <c r="HJR207" s="224"/>
      <c r="HJS207" s="335"/>
      <c r="HJT207" s="335"/>
      <c r="HJU207" s="224"/>
      <c r="HJV207" s="424"/>
      <c r="HJW207" s="424"/>
      <c r="HJX207" s="333"/>
      <c r="HJY207" s="334"/>
      <c r="HJZ207" s="424"/>
      <c r="HKA207" s="224"/>
      <c r="HKB207" s="224"/>
      <c r="HKC207" s="335"/>
      <c r="HKD207" s="335"/>
      <c r="HKE207" s="224"/>
      <c r="HKF207" s="424"/>
      <c r="HKG207" s="424"/>
      <c r="HKH207" s="333"/>
      <c r="HKI207" s="334"/>
      <c r="HKJ207" s="424"/>
      <c r="HKK207" s="224"/>
      <c r="HKL207" s="224"/>
      <c r="HKM207" s="335"/>
      <c r="HKN207" s="335"/>
      <c r="HKO207" s="224"/>
      <c r="HKP207" s="424"/>
      <c r="HKQ207" s="424"/>
      <c r="HKR207" s="333"/>
      <c r="HKS207" s="334"/>
      <c r="HKT207" s="424"/>
      <c r="HKU207" s="224"/>
      <c r="HKV207" s="224"/>
      <c r="HKW207" s="335"/>
      <c r="HKX207" s="335"/>
      <c r="HKY207" s="224"/>
      <c r="HKZ207" s="424"/>
      <c r="HLA207" s="424"/>
      <c r="HLB207" s="333"/>
      <c r="HLC207" s="334"/>
      <c r="HLD207" s="424"/>
      <c r="HLE207" s="224"/>
      <c r="HLF207" s="224"/>
      <c r="HLG207" s="335"/>
      <c r="HLH207" s="335"/>
      <c r="HLI207" s="224"/>
      <c r="HLJ207" s="424"/>
      <c r="HLK207" s="424"/>
      <c r="HLL207" s="333"/>
      <c r="HLM207" s="334"/>
      <c r="HLN207" s="424"/>
      <c r="HLO207" s="224"/>
      <c r="HLP207" s="224"/>
      <c r="HLQ207" s="335"/>
      <c r="HLR207" s="335"/>
      <c r="HLS207" s="224"/>
      <c r="HLT207" s="424"/>
      <c r="HLU207" s="424"/>
      <c r="HLV207" s="333"/>
      <c r="HLW207" s="334"/>
      <c r="HLX207" s="424"/>
      <c r="HLY207" s="224"/>
      <c r="HLZ207" s="224"/>
      <c r="HMA207" s="335"/>
      <c r="HMB207" s="335"/>
      <c r="HMC207" s="224"/>
      <c r="HMD207" s="424"/>
      <c r="HME207" s="424"/>
      <c r="HMF207" s="333"/>
      <c r="HMG207" s="334"/>
      <c r="HMH207" s="424"/>
      <c r="HMI207" s="224"/>
      <c r="HMJ207" s="224"/>
      <c r="HMK207" s="335"/>
      <c r="HML207" s="335"/>
      <c r="HMM207" s="224"/>
      <c r="HMN207" s="424"/>
      <c r="HMO207" s="424"/>
      <c r="HMP207" s="333"/>
      <c r="HMQ207" s="334"/>
      <c r="HMR207" s="424"/>
      <c r="HMS207" s="224"/>
      <c r="HMT207" s="224"/>
      <c r="HMU207" s="335"/>
      <c r="HMV207" s="335"/>
      <c r="HMW207" s="224"/>
      <c r="HMX207" s="424"/>
      <c r="HMY207" s="424"/>
      <c r="HMZ207" s="333"/>
      <c r="HNA207" s="334"/>
      <c r="HNB207" s="424"/>
      <c r="HNC207" s="224"/>
      <c r="HND207" s="224"/>
      <c r="HNE207" s="335"/>
      <c r="HNF207" s="335"/>
      <c r="HNG207" s="224"/>
      <c r="HNH207" s="424"/>
      <c r="HNI207" s="424"/>
      <c r="HNJ207" s="333"/>
      <c r="HNK207" s="334"/>
      <c r="HNL207" s="424"/>
      <c r="HNM207" s="224"/>
      <c r="HNN207" s="224"/>
      <c r="HNO207" s="335"/>
      <c r="HNP207" s="335"/>
      <c r="HNQ207" s="224"/>
      <c r="HNR207" s="424"/>
      <c r="HNS207" s="424"/>
      <c r="HNT207" s="333"/>
      <c r="HNU207" s="334"/>
      <c r="HNV207" s="424"/>
      <c r="HNW207" s="224"/>
      <c r="HNX207" s="224"/>
      <c r="HNY207" s="335"/>
      <c r="HNZ207" s="335"/>
      <c r="HOA207" s="224"/>
      <c r="HOB207" s="424"/>
      <c r="HOC207" s="424"/>
      <c r="HOD207" s="333"/>
      <c r="HOE207" s="334"/>
      <c r="HOF207" s="424"/>
      <c r="HOG207" s="224"/>
      <c r="HOH207" s="224"/>
      <c r="HOI207" s="335"/>
      <c r="HOJ207" s="335"/>
      <c r="HOK207" s="224"/>
      <c r="HOL207" s="424"/>
      <c r="HOM207" s="424"/>
      <c r="HON207" s="333"/>
      <c r="HOO207" s="334"/>
      <c r="HOP207" s="424"/>
      <c r="HOQ207" s="224"/>
      <c r="HOR207" s="224"/>
      <c r="HOS207" s="335"/>
      <c r="HOT207" s="335"/>
      <c r="HOU207" s="224"/>
      <c r="HOV207" s="424"/>
      <c r="HOW207" s="424"/>
      <c r="HOX207" s="333"/>
      <c r="HOY207" s="334"/>
      <c r="HOZ207" s="424"/>
      <c r="HPA207" s="224"/>
      <c r="HPB207" s="224"/>
      <c r="HPC207" s="335"/>
      <c r="HPD207" s="335"/>
      <c r="HPE207" s="224"/>
      <c r="HPF207" s="424"/>
      <c r="HPG207" s="424"/>
      <c r="HPH207" s="333"/>
      <c r="HPI207" s="334"/>
      <c r="HPJ207" s="424"/>
      <c r="HPK207" s="224"/>
      <c r="HPL207" s="224"/>
      <c r="HPM207" s="335"/>
      <c r="HPN207" s="335"/>
      <c r="HPO207" s="224"/>
      <c r="HPP207" s="424"/>
      <c r="HPQ207" s="424"/>
      <c r="HPR207" s="333"/>
      <c r="HPS207" s="334"/>
      <c r="HPT207" s="424"/>
      <c r="HPU207" s="224"/>
      <c r="HPV207" s="224"/>
      <c r="HPW207" s="335"/>
      <c r="HPX207" s="335"/>
      <c r="HPY207" s="224"/>
      <c r="HPZ207" s="424"/>
      <c r="HQA207" s="424"/>
      <c r="HQB207" s="333"/>
      <c r="HQC207" s="334"/>
      <c r="HQD207" s="424"/>
      <c r="HQE207" s="224"/>
      <c r="HQF207" s="224"/>
      <c r="HQG207" s="335"/>
      <c r="HQH207" s="335"/>
      <c r="HQI207" s="224"/>
      <c r="HQJ207" s="424"/>
      <c r="HQK207" s="424"/>
      <c r="HQL207" s="333"/>
      <c r="HQM207" s="334"/>
      <c r="HQN207" s="424"/>
      <c r="HQO207" s="224"/>
      <c r="HQP207" s="224"/>
      <c r="HQQ207" s="335"/>
      <c r="HQR207" s="335"/>
      <c r="HQS207" s="224"/>
      <c r="HQT207" s="424"/>
      <c r="HQU207" s="424"/>
      <c r="HQV207" s="333"/>
      <c r="HQW207" s="334"/>
      <c r="HQX207" s="424"/>
      <c r="HQY207" s="224"/>
      <c r="HQZ207" s="224"/>
      <c r="HRA207" s="335"/>
      <c r="HRB207" s="335"/>
      <c r="HRC207" s="224"/>
      <c r="HRD207" s="424"/>
      <c r="HRE207" s="424"/>
      <c r="HRF207" s="333"/>
      <c r="HRG207" s="334"/>
      <c r="HRH207" s="424"/>
      <c r="HRI207" s="224"/>
      <c r="HRJ207" s="224"/>
      <c r="HRK207" s="335"/>
      <c r="HRL207" s="335"/>
      <c r="HRM207" s="224"/>
      <c r="HRN207" s="424"/>
      <c r="HRO207" s="424"/>
      <c r="HRP207" s="333"/>
      <c r="HRQ207" s="334"/>
      <c r="HRR207" s="424"/>
      <c r="HRS207" s="224"/>
      <c r="HRT207" s="224"/>
      <c r="HRU207" s="335"/>
      <c r="HRV207" s="335"/>
      <c r="HRW207" s="224"/>
      <c r="HRX207" s="424"/>
      <c r="HRY207" s="424"/>
      <c r="HRZ207" s="333"/>
      <c r="HSA207" s="334"/>
      <c r="HSB207" s="424"/>
      <c r="HSC207" s="224"/>
      <c r="HSD207" s="224"/>
      <c r="HSE207" s="335"/>
      <c r="HSF207" s="335"/>
      <c r="HSG207" s="224"/>
      <c r="HSH207" s="424"/>
      <c r="HSI207" s="424"/>
      <c r="HSJ207" s="333"/>
      <c r="HSK207" s="334"/>
      <c r="HSL207" s="424"/>
      <c r="HSM207" s="224"/>
      <c r="HSN207" s="224"/>
      <c r="HSO207" s="335"/>
      <c r="HSP207" s="335"/>
      <c r="HSQ207" s="224"/>
      <c r="HSR207" s="424"/>
      <c r="HSS207" s="424"/>
      <c r="HST207" s="333"/>
      <c r="HSU207" s="334"/>
      <c r="HSV207" s="424"/>
      <c r="HSW207" s="224"/>
      <c r="HSX207" s="224"/>
      <c r="HSY207" s="335"/>
      <c r="HSZ207" s="335"/>
      <c r="HTA207" s="224"/>
      <c r="HTB207" s="424"/>
      <c r="HTC207" s="424"/>
      <c r="HTD207" s="333"/>
      <c r="HTE207" s="334"/>
      <c r="HTF207" s="424"/>
      <c r="HTG207" s="224"/>
      <c r="HTH207" s="224"/>
      <c r="HTI207" s="335"/>
      <c r="HTJ207" s="335"/>
      <c r="HTK207" s="224"/>
      <c r="HTL207" s="424"/>
      <c r="HTM207" s="424"/>
      <c r="HTN207" s="333"/>
      <c r="HTO207" s="334"/>
      <c r="HTP207" s="424"/>
      <c r="HTQ207" s="224"/>
      <c r="HTR207" s="224"/>
      <c r="HTS207" s="335"/>
      <c r="HTT207" s="335"/>
      <c r="HTU207" s="224"/>
      <c r="HTV207" s="424"/>
      <c r="HTW207" s="424"/>
      <c r="HTX207" s="333"/>
      <c r="HTY207" s="334"/>
      <c r="HTZ207" s="424"/>
      <c r="HUA207" s="224"/>
      <c r="HUB207" s="224"/>
      <c r="HUC207" s="335"/>
      <c r="HUD207" s="335"/>
      <c r="HUE207" s="224"/>
      <c r="HUF207" s="424"/>
      <c r="HUG207" s="424"/>
      <c r="HUH207" s="333"/>
      <c r="HUI207" s="334"/>
      <c r="HUJ207" s="424"/>
      <c r="HUK207" s="224"/>
      <c r="HUL207" s="224"/>
      <c r="HUM207" s="335"/>
      <c r="HUN207" s="335"/>
      <c r="HUO207" s="224"/>
      <c r="HUP207" s="424"/>
      <c r="HUQ207" s="424"/>
      <c r="HUR207" s="333"/>
      <c r="HUS207" s="334"/>
      <c r="HUT207" s="424"/>
      <c r="HUU207" s="224"/>
      <c r="HUV207" s="224"/>
      <c r="HUW207" s="335"/>
      <c r="HUX207" s="335"/>
      <c r="HUY207" s="224"/>
      <c r="HUZ207" s="424"/>
      <c r="HVA207" s="424"/>
      <c r="HVB207" s="333"/>
      <c r="HVC207" s="334"/>
      <c r="HVD207" s="424"/>
      <c r="HVE207" s="224"/>
      <c r="HVF207" s="224"/>
      <c r="HVG207" s="335"/>
      <c r="HVH207" s="335"/>
      <c r="HVI207" s="224"/>
      <c r="HVJ207" s="424"/>
      <c r="HVK207" s="424"/>
      <c r="HVL207" s="333"/>
      <c r="HVM207" s="334"/>
      <c r="HVN207" s="424"/>
      <c r="HVO207" s="224"/>
      <c r="HVP207" s="224"/>
      <c r="HVQ207" s="335"/>
      <c r="HVR207" s="335"/>
      <c r="HVS207" s="224"/>
      <c r="HVT207" s="424"/>
      <c r="HVU207" s="424"/>
      <c r="HVV207" s="333"/>
      <c r="HVW207" s="334"/>
      <c r="HVX207" s="424"/>
      <c r="HVY207" s="224"/>
      <c r="HVZ207" s="224"/>
      <c r="HWA207" s="335"/>
      <c r="HWB207" s="335"/>
      <c r="HWC207" s="224"/>
      <c r="HWD207" s="424"/>
      <c r="HWE207" s="424"/>
      <c r="HWF207" s="333"/>
      <c r="HWG207" s="334"/>
      <c r="HWH207" s="424"/>
      <c r="HWI207" s="224"/>
      <c r="HWJ207" s="224"/>
      <c r="HWK207" s="335"/>
      <c r="HWL207" s="335"/>
      <c r="HWM207" s="224"/>
      <c r="HWN207" s="424"/>
      <c r="HWO207" s="424"/>
      <c r="HWP207" s="333"/>
      <c r="HWQ207" s="334"/>
      <c r="HWR207" s="424"/>
      <c r="HWS207" s="224"/>
      <c r="HWT207" s="224"/>
      <c r="HWU207" s="335"/>
      <c r="HWV207" s="335"/>
      <c r="HWW207" s="224"/>
      <c r="HWX207" s="424"/>
      <c r="HWY207" s="424"/>
      <c r="HWZ207" s="333"/>
      <c r="HXA207" s="334"/>
      <c r="HXB207" s="424"/>
      <c r="HXC207" s="224"/>
      <c r="HXD207" s="224"/>
      <c r="HXE207" s="335"/>
      <c r="HXF207" s="335"/>
      <c r="HXG207" s="224"/>
      <c r="HXH207" s="424"/>
      <c r="HXI207" s="424"/>
      <c r="HXJ207" s="333"/>
      <c r="HXK207" s="334"/>
      <c r="HXL207" s="424"/>
      <c r="HXM207" s="224"/>
      <c r="HXN207" s="224"/>
      <c r="HXO207" s="335"/>
      <c r="HXP207" s="335"/>
      <c r="HXQ207" s="224"/>
      <c r="HXR207" s="424"/>
      <c r="HXS207" s="424"/>
      <c r="HXT207" s="333"/>
      <c r="HXU207" s="334"/>
      <c r="HXV207" s="424"/>
      <c r="HXW207" s="224"/>
      <c r="HXX207" s="224"/>
      <c r="HXY207" s="335"/>
      <c r="HXZ207" s="335"/>
      <c r="HYA207" s="224"/>
      <c r="HYB207" s="424"/>
      <c r="HYC207" s="424"/>
      <c r="HYD207" s="333"/>
      <c r="HYE207" s="334"/>
      <c r="HYF207" s="424"/>
      <c r="HYG207" s="224"/>
      <c r="HYH207" s="224"/>
      <c r="HYI207" s="335"/>
      <c r="HYJ207" s="335"/>
      <c r="HYK207" s="224"/>
      <c r="HYL207" s="424"/>
      <c r="HYM207" s="424"/>
      <c r="HYN207" s="333"/>
      <c r="HYO207" s="334"/>
      <c r="HYP207" s="424"/>
      <c r="HYQ207" s="224"/>
      <c r="HYR207" s="224"/>
      <c r="HYS207" s="335"/>
      <c r="HYT207" s="335"/>
      <c r="HYU207" s="224"/>
      <c r="HYV207" s="424"/>
      <c r="HYW207" s="424"/>
      <c r="HYX207" s="333"/>
      <c r="HYY207" s="334"/>
      <c r="HYZ207" s="424"/>
      <c r="HZA207" s="224"/>
      <c r="HZB207" s="224"/>
      <c r="HZC207" s="335"/>
      <c r="HZD207" s="335"/>
      <c r="HZE207" s="224"/>
      <c r="HZF207" s="424"/>
      <c r="HZG207" s="424"/>
      <c r="HZH207" s="333"/>
      <c r="HZI207" s="334"/>
      <c r="HZJ207" s="424"/>
      <c r="HZK207" s="224"/>
      <c r="HZL207" s="224"/>
      <c r="HZM207" s="335"/>
      <c r="HZN207" s="335"/>
      <c r="HZO207" s="224"/>
      <c r="HZP207" s="424"/>
      <c r="HZQ207" s="424"/>
      <c r="HZR207" s="333"/>
      <c r="HZS207" s="334"/>
      <c r="HZT207" s="424"/>
      <c r="HZU207" s="224"/>
      <c r="HZV207" s="224"/>
      <c r="HZW207" s="335"/>
      <c r="HZX207" s="335"/>
      <c r="HZY207" s="224"/>
      <c r="HZZ207" s="424"/>
      <c r="IAA207" s="424"/>
      <c r="IAB207" s="333"/>
      <c r="IAC207" s="334"/>
      <c r="IAD207" s="424"/>
      <c r="IAE207" s="224"/>
      <c r="IAF207" s="224"/>
      <c r="IAG207" s="335"/>
      <c r="IAH207" s="335"/>
      <c r="IAI207" s="224"/>
      <c r="IAJ207" s="424"/>
      <c r="IAK207" s="424"/>
      <c r="IAL207" s="333"/>
      <c r="IAM207" s="334"/>
      <c r="IAN207" s="424"/>
      <c r="IAO207" s="224"/>
      <c r="IAP207" s="224"/>
      <c r="IAQ207" s="335"/>
      <c r="IAR207" s="335"/>
      <c r="IAS207" s="224"/>
      <c r="IAT207" s="424"/>
      <c r="IAU207" s="424"/>
      <c r="IAV207" s="333"/>
      <c r="IAW207" s="334"/>
      <c r="IAX207" s="424"/>
      <c r="IAY207" s="224"/>
      <c r="IAZ207" s="224"/>
      <c r="IBA207" s="335"/>
      <c r="IBB207" s="335"/>
      <c r="IBC207" s="224"/>
      <c r="IBD207" s="424"/>
      <c r="IBE207" s="424"/>
      <c r="IBF207" s="333"/>
      <c r="IBG207" s="334"/>
      <c r="IBH207" s="424"/>
      <c r="IBI207" s="224"/>
      <c r="IBJ207" s="224"/>
      <c r="IBK207" s="335"/>
      <c r="IBL207" s="335"/>
      <c r="IBM207" s="224"/>
      <c r="IBN207" s="424"/>
      <c r="IBO207" s="424"/>
      <c r="IBP207" s="333"/>
      <c r="IBQ207" s="334"/>
      <c r="IBR207" s="424"/>
      <c r="IBS207" s="224"/>
      <c r="IBT207" s="224"/>
      <c r="IBU207" s="335"/>
      <c r="IBV207" s="335"/>
      <c r="IBW207" s="224"/>
      <c r="IBX207" s="424"/>
      <c r="IBY207" s="424"/>
      <c r="IBZ207" s="333"/>
      <c r="ICA207" s="334"/>
      <c r="ICB207" s="424"/>
      <c r="ICC207" s="224"/>
      <c r="ICD207" s="224"/>
      <c r="ICE207" s="335"/>
      <c r="ICF207" s="335"/>
      <c r="ICG207" s="224"/>
      <c r="ICH207" s="424"/>
      <c r="ICI207" s="424"/>
      <c r="ICJ207" s="333"/>
      <c r="ICK207" s="334"/>
      <c r="ICL207" s="424"/>
      <c r="ICM207" s="224"/>
      <c r="ICN207" s="224"/>
      <c r="ICO207" s="335"/>
      <c r="ICP207" s="335"/>
      <c r="ICQ207" s="224"/>
      <c r="ICR207" s="424"/>
      <c r="ICS207" s="424"/>
      <c r="ICT207" s="333"/>
      <c r="ICU207" s="334"/>
      <c r="ICV207" s="424"/>
      <c r="ICW207" s="224"/>
      <c r="ICX207" s="224"/>
      <c r="ICY207" s="335"/>
      <c r="ICZ207" s="335"/>
      <c r="IDA207" s="224"/>
      <c r="IDB207" s="424"/>
      <c r="IDC207" s="424"/>
      <c r="IDD207" s="333"/>
      <c r="IDE207" s="334"/>
      <c r="IDF207" s="424"/>
      <c r="IDG207" s="224"/>
      <c r="IDH207" s="224"/>
      <c r="IDI207" s="335"/>
      <c r="IDJ207" s="335"/>
      <c r="IDK207" s="224"/>
      <c r="IDL207" s="424"/>
      <c r="IDM207" s="424"/>
      <c r="IDN207" s="333"/>
      <c r="IDO207" s="334"/>
      <c r="IDP207" s="424"/>
      <c r="IDQ207" s="224"/>
      <c r="IDR207" s="224"/>
      <c r="IDS207" s="335"/>
      <c r="IDT207" s="335"/>
      <c r="IDU207" s="224"/>
      <c r="IDV207" s="424"/>
      <c r="IDW207" s="424"/>
      <c r="IDX207" s="333"/>
      <c r="IDY207" s="334"/>
      <c r="IDZ207" s="424"/>
      <c r="IEA207" s="224"/>
      <c r="IEB207" s="224"/>
      <c r="IEC207" s="335"/>
      <c r="IED207" s="335"/>
      <c r="IEE207" s="224"/>
      <c r="IEF207" s="424"/>
      <c r="IEG207" s="424"/>
      <c r="IEH207" s="333"/>
      <c r="IEI207" s="334"/>
      <c r="IEJ207" s="424"/>
      <c r="IEK207" s="224"/>
      <c r="IEL207" s="224"/>
      <c r="IEM207" s="335"/>
      <c r="IEN207" s="335"/>
      <c r="IEO207" s="224"/>
      <c r="IEP207" s="424"/>
      <c r="IEQ207" s="424"/>
      <c r="IER207" s="333"/>
      <c r="IES207" s="334"/>
      <c r="IET207" s="424"/>
      <c r="IEU207" s="224"/>
      <c r="IEV207" s="224"/>
      <c r="IEW207" s="335"/>
      <c r="IEX207" s="335"/>
      <c r="IEY207" s="224"/>
      <c r="IEZ207" s="424"/>
      <c r="IFA207" s="424"/>
      <c r="IFB207" s="333"/>
      <c r="IFC207" s="334"/>
      <c r="IFD207" s="424"/>
      <c r="IFE207" s="224"/>
      <c r="IFF207" s="224"/>
      <c r="IFG207" s="335"/>
      <c r="IFH207" s="335"/>
      <c r="IFI207" s="224"/>
      <c r="IFJ207" s="424"/>
      <c r="IFK207" s="424"/>
      <c r="IFL207" s="333"/>
      <c r="IFM207" s="334"/>
      <c r="IFN207" s="424"/>
      <c r="IFO207" s="224"/>
      <c r="IFP207" s="224"/>
      <c r="IFQ207" s="335"/>
      <c r="IFR207" s="335"/>
      <c r="IFS207" s="224"/>
      <c r="IFT207" s="424"/>
      <c r="IFU207" s="424"/>
      <c r="IFV207" s="333"/>
      <c r="IFW207" s="334"/>
      <c r="IFX207" s="424"/>
      <c r="IFY207" s="224"/>
      <c r="IFZ207" s="224"/>
      <c r="IGA207" s="335"/>
      <c r="IGB207" s="335"/>
      <c r="IGC207" s="224"/>
      <c r="IGD207" s="424"/>
      <c r="IGE207" s="424"/>
      <c r="IGF207" s="333"/>
      <c r="IGG207" s="334"/>
      <c r="IGH207" s="424"/>
      <c r="IGI207" s="224"/>
      <c r="IGJ207" s="224"/>
      <c r="IGK207" s="335"/>
      <c r="IGL207" s="335"/>
      <c r="IGM207" s="224"/>
      <c r="IGN207" s="424"/>
      <c r="IGO207" s="424"/>
      <c r="IGP207" s="333"/>
      <c r="IGQ207" s="334"/>
      <c r="IGR207" s="424"/>
      <c r="IGS207" s="224"/>
      <c r="IGT207" s="224"/>
      <c r="IGU207" s="335"/>
      <c r="IGV207" s="335"/>
      <c r="IGW207" s="224"/>
      <c r="IGX207" s="424"/>
      <c r="IGY207" s="424"/>
      <c r="IGZ207" s="333"/>
      <c r="IHA207" s="334"/>
      <c r="IHB207" s="424"/>
      <c r="IHC207" s="224"/>
      <c r="IHD207" s="224"/>
      <c r="IHE207" s="335"/>
      <c r="IHF207" s="335"/>
      <c r="IHG207" s="224"/>
      <c r="IHH207" s="424"/>
      <c r="IHI207" s="424"/>
      <c r="IHJ207" s="333"/>
      <c r="IHK207" s="334"/>
      <c r="IHL207" s="424"/>
      <c r="IHM207" s="224"/>
      <c r="IHN207" s="224"/>
      <c r="IHO207" s="335"/>
      <c r="IHP207" s="335"/>
      <c r="IHQ207" s="224"/>
      <c r="IHR207" s="424"/>
      <c r="IHS207" s="424"/>
      <c r="IHT207" s="333"/>
      <c r="IHU207" s="334"/>
      <c r="IHV207" s="424"/>
      <c r="IHW207" s="224"/>
      <c r="IHX207" s="224"/>
      <c r="IHY207" s="335"/>
      <c r="IHZ207" s="335"/>
      <c r="IIA207" s="224"/>
      <c r="IIB207" s="424"/>
      <c r="IIC207" s="424"/>
      <c r="IID207" s="333"/>
      <c r="IIE207" s="334"/>
      <c r="IIF207" s="424"/>
      <c r="IIG207" s="224"/>
      <c r="IIH207" s="224"/>
      <c r="III207" s="335"/>
      <c r="IIJ207" s="335"/>
      <c r="IIK207" s="224"/>
      <c r="IIL207" s="424"/>
      <c r="IIM207" s="424"/>
      <c r="IIN207" s="333"/>
      <c r="IIO207" s="334"/>
      <c r="IIP207" s="424"/>
      <c r="IIQ207" s="224"/>
      <c r="IIR207" s="224"/>
      <c r="IIS207" s="335"/>
      <c r="IIT207" s="335"/>
      <c r="IIU207" s="224"/>
      <c r="IIV207" s="424"/>
      <c r="IIW207" s="424"/>
      <c r="IIX207" s="333"/>
      <c r="IIY207" s="334"/>
      <c r="IIZ207" s="424"/>
      <c r="IJA207" s="224"/>
      <c r="IJB207" s="224"/>
      <c r="IJC207" s="335"/>
      <c r="IJD207" s="335"/>
      <c r="IJE207" s="224"/>
      <c r="IJF207" s="424"/>
      <c r="IJG207" s="424"/>
      <c r="IJH207" s="333"/>
      <c r="IJI207" s="334"/>
      <c r="IJJ207" s="424"/>
      <c r="IJK207" s="224"/>
      <c r="IJL207" s="224"/>
      <c r="IJM207" s="335"/>
      <c r="IJN207" s="335"/>
      <c r="IJO207" s="224"/>
      <c r="IJP207" s="424"/>
      <c r="IJQ207" s="424"/>
      <c r="IJR207" s="333"/>
      <c r="IJS207" s="334"/>
      <c r="IJT207" s="424"/>
      <c r="IJU207" s="224"/>
      <c r="IJV207" s="224"/>
      <c r="IJW207" s="335"/>
      <c r="IJX207" s="335"/>
      <c r="IJY207" s="224"/>
      <c r="IJZ207" s="424"/>
      <c r="IKA207" s="424"/>
      <c r="IKB207" s="333"/>
      <c r="IKC207" s="334"/>
      <c r="IKD207" s="424"/>
      <c r="IKE207" s="224"/>
      <c r="IKF207" s="224"/>
      <c r="IKG207" s="335"/>
      <c r="IKH207" s="335"/>
      <c r="IKI207" s="224"/>
      <c r="IKJ207" s="424"/>
      <c r="IKK207" s="424"/>
      <c r="IKL207" s="333"/>
      <c r="IKM207" s="334"/>
      <c r="IKN207" s="424"/>
      <c r="IKO207" s="224"/>
      <c r="IKP207" s="224"/>
      <c r="IKQ207" s="335"/>
      <c r="IKR207" s="335"/>
      <c r="IKS207" s="224"/>
      <c r="IKT207" s="424"/>
      <c r="IKU207" s="424"/>
      <c r="IKV207" s="333"/>
      <c r="IKW207" s="334"/>
      <c r="IKX207" s="424"/>
      <c r="IKY207" s="224"/>
      <c r="IKZ207" s="224"/>
      <c r="ILA207" s="335"/>
      <c r="ILB207" s="335"/>
      <c r="ILC207" s="224"/>
      <c r="ILD207" s="424"/>
      <c r="ILE207" s="424"/>
      <c r="ILF207" s="333"/>
      <c r="ILG207" s="334"/>
      <c r="ILH207" s="424"/>
      <c r="ILI207" s="224"/>
      <c r="ILJ207" s="224"/>
      <c r="ILK207" s="335"/>
      <c r="ILL207" s="335"/>
      <c r="ILM207" s="224"/>
      <c r="ILN207" s="424"/>
      <c r="ILO207" s="424"/>
      <c r="ILP207" s="333"/>
      <c r="ILQ207" s="334"/>
      <c r="ILR207" s="424"/>
      <c r="ILS207" s="224"/>
      <c r="ILT207" s="224"/>
      <c r="ILU207" s="335"/>
      <c r="ILV207" s="335"/>
      <c r="ILW207" s="224"/>
      <c r="ILX207" s="424"/>
      <c r="ILY207" s="424"/>
      <c r="ILZ207" s="333"/>
      <c r="IMA207" s="334"/>
      <c r="IMB207" s="424"/>
      <c r="IMC207" s="224"/>
      <c r="IMD207" s="224"/>
      <c r="IME207" s="335"/>
      <c r="IMF207" s="335"/>
      <c r="IMG207" s="224"/>
      <c r="IMH207" s="424"/>
      <c r="IMI207" s="424"/>
      <c r="IMJ207" s="333"/>
      <c r="IMK207" s="334"/>
      <c r="IML207" s="424"/>
      <c r="IMM207" s="224"/>
      <c r="IMN207" s="224"/>
      <c r="IMO207" s="335"/>
      <c r="IMP207" s="335"/>
      <c r="IMQ207" s="224"/>
      <c r="IMR207" s="424"/>
      <c r="IMS207" s="424"/>
      <c r="IMT207" s="333"/>
      <c r="IMU207" s="334"/>
      <c r="IMV207" s="424"/>
      <c r="IMW207" s="224"/>
      <c r="IMX207" s="224"/>
      <c r="IMY207" s="335"/>
      <c r="IMZ207" s="335"/>
      <c r="INA207" s="224"/>
      <c r="INB207" s="424"/>
      <c r="INC207" s="424"/>
      <c r="IND207" s="333"/>
      <c r="INE207" s="334"/>
      <c r="INF207" s="424"/>
      <c r="ING207" s="224"/>
      <c r="INH207" s="224"/>
      <c r="INI207" s="335"/>
      <c r="INJ207" s="335"/>
      <c r="INK207" s="224"/>
      <c r="INL207" s="424"/>
      <c r="INM207" s="424"/>
      <c r="INN207" s="333"/>
      <c r="INO207" s="334"/>
      <c r="INP207" s="424"/>
      <c r="INQ207" s="224"/>
      <c r="INR207" s="224"/>
      <c r="INS207" s="335"/>
      <c r="INT207" s="335"/>
      <c r="INU207" s="224"/>
      <c r="INV207" s="424"/>
      <c r="INW207" s="424"/>
      <c r="INX207" s="333"/>
      <c r="INY207" s="334"/>
      <c r="INZ207" s="424"/>
      <c r="IOA207" s="224"/>
      <c r="IOB207" s="224"/>
      <c r="IOC207" s="335"/>
      <c r="IOD207" s="335"/>
      <c r="IOE207" s="224"/>
      <c r="IOF207" s="424"/>
      <c r="IOG207" s="424"/>
      <c r="IOH207" s="333"/>
      <c r="IOI207" s="334"/>
      <c r="IOJ207" s="424"/>
      <c r="IOK207" s="224"/>
      <c r="IOL207" s="224"/>
      <c r="IOM207" s="335"/>
      <c r="ION207" s="335"/>
      <c r="IOO207" s="224"/>
      <c r="IOP207" s="424"/>
      <c r="IOQ207" s="424"/>
      <c r="IOR207" s="333"/>
      <c r="IOS207" s="334"/>
      <c r="IOT207" s="424"/>
      <c r="IOU207" s="224"/>
      <c r="IOV207" s="224"/>
      <c r="IOW207" s="335"/>
      <c r="IOX207" s="335"/>
      <c r="IOY207" s="224"/>
      <c r="IOZ207" s="424"/>
      <c r="IPA207" s="424"/>
      <c r="IPB207" s="333"/>
      <c r="IPC207" s="334"/>
      <c r="IPD207" s="424"/>
      <c r="IPE207" s="224"/>
      <c r="IPF207" s="224"/>
      <c r="IPG207" s="335"/>
      <c r="IPH207" s="335"/>
      <c r="IPI207" s="224"/>
      <c r="IPJ207" s="424"/>
      <c r="IPK207" s="424"/>
      <c r="IPL207" s="333"/>
      <c r="IPM207" s="334"/>
      <c r="IPN207" s="424"/>
      <c r="IPO207" s="224"/>
      <c r="IPP207" s="224"/>
      <c r="IPQ207" s="335"/>
      <c r="IPR207" s="335"/>
      <c r="IPS207" s="224"/>
      <c r="IPT207" s="424"/>
      <c r="IPU207" s="424"/>
      <c r="IPV207" s="333"/>
      <c r="IPW207" s="334"/>
      <c r="IPX207" s="424"/>
      <c r="IPY207" s="224"/>
      <c r="IPZ207" s="224"/>
      <c r="IQA207" s="335"/>
      <c r="IQB207" s="335"/>
      <c r="IQC207" s="224"/>
      <c r="IQD207" s="424"/>
      <c r="IQE207" s="424"/>
      <c r="IQF207" s="333"/>
      <c r="IQG207" s="334"/>
      <c r="IQH207" s="424"/>
      <c r="IQI207" s="224"/>
      <c r="IQJ207" s="224"/>
      <c r="IQK207" s="335"/>
      <c r="IQL207" s="335"/>
      <c r="IQM207" s="224"/>
      <c r="IQN207" s="424"/>
      <c r="IQO207" s="424"/>
      <c r="IQP207" s="333"/>
      <c r="IQQ207" s="334"/>
      <c r="IQR207" s="424"/>
      <c r="IQS207" s="224"/>
      <c r="IQT207" s="224"/>
      <c r="IQU207" s="335"/>
      <c r="IQV207" s="335"/>
      <c r="IQW207" s="224"/>
      <c r="IQX207" s="424"/>
      <c r="IQY207" s="424"/>
      <c r="IQZ207" s="333"/>
      <c r="IRA207" s="334"/>
      <c r="IRB207" s="424"/>
      <c r="IRC207" s="224"/>
      <c r="IRD207" s="224"/>
      <c r="IRE207" s="335"/>
      <c r="IRF207" s="335"/>
      <c r="IRG207" s="224"/>
      <c r="IRH207" s="424"/>
      <c r="IRI207" s="424"/>
      <c r="IRJ207" s="333"/>
      <c r="IRK207" s="334"/>
      <c r="IRL207" s="424"/>
      <c r="IRM207" s="224"/>
      <c r="IRN207" s="224"/>
      <c r="IRO207" s="335"/>
      <c r="IRP207" s="335"/>
      <c r="IRQ207" s="224"/>
      <c r="IRR207" s="424"/>
      <c r="IRS207" s="424"/>
      <c r="IRT207" s="333"/>
      <c r="IRU207" s="334"/>
      <c r="IRV207" s="424"/>
      <c r="IRW207" s="224"/>
      <c r="IRX207" s="224"/>
      <c r="IRY207" s="335"/>
      <c r="IRZ207" s="335"/>
      <c r="ISA207" s="224"/>
      <c r="ISB207" s="424"/>
      <c r="ISC207" s="424"/>
      <c r="ISD207" s="333"/>
      <c r="ISE207" s="334"/>
      <c r="ISF207" s="424"/>
      <c r="ISG207" s="224"/>
      <c r="ISH207" s="224"/>
      <c r="ISI207" s="335"/>
      <c r="ISJ207" s="335"/>
      <c r="ISK207" s="224"/>
      <c r="ISL207" s="424"/>
      <c r="ISM207" s="424"/>
      <c r="ISN207" s="333"/>
      <c r="ISO207" s="334"/>
      <c r="ISP207" s="424"/>
      <c r="ISQ207" s="224"/>
      <c r="ISR207" s="224"/>
      <c r="ISS207" s="335"/>
      <c r="IST207" s="335"/>
      <c r="ISU207" s="224"/>
      <c r="ISV207" s="424"/>
      <c r="ISW207" s="424"/>
      <c r="ISX207" s="333"/>
      <c r="ISY207" s="334"/>
      <c r="ISZ207" s="424"/>
      <c r="ITA207" s="224"/>
      <c r="ITB207" s="224"/>
      <c r="ITC207" s="335"/>
      <c r="ITD207" s="335"/>
      <c r="ITE207" s="224"/>
      <c r="ITF207" s="424"/>
      <c r="ITG207" s="424"/>
      <c r="ITH207" s="333"/>
      <c r="ITI207" s="334"/>
      <c r="ITJ207" s="424"/>
      <c r="ITK207" s="224"/>
      <c r="ITL207" s="224"/>
      <c r="ITM207" s="335"/>
      <c r="ITN207" s="335"/>
      <c r="ITO207" s="224"/>
      <c r="ITP207" s="424"/>
      <c r="ITQ207" s="424"/>
      <c r="ITR207" s="333"/>
      <c r="ITS207" s="334"/>
      <c r="ITT207" s="424"/>
      <c r="ITU207" s="224"/>
      <c r="ITV207" s="224"/>
      <c r="ITW207" s="335"/>
      <c r="ITX207" s="335"/>
      <c r="ITY207" s="224"/>
      <c r="ITZ207" s="424"/>
      <c r="IUA207" s="424"/>
      <c r="IUB207" s="333"/>
      <c r="IUC207" s="334"/>
      <c r="IUD207" s="424"/>
      <c r="IUE207" s="224"/>
      <c r="IUF207" s="224"/>
      <c r="IUG207" s="335"/>
      <c r="IUH207" s="335"/>
      <c r="IUI207" s="224"/>
      <c r="IUJ207" s="424"/>
      <c r="IUK207" s="424"/>
      <c r="IUL207" s="333"/>
      <c r="IUM207" s="334"/>
      <c r="IUN207" s="424"/>
      <c r="IUO207" s="224"/>
      <c r="IUP207" s="224"/>
      <c r="IUQ207" s="335"/>
      <c r="IUR207" s="335"/>
      <c r="IUS207" s="224"/>
      <c r="IUT207" s="424"/>
      <c r="IUU207" s="424"/>
      <c r="IUV207" s="333"/>
      <c r="IUW207" s="334"/>
      <c r="IUX207" s="424"/>
      <c r="IUY207" s="224"/>
      <c r="IUZ207" s="224"/>
      <c r="IVA207" s="335"/>
      <c r="IVB207" s="335"/>
      <c r="IVC207" s="224"/>
      <c r="IVD207" s="424"/>
      <c r="IVE207" s="424"/>
      <c r="IVF207" s="333"/>
      <c r="IVG207" s="334"/>
      <c r="IVH207" s="424"/>
      <c r="IVI207" s="224"/>
      <c r="IVJ207" s="224"/>
      <c r="IVK207" s="335"/>
      <c r="IVL207" s="335"/>
      <c r="IVM207" s="224"/>
      <c r="IVN207" s="424"/>
      <c r="IVO207" s="424"/>
      <c r="IVP207" s="333"/>
      <c r="IVQ207" s="334"/>
      <c r="IVR207" s="424"/>
      <c r="IVS207" s="224"/>
      <c r="IVT207" s="224"/>
      <c r="IVU207" s="335"/>
      <c r="IVV207" s="335"/>
      <c r="IVW207" s="224"/>
      <c r="IVX207" s="424"/>
      <c r="IVY207" s="424"/>
      <c r="IVZ207" s="333"/>
      <c r="IWA207" s="334"/>
      <c r="IWB207" s="424"/>
      <c r="IWC207" s="224"/>
      <c r="IWD207" s="224"/>
      <c r="IWE207" s="335"/>
      <c r="IWF207" s="335"/>
      <c r="IWG207" s="224"/>
      <c r="IWH207" s="424"/>
      <c r="IWI207" s="424"/>
      <c r="IWJ207" s="333"/>
      <c r="IWK207" s="334"/>
      <c r="IWL207" s="424"/>
      <c r="IWM207" s="224"/>
      <c r="IWN207" s="224"/>
      <c r="IWO207" s="335"/>
      <c r="IWP207" s="335"/>
      <c r="IWQ207" s="224"/>
      <c r="IWR207" s="424"/>
      <c r="IWS207" s="424"/>
      <c r="IWT207" s="333"/>
      <c r="IWU207" s="334"/>
      <c r="IWV207" s="424"/>
      <c r="IWW207" s="224"/>
      <c r="IWX207" s="224"/>
      <c r="IWY207" s="335"/>
      <c r="IWZ207" s="335"/>
      <c r="IXA207" s="224"/>
      <c r="IXB207" s="424"/>
      <c r="IXC207" s="424"/>
      <c r="IXD207" s="333"/>
      <c r="IXE207" s="334"/>
      <c r="IXF207" s="424"/>
      <c r="IXG207" s="224"/>
      <c r="IXH207" s="224"/>
      <c r="IXI207" s="335"/>
      <c r="IXJ207" s="335"/>
      <c r="IXK207" s="224"/>
      <c r="IXL207" s="424"/>
      <c r="IXM207" s="424"/>
      <c r="IXN207" s="333"/>
      <c r="IXO207" s="334"/>
      <c r="IXP207" s="424"/>
      <c r="IXQ207" s="224"/>
      <c r="IXR207" s="224"/>
      <c r="IXS207" s="335"/>
      <c r="IXT207" s="335"/>
      <c r="IXU207" s="224"/>
      <c r="IXV207" s="424"/>
      <c r="IXW207" s="424"/>
      <c r="IXX207" s="333"/>
      <c r="IXY207" s="334"/>
      <c r="IXZ207" s="424"/>
      <c r="IYA207" s="224"/>
      <c r="IYB207" s="224"/>
      <c r="IYC207" s="335"/>
      <c r="IYD207" s="335"/>
      <c r="IYE207" s="224"/>
      <c r="IYF207" s="424"/>
      <c r="IYG207" s="424"/>
      <c r="IYH207" s="333"/>
      <c r="IYI207" s="334"/>
      <c r="IYJ207" s="424"/>
      <c r="IYK207" s="224"/>
      <c r="IYL207" s="224"/>
      <c r="IYM207" s="335"/>
      <c r="IYN207" s="335"/>
      <c r="IYO207" s="224"/>
      <c r="IYP207" s="424"/>
      <c r="IYQ207" s="424"/>
      <c r="IYR207" s="333"/>
      <c r="IYS207" s="334"/>
      <c r="IYT207" s="424"/>
      <c r="IYU207" s="224"/>
      <c r="IYV207" s="224"/>
      <c r="IYW207" s="335"/>
      <c r="IYX207" s="335"/>
      <c r="IYY207" s="224"/>
      <c r="IYZ207" s="424"/>
      <c r="IZA207" s="424"/>
      <c r="IZB207" s="333"/>
      <c r="IZC207" s="334"/>
      <c r="IZD207" s="424"/>
      <c r="IZE207" s="224"/>
      <c r="IZF207" s="224"/>
      <c r="IZG207" s="335"/>
      <c r="IZH207" s="335"/>
      <c r="IZI207" s="224"/>
      <c r="IZJ207" s="424"/>
      <c r="IZK207" s="424"/>
      <c r="IZL207" s="333"/>
      <c r="IZM207" s="334"/>
      <c r="IZN207" s="424"/>
      <c r="IZO207" s="224"/>
      <c r="IZP207" s="224"/>
      <c r="IZQ207" s="335"/>
      <c r="IZR207" s="335"/>
      <c r="IZS207" s="224"/>
      <c r="IZT207" s="424"/>
      <c r="IZU207" s="424"/>
      <c r="IZV207" s="333"/>
      <c r="IZW207" s="334"/>
      <c r="IZX207" s="424"/>
      <c r="IZY207" s="224"/>
      <c r="IZZ207" s="224"/>
      <c r="JAA207" s="335"/>
      <c r="JAB207" s="335"/>
      <c r="JAC207" s="224"/>
      <c r="JAD207" s="424"/>
      <c r="JAE207" s="424"/>
      <c r="JAF207" s="333"/>
      <c r="JAG207" s="334"/>
      <c r="JAH207" s="424"/>
      <c r="JAI207" s="224"/>
      <c r="JAJ207" s="224"/>
      <c r="JAK207" s="335"/>
      <c r="JAL207" s="335"/>
      <c r="JAM207" s="224"/>
      <c r="JAN207" s="424"/>
      <c r="JAO207" s="424"/>
      <c r="JAP207" s="333"/>
      <c r="JAQ207" s="334"/>
      <c r="JAR207" s="424"/>
      <c r="JAS207" s="224"/>
      <c r="JAT207" s="224"/>
      <c r="JAU207" s="335"/>
      <c r="JAV207" s="335"/>
      <c r="JAW207" s="224"/>
      <c r="JAX207" s="424"/>
      <c r="JAY207" s="424"/>
      <c r="JAZ207" s="333"/>
      <c r="JBA207" s="334"/>
      <c r="JBB207" s="424"/>
      <c r="JBC207" s="224"/>
      <c r="JBD207" s="224"/>
      <c r="JBE207" s="335"/>
      <c r="JBF207" s="335"/>
      <c r="JBG207" s="224"/>
      <c r="JBH207" s="424"/>
      <c r="JBI207" s="424"/>
      <c r="JBJ207" s="333"/>
      <c r="JBK207" s="334"/>
      <c r="JBL207" s="424"/>
      <c r="JBM207" s="224"/>
      <c r="JBN207" s="224"/>
      <c r="JBO207" s="335"/>
      <c r="JBP207" s="335"/>
      <c r="JBQ207" s="224"/>
      <c r="JBR207" s="424"/>
      <c r="JBS207" s="424"/>
      <c r="JBT207" s="333"/>
      <c r="JBU207" s="334"/>
      <c r="JBV207" s="424"/>
      <c r="JBW207" s="224"/>
      <c r="JBX207" s="224"/>
      <c r="JBY207" s="335"/>
      <c r="JBZ207" s="335"/>
      <c r="JCA207" s="224"/>
      <c r="JCB207" s="424"/>
      <c r="JCC207" s="424"/>
      <c r="JCD207" s="333"/>
      <c r="JCE207" s="334"/>
      <c r="JCF207" s="424"/>
      <c r="JCG207" s="224"/>
      <c r="JCH207" s="224"/>
      <c r="JCI207" s="335"/>
      <c r="JCJ207" s="335"/>
      <c r="JCK207" s="224"/>
      <c r="JCL207" s="424"/>
      <c r="JCM207" s="424"/>
      <c r="JCN207" s="333"/>
      <c r="JCO207" s="334"/>
      <c r="JCP207" s="424"/>
      <c r="JCQ207" s="224"/>
      <c r="JCR207" s="224"/>
      <c r="JCS207" s="335"/>
      <c r="JCT207" s="335"/>
      <c r="JCU207" s="224"/>
      <c r="JCV207" s="424"/>
      <c r="JCW207" s="424"/>
      <c r="JCX207" s="333"/>
      <c r="JCY207" s="334"/>
      <c r="JCZ207" s="424"/>
      <c r="JDA207" s="224"/>
      <c r="JDB207" s="224"/>
      <c r="JDC207" s="335"/>
      <c r="JDD207" s="335"/>
      <c r="JDE207" s="224"/>
      <c r="JDF207" s="424"/>
      <c r="JDG207" s="424"/>
      <c r="JDH207" s="333"/>
      <c r="JDI207" s="334"/>
      <c r="JDJ207" s="424"/>
      <c r="JDK207" s="224"/>
      <c r="JDL207" s="224"/>
      <c r="JDM207" s="335"/>
      <c r="JDN207" s="335"/>
      <c r="JDO207" s="224"/>
      <c r="JDP207" s="424"/>
      <c r="JDQ207" s="424"/>
      <c r="JDR207" s="333"/>
      <c r="JDS207" s="334"/>
      <c r="JDT207" s="424"/>
      <c r="JDU207" s="224"/>
      <c r="JDV207" s="224"/>
      <c r="JDW207" s="335"/>
      <c r="JDX207" s="335"/>
      <c r="JDY207" s="224"/>
      <c r="JDZ207" s="424"/>
      <c r="JEA207" s="424"/>
      <c r="JEB207" s="333"/>
      <c r="JEC207" s="334"/>
      <c r="JED207" s="424"/>
      <c r="JEE207" s="224"/>
      <c r="JEF207" s="224"/>
      <c r="JEG207" s="335"/>
      <c r="JEH207" s="335"/>
      <c r="JEI207" s="224"/>
      <c r="JEJ207" s="424"/>
      <c r="JEK207" s="424"/>
      <c r="JEL207" s="333"/>
      <c r="JEM207" s="334"/>
      <c r="JEN207" s="424"/>
      <c r="JEO207" s="224"/>
      <c r="JEP207" s="224"/>
      <c r="JEQ207" s="335"/>
      <c r="JER207" s="335"/>
      <c r="JES207" s="224"/>
      <c r="JET207" s="424"/>
      <c r="JEU207" s="424"/>
      <c r="JEV207" s="333"/>
      <c r="JEW207" s="334"/>
      <c r="JEX207" s="424"/>
      <c r="JEY207" s="224"/>
      <c r="JEZ207" s="224"/>
      <c r="JFA207" s="335"/>
      <c r="JFB207" s="335"/>
      <c r="JFC207" s="224"/>
      <c r="JFD207" s="424"/>
      <c r="JFE207" s="424"/>
      <c r="JFF207" s="333"/>
      <c r="JFG207" s="334"/>
      <c r="JFH207" s="424"/>
      <c r="JFI207" s="224"/>
      <c r="JFJ207" s="224"/>
      <c r="JFK207" s="335"/>
      <c r="JFL207" s="335"/>
      <c r="JFM207" s="224"/>
      <c r="JFN207" s="424"/>
      <c r="JFO207" s="424"/>
      <c r="JFP207" s="333"/>
      <c r="JFQ207" s="334"/>
      <c r="JFR207" s="424"/>
      <c r="JFS207" s="224"/>
      <c r="JFT207" s="224"/>
      <c r="JFU207" s="335"/>
      <c r="JFV207" s="335"/>
      <c r="JFW207" s="224"/>
      <c r="JFX207" s="424"/>
      <c r="JFY207" s="424"/>
      <c r="JFZ207" s="333"/>
      <c r="JGA207" s="334"/>
      <c r="JGB207" s="424"/>
      <c r="JGC207" s="224"/>
      <c r="JGD207" s="224"/>
      <c r="JGE207" s="335"/>
      <c r="JGF207" s="335"/>
      <c r="JGG207" s="224"/>
      <c r="JGH207" s="424"/>
      <c r="JGI207" s="424"/>
      <c r="JGJ207" s="333"/>
      <c r="JGK207" s="334"/>
      <c r="JGL207" s="424"/>
      <c r="JGM207" s="224"/>
      <c r="JGN207" s="224"/>
      <c r="JGO207" s="335"/>
      <c r="JGP207" s="335"/>
      <c r="JGQ207" s="224"/>
      <c r="JGR207" s="424"/>
      <c r="JGS207" s="424"/>
      <c r="JGT207" s="333"/>
      <c r="JGU207" s="334"/>
      <c r="JGV207" s="424"/>
      <c r="JGW207" s="224"/>
      <c r="JGX207" s="224"/>
      <c r="JGY207" s="335"/>
      <c r="JGZ207" s="335"/>
      <c r="JHA207" s="224"/>
      <c r="JHB207" s="424"/>
      <c r="JHC207" s="424"/>
      <c r="JHD207" s="333"/>
      <c r="JHE207" s="334"/>
      <c r="JHF207" s="424"/>
      <c r="JHG207" s="224"/>
      <c r="JHH207" s="224"/>
      <c r="JHI207" s="335"/>
      <c r="JHJ207" s="335"/>
      <c r="JHK207" s="224"/>
      <c r="JHL207" s="424"/>
      <c r="JHM207" s="424"/>
      <c r="JHN207" s="333"/>
      <c r="JHO207" s="334"/>
      <c r="JHP207" s="424"/>
      <c r="JHQ207" s="224"/>
      <c r="JHR207" s="224"/>
      <c r="JHS207" s="335"/>
      <c r="JHT207" s="335"/>
      <c r="JHU207" s="224"/>
      <c r="JHV207" s="424"/>
      <c r="JHW207" s="424"/>
      <c r="JHX207" s="333"/>
      <c r="JHY207" s="334"/>
      <c r="JHZ207" s="424"/>
      <c r="JIA207" s="224"/>
      <c r="JIB207" s="224"/>
      <c r="JIC207" s="335"/>
      <c r="JID207" s="335"/>
      <c r="JIE207" s="224"/>
      <c r="JIF207" s="424"/>
      <c r="JIG207" s="424"/>
      <c r="JIH207" s="333"/>
      <c r="JII207" s="334"/>
      <c r="JIJ207" s="424"/>
      <c r="JIK207" s="224"/>
      <c r="JIL207" s="224"/>
      <c r="JIM207" s="335"/>
      <c r="JIN207" s="335"/>
      <c r="JIO207" s="224"/>
      <c r="JIP207" s="424"/>
      <c r="JIQ207" s="424"/>
      <c r="JIR207" s="333"/>
      <c r="JIS207" s="334"/>
      <c r="JIT207" s="424"/>
      <c r="JIU207" s="224"/>
      <c r="JIV207" s="224"/>
      <c r="JIW207" s="335"/>
      <c r="JIX207" s="335"/>
      <c r="JIY207" s="224"/>
      <c r="JIZ207" s="424"/>
      <c r="JJA207" s="424"/>
      <c r="JJB207" s="333"/>
      <c r="JJC207" s="334"/>
      <c r="JJD207" s="424"/>
      <c r="JJE207" s="224"/>
      <c r="JJF207" s="224"/>
      <c r="JJG207" s="335"/>
      <c r="JJH207" s="335"/>
      <c r="JJI207" s="224"/>
      <c r="JJJ207" s="424"/>
      <c r="JJK207" s="424"/>
      <c r="JJL207" s="333"/>
      <c r="JJM207" s="334"/>
      <c r="JJN207" s="424"/>
      <c r="JJO207" s="224"/>
      <c r="JJP207" s="224"/>
      <c r="JJQ207" s="335"/>
      <c r="JJR207" s="335"/>
      <c r="JJS207" s="224"/>
      <c r="JJT207" s="424"/>
      <c r="JJU207" s="424"/>
      <c r="JJV207" s="333"/>
      <c r="JJW207" s="334"/>
      <c r="JJX207" s="424"/>
      <c r="JJY207" s="224"/>
      <c r="JJZ207" s="224"/>
      <c r="JKA207" s="335"/>
      <c r="JKB207" s="335"/>
      <c r="JKC207" s="224"/>
      <c r="JKD207" s="424"/>
      <c r="JKE207" s="424"/>
      <c r="JKF207" s="333"/>
      <c r="JKG207" s="334"/>
      <c r="JKH207" s="424"/>
      <c r="JKI207" s="224"/>
      <c r="JKJ207" s="224"/>
      <c r="JKK207" s="335"/>
      <c r="JKL207" s="335"/>
      <c r="JKM207" s="224"/>
      <c r="JKN207" s="424"/>
      <c r="JKO207" s="424"/>
      <c r="JKP207" s="333"/>
      <c r="JKQ207" s="334"/>
      <c r="JKR207" s="424"/>
      <c r="JKS207" s="224"/>
      <c r="JKT207" s="224"/>
      <c r="JKU207" s="335"/>
      <c r="JKV207" s="335"/>
      <c r="JKW207" s="224"/>
      <c r="JKX207" s="424"/>
      <c r="JKY207" s="424"/>
      <c r="JKZ207" s="333"/>
      <c r="JLA207" s="334"/>
      <c r="JLB207" s="424"/>
      <c r="JLC207" s="224"/>
      <c r="JLD207" s="224"/>
      <c r="JLE207" s="335"/>
      <c r="JLF207" s="335"/>
      <c r="JLG207" s="224"/>
      <c r="JLH207" s="424"/>
      <c r="JLI207" s="424"/>
      <c r="JLJ207" s="333"/>
      <c r="JLK207" s="334"/>
      <c r="JLL207" s="424"/>
      <c r="JLM207" s="224"/>
      <c r="JLN207" s="224"/>
      <c r="JLO207" s="335"/>
      <c r="JLP207" s="335"/>
      <c r="JLQ207" s="224"/>
      <c r="JLR207" s="424"/>
      <c r="JLS207" s="424"/>
      <c r="JLT207" s="333"/>
      <c r="JLU207" s="334"/>
      <c r="JLV207" s="424"/>
      <c r="JLW207" s="224"/>
      <c r="JLX207" s="224"/>
      <c r="JLY207" s="335"/>
      <c r="JLZ207" s="335"/>
      <c r="JMA207" s="224"/>
      <c r="JMB207" s="424"/>
      <c r="JMC207" s="424"/>
      <c r="JMD207" s="333"/>
      <c r="JME207" s="334"/>
      <c r="JMF207" s="424"/>
      <c r="JMG207" s="224"/>
      <c r="JMH207" s="224"/>
      <c r="JMI207" s="335"/>
      <c r="JMJ207" s="335"/>
      <c r="JMK207" s="224"/>
      <c r="JML207" s="424"/>
      <c r="JMM207" s="424"/>
      <c r="JMN207" s="333"/>
      <c r="JMO207" s="334"/>
      <c r="JMP207" s="424"/>
      <c r="JMQ207" s="224"/>
      <c r="JMR207" s="224"/>
      <c r="JMS207" s="335"/>
      <c r="JMT207" s="335"/>
      <c r="JMU207" s="224"/>
      <c r="JMV207" s="424"/>
      <c r="JMW207" s="424"/>
      <c r="JMX207" s="333"/>
      <c r="JMY207" s="334"/>
      <c r="JMZ207" s="424"/>
      <c r="JNA207" s="224"/>
      <c r="JNB207" s="224"/>
      <c r="JNC207" s="335"/>
      <c r="JND207" s="335"/>
      <c r="JNE207" s="224"/>
      <c r="JNF207" s="424"/>
      <c r="JNG207" s="424"/>
      <c r="JNH207" s="333"/>
      <c r="JNI207" s="334"/>
      <c r="JNJ207" s="424"/>
      <c r="JNK207" s="224"/>
      <c r="JNL207" s="224"/>
      <c r="JNM207" s="335"/>
      <c r="JNN207" s="335"/>
      <c r="JNO207" s="224"/>
      <c r="JNP207" s="424"/>
      <c r="JNQ207" s="424"/>
      <c r="JNR207" s="333"/>
      <c r="JNS207" s="334"/>
      <c r="JNT207" s="424"/>
      <c r="JNU207" s="224"/>
      <c r="JNV207" s="224"/>
      <c r="JNW207" s="335"/>
      <c r="JNX207" s="335"/>
      <c r="JNY207" s="224"/>
      <c r="JNZ207" s="424"/>
      <c r="JOA207" s="424"/>
      <c r="JOB207" s="333"/>
      <c r="JOC207" s="334"/>
      <c r="JOD207" s="424"/>
      <c r="JOE207" s="224"/>
      <c r="JOF207" s="224"/>
      <c r="JOG207" s="335"/>
      <c r="JOH207" s="335"/>
      <c r="JOI207" s="224"/>
      <c r="JOJ207" s="424"/>
      <c r="JOK207" s="424"/>
      <c r="JOL207" s="333"/>
      <c r="JOM207" s="334"/>
      <c r="JON207" s="424"/>
      <c r="JOO207" s="224"/>
      <c r="JOP207" s="224"/>
      <c r="JOQ207" s="335"/>
      <c r="JOR207" s="335"/>
      <c r="JOS207" s="224"/>
      <c r="JOT207" s="424"/>
      <c r="JOU207" s="424"/>
      <c r="JOV207" s="333"/>
      <c r="JOW207" s="334"/>
      <c r="JOX207" s="424"/>
      <c r="JOY207" s="224"/>
      <c r="JOZ207" s="224"/>
      <c r="JPA207" s="335"/>
      <c r="JPB207" s="335"/>
      <c r="JPC207" s="224"/>
      <c r="JPD207" s="424"/>
      <c r="JPE207" s="424"/>
      <c r="JPF207" s="333"/>
      <c r="JPG207" s="334"/>
      <c r="JPH207" s="424"/>
      <c r="JPI207" s="224"/>
      <c r="JPJ207" s="224"/>
      <c r="JPK207" s="335"/>
      <c r="JPL207" s="335"/>
      <c r="JPM207" s="224"/>
      <c r="JPN207" s="424"/>
      <c r="JPO207" s="424"/>
      <c r="JPP207" s="333"/>
      <c r="JPQ207" s="334"/>
      <c r="JPR207" s="424"/>
      <c r="JPS207" s="224"/>
      <c r="JPT207" s="224"/>
      <c r="JPU207" s="335"/>
      <c r="JPV207" s="335"/>
      <c r="JPW207" s="224"/>
      <c r="JPX207" s="424"/>
      <c r="JPY207" s="424"/>
      <c r="JPZ207" s="333"/>
      <c r="JQA207" s="334"/>
      <c r="JQB207" s="424"/>
      <c r="JQC207" s="224"/>
      <c r="JQD207" s="224"/>
      <c r="JQE207" s="335"/>
      <c r="JQF207" s="335"/>
      <c r="JQG207" s="224"/>
      <c r="JQH207" s="424"/>
      <c r="JQI207" s="424"/>
      <c r="JQJ207" s="333"/>
      <c r="JQK207" s="334"/>
      <c r="JQL207" s="424"/>
      <c r="JQM207" s="224"/>
      <c r="JQN207" s="224"/>
      <c r="JQO207" s="335"/>
      <c r="JQP207" s="335"/>
      <c r="JQQ207" s="224"/>
      <c r="JQR207" s="424"/>
      <c r="JQS207" s="424"/>
      <c r="JQT207" s="333"/>
      <c r="JQU207" s="334"/>
      <c r="JQV207" s="424"/>
      <c r="JQW207" s="224"/>
      <c r="JQX207" s="224"/>
      <c r="JQY207" s="335"/>
      <c r="JQZ207" s="335"/>
      <c r="JRA207" s="224"/>
      <c r="JRB207" s="424"/>
      <c r="JRC207" s="424"/>
      <c r="JRD207" s="333"/>
      <c r="JRE207" s="334"/>
      <c r="JRF207" s="424"/>
      <c r="JRG207" s="224"/>
      <c r="JRH207" s="224"/>
      <c r="JRI207" s="335"/>
      <c r="JRJ207" s="335"/>
      <c r="JRK207" s="224"/>
      <c r="JRL207" s="424"/>
      <c r="JRM207" s="424"/>
      <c r="JRN207" s="333"/>
      <c r="JRO207" s="334"/>
      <c r="JRP207" s="424"/>
      <c r="JRQ207" s="224"/>
      <c r="JRR207" s="224"/>
      <c r="JRS207" s="335"/>
      <c r="JRT207" s="335"/>
      <c r="JRU207" s="224"/>
      <c r="JRV207" s="424"/>
      <c r="JRW207" s="424"/>
      <c r="JRX207" s="333"/>
      <c r="JRY207" s="334"/>
      <c r="JRZ207" s="424"/>
      <c r="JSA207" s="224"/>
      <c r="JSB207" s="224"/>
      <c r="JSC207" s="335"/>
      <c r="JSD207" s="335"/>
      <c r="JSE207" s="224"/>
      <c r="JSF207" s="424"/>
      <c r="JSG207" s="424"/>
      <c r="JSH207" s="333"/>
      <c r="JSI207" s="334"/>
      <c r="JSJ207" s="424"/>
      <c r="JSK207" s="224"/>
      <c r="JSL207" s="224"/>
      <c r="JSM207" s="335"/>
      <c r="JSN207" s="335"/>
      <c r="JSO207" s="224"/>
      <c r="JSP207" s="424"/>
      <c r="JSQ207" s="424"/>
      <c r="JSR207" s="333"/>
      <c r="JSS207" s="334"/>
      <c r="JST207" s="424"/>
      <c r="JSU207" s="224"/>
      <c r="JSV207" s="224"/>
      <c r="JSW207" s="335"/>
      <c r="JSX207" s="335"/>
      <c r="JSY207" s="224"/>
      <c r="JSZ207" s="424"/>
      <c r="JTA207" s="424"/>
      <c r="JTB207" s="333"/>
      <c r="JTC207" s="334"/>
      <c r="JTD207" s="424"/>
      <c r="JTE207" s="224"/>
      <c r="JTF207" s="224"/>
      <c r="JTG207" s="335"/>
      <c r="JTH207" s="335"/>
      <c r="JTI207" s="224"/>
      <c r="JTJ207" s="424"/>
      <c r="JTK207" s="424"/>
      <c r="JTL207" s="333"/>
      <c r="JTM207" s="334"/>
      <c r="JTN207" s="424"/>
      <c r="JTO207" s="224"/>
      <c r="JTP207" s="224"/>
      <c r="JTQ207" s="335"/>
      <c r="JTR207" s="335"/>
      <c r="JTS207" s="224"/>
      <c r="JTT207" s="424"/>
      <c r="JTU207" s="424"/>
      <c r="JTV207" s="333"/>
      <c r="JTW207" s="334"/>
      <c r="JTX207" s="424"/>
      <c r="JTY207" s="224"/>
      <c r="JTZ207" s="224"/>
      <c r="JUA207" s="335"/>
      <c r="JUB207" s="335"/>
      <c r="JUC207" s="224"/>
      <c r="JUD207" s="424"/>
      <c r="JUE207" s="424"/>
      <c r="JUF207" s="333"/>
      <c r="JUG207" s="334"/>
      <c r="JUH207" s="424"/>
      <c r="JUI207" s="224"/>
      <c r="JUJ207" s="224"/>
      <c r="JUK207" s="335"/>
      <c r="JUL207" s="335"/>
      <c r="JUM207" s="224"/>
      <c r="JUN207" s="424"/>
      <c r="JUO207" s="424"/>
      <c r="JUP207" s="333"/>
      <c r="JUQ207" s="334"/>
      <c r="JUR207" s="424"/>
      <c r="JUS207" s="224"/>
      <c r="JUT207" s="224"/>
      <c r="JUU207" s="335"/>
      <c r="JUV207" s="335"/>
      <c r="JUW207" s="224"/>
      <c r="JUX207" s="424"/>
      <c r="JUY207" s="424"/>
      <c r="JUZ207" s="333"/>
      <c r="JVA207" s="334"/>
      <c r="JVB207" s="424"/>
      <c r="JVC207" s="224"/>
      <c r="JVD207" s="224"/>
      <c r="JVE207" s="335"/>
      <c r="JVF207" s="335"/>
      <c r="JVG207" s="224"/>
      <c r="JVH207" s="424"/>
      <c r="JVI207" s="424"/>
      <c r="JVJ207" s="333"/>
      <c r="JVK207" s="334"/>
      <c r="JVL207" s="424"/>
      <c r="JVM207" s="224"/>
      <c r="JVN207" s="224"/>
      <c r="JVO207" s="335"/>
      <c r="JVP207" s="335"/>
      <c r="JVQ207" s="224"/>
      <c r="JVR207" s="424"/>
      <c r="JVS207" s="424"/>
      <c r="JVT207" s="333"/>
      <c r="JVU207" s="334"/>
      <c r="JVV207" s="424"/>
      <c r="JVW207" s="224"/>
      <c r="JVX207" s="224"/>
      <c r="JVY207" s="335"/>
      <c r="JVZ207" s="335"/>
      <c r="JWA207" s="224"/>
      <c r="JWB207" s="424"/>
      <c r="JWC207" s="424"/>
      <c r="JWD207" s="333"/>
      <c r="JWE207" s="334"/>
      <c r="JWF207" s="424"/>
      <c r="JWG207" s="224"/>
      <c r="JWH207" s="224"/>
      <c r="JWI207" s="335"/>
      <c r="JWJ207" s="335"/>
      <c r="JWK207" s="224"/>
      <c r="JWL207" s="424"/>
      <c r="JWM207" s="424"/>
      <c r="JWN207" s="333"/>
      <c r="JWO207" s="334"/>
      <c r="JWP207" s="424"/>
      <c r="JWQ207" s="224"/>
      <c r="JWR207" s="224"/>
      <c r="JWS207" s="335"/>
      <c r="JWT207" s="335"/>
      <c r="JWU207" s="224"/>
      <c r="JWV207" s="424"/>
      <c r="JWW207" s="424"/>
      <c r="JWX207" s="333"/>
      <c r="JWY207" s="334"/>
      <c r="JWZ207" s="424"/>
      <c r="JXA207" s="224"/>
      <c r="JXB207" s="224"/>
      <c r="JXC207" s="335"/>
      <c r="JXD207" s="335"/>
      <c r="JXE207" s="224"/>
      <c r="JXF207" s="424"/>
      <c r="JXG207" s="424"/>
      <c r="JXH207" s="333"/>
      <c r="JXI207" s="334"/>
      <c r="JXJ207" s="424"/>
      <c r="JXK207" s="224"/>
      <c r="JXL207" s="224"/>
      <c r="JXM207" s="335"/>
      <c r="JXN207" s="335"/>
      <c r="JXO207" s="224"/>
      <c r="JXP207" s="424"/>
      <c r="JXQ207" s="424"/>
      <c r="JXR207" s="333"/>
      <c r="JXS207" s="334"/>
      <c r="JXT207" s="424"/>
      <c r="JXU207" s="224"/>
      <c r="JXV207" s="224"/>
      <c r="JXW207" s="335"/>
      <c r="JXX207" s="335"/>
      <c r="JXY207" s="224"/>
      <c r="JXZ207" s="424"/>
      <c r="JYA207" s="424"/>
      <c r="JYB207" s="333"/>
      <c r="JYC207" s="334"/>
      <c r="JYD207" s="424"/>
      <c r="JYE207" s="224"/>
      <c r="JYF207" s="224"/>
      <c r="JYG207" s="335"/>
      <c r="JYH207" s="335"/>
      <c r="JYI207" s="224"/>
      <c r="JYJ207" s="424"/>
      <c r="JYK207" s="424"/>
      <c r="JYL207" s="333"/>
      <c r="JYM207" s="334"/>
      <c r="JYN207" s="424"/>
      <c r="JYO207" s="224"/>
      <c r="JYP207" s="224"/>
      <c r="JYQ207" s="335"/>
      <c r="JYR207" s="335"/>
      <c r="JYS207" s="224"/>
      <c r="JYT207" s="424"/>
      <c r="JYU207" s="424"/>
      <c r="JYV207" s="333"/>
      <c r="JYW207" s="334"/>
      <c r="JYX207" s="424"/>
      <c r="JYY207" s="224"/>
      <c r="JYZ207" s="224"/>
      <c r="JZA207" s="335"/>
      <c r="JZB207" s="335"/>
      <c r="JZC207" s="224"/>
      <c r="JZD207" s="424"/>
      <c r="JZE207" s="424"/>
      <c r="JZF207" s="333"/>
      <c r="JZG207" s="334"/>
      <c r="JZH207" s="424"/>
      <c r="JZI207" s="224"/>
      <c r="JZJ207" s="224"/>
      <c r="JZK207" s="335"/>
      <c r="JZL207" s="335"/>
      <c r="JZM207" s="224"/>
      <c r="JZN207" s="424"/>
      <c r="JZO207" s="424"/>
      <c r="JZP207" s="333"/>
      <c r="JZQ207" s="334"/>
      <c r="JZR207" s="424"/>
      <c r="JZS207" s="224"/>
      <c r="JZT207" s="224"/>
      <c r="JZU207" s="335"/>
      <c r="JZV207" s="335"/>
      <c r="JZW207" s="224"/>
      <c r="JZX207" s="424"/>
      <c r="JZY207" s="424"/>
      <c r="JZZ207" s="333"/>
      <c r="KAA207" s="334"/>
      <c r="KAB207" s="424"/>
      <c r="KAC207" s="224"/>
      <c r="KAD207" s="224"/>
      <c r="KAE207" s="335"/>
      <c r="KAF207" s="335"/>
      <c r="KAG207" s="224"/>
      <c r="KAH207" s="424"/>
      <c r="KAI207" s="424"/>
      <c r="KAJ207" s="333"/>
      <c r="KAK207" s="334"/>
      <c r="KAL207" s="424"/>
      <c r="KAM207" s="224"/>
      <c r="KAN207" s="224"/>
      <c r="KAO207" s="335"/>
      <c r="KAP207" s="335"/>
      <c r="KAQ207" s="224"/>
      <c r="KAR207" s="424"/>
      <c r="KAS207" s="424"/>
      <c r="KAT207" s="333"/>
      <c r="KAU207" s="334"/>
      <c r="KAV207" s="424"/>
      <c r="KAW207" s="224"/>
      <c r="KAX207" s="224"/>
      <c r="KAY207" s="335"/>
      <c r="KAZ207" s="335"/>
      <c r="KBA207" s="224"/>
      <c r="KBB207" s="424"/>
      <c r="KBC207" s="424"/>
      <c r="KBD207" s="333"/>
      <c r="KBE207" s="334"/>
      <c r="KBF207" s="424"/>
      <c r="KBG207" s="224"/>
      <c r="KBH207" s="224"/>
      <c r="KBI207" s="335"/>
      <c r="KBJ207" s="335"/>
      <c r="KBK207" s="224"/>
      <c r="KBL207" s="424"/>
      <c r="KBM207" s="424"/>
      <c r="KBN207" s="333"/>
      <c r="KBO207" s="334"/>
      <c r="KBP207" s="424"/>
      <c r="KBQ207" s="224"/>
      <c r="KBR207" s="224"/>
      <c r="KBS207" s="335"/>
      <c r="KBT207" s="335"/>
      <c r="KBU207" s="224"/>
      <c r="KBV207" s="424"/>
      <c r="KBW207" s="424"/>
      <c r="KBX207" s="333"/>
      <c r="KBY207" s="334"/>
      <c r="KBZ207" s="424"/>
      <c r="KCA207" s="224"/>
      <c r="KCB207" s="224"/>
      <c r="KCC207" s="335"/>
      <c r="KCD207" s="335"/>
      <c r="KCE207" s="224"/>
      <c r="KCF207" s="424"/>
      <c r="KCG207" s="424"/>
      <c r="KCH207" s="333"/>
      <c r="KCI207" s="334"/>
      <c r="KCJ207" s="424"/>
      <c r="KCK207" s="224"/>
      <c r="KCL207" s="224"/>
      <c r="KCM207" s="335"/>
      <c r="KCN207" s="335"/>
      <c r="KCO207" s="224"/>
      <c r="KCP207" s="424"/>
      <c r="KCQ207" s="424"/>
      <c r="KCR207" s="333"/>
      <c r="KCS207" s="334"/>
      <c r="KCT207" s="424"/>
      <c r="KCU207" s="224"/>
      <c r="KCV207" s="224"/>
      <c r="KCW207" s="335"/>
      <c r="KCX207" s="335"/>
      <c r="KCY207" s="224"/>
      <c r="KCZ207" s="424"/>
      <c r="KDA207" s="424"/>
      <c r="KDB207" s="333"/>
      <c r="KDC207" s="334"/>
      <c r="KDD207" s="424"/>
      <c r="KDE207" s="224"/>
      <c r="KDF207" s="224"/>
      <c r="KDG207" s="335"/>
      <c r="KDH207" s="335"/>
      <c r="KDI207" s="224"/>
      <c r="KDJ207" s="424"/>
      <c r="KDK207" s="424"/>
      <c r="KDL207" s="333"/>
      <c r="KDM207" s="334"/>
      <c r="KDN207" s="424"/>
      <c r="KDO207" s="224"/>
      <c r="KDP207" s="224"/>
      <c r="KDQ207" s="335"/>
      <c r="KDR207" s="335"/>
      <c r="KDS207" s="224"/>
      <c r="KDT207" s="424"/>
      <c r="KDU207" s="424"/>
      <c r="KDV207" s="333"/>
      <c r="KDW207" s="334"/>
      <c r="KDX207" s="424"/>
      <c r="KDY207" s="224"/>
      <c r="KDZ207" s="224"/>
      <c r="KEA207" s="335"/>
      <c r="KEB207" s="335"/>
      <c r="KEC207" s="224"/>
      <c r="KED207" s="424"/>
      <c r="KEE207" s="424"/>
      <c r="KEF207" s="333"/>
      <c r="KEG207" s="334"/>
      <c r="KEH207" s="424"/>
      <c r="KEI207" s="224"/>
      <c r="KEJ207" s="224"/>
      <c r="KEK207" s="335"/>
      <c r="KEL207" s="335"/>
      <c r="KEM207" s="224"/>
      <c r="KEN207" s="424"/>
      <c r="KEO207" s="424"/>
      <c r="KEP207" s="333"/>
      <c r="KEQ207" s="334"/>
      <c r="KER207" s="424"/>
      <c r="KES207" s="224"/>
      <c r="KET207" s="224"/>
      <c r="KEU207" s="335"/>
      <c r="KEV207" s="335"/>
      <c r="KEW207" s="224"/>
      <c r="KEX207" s="424"/>
      <c r="KEY207" s="424"/>
      <c r="KEZ207" s="333"/>
      <c r="KFA207" s="334"/>
      <c r="KFB207" s="424"/>
      <c r="KFC207" s="224"/>
      <c r="KFD207" s="224"/>
      <c r="KFE207" s="335"/>
      <c r="KFF207" s="335"/>
      <c r="KFG207" s="224"/>
      <c r="KFH207" s="424"/>
      <c r="KFI207" s="424"/>
      <c r="KFJ207" s="333"/>
      <c r="KFK207" s="334"/>
      <c r="KFL207" s="424"/>
      <c r="KFM207" s="224"/>
      <c r="KFN207" s="224"/>
      <c r="KFO207" s="335"/>
      <c r="KFP207" s="335"/>
      <c r="KFQ207" s="224"/>
      <c r="KFR207" s="424"/>
      <c r="KFS207" s="424"/>
      <c r="KFT207" s="333"/>
      <c r="KFU207" s="334"/>
      <c r="KFV207" s="424"/>
      <c r="KFW207" s="224"/>
      <c r="KFX207" s="224"/>
      <c r="KFY207" s="335"/>
      <c r="KFZ207" s="335"/>
      <c r="KGA207" s="224"/>
      <c r="KGB207" s="424"/>
      <c r="KGC207" s="424"/>
      <c r="KGD207" s="333"/>
      <c r="KGE207" s="334"/>
      <c r="KGF207" s="424"/>
      <c r="KGG207" s="224"/>
      <c r="KGH207" s="224"/>
      <c r="KGI207" s="335"/>
      <c r="KGJ207" s="335"/>
      <c r="KGK207" s="224"/>
      <c r="KGL207" s="424"/>
      <c r="KGM207" s="424"/>
      <c r="KGN207" s="333"/>
      <c r="KGO207" s="334"/>
      <c r="KGP207" s="424"/>
      <c r="KGQ207" s="224"/>
      <c r="KGR207" s="224"/>
      <c r="KGS207" s="335"/>
      <c r="KGT207" s="335"/>
      <c r="KGU207" s="224"/>
      <c r="KGV207" s="424"/>
      <c r="KGW207" s="424"/>
      <c r="KGX207" s="333"/>
      <c r="KGY207" s="334"/>
      <c r="KGZ207" s="424"/>
      <c r="KHA207" s="224"/>
      <c r="KHB207" s="224"/>
      <c r="KHC207" s="335"/>
      <c r="KHD207" s="335"/>
      <c r="KHE207" s="224"/>
      <c r="KHF207" s="424"/>
      <c r="KHG207" s="424"/>
      <c r="KHH207" s="333"/>
      <c r="KHI207" s="334"/>
      <c r="KHJ207" s="424"/>
      <c r="KHK207" s="224"/>
      <c r="KHL207" s="224"/>
      <c r="KHM207" s="335"/>
      <c r="KHN207" s="335"/>
      <c r="KHO207" s="224"/>
      <c r="KHP207" s="424"/>
      <c r="KHQ207" s="424"/>
      <c r="KHR207" s="333"/>
      <c r="KHS207" s="334"/>
      <c r="KHT207" s="424"/>
      <c r="KHU207" s="224"/>
      <c r="KHV207" s="224"/>
      <c r="KHW207" s="335"/>
      <c r="KHX207" s="335"/>
      <c r="KHY207" s="224"/>
      <c r="KHZ207" s="424"/>
      <c r="KIA207" s="424"/>
      <c r="KIB207" s="333"/>
      <c r="KIC207" s="334"/>
      <c r="KID207" s="424"/>
      <c r="KIE207" s="224"/>
      <c r="KIF207" s="224"/>
      <c r="KIG207" s="335"/>
      <c r="KIH207" s="335"/>
      <c r="KII207" s="224"/>
      <c r="KIJ207" s="424"/>
      <c r="KIK207" s="424"/>
      <c r="KIL207" s="333"/>
      <c r="KIM207" s="334"/>
      <c r="KIN207" s="424"/>
      <c r="KIO207" s="224"/>
      <c r="KIP207" s="224"/>
      <c r="KIQ207" s="335"/>
      <c r="KIR207" s="335"/>
      <c r="KIS207" s="224"/>
      <c r="KIT207" s="424"/>
      <c r="KIU207" s="424"/>
      <c r="KIV207" s="333"/>
      <c r="KIW207" s="334"/>
      <c r="KIX207" s="424"/>
      <c r="KIY207" s="224"/>
      <c r="KIZ207" s="224"/>
      <c r="KJA207" s="335"/>
      <c r="KJB207" s="335"/>
      <c r="KJC207" s="224"/>
      <c r="KJD207" s="424"/>
      <c r="KJE207" s="424"/>
      <c r="KJF207" s="333"/>
      <c r="KJG207" s="334"/>
      <c r="KJH207" s="424"/>
      <c r="KJI207" s="224"/>
      <c r="KJJ207" s="224"/>
      <c r="KJK207" s="335"/>
      <c r="KJL207" s="335"/>
      <c r="KJM207" s="224"/>
      <c r="KJN207" s="424"/>
      <c r="KJO207" s="424"/>
      <c r="KJP207" s="333"/>
      <c r="KJQ207" s="334"/>
      <c r="KJR207" s="424"/>
      <c r="KJS207" s="224"/>
      <c r="KJT207" s="224"/>
      <c r="KJU207" s="335"/>
      <c r="KJV207" s="335"/>
      <c r="KJW207" s="224"/>
      <c r="KJX207" s="424"/>
      <c r="KJY207" s="424"/>
      <c r="KJZ207" s="333"/>
      <c r="KKA207" s="334"/>
      <c r="KKB207" s="424"/>
      <c r="KKC207" s="224"/>
      <c r="KKD207" s="224"/>
      <c r="KKE207" s="335"/>
      <c r="KKF207" s="335"/>
      <c r="KKG207" s="224"/>
      <c r="KKH207" s="424"/>
      <c r="KKI207" s="424"/>
      <c r="KKJ207" s="333"/>
      <c r="KKK207" s="334"/>
      <c r="KKL207" s="424"/>
      <c r="KKM207" s="224"/>
      <c r="KKN207" s="224"/>
      <c r="KKO207" s="335"/>
      <c r="KKP207" s="335"/>
      <c r="KKQ207" s="224"/>
      <c r="KKR207" s="424"/>
      <c r="KKS207" s="424"/>
      <c r="KKT207" s="333"/>
      <c r="KKU207" s="334"/>
      <c r="KKV207" s="424"/>
      <c r="KKW207" s="224"/>
      <c r="KKX207" s="224"/>
      <c r="KKY207" s="335"/>
      <c r="KKZ207" s="335"/>
      <c r="KLA207" s="224"/>
      <c r="KLB207" s="424"/>
      <c r="KLC207" s="424"/>
      <c r="KLD207" s="333"/>
      <c r="KLE207" s="334"/>
      <c r="KLF207" s="424"/>
      <c r="KLG207" s="224"/>
      <c r="KLH207" s="224"/>
      <c r="KLI207" s="335"/>
      <c r="KLJ207" s="335"/>
      <c r="KLK207" s="224"/>
      <c r="KLL207" s="424"/>
      <c r="KLM207" s="424"/>
      <c r="KLN207" s="333"/>
      <c r="KLO207" s="334"/>
      <c r="KLP207" s="424"/>
      <c r="KLQ207" s="224"/>
      <c r="KLR207" s="224"/>
      <c r="KLS207" s="335"/>
      <c r="KLT207" s="335"/>
      <c r="KLU207" s="224"/>
      <c r="KLV207" s="424"/>
      <c r="KLW207" s="424"/>
      <c r="KLX207" s="333"/>
      <c r="KLY207" s="334"/>
      <c r="KLZ207" s="424"/>
      <c r="KMA207" s="224"/>
      <c r="KMB207" s="224"/>
      <c r="KMC207" s="335"/>
      <c r="KMD207" s="335"/>
      <c r="KME207" s="224"/>
      <c r="KMF207" s="424"/>
      <c r="KMG207" s="424"/>
      <c r="KMH207" s="333"/>
      <c r="KMI207" s="334"/>
      <c r="KMJ207" s="424"/>
      <c r="KMK207" s="224"/>
      <c r="KML207" s="224"/>
      <c r="KMM207" s="335"/>
      <c r="KMN207" s="335"/>
      <c r="KMO207" s="224"/>
      <c r="KMP207" s="424"/>
      <c r="KMQ207" s="424"/>
      <c r="KMR207" s="333"/>
      <c r="KMS207" s="334"/>
      <c r="KMT207" s="424"/>
      <c r="KMU207" s="224"/>
      <c r="KMV207" s="224"/>
      <c r="KMW207" s="335"/>
      <c r="KMX207" s="335"/>
      <c r="KMY207" s="224"/>
      <c r="KMZ207" s="424"/>
      <c r="KNA207" s="424"/>
      <c r="KNB207" s="333"/>
      <c r="KNC207" s="334"/>
      <c r="KND207" s="424"/>
      <c r="KNE207" s="224"/>
      <c r="KNF207" s="224"/>
      <c r="KNG207" s="335"/>
      <c r="KNH207" s="335"/>
      <c r="KNI207" s="224"/>
      <c r="KNJ207" s="424"/>
      <c r="KNK207" s="424"/>
      <c r="KNL207" s="333"/>
      <c r="KNM207" s="334"/>
      <c r="KNN207" s="424"/>
      <c r="KNO207" s="224"/>
      <c r="KNP207" s="224"/>
      <c r="KNQ207" s="335"/>
      <c r="KNR207" s="335"/>
      <c r="KNS207" s="224"/>
      <c r="KNT207" s="424"/>
      <c r="KNU207" s="424"/>
      <c r="KNV207" s="333"/>
      <c r="KNW207" s="334"/>
      <c r="KNX207" s="424"/>
      <c r="KNY207" s="224"/>
      <c r="KNZ207" s="224"/>
      <c r="KOA207" s="335"/>
      <c r="KOB207" s="335"/>
      <c r="KOC207" s="224"/>
      <c r="KOD207" s="424"/>
      <c r="KOE207" s="424"/>
      <c r="KOF207" s="333"/>
      <c r="KOG207" s="334"/>
      <c r="KOH207" s="424"/>
      <c r="KOI207" s="224"/>
      <c r="KOJ207" s="224"/>
      <c r="KOK207" s="335"/>
      <c r="KOL207" s="335"/>
      <c r="KOM207" s="224"/>
      <c r="KON207" s="424"/>
      <c r="KOO207" s="424"/>
      <c r="KOP207" s="333"/>
      <c r="KOQ207" s="334"/>
      <c r="KOR207" s="424"/>
      <c r="KOS207" s="224"/>
      <c r="KOT207" s="224"/>
      <c r="KOU207" s="335"/>
      <c r="KOV207" s="335"/>
      <c r="KOW207" s="224"/>
      <c r="KOX207" s="424"/>
      <c r="KOY207" s="424"/>
      <c r="KOZ207" s="333"/>
      <c r="KPA207" s="334"/>
      <c r="KPB207" s="424"/>
      <c r="KPC207" s="224"/>
      <c r="KPD207" s="224"/>
      <c r="KPE207" s="335"/>
      <c r="KPF207" s="335"/>
      <c r="KPG207" s="224"/>
      <c r="KPH207" s="424"/>
      <c r="KPI207" s="424"/>
      <c r="KPJ207" s="333"/>
      <c r="KPK207" s="334"/>
      <c r="KPL207" s="424"/>
      <c r="KPM207" s="224"/>
      <c r="KPN207" s="224"/>
      <c r="KPO207" s="335"/>
      <c r="KPP207" s="335"/>
      <c r="KPQ207" s="224"/>
      <c r="KPR207" s="424"/>
      <c r="KPS207" s="424"/>
      <c r="KPT207" s="333"/>
      <c r="KPU207" s="334"/>
      <c r="KPV207" s="424"/>
      <c r="KPW207" s="224"/>
      <c r="KPX207" s="224"/>
      <c r="KPY207" s="335"/>
      <c r="KPZ207" s="335"/>
      <c r="KQA207" s="224"/>
      <c r="KQB207" s="424"/>
      <c r="KQC207" s="424"/>
      <c r="KQD207" s="333"/>
      <c r="KQE207" s="334"/>
      <c r="KQF207" s="424"/>
      <c r="KQG207" s="224"/>
      <c r="KQH207" s="224"/>
      <c r="KQI207" s="335"/>
      <c r="KQJ207" s="335"/>
      <c r="KQK207" s="224"/>
      <c r="KQL207" s="424"/>
      <c r="KQM207" s="424"/>
      <c r="KQN207" s="333"/>
      <c r="KQO207" s="334"/>
      <c r="KQP207" s="424"/>
      <c r="KQQ207" s="224"/>
      <c r="KQR207" s="224"/>
      <c r="KQS207" s="335"/>
      <c r="KQT207" s="335"/>
      <c r="KQU207" s="224"/>
      <c r="KQV207" s="424"/>
      <c r="KQW207" s="424"/>
      <c r="KQX207" s="333"/>
      <c r="KQY207" s="334"/>
      <c r="KQZ207" s="424"/>
      <c r="KRA207" s="224"/>
      <c r="KRB207" s="224"/>
      <c r="KRC207" s="335"/>
      <c r="KRD207" s="335"/>
      <c r="KRE207" s="224"/>
      <c r="KRF207" s="424"/>
      <c r="KRG207" s="424"/>
      <c r="KRH207" s="333"/>
      <c r="KRI207" s="334"/>
      <c r="KRJ207" s="424"/>
      <c r="KRK207" s="224"/>
      <c r="KRL207" s="224"/>
      <c r="KRM207" s="335"/>
      <c r="KRN207" s="335"/>
      <c r="KRO207" s="224"/>
      <c r="KRP207" s="424"/>
      <c r="KRQ207" s="424"/>
      <c r="KRR207" s="333"/>
      <c r="KRS207" s="334"/>
      <c r="KRT207" s="424"/>
      <c r="KRU207" s="224"/>
      <c r="KRV207" s="224"/>
      <c r="KRW207" s="335"/>
      <c r="KRX207" s="335"/>
      <c r="KRY207" s="224"/>
      <c r="KRZ207" s="424"/>
      <c r="KSA207" s="424"/>
      <c r="KSB207" s="333"/>
      <c r="KSC207" s="334"/>
      <c r="KSD207" s="424"/>
      <c r="KSE207" s="224"/>
      <c r="KSF207" s="224"/>
      <c r="KSG207" s="335"/>
      <c r="KSH207" s="335"/>
      <c r="KSI207" s="224"/>
      <c r="KSJ207" s="424"/>
      <c r="KSK207" s="424"/>
      <c r="KSL207" s="333"/>
      <c r="KSM207" s="334"/>
      <c r="KSN207" s="424"/>
      <c r="KSO207" s="224"/>
      <c r="KSP207" s="224"/>
      <c r="KSQ207" s="335"/>
      <c r="KSR207" s="335"/>
      <c r="KSS207" s="224"/>
      <c r="KST207" s="424"/>
      <c r="KSU207" s="424"/>
      <c r="KSV207" s="333"/>
      <c r="KSW207" s="334"/>
      <c r="KSX207" s="424"/>
      <c r="KSY207" s="224"/>
      <c r="KSZ207" s="224"/>
      <c r="KTA207" s="335"/>
      <c r="KTB207" s="335"/>
      <c r="KTC207" s="224"/>
      <c r="KTD207" s="424"/>
      <c r="KTE207" s="424"/>
      <c r="KTF207" s="333"/>
      <c r="KTG207" s="334"/>
      <c r="KTH207" s="424"/>
      <c r="KTI207" s="224"/>
      <c r="KTJ207" s="224"/>
      <c r="KTK207" s="335"/>
      <c r="KTL207" s="335"/>
      <c r="KTM207" s="224"/>
      <c r="KTN207" s="424"/>
      <c r="KTO207" s="424"/>
      <c r="KTP207" s="333"/>
      <c r="KTQ207" s="334"/>
      <c r="KTR207" s="424"/>
      <c r="KTS207" s="224"/>
      <c r="KTT207" s="224"/>
      <c r="KTU207" s="335"/>
      <c r="KTV207" s="335"/>
      <c r="KTW207" s="224"/>
      <c r="KTX207" s="424"/>
      <c r="KTY207" s="424"/>
      <c r="KTZ207" s="333"/>
      <c r="KUA207" s="334"/>
      <c r="KUB207" s="424"/>
      <c r="KUC207" s="224"/>
      <c r="KUD207" s="224"/>
      <c r="KUE207" s="335"/>
      <c r="KUF207" s="335"/>
      <c r="KUG207" s="224"/>
      <c r="KUH207" s="424"/>
      <c r="KUI207" s="424"/>
      <c r="KUJ207" s="333"/>
      <c r="KUK207" s="334"/>
      <c r="KUL207" s="424"/>
      <c r="KUM207" s="224"/>
      <c r="KUN207" s="224"/>
      <c r="KUO207" s="335"/>
      <c r="KUP207" s="335"/>
      <c r="KUQ207" s="224"/>
      <c r="KUR207" s="424"/>
      <c r="KUS207" s="424"/>
      <c r="KUT207" s="333"/>
      <c r="KUU207" s="334"/>
      <c r="KUV207" s="424"/>
      <c r="KUW207" s="224"/>
      <c r="KUX207" s="224"/>
      <c r="KUY207" s="335"/>
      <c r="KUZ207" s="335"/>
      <c r="KVA207" s="224"/>
      <c r="KVB207" s="424"/>
      <c r="KVC207" s="424"/>
      <c r="KVD207" s="333"/>
      <c r="KVE207" s="334"/>
      <c r="KVF207" s="424"/>
      <c r="KVG207" s="224"/>
      <c r="KVH207" s="224"/>
      <c r="KVI207" s="335"/>
      <c r="KVJ207" s="335"/>
      <c r="KVK207" s="224"/>
      <c r="KVL207" s="424"/>
      <c r="KVM207" s="424"/>
      <c r="KVN207" s="333"/>
      <c r="KVO207" s="334"/>
      <c r="KVP207" s="424"/>
      <c r="KVQ207" s="224"/>
      <c r="KVR207" s="224"/>
      <c r="KVS207" s="335"/>
      <c r="KVT207" s="335"/>
      <c r="KVU207" s="224"/>
      <c r="KVV207" s="424"/>
      <c r="KVW207" s="424"/>
      <c r="KVX207" s="333"/>
      <c r="KVY207" s="334"/>
      <c r="KVZ207" s="424"/>
      <c r="KWA207" s="224"/>
      <c r="KWB207" s="224"/>
      <c r="KWC207" s="335"/>
      <c r="KWD207" s="335"/>
      <c r="KWE207" s="224"/>
      <c r="KWF207" s="424"/>
      <c r="KWG207" s="424"/>
      <c r="KWH207" s="333"/>
      <c r="KWI207" s="334"/>
      <c r="KWJ207" s="424"/>
      <c r="KWK207" s="224"/>
      <c r="KWL207" s="224"/>
      <c r="KWM207" s="335"/>
      <c r="KWN207" s="335"/>
      <c r="KWO207" s="224"/>
      <c r="KWP207" s="424"/>
      <c r="KWQ207" s="424"/>
      <c r="KWR207" s="333"/>
      <c r="KWS207" s="334"/>
      <c r="KWT207" s="424"/>
      <c r="KWU207" s="224"/>
      <c r="KWV207" s="224"/>
      <c r="KWW207" s="335"/>
      <c r="KWX207" s="335"/>
      <c r="KWY207" s="224"/>
      <c r="KWZ207" s="424"/>
      <c r="KXA207" s="424"/>
      <c r="KXB207" s="333"/>
      <c r="KXC207" s="334"/>
      <c r="KXD207" s="424"/>
      <c r="KXE207" s="224"/>
      <c r="KXF207" s="224"/>
      <c r="KXG207" s="335"/>
      <c r="KXH207" s="335"/>
      <c r="KXI207" s="224"/>
      <c r="KXJ207" s="424"/>
      <c r="KXK207" s="424"/>
      <c r="KXL207" s="333"/>
      <c r="KXM207" s="334"/>
      <c r="KXN207" s="424"/>
      <c r="KXO207" s="224"/>
      <c r="KXP207" s="224"/>
      <c r="KXQ207" s="335"/>
      <c r="KXR207" s="335"/>
      <c r="KXS207" s="224"/>
      <c r="KXT207" s="424"/>
      <c r="KXU207" s="424"/>
      <c r="KXV207" s="333"/>
      <c r="KXW207" s="334"/>
      <c r="KXX207" s="424"/>
      <c r="KXY207" s="224"/>
      <c r="KXZ207" s="224"/>
      <c r="KYA207" s="335"/>
      <c r="KYB207" s="335"/>
      <c r="KYC207" s="224"/>
      <c r="KYD207" s="424"/>
      <c r="KYE207" s="424"/>
      <c r="KYF207" s="333"/>
      <c r="KYG207" s="334"/>
      <c r="KYH207" s="424"/>
      <c r="KYI207" s="224"/>
      <c r="KYJ207" s="224"/>
      <c r="KYK207" s="335"/>
      <c r="KYL207" s="335"/>
      <c r="KYM207" s="224"/>
      <c r="KYN207" s="424"/>
      <c r="KYO207" s="424"/>
      <c r="KYP207" s="333"/>
      <c r="KYQ207" s="334"/>
      <c r="KYR207" s="424"/>
      <c r="KYS207" s="224"/>
      <c r="KYT207" s="224"/>
      <c r="KYU207" s="335"/>
      <c r="KYV207" s="335"/>
      <c r="KYW207" s="224"/>
      <c r="KYX207" s="424"/>
      <c r="KYY207" s="424"/>
      <c r="KYZ207" s="333"/>
      <c r="KZA207" s="334"/>
      <c r="KZB207" s="424"/>
      <c r="KZC207" s="224"/>
      <c r="KZD207" s="224"/>
      <c r="KZE207" s="335"/>
      <c r="KZF207" s="335"/>
      <c r="KZG207" s="224"/>
      <c r="KZH207" s="424"/>
      <c r="KZI207" s="424"/>
      <c r="KZJ207" s="333"/>
      <c r="KZK207" s="334"/>
      <c r="KZL207" s="424"/>
      <c r="KZM207" s="224"/>
      <c r="KZN207" s="224"/>
      <c r="KZO207" s="335"/>
      <c r="KZP207" s="335"/>
      <c r="KZQ207" s="224"/>
      <c r="KZR207" s="424"/>
      <c r="KZS207" s="424"/>
      <c r="KZT207" s="333"/>
      <c r="KZU207" s="334"/>
      <c r="KZV207" s="424"/>
      <c r="KZW207" s="224"/>
      <c r="KZX207" s="224"/>
      <c r="KZY207" s="335"/>
      <c r="KZZ207" s="335"/>
      <c r="LAA207" s="224"/>
      <c r="LAB207" s="424"/>
      <c r="LAC207" s="424"/>
      <c r="LAD207" s="333"/>
      <c r="LAE207" s="334"/>
      <c r="LAF207" s="424"/>
      <c r="LAG207" s="224"/>
      <c r="LAH207" s="224"/>
      <c r="LAI207" s="335"/>
      <c r="LAJ207" s="335"/>
      <c r="LAK207" s="224"/>
      <c r="LAL207" s="424"/>
      <c r="LAM207" s="424"/>
      <c r="LAN207" s="333"/>
      <c r="LAO207" s="334"/>
      <c r="LAP207" s="424"/>
      <c r="LAQ207" s="224"/>
      <c r="LAR207" s="224"/>
      <c r="LAS207" s="335"/>
      <c r="LAT207" s="335"/>
      <c r="LAU207" s="224"/>
      <c r="LAV207" s="424"/>
      <c r="LAW207" s="424"/>
      <c r="LAX207" s="333"/>
      <c r="LAY207" s="334"/>
      <c r="LAZ207" s="424"/>
      <c r="LBA207" s="224"/>
      <c r="LBB207" s="224"/>
      <c r="LBC207" s="335"/>
      <c r="LBD207" s="335"/>
      <c r="LBE207" s="224"/>
      <c r="LBF207" s="424"/>
      <c r="LBG207" s="424"/>
      <c r="LBH207" s="333"/>
      <c r="LBI207" s="334"/>
      <c r="LBJ207" s="424"/>
      <c r="LBK207" s="224"/>
      <c r="LBL207" s="224"/>
      <c r="LBM207" s="335"/>
      <c r="LBN207" s="335"/>
      <c r="LBO207" s="224"/>
      <c r="LBP207" s="424"/>
      <c r="LBQ207" s="424"/>
      <c r="LBR207" s="333"/>
      <c r="LBS207" s="334"/>
      <c r="LBT207" s="424"/>
      <c r="LBU207" s="224"/>
      <c r="LBV207" s="224"/>
      <c r="LBW207" s="335"/>
      <c r="LBX207" s="335"/>
      <c r="LBY207" s="224"/>
      <c r="LBZ207" s="424"/>
      <c r="LCA207" s="424"/>
      <c r="LCB207" s="333"/>
      <c r="LCC207" s="334"/>
      <c r="LCD207" s="424"/>
      <c r="LCE207" s="224"/>
      <c r="LCF207" s="224"/>
      <c r="LCG207" s="335"/>
      <c r="LCH207" s="335"/>
      <c r="LCI207" s="224"/>
      <c r="LCJ207" s="424"/>
      <c r="LCK207" s="424"/>
      <c r="LCL207" s="333"/>
      <c r="LCM207" s="334"/>
      <c r="LCN207" s="424"/>
      <c r="LCO207" s="224"/>
      <c r="LCP207" s="224"/>
      <c r="LCQ207" s="335"/>
      <c r="LCR207" s="335"/>
      <c r="LCS207" s="224"/>
      <c r="LCT207" s="424"/>
      <c r="LCU207" s="424"/>
      <c r="LCV207" s="333"/>
      <c r="LCW207" s="334"/>
      <c r="LCX207" s="424"/>
      <c r="LCY207" s="224"/>
      <c r="LCZ207" s="224"/>
      <c r="LDA207" s="335"/>
      <c r="LDB207" s="335"/>
      <c r="LDC207" s="224"/>
      <c r="LDD207" s="424"/>
      <c r="LDE207" s="424"/>
      <c r="LDF207" s="333"/>
      <c r="LDG207" s="334"/>
      <c r="LDH207" s="424"/>
      <c r="LDI207" s="224"/>
      <c r="LDJ207" s="224"/>
      <c r="LDK207" s="335"/>
      <c r="LDL207" s="335"/>
      <c r="LDM207" s="224"/>
      <c r="LDN207" s="424"/>
      <c r="LDO207" s="424"/>
      <c r="LDP207" s="333"/>
      <c r="LDQ207" s="334"/>
      <c r="LDR207" s="424"/>
      <c r="LDS207" s="224"/>
      <c r="LDT207" s="224"/>
      <c r="LDU207" s="335"/>
      <c r="LDV207" s="335"/>
      <c r="LDW207" s="224"/>
      <c r="LDX207" s="424"/>
      <c r="LDY207" s="424"/>
      <c r="LDZ207" s="333"/>
      <c r="LEA207" s="334"/>
      <c r="LEB207" s="424"/>
      <c r="LEC207" s="224"/>
      <c r="LED207" s="224"/>
      <c r="LEE207" s="335"/>
      <c r="LEF207" s="335"/>
      <c r="LEG207" s="224"/>
      <c r="LEH207" s="424"/>
      <c r="LEI207" s="424"/>
      <c r="LEJ207" s="333"/>
      <c r="LEK207" s="334"/>
      <c r="LEL207" s="424"/>
      <c r="LEM207" s="224"/>
      <c r="LEN207" s="224"/>
      <c r="LEO207" s="335"/>
      <c r="LEP207" s="335"/>
      <c r="LEQ207" s="224"/>
      <c r="LER207" s="424"/>
      <c r="LES207" s="424"/>
      <c r="LET207" s="333"/>
      <c r="LEU207" s="334"/>
      <c r="LEV207" s="424"/>
      <c r="LEW207" s="224"/>
      <c r="LEX207" s="224"/>
      <c r="LEY207" s="335"/>
      <c r="LEZ207" s="335"/>
      <c r="LFA207" s="224"/>
      <c r="LFB207" s="424"/>
      <c r="LFC207" s="424"/>
      <c r="LFD207" s="333"/>
      <c r="LFE207" s="334"/>
      <c r="LFF207" s="424"/>
      <c r="LFG207" s="224"/>
      <c r="LFH207" s="224"/>
      <c r="LFI207" s="335"/>
      <c r="LFJ207" s="335"/>
      <c r="LFK207" s="224"/>
      <c r="LFL207" s="424"/>
      <c r="LFM207" s="424"/>
      <c r="LFN207" s="333"/>
      <c r="LFO207" s="334"/>
      <c r="LFP207" s="424"/>
      <c r="LFQ207" s="224"/>
      <c r="LFR207" s="224"/>
      <c r="LFS207" s="335"/>
      <c r="LFT207" s="335"/>
      <c r="LFU207" s="224"/>
      <c r="LFV207" s="424"/>
      <c r="LFW207" s="424"/>
      <c r="LFX207" s="333"/>
      <c r="LFY207" s="334"/>
      <c r="LFZ207" s="424"/>
      <c r="LGA207" s="224"/>
      <c r="LGB207" s="224"/>
      <c r="LGC207" s="335"/>
      <c r="LGD207" s="335"/>
      <c r="LGE207" s="224"/>
      <c r="LGF207" s="424"/>
      <c r="LGG207" s="424"/>
      <c r="LGH207" s="333"/>
      <c r="LGI207" s="334"/>
      <c r="LGJ207" s="424"/>
      <c r="LGK207" s="224"/>
      <c r="LGL207" s="224"/>
      <c r="LGM207" s="335"/>
      <c r="LGN207" s="335"/>
      <c r="LGO207" s="224"/>
      <c r="LGP207" s="424"/>
      <c r="LGQ207" s="424"/>
      <c r="LGR207" s="333"/>
      <c r="LGS207" s="334"/>
      <c r="LGT207" s="424"/>
      <c r="LGU207" s="224"/>
      <c r="LGV207" s="224"/>
      <c r="LGW207" s="335"/>
      <c r="LGX207" s="335"/>
      <c r="LGY207" s="224"/>
      <c r="LGZ207" s="424"/>
      <c r="LHA207" s="424"/>
      <c r="LHB207" s="333"/>
      <c r="LHC207" s="334"/>
      <c r="LHD207" s="424"/>
      <c r="LHE207" s="224"/>
      <c r="LHF207" s="224"/>
      <c r="LHG207" s="335"/>
      <c r="LHH207" s="335"/>
      <c r="LHI207" s="224"/>
      <c r="LHJ207" s="424"/>
      <c r="LHK207" s="424"/>
      <c r="LHL207" s="333"/>
      <c r="LHM207" s="334"/>
      <c r="LHN207" s="424"/>
      <c r="LHO207" s="224"/>
      <c r="LHP207" s="224"/>
      <c r="LHQ207" s="335"/>
      <c r="LHR207" s="335"/>
      <c r="LHS207" s="224"/>
      <c r="LHT207" s="424"/>
      <c r="LHU207" s="424"/>
      <c r="LHV207" s="333"/>
      <c r="LHW207" s="334"/>
      <c r="LHX207" s="424"/>
      <c r="LHY207" s="224"/>
      <c r="LHZ207" s="224"/>
      <c r="LIA207" s="335"/>
      <c r="LIB207" s="335"/>
      <c r="LIC207" s="224"/>
      <c r="LID207" s="424"/>
      <c r="LIE207" s="424"/>
      <c r="LIF207" s="333"/>
      <c r="LIG207" s="334"/>
      <c r="LIH207" s="424"/>
      <c r="LII207" s="224"/>
      <c r="LIJ207" s="224"/>
      <c r="LIK207" s="335"/>
      <c r="LIL207" s="335"/>
      <c r="LIM207" s="224"/>
      <c r="LIN207" s="424"/>
      <c r="LIO207" s="424"/>
      <c r="LIP207" s="333"/>
      <c r="LIQ207" s="334"/>
      <c r="LIR207" s="424"/>
      <c r="LIS207" s="224"/>
      <c r="LIT207" s="224"/>
      <c r="LIU207" s="335"/>
      <c r="LIV207" s="335"/>
      <c r="LIW207" s="224"/>
      <c r="LIX207" s="424"/>
      <c r="LIY207" s="424"/>
      <c r="LIZ207" s="333"/>
      <c r="LJA207" s="334"/>
      <c r="LJB207" s="424"/>
      <c r="LJC207" s="224"/>
      <c r="LJD207" s="224"/>
      <c r="LJE207" s="335"/>
      <c r="LJF207" s="335"/>
      <c r="LJG207" s="224"/>
      <c r="LJH207" s="424"/>
      <c r="LJI207" s="424"/>
      <c r="LJJ207" s="333"/>
      <c r="LJK207" s="334"/>
      <c r="LJL207" s="424"/>
      <c r="LJM207" s="224"/>
      <c r="LJN207" s="224"/>
      <c r="LJO207" s="335"/>
      <c r="LJP207" s="335"/>
      <c r="LJQ207" s="224"/>
      <c r="LJR207" s="424"/>
      <c r="LJS207" s="424"/>
      <c r="LJT207" s="333"/>
      <c r="LJU207" s="334"/>
      <c r="LJV207" s="424"/>
      <c r="LJW207" s="224"/>
      <c r="LJX207" s="224"/>
      <c r="LJY207" s="335"/>
      <c r="LJZ207" s="335"/>
      <c r="LKA207" s="224"/>
      <c r="LKB207" s="424"/>
      <c r="LKC207" s="424"/>
      <c r="LKD207" s="333"/>
      <c r="LKE207" s="334"/>
      <c r="LKF207" s="424"/>
      <c r="LKG207" s="224"/>
      <c r="LKH207" s="224"/>
      <c r="LKI207" s="335"/>
      <c r="LKJ207" s="335"/>
      <c r="LKK207" s="224"/>
      <c r="LKL207" s="424"/>
      <c r="LKM207" s="424"/>
      <c r="LKN207" s="333"/>
      <c r="LKO207" s="334"/>
      <c r="LKP207" s="424"/>
      <c r="LKQ207" s="224"/>
      <c r="LKR207" s="224"/>
      <c r="LKS207" s="335"/>
      <c r="LKT207" s="335"/>
      <c r="LKU207" s="224"/>
      <c r="LKV207" s="424"/>
      <c r="LKW207" s="424"/>
      <c r="LKX207" s="333"/>
      <c r="LKY207" s="334"/>
      <c r="LKZ207" s="424"/>
      <c r="LLA207" s="224"/>
      <c r="LLB207" s="224"/>
      <c r="LLC207" s="335"/>
      <c r="LLD207" s="335"/>
      <c r="LLE207" s="224"/>
      <c r="LLF207" s="424"/>
      <c r="LLG207" s="424"/>
      <c r="LLH207" s="333"/>
      <c r="LLI207" s="334"/>
      <c r="LLJ207" s="424"/>
      <c r="LLK207" s="224"/>
      <c r="LLL207" s="224"/>
      <c r="LLM207" s="335"/>
      <c r="LLN207" s="335"/>
      <c r="LLO207" s="224"/>
      <c r="LLP207" s="424"/>
      <c r="LLQ207" s="424"/>
      <c r="LLR207" s="333"/>
      <c r="LLS207" s="334"/>
      <c r="LLT207" s="424"/>
      <c r="LLU207" s="224"/>
      <c r="LLV207" s="224"/>
      <c r="LLW207" s="335"/>
      <c r="LLX207" s="335"/>
      <c r="LLY207" s="224"/>
      <c r="LLZ207" s="424"/>
      <c r="LMA207" s="424"/>
      <c r="LMB207" s="333"/>
      <c r="LMC207" s="334"/>
      <c r="LMD207" s="424"/>
      <c r="LME207" s="224"/>
      <c r="LMF207" s="224"/>
      <c r="LMG207" s="335"/>
      <c r="LMH207" s="335"/>
      <c r="LMI207" s="224"/>
      <c r="LMJ207" s="424"/>
      <c r="LMK207" s="424"/>
      <c r="LML207" s="333"/>
      <c r="LMM207" s="334"/>
      <c r="LMN207" s="424"/>
      <c r="LMO207" s="224"/>
      <c r="LMP207" s="224"/>
      <c r="LMQ207" s="335"/>
      <c r="LMR207" s="335"/>
      <c r="LMS207" s="224"/>
      <c r="LMT207" s="424"/>
      <c r="LMU207" s="424"/>
      <c r="LMV207" s="333"/>
      <c r="LMW207" s="334"/>
      <c r="LMX207" s="424"/>
      <c r="LMY207" s="224"/>
      <c r="LMZ207" s="224"/>
      <c r="LNA207" s="335"/>
      <c r="LNB207" s="335"/>
      <c r="LNC207" s="224"/>
      <c r="LND207" s="424"/>
      <c r="LNE207" s="424"/>
      <c r="LNF207" s="333"/>
      <c r="LNG207" s="334"/>
      <c r="LNH207" s="424"/>
      <c r="LNI207" s="224"/>
      <c r="LNJ207" s="224"/>
      <c r="LNK207" s="335"/>
      <c r="LNL207" s="335"/>
      <c r="LNM207" s="224"/>
      <c r="LNN207" s="424"/>
      <c r="LNO207" s="424"/>
      <c r="LNP207" s="333"/>
      <c r="LNQ207" s="334"/>
      <c r="LNR207" s="424"/>
      <c r="LNS207" s="224"/>
      <c r="LNT207" s="224"/>
      <c r="LNU207" s="335"/>
      <c r="LNV207" s="335"/>
      <c r="LNW207" s="224"/>
      <c r="LNX207" s="424"/>
      <c r="LNY207" s="424"/>
      <c r="LNZ207" s="333"/>
      <c r="LOA207" s="334"/>
      <c r="LOB207" s="424"/>
      <c r="LOC207" s="224"/>
      <c r="LOD207" s="224"/>
      <c r="LOE207" s="335"/>
      <c r="LOF207" s="335"/>
      <c r="LOG207" s="224"/>
      <c r="LOH207" s="424"/>
      <c r="LOI207" s="424"/>
      <c r="LOJ207" s="333"/>
      <c r="LOK207" s="334"/>
      <c r="LOL207" s="424"/>
      <c r="LOM207" s="224"/>
      <c r="LON207" s="224"/>
      <c r="LOO207" s="335"/>
      <c r="LOP207" s="335"/>
      <c r="LOQ207" s="224"/>
      <c r="LOR207" s="424"/>
      <c r="LOS207" s="424"/>
      <c r="LOT207" s="333"/>
      <c r="LOU207" s="334"/>
      <c r="LOV207" s="424"/>
      <c r="LOW207" s="224"/>
      <c r="LOX207" s="224"/>
      <c r="LOY207" s="335"/>
      <c r="LOZ207" s="335"/>
      <c r="LPA207" s="224"/>
      <c r="LPB207" s="424"/>
      <c r="LPC207" s="424"/>
      <c r="LPD207" s="333"/>
      <c r="LPE207" s="334"/>
      <c r="LPF207" s="424"/>
      <c r="LPG207" s="224"/>
      <c r="LPH207" s="224"/>
      <c r="LPI207" s="335"/>
      <c r="LPJ207" s="335"/>
      <c r="LPK207" s="224"/>
      <c r="LPL207" s="424"/>
      <c r="LPM207" s="424"/>
      <c r="LPN207" s="333"/>
      <c r="LPO207" s="334"/>
      <c r="LPP207" s="424"/>
      <c r="LPQ207" s="224"/>
      <c r="LPR207" s="224"/>
      <c r="LPS207" s="335"/>
      <c r="LPT207" s="335"/>
      <c r="LPU207" s="224"/>
      <c r="LPV207" s="424"/>
      <c r="LPW207" s="424"/>
      <c r="LPX207" s="333"/>
      <c r="LPY207" s="334"/>
      <c r="LPZ207" s="424"/>
      <c r="LQA207" s="224"/>
      <c r="LQB207" s="224"/>
      <c r="LQC207" s="335"/>
      <c r="LQD207" s="335"/>
      <c r="LQE207" s="224"/>
      <c r="LQF207" s="424"/>
      <c r="LQG207" s="424"/>
      <c r="LQH207" s="333"/>
      <c r="LQI207" s="334"/>
      <c r="LQJ207" s="424"/>
      <c r="LQK207" s="224"/>
      <c r="LQL207" s="224"/>
      <c r="LQM207" s="335"/>
      <c r="LQN207" s="335"/>
      <c r="LQO207" s="224"/>
      <c r="LQP207" s="424"/>
      <c r="LQQ207" s="424"/>
      <c r="LQR207" s="333"/>
      <c r="LQS207" s="334"/>
      <c r="LQT207" s="424"/>
      <c r="LQU207" s="224"/>
      <c r="LQV207" s="224"/>
      <c r="LQW207" s="335"/>
      <c r="LQX207" s="335"/>
      <c r="LQY207" s="224"/>
      <c r="LQZ207" s="424"/>
      <c r="LRA207" s="424"/>
      <c r="LRB207" s="333"/>
      <c r="LRC207" s="334"/>
      <c r="LRD207" s="424"/>
      <c r="LRE207" s="224"/>
      <c r="LRF207" s="224"/>
      <c r="LRG207" s="335"/>
      <c r="LRH207" s="335"/>
      <c r="LRI207" s="224"/>
      <c r="LRJ207" s="424"/>
      <c r="LRK207" s="424"/>
      <c r="LRL207" s="333"/>
      <c r="LRM207" s="334"/>
      <c r="LRN207" s="424"/>
      <c r="LRO207" s="224"/>
      <c r="LRP207" s="224"/>
      <c r="LRQ207" s="335"/>
      <c r="LRR207" s="335"/>
      <c r="LRS207" s="224"/>
      <c r="LRT207" s="424"/>
      <c r="LRU207" s="424"/>
      <c r="LRV207" s="333"/>
      <c r="LRW207" s="334"/>
      <c r="LRX207" s="424"/>
      <c r="LRY207" s="224"/>
      <c r="LRZ207" s="224"/>
      <c r="LSA207" s="335"/>
      <c r="LSB207" s="335"/>
      <c r="LSC207" s="224"/>
      <c r="LSD207" s="424"/>
      <c r="LSE207" s="424"/>
      <c r="LSF207" s="333"/>
      <c r="LSG207" s="334"/>
      <c r="LSH207" s="424"/>
      <c r="LSI207" s="224"/>
      <c r="LSJ207" s="224"/>
      <c r="LSK207" s="335"/>
      <c r="LSL207" s="335"/>
      <c r="LSM207" s="224"/>
      <c r="LSN207" s="424"/>
      <c r="LSO207" s="424"/>
      <c r="LSP207" s="333"/>
      <c r="LSQ207" s="334"/>
      <c r="LSR207" s="424"/>
      <c r="LSS207" s="224"/>
      <c r="LST207" s="224"/>
      <c r="LSU207" s="335"/>
      <c r="LSV207" s="335"/>
      <c r="LSW207" s="224"/>
      <c r="LSX207" s="424"/>
      <c r="LSY207" s="424"/>
      <c r="LSZ207" s="333"/>
      <c r="LTA207" s="334"/>
      <c r="LTB207" s="424"/>
      <c r="LTC207" s="224"/>
      <c r="LTD207" s="224"/>
      <c r="LTE207" s="335"/>
      <c r="LTF207" s="335"/>
      <c r="LTG207" s="224"/>
      <c r="LTH207" s="424"/>
      <c r="LTI207" s="424"/>
      <c r="LTJ207" s="333"/>
      <c r="LTK207" s="334"/>
      <c r="LTL207" s="424"/>
      <c r="LTM207" s="224"/>
      <c r="LTN207" s="224"/>
      <c r="LTO207" s="335"/>
      <c r="LTP207" s="335"/>
      <c r="LTQ207" s="224"/>
      <c r="LTR207" s="424"/>
      <c r="LTS207" s="424"/>
      <c r="LTT207" s="333"/>
      <c r="LTU207" s="334"/>
      <c r="LTV207" s="424"/>
      <c r="LTW207" s="224"/>
      <c r="LTX207" s="224"/>
      <c r="LTY207" s="335"/>
      <c r="LTZ207" s="335"/>
      <c r="LUA207" s="224"/>
      <c r="LUB207" s="424"/>
      <c r="LUC207" s="424"/>
      <c r="LUD207" s="333"/>
      <c r="LUE207" s="334"/>
      <c r="LUF207" s="424"/>
      <c r="LUG207" s="224"/>
      <c r="LUH207" s="224"/>
      <c r="LUI207" s="335"/>
      <c r="LUJ207" s="335"/>
      <c r="LUK207" s="224"/>
      <c r="LUL207" s="424"/>
      <c r="LUM207" s="424"/>
      <c r="LUN207" s="333"/>
      <c r="LUO207" s="334"/>
      <c r="LUP207" s="424"/>
      <c r="LUQ207" s="224"/>
      <c r="LUR207" s="224"/>
      <c r="LUS207" s="335"/>
      <c r="LUT207" s="335"/>
      <c r="LUU207" s="224"/>
      <c r="LUV207" s="424"/>
      <c r="LUW207" s="424"/>
      <c r="LUX207" s="333"/>
      <c r="LUY207" s="334"/>
      <c r="LUZ207" s="424"/>
      <c r="LVA207" s="224"/>
      <c r="LVB207" s="224"/>
      <c r="LVC207" s="335"/>
      <c r="LVD207" s="335"/>
      <c r="LVE207" s="224"/>
      <c r="LVF207" s="424"/>
      <c r="LVG207" s="424"/>
      <c r="LVH207" s="333"/>
      <c r="LVI207" s="334"/>
      <c r="LVJ207" s="424"/>
      <c r="LVK207" s="224"/>
      <c r="LVL207" s="224"/>
      <c r="LVM207" s="335"/>
      <c r="LVN207" s="335"/>
      <c r="LVO207" s="224"/>
      <c r="LVP207" s="424"/>
      <c r="LVQ207" s="424"/>
      <c r="LVR207" s="333"/>
      <c r="LVS207" s="334"/>
      <c r="LVT207" s="424"/>
      <c r="LVU207" s="224"/>
      <c r="LVV207" s="224"/>
      <c r="LVW207" s="335"/>
      <c r="LVX207" s="335"/>
      <c r="LVY207" s="224"/>
      <c r="LVZ207" s="424"/>
      <c r="LWA207" s="424"/>
      <c r="LWB207" s="333"/>
      <c r="LWC207" s="334"/>
      <c r="LWD207" s="424"/>
      <c r="LWE207" s="224"/>
      <c r="LWF207" s="224"/>
      <c r="LWG207" s="335"/>
      <c r="LWH207" s="335"/>
      <c r="LWI207" s="224"/>
      <c r="LWJ207" s="424"/>
      <c r="LWK207" s="424"/>
      <c r="LWL207" s="333"/>
      <c r="LWM207" s="334"/>
      <c r="LWN207" s="424"/>
      <c r="LWO207" s="224"/>
      <c r="LWP207" s="224"/>
      <c r="LWQ207" s="335"/>
      <c r="LWR207" s="335"/>
      <c r="LWS207" s="224"/>
      <c r="LWT207" s="424"/>
      <c r="LWU207" s="424"/>
      <c r="LWV207" s="333"/>
      <c r="LWW207" s="334"/>
      <c r="LWX207" s="424"/>
      <c r="LWY207" s="224"/>
      <c r="LWZ207" s="224"/>
      <c r="LXA207" s="335"/>
      <c r="LXB207" s="335"/>
      <c r="LXC207" s="224"/>
      <c r="LXD207" s="424"/>
      <c r="LXE207" s="424"/>
      <c r="LXF207" s="333"/>
      <c r="LXG207" s="334"/>
      <c r="LXH207" s="424"/>
      <c r="LXI207" s="224"/>
      <c r="LXJ207" s="224"/>
      <c r="LXK207" s="335"/>
      <c r="LXL207" s="335"/>
      <c r="LXM207" s="224"/>
      <c r="LXN207" s="424"/>
      <c r="LXO207" s="424"/>
      <c r="LXP207" s="333"/>
      <c r="LXQ207" s="334"/>
      <c r="LXR207" s="424"/>
      <c r="LXS207" s="224"/>
      <c r="LXT207" s="224"/>
      <c r="LXU207" s="335"/>
      <c r="LXV207" s="335"/>
      <c r="LXW207" s="224"/>
      <c r="LXX207" s="424"/>
      <c r="LXY207" s="424"/>
      <c r="LXZ207" s="333"/>
      <c r="LYA207" s="334"/>
      <c r="LYB207" s="424"/>
      <c r="LYC207" s="224"/>
      <c r="LYD207" s="224"/>
      <c r="LYE207" s="335"/>
      <c r="LYF207" s="335"/>
      <c r="LYG207" s="224"/>
      <c r="LYH207" s="424"/>
      <c r="LYI207" s="424"/>
      <c r="LYJ207" s="333"/>
      <c r="LYK207" s="334"/>
      <c r="LYL207" s="424"/>
      <c r="LYM207" s="224"/>
      <c r="LYN207" s="224"/>
      <c r="LYO207" s="335"/>
      <c r="LYP207" s="335"/>
      <c r="LYQ207" s="224"/>
      <c r="LYR207" s="424"/>
      <c r="LYS207" s="424"/>
      <c r="LYT207" s="333"/>
      <c r="LYU207" s="334"/>
      <c r="LYV207" s="424"/>
      <c r="LYW207" s="224"/>
      <c r="LYX207" s="224"/>
      <c r="LYY207" s="335"/>
      <c r="LYZ207" s="335"/>
      <c r="LZA207" s="224"/>
      <c r="LZB207" s="424"/>
      <c r="LZC207" s="424"/>
      <c r="LZD207" s="333"/>
      <c r="LZE207" s="334"/>
      <c r="LZF207" s="424"/>
      <c r="LZG207" s="224"/>
      <c r="LZH207" s="224"/>
      <c r="LZI207" s="335"/>
      <c r="LZJ207" s="335"/>
      <c r="LZK207" s="224"/>
      <c r="LZL207" s="424"/>
      <c r="LZM207" s="424"/>
      <c r="LZN207" s="333"/>
      <c r="LZO207" s="334"/>
      <c r="LZP207" s="424"/>
      <c r="LZQ207" s="224"/>
      <c r="LZR207" s="224"/>
      <c r="LZS207" s="335"/>
      <c r="LZT207" s="335"/>
      <c r="LZU207" s="224"/>
      <c r="LZV207" s="424"/>
      <c r="LZW207" s="424"/>
      <c r="LZX207" s="333"/>
      <c r="LZY207" s="334"/>
      <c r="LZZ207" s="424"/>
      <c r="MAA207" s="224"/>
      <c r="MAB207" s="224"/>
      <c r="MAC207" s="335"/>
      <c r="MAD207" s="335"/>
      <c r="MAE207" s="224"/>
      <c r="MAF207" s="424"/>
      <c r="MAG207" s="424"/>
      <c r="MAH207" s="333"/>
      <c r="MAI207" s="334"/>
      <c r="MAJ207" s="424"/>
      <c r="MAK207" s="224"/>
      <c r="MAL207" s="224"/>
      <c r="MAM207" s="335"/>
      <c r="MAN207" s="335"/>
      <c r="MAO207" s="224"/>
      <c r="MAP207" s="424"/>
      <c r="MAQ207" s="424"/>
      <c r="MAR207" s="333"/>
      <c r="MAS207" s="334"/>
      <c r="MAT207" s="424"/>
      <c r="MAU207" s="224"/>
      <c r="MAV207" s="224"/>
      <c r="MAW207" s="335"/>
      <c r="MAX207" s="335"/>
      <c r="MAY207" s="224"/>
      <c r="MAZ207" s="424"/>
      <c r="MBA207" s="424"/>
      <c r="MBB207" s="333"/>
      <c r="MBC207" s="334"/>
      <c r="MBD207" s="424"/>
      <c r="MBE207" s="224"/>
      <c r="MBF207" s="224"/>
      <c r="MBG207" s="335"/>
      <c r="MBH207" s="335"/>
      <c r="MBI207" s="224"/>
      <c r="MBJ207" s="424"/>
      <c r="MBK207" s="424"/>
      <c r="MBL207" s="333"/>
      <c r="MBM207" s="334"/>
      <c r="MBN207" s="424"/>
      <c r="MBO207" s="224"/>
      <c r="MBP207" s="224"/>
      <c r="MBQ207" s="335"/>
      <c r="MBR207" s="335"/>
      <c r="MBS207" s="224"/>
      <c r="MBT207" s="424"/>
      <c r="MBU207" s="424"/>
      <c r="MBV207" s="333"/>
      <c r="MBW207" s="334"/>
      <c r="MBX207" s="424"/>
      <c r="MBY207" s="224"/>
      <c r="MBZ207" s="224"/>
      <c r="MCA207" s="335"/>
      <c r="MCB207" s="335"/>
      <c r="MCC207" s="224"/>
      <c r="MCD207" s="424"/>
      <c r="MCE207" s="424"/>
      <c r="MCF207" s="333"/>
      <c r="MCG207" s="334"/>
      <c r="MCH207" s="424"/>
      <c r="MCI207" s="224"/>
      <c r="MCJ207" s="224"/>
      <c r="MCK207" s="335"/>
      <c r="MCL207" s="335"/>
      <c r="MCM207" s="224"/>
      <c r="MCN207" s="424"/>
      <c r="MCO207" s="424"/>
      <c r="MCP207" s="333"/>
      <c r="MCQ207" s="334"/>
      <c r="MCR207" s="424"/>
      <c r="MCS207" s="224"/>
      <c r="MCT207" s="224"/>
      <c r="MCU207" s="335"/>
      <c r="MCV207" s="335"/>
      <c r="MCW207" s="224"/>
      <c r="MCX207" s="424"/>
      <c r="MCY207" s="424"/>
      <c r="MCZ207" s="333"/>
      <c r="MDA207" s="334"/>
      <c r="MDB207" s="424"/>
      <c r="MDC207" s="224"/>
      <c r="MDD207" s="224"/>
      <c r="MDE207" s="335"/>
      <c r="MDF207" s="335"/>
      <c r="MDG207" s="224"/>
      <c r="MDH207" s="424"/>
      <c r="MDI207" s="424"/>
      <c r="MDJ207" s="333"/>
      <c r="MDK207" s="334"/>
      <c r="MDL207" s="424"/>
      <c r="MDM207" s="224"/>
      <c r="MDN207" s="224"/>
      <c r="MDO207" s="335"/>
      <c r="MDP207" s="335"/>
      <c r="MDQ207" s="224"/>
      <c r="MDR207" s="424"/>
      <c r="MDS207" s="424"/>
      <c r="MDT207" s="333"/>
      <c r="MDU207" s="334"/>
      <c r="MDV207" s="424"/>
      <c r="MDW207" s="224"/>
      <c r="MDX207" s="224"/>
      <c r="MDY207" s="335"/>
      <c r="MDZ207" s="335"/>
      <c r="MEA207" s="224"/>
      <c r="MEB207" s="424"/>
      <c r="MEC207" s="424"/>
      <c r="MED207" s="333"/>
      <c r="MEE207" s="334"/>
      <c r="MEF207" s="424"/>
      <c r="MEG207" s="224"/>
      <c r="MEH207" s="224"/>
      <c r="MEI207" s="335"/>
      <c r="MEJ207" s="335"/>
      <c r="MEK207" s="224"/>
      <c r="MEL207" s="424"/>
      <c r="MEM207" s="424"/>
      <c r="MEN207" s="333"/>
      <c r="MEO207" s="334"/>
      <c r="MEP207" s="424"/>
      <c r="MEQ207" s="224"/>
      <c r="MER207" s="224"/>
      <c r="MES207" s="335"/>
      <c r="MET207" s="335"/>
      <c r="MEU207" s="224"/>
      <c r="MEV207" s="424"/>
      <c r="MEW207" s="424"/>
      <c r="MEX207" s="333"/>
      <c r="MEY207" s="334"/>
      <c r="MEZ207" s="424"/>
      <c r="MFA207" s="224"/>
      <c r="MFB207" s="224"/>
      <c r="MFC207" s="335"/>
      <c r="MFD207" s="335"/>
      <c r="MFE207" s="224"/>
      <c r="MFF207" s="424"/>
      <c r="MFG207" s="424"/>
      <c r="MFH207" s="333"/>
      <c r="MFI207" s="334"/>
      <c r="MFJ207" s="424"/>
      <c r="MFK207" s="224"/>
      <c r="MFL207" s="224"/>
      <c r="MFM207" s="335"/>
      <c r="MFN207" s="335"/>
      <c r="MFO207" s="224"/>
      <c r="MFP207" s="424"/>
      <c r="MFQ207" s="424"/>
      <c r="MFR207" s="333"/>
      <c r="MFS207" s="334"/>
      <c r="MFT207" s="424"/>
      <c r="MFU207" s="224"/>
      <c r="MFV207" s="224"/>
      <c r="MFW207" s="335"/>
      <c r="MFX207" s="335"/>
      <c r="MFY207" s="224"/>
      <c r="MFZ207" s="424"/>
      <c r="MGA207" s="424"/>
      <c r="MGB207" s="333"/>
      <c r="MGC207" s="334"/>
      <c r="MGD207" s="424"/>
      <c r="MGE207" s="224"/>
      <c r="MGF207" s="224"/>
      <c r="MGG207" s="335"/>
      <c r="MGH207" s="335"/>
      <c r="MGI207" s="224"/>
      <c r="MGJ207" s="424"/>
      <c r="MGK207" s="424"/>
      <c r="MGL207" s="333"/>
      <c r="MGM207" s="334"/>
      <c r="MGN207" s="424"/>
      <c r="MGO207" s="224"/>
      <c r="MGP207" s="224"/>
      <c r="MGQ207" s="335"/>
      <c r="MGR207" s="335"/>
      <c r="MGS207" s="224"/>
      <c r="MGT207" s="424"/>
      <c r="MGU207" s="424"/>
      <c r="MGV207" s="333"/>
      <c r="MGW207" s="334"/>
      <c r="MGX207" s="424"/>
      <c r="MGY207" s="224"/>
      <c r="MGZ207" s="224"/>
      <c r="MHA207" s="335"/>
      <c r="MHB207" s="335"/>
      <c r="MHC207" s="224"/>
      <c r="MHD207" s="424"/>
      <c r="MHE207" s="424"/>
      <c r="MHF207" s="333"/>
      <c r="MHG207" s="334"/>
      <c r="MHH207" s="424"/>
      <c r="MHI207" s="224"/>
      <c r="MHJ207" s="224"/>
      <c r="MHK207" s="335"/>
      <c r="MHL207" s="335"/>
      <c r="MHM207" s="224"/>
      <c r="MHN207" s="424"/>
      <c r="MHO207" s="424"/>
      <c r="MHP207" s="333"/>
      <c r="MHQ207" s="334"/>
      <c r="MHR207" s="424"/>
      <c r="MHS207" s="224"/>
      <c r="MHT207" s="224"/>
      <c r="MHU207" s="335"/>
      <c r="MHV207" s="335"/>
      <c r="MHW207" s="224"/>
      <c r="MHX207" s="424"/>
      <c r="MHY207" s="424"/>
      <c r="MHZ207" s="333"/>
      <c r="MIA207" s="334"/>
      <c r="MIB207" s="424"/>
      <c r="MIC207" s="224"/>
      <c r="MID207" s="224"/>
      <c r="MIE207" s="335"/>
      <c r="MIF207" s="335"/>
      <c r="MIG207" s="224"/>
      <c r="MIH207" s="424"/>
      <c r="MII207" s="424"/>
      <c r="MIJ207" s="333"/>
      <c r="MIK207" s="334"/>
      <c r="MIL207" s="424"/>
      <c r="MIM207" s="224"/>
      <c r="MIN207" s="224"/>
      <c r="MIO207" s="335"/>
      <c r="MIP207" s="335"/>
      <c r="MIQ207" s="224"/>
      <c r="MIR207" s="424"/>
      <c r="MIS207" s="424"/>
      <c r="MIT207" s="333"/>
      <c r="MIU207" s="334"/>
      <c r="MIV207" s="424"/>
      <c r="MIW207" s="224"/>
      <c r="MIX207" s="224"/>
      <c r="MIY207" s="335"/>
      <c r="MIZ207" s="335"/>
      <c r="MJA207" s="224"/>
      <c r="MJB207" s="424"/>
      <c r="MJC207" s="424"/>
      <c r="MJD207" s="333"/>
      <c r="MJE207" s="334"/>
      <c r="MJF207" s="424"/>
      <c r="MJG207" s="224"/>
      <c r="MJH207" s="224"/>
      <c r="MJI207" s="335"/>
      <c r="MJJ207" s="335"/>
      <c r="MJK207" s="224"/>
      <c r="MJL207" s="424"/>
      <c r="MJM207" s="424"/>
      <c r="MJN207" s="333"/>
      <c r="MJO207" s="334"/>
      <c r="MJP207" s="424"/>
      <c r="MJQ207" s="224"/>
      <c r="MJR207" s="224"/>
      <c r="MJS207" s="335"/>
      <c r="MJT207" s="335"/>
      <c r="MJU207" s="224"/>
      <c r="MJV207" s="424"/>
      <c r="MJW207" s="424"/>
      <c r="MJX207" s="333"/>
      <c r="MJY207" s="334"/>
      <c r="MJZ207" s="424"/>
      <c r="MKA207" s="224"/>
      <c r="MKB207" s="224"/>
      <c r="MKC207" s="335"/>
      <c r="MKD207" s="335"/>
      <c r="MKE207" s="224"/>
      <c r="MKF207" s="424"/>
      <c r="MKG207" s="424"/>
      <c r="MKH207" s="333"/>
      <c r="MKI207" s="334"/>
      <c r="MKJ207" s="424"/>
      <c r="MKK207" s="224"/>
      <c r="MKL207" s="224"/>
      <c r="MKM207" s="335"/>
      <c r="MKN207" s="335"/>
      <c r="MKO207" s="224"/>
      <c r="MKP207" s="424"/>
      <c r="MKQ207" s="424"/>
      <c r="MKR207" s="333"/>
      <c r="MKS207" s="334"/>
      <c r="MKT207" s="424"/>
      <c r="MKU207" s="224"/>
      <c r="MKV207" s="224"/>
      <c r="MKW207" s="335"/>
      <c r="MKX207" s="335"/>
      <c r="MKY207" s="224"/>
      <c r="MKZ207" s="424"/>
      <c r="MLA207" s="424"/>
      <c r="MLB207" s="333"/>
      <c r="MLC207" s="334"/>
      <c r="MLD207" s="424"/>
      <c r="MLE207" s="224"/>
      <c r="MLF207" s="224"/>
      <c r="MLG207" s="335"/>
      <c r="MLH207" s="335"/>
      <c r="MLI207" s="224"/>
      <c r="MLJ207" s="424"/>
      <c r="MLK207" s="424"/>
      <c r="MLL207" s="333"/>
      <c r="MLM207" s="334"/>
      <c r="MLN207" s="424"/>
      <c r="MLO207" s="224"/>
      <c r="MLP207" s="224"/>
      <c r="MLQ207" s="335"/>
      <c r="MLR207" s="335"/>
      <c r="MLS207" s="224"/>
      <c r="MLT207" s="424"/>
      <c r="MLU207" s="424"/>
      <c r="MLV207" s="333"/>
      <c r="MLW207" s="334"/>
      <c r="MLX207" s="424"/>
      <c r="MLY207" s="224"/>
      <c r="MLZ207" s="224"/>
      <c r="MMA207" s="335"/>
      <c r="MMB207" s="335"/>
      <c r="MMC207" s="224"/>
      <c r="MMD207" s="424"/>
      <c r="MME207" s="424"/>
      <c r="MMF207" s="333"/>
      <c r="MMG207" s="334"/>
      <c r="MMH207" s="424"/>
      <c r="MMI207" s="224"/>
      <c r="MMJ207" s="224"/>
      <c r="MMK207" s="335"/>
      <c r="MML207" s="335"/>
      <c r="MMM207" s="224"/>
      <c r="MMN207" s="424"/>
      <c r="MMO207" s="424"/>
      <c r="MMP207" s="333"/>
      <c r="MMQ207" s="334"/>
      <c r="MMR207" s="424"/>
      <c r="MMS207" s="224"/>
      <c r="MMT207" s="224"/>
      <c r="MMU207" s="335"/>
      <c r="MMV207" s="335"/>
      <c r="MMW207" s="224"/>
      <c r="MMX207" s="424"/>
      <c r="MMY207" s="424"/>
      <c r="MMZ207" s="333"/>
      <c r="MNA207" s="334"/>
      <c r="MNB207" s="424"/>
      <c r="MNC207" s="224"/>
      <c r="MND207" s="224"/>
      <c r="MNE207" s="335"/>
      <c r="MNF207" s="335"/>
      <c r="MNG207" s="224"/>
      <c r="MNH207" s="424"/>
      <c r="MNI207" s="424"/>
      <c r="MNJ207" s="333"/>
      <c r="MNK207" s="334"/>
      <c r="MNL207" s="424"/>
      <c r="MNM207" s="224"/>
      <c r="MNN207" s="224"/>
      <c r="MNO207" s="335"/>
      <c r="MNP207" s="335"/>
      <c r="MNQ207" s="224"/>
      <c r="MNR207" s="424"/>
      <c r="MNS207" s="424"/>
      <c r="MNT207" s="333"/>
      <c r="MNU207" s="334"/>
      <c r="MNV207" s="424"/>
      <c r="MNW207" s="224"/>
      <c r="MNX207" s="224"/>
      <c r="MNY207" s="335"/>
      <c r="MNZ207" s="335"/>
      <c r="MOA207" s="224"/>
      <c r="MOB207" s="424"/>
      <c r="MOC207" s="424"/>
      <c r="MOD207" s="333"/>
      <c r="MOE207" s="334"/>
      <c r="MOF207" s="424"/>
      <c r="MOG207" s="224"/>
      <c r="MOH207" s="224"/>
      <c r="MOI207" s="335"/>
      <c r="MOJ207" s="335"/>
      <c r="MOK207" s="224"/>
      <c r="MOL207" s="424"/>
      <c r="MOM207" s="424"/>
      <c r="MON207" s="333"/>
      <c r="MOO207" s="334"/>
      <c r="MOP207" s="424"/>
      <c r="MOQ207" s="224"/>
      <c r="MOR207" s="224"/>
      <c r="MOS207" s="335"/>
      <c r="MOT207" s="335"/>
      <c r="MOU207" s="224"/>
      <c r="MOV207" s="424"/>
      <c r="MOW207" s="424"/>
      <c r="MOX207" s="333"/>
      <c r="MOY207" s="334"/>
      <c r="MOZ207" s="424"/>
      <c r="MPA207" s="224"/>
      <c r="MPB207" s="224"/>
      <c r="MPC207" s="335"/>
      <c r="MPD207" s="335"/>
      <c r="MPE207" s="224"/>
      <c r="MPF207" s="424"/>
      <c r="MPG207" s="424"/>
      <c r="MPH207" s="333"/>
      <c r="MPI207" s="334"/>
      <c r="MPJ207" s="424"/>
      <c r="MPK207" s="224"/>
      <c r="MPL207" s="224"/>
      <c r="MPM207" s="335"/>
      <c r="MPN207" s="335"/>
      <c r="MPO207" s="224"/>
      <c r="MPP207" s="424"/>
      <c r="MPQ207" s="424"/>
      <c r="MPR207" s="333"/>
      <c r="MPS207" s="334"/>
      <c r="MPT207" s="424"/>
      <c r="MPU207" s="224"/>
      <c r="MPV207" s="224"/>
      <c r="MPW207" s="335"/>
      <c r="MPX207" s="335"/>
      <c r="MPY207" s="224"/>
      <c r="MPZ207" s="424"/>
      <c r="MQA207" s="424"/>
      <c r="MQB207" s="333"/>
      <c r="MQC207" s="334"/>
      <c r="MQD207" s="424"/>
      <c r="MQE207" s="224"/>
      <c r="MQF207" s="224"/>
      <c r="MQG207" s="335"/>
      <c r="MQH207" s="335"/>
      <c r="MQI207" s="224"/>
      <c r="MQJ207" s="424"/>
      <c r="MQK207" s="424"/>
      <c r="MQL207" s="333"/>
      <c r="MQM207" s="334"/>
      <c r="MQN207" s="424"/>
      <c r="MQO207" s="224"/>
      <c r="MQP207" s="224"/>
      <c r="MQQ207" s="335"/>
      <c r="MQR207" s="335"/>
      <c r="MQS207" s="224"/>
      <c r="MQT207" s="424"/>
      <c r="MQU207" s="424"/>
      <c r="MQV207" s="333"/>
      <c r="MQW207" s="334"/>
      <c r="MQX207" s="424"/>
      <c r="MQY207" s="224"/>
      <c r="MQZ207" s="224"/>
      <c r="MRA207" s="335"/>
      <c r="MRB207" s="335"/>
      <c r="MRC207" s="224"/>
      <c r="MRD207" s="424"/>
      <c r="MRE207" s="424"/>
      <c r="MRF207" s="333"/>
      <c r="MRG207" s="334"/>
      <c r="MRH207" s="424"/>
      <c r="MRI207" s="224"/>
      <c r="MRJ207" s="224"/>
      <c r="MRK207" s="335"/>
      <c r="MRL207" s="335"/>
      <c r="MRM207" s="224"/>
      <c r="MRN207" s="424"/>
      <c r="MRO207" s="424"/>
      <c r="MRP207" s="333"/>
      <c r="MRQ207" s="334"/>
      <c r="MRR207" s="424"/>
      <c r="MRS207" s="224"/>
      <c r="MRT207" s="224"/>
      <c r="MRU207" s="335"/>
      <c r="MRV207" s="335"/>
      <c r="MRW207" s="224"/>
      <c r="MRX207" s="424"/>
      <c r="MRY207" s="424"/>
      <c r="MRZ207" s="333"/>
      <c r="MSA207" s="334"/>
      <c r="MSB207" s="424"/>
      <c r="MSC207" s="224"/>
      <c r="MSD207" s="224"/>
      <c r="MSE207" s="335"/>
      <c r="MSF207" s="335"/>
      <c r="MSG207" s="224"/>
      <c r="MSH207" s="424"/>
      <c r="MSI207" s="424"/>
      <c r="MSJ207" s="333"/>
      <c r="MSK207" s="334"/>
      <c r="MSL207" s="424"/>
      <c r="MSM207" s="224"/>
      <c r="MSN207" s="224"/>
      <c r="MSO207" s="335"/>
      <c r="MSP207" s="335"/>
      <c r="MSQ207" s="224"/>
      <c r="MSR207" s="424"/>
      <c r="MSS207" s="424"/>
      <c r="MST207" s="333"/>
      <c r="MSU207" s="334"/>
      <c r="MSV207" s="424"/>
      <c r="MSW207" s="224"/>
      <c r="MSX207" s="224"/>
      <c r="MSY207" s="335"/>
      <c r="MSZ207" s="335"/>
      <c r="MTA207" s="224"/>
      <c r="MTB207" s="424"/>
      <c r="MTC207" s="424"/>
      <c r="MTD207" s="333"/>
      <c r="MTE207" s="334"/>
      <c r="MTF207" s="424"/>
      <c r="MTG207" s="224"/>
      <c r="MTH207" s="224"/>
      <c r="MTI207" s="335"/>
      <c r="MTJ207" s="335"/>
      <c r="MTK207" s="224"/>
      <c r="MTL207" s="424"/>
      <c r="MTM207" s="424"/>
      <c r="MTN207" s="333"/>
      <c r="MTO207" s="334"/>
      <c r="MTP207" s="424"/>
      <c r="MTQ207" s="224"/>
      <c r="MTR207" s="224"/>
      <c r="MTS207" s="335"/>
      <c r="MTT207" s="335"/>
      <c r="MTU207" s="224"/>
      <c r="MTV207" s="424"/>
      <c r="MTW207" s="424"/>
      <c r="MTX207" s="333"/>
      <c r="MTY207" s="334"/>
      <c r="MTZ207" s="424"/>
      <c r="MUA207" s="224"/>
      <c r="MUB207" s="224"/>
      <c r="MUC207" s="335"/>
      <c r="MUD207" s="335"/>
      <c r="MUE207" s="224"/>
      <c r="MUF207" s="424"/>
      <c r="MUG207" s="424"/>
      <c r="MUH207" s="333"/>
      <c r="MUI207" s="334"/>
      <c r="MUJ207" s="424"/>
      <c r="MUK207" s="224"/>
      <c r="MUL207" s="224"/>
      <c r="MUM207" s="335"/>
      <c r="MUN207" s="335"/>
      <c r="MUO207" s="224"/>
      <c r="MUP207" s="424"/>
      <c r="MUQ207" s="424"/>
      <c r="MUR207" s="333"/>
      <c r="MUS207" s="334"/>
      <c r="MUT207" s="424"/>
      <c r="MUU207" s="224"/>
      <c r="MUV207" s="224"/>
      <c r="MUW207" s="335"/>
      <c r="MUX207" s="335"/>
      <c r="MUY207" s="224"/>
      <c r="MUZ207" s="424"/>
      <c r="MVA207" s="424"/>
      <c r="MVB207" s="333"/>
      <c r="MVC207" s="334"/>
      <c r="MVD207" s="424"/>
      <c r="MVE207" s="224"/>
      <c r="MVF207" s="224"/>
      <c r="MVG207" s="335"/>
      <c r="MVH207" s="335"/>
      <c r="MVI207" s="224"/>
      <c r="MVJ207" s="424"/>
      <c r="MVK207" s="424"/>
      <c r="MVL207" s="333"/>
      <c r="MVM207" s="334"/>
      <c r="MVN207" s="424"/>
      <c r="MVO207" s="224"/>
      <c r="MVP207" s="224"/>
      <c r="MVQ207" s="335"/>
      <c r="MVR207" s="335"/>
      <c r="MVS207" s="224"/>
      <c r="MVT207" s="424"/>
      <c r="MVU207" s="424"/>
      <c r="MVV207" s="333"/>
      <c r="MVW207" s="334"/>
      <c r="MVX207" s="424"/>
      <c r="MVY207" s="224"/>
      <c r="MVZ207" s="224"/>
      <c r="MWA207" s="335"/>
      <c r="MWB207" s="335"/>
      <c r="MWC207" s="224"/>
      <c r="MWD207" s="424"/>
      <c r="MWE207" s="424"/>
      <c r="MWF207" s="333"/>
      <c r="MWG207" s="334"/>
      <c r="MWH207" s="424"/>
      <c r="MWI207" s="224"/>
      <c r="MWJ207" s="224"/>
      <c r="MWK207" s="335"/>
      <c r="MWL207" s="335"/>
      <c r="MWM207" s="224"/>
      <c r="MWN207" s="424"/>
      <c r="MWO207" s="424"/>
      <c r="MWP207" s="333"/>
      <c r="MWQ207" s="334"/>
      <c r="MWR207" s="424"/>
      <c r="MWS207" s="224"/>
      <c r="MWT207" s="224"/>
      <c r="MWU207" s="335"/>
      <c r="MWV207" s="335"/>
      <c r="MWW207" s="224"/>
      <c r="MWX207" s="424"/>
      <c r="MWY207" s="424"/>
      <c r="MWZ207" s="333"/>
      <c r="MXA207" s="334"/>
      <c r="MXB207" s="424"/>
      <c r="MXC207" s="224"/>
      <c r="MXD207" s="224"/>
      <c r="MXE207" s="335"/>
      <c r="MXF207" s="335"/>
      <c r="MXG207" s="224"/>
      <c r="MXH207" s="424"/>
      <c r="MXI207" s="424"/>
      <c r="MXJ207" s="333"/>
      <c r="MXK207" s="334"/>
      <c r="MXL207" s="424"/>
      <c r="MXM207" s="224"/>
      <c r="MXN207" s="224"/>
      <c r="MXO207" s="335"/>
      <c r="MXP207" s="335"/>
      <c r="MXQ207" s="224"/>
      <c r="MXR207" s="424"/>
      <c r="MXS207" s="424"/>
      <c r="MXT207" s="333"/>
      <c r="MXU207" s="334"/>
      <c r="MXV207" s="424"/>
      <c r="MXW207" s="224"/>
      <c r="MXX207" s="224"/>
      <c r="MXY207" s="335"/>
      <c r="MXZ207" s="335"/>
      <c r="MYA207" s="224"/>
      <c r="MYB207" s="424"/>
      <c r="MYC207" s="424"/>
      <c r="MYD207" s="333"/>
      <c r="MYE207" s="334"/>
      <c r="MYF207" s="424"/>
      <c r="MYG207" s="224"/>
      <c r="MYH207" s="224"/>
      <c r="MYI207" s="335"/>
      <c r="MYJ207" s="335"/>
      <c r="MYK207" s="224"/>
      <c r="MYL207" s="424"/>
      <c r="MYM207" s="424"/>
      <c r="MYN207" s="333"/>
      <c r="MYO207" s="334"/>
      <c r="MYP207" s="424"/>
      <c r="MYQ207" s="224"/>
      <c r="MYR207" s="224"/>
      <c r="MYS207" s="335"/>
      <c r="MYT207" s="335"/>
      <c r="MYU207" s="224"/>
      <c r="MYV207" s="424"/>
      <c r="MYW207" s="424"/>
      <c r="MYX207" s="333"/>
      <c r="MYY207" s="334"/>
      <c r="MYZ207" s="424"/>
      <c r="MZA207" s="224"/>
      <c r="MZB207" s="224"/>
      <c r="MZC207" s="335"/>
      <c r="MZD207" s="335"/>
      <c r="MZE207" s="224"/>
      <c r="MZF207" s="424"/>
      <c r="MZG207" s="424"/>
      <c r="MZH207" s="333"/>
      <c r="MZI207" s="334"/>
      <c r="MZJ207" s="424"/>
      <c r="MZK207" s="224"/>
      <c r="MZL207" s="224"/>
      <c r="MZM207" s="335"/>
      <c r="MZN207" s="335"/>
      <c r="MZO207" s="224"/>
      <c r="MZP207" s="424"/>
      <c r="MZQ207" s="424"/>
      <c r="MZR207" s="333"/>
      <c r="MZS207" s="334"/>
      <c r="MZT207" s="424"/>
      <c r="MZU207" s="224"/>
      <c r="MZV207" s="224"/>
      <c r="MZW207" s="335"/>
      <c r="MZX207" s="335"/>
      <c r="MZY207" s="224"/>
      <c r="MZZ207" s="424"/>
      <c r="NAA207" s="424"/>
      <c r="NAB207" s="333"/>
      <c r="NAC207" s="334"/>
      <c r="NAD207" s="424"/>
      <c r="NAE207" s="224"/>
      <c r="NAF207" s="224"/>
      <c r="NAG207" s="335"/>
      <c r="NAH207" s="335"/>
      <c r="NAI207" s="224"/>
      <c r="NAJ207" s="424"/>
      <c r="NAK207" s="424"/>
      <c r="NAL207" s="333"/>
      <c r="NAM207" s="334"/>
      <c r="NAN207" s="424"/>
      <c r="NAO207" s="224"/>
      <c r="NAP207" s="224"/>
      <c r="NAQ207" s="335"/>
      <c r="NAR207" s="335"/>
      <c r="NAS207" s="224"/>
      <c r="NAT207" s="424"/>
      <c r="NAU207" s="424"/>
      <c r="NAV207" s="333"/>
      <c r="NAW207" s="334"/>
      <c r="NAX207" s="424"/>
      <c r="NAY207" s="224"/>
      <c r="NAZ207" s="224"/>
      <c r="NBA207" s="335"/>
      <c r="NBB207" s="335"/>
      <c r="NBC207" s="224"/>
      <c r="NBD207" s="424"/>
      <c r="NBE207" s="424"/>
      <c r="NBF207" s="333"/>
      <c r="NBG207" s="334"/>
      <c r="NBH207" s="424"/>
      <c r="NBI207" s="224"/>
      <c r="NBJ207" s="224"/>
      <c r="NBK207" s="335"/>
      <c r="NBL207" s="335"/>
      <c r="NBM207" s="224"/>
      <c r="NBN207" s="424"/>
      <c r="NBO207" s="424"/>
      <c r="NBP207" s="333"/>
      <c r="NBQ207" s="334"/>
      <c r="NBR207" s="424"/>
      <c r="NBS207" s="224"/>
      <c r="NBT207" s="224"/>
      <c r="NBU207" s="335"/>
      <c r="NBV207" s="335"/>
      <c r="NBW207" s="224"/>
      <c r="NBX207" s="424"/>
      <c r="NBY207" s="424"/>
      <c r="NBZ207" s="333"/>
      <c r="NCA207" s="334"/>
      <c r="NCB207" s="424"/>
      <c r="NCC207" s="224"/>
      <c r="NCD207" s="224"/>
      <c r="NCE207" s="335"/>
      <c r="NCF207" s="335"/>
      <c r="NCG207" s="224"/>
      <c r="NCH207" s="424"/>
      <c r="NCI207" s="424"/>
      <c r="NCJ207" s="333"/>
      <c r="NCK207" s="334"/>
      <c r="NCL207" s="424"/>
      <c r="NCM207" s="224"/>
      <c r="NCN207" s="224"/>
      <c r="NCO207" s="335"/>
      <c r="NCP207" s="335"/>
      <c r="NCQ207" s="224"/>
      <c r="NCR207" s="424"/>
      <c r="NCS207" s="424"/>
      <c r="NCT207" s="333"/>
      <c r="NCU207" s="334"/>
      <c r="NCV207" s="424"/>
      <c r="NCW207" s="224"/>
      <c r="NCX207" s="224"/>
      <c r="NCY207" s="335"/>
      <c r="NCZ207" s="335"/>
      <c r="NDA207" s="224"/>
      <c r="NDB207" s="424"/>
      <c r="NDC207" s="424"/>
      <c r="NDD207" s="333"/>
      <c r="NDE207" s="334"/>
      <c r="NDF207" s="424"/>
      <c r="NDG207" s="224"/>
      <c r="NDH207" s="224"/>
      <c r="NDI207" s="335"/>
      <c r="NDJ207" s="335"/>
      <c r="NDK207" s="224"/>
      <c r="NDL207" s="424"/>
      <c r="NDM207" s="424"/>
      <c r="NDN207" s="333"/>
      <c r="NDO207" s="334"/>
      <c r="NDP207" s="424"/>
      <c r="NDQ207" s="224"/>
      <c r="NDR207" s="224"/>
      <c r="NDS207" s="335"/>
      <c r="NDT207" s="335"/>
      <c r="NDU207" s="224"/>
      <c r="NDV207" s="424"/>
      <c r="NDW207" s="424"/>
      <c r="NDX207" s="333"/>
      <c r="NDY207" s="334"/>
      <c r="NDZ207" s="424"/>
      <c r="NEA207" s="224"/>
      <c r="NEB207" s="224"/>
      <c r="NEC207" s="335"/>
      <c r="NED207" s="335"/>
      <c r="NEE207" s="224"/>
      <c r="NEF207" s="424"/>
      <c r="NEG207" s="424"/>
      <c r="NEH207" s="333"/>
      <c r="NEI207" s="334"/>
      <c r="NEJ207" s="424"/>
      <c r="NEK207" s="224"/>
      <c r="NEL207" s="224"/>
      <c r="NEM207" s="335"/>
      <c r="NEN207" s="335"/>
      <c r="NEO207" s="224"/>
      <c r="NEP207" s="424"/>
      <c r="NEQ207" s="424"/>
      <c r="NER207" s="333"/>
      <c r="NES207" s="334"/>
      <c r="NET207" s="424"/>
      <c r="NEU207" s="224"/>
      <c r="NEV207" s="224"/>
      <c r="NEW207" s="335"/>
      <c r="NEX207" s="335"/>
      <c r="NEY207" s="224"/>
      <c r="NEZ207" s="424"/>
      <c r="NFA207" s="424"/>
      <c r="NFB207" s="333"/>
      <c r="NFC207" s="334"/>
      <c r="NFD207" s="424"/>
      <c r="NFE207" s="224"/>
      <c r="NFF207" s="224"/>
      <c r="NFG207" s="335"/>
      <c r="NFH207" s="335"/>
      <c r="NFI207" s="224"/>
      <c r="NFJ207" s="424"/>
      <c r="NFK207" s="424"/>
      <c r="NFL207" s="333"/>
      <c r="NFM207" s="334"/>
      <c r="NFN207" s="424"/>
      <c r="NFO207" s="224"/>
      <c r="NFP207" s="224"/>
      <c r="NFQ207" s="335"/>
      <c r="NFR207" s="335"/>
      <c r="NFS207" s="224"/>
      <c r="NFT207" s="424"/>
      <c r="NFU207" s="424"/>
      <c r="NFV207" s="333"/>
      <c r="NFW207" s="334"/>
      <c r="NFX207" s="424"/>
      <c r="NFY207" s="224"/>
      <c r="NFZ207" s="224"/>
      <c r="NGA207" s="335"/>
      <c r="NGB207" s="335"/>
      <c r="NGC207" s="224"/>
      <c r="NGD207" s="424"/>
      <c r="NGE207" s="424"/>
      <c r="NGF207" s="333"/>
      <c r="NGG207" s="334"/>
      <c r="NGH207" s="424"/>
      <c r="NGI207" s="224"/>
      <c r="NGJ207" s="224"/>
      <c r="NGK207" s="335"/>
      <c r="NGL207" s="335"/>
      <c r="NGM207" s="224"/>
      <c r="NGN207" s="424"/>
      <c r="NGO207" s="424"/>
      <c r="NGP207" s="333"/>
      <c r="NGQ207" s="334"/>
      <c r="NGR207" s="424"/>
      <c r="NGS207" s="224"/>
      <c r="NGT207" s="224"/>
      <c r="NGU207" s="335"/>
      <c r="NGV207" s="335"/>
      <c r="NGW207" s="224"/>
      <c r="NGX207" s="424"/>
      <c r="NGY207" s="424"/>
      <c r="NGZ207" s="333"/>
      <c r="NHA207" s="334"/>
      <c r="NHB207" s="424"/>
      <c r="NHC207" s="224"/>
      <c r="NHD207" s="224"/>
      <c r="NHE207" s="335"/>
      <c r="NHF207" s="335"/>
      <c r="NHG207" s="224"/>
      <c r="NHH207" s="424"/>
      <c r="NHI207" s="424"/>
      <c r="NHJ207" s="333"/>
      <c r="NHK207" s="334"/>
      <c r="NHL207" s="424"/>
      <c r="NHM207" s="224"/>
      <c r="NHN207" s="224"/>
      <c r="NHO207" s="335"/>
      <c r="NHP207" s="335"/>
      <c r="NHQ207" s="224"/>
      <c r="NHR207" s="424"/>
      <c r="NHS207" s="424"/>
      <c r="NHT207" s="333"/>
      <c r="NHU207" s="334"/>
      <c r="NHV207" s="424"/>
      <c r="NHW207" s="224"/>
      <c r="NHX207" s="224"/>
      <c r="NHY207" s="335"/>
      <c r="NHZ207" s="335"/>
      <c r="NIA207" s="224"/>
      <c r="NIB207" s="424"/>
      <c r="NIC207" s="424"/>
      <c r="NID207" s="333"/>
      <c r="NIE207" s="334"/>
      <c r="NIF207" s="424"/>
      <c r="NIG207" s="224"/>
      <c r="NIH207" s="224"/>
      <c r="NII207" s="335"/>
      <c r="NIJ207" s="335"/>
      <c r="NIK207" s="224"/>
      <c r="NIL207" s="424"/>
      <c r="NIM207" s="424"/>
      <c r="NIN207" s="333"/>
      <c r="NIO207" s="334"/>
      <c r="NIP207" s="424"/>
      <c r="NIQ207" s="224"/>
      <c r="NIR207" s="224"/>
      <c r="NIS207" s="335"/>
      <c r="NIT207" s="335"/>
      <c r="NIU207" s="224"/>
      <c r="NIV207" s="424"/>
      <c r="NIW207" s="424"/>
      <c r="NIX207" s="333"/>
      <c r="NIY207" s="334"/>
      <c r="NIZ207" s="424"/>
      <c r="NJA207" s="224"/>
      <c r="NJB207" s="224"/>
      <c r="NJC207" s="335"/>
      <c r="NJD207" s="335"/>
      <c r="NJE207" s="224"/>
      <c r="NJF207" s="424"/>
      <c r="NJG207" s="424"/>
      <c r="NJH207" s="333"/>
      <c r="NJI207" s="334"/>
      <c r="NJJ207" s="424"/>
      <c r="NJK207" s="224"/>
      <c r="NJL207" s="224"/>
      <c r="NJM207" s="335"/>
      <c r="NJN207" s="335"/>
      <c r="NJO207" s="224"/>
      <c r="NJP207" s="424"/>
      <c r="NJQ207" s="424"/>
      <c r="NJR207" s="333"/>
      <c r="NJS207" s="334"/>
      <c r="NJT207" s="424"/>
      <c r="NJU207" s="224"/>
      <c r="NJV207" s="224"/>
      <c r="NJW207" s="335"/>
      <c r="NJX207" s="335"/>
      <c r="NJY207" s="224"/>
      <c r="NJZ207" s="424"/>
      <c r="NKA207" s="424"/>
      <c r="NKB207" s="333"/>
      <c r="NKC207" s="334"/>
      <c r="NKD207" s="424"/>
      <c r="NKE207" s="224"/>
      <c r="NKF207" s="224"/>
      <c r="NKG207" s="335"/>
      <c r="NKH207" s="335"/>
      <c r="NKI207" s="224"/>
      <c r="NKJ207" s="424"/>
      <c r="NKK207" s="424"/>
      <c r="NKL207" s="333"/>
      <c r="NKM207" s="334"/>
      <c r="NKN207" s="424"/>
      <c r="NKO207" s="224"/>
      <c r="NKP207" s="224"/>
      <c r="NKQ207" s="335"/>
      <c r="NKR207" s="335"/>
      <c r="NKS207" s="224"/>
      <c r="NKT207" s="424"/>
      <c r="NKU207" s="424"/>
      <c r="NKV207" s="333"/>
      <c r="NKW207" s="334"/>
      <c r="NKX207" s="424"/>
      <c r="NKY207" s="224"/>
      <c r="NKZ207" s="224"/>
      <c r="NLA207" s="335"/>
      <c r="NLB207" s="335"/>
      <c r="NLC207" s="224"/>
      <c r="NLD207" s="424"/>
      <c r="NLE207" s="424"/>
      <c r="NLF207" s="333"/>
      <c r="NLG207" s="334"/>
      <c r="NLH207" s="424"/>
      <c r="NLI207" s="224"/>
      <c r="NLJ207" s="224"/>
      <c r="NLK207" s="335"/>
      <c r="NLL207" s="335"/>
      <c r="NLM207" s="224"/>
      <c r="NLN207" s="424"/>
      <c r="NLO207" s="424"/>
      <c r="NLP207" s="333"/>
      <c r="NLQ207" s="334"/>
      <c r="NLR207" s="424"/>
      <c r="NLS207" s="224"/>
      <c r="NLT207" s="224"/>
      <c r="NLU207" s="335"/>
      <c r="NLV207" s="335"/>
      <c r="NLW207" s="224"/>
      <c r="NLX207" s="424"/>
      <c r="NLY207" s="424"/>
      <c r="NLZ207" s="333"/>
      <c r="NMA207" s="334"/>
      <c r="NMB207" s="424"/>
      <c r="NMC207" s="224"/>
      <c r="NMD207" s="224"/>
      <c r="NME207" s="335"/>
      <c r="NMF207" s="335"/>
      <c r="NMG207" s="224"/>
      <c r="NMH207" s="424"/>
      <c r="NMI207" s="424"/>
      <c r="NMJ207" s="333"/>
      <c r="NMK207" s="334"/>
      <c r="NML207" s="424"/>
      <c r="NMM207" s="224"/>
      <c r="NMN207" s="224"/>
      <c r="NMO207" s="335"/>
      <c r="NMP207" s="335"/>
      <c r="NMQ207" s="224"/>
      <c r="NMR207" s="424"/>
      <c r="NMS207" s="424"/>
      <c r="NMT207" s="333"/>
      <c r="NMU207" s="334"/>
      <c r="NMV207" s="424"/>
      <c r="NMW207" s="224"/>
      <c r="NMX207" s="224"/>
      <c r="NMY207" s="335"/>
      <c r="NMZ207" s="335"/>
      <c r="NNA207" s="224"/>
      <c r="NNB207" s="424"/>
      <c r="NNC207" s="424"/>
      <c r="NND207" s="333"/>
      <c r="NNE207" s="334"/>
      <c r="NNF207" s="424"/>
      <c r="NNG207" s="224"/>
      <c r="NNH207" s="224"/>
      <c r="NNI207" s="335"/>
      <c r="NNJ207" s="335"/>
      <c r="NNK207" s="224"/>
      <c r="NNL207" s="424"/>
      <c r="NNM207" s="424"/>
      <c r="NNN207" s="333"/>
      <c r="NNO207" s="334"/>
      <c r="NNP207" s="424"/>
      <c r="NNQ207" s="224"/>
      <c r="NNR207" s="224"/>
      <c r="NNS207" s="335"/>
      <c r="NNT207" s="335"/>
      <c r="NNU207" s="224"/>
      <c r="NNV207" s="424"/>
      <c r="NNW207" s="424"/>
      <c r="NNX207" s="333"/>
      <c r="NNY207" s="334"/>
      <c r="NNZ207" s="424"/>
      <c r="NOA207" s="224"/>
      <c r="NOB207" s="224"/>
      <c r="NOC207" s="335"/>
      <c r="NOD207" s="335"/>
      <c r="NOE207" s="224"/>
      <c r="NOF207" s="424"/>
      <c r="NOG207" s="424"/>
      <c r="NOH207" s="333"/>
      <c r="NOI207" s="334"/>
      <c r="NOJ207" s="424"/>
      <c r="NOK207" s="224"/>
      <c r="NOL207" s="224"/>
      <c r="NOM207" s="335"/>
      <c r="NON207" s="335"/>
      <c r="NOO207" s="224"/>
      <c r="NOP207" s="424"/>
      <c r="NOQ207" s="424"/>
      <c r="NOR207" s="333"/>
      <c r="NOS207" s="334"/>
      <c r="NOT207" s="424"/>
      <c r="NOU207" s="224"/>
      <c r="NOV207" s="224"/>
      <c r="NOW207" s="335"/>
      <c r="NOX207" s="335"/>
      <c r="NOY207" s="224"/>
      <c r="NOZ207" s="424"/>
      <c r="NPA207" s="424"/>
      <c r="NPB207" s="333"/>
      <c r="NPC207" s="334"/>
      <c r="NPD207" s="424"/>
      <c r="NPE207" s="224"/>
      <c r="NPF207" s="224"/>
      <c r="NPG207" s="335"/>
      <c r="NPH207" s="335"/>
      <c r="NPI207" s="224"/>
      <c r="NPJ207" s="424"/>
      <c r="NPK207" s="424"/>
      <c r="NPL207" s="333"/>
      <c r="NPM207" s="334"/>
      <c r="NPN207" s="424"/>
      <c r="NPO207" s="224"/>
      <c r="NPP207" s="224"/>
      <c r="NPQ207" s="335"/>
      <c r="NPR207" s="335"/>
      <c r="NPS207" s="224"/>
      <c r="NPT207" s="424"/>
      <c r="NPU207" s="424"/>
      <c r="NPV207" s="333"/>
      <c r="NPW207" s="334"/>
      <c r="NPX207" s="424"/>
      <c r="NPY207" s="224"/>
      <c r="NPZ207" s="224"/>
      <c r="NQA207" s="335"/>
      <c r="NQB207" s="335"/>
      <c r="NQC207" s="224"/>
      <c r="NQD207" s="424"/>
      <c r="NQE207" s="424"/>
      <c r="NQF207" s="333"/>
      <c r="NQG207" s="334"/>
      <c r="NQH207" s="424"/>
      <c r="NQI207" s="224"/>
      <c r="NQJ207" s="224"/>
      <c r="NQK207" s="335"/>
      <c r="NQL207" s="335"/>
      <c r="NQM207" s="224"/>
      <c r="NQN207" s="424"/>
      <c r="NQO207" s="424"/>
      <c r="NQP207" s="333"/>
      <c r="NQQ207" s="334"/>
      <c r="NQR207" s="424"/>
      <c r="NQS207" s="224"/>
      <c r="NQT207" s="224"/>
      <c r="NQU207" s="335"/>
      <c r="NQV207" s="335"/>
      <c r="NQW207" s="224"/>
      <c r="NQX207" s="424"/>
      <c r="NQY207" s="424"/>
      <c r="NQZ207" s="333"/>
      <c r="NRA207" s="334"/>
      <c r="NRB207" s="424"/>
      <c r="NRC207" s="224"/>
      <c r="NRD207" s="224"/>
      <c r="NRE207" s="335"/>
      <c r="NRF207" s="335"/>
      <c r="NRG207" s="224"/>
      <c r="NRH207" s="424"/>
      <c r="NRI207" s="424"/>
      <c r="NRJ207" s="333"/>
      <c r="NRK207" s="334"/>
      <c r="NRL207" s="424"/>
      <c r="NRM207" s="224"/>
      <c r="NRN207" s="224"/>
      <c r="NRO207" s="335"/>
      <c r="NRP207" s="335"/>
      <c r="NRQ207" s="224"/>
      <c r="NRR207" s="424"/>
      <c r="NRS207" s="424"/>
      <c r="NRT207" s="333"/>
      <c r="NRU207" s="334"/>
      <c r="NRV207" s="424"/>
      <c r="NRW207" s="224"/>
      <c r="NRX207" s="224"/>
      <c r="NRY207" s="335"/>
      <c r="NRZ207" s="335"/>
      <c r="NSA207" s="224"/>
      <c r="NSB207" s="424"/>
      <c r="NSC207" s="424"/>
      <c r="NSD207" s="333"/>
      <c r="NSE207" s="334"/>
      <c r="NSF207" s="424"/>
      <c r="NSG207" s="224"/>
      <c r="NSH207" s="224"/>
      <c r="NSI207" s="335"/>
      <c r="NSJ207" s="335"/>
      <c r="NSK207" s="224"/>
      <c r="NSL207" s="424"/>
      <c r="NSM207" s="424"/>
      <c r="NSN207" s="333"/>
      <c r="NSO207" s="334"/>
      <c r="NSP207" s="424"/>
      <c r="NSQ207" s="224"/>
      <c r="NSR207" s="224"/>
      <c r="NSS207" s="335"/>
      <c r="NST207" s="335"/>
      <c r="NSU207" s="224"/>
      <c r="NSV207" s="424"/>
      <c r="NSW207" s="424"/>
      <c r="NSX207" s="333"/>
      <c r="NSY207" s="334"/>
      <c r="NSZ207" s="424"/>
      <c r="NTA207" s="224"/>
      <c r="NTB207" s="224"/>
      <c r="NTC207" s="335"/>
      <c r="NTD207" s="335"/>
      <c r="NTE207" s="224"/>
      <c r="NTF207" s="424"/>
      <c r="NTG207" s="424"/>
      <c r="NTH207" s="333"/>
      <c r="NTI207" s="334"/>
      <c r="NTJ207" s="424"/>
      <c r="NTK207" s="224"/>
      <c r="NTL207" s="224"/>
      <c r="NTM207" s="335"/>
      <c r="NTN207" s="335"/>
      <c r="NTO207" s="224"/>
      <c r="NTP207" s="424"/>
      <c r="NTQ207" s="424"/>
      <c r="NTR207" s="333"/>
      <c r="NTS207" s="334"/>
      <c r="NTT207" s="424"/>
      <c r="NTU207" s="224"/>
      <c r="NTV207" s="224"/>
      <c r="NTW207" s="335"/>
      <c r="NTX207" s="335"/>
      <c r="NTY207" s="224"/>
      <c r="NTZ207" s="424"/>
      <c r="NUA207" s="424"/>
      <c r="NUB207" s="333"/>
      <c r="NUC207" s="334"/>
      <c r="NUD207" s="424"/>
      <c r="NUE207" s="224"/>
      <c r="NUF207" s="224"/>
      <c r="NUG207" s="335"/>
      <c r="NUH207" s="335"/>
      <c r="NUI207" s="224"/>
      <c r="NUJ207" s="424"/>
      <c r="NUK207" s="424"/>
      <c r="NUL207" s="333"/>
      <c r="NUM207" s="334"/>
      <c r="NUN207" s="424"/>
      <c r="NUO207" s="224"/>
      <c r="NUP207" s="224"/>
      <c r="NUQ207" s="335"/>
      <c r="NUR207" s="335"/>
      <c r="NUS207" s="224"/>
      <c r="NUT207" s="424"/>
      <c r="NUU207" s="424"/>
      <c r="NUV207" s="333"/>
      <c r="NUW207" s="334"/>
      <c r="NUX207" s="424"/>
      <c r="NUY207" s="224"/>
      <c r="NUZ207" s="224"/>
      <c r="NVA207" s="335"/>
      <c r="NVB207" s="335"/>
      <c r="NVC207" s="224"/>
      <c r="NVD207" s="424"/>
      <c r="NVE207" s="424"/>
      <c r="NVF207" s="333"/>
      <c r="NVG207" s="334"/>
      <c r="NVH207" s="424"/>
      <c r="NVI207" s="224"/>
      <c r="NVJ207" s="224"/>
      <c r="NVK207" s="335"/>
      <c r="NVL207" s="335"/>
      <c r="NVM207" s="224"/>
      <c r="NVN207" s="424"/>
      <c r="NVO207" s="424"/>
      <c r="NVP207" s="333"/>
      <c r="NVQ207" s="334"/>
      <c r="NVR207" s="424"/>
      <c r="NVS207" s="224"/>
      <c r="NVT207" s="224"/>
      <c r="NVU207" s="335"/>
      <c r="NVV207" s="335"/>
      <c r="NVW207" s="224"/>
      <c r="NVX207" s="424"/>
      <c r="NVY207" s="424"/>
      <c r="NVZ207" s="333"/>
      <c r="NWA207" s="334"/>
      <c r="NWB207" s="424"/>
      <c r="NWC207" s="224"/>
      <c r="NWD207" s="224"/>
      <c r="NWE207" s="335"/>
      <c r="NWF207" s="335"/>
      <c r="NWG207" s="224"/>
      <c r="NWH207" s="424"/>
      <c r="NWI207" s="424"/>
      <c r="NWJ207" s="333"/>
      <c r="NWK207" s="334"/>
      <c r="NWL207" s="424"/>
      <c r="NWM207" s="224"/>
      <c r="NWN207" s="224"/>
      <c r="NWO207" s="335"/>
      <c r="NWP207" s="335"/>
      <c r="NWQ207" s="224"/>
      <c r="NWR207" s="424"/>
      <c r="NWS207" s="424"/>
      <c r="NWT207" s="333"/>
      <c r="NWU207" s="334"/>
      <c r="NWV207" s="424"/>
      <c r="NWW207" s="224"/>
      <c r="NWX207" s="224"/>
      <c r="NWY207" s="335"/>
      <c r="NWZ207" s="335"/>
      <c r="NXA207" s="224"/>
      <c r="NXB207" s="424"/>
      <c r="NXC207" s="424"/>
      <c r="NXD207" s="333"/>
      <c r="NXE207" s="334"/>
      <c r="NXF207" s="424"/>
      <c r="NXG207" s="224"/>
      <c r="NXH207" s="224"/>
      <c r="NXI207" s="335"/>
      <c r="NXJ207" s="335"/>
      <c r="NXK207" s="224"/>
      <c r="NXL207" s="424"/>
      <c r="NXM207" s="424"/>
      <c r="NXN207" s="333"/>
      <c r="NXO207" s="334"/>
      <c r="NXP207" s="424"/>
      <c r="NXQ207" s="224"/>
      <c r="NXR207" s="224"/>
      <c r="NXS207" s="335"/>
      <c r="NXT207" s="335"/>
      <c r="NXU207" s="224"/>
      <c r="NXV207" s="424"/>
      <c r="NXW207" s="424"/>
      <c r="NXX207" s="333"/>
      <c r="NXY207" s="334"/>
      <c r="NXZ207" s="424"/>
      <c r="NYA207" s="224"/>
      <c r="NYB207" s="224"/>
      <c r="NYC207" s="335"/>
      <c r="NYD207" s="335"/>
      <c r="NYE207" s="224"/>
      <c r="NYF207" s="424"/>
      <c r="NYG207" s="424"/>
      <c r="NYH207" s="333"/>
      <c r="NYI207" s="334"/>
      <c r="NYJ207" s="424"/>
      <c r="NYK207" s="224"/>
      <c r="NYL207" s="224"/>
      <c r="NYM207" s="335"/>
      <c r="NYN207" s="335"/>
      <c r="NYO207" s="224"/>
      <c r="NYP207" s="424"/>
      <c r="NYQ207" s="424"/>
      <c r="NYR207" s="333"/>
      <c r="NYS207" s="334"/>
      <c r="NYT207" s="424"/>
      <c r="NYU207" s="224"/>
      <c r="NYV207" s="224"/>
      <c r="NYW207" s="335"/>
      <c r="NYX207" s="335"/>
      <c r="NYY207" s="224"/>
      <c r="NYZ207" s="424"/>
      <c r="NZA207" s="424"/>
      <c r="NZB207" s="333"/>
      <c r="NZC207" s="334"/>
      <c r="NZD207" s="424"/>
      <c r="NZE207" s="224"/>
      <c r="NZF207" s="224"/>
      <c r="NZG207" s="335"/>
      <c r="NZH207" s="335"/>
      <c r="NZI207" s="224"/>
      <c r="NZJ207" s="424"/>
      <c r="NZK207" s="424"/>
      <c r="NZL207" s="333"/>
      <c r="NZM207" s="334"/>
      <c r="NZN207" s="424"/>
      <c r="NZO207" s="224"/>
      <c r="NZP207" s="224"/>
      <c r="NZQ207" s="335"/>
      <c r="NZR207" s="335"/>
      <c r="NZS207" s="224"/>
      <c r="NZT207" s="424"/>
      <c r="NZU207" s="424"/>
      <c r="NZV207" s="333"/>
      <c r="NZW207" s="334"/>
      <c r="NZX207" s="424"/>
      <c r="NZY207" s="224"/>
      <c r="NZZ207" s="224"/>
      <c r="OAA207" s="335"/>
      <c r="OAB207" s="335"/>
      <c r="OAC207" s="224"/>
      <c r="OAD207" s="424"/>
      <c r="OAE207" s="424"/>
      <c r="OAF207" s="333"/>
      <c r="OAG207" s="334"/>
      <c r="OAH207" s="424"/>
      <c r="OAI207" s="224"/>
      <c r="OAJ207" s="224"/>
      <c r="OAK207" s="335"/>
      <c r="OAL207" s="335"/>
      <c r="OAM207" s="224"/>
      <c r="OAN207" s="424"/>
      <c r="OAO207" s="424"/>
      <c r="OAP207" s="333"/>
      <c r="OAQ207" s="334"/>
      <c r="OAR207" s="424"/>
      <c r="OAS207" s="224"/>
      <c r="OAT207" s="224"/>
      <c r="OAU207" s="335"/>
      <c r="OAV207" s="335"/>
      <c r="OAW207" s="224"/>
      <c r="OAX207" s="424"/>
      <c r="OAY207" s="424"/>
      <c r="OAZ207" s="333"/>
      <c r="OBA207" s="334"/>
      <c r="OBB207" s="424"/>
      <c r="OBC207" s="224"/>
      <c r="OBD207" s="224"/>
      <c r="OBE207" s="335"/>
      <c r="OBF207" s="335"/>
      <c r="OBG207" s="224"/>
      <c r="OBH207" s="424"/>
      <c r="OBI207" s="424"/>
      <c r="OBJ207" s="333"/>
      <c r="OBK207" s="334"/>
      <c r="OBL207" s="424"/>
      <c r="OBM207" s="224"/>
      <c r="OBN207" s="224"/>
      <c r="OBO207" s="335"/>
      <c r="OBP207" s="335"/>
      <c r="OBQ207" s="224"/>
      <c r="OBR207" s="424"/>
      <c r="OBS207" s="424"/>
      <c r="OBT207" s="333"/>
      <c r="OBU207" s="334"/>
      <c r="OBV207" s="424"/>
      <c r="OBW207" s="224"/>
      <c r="OBX207" s="224"/>
      <c r="OBY207" s="335"/>
      <c r="OBZ207" s="335"/>
      <c r="OCA207" s="224"/>
      <c r="OCB207" s="424"/>
      <c r="OCC207" s="424"/>
      <c r="OCD207" s="333"/>
      <c r="OCE207" s="334"/>
      <c r="OCF207" s="424"/>
      <c r="OCG207" s="224"/>
      <c r="OCH207" s="224"/>
      <c r="OCI207" s="335"/>
      <c r="OCJ207" s="335"/>
      <c r="OCK207" s="224"/>
      <c r="OCL207" s="424"/>
      <c r="OCM207" s="424"/>
      <c r="OCN207" s="333"/>
      <c r="OCO207" s="334"/>
      <c r="OCP207" s="424"/>
      <c r="OCQ207" s="224"/>
      <c r="OCR207" s="224"/>
      <c r="OCS207" s="335"/>
      <c r="OCT207" s="335"/>
      <c r="OCU207" s="224"/>
      <c r="OCV207" s="424"/>
      <c r="OCW207" s="424"/>
      <c r="OCX207" s="333"/>
      <c r="OCY207" s="334"/>
      <c r="OCZ207" s="424"/>
      <c r="ODA207" s="224"/>
      <c r="ODB207" s="224"/>
      <c r="ODC207" s="335"/>
      <c r="ODD207" s="335"/>
      <c r="ODE207" s="224"/>
      <c r="ODF207" s="424"/>
      <c r="ODG207" s="424"/>
      <c r="ODH207" s="333"/>
      <c r="ODI207" s="334"/>
      <c r="ODJ207" s="424"/>
      <c r="ODK207" s="224"/>
      <c r="ODL207" s="224"/>
      <c r="ODM207" s="335"/>
      <c r="ODN207" s="335"/>
      <c r="ODO207" s="224"/>
      <c r="ODP207" s="424"/>
      <c r="ODQ207" s="424"/>
      <c r="ODR207" s="333"/>
      <c r="ODS207" s="334"/>
      <c r="ODT207" s="424"/>
      <c r="ODU207" s="224"/>
      <c r="ODV207" s="224"/>
      <c r="ODW207" s="335"/>
      <c r="ODX207" s="335"/>
      <c r="ODY207" s="224"/>
      <c r="ODZ207" s="424"/>
      <c r="OEA207" s="424"/>
      <c r="OEB207" s="333"/>
      <c r="OEC207" s="334"/>
      <c r="OED207" s="424"/>
      <c r="OEE207" s="224"/>
      <c r="OEF207" s="224"/>
      <c r="OEG207" s="335"/>
      <c r="OEH207" s="335"/>
      <c r="OEI207" s="224"/>
      <c r="OEJ207" s="424"/>
      <c r="OEK207" s="424"/>
      <c r="OEL207" s="333"/>
      <c r="OEM207" s="334"/>
      <c r="OEN207" s="424"/>
      <c r="OEO207" s="224"/>
      <c r="OEP207" s="224"/>
      <c r="OEQ207" s="335"/>
      <c r="OER207" s="335"/>
      <c r="OES207" s="224"/>
      <c r="OET207" s="424"/>
      <c r="OEU207" s="424"/>
      <c r="OEV207" s="333"/>
      <c r="OEW207" s="334"/>
      <c r="OEX207" s="424"/>
      <c r="OEY207" s="224"/>
      <c r="OEZ207" s="224"/>
      <c r="OFA207" s="335"/>
      <c r="OFB207" s="335"/>
      <c r="OFC207" s="224"/>
      <c r="OFD207" s="424"/>
      <c r="OFE207" s="424"/>
      <c r="OFF207" s="333"/>
      <c r="OFG207" s="334"/>
      <c r="OFH207" s="424"/>
      <c r="OFI207" s="224"/>
      <c r="OFJ207" s="224"/>
      <c r="OFK207" s="335"/>
      <c r="OFL207" s="335"/>
      <c r="OFM207" s="224"/>
      <c r="OFN207" s="424"/>
      <c r="OFO207" s="424"/>
      <c r="OFP207" s="333"/>
      <c r="OFQ207" s="334"/>
      <c r="OFR207" s="424"/>
      <c r="OFS207" s="224"/>
      <c r="OFT207" s="224"/>
      <c r="OFU207" s="335"/>
      <c r="OFV207" s="335"/>
      <c r="OFW207" s="224"/>
      <c r="OFX207" s="424"/>
      <c r="OFY207" s="424"/>
      <c r="OFZ207" s="333"/>
      <c r="OGA207" s="334"/>
      <c r="OGB207" s="424"/>
      <c r="OGC207" s="224"/>
      <c r="OGD207" s="224"/>
      <c r="OGE207" s="335"/>
      <c r="OGF207" s="335"/>
      <c r="OGG207" s="224"/>
      <c r="OGH207" s="424"/>
      <c r="OGI207" s="424"/>
      <c r="OGJ207" s="333"/>
      <c r="OGK207" s="334"/>
      <c r="OGL207" s="424"/>
      <c r="OGM207" s="224"/>
      <c r="OGN207" s="224"/>
      <c r="OGO207" s="335"/>
      <c r="OGP207" s="335"/>
      <c r="OGQ207" s="224"/>
      <c r="OGR207" s="424"/>
      <c r="OGS207" s="424"/>
      <c r="OGT207" s="333"/>
      <c r="OGU207" s="334"/>
      <c r="OGV207" s="424"/>
      <c r="OGW207" s="224"/>
      <c r="OGX207" s="224"/>
      <c r="OGY207" s="335"/>
      <c r="OGZ207" s="335"/>
      <c r="OHA207" s="224"/>
      <c r="OHB207" s="424"/>
      <c r="OHC207" s="424"/>
      <c r="OHD207" s="333"/>
      <c r="OHE207" s="334"/>
      <c r="OHF207" s="424"/>
      <c r="OHG207" s="224"/>
      <c r="OHH207" s="224"/>
      <c r="OHI207" s="335"/>
      <c r="OHJ207" s="335"/>
      <c r="OHK207" s="224"/>
      <c r="OHL207" s="424"/>
      <c r="OHM207" s="424"/>
      <c r="OHN207" s="333"/>
      <c r="OHO207" s="334"/>
      <c r="OHP207" s="424"/>
      <c r="OHQ207" s="224"/>
      <c r="OHR207" s="224"/>
      <c r="OHS207" s="335"/>
      <c r="OHT207" s="335"/>
      <c r="OHU207" s="224"/>
      <c r="OHV207" s="424"/>
      <c r="OHW207" s="424"/>
      <c r="OHX207" s="333"/>
      <c r="OHY207" s="334"/>
      <c r="OHZ207" s="424"/>
      <c r="OIA207" s="224"/>
      <c r="OIB207" s="224"/>
      <c r="OIC207" s="335"/>
      <c r="OID207" s="335"/>
      <c r="OIE207" s="224"/>
      <c r="OIF207" s="424"/>
      <c r="OIG207" s="424"/>
      <c r="OIH207" s="333"/>
      <c r="OII207" s="334"/>
      <c r="OIJ207" s="424"/>
      <c r="OIK207" s="224"/>
      <c r="OIL207" s="224"/>
      <c r="OIM207" s="335"/>
      <c r="OIN207" s="335"/>
      <c r="OIO207" s="224"/>
      <c r="OIP207" s="424"/>
      <c r="OIQ207" s="424"/>
      <c r="OIR207" s="333"/>
      <c r="OIS207" s="334"/>
      <c r="OIT207" s="424"/>
      <c r="OIU207" s="224"/>
      <c r="OIV207" s="224"/>
      <c r="OIW207" s="335"/>
      <c r="OIX207" s="335"/>
      <c r="OIY207" s="224"/>
      <c r="OIZ207" s="424"/>
      <c r="OJA207" s="424"/>
      <c r="OJB207" s="333"/>
      <c r="OJC207" s="334"/>
      <c r="OJD207" s="424"/>
      <c r="OJE207" s="224"/>
      <c r="OJF207" s="224"/>
      <c r="OJG207" s="335"/>
      <c r="OJH207" s="335"/>
      <c r="OJI207" s="224"/>
      <c r="OJJ207" s="424"/>
      <c r="OJK207" s="424"/>
      <c r="OJL207" s="333"/>
      <c r="OJM207" s="334"/>
      <c r="OJN207" s="424"/>
      <c r="OJO207" s="224"/>
      <c r="OJP207" s="224"/>
      <c r="OJQ207" s="335"/>
      <c r="OJR207" s="335"/>
      <c r="OJS207" s="224"/>
      <c r="OJT207" s="424"/>
      <c r="OJU207" s="424"/>
      <c r="OJV207" s="333"/>
      <c r="OJW207" s="334"/>
      <c r="OJX207" s="424"/>
      <c r="OJY207" s="224"/>
      <c r="OJZ207" s="224"/>
      <c r="OKA207" s="335"/>
      <c r="OKB207" s="335"/>
      <c r="OKC207" s="224"/>
      <c r="OKD207" s="424"/>
      <c r="OKE207" s="424"/>
      <c r="OKF207" s="333"/>
      <c r="OKG207" s="334"/>
      <c r="OKH207" s="424"/>
      <c r="OKI207" s="224"/>
      <c r="OKJ207" s="224"/>
      <c r="OKK207" s="335"/>
      <c r="OKL207" s="335"/>
      <c r="OKM207" s="224"/>
      <c r="OKN207" s="424"/>
      <c r="OKO207" s="424"/>
      <c r="OKP207" s="333"/>
      <c r="OKQ207" s="334"/>
      <c r="OKR207" s="424"/>
      <c r="OKS207" s="224"/>
      <c r="OKT207" s="224"/>
      <c r="OKU207" s="335"/>
      <c r="OKV207" s="335"/>
      <c r="OKW207" s="224"/>
      <c r="OKX207" s="424"/>
      <c r="OKY207" s="424"/>
      <c r="OKZ207" s="333"/>
      <c r="OLA207" s="334"/>
      <c r="OLB207" s="424"/>
      <c r="OLC207" s="224"/>
      <c r="OLD207" s="224"/>
      <c r="OLE207" s="335"/>
      <c r="OLF207" s="335"/>
      <c r="OLG207" s="224"/>
      <c r="OLH207" s="424"/>
      <c r="OLI207" s="424"/>
      <c r="OLJ207" s="333"/>
      <c r="OLK207" s="334"/>
      <c r="OLL207" s="424"/>
      <c r="OLM207" s="224"/>
      <c r="OLN207" s="224"/>
      <c r="OLO207" s="335"/>
      <c r="OLP207" s="335"/>
      <c r="OLQ207" s="224"/>
      <c r="OLR207" s="424"/>
      <c r="OLS207" s="424"/>
      <c r="OLT207" s="333"/>
      <c r="OLU207" s="334"/>
      <c r="OLV207" s="424"/>
      <c r="OLW207" s="224"/>
      <c r="OLX207" s="224"/>
      <c r="OLY207" s="335"/>
      <c r="OLZ207" s="335"/>
      <c r="OMA207" s="224"/>
      <c r="OMB207" s="424"/>
      <c r="OMC207" s="424"/>
      <c r="OMD207" s="333"/>
      <c r="OME207" s="334"/>
      <c r="OMF207" s="424"/>
      <c r="OMG207" s="224"/>
      <c r="OMH207" s="224"/>
      <c r="OMI207" s="335"/>
      <c r="OMJ207" s="335"/>
      <c r="OMK207" s="224"/>
      <c r="OML207" s="424"/>
      <c r="OMM207" s="424"/>
      <c r="OMN207" s="333"/>
      <c r="OMO207" s="334"/>
      <c r="OMP207" s="424"/>
      <c r="OMQ207" s="224"/>
      <c r="OMR207" s="224"/>
      <c r="OMS207" s="335"/>
      <c r="OMT207" s="335"/>
      <c r="OMU207" s="224"/>
      <c r="OMV207" s="424"/>
      <c r="OMW207" s="424"/>
      <c r="OMX207" s="333"/>
      <c r="OMY207" s="334"/>
      <c r="OMZ207" s="424"/>
      <c r="ONA207" s="224"/>
      <c r="ONB207" s="224"/>
      <c r="ONC207" s="335"/>
      <c r="OND207" s="335"/>
      <c r="ONE207" s="224"/>
      <c r="ONF207" s="424"/>
      <c r="ONG207" s="424"/>
      <c r="ONH207" s="333"/>
      <c r="ONI207" s="334"/>
      <c r="ONJ207" s="424"/>
      <c r="ONK207" s="224"/>
      <c r="ONL207" s="224"/>
      <c r="ONM207" s="335"/>
      <c r="ONN207" s="335"/>
      <c r="ONO207" s="224"/>
      <c r="ONP207" s="424"/>
      <c r="ONQ207" s="424"/>
      <c r="ONR207" s="333"/>
      <c r="ONS207" s="334"/>
      <c r="ONT207" s="424"/>
      <c r="ONU207" s="224"/>
      <c r="ONV207" s="224"/>
      <c r="ONW207" s="335"/>
      <c r="ONX207" s="335"/>
      <c r="ONY207" s="224"/>
      <c r="ONZ207" s="424"/>
      <c r="OOA207" s="424"/>
      <c r="OOB207" s="333"/>
      <c r="OOC207" s="334"/>
      <c r="OOD207" s="424"/>
      <c r="OOE207" s="224"/>
      <c r="OOF207" s="224"/>
      <c r="OOG207" s="335"/>
      <c r="OOH207" s="335"/>
      <c r="OOI207" s="224"/>
      <c r="OOJ207" s="424"/>
      <c r="OOK207" s="424"/>
      <c r="OOL207" s="333"/>
      <c r="OOM207" s="334"/>
      <c r="OON207" s="424"/>
      <c r="OOO207" s="224"/>
      <c r="OOP207" s="224"/>
      <c r="OOQ207" s="335"/>
      <c r="OOR207" s="335"/>
      <c r="OOS207" s="224"/>
      <c r="OOT207" s="424"/>
      <c r="OOU207" s="424"/>
      <c r="OOV207" s="333"/>
      <c r="OOW207" s="334"/>
      <c r="OOX207" s="424"/>
      <c r="OOY207" s="224"/>
      <c r="OOZ207" s="224"/>
      <c r="OPA207" s="335"/>
      <c r="OPB207" s="335"/>
      <c r="OPC207" s="224"/>
      <c r="OPD207" s="424"/>
      <c r="OPE207" s="424"/>
      <c r="OPF207" s="333"/>
      <c r="OPG207" s="334"/>
      <c r="OPH207" s="424"/>
      <c r="OPI207" s="224"/>
      <c r="OPJ207" s="224"/>
      <c r="OPK207" s="335"/>
      <c r="OPL207" s="335"/>
      <c r="OPM207" s="224"/>
      <c r="OPN207" s="424"/>
      <c r="OPO207" s="424"/>
      <c r="OPP207" s="333"/>
      <c r="OPQ207" s="334"/>
      <c r="OPR207" s="424"/>
      <c r="OPS207" s="224"/>
      <c r="OPT207" s="224"/>
      <c r="OPU207" s="335"/>
      <c r="OPV207" s="335"/>
      <c r="OPW207" s="224"/>
      <c r="OPX207" s="424"/>
      <c r="OPY207" s="424"/>
      <c r="OPZ207" s="333"/>
      <c r="OQA207" s="334"/>
      <c r="OQB207" s="424"/>
      <c r="OQC207" s="224"/>
      <c r="OQD207" s="224"/>
      <c r="OQE207" s="335"/>
      <c r="OQF207" s="335"/>
      <c r="OQG207" s="224"/>
      <c r="OQH207" s="424"/>
      <c r="OQI207" s="424"/>
      <c r="OQJ207" s="333"/>
      <c r="OQK207" s="334"/>
      <c r="OQL207" s="424"/>
      <c r="OQM207" s="224"/>
      <c r="OQN207" s="224"/>
      <c r="OQO207" s="335"/>
      <c r="OQP207" s="335"/>
      <c r="OQQ207" s="224"/>
      <c r="OQR207" s="424"/>
      <c r="OQS207" s="424"/>
      <c r="OQT207" s="333"/>
      <c r="OQU207" s="334"/>
      <c r="OQV207" s="424"/>
      <c r="OQW207" s="224"/>
      <c r="OQX207" s="224"/>
      <c r="OQY207" s="335"/>
      <c r="OQZ207" s="335"/>
      <c r="ORA207" s="224"/>
      <c r="ORB207" s="424"/>
      <c r="ORC207" s="424"/>
      <c r="ORD207" s="333"/>
      <c r="ORE207" s="334"/>
      <c r="ORF207" s="424"/>
      <c r="ORG207" s="224"/>
      <c r="ORH207" s="224"/>
      <c r="ORI207" s="335"/>
      <c r="ORJ207" s="335"/>
      <c r="ORK207" s="224"/>
      <c r="ORL207" s="424"/>
      <c r="ORM207" s="424"/>
      <c r="ORN207" s="333"/>
      <c r="ORO207" s="334"/>
      <c r="ORP207" s="424"/>
      <c r="ORQ207" s="224"/>
      <c r="ORR207" s="224"/>
      <c r="ORS207" s="335"/>
      <c r="ORT207" s="335"/>
      <c r="ORU207" s="224"/>
      <c r="ORV207" s="424"/>
      <c r="ORW207" s="424"/>
      <c r="ORX207" s="333"/>
      <c r="ORY207" s="334"/>
      <c r="ORZ207" s="424"/>
      <c r="OSA207" s="224"/>
      <c r="OSB207" s="224"/>
      <c r="OSC207" s="335"/>
      <c r="OSD207" s="335"/>
      <c r="OSE207" s="224"/>
      <c r="OSF207" s="424"/>
      <c r="OSG207" s="424"/>
      <c r="OSH207" s="333"/>
      <c r="OSI207" s="334"/>
      <c r="OSJ207" s="424"/>
      <c r="OSK207" s="224"/>
      <c r="OSL207" s="224"/>
      <c r="OSM207" s="335"/>
      <c r="OSN207" s="335"/>
      <c r="OSO207" s="224"/>
      <c r="OSP207" s="424"/>
      <c r="OSQ207" s="424"/>
      <c r="OSR207" s="333"/>
      <c r="OSS207" s="334"/>
      <c r="OST207" s="424"/>
      <c r="OSU207" s="224"/>
      <c r="OSV207" s="224"/>
      <c r="OSW207" s="335"/>
      <c r="OSX207" s="335"/>
      <c r="OSY207" s="224"/>
      <c r="OSZ207" s="424"/>
      <c r="OTA207" s="424"/>
      <c r="OTB207" s="333"/>
      <c r="OTC207" s="334"/>
      <c r="OTD207" s="424"/>
      <c r="OTE207" s="224"/>
      <c r="OTF207" s="224"/>
      <c r="OTG207" s="335"/>
      <c r="OTH207" s="335"/>
      <c r="OTI207" s="224"/>
      <c r="OTJ207" s="424"/>
      <c r="OTK207" s="424"/>
      <c r="OTL207" s="333"/>
      <c r="OTM207" s="334"/>
      <c r="OTN207" s="424"/>
      <c r="OTO207" s="224"/>
      <c r="OTP207" s="224"/>
      <c r="OTQ207" s="335"/>
      <c r="OTR207" s="335"/>
      <c r="OTS207" s="224"/>
      <c r="OTT207" s="424"/>
      <c r="OTU207" s="424"/>
      <c r="OTV207" s="333"/>
      <c r="OTW207" s="334"/>
      <c r="OTX207" s="424"/>
      <c r="OTY207" s="224"/>
      <c r="OTZ207" s="224"/>
      <c r="OUA207" s="335"/>
      <c r="OUB207" s="335"/>
      <c r="OUC207" s="224"/>
      <c r="OUD207" s="424"/>
      <c r="OUE207" s="424"/>
      <c r="OUF207" s="333"/>
      <c r="OUG207" s="334"/>
      <c r="OUH207" s="424"/>
      <c r="OUI207" s="224"/>
      <c r="OUJ207" s="224"/>
      <c r="OUK207" s="335"/>
      <c r="OUL207" s="335"/>
      <c r="OUM207" s="224"/>
      <c r="OUN207" s="424"/>
      <c r="OUO207" s="424"/>
      <c r="OUP207" s="333"/>
      <c r="OUQ207" s="334"/>
      <c r="OUR207" s="424"/>
      <c r="OUS207" s="224"/>
      <c r="OUT207" s="224"/>
      <c r="OUU207" s="335"/>
      <c r="OUV207" s="335"/>
      <c r="OUW207" s="224"/>
      <c r="OUX207" s="424"/>
      <c r="OUY207" s="424"/>
      <c r="OUZ207" s="333"/>
      <c r="OVA207" s="334"/>
      <c r="OVB207" s="424"/>
      <c r="OVC207" s="224"/>
      <c r="OVD207" s="224"/>
      <c r="OVE207" s="335"/>
      <c r="OVF207" s="335"/>
      <c r="OVG207" s="224"/>
      <c r="OVH207" s="424"/>
      <c r="OVI207" s="424"/>
      <c r="OVJ207" s="333"/>
      <c r="OVK207" s="334"/>
      <c r="OVL207" s="424"/>
      <c r="OVM207" s="224"/>
      <c r="OVN207" s="224"/>
      <c r="OVO207" s="335"/>
      <c r="OVP207" s="335"/>
      <c r="OVQ207" s="224"/>
      <c r="OVR207" s="424"/>
      <c r="OVS207" s="424"/>
      <c r="OVT207" s="333"/>
      <c r="OVU207" s="334"/>
      <c r="OVV207" s="424"/>
      <c r="OVW207" s="224"/>
      <c r="OVX207" s="224"/>
      <c r="OVY207" s="335"/>
      <c r="OVZ207" s="335"/>
      <c r="OWA207" s="224"/>
      <c r="OWB207" s="424"/>
      <c r="OWC207" s="424"/>
      <c r="OWD207" s="333"/>
      <c r="OWE207" s="334"/>
      <c r="OWF207" s="424"/>
      <c r="OWG207" s="224"/>
      <c r="OWH207" s="224"/>
      <c r="OWI207" s="335"/>
      <c r="OWJ207" s="335"/>
      <c r="OWK207" s="224"/>
      <c r="OWL207" s="424"/>
      <c r="OWM207" s="424"/>
      <c r="OWN207" s="333"/>
      <c r="OWO207" s="334"/>
      <c r="OWP207" s="424"/>
      <c r="OWQ207" s="224"/>
      <c r="OWR207" s="224"/>
      <c r="OWS207" s="335"/>
      <c r="OWT207" s="335"/>
      <c r="OWU207" s="224"/>
      <c r="OWV207" s="424"/>
      <c r="OWW207" s="424"/>
      <c r="OWX207" s="333"/>
      <c r="OWY207" s="334"/>
      <c r="OWZ207" s="424"/>
      <c r="OXA207" s="224"/>
      <c r="OXB207" s="224"/>
      <c r="OXC207" s="335"/>
      <c r="OXD207" s="335"/>
      <c r="OXE207" s="224"/>
      <c r="OXF207" s="424"/>
      <c r="OXG207" s="424"/>
      <c r="OXH207" s="333"/>
      <c r="OXI207" s="334"/>
      <c r="OXJ207" s="424"/>
      <c r="OXK207" s="224"/>
      <c r="OXL207" s="224"/>
      <c r="OXM207" s="335"/>
      <c r="OXN207" s="335"/>
      <c r="OXO207" s="224"/>
      <c r="OXP207" s="424"/>
      <c r="OXQ207" s="424"/>
      <c r="OXR207" s="333"/>
      <c r="OXS207" s="334"/>
      <c r="OXT207" s="424"/>
      <c r="OXU207" s="224"/>
      <c r="OXV207" s="224"/>
      <c r="OXW207" s="335"/>
      <c r="OXX207" s="335"/>
      <c r="OXY207" s="224"/>
      <c r="OXZ207" s="424"/>
      <c r="OYA207" s="424"/>
      <c r="OYB207" s="333"/>
      <c r="OYC207" s="334"/>
      <c r="OYD207" s="424"/>
      <c r="OYE207" s="224"/>
      <c r="OYF207" s="224"/>
      <c r="OYG207" s="335"/>
      <c r="OYH207" s="335"/>
      <c r="OYI207" s="224"/>
      <c r="OYJ207" s="424"/>
      <c r="OYK207" s="424"/>
      <c r="OYL207" s="333"/>
      <c r="OYM207" s="334"/>
      <c r="OYN207" s="424"/>
      <c r="OYO207" s="224"/>
      <c r="OYP207" s="224"/>
      <c r="OYQ207" s="335"/>
      <c r="OYR207" s="335"/>
      <c r="OYS207" s="224"/>
      <c r="OYT207" s="424"/>
      <c r="OYU207" s="424"/>
      <c r="OYV207" s="333"/>
      <c r="OYW207" s="334"/>
      <c r="OYX207" s="424"/>
      <c r="OYY207" s="224"/>
      <c r="OYZ207" s="224"/>
      <c r="OZA207" s="335"/>
      <c r="OZB207" s="335"/>
      <c r="OZC207" s="224"/>
      <c r="OZD207" s="424"/>
      <c r="OZE207" s="424"/>
      <c r="OZF207" s="333"/>
      <c r="OZG207" s="334"/>
      <c r="OZH207" s="424"/>
      <c r="OZI207" s="224"/>
      <c r="OZJ207" s="224"/>
      <c r="OZK207" s="335"/>
      <c r="OZL207" s="335"/>
      <c r="OZM207" s="224"/>
      <c r="OZN207" s="424"/>
      <c r="OZO207" s="424"/>
      <c r="OZP207" s="333"/>
      <c r="OZQ207" s="334"/>
      <c r="OZR207" s="424"/>
      <c r="OZS207" s="224"/>
      <c r="OZT207" s="224"/>
      <c r="OZU207" s="335"/>
      <c r="OZV207" s="335"/>
      <c r="OZW207" s="224"/>
      <c r="OZX207" s="424"/>
      <c r="OZY207" s="424"/>
      <c r="OZZ207" s="333"/>
      <c r="PAA207" s="334"/>
      <c r="PAB207" s="424"/>
      <c r="PAC207" s="224"/>
      <c r="PAD207" s="224"/>
      <c r="PAE207" s="335"/>
      <c r="PAF207" s="335"/>
      <c r="PAG207" s="224"/>
      <c r="PAH207" s="424"/>
      <c r="PAI207" s="424"/>
      <c r="PAJ207" s="333"/>
      <c r="PAK207" s="334"/>
      <c r="PAL207" s="424"/>
      <c r="PAM207" s="224"/>
      <c r="PAN207" s="224"/>
      <c r="PAO207" s="335"/>
      <c r="PAP207" s="335"/>
      <c r="PAQ207" s="224"/>
      <c r="PAR207" s="424"/>
      <c r="PAS207" s="424"/>
      <c r="PAT207" s="333"/>
      <c r="PAU207" s="334"/>
      <c r="PAV207" s="424"/>
      <c r="PAW207" s="224"/>
      <c r="PAX207" s="224"/>
      <c r="PAY207" s="335"/>
      <c r="PAZ207" s="335"/>
      <c r="PBA207" s="224"/>
      <c r="PBB207" s="424"/>
      <c r="PBC207" s="424"/>
      <c r="PBD207" s="333"/>
      <c r="PBE207" s="334"/>
      <c r="PBF207" s="424"/>
      <c r="PBG207" s="224"/>
      <c r="PBH207" s="224"/>
      <c r="PBI207" s="335"/>
      <c r="PBJ207" s="335"/>
      <c r="PBK207" s="224"/>
      <c r="PBL207" s="424"/>
      <c r="PBM207" s="424"/>
      <c r="PBN207" s="333"/>
      <c r="PBO207" s="334"/>
      <c r="PBP207" s="424"/>
      <c r="PBQ207" s="224"/>
      <c r="PBR207" s="224"/>
      <c r="PBS207" s="335"/>
      <c r="PBT207" s="335"/>
      <c r="PBU207" s="224"/>
      <c r="PBV207" s="424"/>
      <c r="PBW207" s="424"/>
      <c r="PBX207" s="333"/>
      <c r="PBY207" s="334"/>
      <c r="PBZ207" s="424"/>
      <c r="PCA207" s="224"/>
      <c r="PCB207" s="224"/>
      <c r="PCC207" s="335"/>
      <c r="PCD207" s="335"/>
      <c r="PCE207" s="224"/>
      <c r="PCF207" s="424"/>
      <c r="PCG207" s="424"/>
      <c r="PCH207" s="333"/>
      <c r="PCI207" s="334"/>
      <c r="PCJ207" s="424"/>
      <c r="PCK207" s="224"/>
      <c r="PCL207" s="224"/>
      <c r="PCM207" s="335"/>
      <c r="PCN207" s="335"/>
      <c r="PCO207" s="224"/>
      <c r="PCP207" s="424"/>
      <c r="PCQ207" s="424"/>
      <c r="PCR207" s="333"/>
      <c r="PCS207" s="334"/>
      <c r="PCT207" s="424"/>
      <c r="PCU207" s="224"/>
      <c r="PCV207" s="224"/>
      <c r="PCW207" s="335"/>
      <c r="PCX207" s="335"/>
      <c r="PCY207" s="224"/>
      <c r="PCZ207" s="424"/>
      <c r="PDA207" s="424"/>
      <c r="PDB207" s="333"/>
      <c r="PDC207" s="334"/>
      <c r="PDD207" s="424"/>
      <c r="PDE207" s="224"/>
      <c r="PDF207" s="224"/>
      <c r="PDG207" s="335"/>
      <c r="PDH207" s="335"/>
      <c r="PDI207" s="224"/>
      <c r="PDJ207" s="424"/>
      <c r="PDK207" s="424"/>
      <c r="PDL207" s="333"/>
      <c r="PDM207" s="334"/>
      <c r="PDN207" s="424"/>
      <c r="PDO207" s="224"/>
      <c r="PDP207" s="224"/>
      <c r="PDQ207" s="335"/>
      <c r="PDR207" s="335"/>
      <c r="PDS207" s="224"/>
      <c r="PDT207" s="424"/>
      <c r="PDU207" s="424"/>
      <c r="PDV207" s="333"/>
      <c r="PDW207" s="334"/>
      <c r="PDX207" s="424"/>
      <c r="PDY207" s="224"/>
      <c r="PDZ207" s="224"/>
      <c r="PEA207" s="335"/>
      <c r="PEB207" s="335"/>
      <c r="PEC207" s="224"/>
      <c r="PED207" s="424"/>
      <c r="PEE207" s="424"/>
      <c r="PEF207" s="333"/>
      <c r="PEG207" s="334"/>
      <c r="PEH207" s="424"/>
      <c r="PEI207" s="224"/>
      <c r="PEJ207" s="224"/>
      <c r="PEK207" s="335"/>
      <c r="PEL207" s="335"/>
      <c r="PEM207" s="224"/>
      <c r="PEN207" s="424"/>
      <c r="PEO207" s="424"/>
      <c r="PEP207" s="333"/>
      <c r="PEQ207" s="334"/>
      <c r="PER207" s="424"/>
      <c r="PES207" s="224"/>
      <c r="PET207" s="224"/>
      <c r="PEU207" s="335"/>
      <c r="PEV207" s="335"/>
      <c r="PEW207" s="224"/>
      <c r="PEX207" s="424"/>
      <c r="PEY207" s="424"/>
      <c r="PEZ207" s="333"/>
      <c r="PFA207" s="334"/>
      <c r="PFB207" s="424"/>
      <c r="PFC207" s="224"/>
      <c r="PFD207" s="224"/>
      <c r="PFE207" s="335"/>
      <c r="PFF207" s="335"/>
      <c r="PFG207" s="224"/>
      <c r="PFH207" s="424"/>
      <c r="PFI207" s="424"/>
      <c r="PFJ207" s="333"/>
      <c r="PFK207" s="334"/>
      <c r="PFL207" s="424"/>
      <c r="PFM207" s="224"/>
      <c r="PFN207" s="224"/>
      <c r="PFO207" s="335"/>
      <c r="PFP207" s="335"/>
      <c r="PFQ207" s="224"/>
      <c r="PFR207" s="424"/>
      <c r="PFS207" s="424"/>
      <c r="PFT207" s="333"/>
      <c r="PFU207" s="334"/>
      <c r="PFV207" s="424"/>
      <c r="PFW207" s="224"/>
      <c r="PFX207" s="224"/>
      <c r="PFY207" s="335"/>
      <c r="PFZ207" s="335"/>
      <c r="PGA207" s="224"/>
      <c r="PGB207" s="424"/>
      <c r="PGC207" s="424"/>
      <c r="PGD207" s="333"/>
      <c r="PGE207" s="334"/>
      <c r="PGF207" s="424"/>
      <c r="PGG207" s="224"/>
      <c r="PGH207" s="224"/>
      <c r="PGI207" s="335"/>
      <c r="PGJ207" s="335"/>
      <c r="PGK207" s="224"/>
      <c r="PGL207" s="424"/>
      <c r="PGM207" s="424"/>
      <c r="PGN207" s="333"/>
      <c r="PGO207" s="334"/>
      <c r="PGP207" s="424"/>
      <c r="PGQ207" s="224"/>
      <c r="PGR207" s="224"/>
      <c r="PGS207" s="335"/>
      <c r="PGT207" s="335"/>
      <c r="PGU207" s="224"/>
      <c r="PGV207" s="424"/>
      <c r="PGW207" s="424"/>
      <c r="PGX207" s="333"/>
      <c r="PGY207" s="334"/>
      <c r="PGZ207" s="424"/>
      <c r="PHA207" s="224"/>
      <c r="PHB207" s="224"/>
      <c r="PHC207" s="335"/>
      <c r="PHD207" s="335"/>
      <c r="PHE207" s="224"/>
      <c r="PHF207" s="424"/>
      <c r="PHG207" s="424"/>
      <c r="PHH207" s="333"/>
      <c r="PHI207" s="334"/>
      <c r="PHJ207" s="424"/>
      <c r="PHK207" s="224"/>
      <c r="PHL207" s="224"/>
      <c r="PHM207" s="335"/>
      <c r="PHN207" s="335"/>
      <c r="PHO207" s="224"/>
      <c r="PHP207" s="424"/>
      <c r="PHQ207" s="424"/>
      <c r="PHR207" s="333"/>
      <c r="PHS207" s="334"/>
      <c r="PHT207" s="424"/>
      <c r="PHU207" s="224"/>
      <c r="PHV207" s="224"/>
      <c r="PHW207" s="335"/>
      <c r="PHX207" s="335"/>
      <c r="PHY207" s="224"/>
      <c r="PHZ207" s="424"/>
      <c r="PIA207" s="424"/>
      <c r="PIB207" s="333"/>
      <c r="PIC207" s="334"/>
      <c r="PID207" s="424"/>
      <c r="PIE207" s="224"/>
      <c r="PIF207" s="224"/>
      <c r="PIG207" s="335"/>
      <c r="PIH207" s="335"/>
      <c r="PII207" s="224"/>
      <c r="PIJ207" s="424"/>
      <c r="PIK207" s="424"/>
      <c r="PIL207" s="333"/>
      <c r="PIM207" s="334"/>
      <c r="PIN207" s="424"/>
      <c r="PIO207" s="224"/>
      <c r="PIP207" s="224"/>
      <c r="PIQ207" s="335"/>
      <c r="PIR207" s="335"/>
      <c r="PIS207" s="224"/>
      <c r="PIT207" s="424"/>
      <c r="PIU207" s="424"/>
      <c r="PIV207" s="333"/>
      <c r="PIW207" s="334"/>
      <c r="PIX207" s="424"/>
      <c r="PIY207" s="224"/>
      <c r="PIZ207" s="224"/>
      <c r="PJA207" s="335"/>
      <c r="PJB207" s="335"/>
      <c r="PJC207" s="224"/>
      <c r="PJD207" s="424"/>
      <c r="PJE207" s="424"/>
      <c r="PJF207" s="333"/>
      <c r="PJG207" s="334"/>
      <c r="PJH207" s="424"/>
      <c r="PJI207" s="224"/>
      <c r="PJJ207" s="224"/>
      <c r="PJK207" s="335"/>
      <c r="PJL207" s="335"/>
      <c r="PJM207" s="224"/>
      <c r="PJN207" s="424"/>
      <c r="PJO207" s="424"/>
      <c r="PJP207" s="333"/>
      <c r="PJQ207" s="334"/>
      <c r="PJR207" s="424"/>
      <c r="PJS207" s="224"/>
      <c r="PJT207" s="224"/>
      <c r="PJU207" s="335"/>
      <c r="PJV207" s="335"/>
      <c r="PJW207" s="224"/>
      <c r="PJX207" s="424"/>
      <c r="PJY207" s="424"/>
      <c r="PJZ207" s="333"/>
      <c r="PKA207" s="334"/>
      <c r="PKB207" s="424"/>
      <c r="PKC207" s="224"/>
      <c r="PKD207" s="224"/>
      <c r="PKE207" s="335"/>
      <c r="PKF207" s="335"/>
      <c r="PKG207" s="224"/>
      <c r="PKH207" s="424"/>
      <c r="PKI207" s="424"/>
      <c r="PKJ207" s="333"/>
      <c r="PKK207" s="334"/>
      <c r="PKL207" s="424"/>
      <c r="PKM207" s="224"/>
      <c r="PKN207" s="224"/>
      <c r="PKO207" s="335"/>
      <c r="PKP207" s="335"/>
      <c r="PKQ207" s="224"/>
      <c r="PKR207" s="424"/>
      <c r="PKS207" s="424"/>
      <c r="PKT207" s="333"/>
      <c r="PKU207" s="334"/>
      <c r="PKV207" s="424"/>
      <c r="PKW207" s="224"/>
      <c r="PKX207" s="224"/>
      <c r="PKY207" s="335"/>
      <c r="PKZ207" s="335"/>
      <c r="PLA207" s="224"/>
      <c r="PLB207" s="424"/>
      <c r="PLC207" s="424"/>
      <c r="PLD207" s="333"/>
      <c r="PLE207" s="334"/>
      <c r="PLF207" s="424"/>
      <c r="PLG207" s="224"/>
      <c r="PLH207" s="224"/>
      <c r="PLI207" s="335"/>
      <c r="PLJ207" s="335"/>
      <c r="PLK207" s="224"/>
      <c r="PLL207" s="424"/>
      <c r="PLM207" s="424"/>
      <c r="PLN207" s="333"/>
      <c r="PLO207" s="334"/>
      <c r="PLP207" s="424"/>
      <c r="PLQ207" s="224"/>
      <c r="PLR207" s="224"/>
      <c r="PLS207" s="335"/>
      <c r="PLT207" s="335"/>
      <c r="PLU207" s="224"/>
      <c r="PLV207" s="424"/>
      <c r="PLW207" s="424"/>
      <c r="PLX207" s="333"/>
      <c r="PLY207" s="334"/>
      <c r="PLZ207" s="424"/>
      <c r="PMA207" s="224"/>
      <c r="PMB207" s="224"/>
      <c r="PMC207" s="335"/>
      <c r="PMD207" s="335"/>
      <c r="PME207" s="224"/>
      <c r="PMF207" s="424"/>
      <c r="PMG207" s="424"/>
      <c r="PMH207" s="333"/>
      <c r="PMI207" s="334"/>
      <c r="PMJ207" s="424"/>
      <c r="PMK207" s="224"/>
      <c r="PML207" s="224"/>
      <c r="PMM207" s="335"/>
      <c r="PMN207" s="335"/>
      <c r="PMO207" s="224"/>
      <c r="PMP207" s="424"/>
      <c r="PMQ207" s="424"/>
      <c r="PMR207" s="333"/>
      <c r="PMS207" s="334"/>
      <c r="PMT207" s="424"/>
      <c r="PMU207" s="224"/>
      <c r="PMV207" s="224"/>
      <c r="PMW207" s="335"/>
      <c r="PMX207" s="335"/>
      <c r="PMY207" s="224"/>
      <c r="PMZ207" s="424"/>
      <c r="PNA207" s="424"/>
      <c r="PNB207" s="333"/>
      <c r="PNC207" s="334"/>
      <c r="PND207" s="424"/>
      <c r="PNE207" s="224"/>
      <c r="PNF207" s="224"/>
      <c r="PNG207" s="335"/>
      <c r="PNH207" s="335"/>
      <c r="PNI207" s="224"/>
      <c r="PNJ207" s="424"/>
      <c r="PNK207" s="424"/>
      <c r="PNL207" s="333"/>
      <c r="PNM207" s="334"/>
      <c r="PNN207" s="424"/>
      <c r="PNO207" s="224"/>
      <c r="PNP207" s="224"/>
      <c r="PNQ207" s="335"/>
      <c r="PNR207" s="335"/>
      <c r="PNS207" s="224"/>
      <c r="PNT207" s="424"/>
      <c r="PNU207" s="424"/>
      <c r="PNV207" s="333"/>
      <c r="PNW207" s="334"/>
      <c r="PNX207" s="424"/>
      <c r="PNY207" s="224"/>
      <c r="PNZ207" s="224"/>
      <c r="POA207" s="335"/>
      <c r="POB207" s="335"/>
      <c r="POC207" s="224"/>
      <c r="POD207" s="424"/>
      <c r="POE207" s="424"/>
      <c r="POF207" s="333"/>
      <c r="POG207" s="334"/>
      <c r="POH207" s="424"/>
      <c r="POI207" s="224"/>
      <c r="POJ207" s="224"/>
      <c r="POK207" s="335"/>
      <c r="POL207" s="335"/>
      <c r="POM207" s="224"/>
      <c r="PON207" s="424"/>
      <c r="POO207" s="424"/>
      <c r="POP207" s="333"/>
      <c r="POQ207" s="334"/>
      <c r="POR207" s="424"/>
      <c r="POS207" s="224"/>
      <c r="POT207" s="224"/>
      <c r="POU207" s="335"/>
      <c r="POV207" s="335"/>
      <c r="POW207" s="224"/>
      <c r="POX207" s="424"/>
      <c r="POY207" s="424"/>
      <c r="POZ207" s="333"/>
      <c r="PPA207" s="334"/>
      <c r="PPB207" s="424"/>
      <c r="PPC207" s="224"/>
      <c r="PPD207" s="224"/>
      <c r="PPE207" s="335"/>
      <c r="PPF207" s="335"/>
      <c r="PPG207" s="224"/>
      <c r="PPH207" s="424"/>
      <c r="PPI207" s="424"/>
      <c r="PPJ207" s="333"/>
      <c r="PPK207" s="334"/>
      <c r="PPL207" s="424"/>
      <c r="PPM207" s="224"/>
      <c r="PPN207" s="224"/>
      <c r="PPO207" s="335"/>
      <c r="PPP207" s="335"/>
      <c r="PPQ207" s="224"/>
      <c r="PPR207" s="424"/>
      <c r="PPS207" s="424"/>
      <c r="PPT207" s="333"/>
      <c r="PPU207" s="334"/>
      <c r="PPV207" s="424"/>
      <c r="PPW207" s="224"/>
      <c r="PPX207" s="224"/>
      <c r="PPY207" s="335"/>
      <c r="PPZ207" s="335"/>
      <c r="PQA207" s="224"/>
      <c r="PQB207" s="424"/>
      <c r="PQC207" s="424"/>
      <c r="PQD207" s="333"/>
      <c r="PQE207" s="334"/>
      <c r="PQF207" s="424"/>
      <c r="PQG207" s="224"/>
      <c r="PQH207" s="224"/>
      <c r="PQI207" s="335"/>
      <c r="PQJ207" s="335"/>
      <c r="PQK207" s="224"/>
      <c r="PQL207" s="424"/>
      <c r="PQM207" s="424"/>
      <c r="PQN207" s="333"/>
      <c r="PQO207" s="334"/>
      <c r="PQP207" s="424"/>
      <c r="PQQ207" s="224"/>
      <c r="PQR207" s="224"/>
      <c r="PQS207" s="335"/>
      <c r="PQT207" s="335"/>
      <c r="PQU207" s="224"/>
      <c r="PQV207" s="424"/>
      <c r="PQW207" s="424"/>
      <c r="PQX207" s="333"/>
      <c r="PQY207" s="334"/>
      <c r="PQZ207" s="424"/>
      <c r="PRA207" s="224"/>
      <c r="PRB207" s="224"/>
      <c r="PRC207" s="335"/>
      <c r="PRD207" s="335"/>
      <c r="PRE207" s="224"/>
      <c r="PRF207" s="424"/>
      <c r="PRG207" s="424"/>
      <c r="PRH207" s="333"/>
      <c r="PRI207" s="334"/>
      <c r="PRJ207" s="424"/>
      <c r="PRK207" s="224"/>
      <c r="PRL207" s="224"/>
      <c r="PRM207" s="335"/>
      <c r="PRN207" s="335"/>
      <c r="PRO207" s="224"/>
      <c r="PRP207" s="424"/>
      <c r="PRQ207" s="424"/>
      <c r="PRR207" s="333"/>
      <c r="PRS207" s="334"/>
      <c r="PRT207" s="424"/>
      <c r="PRU207" s="224"/>
      <c r="PRV207" s="224"/>
      <c r="PRW207" s="335"/>
      <c r="PRX207" s="335"/>
      <c r="PRY207" s="224"/>
      <c r="PRZ207" s="424"/>
      <c r="PSA207" s="424"/>
      <c r="PSB207" s="333"/>
      <c r="PSC207" s="334"/>
      <c r="PSD207" s="424"/>
      <c r="PSE207" s="224"/>
      <c r="PSF207" s="224"/>
      <c r="PSG207" s="335"/>
      <c r="PSH207" s="335"/>
      <c r="PSI207" s="224"/>
      <c r="PSJ207" s="424"/>
      <c r="PSK207" s="424"/>
      <c r="PSL207" s="333"/>
      <c r="PSM207" s="334"/>
      <c r="PSN207" s="424"/>
      <c r="PSO207" s="224"/>
      <c r="PSP207" s="224"/>
      <c r="PSQ207" s="335"/>
      <c r="PSR207" s="335"/>
      <c r="PSS207" s="224"/>
      <c r="PST207" s="424"/>
      <c r="PSU207" s="424"/>
      <c r="PSV207" s="333"/>
      <c r="PSW207" s="334"/>
      <c r="PSX207" s="424"/>
      <c r="PSY207" s="224"/>
      <c r="PSZ207" s="224"/>
      <c r="PTA207" s="335"/>
      <c r="PTB207" s="335"/>
      <c r="PTC207" s="224"/>
      <c r="PTD207" s="424"/>
      <c r="PTE207" s="424"/>
      <c r="PTF207" s="333"/>
      <c r="PTG207" s="334"/>
      <c r="PTH207" s="424"/>
      <c r="PTI207" s="224"/>
      <c r="PTJ207" s="224"/>
      <c r="PTK207" s="335"/>
      <c r="PTL207" s="335"/>
      <c r="PTM207" s="224"/>
      <c r="PTN207" s="424"/>
      <c r="PTO207" s="424"/>
      <c r="PTP207" s="333"/>
      <c r="PTQ207" s="334"/>
      <c r="PTR207" s="424"/>
      <c r="PTS207" s="224"/>
      <c r="PTT207" s="224"/>
      <c r="PTU207" s="335"/>
      <c r="PTV207" s="335"/>
      <c r="PTW207" s="224"/>
      <c r="PTX207" s="424"/>
      <c r="PTY207" s="424"/>
      <c r="PTZ207" s="333"/>
      <c r="PUA207" s="334"/>
      <c r="PUB207" s="424"/>
      <c r="PUC207" s="224"/>
      <c r="PUD207" s="224"/>
      <c r="PUE207" s="335"/>
      <c r="PUF207" s="335"/>
      <c r="PUG207" s="224"/>
      <c r="PUH207" s="424"/>
      <c r="PUI207" s="424"/>
      <c r="PUJ207" s="333"/>
      <c r="PUK207" s="334"/>
      <c r="PUL207" s="424"/>
      <c r="PUM207" s="224"/>
      <c r="PUN207" s="224"/>
      <c r="PUO207" s="335"/>
      <c r="PUP207" s="335"/>
      <c r="PUQ207" s="224"/>
      <c r="PUR207" s="424"/>
      <c r="PUS207" s="424"/>
      <c r="PUT207" s="333"/>
      <c r="PUU207" s="334"/>
      <c r="PUV207" s="424"/>
      <c r="PUW207" s="224"/>
      <c r="PUX207" s="224"/>
      <c r="PUY207" s="335"/>
      <c r="PUZ207" s="335"/>
      <c r="PVA207" s="224"/>
      <c r="PVB207" s="424"/>
      <c r="PVC207" s="424"/>
      <c r="PVD207" s="333"/>
      <c r="PVE207" s="334"/>
      <c r="PVF207" s="424"/>
      <c r="PVG207" s="224"/>
      <c r="PVH207" s="224"/>
      <c r="PVI207" s="335"/>
      <c r="PVJ207" s="335"/>
      <c r="PVK207" s="224"/>
      <c r="PVL207" s="424"/>
      <c r="PVM207" s="424"/>
      <c r="PVN207" s="333"/>
      <c r="PVO207" s="334"/>
      <c r="PVP207" s="424"/>
      <c r="PVQ207" s="224"/>
      <c r="PVR207" s="224"/>
      <c r="PVS207" s="335"/>
      <c r="PVT207" s="335"/>
      <c r="PVU207" s="224"/>
      <c r="PVV207" s="424"/>
      <c r="PVW207" s="424"/>
      <c r="PVX207" s="333"/>
      <c r="PVY207" s="334"/>
      <c r="PVZ207" s="424"/>
      <c r="PWA207" s="224"/>
      <c r="PWB207" s="224"/>
      <c r="PWC207" s="335"/>
      <c r="PWD207" s="335"/>
      <c r="PWE207" s="224"/>
      <c r="PWF207" s="424"/>
      <c r="PWG207" s="424"/>
      <c r="PWH207" s="333"/>
      <c r="PWI207" s="334"/>
      <c r="PWJ207" s="424"/>
      <c r="PWK207" s="224"/>
      <c r="PWL207" s="224"/>
      <c r="PWM207" s="335"/>
      <c r="PWN207" s="335"/>
      <c r="PWO207" s="224"/>
      <c r="PWP207" s="424"/>
      <c r="PWQ207" s="424"/>
      <c r="PWR207" s="333"/>
      <c r="PWS207" s="334"/>
      <c r="PWT207" s="424"/>
      <c r="PWU207" s="224"/>
      <c r="PWV207" s="224"/>
      <c r="PWW207" s="335"/>
      <c r="PWX207" s="335"/>
      <c r="PWY207" s="224"/>
      <c r="PWZ207" s="424"/>
      <c r="PXA207" s="424"/>
      <c r="PXB207" s="333"/>
      <c r="PXC207" s="334"/>
      <c r="PXD207" s="424"/>
      <c r="PXE207" s="224"/>
      <c r="PXF207" s="224"/>
      <c r="PXG207" s="335"/>
      <c r="PXH207" s="335"/>
      <c r="PXI207" s="224"/>
      <c r="PXJ207" s="424"/>
      <c r="PXK207" s="424"/>
      <c r="PXL207" s="333"/>
      <c r="PXM207" s="334"/>
      <c r="PXN207" s="424"/>
      <c r="PXO207" s="224"/>
      <c r="PXP207" s="224"/>
      <c r="PXQ207" s="335"/>
      <c r="PXR207" s="335"/>
      <c r="PXS207" s="224"/>
      <c r="PXT207" s="424"/>
      <c r="PXU207" s="424"/>
      <c r="PXV207" s="333"/>
      <c r="PXW207" s="334"/>
      <c r="PXX207" s="424"/>
      <c r="PXY207" s="224"/>
      <c r="PXZ207" s="224"/>
      <c r="PYA207" s="335"/>
      <c r="PYB207" s="335"/>
      <c r="PYC207" s="224"/>
      <c r="PYD207" s="424"/>
      <c r="PYE207" s="424"/>
      <c r="PYF207" s="333"/>
      <c r="PYG207" s="334"/>
      <c r="PYH207" s="424"/>
      <c r="PYI207" s="224"/>
      <c r="PYJ207" s="224"/>
      <c r="PYK207" s="335"/>
      <c r="PYL207" s="335"/>
      <c r="PYM207" s="224"/>
      <c r="PYN207" s="424"/>
      <c r="PYO207" s="424"/>
      <c r="PYP207" s="333"/>
      <c r="PYQ207" s="334"/>
      <c r="PYR207" s="424"/>
      <c r="PYS207" s="224"/>
      <c r="PYT207" s="224"/>
      <c r="PYU207" s="335"/>
      <c r="PYV207" s="335"/>
      <c r="PYW207" s="224"/>
      <c r="PYX207" s="424"/>
      <c r="PYY207" s="424"/>
      <c r="PYZ207" s="333"/>
      <c r="PZA207" s="334"/>
      <c r="PZB207" s="424"/>
      <c r="PZC207" s="224"/>
      <c r="PZD207" s="224"/>
      <c r="PZE207" s="335"/>
      <c r="PZF207" s="335"/>
      <c r="PZG207" s="224"/>
      <c r="PZH207" s="424"/>
      <c r="PZI207" s="424"/>
      <c r="PZJ207" s="333"/>
      <c r="PZK207" s="334"/>
      <c r="PZL207" s="424"/>
      <c r="PZM207" s="224"/>
      <c r="PZN207" s="224"/>
      <c r="PZO207" s="335"/>
      <c r="PZP207" s="335"/>
      <c r="PZQ207" s="224"/>
      <c r="PZR207" s="424"/>
      <c r="PZS207" s="424"/>
      <c r="PZT207" s="333"/>
      <c r="PZU207" s="334"/>
      <c r="PZV207" s="424"/>
      <c r="PZW207" s="224"/>
      <c r="PZX207" s="224"/>
      <c r="PZY207" s="335"/>
      <c r="PZZ207" s="335"/>
      <c r="QAA207" s="224"/>
      <c r="QAB207" s="424"/>
      <c r="QAC207" s="424"/>
      <c r="QAD207" s="333"/>
      <c r="QAE207" s="334"/>
      <c r="QAF207" s="424"/>
      <c r="QAG207" s="224"/>
      <c r="QAH207" s="224"/>
      <c r="QAI207" s="335"/>
      <c r="QAJ207" s="335"/>
      <c r="QAK207" s="224"/>
      <c r="QAL207" s="424"/>
      <c r="QAM207" s="424"/>
      <c r="QAN207" s="333"/>
      <c r="QAO207" s="334"/>
      <c r="QAP207" s="424"/>
      <c r="QAQ207" s="224"/>
      <c r="QAR207" s="224"/>
      <c r="QAS207" s="335"/>
      <c r="QAT207" s="335"/>
      <c r="QAU207" s="224"/>
      <c r="QAV207" s="424"/>
      <c r="QAW207" s="424"/>
      <c r="QAX207" s="333"/>
      <c r="QAY207" s="334"/>
      <c r="QAZ207" s="424"/>
      <c r="QBA207" s="224"/>
      <c r="QBB207" s="224"/>
      <c r="QBC207" s="335"/>
      <c r="QBD207" s="335"/>
      <c r="QBE207" s="224"/>
      <c r="QBF207" s="424"/>
      <c r="QBG207" s="424"/>
      <c r="QBH207" s="333"/>
      <c r="QBI207" s="334"/>
      <c r="QBJ207" s="424"/>
      <c r="QBK207" s="224"/>
      <c r="QBL207" s="224"/>
      <c r="QBM207" s="335"/>
      <c r="QBN207" s="335"/>
      <c r="QBO207" s="224"/>
      <c r="QBP207" s="424"/>
      <c r="QBQ207" s="424"/>
      <c r="QBR207" s="333"/>
      <c r="QBS207" s="334"/>
      <c r="QBT207" s="424"/>
      <c r="QBU207" s="224"/>
      <c r="QBV207" s="224"/>
      <c r="QBW207" s="335"/>
      <c r="QBX207" s="335"/>
      <c r="QBY207" s="224"/>
      <c r="QBZ207" s="424"/>
      <c r="QCA207" s="424"/>
      <c r="QCB207" s="333"/>
      <c r="QCC207" s="334"/>
      <c r="QCD207" s="424"/>
      <c r="QCE207" s="224"/>
      <c r="QCF207" s="224"/>
      <c r="QCG207" s="335"/>
      <c r="QCH207" s="335"/>
      <c r="QCI207" s="224"/>
      <c r="QCJ207" s="424"/>
      <c r="QCK207" s="424"/>
      <c r="QCL207" s="333"/>
      <c r="QCM207" s="334"/>
      <c r="QCN207" s="424"/>
      <c r="QCO207" s="224"/>
      <c r="QCP207" s="224"/>
      <c r="QCQ207" s="335"/>
      <c r="QCR207" s="335"/>
      <c r="QCS207" s="224"/>
      <c r="QCT207" s="424"/>
      <c r="QCU207" s="424"/>
      <c r="QCV207" s="333"/>
      <c r="QCW207" s="334"/>
      <c r="QCX207" s="424"/>
      <c r="QCY207" s="224"/>
      <c r="QCZ207" s="224"/>
      <c r="QDA207" s="335"/>
      <c r="QDB207" s="335"/>
      <c r="QDC207" s="224"/>
      <c r="QDD207" s="424"/>
      <c r="QDE207" s="424"/>
      <c r="QDF207" s="333"/>
      <c r="QDG207" s="334"/>
      <c r="QDH207" s="424"/>
      <c r="QDI207" s="224"/>
      <c r="QDJ207" s="224"/>
      <c r="QDK207" s="335"/>
      <c r="QDL207" s="335"/>
      <c r="QDM207" s="224"/>
      <c r="QDN207" s="424"/>
      <c r="QDO207" s="424"/>
      <c r="QDP207" s="333"/>
      <c r="QDQ207" s="334"/>
      <c r="QDR207" s="424"/>
      <c r="QDS207" s="224"/>
      <c r="QDT207" s="224"/>
      <c r="QDU207" s="335"/>
      <c r="QDV207" s="335"/>
      <c r="QDW207" s="224"/>
      <c r="QDX207" s="424"/>
      <c r="QDY207" s="424"/>
      <c r="QDZ207" s="333"/>
      <c r="QEA207" s="334"/>
      <c r="QEB207" s="424"/>
      <c r="QEC207" s="224"/>
      <c r="QED207" s="224"/>
      <c r="QEE207" s="335"/>
      <c r="QEF207" s="335"/>
      <c r="QEG207" s="224"/>
      <c r="QEH207" s="424"/>
      <c r="QEI207" s="424"/>
      <c r="QEJ207" s="333"/>
      <c r="QEK207" s="334"/>
      <c r="QEL207" s="424"/>
      <c r="QEM207" s="224"/>
      <c r="QEN207" s="224"/>
      <c r="QEO207" s="335"/>
      <c r="QEP207" s="335"/>
      <c r="QEQ207" s="224"/>
      <c r="QER207" s="424"/>
      <c r="QES207" s="424"/>
      <c r="QET207" s="333"/>
      <c r="QEU207" s="334"/>
      <c r="QEV207" s="424"/>
      <c r="QEW207" s="224"/>
      <c r="QEX207" s="224"/>
      <c r="QEY207" s="335"/>
      <c r="QEZ207" s="335"/>
      <c r="QFA207" s="224"/>
      <c r="QFB207" s="424"/>
      <c r="QFC207" s="424"/>
      <c r="QFD207" s="333"/>
      <c r="QFE207" s="334"/>
      <c r="QFF207" s="424"/>
      <c r="QFG207" s="224"/>
      <c r="QFH207" s="224"/>
      <c r="QFI207" s="335"/>
      <c r="QFJ207" s="335"/>
      <c r="QFK207" s="224"/>
      <c r="QFL207" s="424"/>
      <c r="QFM207" s="424"/>
      <c r="QFN207" s="333"/>
      <c r="QFO207" s="334"/>
      <c r="QFP207" s="424"/>
      <c r="QFQ207" s="224"/>
      <c r="QFR207" s="224"/>
      <c r="QFS207" s="335"/>
      <c r="QFT207" s="335"/>
      <c r="QFU207" s="224"/>
      <c r="QFV207" s="424"/>
      <c r="QFW207" s="424"/>
      <c r="QFX207" s="333"/>
      <c r="QFY207" s="334"/>
      <c r="QFZ207" s="424"/>
      <c r="QGA207" s="224"/>
      <c r="QGB207" s="224"/>
      <c r="QGC207" s="335"/>
      <c r="QGD207" s="335"/>
      <c r="QGE207" s="224"/>
      <c r="QGF207" s="424"/>
      <c r="QGG207" s="424"/>
      <c r="QGH207" s="333"/>
      <c r="QGI207" s="334"/>
      <c r="QGJ207" s="424"/>
      <c r="QGK207" s="224"/>
      <c r="QGL207" s="224"/>
      <c r="QGM207" s="335"/>
      <c r="QGN207" s="335"/>
      <c r="QGO207" s="224"/>
      <c r="QGP207" s="424"/>
      <c r="QGQ207" s="424"/>
      <c r="QGR207" s="333"/>
      <c r="QGS207" s="334"/>
      <c r="QGT207" s="424"/>
      <c r="QGU207" s="224"/>
      <c r="QGV207" s="224"/>
      <c r="QGW207" s="335"/>
      <c r="QGX207" s="335"/>
      <c r="QGY207" s="224"/>
      <c r="QGZ207" s="424"/>
      <c r="QHA207" s="424"/>
      <c r="QHB207" s="333"/>
      <c r="QHC207" s="334"/>
      <c r="QHD207" s="424"/>
      <c r="QHE207" s="224"/>
      <c r="QHF207" s="224"/>
      <c r="QHG207" s="335"/>
      <c r="QHH207" s="335"/>
      <c r="QHI207" s="224"/>
      <c r="QHJ207" s="424"/>
      <c r="QHK207" s="424"/>
      <c r="QHL207" s="333"/>
      <c r="QHM207" s="334"/>
      <c r="QHN207" s="424"/>
      <c r="QHO207" s="224"/>
      <c r="QHP207" s="224"/>
      <c r="QHQ207" s="335"/>
      <c r="QHR207" s="335"/>
      <c r="QHS207" s="224"/>
      <c r="QHT207" s="424"/>
      <c r="QHU207" s="424"/>
      <c r="QHV207" s="333"/>
      <c r="QHW207" s="334"/>
      <c r="QHX207" s="424"/>
      <c r="QHY207" s="224"/>
      <c r="QHZ207" s="224"/>
      <c r="QIA207" s="335"/>
      <c r="QIB207" s="335"/>
      <c r="QIC207" s="224"/>
      <c r="QID207" s="424"/>
      <c r="QIE207" s="424"/>
      <c r="QIF207" s="333"/>
      <c r="QIG207" s="334"/>
      <c r="QIH207" s="424"/>
      <c r="QII207" s="224"/>
      <c r="QIJ207" s="224"/>
      <c r="QIK207" s="335"/>
      <c r="QIL207" s="335"/>
      <c r="QIM207" s="224"/>
      <c r="QIN207" s="424"/>
      <c r="QIO207" s="424"/>
      <c r="QIP207" s="333"/>
      <c r="QIQ207" s="334"/>
      <c r="QIR207" s="424"/>
      <c r="QIS207" s="224"/>
      <c r="QIT207" s="224"/>
      <c r="QIU207" s="335"/>
      <c r="QIV207" s="335"/>
      <c r="QIW207" s="224"/>
      <c r="QIX207" s="424"/>
      <c r="QIY207" s="424"/>
      <c r="QIZ207" s="333"/>
      <c r="QJA207" s="334"/>
      <c r="QJB207" s="424"/>
      <c r="QJC207" s="224"/>
      <c r="QJD207" s="224"/>
      <c r="QJE207" s="335"/>
      <c r="QJF207" s="335"/>
      <c r="QJG207" s="224"/>
      <c r="QJH207" s="424"/>
      <c r="QJI207" s="424"/>
      <c r="QJJ207" s="333"/>
      <c r="QJK207" s="334"/>
      <c r="QJL207" s="424"/>
      <c r="QJM207" s="224"/>
      <c r="QJN207" s="224"/>
      <c r="QJO207" s="335"/>
      <c r="QJP207" s="335"/>
      <c r="QJQ207" s="224"/>
      <c r="QJR207" s="424"/>
      <c r="QJS207" s="424"/>
      <c r="QJT207" s="333"/>
      <c r="QJU207" s="334"/>
      <c r="QJV207" s="424"/>
      <c r="QJW207" s="224"/>
      <c r="QJX207" s="224"/>
      <c r="QJY207" s="335"/>
      <c r="QJZ207" s="335"/>
      <c r="QKA207" s="224"/>
      <c r="QKB207" s="424"/>
      <c r="QKC207" s="424"/>
      <c r="QKD207" s="333"/>
      <c r="QKE207" s="334"/>
      <c r="QKF207" s="424"/>
      <c r="QKG207" s="224"/>
      <c r="QKH207" s="224"/>
      <c r="QKI207" s="335"/>
      <c r="QKJ207" s="335"/>
      <c r="QKK207" s="224"/>
      <c r="QKL207" s="424"/>
      <c r="QKM207" s="424"/>
      <c r="QKN207" s="333"/>
      <c r="QKO207" s="334"/>
      <c r="QKP207" s="424"/>
      <c r="QKQ207" s="224"/>
      <c r="QKR207" s="224"/>
      <c r="QKS207" s="335"/>
      <c r="QKT207" s="335"/>
      <c r="QKU207" s="224"/>
      <c r="QKV207" s="424"/>
      <c r="QKW207" s="424"/>
      <c r="QKX207" s="333"/>
      <c r="QKY207" s="334"/>
      <c r="QKZ207" s="424"/>
      <c r="QLA207" s="224"/>
      <c r="QLB207" s="224"/>
      <c r="QLC207" s="335"/>
      <c r="QLD207" s="335"/>
      <c r="QLE207" s="224"/>
      <c r="QLF207" s="424"/>
      <c r="QLG207" s="424"/>
      <c r="QLH207" s="333"/>
      <c r="QLI207" s="334"/>
      <c r="QLJ207" s="424"/>
      <c r="QLK207" s="224"/>
      <c r="QLL207" s="224"/>
      <c r="QLM207" s="335"/>
      <c r="QLN207" s="335"/>
      <c r="QLO207" s="224"/>
      <c r="QLP207" s="424"/>
      <c r="QLQ207" s="424"/>
      <c r="QLR207" s="333"/>
      <c r="QLS207" s="334"/>
      <c r="QLT207" s="424"/>
      <c r="QLU207" s="224"/>
      <c r="QLV207" s="224"/>
      <c r="QLW207" s="335"/>
      <c r="QLX207" s="335"/>
      <c r="QLY207" s="224"/>
      <c r="QLZ207" s="424"/>
      <c r="QMA207" s="424"/>
      <c r="QMB207" s="333"/>
      <c r="QMC207" s="334"/>
      <c r="QMD207" s="424"/>
      <c r="QME207" s="224"/>
      <c r="QMF207" s="224"/>
      <c r="QMG207" s="335"/>
      <c r="QMH207" s="335"/>
      <c r="QMI207" s="224"/>
      <c r="QMJ207" s="424"/>
      <c r="QMK207" s="424"/>
      <c r="QML207" s="333"/>
      <c r="QMM207" s="334"/>
      <c r="QMN207" s="424"/>
      <c r="QMO207" s="224"/>
      <c r="QMP207" s="224"/>
      <c r="QMQ207" s="335"/>
      <c r="QMR207" s="335"/>
      <c r="QMS207" s="224"/>
      <c r="QMT207" s="424"/>
      <c r="QMU207" s="424"/>
      <c r="QMV207" s="333"/>
      <c r="QMW207" s="334"/>
      <c r="QMX207" s="424"/>
      <c r="QMY207" s="224"/>
      <c r="QMZ207" s="224"/>
      <c r="QNA207" s="335"/>
      <c r="QNB207" s="335"/>
      <c r="QNC207" s="224"/>
      <c r="QND207" s="424"/>
      <c r="QNE207" s="424"/>
      <c r="QNF207" s="333"/>
      <c r="QNG207" s="334"/>
      <c r="QNH207" s="424"/>
      <c r="QNI207" s="224"/>
      <c r="QNJ207" s="224"/>
      <c r="QNK207" s="335"/>
      <c r="QNL207" s="335"/>
      <c r="QNM207" s="224"/>
      <c r="QNN207" s="424"/>
      <c r="QNO207" s="424"/>
      <c r="QNP207" s="333"/>
      <c r="QNQ207" s="334"/>
      <c r="QNR207" s="424"/>
      <c r="QNS207" s="224"/>
      <c r="QNT207" s="224"/>
      <c r="QNU207" s="335"/>
      <c r="QNV207" s="335"/>
      <c r="QNW207" s="224"/>
      <c r="QNX207" s="424"/>
      <c r="QNY207" s="424"/>
      <c r="QNZ207" s="333"/>
      <c r="QOA207" s="334"/>
      <c r="QOB207" s="424"/>
      <c r="QOC207" s="224"/>
      <c r="QOD207" s="224"/>
      <c r="QOE207" s="335"/>
      <c r="QOF207" s="335"/>
      <c r="QOG207" s="224"/>
      <c r="QOH207" s="424"/>
      <c r="QOI207" s="424"/>
      <c r="QOJ207" s="333"/>
      <c r="QOK207" s="334"/>
      <c r="QOL207" s="424"/>
      <c r="QOM207" s="224"/>
      <c r="QON207" s="224"/>
      <c r="QOO207" s="335"/>
      <c r="QOP207" s="335"/>
      <c r="QOQ207" s="224"/>
      <c r="QOR207" s="424"/>
      <c r="QOS207" s="424"/>
      <c r="QOT207" s="333"/>
      <c r="QOU207" s="334"/>
      <c r="QOV207" s="424"/>
      <c r="QOW207" s="224"/>
      <c r="QOX207" s="224"/>
      <c r="QOY207" s="335"/>
      <c r="QOZ207" s="335"/>
      <c r="QPA207" s="224"/>
      <c r="QPB207" s="424"/>
      <c r="QPC207" s="424"/>
      <c r="QPD207" s="333"/>
      <c r="QPE207" s="334"/>
      <c r="QPF207" s="424"/>
      <c r="QPG207" s="224"/>
      <c r="QPH207" s="224"/>
      <c r="QPI207" s="335"/>
      <c r="QPJ207" s="335"/>
      <c r="QPK207" s="224"/>
      <c r="QPL207" s="424"/>
      <c r="QPM207" s="424"/>
      <c r="QPN207" s="333"/>
      <c r="QPO207" s="334"/>
      <c r="QPP207" s="424"/>
      <c r="QPQ207" s="224"/>
      <c r="QPR207" s="224"/>
      <c r="QPS207" s="335"/>
      <c r="QPT207" s="335"/>
      <c r="QPU207" s="224"/>
      <c r="QPV207" s="424"/>
      <c r="QPW207" s="424"/>
      <c r="QPX207" s="333"/>
      <c r="QPY207" s="334"/>
      <c r="QPZ207" s="424"/>
      <c r="QQA207" s="224"/>
      <c r="QQB207" s="224"/>
      <c r="QQC207" s="335"/>
      <c r="QQD207" s="335"/>
      <c r="QQE207" s="224"/>
      <c r="QQF207" s="424"/>
      <c r="QQG207" s="424"/>
      <c r="QQH207" s="333"/>
      <c r="QQI207" s="334"/>
      <c r="QQJ207" s="424"/>
      <c r="QQK207" s="224"/>
      <c r="QQL207" s="224"/>
      <c r="QQM207" s="335"/>
      <c r="QQN207" s="335"/>
      <c r="QQO207" s="224"/>
      <c r="QQP207" s="424"/>
      <c r="QQQ207" s="424"/>
      <c r="QQR207" s="333"/>
      <c r="QQS207" s="334"/>
      <c r="QQT207" s="424"/>
      <c r="QQU207" s="224"/>
      <c r="QQV207" s="224"/>
      <c r="QQW207" s="335"/>
      <c r="QQX207" s="335"/>
      <c r="QQY207" s="224"/>
      <c r="QQZ207" s="424"/>
      <c r="QRA207" s="424"/>
      <c r="QRB207" s="333"/>
      <c r="QRC207" s="334"/>
      <c r="QRD207" s="424"/>
      <c r="QRE207" s="224"/>
      <c r="QRF207" s="224"/>
      <c r="QRG207" s="335"/>
      <c r="QRH207" s="335"/>
      <c r="QRI207" s="224"/>
      <c r="QRJ207" s="424"/>
      <c r="QRK207" s="424"/>
      <c r="QRL207" s="333"/>
      <c r="QRM207" s="334"/>
      <c r="QRN207" s="424"/>
      <c r="QRO207" s="224"/>
      <c r="QRP207" s="224"/>
      <c r="QRQ207" s="335"/>
      <c r="QRR207" s="335"/>
      <c r="QRS207" s="224"/>
      <c r="QRT207" s="424"/>
      <c r="QRU207" s="424"/>
      <c r="QRV207" s="333"/>
      <c r="QRW207" s="334"/>
      <c r="QRX207" s="424"/>
      <c r="QRY207" s="224"/>
      <c r="QRZ207" s="224"/>
      <c r="QSA207" s="335"/>
      <c r="QSB207" s="335"/>
      <c r="QSC207" s="224"/>
      <c r="QSD207" s="424"/>
      <c r="QSE207" s="424"/>
      <c r="QSF207" s="333"/>
      <c r="QSG207" s="334"/>
      <c r="QSH207" s="424"/>
      <c r="QSI207" s="224"/>
      <c r="QSJ207" s="224"/>
      <c r="QSK207" s="335"/>
      <c r="QSL207" s="335"/>
      <c r="QSM207" s="224"/>
      <c r="QSN207" s="424"/>
      <c r="QSO207" s="424"/>
      <c r="QSP207" s="333"/>
      <c r="QSQ207" s="334"/>
      <c r="QSR207" s="424"/>
      <c r="QSS207" s="224"/>
      <c r="QST207" s="224"/>
      <c r="QSU207" s="335"/>
      <c r="QSV207" s="335"/>
      <c r="QSW207" s="224"/>
      <c r="QSX207" s="424"/>
      <c r="QSY207" s="424"/>
      <c r="QSZ207" s="333"/>
      <c r="QTA207" s="334"/>
      <c r="QTB207" s="424"/>
      <c r="QTC207" s="224"/>
      <c r="QTD207" s="224"/>
      <c r="QTE207" s="335"/>
      <c r="QTF207" s="335"/>
      <c r="QTG207" s="224"/>
      <c r="QTH207" s="424"/>
      <c r="QTI207" s="424"/>
      <c r="QTJ207" s="333"/>
      <c r="QTK207" s="334"/>
      <c r="QTL207" s="424"/>
      <c r="QTM207" s="224"/>
      <c r="QTN207" s="224"/>
      <c r="QTO207" s="335"/>
      <c r="QTP207" s="335"/>
      <c r="QTQ207" s="224"/>
      <c r="QTR207" s="424"/>
      <c r="QTS207" s="424"/>
      <c r="QTT207" s="333"/>
      <c r="QTU207" s="334"/>
      <c r="QTV207" s="424"/>
      <c r="QTW207" s="224"/>
      <c r="QTX207" s="224"/>
      <c r="QTY207" s="335"/>
      <c r="QTZ207" s="335"/>
      <c r="QUA207" s="224"/>
      <c r="QUB207" s="424"/>
      <c r="QUC207" s="424"/>
      <c r="QUD207" s="333"/>
      <c r="QUE207" s="334"/>
      <c r="QUF207" s="424"/>
      <c r="QUG207" s="224"/>
      <c r="QUH207" s="224"/>
      <c r="QUI207" s="335"/>
      <c r="QUJ207" s="335"/>
      <c r="QUK207" s="224"/>
      <c r="QUL207" s="424"/>
      <c r="QUM207" s="424"/>
      <c r="QUN207" s="333"/>
      <c r="QUO207" s="334"/>
      <c r="QUP207" s="424"/>
      <c r="QUQ207" s="224"/>
      <c r="QUR207" s="224"/>
      <c r="QUS207" s="335"/>
      <c r="QUT207" s="335"/>
      <c r="QUU207" s="224"/>
      <c r="QUV207" s="424"/>
      <c r="QUW207" s="424"/>
      <c r="QUX207" s="333"/>
      <c r="QUY207" s="334"/>
      <c r="QUZ207" s="424"/>
      <c r="QVA207" s="224"/>
      <c r="QVB207" s="224"/>
      <c r="QVC207" s="335"/>
      <c r="QVD207" s="335"/>
      <c r="QVE207" s="224"/>
      <c r="QVF207" s="424"/>
      <c r="QVG207" s="424"/>
      <c r="QVH207" s="333"/>
      <c r="QVI207" s="334"/>
      <c r="QVJ207" s="424"/>
      <c r="QVK207" s="224"/>
      <c r="QVL207" s="224"/>
      <c r="QVM207" s="335"/>
      <c r="QVN207" s="335"/>
      <c r="QVO207" s="224"/>
      <c r="QVP207" s="424"/>
      <c r="QVQ207" s="424"/>
      <c r="QVR207" s="333"/>
      <c r="QVS207" s="334"/>
      <c r="QVT207" s="424"/>
      <c r="QVU207" s="224"/>
      <c r="QVV207" s="224"/>
      <c r="QVW207" s="335"/>
      <c r="QVX207" s="335"/>
      <c r="QVY207" s="224"/>
      <c r="QVZ207" s="424"/>
      <c r="QWA207" s="424"/>
      <c r="QWB207" s="333"/>
      <c r="QWC207" s="334"/>
      <c r="QWD207" s="424"/>
      <c r="QWE207" s="224"/>
      <c r="QWF207" s="224"/>
      <c r="QWG207" s="335"/>
      <c r="QWH207" s="335"/>
      <c r="QWI207" s="224"/>
      <c r="QWJ207" s="424"/>
      <c r="QWK207" s="424"/>
      <c r="QWL207" s="333"/>
      <c r="QWM207" s="334"/>
      <c r="QWN207" s="424"/>
      <c r="QWO207" s="224"/>
      <c r="QWP207" s="224"/>
      <c r="QWQ207" s="335"/>
      <c r="QWR207" s="335"/>
      <c r="QWS207" s="224"/>
      <c r="QWT207" s="424"/>
      <c r="QWU207" s="424"/>
      <c r="QWV207" s="333"/>
      <c r="QWW207" s="334"/>
      <c r="QWX207" s="424"/>
      <c r="QWY207" s="224"/>
      <c r="QWZ207" s="224"/>
      <c r="QXA207" s="335"/>
      <c r="QXB207" s="335"/>
      <c r="QXC207" s="224"/>
      <c r="QXD207" s="424"/>
      <c r="QXE207" s="424"/>
      <c r="QXF207" s="333"/>
      <c r="QXG207" s="334"/>
      <c r="QXH207" s="424"/>
      <c r="QXI207" s="224"/>
      <c r="QXJ207" s="224"/>
      <c r="QXK207" s="335"/>
      <c r="QXL207" s="335"/>
      <c r="QXM207" s="224"/>
      <c r="QXN207" s="424"/>
      <c r="QXO207" s="424"/>
      <c r="QXP207" s="333"/>
      <c r="QXQ207" s="334"/>
      <c r="QXR207" s="424"/>
      <c r="QXS207" s="224"/>
      <c r="QXT207" s="224"/>
      <c r="QXU207" s="335"/>
      <c r="QXV207" s="335"/>
      <c r="QXW207" s="224"/>
      <c r="QXX207" s="424"/>
      <c r="QXY207" s="424"/>
      <c r="QXZ207" s="333"/>
      <c r="QYA207" s="334"/>
      <c r="QYB207" s="424"/>
      <c r="QYC207" s="224"/>
      <c r="QYD207" s="224"/>
      <c r="QYE207" s="335"/>
      <c r="QYF207" s="335"/>
      <c r="QYG207" s="224"/>
      <c r="QYH207" s="424"/>
      <c r="QYI207" s="424"/>
      <c r="QYJ207" s="333"/>
      <c r="QYK207" s="334"/>
      <c r="QYL207" s="424"/>
      <c r="QYM207" s="224"/>
      <c r="QYN207" s="224"/>
      <c r="QYO207" s="335"/>
      <c r="QYP207" s="335"/>
      <c r="QYQ207" s="224"/>
      <c r="QYR207" s="424"/>
      <c r="QYS207" s="424"/>
      <c r="QYT207" s="333"/>
      <c r="QYU207" s="334"/>
      <c r="QYV207" s="424"/>
      <c r="QYW207" s="224"/>
      <c r="QYX207" s="224"/>
      <c r="QYY207" s="335"/>
      <c r="QYZ207" s="335"/>
      <c r="QZA207" s="224"/>
      <c r="QZB207" s="424"/>
      <c r="QZC207" s="424"/>
      <c r="QZD207" s="333"/>
      <c r="QZE207" s="334"/>
      <c r="QZF207" s="424"/>
      <c r="QZG207" s="224"/>
      <c r="QZH207" s="224"/>
      <c r="QZI207" s="335"/>
      <c r="QZJ207" s="335"/>
      <c r="QZK207" s="224"/>
      <c r="QZL207" s="424"/>
      <c r="QZM207" s="424"/>
      <c r="QZN207" s="333"/>
      <c r="QZO207" s="334"/>
      <c r="QZP207" s="424"/>
      <c r="QZQ207" s="224"/>
      <c r="QZR207" s="224"/>
      <c r="QZS207" s="335"/>
      <c r="QZT207" s="335"/>
      <c r="QZU207" s="224"/>
      <c r="QZV207" s="424"/>
      <c r="QZW207" s="424"/>
      <c r="QZX207" s="333"/>
      <c r="QZY207" s="334"/>
      <c r="QZZ207" s="424"/>
      <c r="RAA207" s="224"/>
      <c r="RAB207" s="224"/>
      <c r="RAC207" s="335"/>
      <c r="RAD207" s="335"/>
      <c r="RAE207" s="224"/>
      <c r="RAF207" s="424"/>
      <c r="RAG207" s="424"/>
      <c r="RAH207" s="333"/>
      <c r="RAI207" s="334"/>
      <c r="RAJ207" s="424"/>
      <c r="RAK207" s="224"/>
      <c r="RAL207" s="224"/>
      <c r="RAM207" s="335"/>
      <c r="RAN207" s="335"/>
      <c r="RAO207" s="224"/>
      <c r="RAP207" s="424"/>
      <c r="RAQ207" s="424"/>
      <c r="RAR207" s="333"/>
      <c r="RAS207" s="334"/>
      <c r="RAT207" s="424"/>
      <c r="RAU207" s="224"/>
      <c r="RAV207" s="224"/>
      <c r="RAW207" s="335"/>
      <c r="RAX207" s="335"/>
      <c r="RAY207" s="224"/>
      <c r="RAZ207" s="424"/>
      <c r="RBA207" s="424"/>
      <c r="RBB207" s="333"/>
      <c r="RBC207" s="334"/>
      <c r="RBD207" s="424"/>
      <c r="RBE207" s="224"/>
      <c r="RBF207" s="224"/>
      <c r="RBG207" s="335"/>
      <c r="RBH207" s="335"/>
      <c r="RBI207" s="224"/>
      <c r="RBJ207" s="424"/>
      <c r="RBK207" s="424"/>
      <c r="RBL207" s="333"/>
      <c r="RBM207" s="334"/>
      <c r="RBN207" s="424"/>
      <c r="RBO207" s="224"/>
      <c r="RBP207" s="224"/>
      <c r="RBQ207" s="335"/>
      <c r="RBR207" s="335"/>
      <c r="RBS207" s="224"/>
      <c r="RBT207" s="424"/>
      <c r="RBU207" s="424"/>
      <c r="RBV207" s="333"/>
      <c r="RBW207" s="334"/>
      <c r="RBX207" s="424"/>
      <c r="RBY207" s="224"/>
      <c r="RBZ207" s="224"/>
      <c r="RCA207" s="335"/>
      <c r="RCB207" s="335"/>
      <c r="RCC207" s="224"/>
      <c r="RCD207" s="424"/>
      <c r="RCE207" s="424"/>
      <c r="RCF207" s="333"/>
      <c r="RCG207" s="334"/>
      <c r="RCH207" s="424"/>
      <c r="RCI207" s="224"/>
      <c r="RCJ207" s="224"/>
      <c r="RCK207" s="335"/>
      <c r="RCL207" s="335"/>
      <c r="RCM207" s="224"/>
      <c r="RCN207" s="424"/>
      <c r="RCO207" s="424"/>
      <c r="RCP207" s="333"/>
      <c r="RCQ207" s="334"/>
      <c r="RCR207" s="424"/>
      <c r="RCS207" s="224"/>
      <c r="RCT207" s="224"/>
      <c r="RCU207" s="335"/>
      <c r="RCV207" s="335"/>
      <c r="RCW207" s="224"/>
      <c r="RCX207" s="424"/>
      <c r="RCY207" s="424"/>
      <c r="RCZ207" s="333"/>
      <c r="RDA207" s="334"/>
      <c r="RDB207" s="424"/>
      <c r="RDC207" s="224"/>
      <c r="RDD207" s="224"/>
      <c r="RDE207" s="335"/>
      <c r="RDF207" s="335"/>
      <c r="RDG207" s="224"/>
      <c r="RDH207" s="424"/>
      <c r="RDI207" s="424"/>
      <c r="RDJ207" s="333"/>
      <c r="RDK207" s="334"/>
      <c r="RDL207" s="424"/>
      <c r="RDM207" s="224"/>
      <c r="RDN207" s="224"/>
      <c r="RDO207" s="335"/>
      <c r="RDP207" s="335"/>
      <c r="RDQ207" s="224"/>
      <c r="RDR207" s="424"/>
      <c r="RDS207" s="424"/>
      <c r="RDT207" s="333"/>
      <c r="RDU207" s="334"/>
      <c r="RDV207" s="424"/>
      <c r="RDW207" s="224"/>
      <c r="RDX207" s="224"/>
      <c r="RDY207" s="335"/>
      <c r="RDZ207" s="335"/>
      <c r="REA207" s="224"/>
      <c r="REB207" s="424"/>
      <c r="REC207" s="424"/>
      <c r="RED207" s="333"/>
      <c r="REE207" s="334"/>
      <c r="REF207" s="424"/>
      <c r="REG207" s="224"/>
      <c r="REH207" s="224"/>
      <c r="REI207" s="335"/>
      <c r="REJ207" s="335"/>
      <c r="REK207" s="224"/>
      <c r="REL207" s="424"/>
      <c r="REM207" s="424"/>
      <c r="REN207" s="333"/>
      <c r="REO207" s="334"/>
      <c r="REP207" s="424"/>
      <c r="REQ207" s="224"/>
      <c r="RER207" s="224"/>
      <c r="RES207" s="335"/>
      <c r="RET207" s="335"/>
      <c r="REU207" s="224"/>
      <c r="REV207" s="424"/>
      <c r="REW207" s="424"/>
      <c r="REX207" s="333"/>
      <c r="REY207" s="334"/>
      <c r="REZ207" s="424"/>
      <c r="RFA207" s="224"/>
      <c r="RFB207" s="224"/>
      <c r="RFC207" s="335"/>
      <c r="RFD207" s="335"/>
      <c r="RFE207" s="224"/>
      <c r="RFF207" s="424"/>
      <c r="RFG207" s="424"/>
      <c r="RFH207" s="333"/>
      <c r="RFI207" s="334"/>
      <c r="RFJ207" s="424"/>
      <c r="RFK207" s="224"/>
      <c r="RFL207" s="224"/>
      <c r="RFM207" s="335"/>
      <c r="RFN207" s="335"/>
      <c r="RFO207" s="224"/>
      <c r="RFP207" s="424"/>
      <c r="RFQ207" s="424"/>
      <c r="RFR207" s="333"/>
      <c r="RFS207" s="334"/>
      <c r="RFT207" s="424"/>
      <c r="RFU207" s="224"/>
      <c r="RFV207" s="224"/>
      <c r="RFW207" s="335"/>
      <c r="RFX207" s="335"/>
      <c r="RFY207" s="224"/>
      <c r="RFZ207" s="424"/>
      <c r="RGA207" s="424"/>
      <c r="RGB207" s="333"/>
      <c r="RGC207" s="334"/>
      <c r="RGD207" s="424"/>
      <c r="RGE207" s="224"/>
      <c r="RGF207" s="224"/>
      <c r="RGG207" s="335"/>
      <c r="RGH207" s="335"/>
      <c r="RGI207" s="224"/>
      <c r="RGJ207" s="424"/>
      <c r="RGK207" s="424"/>
      <c r="RGL207" s="333"/>
      <c r="RGM207" s="334"/>
      <c r="RGN207" s="424"/>
      <c r="RGO207" s="224"/>
      <c r="RGP207" s="224"/>
      <c r="RGQ207" s="335"/>
      <c r="RGR207" s="335"/>
      <c r="RGS207" s="224"/>
      <c r="RGT207" s="424"/>
      <c r="RGU207" s="424"/>
      <c r="RGV207" s="333"/>
      <c r="RGW207" s="334"/>
      <c r="RGX207" s="424"/>
      <c r="RGY207" s="224"/>
      <c r="RGZ207" s="224"/>
      <c r="RHA207" s="335"/>
      <c r="RHB207" s="335"/>
      <c r="RHC207" s="224"/>
      <c r="RHD207" s="424"/>
      <c r="RHE207" s="424"/>
      <c r="RHF207" s="333"/>
      <c r="RHG207" s="334"/>
      <c r="RHH207" s="424"/>
      <c r="RHI207" s="224"/>
      <c r="RHJ207" s="224"/>
      <c r="RHK207" s="335"/>
      <c r="RHL207" s="335"/>
      <c r="RHM207" s="224"/>
      <c r="RHN207" s="424"/>
      <c r="RHO207" s="424"/>
      <c r="RHP207" s="333"/>
      <c r="RHQ207" s="334"/>
      <c r="RHR207" s="424"/>
      <c r="RHS207" s="224"/>
      <c r="RHT207" s="224"/>
      <c r="RHU207" s="335"/>
      <c r="RHV207" s="335"/>
      <c r="RHW207" s="224"/>
      <c r="RHX207" s="424"/>
      <c r="RHY207" s="424"/>
      <c r="RHZ207" s="333"/>
      <c r="RIA207" s="334"/>
      <c r="RIB207" s="424"/>
      <c r="RIC207" s="224"/>
      <c r="RID207" s="224"/>
      <c r="RIE207" s="335"/>
      <c r="RIF207" s="335"/>
      <c r="RIG207" s="224"/>
      <c r="RIH207" s="424"/>
      <c r="RII207" s="424"/>
      <c r="RIJ207" s="333"/>
      <c r="RIK207" s="334"/>
      <c r="RIL207" s="424"/>
      <c r="RIM207" s="224"/>
      <c r="RIN207" s="224"/>
      <c r="RIO207" s="335"/>
      <c r="RIP207" s="335"/>
      <c r="RIQ207" s="224"/>
      <c r="RIR207" s="424"/>
      <c r="RIS207" s="424"/>
      <c r="RIT207" s="333"/>
      <c r="RIU207" s="334"/>
      <c r="RIV207" s="424"/>
      <c r="RIW207" s="224"/>
      <c r="RIX207" s="224"/>
      <c r="RIY207" s="335"/>
      <c r="RIZ207" s="335"/>
      <c r="RJA207" s="224"/>
      <c r="RJB207" s="424"/>
      <c r="RJC207" s="424"/>
      <c r="RJD207" s="333"/>
      <c r="RJE207" s="334"/>
      <c r="RJF207" s="424"/>
      <c r="RJG207" s="224"/>
      <c r="RJH207" s="224"/>
      <c r="RJI207" s="335"/>
      <c r="RJJ207" s="335"/>
      <c r="RJK207" s="224"/>
      <c r="RJL207" s="424"/>
      <c r="RJM207" s="424"/>
      <c r="RJN207" s="333"/>
      <c r="RJO207" s="334"/>
      <c r="RJP207" s="424"/>
      <c r="RJQ207" s="224"/>
      <c r="RJR207" s="224"/>
      <c r="RJS207" s="335"/>
      <c r="RJT207" s="335"/>
      <c r="RJU207" s="224"/>
      <c r="RJV207" s="424"/>
      <c r="RJW207" s="424"/>
      <c r="RJX207" s="333"/>
      <c r="RJY207" s="334"/>
      <c r="RJZ207" s="424"/>
      <c r="RKA207" s="224"/>
      <c r="RKB207" s="224"/>
      <c r="RKC207" s="335"/>
      <c r="RKD207" s="335"/>
      <c r="RKE207" s="224"/>
      <c r="RKF207" s="424"/>
      <c r="RKG207" s="424"/>
      <c r="RKH207" s="333"/>
      <c r="RKI207" s="334"/>
      <c r="RKJ207" s="424"/>
      <c r="RKK207" s="224"/>
      <c r="RKL207" s="224"/>
      <c r="RKM207" s="335"/>
      <c r="RKN207" s="335"/>
      <c r="RKO207" s="224"/>
      <c r="RKP207" s="424"/>
      <c r="RKQ207" s="424"/>
      <c r="RKR207" s="333"/>
      <c r="RKS207" s="334"/>
      <c r="RKT207" s="424"/>
      <c r="RKU207" s="224"/>
      <c r="RKV207" s="224"/>
      <c r="RKW207" s="335"/>
      <c r="RKX207" s="335"/>
      <c r="RKY207" s="224"/>
      <c r="RKZ207" s="424"/>
      <c r="RLA207" s="424"/>
      <c r="RLB207" s="333"/>
      <c r="RLC207" s="334"/>
      <c r="RLD207" s="424"/>
      <c r="RLE207" s="224"/>
      <c r="RLF207" s="224"/>
      <c r="RLG207" s="335"/>
      <c r="RLH207" s="335"/>
      <c r="RLI207" s="224"/>
      <c r="RLJ207" s="424"/>
      <c r="RLK207" s="424"/>
      <c r="RLL207" s="333"/>
      <c r="RLM207" s="334"/>
      <c r="RLN207" s="424"/>
      <c r="RLO207" s="224"/>
      <c r="RLP207" s="224"/>
      <c r="RLQ207" s="335"/>
      <c r="RLR207" s="335"/>
      <c r="RLS207" s="224"/>
      <c r="RLT207" s="424"/>
      <c r="RLU207" s="424"/>
      <c r="RLV207" s="333"/>
      <c r="RLW207" s="334"/>
      <c r="RLX207" s="424"/>
      <c r="RLY207" s="224"/>
      <c r="RLZ207" s="224"/>
      <c r="RMA207" s="335"/>
      <c r="RMB207" s="335"/>
      <c r="RMC207" s="224"/>
      <c r="RMD207" s="424"/>
      <c r="RME207" s="424"/>
      <c r="RMF207" s="333"/>
      <c r="RMG207" s="334"/>
      <c r="RMH207" s="424"/>
      <c r="RMI207" s="224"/>
      <c r="RMJ207" s="224"/>
      <c r="RMK207" s="335"/>
      <c r="RML207" s="335"/>
      <c r="RMM207" s="224"/>
      <c r="RMN207" s="424"/>
      <c r="RMO207" s="424"/>
      <c r="RMP207" s="333"/>
      <c r="RMQ207" s="334"/>
      <c r="RMR207" s="424"/>
      <c r="RMS207" s="224"/>
      <c r="RMT207" s="224"/>
      <c r="RMU207" s="335"/>
      <c r="RMV207" s="335"/>
      <c r="RMW207" s="224"/>
      <c r="RMX207" s="424"/>
      <c r="RMY207" s="424"/>
      <c r="RMZ207" s="333"/>
      <c r="RNA207" s="334"/>
      <c r="RNB207" s="424"/>
      <c r="RNC207" s="224"/>
      <c r="RND207" s="224"/>
      <c r="RNE207" s="335"/>
      <c r="RNF207" s="335"/>
      <c r="RNG207" s="224"/>
      <c r="RNH207" s="424"/>
      <c r="RNI207" s="424"/>
      <c r="RNJ207" s="333"/>
      <c r="RNK207" s="334"/>
      <c r="RNL207" s="424"/>
      <c r="RNM207" s="224"/>
      <c r="RNN207" s="224"/>
      <c r="RNO207" s="335"/>
      <c r="RNP207" s="335"/>
      <c r="RNQ207" s="224"/>
      <c r="RNR207" s="424"/>
      <c r="RNS207" s="424"/>
      <c r="RNT207" s="333"/>
      <c r="RNU207" s="334"/>
      <c r="RNV207" s="424"/>
      <c r="RNW207" s="224"/>
      <c r="RNX207" s="224"/>
      <c r="RNY207" s="335"/>
      <c r="RNZ207" s="335"/>
      <c r="ROA207" s="224"/>
      <c r="ROB207" s="424"/>
      <c r="ROC207" s="424"/>
      <c r="ROD207" s="333"/>
      <c r="ROE207" s="334"/>
      <c r="ROF207" s="424"/>
      <c r="ROG207" s="224"/>
      <c r="ROH207" s="224"/>
      <c r="ROI207" s="335"/>
      <c r="ROJ207" s="335"/>
      <c r="ROK207" s="224"/>
      <c r="ROL207" s="424"/>
      <c r="ROM207" s="424"/>
      <c r="RON207" s="333"/>
      <c r="ROO207" s="334"/>
      <c r="ROP207" s="424"/>
      <c r="ROQ207" s="224"/>
      <c r="ROR207" s="224"/>
      <c r="ROS207" s="335"/>
      <c r="ROT207" s="335"/>
      <c r="ROU207" s="224"/>
      <c r="ROV207" s="424"/>
      <c r="ROW207" s="424"/>
      <c r="ROX207" s="333"/>
      <c r="ROY207" s="334"/>
      <c r="ROZ207" s="424"/>
      <c r="RPA207" s="224"/>
      <c r="RPB207" s="224"/>
      <c r="RPC207" s="335"/>
      <c r="RPD207" s="335"/>
      <c r="RPE207" s="224"/>
      <c r="RPF207" s="424"/>
      <c r="RPG207" s="424"/>
      <c r="RPH207" s="333"/>
      <c r="RPI207" s="334"/>
      <c r="RPJ207" s="424"/>
      <c r="RPK207" s="224"/>
      <c r="RPL207" s="224"/>
      <c r="RPM207" s="335"/>
      <c r="RPN207" s="335"/>
      <c r="RPO207" s="224"/>
      <c r="RPP207" s="424"/>
      <c r="RPQ207" s="424"/>
      <c r="RPR207" s="333"/>
      <c r="RPS207" s="334"/>
      <c r="RPT207" s="424"/>
      <c r="RPU207" s="224"/>
      <c r="RPV207" s="224"/>
      <c r="RPW207" s="335"/>
      <c r="RPX207" s="335"/>
      <c r="RPY207" s="224"/>
      <c r="RPZ207" s="424"/>
      <c r="RQA207" s="424"/>
      <c r="RQB207" s="333"/>
      <c r="RQC207" s="334"/>
      <c r="RQD207" s="424"/>
      <c r="RQE207" s="224"/>
      <c r="RQF207" s="224"/>
      <c r="RQG207" s="335"/>
      <c r="RQH207" s="335"/>
      <c r="RQI207" s="224"/>
      <c r="RQJ207" s="424"/>
      <c r="RQK207" s="424"/>
      <c r="RQL207" s="333"/>
      <c r="RQM207" s="334"/>
      <c r="RQN207" s="424"/>
      <c r="RQO207" s="224"/>
      <c r="RQP207" s="224"/>
      <c r="RQQ207" s="335"/>
      <c r="RQR207" s="335"/>
      <c r="RQS207" s="224"/>
      <c r="RQT207" s="424"/>
      <c r="RQU207" s="424"/>
      <c r="RQV207" s="333"/>
      <c r="RQW207" s="334"/>
      <c r="RQX207" s="424"/>
      <c r="RQY207" s="224"/>
      <c r="RQZ207" s="224"/>
      <c r="RRA207" s="335"/>
      <c r="RRB207" s="335"/>
      <c r="RRC207" s="224"/>
      <c r="RRD207" s="424"/>
      <c r="RRE207" s="424"/>
      <c r="RRF207" s="333"/>
      <c r="RRG207" s="334"/>
      <c r="RRH207" s="424"/>
      <c r="RRI207" s="224"/>
      <c r="RRJ207" s="224"/>
      <c r="RRK207" s="335"/>
      <c r="RRL207" s="335"/>
      <c r="RRM207" s="224"/>
      <c r="RRN207" s="424"/>
      <c r="RRO207" s="424"/>
      <c r="RRP207" s="333"/>
      <c r="RRQ207" s="334"/>
      <c r="RRR207" s="424"/>
      <c r="RRS207" s="224"/>
      <c r="RRT207" s="224"/>
      <c r="RRU207" s="335"/>
      <c r="RRV207" s="335"/>
      <c r="RRW207" s="224"/>
      <c r="RRX207" s="424"/>
      <c r="RRY207" s="424"/>
      <c r="RRZ207" s="333"/>
      <c r="RSA207" s="334"/>
      <c r="RSB207" s="424"/>
      <c r="RSC207" s="224"/>
      <c r="RSD207" s="224"/>
      <c r="RSE207" s="335"/>
      <c r="RSF207" s="335"/>
      <c r="RSG207" s="224"/>
      <c r="RSH207" s="424"/>
      <c r="RSI207" s="424"/>
      <c r="RSJ207" s="333"/>
      <c r="RSK207" s="334"/>
      <c r="RSL207" s="424"/>
      <c r="RSM207" s="224"/>
      <c r="RSN207" s="224"/>
      <c r="RSO207" s="335"/>
      <c r="RSP207" s="335"/>
      <c r="RSQ207" s="224"/>
      <c r="RSR207" s="424"/>
      <c r="RSS207" s="424"/>
      <c r="RST207" s="333"/>
      <c r="RSU207" s="334"/>
      <c r="RSV207" s="424"/>
      <c r="RSW207" s="224"/>
      <c r="RSX207" s="224"/>
      <c r="RSY207" s="335"/>
      <c r="RSZ207" s="335"/>
      <c r="RTA207" s="224"/>
      <c r="RTB207" s="424"/>
      <c r="RTC207" s="424"/>
      <c r="RTD207" s="333"/>
      <c r="RTE207" s="334"/>
      <c r="RTF207" s="424"/>
      <c r="RTG207" s="224"/>
      <c r="RTH207" s="224"/>
      <c r="RTI207" s="335"/>
      <c r="RTJ207" s="335"/>
      <c r="RTK207" s="224"/>
      <c r="RTL207" s="424"/>
      <c r="RTM207" s="424"/>
      <c r="RTN207" s="333"/>
      <c r="RTO207" s="334"/>
      <c r="RTP207" s="424"/>
      <c r="RTQ207" s="224"/>
      <c r="RTR207" s="224"/>
      <c r="RTS207" s="335"/>
      <c r="RTT207" s="335"/>
      <c r="RTU207" s="224"/>
      <c r="RTV207" s="424"/>
      <c r="RTW207" s="424"/>
      <c r="RTX207" s="333"/>
      <c r="RTY207" s="334"/>
      <c r="RTZ207" s="424"/>
      <c r="RUA207" s="224"/>
      <c r="RUB207" s="224"/>
      <c r="RUC207" s="335"/>
      <c r="RUD207" s="335"/>
      <c r="RUE207" s="224"/>
      <c r="RUF207" s="424"/>
      <c r="RUG207" s="424"/>
      <c r="RUH207" s="333"/>
      <c r="RUI207" s="334"/>
      <c r="RUJ207" s="424"/>
      <c r="RUK207" s="224"/>
      <c r="RUL207" s="224"/>
      <c r="RUM207" s="335"/>
      <c r="RUN207" s="335"/>
      <c r="RUO207" s="224"/>
      <c r="RUP207" s="424"/>
      <c r="RUQ207" s="424"/>
      <c r="RUR207" s="333"/>
      <c r="RUS207" s="334"/>
      <c r="RUT207" s="424"/>
      <c r="RUU207" s="224"/>
      <c r="RUV207" s="224"/>
      <c r="RUW207" s="335"/>
      <c r="RUX207" s="335"/>
      <c r="RUY207" s="224"/>
      <c r="RUZ207" s="424"/>
      <c r="RVA207" s="424"/>
      <c r="RVB207" s="333"/>
      <c r="RVC207" s="334"/>
      <c r="RVD207" s="424"/>
      <c r="RVE207" s="224"/>
      <c r="RVF207" s="224"/>
      <c r="RVG207" s="335"/>
      <c r="RVH207" s="335"/>
      <c r="RVI207" s="224"/>
      <c r="RVJ207" s="424"/>
      <c r="RVK207" s="424"/>
      <c r="RVL207" s="333"/>
      <c r="RVM207" s="334"/>
      <c r="RVN207" s="424"/>
      <c r="RVO207" s="224"/>
      <c r="RVP207" s="224"/>
      <c r="RVQ207" s="335"/>
      <c r="RVR207" s="335"/>
      <c r="RVS207" s="224"/>
      <c r="RVT207" s="424"/>
      <c r="RVU207" s="424"/>
      <c r="RVV207" s="333"/>
      <c r="RVW207" s="334"/>
      <c r="RVX207" s="424"/>
      <c r="RVY207" s="224"/>
      <c r="RVZ207" s="224"/>
      <c r="RWA207" s="335"/>
      <c r="RWB207" s="335"/>
      <c r="RWC207" s="224"/>
      <c r="RWD207" s="424"/>
      <c r="RWE207" s="424"/>
      <c r="RWF207" s="333"/>
      <c r="RWG207" s="334"/>
      <c r="RWH207" s="424"/>
      <c r="RWI207" s="224"/>
      <c r="RWJ207" s="224"/>
      <c r="RWK207" s="335"/>
      <c r="RWL207" s="335"/>
      <c r="RWM207" s="224"/>
      <c r="RWN207" s="424"/>
      <c r="RWO207" s="424"/>
      <c r="RWP207" s="333"/>
      <c r="RWQ207" s="334"/>
      <c r="RWR207" s="424"/>
      <c r="RWS207" s="224"/>
      <c r="RWT207" s="224"/>
      <c r="RWU207" s="335"/>
      <c r="RWV207" s="335"/>
      <c r="RWW207" s="224"/>
      <c r="RWX207" s="424"/>
      <c r="RWY207" s="424"/>
      <c r="RWZ207" s="333"/>
      <c r="RXA207" s="334"/>
      <c r="RXB207" s="424"/>
      <c r="RXC207" s="224"/>
      <c r="RXD207" s="224"/>
      <c r="RXE207" s="335"/>
      <c r="RXF207" s="335"/>
      <c r="RXG207" s="224"/>
      <c r="RXH207" s="424"/>
      <c r="RXI207" s="424"/>
      <c r="RXJ207" s="333"/>
      <c r="RXK207" s="334"/>
      <c r="RXL207" s="424"/>
      <c r="RXM207" s="224"/>
      <c r="RXN207" s="224"/>
      <c r="RXO207" s="335"/>
      <c r="RXP207" s="335"/>
      <c r="RXQ207" s="224"/>
      <c r="RXR207" s="424"/>
      <c r="RXS207" s="424"/>
      <c r="RXT207" s="333"/>
      <c r="RXU207" s="334"/>
      <c r="RXV207" s="424"/>
      <c r="RXW207" s="224"/>
      <c r="RXX207" s="224"/>
      <c r="RXY207" s="335"/>
      <c r="RXZ207" s="335"/>
      <c r="RYA207" s="224"/>
      <c r="RYB207" s="424"/>
      <c r="RYC207" s="424"/>
      <c r="RYD207" s="333"/>
      <c r="RYE207" s="334"/>
      <c r="RYF207" s="424"/>
      <c r="RYG207" s="224"/>
      <c r="RYH207" s="224"/>
      <c r="RYI207" s="335"/>
      <c r="RYJ207" s="335"/>
      <c r="RYK207" s="224"/>
      <c r="RYL207" s="424"/>
      <c r="RYM207" s="424"/>
      <c r="RYN207" s="333"/>
      <c r="RYO207" s="334"/>
      <c r="RYP207" s="424"/>
      <c r="RYQ207" s="224"/>
      <c r="RYR207" s="224"/>
      <c r="RYS207" s="335"/>
      <c r="RYT207" s="335"/>
      <c r="RYU207" s="224"/>
      <c r="RYV207" s="424"/>
      <c r="RYW207" s="424"/>
      <c r="RYX207" s="333"/>
      <c r="RYY207" s="334"/>
      <c r="RYZ207" s="424"/>
      <c r="RZA207" s="224"/>
      <c r="RZB207" s="224"/>
      <c r="RZC207" s="335"/>
      <c r="RZD207" s="335"/>
      <c r="RZE207" s="224"/>
      <c r="RZF207" s="424"/>
      <c r="RZG207" s="424"/>
      <c r="RZH207" s="333"/>
      <c r="RZI207" s="334"/>
      <c r="RZJ207" s="424"/>
      <c r="RZK207" s="224"/>
      <c r="RZL207" s="224"/>
      <c r="RZM207" s="335"/>
      <c r="RZN207" s="335"/>
      <c r="RZO207" s="224"/>
      <c r="RZP207" s="424"/>
      <c r="RZQ207" s="424"/>
      <c r="RZR207" s="333"/>
      <c r="RZS207" s="334"/>
      <c r="RZT207" s="424"/>
      <c r="RZU207" s="224"/>
      <c r="RZV207" s="224"/>
      <c r="RZW207" s="335"/>
      <c r="RZX207" s="335"/>
      <c r="RZY207" s="224"/>
      <c r="RZZ207" s="424"/>
      <c r="SAA207" s="424"/>
      <c r="SAB207" s="333"/>
      <c r="SAC207" s="334"/>
      <c r="SAD207" s="424"/>
      <c r="SAE207" s="224"/>
      <c r="SAF207" s="224"/>
      <c r="SAG207" s="335"/>
      <c r="SAH207" s="335"/>
      <c r="SAI207" s="224"/>
      <c r="SAJ207" s="424"/>
      <c r="SAK207" s="424"/>
      <c r="SAL207" s="333"/>
      <c r="SAM207" s="334"/>
      <c r="SAN207" s="424"/>
      <c r="SAO207" s="224"/>
      <c r="SAP207" s="224"/>
      <c r="SAQ207" s="335"/>
      <c r="SAR207" s="335"/>
      <c r="SAS207" s="224"/>
      <c r="SAT207" s="424"/>
      <c r="SAU207" s="424"/>
      <c r="SAV207" s="333"/>
      <c r="SAW207" s="334"/>
      <c r="SAX207" s="424"/>
      <c r="SAY207" s="224"/>
      <c r="SAZ207" s="224"/>
      <c r="SBA207" s="335"/>
      <c r="SBB207" s="335"/>
      <c r="SBC207" s="224"/>
      <c r="SBD207" s="424"/>
      <c r="SBE207" s="424"/>
      <c r="SBF207" s="333"/>
      <c r="SBG207" s="334"/>
      <c r="SBH207" s="424"/>
      <c r="SBI207" s="224"/>
      <c r="SBJ207" s="224"/>
      <c r="SBK207" s="335"/>
      <c r="SBL207" s="335"/>
      <c r="SBM207" s="224"/>
      <c r="SBN207" s="424"/>
      <c r="SBO207" s="424"/>
      <c r="SBP207" s="333"/>
      <c r="SBQ207" s="334"/>
      <c r="SBR207" s="424"/>
      <c r="SBS207" s="224"/>
      <c r="SBT207" s="224"/>
      <c r="SBU207" s="335"/>
      <c r="SBV207" s="335"/>
      <c r="SBW207" s="224"/>
      <c r="SBX207" s="424"/>
      <c r="SBY207" s="424"/>
      <c r="SBZ207" s="333"/>
      <c r="SCA207" s="334"/>
      <c r="SCB207" s="424"/>
      <c r="SCC207" s="224"/>
      <c r="SCD207" s="224"/>
      <c r="SCE207" s="335"/>
      <c r="SCF207" s="335"/>
      <c r="SCG207" s="224"/>
      <c r="SCH207" s="424"/>
      <c r="SCI207" s="424"/>
      <c r="SCJ207" s="333"/>
      <c r="SCK207" s="334"/>
      <c r="SCL207" s="424"/>
      <c r="SCM207" s="224"/>
      <c r="SCN207" s="224"/>
      <c r="SCO207" s="335"/>
      <c r="SCP207" s="335"/>
      <c r="SCQ207" s="224"/>
      <c r="SCR207" s="424"/>
      <c r="SCS207" s="424"/>
      <c r="SCT207" s="333"/>
      <c r="SCU207" s="334"/>
      <c r="SCV207" s="424"/>
      <c r="SCW207" s="224"/>
      <c r="SCX207" s="224"/>
      <c r="SCY207" s="335"/>
      <c r="SCZ207" s="335"/>
      <c r="SDA207" s="224"/>
      <c r="SDB207" s="424"/>
      <c r="SDC207" s="424"/>
      <c r="SDD207" s="333"/>
      <c r="SDE207" s="334"/>
      <c r="SDF207" s="424"/>
      <c r="SDG207" s="224"/>
      <c r="SDH207" s="224"/>
      <c r="SDI207" s="335"/>
      <c r="SDJ207" s="335"/>
      <c r="SDK207" s="224"/>
      <c r="SDL207" s="424"/>
      <c r="SDM207" s="424"/>
      <c r="SDN207" s="333"/>
      <c r="SDO207" s="334"/>
      <c r="SDP207" s="424"/>
      <c r="SDQ207" s="224"/>
      <c r="SDR207" s="224"/>
      <c r="SDS207" s="335"/>
      <c r="SDT207" s="335"/>
      <c r="SDU207" s="224"/>
      <c r="SDV207" s="424"/>
      <c r="SDW207" s="424"/>
      <c r="SDX207" s="333"/>
      <c r="SDY207" s="334"/>
      <c r="SDZ207" s="424"/>
      <c r="SEA207" s="224"/>
      <c r="SEB207" s="224"/>
      <c r="SEC207" s="335"/>
      <c r="SED207" s="335"/>
      <c r="SEE207" s="224"/>
      <c r="SEF207" s="424"/>
      <c r="SEG207" s="424"/>
      <c r="SEH207" s="333"/>
      <c r="SEI207" s="334"/>
      <c r="SEJ207" s="424"/>
      <c r="SEK207" s="224"/>
      <c r="SEL207" s="224"/>
      <c r="SEM207" s="335"/>
      <c r="SEN207" s="335"/>
      <c r="SEO207" s="224"/>
      <c r="SEP207" s="424"/>
      <c r="SEQ207" s="424"/>
      <c r="SER207" s="333"/>
      <c r="SES207" s="334"/>
      <c r="SET207" s="424"/>
      <c r="SEU207" s="224"/>
      <c r="SEV207" s="224"/>
      <c r="SEW207" s="335"/>
      <c r="SEX207" s="335"/>
      <c r="SEY207" s="224"/>
      <c r="SEZ207" s="424"/>
      <c r="SFA207" s="424"/>
      <c r="SFB207" s="333"/>
      <c r="SFC207" s="334"/>
      <c r="SFD207" s="424"/>
      <c r="SFE207" s="224"/>
      <c r="SFF207" s="224"/>
      <c r="SFG207" s="335"/>
      <c r="SFH207" s="335"/>
      <c r="SFI207" s="224"/>
      <c r="SFJ207" s="424"/>
      <c r="SFK207" s="424"/>
      <c r="SFL207" s="333"/>
      <c r="SFM207" s="334"/>
      <c r="SFN207" s="424"/>
      <c r="SFO207" s="224"/>
      <c r="SFP207" s="224"/>
      <c r="SFQ207" s="335"/>
      <c r="SFR207" s="335"/>
      <c r="SFS207" s="224"/>
      <c r="SFT207" s="424"/>
      <c r="SFU207" s="424"/>
      <c r="SFV207" s="333"/>
      <c r="SFW207" s="334"/>
      <c r="SFX207" s="424"/>
      <c r="SFY207" s="224"/>
      <c r="SFZ207" s="224"/>
      <c r="SGA207" s="335"/>
      <c r="SGB207" s="335"/>
      <c r="SGC207" s="224"/>
      <c r="SGD207" s="424"/>
      <c r="SGE207" s="424"/>
      <c r="SGF207" s="333"/>
      <c r="SGG207" s="334"/>
      <c r="SGH207" s="424"/>
      <c r="SGI207" s="224"/>
      <c r="SGJ207" s="224"/>
      <c r="SGK207" s="335"/>
      <c r="SGL207" s="335"/>
      <c r="SGM207" s="224"/>
      <c r="SGN207" s="424"/>
      <c r="SGO207" s="424"/>
      <c r="SGP207" s="333"/>
      <c r="SGQ207" s="334"/>
      <c r="SGR207" s="424"/>
      <c r="SGS207" s="224"/>
      <c r="SGT207" s="224"/>
      <c r="SGU207" s="335"/>
      <c r="SGV207" s="335"/>
      <c r="SGW207" s="224"/>
      <c r="SGX207" s="424"/>
      <c r="SGY207" s="424"/>
      <c r="SGZ207" s="333"/>
      <c r="SHA207" s="334"/>
      <c r="SHB207" s="424"/>
      <c r="SHC207" s="224"/>
      <c r="SHD207" s="224"/>
      <c r="SHE207" s="335"/>
      <c r="SHF207" s="335"/>
      <c r="SHG207" s="224"/>
      <c r="SHH207" s="424"/>
      <c r="SHI207" s="424"/>
      <c r="SHJ207" s="333"/>
      <c r="SHK207" s="334"/>
      <c r="SHL207" s="424"/>
      <c r="SHM207" s="224"/>
      <c r="SHN207" s="224"/>
      <c r="SHO207" s="335"/>
      <c r="SHP207" s="335"/>
      <c r="SHQ207" s="224"/>
      <c r="SHR207" s="424"/>
      <c r="SHS207" s="424"/>
      <c r="SHT207" s="333"/>
      <c r="SHU207" s="334"/>
      <c r="SHV207" s="424"/>
      <c r="SHW207" s="224"/>
      <c r="SHX207" s="224"/>
      <c r="SHY207" s="335"/>
      <c r="SHZ207" s="335"/>
      <c r="SIA207" s="224"/>
      <c r="SIB207" s="424"/>
      <c r="SIC207" s="424"/>
      <c r="SID207" s="333"/>
      <c r="SIE207" s="334"/>
      <c r="SIF207" s="424"/>
      <c r="SIG207" s="224"/>
      <c r="SIH207" s="224"/>
      <c r="SII207" s="335"/>
      <c r="SIJ207" s="335"/>
      <c r="SIK207" s="224"/>
      <c r="SIL207" s="424"/>
      <c r="SIM207" s="424"/>
      <c r="SIN207" s="333"/>
      <c r="SIO207" s="334"/>
      <c r="SIP207" s="424"/>
      <c r="SIQ207" s="224"/>
      <c r="SIR207" s="224"/>
      <c r="SIS207" s="335"/>
      <c r="SIT207" s="335"/>
      <c r="SIU207" s="224"/>
      <c r="SIV207" s="424"/>
      <c r="SIW207" s="424"/>
      <c r="SIX207" s="333"/>
      <c r="SIY207" s="334"/>
      <c r="SIZ207" s="424"/>
      <c r="SJA207" s="224"/>
      <c r="SJB207" s="224"/>
      <c r="SJC207" s="335"/>
      <c r="SJD207" s="335"/>
      <c r="SJE207" s="224"/>
      <c r="SJF207" s="424"/>
      <c r="SJG207" s="424"/>
      <c r="SJH207" s="333"/>
      <c r="SJI207" s="334"/>
      <c r="SJJ207" s="424"/>
      <c r="SJK207" s="224"/>
      <c r="SJL207" s="224"/>
      <c r="SJM207" s="335"/>
      <c r="SJN207" s="335"/>
      <c r="SJO207" s="224"/>
      <c r="SJP207" s="424"/>
      <c r="SJQ207" s="424"/>
      <c r="SJR207" s="333"/>
      <c r="SJS207" s="334"/>
      <c r="SJT207" s="424"/>
      <c r="SJU207" s="224"/>
      <c r="SJV207" s="224"/>
      <c r="SJW207" s="335"/>
      <c r="SJX207" s="335"/>
      <c r="SJY207" s="224"/>
      <c r="SJZ207" s="424"/>
      <c r="SKA207" s="424"/>
      <c r="SKB207" s="333"/>
      <c r="SKC207" s="334"/>
      <c r="SKD207" s="424"/>
      <c r="SKE207" s="224"/>
      <c r="SKF207" s="224"/>
      <c r="SKG207" s="335"/>
      <c r="SKH207" s="335"/>
      <c r="SKI207" s="224"/>
      <c r="SKJ207" s="424"/>
      <c r="SKK207" s="424"/>
      <c r="SKL207" s="333"/>
      <c r="SKM207" s="334"/>
      <c r="SKN207" s="424"/>
      <c r="SKO207" s="224"/>
      <c r="SKP207" s="224"/>
      <c r="SKQ207" s="335"/>
      <c r="SKR207" s="335"/>
      <c r="SKS207" s="224"/>
      <c r="SKT207" s="424"/>
      <c r="SKU207" s="424"/>
      <c r="SKV207" s="333"/>
      <c r="SKW207" s="334"/>
      <c r="SKX207" s="424"/>
      <c r="SKY207" s="224"/>
      <c r="SKZ207" s="224"/>
      <c r="SLA207" s="335"/>
      <c r="SLB207" s="335"/>
      <c r="SLC207" s="224"/>
      <c r="SLD207" s="424"/>
      <c r="SLE207" s="424"/>
      <c r="SLF207" s="333"/>
      <c r="SLG207" s="334"/>
      <c r="SLH207" s="424"/>
      <c r="SLI207" s="224"/>
      <c r="SLJ207" s="224"/>
      <c r="SLK207" s="335"/>
      <c r="SLL207" s="335"/>
      <c r="SLM207" s="224"/>
      <c r="SLN207" s="424"/>
      <c r="SLO207" s="424"/>
      <c r="SLP207" s="333"/>
      <c r="SLQ207" s="334"/>
      <c r="SLR207" s="424"/>
      <c r="SLS207" s="224"/>
      <c r="SLT207" s="224"/>
      <c r="SLU207" s="335"/>
      <c r="SLV207" s="335"/>
      <c r="SLW207" s="224"/>
      <c r="SLX207" s="424"/>
      <c r="SLY207" s="424"/>
      <c r="SLZ207" s="333"/>
      <c r="SMA207" s="334"/>
      <c r="SMB207" s="424"/>
      <c r="SMC207" s="224"/>
      <c r="SMD207" s="224"/>
      <c r="SME207" s="335"/>
      <c r="SMF207" s="335"/>
      <c r="SMG207" s="224"/>
      <c r="SMH207" s="424"/>
      <c r="SMI207" s="424"/>
      <c r="SMJ207" s="333"/>
      <c r="SMK207" s="334"/>
      <c r="SML207" s="424"/>
      <c r="SMM207" s="224"/>
      <c r="SMN207" s="224"/>
      <c r="SMO207" s="335"/>
      <c r="SMP207" s="335"/>
      <c r="SMQ207" s="224"/>
      <c r="SMR207" s="424"/>
      <c r="SMS207" s="424"/>
      <c r="SMT207" s="333"/>
      <c r="SMU207" s="334"/>
      <c r="SMV207" s="424"/>
      <c r="SMW207" s="224"/>
      <c r="SMX207" s="224"/>
      <c r="SMY207" s="335"/>
      <c r="SMZ207" s="335"/>
      <c r="SNA207" s="224"/>
      <c r="SNB207" s="424"/>
      <c r="SNC207" s="424"/>
      <c r="SND207" s="333"/>
      <c r="SNE207" s="334"/>
      <c r="SNF207" s="424"/>
      <c r="SNG207" s="224"/>
      <c r="SNH207" s="224"/>
      <c r="SNI207" s="335"/>
      <c r="SNJ207" s="335"/>
      <c r="SNK207" s="224"/>
      <c r="SNL207" s="424"/>
      <c r="SNM207" s="424"/>
      <c r="SNN207" s="333"/>
      <c r="SNO207" s="334"/>
      <c r="SNP207" s="424"/>
      <c r="SNQ207" s="224"/>
      <c r="SNR207" s="224"/>
      <c r="SNS207" s="335"/>
      <c r="SNT207" s="335"/>
      <c r="SNU207" s="224"/>
      <c r="SNV207" s="424"/>
      <c r="SNW207" s="424"/>
      <c r="SNX207" s="333"/>
      <c r="SNY207" s="334"/>
      <c r="SNZ207" s="424"/>
      <c r="SOA207" s="224"/>
      <c r="SOB207" s="224"/>
      <c r="SOC207" s="335"/>
      <c r="SOD207" s="335"/>
      <c r="SOE207" s="224"/>
      <c r="SOF207" s="424"/>
      <c r="SOG207" s="424"/>
      <c r="SOH207" s="333"/>
      <c r="SOI207" s="334"/>
      <c r="SOJ207" s="424"/>
      <c r="SOK207" s="224"/>
      <c r="SOL207" s="224"/>
      <c r="SOM207" s="335"/>
      <c r="SON207" s="335"/>
      <c r="SOO207" s="224"/>
      <c r="SOP207" s="424"/>
      <c r="SOQ207" s="424"/>
      <c r="SOR207" s="333"/>
      <c r="SOS207" s="334"/>
      <c r="SOT207" s="424"/>
      <c r="SOU207" s="224"/>
      <c r="SOV207" s="224"/>
      <c r="SOW207" s="335"/>
      <c r="SOX207" s="335"/>
      <c r="SOY207" s="224"/>
      <c r="SOZ207" s="424"/>
      <c r="SPA207" s="424"/>
      <c r="SPB207" s="333"/>
      <c r="SPC207" s="334"/>
      <c r="SPD207" s="424"/>
      <c r="SPE207" s="224"/>
      <c r="SPF207" s="224"/>
      <c r="SPG207" s="335"/>
      <c r="SPH207" s="335"/>
      <c r="SPI207" s="224"/>
      <c r="SPJ207" s="424"/>
      <c r="SPK207" s="424"/>
      <c r="SPL207" s="333"/>
      <c r="SPM207" s="334"/>
      <c r="SPN207" s="424"/>
      <c r="SPO207" s="224"/>
      <c r="SPP207" s="224"/>
      <c r="SPQ207" s="335"/>
      <c r="SPR207" s="335"/>
      <c r="SPS207" s="224"/>
      <c r="SPT207" s="424"/>
      <c r="SPU207" s="424"/>
      <c r="SPV207" s="333"/>
      <c r="SPW207" s="334"/>
      <c r="SPX207" s="424"/>
      <c r="SPY207" s="224"/>
      <c r="SPZ207" s="224"/>
      <c r="SQA207" s="335"/>
      <c r="SQB207" s="335"/>
      <c r="SQC207" s="224"/>
      <c r="SQD207" s="424"/>
      <c r="SQE207" s="424"/>
      <c r="SQF207" s="333"/>
      <c r="SQG207" s="334"/>
      <c r="SQH207" s="424"/>
      <c r="SQI207" s="224"/>
      <c r="SQJ207" s="224"/>
      <c r="SQK207" s="335"/>
      <c r="SQL207" s="335"/>
      <c r="SQM207" s="224"/>
      <c r="SQN207" s="424"/>
      <c r="SQO207" s="424"/>
      <c r="SQP207" s="333"/>
      <c r="SQQ207" s="334"/>
      <c r="SQR207" s="424"/>
      <c r="SQS207" s="224"/>
      <c r="SQT207" s="224"/>
      <c r="SQU207" s="335"/>
      <c r="SQV207" s="335"/>
      <c r="SQW207" s="224"/>
      <c r="SQX207" s="424"/>
      <c r="SQY207" s="424"/>
      <c r="SQZ207" s="333"/>
      <c r="SRA207" s="334"/>
      <c r="SRB207" s="424"/>
      <c r="SRC207" s="224"/>
      <c r="SRD207" s="224"/>
      <c r="SRE207" s="335"/>
      <c r="SRF207" s="335"/>
      <c r="SRG207" s="224"/>
      <c r="SRH207" s="424"/>
      <c r="SRI207" s="424"/>
      <c r="SRJ207" s="333"/>
      <c r="SRK207" s="334"/>
      <c r="SRL207" s="424"/>
      <c r="SRM207" s="224"/>
      <c r="SRN207" s="224"/>
      <c r="SRO207" s="335"/>
      <c r="SRP207" s="335"/>
      <c r="SRQ207" s="224"/>
      <c r="SRR207" s="424"/>
      <c r="SRS207" s="424"/>
      <c r="SRT207" s="333"/>
      <c r="SRU207" s="334"/>
      <c r="SRV207" s="424"/>
      <c r="SRW207" s="224"/>
      <c r="SRX207" s="224"/>
      <c r="SRY207" s="335"/>
      <c r="SRZ207" s="335"/>
      <c r="SSA207" s="224"/>
      <c r="SSB207" s="424"/>
      <c r="SSC207" s="424"/>
      <c r="SSD207" s="333"/>
      <c r="SSE207" s="334"/>
      <c r="SSF207" s="424"/>
      <c r="SSG207" s="224"/>
      <c r="SSH207" s="224"/>
      <c r="SSI207" s="335"/>
      <c r="SSJ207" s="335"/>
      <c r="SSK207" s="224"/>
      <c r="SSL207" s="424"/>
      <c r="SSM207" s="424"/>
      <c r="SSN207" s="333"/>
      <c r="SSO207" s="334"/>
      <c r="SSP207" s="424"/>
      <c r="SSQ207" s="224"/>
      <c r="SSR207" s="224"/>
      <c r="SSS207" s="335"/>
      <c r="SST207" s="335"/>
      <c r="SSU207" s="224"/>
      <c r="SSV207" s="424"/>
      <c r="SSW207" s="424"/>
      <c r="SSX207" s="333"/>
      <c r="SSY207" s="334"/>
      <c r="SSZ207" s="424"/>
      <c r="STA207" s="224"/>
      <c r="STB207" s="224"/>
      <c r="STC207" s="335"/>
      <c r="STD207" s="335"/>
      <c r="STE207" s="224"/>
      <c r="STF207" s="424"/>
      <c r="STG207" s="424"/>
      <c r="STH207" s="333"/>
      <c r="STI207" s="334"/>
      <c r="STJ207" s="424"/>
      <c r="STK207" s="224"/>
      <c r="STL207" s="224"/>
      <c r="STM207" s="335"/>
      <c r="STN207" s="335"/>
      <c r="STO207" s="224"/>
      <c r="STP207" s="424"/>
      <c r="STQ207" s="424"/>
      <c r="STR207" s="333"/>
      <c r="STS207" s="334"/>
      <c r="STT207" s="424"/>
      <c r="STU207" s="224"/>
      <c r="STV207" s="224"/>
      <c r="STW207" s="335"/>
      <c r="STX207" s="335"/>
      <c r="STY207" s="224"/>
      <c r="STZ207" s="424"/>
      <c r="SUA207" s="424"/>
      <c r="SUB207" s="333"/>
      <c r="SUC207" s="334"/>
      <c r="SUD207" s="424"/>
      <c r="SUE207" s="224"/>
      <c r="SUF207" s="224"/>
      <c r="SUG207" s="335"/>
      <c r="SUH207" s="335"/>
      <c r="SUI207" s="224"/>
      <c r="SUJ207" s="424"/>
      <c r="SUK207" s="424"/>
      <c r="SUL207" s="333"/>
      <c r="SUM207" s="334"/>
      <c r="SUN207" s="424"/>
      <c r="SUO207" s="224"/>
      <c r="SUP207" s="224"/>
      <c r="SUQ207" s="335"/>
      <c r="SUR207" s="335"/>
      <c r="SUS207" s="224"/>
      <c r="SUT207" s="424"/>
      <c r="SUU207" s="424"/>
      <c r="SUV207" s="333"/>
      <c r="SUW207" s="334"/>
      <c r="SUX207" s="424"/>
      <c r="SUY207" s="224"/>
      <c r="SUZ207" s="224"/>
      <c r="SVA207" s="335"/>
      <c r="SVB207" s="335"/>
      <c r="SVC207" s="224"/>
      <c r="SVD207" s="424"/>
      <c r="SVE207" s="424"/>
      <c r="SVF207" s="333"/>
      <c r="SVG207" s="334"/>
      <c r="SVH207" s="424"/>
      <c r="SVI207" s="224"/>
      <c r="SVJ207" s="224"/>
      <c r="SVK207" s="335"/>
      <c r="SVL207" s="335"/>
      <c r="SVM207" s="224"/>
      <c r="SVN207" s="424"/>
      <c r="SVO207" s="424"/>
      <c r="SVP207" s="333"/>
      <c r="SVQ207" s="334"/>
      <c r="SVR207" s="424"/>
      <c r="SVS207" s="224"/>
      <c r="SVT207" s="224"/>
      <c r="SVU207" s="335"/>
      <c r="SVV207" s="335"/>
      <c r="SVW207" s="224"/>
      <c r="SVX207" s="424"/>
      <c r="SVY207" s="424"/>
      <c r="SVZ207" s="333"/>
      <c r="SWA207" s="334"/>
      <c r="SWB207" s="424"/>
      <c r="SWC207" s="224"/>
      <c r="SWD207" s="224"/>
      <c r="SWE207" s="335"/>
      <c r="SWF207" s="335"/>
      <c r="SWG207" s="224"/>
      <c r="SWH207" s="424"/>
      <c r="SWI207" s="424"/>
      <c r="SWJ207" s="333"/>
      <c r="SWK207" s="334"/>
      <c r="SWL207" s="424"/>
      <c r="SWM207" s="224"/>
      <c r="SWN207" s="224"/>
      <c r="SWO207" s="335"/>
      <c r="SWP207" s="335"/>
      <c r="SWQ207" s="224"/>
      <c r="SWR207" s="424"/>
      <c r="SWS207" s="424"/>
      <c r="SWT207" s="333"/>
      <c r="SWU207" s="334"/>
      <c r="SWV207" s="424"/>
      <c r="SWW207" s="224"/>
      <c r="SWX207" s="224"/>
      <c r="SWY207" s="335"/>
      <c r="SWZ207" s="335"/>
      <c r="SXA207" s="224"/>
      <c r="SXB207" s="424"/>
      <c r="SXC207" s="424"/>
      <c r="SXD207" s="333"/>
      <c r="SXE207" s="334"/>
      <c r="SXF207" s="424"/>
      <c r="SXG207" s="224"/>
      <c r="SXH207" s="224"/>
      <c r="SXI207" s="335"/>
      <c r="SXJ207" s="335"/>
      <c r="SXK207" s="224"/>
      <c r="SXL207" s="424"/>
      <c r="SXM207" s="424"/>
      <c r="SXN207" s="333"/>
      <c r="SXO207" s="334"/>
      <c r="SXP207" s="424"/>
      <c r="SXQ207" s="224"/>
      <c r="SXR207" s="224"/>
      <c r="SXS207" s="335"/>
      <c r="SXT207" s="335"/>
      <c r="SXU207" s="224"/>
      <c r="SXV207" s="424"/>
      <c r="SXW207" s="424"/>
      <c r="SXX207" s="333"/>
      <c r="SXY207" s="334"/>
      <c r="SXZ207" s="424"/>
      <c r="SYA207" s="224"/>
      <c r="SYB207" s="224"/>
      <c r="SYC207" s="335"/>
      <c r="SYD207" s="335"/>
      <c r="SYE207" s="224"/>
      <c r="SYF207" s="424"/>
      <c r="SYG207" s="424"/>
      <c r="SYH207" s="333"/>
      <c r="SYI207" s="334"/>
      <c r="SYJ207" s="424"/>
      <c r="SYK207" s="224"/>
      <c r="SYL207" s="224"/>
      <c r="SYM207" s="335"/>
      <c r="SYN207" s="335"/>
      <c r="SYO207" s="224"/>
      <c r="SYP207" s="424"/>
      <c r="SYQ207" s="424"/>
      <c r="SYR207" s="333"/>
      <c r="SYS207" s="334"/>
      <c r="SYT207" s="424"/>
      <c r="SYU207" s="224"/>
      <c r="SYV207" s="224"/>
      <c r="SYW207" s="335"/>
      <c r="SYX207" s="335"/>
      <c r="SYY207" s="224"/>
      <c r="SYZ207" s="424"/>
      <c r="SZA207" s="424"/>
      <c r="SZB207" s="333"/>
      <c r="SZC207" s="334"/>
      <c r="SZD207" s="424"/>
      <c r="SZE207" s="224"/>
      <c r="SZF207" s="224"/>
      <c r="SZG207" s="335"/>
      <c r="SZH207" s="335"/>
      <c r="SZI207" s="224"/>
      <c r="SZJ207" s="424"/>
      <c r="SZK207" s="424"/>
      <c r="SZL207" s="333"/>
      <c r="SZM207" s="334"/>
      <c r="SZN207" s="424"/>
      <c r="SZO207" s="224"/>
      <c r="SZP207" s="224"/>
      <c r="SZQ207" s="335"/>
      <c r="SZR207" s="335"/>
      <c r="SZS207" s="224"/>
      <c r="SZT207" s="424"/>
      <c r="SZU207" s="424"/>
      <c r="SZV207" s="333"/>
      <c r="SZW207" s="334"/>
      <c r="SZX207" s="424"/>
      <c r="SZY207" s="224"/>
      <c r="SZZ207" s="224"/>
      <c r="TAA207" s="335"/>
      <c r="TAB207" s="335"/>
      <c r="TAC207" s="224"/>
      <c r="TAD207" s="424"/>
      <c r="TAE207" s="424"/>
      <c r="TAF207" s="333"/>
      <c r="TAG207" s="334"/>
      <c r="TAH207" s="424"/>
      <c r="TAI207" s="224"/>
      <c r="TAJ207" s="224"/>
      <c r="TAK207" s="335"/>
      <c r="TAL207" s="335"/>
      <c r="TAM207" s="224"/>
      <c r="TAN207" s="424"/>
      <c r="TAO207" s="424"/>
      <c r="TAP207" s="333"/>
      <c r="TAQ207" s="334"/>
      <c r="TAR207" s="424"/>
      <c r="TAS207" s="224"/>
      <c r="TAT207" s="224"/>
      <c r="TAU207" s="335"/>
      <c r="TAV207" s="335"/>
      <c r="TAW207" s="224"/>
      <c r="TAX207" s="424"/>
      <c r="TAY207" s="424"/>
      <c r="TAZ207" s="333"/>
      <c r="TBA207" s="334"/>
      <c r="TBB207" s="424"/>
      <c r="TBC207" s="224"/>
      <c r="TBD207" s="224"/>
      <c r="TBE207" s="335"/>
      <c r="TBF207" s="335"/>
      <c r="TBG207" s="224"/>
      <c r="TBH207" s="424"/>
      <c r="TBI207" s="424"/>
      <c r="TBJ207" s="333"/>
      <c r="TBK207" s="334"/>
      <c r="TBL207" s="424"/>
      <c r="TBM207" s="224"/>
      <c r="TBN207" s="224"/>
      <c r="TBO207" s="335"/>
      <c r="TBP207" s="335"/>
      <c r="TBQ207" s="224"/>
      <c r="TBR207" s="424"/>
      <c r="TBS207" s="424"/>
      <c r="TBT207" s="333"/>
      <c r="TBU207" s="334"/>
      <c r="TBV207" s="424"/>
      <c r="TBW207" s="224"/>
      <c r="TBX207" s="224"/>
      <c r="TBY207" s="335"/>
      <c r="TBZ207" s="335"/>
      <c r="TCA207" s="224"/>
      <c r="TCB207" s="424"/>
      <c r="TCC207" s="424"/>
      <c r="TCD207" s="333"/>
      <c r="TCE207" s="334"/>
      <c r="TCF207" s="424"/>
      <c r="TCG207" s="224"/>
      <c r="TCH207" s="224"/>
      <c r="TCI207" s="335"/>
      <c r="TCJ207" s="335"/>
      <c r="TCK207" s="224"/>
      <c r="TCL207" s="424"/>
      <c r="TCM207" s="424"/>
      <c r="TCN207" s="333"/>
      <c r="TCO207" s="334"/>
      <c r="TCP207" s="424"/>
      <c r="TCQ207" s="224"/>
      <c r="TCR207" s="224"/>
      <c r="TCS207" s="335"/>
      <c r="TCT207" s="335"/>
      <c r="TCU207" s="224"/>
      <c r="TCV207" s="424"/>
      <c r="TCW207" s="424"/>
      <c r="TCX207" s="333"/>
      <c r="TCY207" s="334"/>
      <c r="TCZ207" s="424"/>
      <c r="TDA207" s="224"/>
      <c r="TDB207" s="224"/>
      <c r="TDC207" s="335"/>
      <c r="TDD207" s="335"/>
      <c r="TDE207" s="224"/>
      <c r="TDF207" s="424"/>
      <c r="TDG207" s="424"/>
      <c r="TDH207" s="333"/>
      <c r="TDI207" s="334"/>
      <c r="TDJ207" s="424"/>
      <c r="TDK207" s="224"/>
      <c r="TDL207" s="224"/>
      <c r="TDM207" s="335"/>
      <c r="TDN207" s="335"/>
      <c r="TDO207" s="224"/>
      <c r="TDP207" s="424"/>
      <c r="TDQ207" s="424"/>
      <c r="TDR207" s="333"/>
      <c r="TDS207" s="334"/>
      <c r="TDT207" s="424"/>
      <c r="TDU207" s="224"/>
      <c r="TDV207" s="224"/>
      <c r="TDW207" s="335"/>
      <c r="TDX207" s="335"/>
      <c r="TDY207" s="224"/>
      <c r="TDZ207" s="424"/>
      <c r="TEA207" s="424"/>
      <c r="TEB207" s="333"/>
      <c r="TEC207" s="334"/>
      <c r="TED207" s="424"/>
      <c r="TEE207" s="224"/>
      <c r="TEF207" s="224"/>
      <c r="TEG207" s="335"/>
      <c r="TEH207" s="335"/>
      <c r="TEI207" s="224"/>
      <c r="TEJ207" s="424"/>
      <c r="TEK207" s="424"/>
      <c r="TEL207" s="333"/>
      <c r="TEM207" s="334"/>
      <c r="TEN207" s="424"/>
      <c r="TEO207" s="224"/>
      <c r="TEP207" s="224"/>
      <c r="TEQ207" s="335"/>
      <c r="TER207" s="335"/>
      <c r="TES207" s="224"/>
      <c r="TET207" s="424"/>
      <c r="TEU207" s="424"/>
      <c r="TEV207" s="333"/>
      <c r="TEW207" s="334"/>
      <c r="TEX207" s="424"/>
      <c r="TEY207" s="224"/>
      <c r="TEZ207" s="224"/>
      <c r="TFA207" s="335"/>
      <c r="TFB207" s="335"/>
      <c r="TFC207" s="224"/>
      <c r="TFD207" s="424"/>
      <c r="TFE207" s="424"/>
      <c r="TFF207" s="333"/>
      <c r="TFG207" s="334"/>
      <c r="TFH207" s="424"/>
      <c r="TFI207" s="224"/>
      <c r="TFJ207" s="224"/>
      <c r="TFK207" s="335"/>
      <c r="TFL207" s="335"/>
      <c r="TFM207" s="224"/>
      <c r="TFN207" s="424"/>
      <c r="TFO207" s="424"/>
      <c r="TFP207" s="333"/>
      <c r="TFQ207" s="334"/>
      <c r="TFR207" s="424"/>
      <c r="TFS207" s="224"/>
      <c r="TFT207" s="224"/>
      <c r="TFU207" s="335"/>
      <c r="TFV207" s="335"/>
      <c r="TFW207" s="224"/>
      <c r="TFX207" s="424"/>
      <c r="TFY207" s="424"/>
      <c r="TFZ207" s="333"/>
      <c r="TGA207" s="334"/>
      <c r="TGB207" s="424"/>
      <c r="TGC207" s="224"/>
      <c r="TGD207" s="224"/>
      <c r="TGE207" s="335"/>
      <c r="TGF207" s="335"/>
      <c r="TGG207" s="224"/>
      <c r="TGH207" s="424"/>
      <c r="TGI207" s="424"/>
      <c r="TGJ207" s="333"/>
      <c r="TGK207" s="334"/>
      <c r="TGL207" s="424"/>
      <c r="TGM207" s="224"/>
      <c r="TGN207" s="224"/>
      <c r="TGO207" s="335"/>
      <c r="TGP207" s="335"/>
      <c r="TGQ207" s="224"/>
      <c r="TGR207" s="424"/>
      <c r="TGS207" s="424"/>
      <c r="TGT207" s="333"/>
      <c r="TGU207" s="334"/>
      <c r="TGV207" s="424"/>
      <c r="TGW207" s="224"/>
      <c r="TGX207" s="224"/>
      <c r="TGY207" s="335"/>
      <c r="TGZ207" s="335"/>
      <c r="THA207" s="224"/>
      <c r="THB207" s="424"/>
      <c r="THC207" s="424"/>
      <c r="THD207" s="333"/>
      <c r="THE207" s="334"/>
      <c r="THF207" s="424"/>
      <c r="THG207" s="224"/>
      <c r="THH207" s="224"/>
      <c r="THI207" s="335"/>
      <c r="THJ207" s="335"/>
      <c r="THK207" s="224"/>
      <c r="THL207" s="424"/>
      <c r="THM207" s="424"/>
      <c r="THN207" s="333"/>
      <c r="THO207" s="334"/>
      <c r="THP207" s="424"/>
      <c r="THQ207" s="224"/>
      <c r="THR207" s="224"/>
      <c r="THS207" s="335"/>
      <c r="THT207" s="335"/>
      <c r="THU207" s="224"/>
      <c r="THV207" s="424"/>
      <c r="THW207" s="424"/>
      <c r="THX207" s="333"/>
      <c r="THY207" s="334"/>
      <c r="THZ207" s="424"/>
      <c r="TIA207" s="224"/>
      <c r="TIB207" s="224"/>
      <c r="TIC207" s="335"/>
      <c r="TID207" s="335"/>
      <c r="TIE207" s="224"/>
      <c r="TIF207" s="424"/>
      <c r="TIG207" s="424"/>
      <c r="TIH207" s="333"/>
      <c r="TII207" s="334"/>
      <c r="TIJ207" s="424"/>
      <c r="TIK207" s="224"/>
      <c r="TIL207" s="224"/>
      <c r="TIM207" s="335"/>
      <c r="TIN207" s="335"/>
      <c r="TIO207" s="224"/>
      <c r="TIP207" s="424"/>
      <c r="TIQ207" s="424"/>
      <c r="TIR207" s="333"/>
      <c r="TIS207" s="334"/>
      <c r="TIT207" s="424"/>
      <c r="TIU207" s="224"/>
      <c r="TIV207" s="224"/>
      <c r="TIW207" s="335"/>
      <c r="TIX207" s="335"/>
      <c r="TIY207" s="224"/>
      <c r="TIZ207" s="424"/>
      <c r="TJA207" s="424"/>
      <c r="TJB207" s="333"/>
      <c r="TJC207" s="334"/>
      <c r="TJD207" s="424"/>
      <c r="TJE207" s="224"/>
      <c r="TJF207" s="224"/>
      <c r="TJG207" s="335"/>
      <c r="TJH207" s="335"/>
      <c r="TJI207" s="224"/>
      <c r="TJJ207" s="424"/>
      <c r="TJK207" s="424"/>
      <c r="TJL207" s="333"/>
      <c r="TJM207" s="334"/>
      <c r="TJN207" s="424"/>
      <c r="TJO207" s="224"/>
      <c r="TJP207" s="224"/>
      <c r="TJQ207" s="335"/>
      <c r="TJR207" s="335"/>
      <c r="TJS207" s="224"/>
      <c r="TJT207" s="424"/>
      <c r="TJU207" s="424"/>
      <c r="TJV207" s="333"/>
      <c r="TJW207" s="334"/>
      <c r="TJX207" s="424"/>
      <c r="TJY207" s="224"/>
      <c r="TJZ207" s="224"/>
      <c r="TKA207" s="335"/>
      <c r="TKB207" s="335"/>
      <c r="TKC207" s="224"/>
      <c r="TKD207" s="424"/>
      <c r="TKE207" s="424"/>
      <c r="TKF207" s="333"/>
      <c r="TKG207" s="334"/>
      <c r="TKH207" s="424"/>
      <c r="TKI207" s="224"/>
      <c r="TKJ207" s="224"/>
      <c r="TKK207" s="335"/>
      <c r="TKL207" s="335"/>
      <c r="TKM207" s="224"/>
      <c r="TKN207" s="424"/>
      <c r="TKO207" s="424"/>
      <c r="TKP207" s="333"/>
      <c r="TKQ207" s="334"/>
      <c r="TKR207" s="424"/>
      <c r="TKS207" s="224"/>
      <c r="TKT207" s="224"/>
      <c r="TKU207" s="335"/>
      <c r="TKV207" s="335"/>
      <c r="TKW207" s="224"/>
      <c r="TKX207" s="424"/>
      <c r="TKY207" s="424"/>
      <c r="TKZ207" s="333"/>
      <c r="TLA207" s="334"/>
      <c r="TLB207" s="424"/>
      <c r="TLC207" s="224"/>
      <c r="TLD207" s="224"/>
      <c r="TLE207" s="335"/>
      <c r="TLF207" s="335"/>
      <c r="TLG207" s="224"/>
      <c r="TLH207" s="424"/>
      <c r="TLI207" s="424"/>
      <c r="TLJ207" s="333"/>
      <c r="TLK207" s="334"/>
      <c r="TLL207" s="424"/>
      <c r="TLM207" s="224"/>
      <c r="TLN207" s="224"/>
      <c r="TLO207" s="335"/>
      <c r="TLP207" s="335"/>
      <c r="TLQ207" s="224"/>
      <c r="TLR207" s="424"/>
      <c r="TLS207" s="424"/>
      <c r="TLT207" s="333"/>
      <c r="TLU207" s="334"/>
      <c r="TLV207" s="424"/>
      <c r="TLW207" s="224"/>
      <c r="TLX207" s="224"/>
      <c r="TLY207" s="335"/>
      <c r="TLZ207" s="335"/>
      <c r="TMA207" s="224"/>
      <c r="TMB207" s="424"/>
      <c r="TMC207" s="424"/>
      <c r="TMD207" s="333"/>
      <c r="TME207" s="334"/>
      <c r="TMF207" s="424"/>
      <c r="TMG207" s="224"/>
      <c r="TMH207" s="224"/>
      <c r="TMI207" s="335"/>
      <c r="TMJ207" s="335"/>
      <c r="TMK207" s="224"/>
      <c r="TML207" s="424"/>
      <c r="TMM207" s="424"/>
      <c r="TMN207" s="333"/>
      <c r="TMO207" s="334"/>
      <c r="TMP207" s="424"/>
      <c r="TMQ207" s="224"/>
      <c r="TMR207" s="224"/>
      <c r="TMS207" s="335"/>
      <c r="TMT207" s="335"/>
      <c r="TMU207" s="224"/>
      <c r="TMV207" s="424"/>
      <c r="TMW207" s="424"/>
      <c r="TMX207" s="333"/>
      <c r="TMY207" s="334"/>
      <c r="TMZ207" s="424"/>
      <c r="TNA207" s="224"/>
      <c r="TNB207" s="224"/>
      <c r="TNC207" s="335"/>
      <c r="TND207" s="335"/>
      <c r="TNE207" s="224"/>
      <c r="TNF207" s="424"/>
      <c r="TNG207" s="424"/>
      <c r="TNH207" s="333"/>
      <c r="TNI207" s="334"/>
      <c r="TNJ207" s="424"/>
      <c r="TNK207" s="224"/>
      <c r="TNL207" s="224"/>
      <c r="TNM207" s="335"/>
      <c r="TNN207" s="335"/>
      <c r="TNO207" s="224"/>
      <c r="TNP207" s="424"/>
      <c r="TNQ207" s="424"/>
      <c r="TNR207" s="333"/>
      <c r="TNS207" s="334"/>
      <c r="TNT207" s="424"/>
      <c r="TNU207" s="224"/>
      <c r="TNV207" s="224"/>
      <c r="TNW207" s="335"/>
      <c r="TNX207" s="335"/>
      <c r="TNY207" s="224"/>
      <c r="TNZ207" s="424"/>
      <c r="TOA207" s="424"/>
      <c r="TOB207" s="333"/>
      <c r="TOC207" s="334"/>
      <c r="TOD207" s="424"/>
      <c r="TOE207" s="224"/>
      <c r="TOF207" s="224"/>
      <c r="TOG207" s="335"/>
      <c r="TOH207" s="335"/>
      <c r="TOI207" s="224"/>
      <c r="TOJ207" s="424"/>
      <c r="TOK207" s="424"/>
      <c r="TOL207" s="333"/>
      <c r="TOM207" s="334"/>
      <c r="TON207" s="424"/>
      <c r="TOO207" s="224"/>
      <c r="TOP207" s="224"/>
      <c r="TOQ207" s="335"/>
      <c r="TOR207" s="335"/>
      <c r="TOS207" s="224"/>
      <c r="TOT207" s="424"/>
      <c r="TOU207" s="424"/>
      <c r="TOV207" s="333"/>
      <c r="TOW207" s="334"/>
      <c r="TOX207" s="424"/>
      <c r="TOY207" s="224"/>
      <c r="TOZ207" s="224"/>
      <c r="TPA207" s="335"/>
      <c r="TPB207" s="335"/>
      <c r="TPC207" s="224"/>
      <c r="TPD207" s="424"/>
      <c r="TPE207" s="424"/>
      <c r="TPF207" s="333"/>
      <c r="TPG207" s="334"/>
      <c r="TPH207" s="424"/>
      <c r="TPI207" s="224"/>
      <c r="TPJ207" s="224"/>
      <c r="TPK207" s="335"/>
      <c r="TPL207" s="335"/>
      <c r="TPM207" s="224"/>
      <c r="TPN207" s="424"/>
      <c r="TPO207" s="424"/>
      <c r="TPP207" s="333"/>
      <c r="TPQ207" s="334"/>
      <c r="TPR207" s="424"/>
      <c r="TPS207" s="224"/>
      <c r="TPT207" s="224"/>
      <c r="TPU207" s="335"/>
      <c r="TPV207" s="335"/>
      <c r="TPW207" s="224"/>
      <c r="TPX207" s="424"/>
      <c r="TPY207" s="424"/>
      <c r="TPZ207" s="333"/>
      <c r="TQA207" s="334"/>
      <c r="TQB207" s="424"/>
      <c r="TQC207" s="224"/>
      <c r="TQD207" s="224"/>
      <c r="TQE207" s="335"/>
      <c r="TQF207" s="335"/>
      <c r="TQG207" s="224"/>
      <c r="TQH207" s="424"/>
      <c r="TQI207" s="424"/>
      <c r="TQJ207" s="333"/>
      <c r="TQK207" s="334"/>
      <c r="TQL207" s="424"/>
      <c r="TQM207" s="224"/>
      <c r="TQN207" s="224"/>
      <c r="TQO207" s="335"/>
      <c r="TQP207" s="335"/>
      <c r="TQQ207" s="224"/>
      <c r="TQR207" s="424"/>
      <c r="TQS207" s="424"/>
      <c r="TQT207" s="333"/>
      <c r="TQU207" s="334"/>
      <c r="TQV207" s="424"/>
      <c r="TQW207" s="224"/>
      <c r="TQX207" s="224"/>
      <c r="TQY207" s="335"/>
      <c r="TQZ207" s="335"/>
      <c r="TRA207" s="224"/>
      <c r="TRB207" s="424"/>
      <c r="TRC207" s="424"/>
      <c r="TRD207" s="333"/>
      <c r="TRE207" s="334"/>
      <c r="TRF207" s="424"/>
      <c r="TRG207" s="224"/>
      <c r="TRH207" s="224"/>
      <c r="TRI207" s="335"/>
      <c r="TRJ207" s="335"/>
      <c r="TRK207" s="224"/>
      <c r="TRL207" s="424"/>
      <c r="TRM207" s="424"/>
      <c r="TRN207" s="333"/>
      <c r="TRO207" s="334"/>
      <c r="TRP207" s="424"/>
      <c r="TRQ207" s="224"/>
      <c r="TRR207" s="224"/>
      <c r="TRS207" s="335"/>
      <c r="TRT207" s="335"/>
      <c r="TRU207" s="224"/>
      <c r="TRV207" s="424"/>
      <c r="TRW207" s="424"/>
      <c r="TRX207" s="333"/>
      <c r="TRY207" s="334"/>
      <c r="TRZ207" s="424"/>
      <c r="TSA207" s="224"/>
      <c r="TSB207" s="224"/>
      <c r="TSC207" s="335"/>
      <c r="TSD207" s="335"/>
      <c r="TSE207" s="224"/>
      <c r="TSF207" s="424"/>
      <c r="TSG207" s="424"/>
      <c r="TSH207" s="333"/>
      <c r="TSI207" s="334"/>
      <c r="TSJ207" s="424"/>
      <c r="TSK207" s="224"/>
      <c r="TSL207" s="224"/>
      <c r="TSM207" s="335"/>
      <c r="TSN207" s="335"/>
      <c r="TSO207" s="224"/>
      <c r="TSP207" s="424"/>
      <c r="TSQ207" s="424"/>
      <c r="TSR207" s="333"/>
      <c r="TSS207" s="334"/>
      <c r="TST207" s="424"/>
      <c r="TSU207" s="224"/>
      <c r="TSV207" s="224"/>
      <c r="TSW207" s="335"/>
      <c r="TSX207" s="335"/>
      <c r="TSY207" s="224"/>
      <c r="TSZ207" s="424"/>
      <c r="TTA207" s="424"/>
      <c r="TTB207" s="333"/>
      <c r="TTC207" s="334"/>
      <c r="TTD207" s="424"/>
      <c r="TTE207" s="224"/>
      <c r="TTF207" s="224"/>
      <c r="TTG207" s="335"/>
      <c r="TTH207" s="335"/>
      <c r="TTI207" s="224"/>
      <c r="TTJ207" s="424"/>
      <c r="TTK207" s="424"/>
      <c r="TTL207" s="333"/>
      <c r="TTM207" s="334"/>
      <c r="TTN207" s="424"/>
      <c r="TTO207" s="224"/>
      <c r="TTP207" s="224"/>
      <c r="TTQ207" s="335"/>
      <c r="TTR207" s="335"/>
      <c r="TTS207" s="224"/>
      <c r="TTT207" s="424"/>
      <c r="TTU207" s="424"/>
      <c r="TTV207" s="333"/>
      <c r="TTW207" s="334"/>
      <c r="TTX207" s="424"/>
      <c r="TTY207" s="224"/>
      <c r="TTZ207" s="224"/>
      <c r="TUA207" s="335"/>
      <c r="TUB207" s="335"/>
      <c r="TUC207" s="224"/>
      <c r="TUD207" s="424"/>
      <c r="TUE207" s="424"/>
      <c r="TUF207" s="333"/>
      <c r="TUG207" s="334"/>
      <c r="TUH207" s="424"/>
      <c r="TUI207" s="224"/>
      <c r="TUJ207" s="224"/>
      <c r="TUK207" s="335"/>
      <c r="TUL207" s="335"/>
      <c r="TUM207" s="224"/>
      <c r="TUN207" s="424"/>
      <c r="TUO207" s="424"/>
      <c r="TUP207" s="333"/>
      <c r="TUQ207" s="334"/>
      <c r="TUR207" s="424"/>
      <c r="TUS207" s="224"/>
      <c r="TUT207" s="224"/>
      <c r="TUU207" s="335"/>
      <c r="TUV207" s="335"/>
      <c r="TUW207" s="224"/>
      <c r="TUX207" s="424"/>
      <c r="TUY207" s="424"/>
      <c r="TUZ207" s="333"/>
      <c r="TVA207" s="334"/>
      <c r="TVB207" s="424"/>
      <c r="TVC207" s="224"/>
      <c r="TVD207" s="224"/>
      <c r="TVE207" s="335"/>
      <c r="TVF207" s="335"/>
      <c r="TVG207" s="224"/>
      <c r="TVH207" s="424"/>
      <c r="TVI207" s="424"/>
      <c r="TVJ207" s="333"/>
      <c r="TVK207" s="334"/>
      <c r="TVL207" s="424"/>
      <c r="TVM207" s="224"/>
      <c r="TVN207" s="224"/>
      <c r="TVO207" s="335"/>
      <c r="TVP207" s="335"/>
      <c r="TVQ207" s="224"/>
      <c r="TVR207" s="424"/>
      <c r="TVS207" s="424"/>
      <c r="TVT207" s="333"/>
      <c r="TVU207" s="334"/>
      <c r="TVV207" s="424"/>
      <c r="TVW207" s="224"/>
      <c r="TVX207" s="224"/>
      <c r="TVY207" s="335"/>
      <c r="TVZ207" s="335"/>
      <c r="TWA207" s="224"/>
      <c r="TWB207" s="424"/>
      <c r="TWC207" s="424"/>
      <c r="TWD207" s="333"/>
      <c r="TWE207" s="334"/>
      <c r="TWF207" s="424"/>
      <c r="TWG207" s="224"/>
      <c r="TWH207" s="224"/>
      <c r="TWI207" s="335"/>
      <c r="TWJ207" s="335"/>
      <c r="TWK207" s="224"/>
      <c r="TWL207" s="424"/>
      <c r="TWM207" s="424"/>
      <c r="TWN207" s="333"/>
      <c r="TWO207" s="334"/>
      <c r="TWP207" s="424"/>
      <c r="TWQ207" s="224"/>
      <c r="TWR207" s="224"/>
      <c r="TWS207" s="335"/>
      <c r="TWT207" s="335"/>
      <c r="TWU207" s="224"/>
      <c r="TWV207" s="424"/>
      <c r="TWW207" s="424"/>
      <c r="TWX207" s="333"/>
      <c r="TWY207" s="334"/>
      <c r="TWZ207" s="424"/>
      <c r="TXA207" s="224"/>
      <c r="TXB207" s="224"/>
      <c r="TXC207" s="335"/>
      <c r="TXD207" s="335"/>
      <c r="TXE207" s="224"/>
      <c r="TXF207" s="424"/>
      <c r="TXG207" s="424"/>
      <c r="TXH207" s="333"/>
      <c r="TXI207" s="334"/>
      <c r="TXJ207" s="424"/>
      <c r="TXK207" s="224"/>
      <c r="TXL207" s="224"/>
      <c r="TXM207" s="335"/>
      <c r="TXN207" s="335"/>
      <c r="TXO207" s="224"/>
      <c r="TXP207" s="424"/>
      <c r="TXQ207" s="424"/>
      <c r="TXR207" s="333"/>
      <c r="TXS207" s="334"/>
      <c r="TXT207" s="424"/>
      <c r="TXU207" s="224"/>
      <c r="TXV207" s="224"/>
      <c r="TXW207" s="335"/>
      <c r="TXX207" s="335"/>
      <c r="TXY207" s="224"/>
      <c r="TXZ207" s="424"/>
      <c r="TYA207" s="424"/>
      <c r="TYB207" s="333"/>
      <c r="TYC207" s="334"/>
      <c r="TYD207" s="424"/>
      <c r="TYE207" s="224"/>
      <c r="TYF207" s="224"/>
      <c r="TYG207" s="335"/>
      <c r="TYH207" s="335"/>
      <c r="TYI207" s="224"/>
      <c r="TYJ207" s="424"/>
      <c r="TYK207" s="424"/>
      <c r="TYL207" s="333"/>
      <c r="TYM207" s="334"/>
      <c r="TYN207" s="424"/>
      <c r="TYO207" s="224"/>
      <c r="TYP207" s="224"/>
      <c r="TYQ207" s="335"/>
      <c r="TYR207" s="335"/>
      <c r="TYS207" s="224"/>
      <c r="TYT207" s="424"/>
      <c r="TYU207" s="424"/>
      <c r="TYV207" s="333"/>
      <c r="TYW207" s="334"/>
      <c r="TYX207" s="424"/>
      <c r="TYY207" s="224"/>
      <c r="TYZ207" s="224"/>
      <c r="TZA207" s="335"/>
      <c r="TZB207" s="335"/>
      <c r="TZC207" s="224"/>
      <c r="TZD207" s="424"/>
      <c r="TZE207" s="424"/>
      <c r="TZF207" s="333"/>
      <c r="TZG207" s="334"/>
      <c r="TZH207" s="424"/>
      <c r="TZI207" s="224"/>
      <c r="TZJ207" s="224"/>
      <c r="TZK207" s="335"/>
      <c r="TZL207" s="335"/>
      <c r="TZM207" s="224"/>
      <c r="TZN207" s="424"/>
      <c r="TZO207" s="424"/>
      <c r="TZP207" s="333"/>
      <c r="TZQ207" s="334"/>
      <c r="TZR207" s="424"/>
      <c r="TZS207" s="224"/>
      <c r="TZT207" s="224"/>
      <c r="TZU207" s="335"/>
      <c r="TZV207" s="335"/>
      <c r="TZW207" s="224"/>
      <c r="TZX207" s="424"/>
      <c r="TZY207" s="424"/>
      <c r="TZZ207" s="333"/>
      <c r="UAA207" s="334"/>
      <c r="UAB207" s="424"/>
      <c r="UAC207" s="224"/>
      <c r="UAD207" s="224"/>
      <c r="UAE207" s="335"/>
      <c r="UAF207" s="335"/>
      <c r="UAG207" s="224"/>
      <c r="UAH207" s="424"/>
      <c r="UAI207" s="424"/>
      <c r="UAJ207" s="333"/>
      <c r="UAK207" s="334"/>
      <c r="UAL207" s="424"/>
      <c r="UAM207" s="224"/>
      <c r="UAN207" s="224"/>
      <c r="UAO207" s="335"/>
      <c r="UAP207" s="335"/>
      <c r="UAQ207" s="224"/>
      <c r="UAR207" s="424"/>
      <c r="UAS207" s="424"/>
      <c r="UAT207" s="333"/>
      <c r="UAU207" s="334"/>
      <c r="UAV207" s="424"/>
      <c r="UAW207" s="224"/>
      <c r="UAX207" s="224"/>
      <c r="UAY207" s="335"/>
      <c r="UAZ207" s="335"/>
      <c r="UBA207" s="224"/>
      <c r="UBB207" s="424"/>
      <c r="UBC207" s="424"/>
      <c r="UBD207" s="333"/>
      <c r="UBE207" s="334"/>
      <c r="UBF207" s="424"/>
      <c r="UBG207" s="224"/>
      <c r="UBH207" s="224"/>
      <c r="UBI207" s="335"/>
      <c r="UBJ207" s="335"/>
      <c r="UBK207" s="224"/>
      <c r="UBL207" s="424"/>
      <c r="UBM207" s="424"/>
      <c r="UBN207" s="333"/>
      <c r="UBO207" s="334"/>
      <c r="UBP207" s="424"/>
      <c r="UBQ207" s="224"/>
      <c r="UBR207" s="224"/>
      <c r="UBS207" s="335"/>
      <c r="UBT207" s="335"/>
      <c r="UBU207" s="224"/>
      <c r="UBV207" s="424"/>
      <c r="UBW207" s="424"/>
      <c r="UBX207" s="333"/>
      <c r="UBY207" s="334"/>
      <c r="UBZ207" s="424"/>
      <c r="UCA207" s="224"/>
      <c r="UCB207" s="224"/>
      <c r="UCC207" s="335"/>
      <c r="UCD207" s="335"/>
      <c r="UCE207" s="224"/>
      <c r="UCF207" s="424"/>
      <c r="UCG207" s="424"/>
      <c r="UCH207" s="333"/>
      <c r="UCI207" s="334"/>
      <c r="UCJ207" s="424"/>
      <c r="UCK207" s="224"/>
      <c r="UCL207" s="224"/>
      <c r="UCM207" s="335"/>
      <c r="UCN207" s="335"/>
      <c r="UCO207" s="224"/>
      <c r="UCP207" s="424"/>
      <c r="UCQ207" s="424"/>
      <c r="UCR207" s="333"/>
      <c r="UCS207" s="334"/>
      <c r="UCT207" s="424"/>
      <c r="UCU207" s="224"/>
      <c r="UCV207" s="224"/>
      <c r="UCW207" s="335"/>
      <c r="UCX207" s="335"/>
      <c r="UCY207" s="224"/>
      <c r="UCZ207" s="424"/>
      <c r="UDA207" s="424"/>
      <c r="UDB207" s="333"/>
      <c r="UDC207" s="334"/>
      <c r="UDD207" s="424"/>
      <c r="UDE207" s="224"/>
      <c r="UDF207" s="224"/>
      <c r="UDG207" s="335"/>
      <c r="UDH207" s="335"/>
      <c r="UDI207" s="224"/>
      <c r="UDJ207" s="424"/>
      <c r="UDK207" s="424"/>
      <c r="UDL207" s="333"/>
      <c r="UDM207" s="334"/>
      <c r="UDN207" s="424"/>
      <c r="UDO207" s="224"/>
      <c r="UDP207" s="224"/>
      <c r="UDQ207" s="335"/>
      <c r="UDR207" s="335"/>
      <c r="UDS207" s="224"/>
      <c r="UDT207" s="424"/>
      <c r="UDU207" s="424"/>
      <c r="UDV207" s="333"/>
      <c r="UDW207" s="334"/>
      <c r="UDX207" s="424"/>
      <c r="UDY207" s="224"/>
      <c r="UDZ207" s="224"/>
      <c r="UEA207" s="335"/>
      <c r="UEB207" s="335"/>
      <c r="UEC207" s="224"/>
      <c r="UED207" s="424"/>
      <c r="UEE207" s="424"/>
      <c r="UEF207" s="333"/>
      <c r="UEG207" s="334"/>
      <c r="UEH207" s="424"/>
      <c r="UEI207" s="224"/>
      <c r="UEJ207" s="224"/>
      <c r="UEK207" s="335"/>
      <c r="UEL207" s="335"/>
      <c r="UEM207" s="224"/>
      <c r="UEN207" s="424"/>
      <c r="UEO207" s="424"/>
      <c r="UEP207" s="333"/>
      <c r="UEQ207" s="334"/>
      <c r="UER207" s="424"/>
      <c r="UES207" s="224"/>
      <c r="UET207" s="224"/>
      <c r="UEU207" s="335"/>
      <c r="UEV207" s="335"/>
      <c r="UEW207" s="224"/>
      <c r="UEX207" s="424"/>
      <c r="UEY207" s="424"/>
      <c r="UEZ207" s="333"/>
      <c r="UFA207" s="334"/>
      <c r="UFB207" s="424"/>
      <c r="UFC207" s="224"/>
      <c r="UFD207" s="224"/>
      <c r="UFE207" s="335"/>
      <c r="UFF207" s="335"/>
      <c r="UFG207" s="224"/>
      <c r="UFH207" s="424"/>
      <c r="UFI207" s="424"/>
      <c r="UFJ207" s="333"/>
      <c r="UFK207" s="334"/>
      <c r="UFL207" s="424"/>
      <c r="UFM207" s="224"/>
      <c r="UFN207" s="224"/>
      <c r="UFO207" s="335"/>
      <c r="UFP207" s="335"/>
      <c r="UFQ207" s="224"/>
      <c r="UFR207" s="424"/>
      <c r="UFS207" s="424"/>
      <c r="UFT207" s="333"/>
      <c r="UFU207" s="334"/>
      <c r="UFV207" s="424"/>
      <c r="UFW207" s="224"/>
      <c r="UFX207" s="224"/>
      <c r="UFY207" s="335"/>
      <c r="UFZ207" s="335"/>
      <c r="UGA207" s="224"/>
      <c r="UGB207" s="424"/>
      <c r="UGC207" s="424"/>
      <c r="UGD207" s="333"/>
      <c r="UGE207" s="334"/>
      <c r="UGF207" s="424"/>
      <c r="UGG207" s="224"/>
      <c r="UGH207" s="224"/>
      <c r="UGI207" s="335"/>
      <c r="UGJ207" s="335"/>
      <c r="UGK207" s="224"/>
      <c r="UGL207" s="424"/>
      <c r="UGM207" s="424"/>
      <c r="UGN207" s="333"/>
      <c r="UGO207" s="334"/>
      <c r="UGP207" s="424"/>
      <c r="UGQ207" s="224"/>
      <c r="UGR207" s="224"/>
      <c r="UGS207" s="335"/>
      <c r="UGT207" s="335"/>
      <c r="UGU207" s="224"/>
      <c r="UGV207" s="424"/>
      <c r="UGW207" s="424"/>
      <c r="UGX207" s="333"/>
      <c r="UGY207" s="334"/>
      <c r="UGZ207" s="424"/>
      <c r="UHA207" s="224"/>
      <c r="UHB207" s="224"/>
      <c r="UHC207" s="335"/>
      <c r="UHD207" s="335"/>
      <c r="UHE207" s="224"/>
      <c r="UHF207" s="424"/>
      <c r="UHG207" s="424"/>
      <c r="UHH207" s="333"/>
      <c r="UHI207" s="334"/>
      <c r="UHJ207" s="424"/>
      <c r="UHK207" s="224"/>
      <c r="UHL207" s="224"/>
      <c r="UHM207" s="335"/>
      <c r="UHN207" s="335"/>
      <c r="UHO207" s="224"/>
      <c r="UHP207" s="424"/>
      <c r="UHQ207" s="424"/>
      <c r="UHR207" s="333"/>
      <c r="UHS207" s="334"/>
      <c r="UHT207" s="424"/>
      <c r="UHU207" s="224"/>
      <c r="UHV207" s="224"/>
      <c r="UHW207" s="335"/>
      <c r="UHX207" s="335"/>
      <c r="UHY207" s="224"/>
      <c r="UHZ207" s="424"/>
      <c r="UIA207" s="424"/>
      <c r="UIB207" s="333"/>
      <c r="UIC207" s="334"/>
      <c r="UID207" s="424"/>
      <c r="UIE207" s="224"/>
      <c r="UIF207" s="224"/>
      <c r="UIG207" s="335"/>
      <c r="UIH207" s="335"/>
      <c r="UII207" s="224"/>
      <c r="UIJ207" s="424"/>
      <c r="UIK207" s="424"/>
      <c r="UIL207" s="333"/>
      <c r="UIM207" s="334"/>
      <c r="UIN207" s="424"/>
      <c r="UIO207" s="224"/>
      <c r="UIP207" s="224"/>
      <c r="UIQ207" s="335"/>
      <c r="UIR207" s="335"/>
      <c r="UIS207" s="224"/>
      <c r="UIT207" s="424"/>
      <c r="UIU207" s="424"/>
      <c r="UIV207" s="333"/>
      <c r="UIW207" s="334"/>
      <c r="UIX207" s="424"/>
      <c r="UIY207" s="224"/>
      <c r="UIZ207" s="224"/>
      <c r="UJA207" s="335"/>
      <c r="UJB207" s="335"/>
      <c r="UJC207" s="224"/>
      <c r="UJD207" s="424"/>
      <c r="UJE207" s="424"/>
      <c r="UJF207" s="333"/>
      <c r="UJG207" s="334"/>
      <c r="UJH207" s="424"/>
      <c r="UJI207" s="224"/>
      <c r="UJJ207" s="224"/>
      <c r="UJK207" s="335"/>
      <c r="UJL207" s="335"/>
      <c r="UJM207" s="224"/>
      <c r="UJN207" s="424"/>
      <c r="UJO207" s="424"/>
      <c r="UJP207" s="333"/>
      <c r="UJQ207" s="334"/>
      <c r="UJR207" s="424"/>
      <c r="UJS207" s="224"/>
      <c r="UJT207" s="224"/>
      <c r="UJU207" s="335"/>
      <c r="UJV207" s="335"/>
      <c r="UJW207" s="224"/>
      <c r="UJX207" s="424"/>
      <c r="UJY207" s="424"/>
      <c r="UJZ207" s="333"/>
      <c r="UKA207" s="334"/>
      <c r="UKB207" s="424"/>
      <c r="UKC207" s="224"/>
      <c r="UKD207" s="224"/>
      <c r="UKE207" s="335"/>
      <c r="UKF207" s="335"/>
      <c r="UKG207" s="224"/>
      <c r="UKH207" s="424"/>
      <c r="UKI207" s="424"/>
      <c r="UKJ207" s="333"/>
      <c r="UKK207" s="334"/>
      <c r="UKL207" s="424"/>
      <c r="UKM207" s="224"/>
      <c r="UKN207" s="224"/>
      <c r="UKO207" s="335"/>
      <c r="UKP207" s="335"/>
      <c r="UKQ207" s="224"/>
      <c r="UKR207" s="424"/>
      <c r="UKS207" s="424"/>
      <c r="UKT207" s="333"/>
      <c r="UKU207" s="334"/>
      <c r="UKV207" s="424"/>
      <c r="UKW207" s="224"/>
      <c r="UKX207" s="224"/>
      <c r="UKY207" s="335"/>
      <c r="UKZ207" s="335"/>
      <c r="ULA207" s="224"/>
      <c r="ULB207" s="424"/>
      <c r="ULC207" s="424"/>
      <c r="ULD207" s="333"/>
      <c r="ULE207" s="334"/>
      <c r="ULF207" s="424"/>
      <c r="ULG207" s="224"/>
      <c r="ULH207" s="224"/>
      <c r="ULI207" s="335"/>
      <c r="ULJ207" s="335"/>
      <c r="ULK207" s="224"/>
      <c r="ULL207" s="424"/>
      <c r="ULM207" s="424"/>
      <c r="ULN207" s="333"/>
      <c r="ULO207" s="334"/>
      <c r="ULP207" s="424"/>
      <c r="ULQ207" s="224"/>
      <c r="ULR207" s="224"/>
      <c r="ULS207" s="335"/>
      <c r="ULT207" s="335"/>
      <c r="ULU207" s="224"/>
      <c r="ULV207" s="424"/>
      <c r="ULW207" s="424"/>
      <c r="ULX207" s="333"/>
      <c r="ULY207" s="334"/>
      <c r="ULZ207" s="424"/>
      <c r="UMA207" s="224"/>
      <c r="UMB207" s="224"/>
      <c r="UMC207" s="335"/>
      <c r="UMD207" s="335"/>
      <c r="UME207" s="224"/>
      <c r="UMF207" s="424"/>
      <c r="UMG207" s="424"/>
      <c r="UMH207" s="333"/>
      <c r="UMI207" s="334"/>
      <c r="UMJ207" s="424"/>
      <c r="UMK207" s="224"/>
      <c r="UML207" s="224"/>
      <c r="UMM207" s="335"/>
      <c r="UMN207" s="335"/>
      <c r="UMO207" s="224"/>
      <c r="UMP207" s="424"/>
      <c r="UMQ207" s="424"/>
      <c r="UMR207" s="333"/>
      <c r="UMS207" s="334"/>
      <c r="UMT207" s="424"/>
      <c r="UMU207" s="224"/>
      <c r="UMV207" s="224"/>
      <c r="UMW207" s="335"/>
      <c r="UMX207" s="335"/>
      <c r="UMY207" s="224"/>
      <c r="UMZ207" s="424"/>
      <c r="UNA207" s="424"/>
      <c r="UNB207" s="333"/>
      <c r="UNC207" s="334"/>
      <c r="UND207" s="424"/>
      <c r="UNE207" s="224"/>
      <c r="UNF207" s="224"/>
      <c r="UNG207" s="335"/>
      <c r="UNH207" s="335"/>
      <c r="UNI207" s="224"/>
      <c r="UNJ207" s="424"/>
      <c r="UNK207" s="424"/>
      <c r="UNL207" s="333"/>
      <c r="UNM207" s="334"/>
      <c r="UNN207" s="424"/>
      <c r="UNO207" s="224"/>
      <c r="UNP207" s="224"/>
      <c r="UNQ207" s="335"/>
      <c r="UNR207" s="335"/>
      <c r="UNS207" s="224"/>
      <c r="UNT207" s="424"/>
      <c r="UNU207" s="424"/>
      <c r="UNV207" s="333"/>
      <c r="UNW207" s="334"/>
      <c r="UNX207" s="424"/>
      <c r="UNY207" s="224"/>
      <c r="UNZ207" s="224"/>
      <c r="UOA207" s="335"/>
      <c r="UOB207" s="335"/>
      <c r="UOC207" s="224"/>
      <c r="UOD207" s="424"/>
      <c r="UOE207" s="424"/>
      <c r="UOF207" s="333"/>
      <c r="UOG207" s="334"/>
      <c r="UOH207" s="424"/>
      <c r="UOI207" s="224"/>
      <c r="UOJ207" s="224"/>
      <c r="UOK207" s="335"/>
      <c r="UOL207" s="335"/>
      <c r="UOM207" s="224"/>
      <c r="UON207" s="424"/>
      <c r="UOO207" s="424"/>
      <c r="UOP207" s="333"/>
      <c r="UOQ207" s="334"/>
      <c r="UOR207" s="424"/>
      <c r="UOS207" s="224"/>
      <c r="UOT207" s="224"/>
      <c r="UOU207" s="335"/>
      <c r="UOV207" s="335"/>
      <c r="UOW207" s="224"/>
      <c r="UOX207" s="424"/>
      <c r="UOY207" s="424"/>
      <c r="UOZ207" s="333"/>
      <c r="UPA207" s="334"/>
      <c r="UPB207" s="424"/>
      <c r="UPC207" s="224"/>
      <c r="UPD207" s="224"/>
      <c r="UPE207" s="335"/>
      <c r="UPF207" s="335"/>
      <c r="UPG207" s="224"/>
      <c r="UPH207" s="424"/>
      <c r="UPI207" s="424"/>
      <c r="UPJ207" s="333"/>
      <c r="UPK207" s="334"/>
      <c r="UPL207" s="424"/>
      <c r="UPM207" s="224"/>
      <c r="UPN207" s="224"/>
      <c r="UPO207" s="335"/>
      <c r="UPP207" s="335"/>
      <c r="UPQ207" s="224"/>
      <c r="UPR207" s="424"/>
      <c r="UPS207" s="424"/>
      <c r="UPT207" s="333"/>
      <c r="UPU207" s="334"/>
      <c r="UPV207" s="424"/>
      <c r="UPW207" s="224"/>
      <c r="UPX207" s="224"/>
      <c r="UPY207" s="335"/>
      <c r="UPZ207" s="335"/>
      <c r="UQA207" s="224"/>
      <c r="UQB207" s="424"/>
      <c r="UQC207" s="424"/>
      <c r="UQD207" s="333"/>
      <c r="UQE207" s="334"/>
      <c r="UQF207" s="424"/>
      <c r="UQG207" s="224"/>
      <c r="UQH207" s="224"/>
      <c r="UQI207" s="335"/>
      <c r="UQJ207" s="335"/>
      <c r="UQK207" s="224"/>
      <c r="UQL207" s="424"/>
      <c r="UQM207" s="424"/>
      <c r="UQN207" s="333"/>
      <c r="UQO207" s="334"/>
      <c r="UQP207" s="424"/>
      <c r="UQQ207" s="224"/>
      <c r="UQR207" s="224"/>
      <c r="UQS207" s="335"/>
      <c r="UQT207" s="335"/>
      <c r="UQU207" s="224"/>
      <c r="UQV207" s="424"/>
      <c r="UQW207" s="424"/>
      <c r="UQX207" s="333"/>
      <c r="UQY207" s="334"/>
      <c r="UQZ207" s="424"/>
      <c r="URA207" s="224"/>
      <c r="URB207" s="224"/>
      <c r="URC207" s="335"/>
      <c r="URD207" s="335"/>
      <c r="URE207" s="224"/>
      <c r="URF207" s="424"/>
      <c r="URG207" s="424"/>
      <c r="URH207" s="333"/>
      <c r="URI207" s="334"/>
      <c r="URJ207" s="424"/>
      <c r="URK207" s="224"/>
      <c r="URL207" s="224"/>
      <c r="URM207" s="335"/>
      <c r="URN207" s="335"/>
      <c r="URO207" s="224"/>
      <c r="URP207" s="424"/>
      <c r="URQ207" s="424"/>
      <c r="URR207" s="333"/>
      <c r="URS207" s="334"/>
      <c r="URT207" s="424"/>
      <c r="URU207" s="224"/>
      <c r="URV207" s="224"/>
      <c r="URW207" s="335"/>
      <c r="URX207" s="335"/>
      <c r="URY207" s="224"/>
      <c r="URZ207" s="424"/>
      <c r="USA207" s="424"/>
      <c r="USB207" s="333"/>
      <c r="USC207" s="334"/>
      <c r="USD207" s="424"/>
      <c r="USE207" s="224"/>
      <c r="USF207" s="224"/>
      <c r="USG207" s="335"/>
      <c r="USH207" s="335"/>
      <c r="USI207" s="224"/>
      <c r="USJ207" s="424"/>
      <c r="USK207" s="424"/>
      <c r="USL207" s="333"/>
      <c r="USM207" s="334"/>
      <c r="USN207" s="424"/>
      <c r="USO207" s="224"/>
      <c r="USP207" s="224"/>
      <c r="USQ207" s="335"/>
      <c r="USR207" s="335"/>
      <c r="USS207" s="224"/>
      <c r="UST207" s="424"/>
      <c r="USU207" s="424"/>
      <c r="USV207" s="333"/>
      <c r="USW207" s="334"/>
      <c r="USX207" s="424"/>
      <c r="USY207" s="224"/>
      <c r="USZ207" s="224"/>
      <c r="UTA207" s="335"/>
      <c r="UTB207" s="335"/>
      <c r="UTC207" s="224"/>
      <c r="UTD207" s="424"/>
      <c r="UTE207" s="424"/>
      <c r="UTF207" s="333"/>
      <c r="UTG207" s="334"/>
      <c r="UTH207" s="424"/>
      <c r="UTI207" s="224"/>
      <c r="UTJ207" s="224"/>
      <c r="UTK207" s="335"/>
      <c r="UTL207" s="335"/>
      <c r="UTM207" s="224"/>
      <c r="UTN207" s="424"/>
      <c r="UTO207" s="424"/>
      <c r="UTP207" s="333"/>
      <c r="UTQ207" s="334"/>
      <c r="UTR207" s="424"/>
      <c r="UTS207" s="224"/>
      <c r="UTT207" s="224"/>
      <c r="UTU207" s="335"/>
      <c r="UTV207" s="335"/>
      <c r="UTW207" s="224"/>
      <c r="UTX207" s="424"/>
      <c r="UTY207" s="424"/>
      <c r="UTZ207" s="333"/>
      <c r="UUA207" s="334"/>
      <c r="UUB207" s="424"/>
      <c r="UUC207" s="224"/>
      <c r="UUD207" s="224"/>
      <c r="UUE207" s="335"/>
      <c r="UUF207" s="335"/>
      <c r="UUG207" s="224"/>
      <c r="UUH207" s="424"/>
      <c r="UUI207" s="424"/>
      <c r="UUJ207" s="333"/>
      <c r="UUK207" s="334"/>
      <c r="UUL207" s="424"/>
      <c r="UUM207" s="224"/>
      <c r="UUN207" s="224"/>
      <c r="UUO207" s="335"/>
      <c r="UUP207" s="335"/>
      <c r="UUQ207" s="224"/>
      <c r="UUR207" s="424"/>
      <c r="UUS207" s="424"/>
      <c r="UUT207" s="333"/>
      <c r="UUU207" s="334"/>
      <c r="UUV207" s="424"/>
      <c r="UUW207" s="224"/>
      <c r="UUX207" s="224"/>
      <c r="UUY207" s="335"/>
      <c r="UUZ207" s="335"/>
      <c r="UVA207" s="224"/>
      <c r="UVB207" s="424"/>
      <c r="UVC207" s="424"/>
      <c r="UVD207" s="333"/>
      <c r="UVE207" s="334"/>
      <c r="UVF207" s="424"/>
      <c r="UVG207" s="224"/>
      <c r="UVH207" s="224"/>
      <c r="UVI207" s="335"/>
      <c r="UVJ207" s="335"/>
      <c r="UVK207" s="224"/>
      <c r="UVL207" s="424"/>
      <c r="UVM207" s="424"/>
      <c r="UVN207" s="333"/>
      <c r="UVO207" s="334"/>
      <c r="UVP207" s="424"/>
      <c r="UVQ207" s="224"/>
      <c r="UVR207" s="224"/>
      <c r="UVS207" s="335"/>
      <c r="UVT207" s="335"/>
      <c r="UVU207" s="224"/>
      <c r="UVV207" s="424"/>
      <c r="UVW207" s="424"/>
      <c r="UVX207" s="333"/>
      <c r="UVY207" s="334"/>
      <c r="UVZ207" s="424"/>
      <c r="UWA207" s="224"/>
      <c r="UWB207" s="224"/>
      <c r="UWC207" s="335"/>
      <c r="UWD207" s="335"/>
      <c r="UWE207" s="224"/>
      <c r="UWF207" s="424"/>
      <c r="UWG207" s="424"/>
      <c r="UWH207" s="333"/>
      <c r="UWI207" s="334"/>
      <c r="UWJ207" s="424"/>
      <c r="UWK207" s="224"/>
      <c r="UWL207" s="224"/>
      <c r="UWM207" s="335"/>
      <c r="UWN207" s="335"/>
      <c r="UWO207" s="224"/>
      <c r="UWP207" s="424"/>
      <c r="UWQ207" s="424"/>
      <c r="UWR207" s="333"/>
      <c r="UWS207" s="334"/>
      <c r="UWT207" s="424"/>
      <c r="UWU207" s="224"/>
      <c r="UWV207" s="224"/>
      <c r="UWW207" s="335"/>
      <c r="UWX207" s="335"/>
      <c r="UWY207" s="224"/>
      <c r="UWZ207" s="424"/>
      <c r="UXA207" s="424"/>
      <c r="UXB207" s="333"/>
      <c r="UXC207" s="334"/>
      <c r="UXD207" s="424"/>
      <c r="UXE207" s="224"/>
      <c r="UXF207" s="224"/>
      <c r="UXG207" s="335"/>
      <c r="UXH207" s="335"/>
      <c r="UXI207" s="224"/>
      <c r="UXJ207" s="424"/>
      <c r="UXK207" s="424"/>
      <c r="UXL207" s="333"/>
      <c r="UXM207" s="334"/>
      <c r="UXN207" s="424"/>
      <c r="UXO207" s="224"/>
      <c r="UXP207" s="224"/>
      <c r="UXQ207" s="335"/>
      <c r="UXR207" s="335"/>
      <c r="UXS207" s="224"/>
      <c r="UXT207" s="424"/>
      <c r="UXU207" s="424"/>
      <c r="UXV207" s="333"/>
      <c r="UXW207" s="334"/>
      <c r="UXX207" s="424"/>
      <c r="UXY207" s="224"/>
      <c r="UXZ207" s="224"/>
      <c r="UYA207" s="335"/>
      <c r="UYB207" s="335"/>
      <c r="UYC207" s="224"/>
      <c r="UYD207" s="424"/>
      <c r="UYE207" s="424"/>
      <c r="UYF207" s="333"/>
      <c r="UYG207" s="334"/>
      <c r="UYH207" s="424"/>
      <c r="UYI207" s="224"/>
      <c r="UYJ207" s="224"/>
      <c r="UYK207" s="335"/>
      <c r="UYL207" s="335"/>
      <c r="UYM207" s="224"/>
      <c r="UYN207" s="424"/>
      <c r="UYO207" s="424"/>
      <c r="UYP207" s="333"/>
      <c r="UYQ207" s="334"/>
      <c r="UYR207" s="424"/>
      <c r="UYS207" s="224"/>
      <c r="UYT207" s="224"/>
      <c r="UYU207" s="335"/>
      <c r="UYV207" s="335"/>
      <c r="UYW207" s="224"/>
      <c r="UYX207" s="424"/>
      <c r="UYY207" s="424"/>
      <c r="UYZ207" s="333"/>
      <c r="UZA207" s="334"/>
      <c r="UZB207" s="424"/>
      <c r="UZC207" s="224"/>
      <c r="UZD207" s="224"/>
      <c r="UZE207" s="335"/>
      <c r="UZF207" s="335"/>
      <c r="UZG207" s="224"/>
      <c r="UZH207" s="424"/>
      <c r="UZI207" s="424"/>
      <c r="UZJ207" s="333"/>
      <c r="UZK207" s="334"/>
      <c r="UZL207" s="424"/>
      <c r="UZM207" s="224"/>
      <c r="UZN207" s="224"/>
      <c r="UZO207" s="335"/>
      <c r="UZP207" s="335"/>
      <c r="UZQ207" s="224"/>
      <c r="UZR207" s="424"/>
      <c r="UZS207" s="424"/>
      <c r="UZT207" s="333"/>
      <c r="UZU207" s="334"/>
      <c r="UZV207" s="424"/>
      <c r="UZW207" s="224"/>
      <c r="UZX207" s="224"/>
      <c r="UZY207" s="335"/>
      <c r="UZZ207" s="335"/>
      <c r="VAA207" s="224"/>
      <c r="VAB207" s="424"/>
      <c r="VAC207" s="424"/>
      <c r="VAD207" s="333"/>
      <c r="VAE207" s="334"/>
      <c r="VAF207" s="424"/>
      <c r="VAG207" s="224"/>
      <c r="VAH207" s="224"/>
      <c r="VAI207" s="335"/>
      <c r="VAJ207" s="335"/>
      <c r="VAK207" s="224"/>
      <c r="VAL207" s="424"/>
      <c r="VAM207" s="424"/>
      <c r="VAN207" s="333"/>
      <c r="VAO207" s="334"/>
      <c r="VAP207" s="424"/>
      <c r="VAQ207" s="224"/>
      <c r="VAR207" s="224"/>
      <c r="VAS207" s="335"/>
      <c r="VAT207" s="335"/>
      <c r="VAU207" s="224"/>
      <c r="VAV207" s="424"/>
      <c r="VAW207" s="424"/>
      <c r="VAX207" s="333"/>
      <c r="VAY207" s="334"/>
      <c r="VAZ207" s="424"/>
      <c r="VBA207" s="224"/>
      <c r="VBB207" s="224"/>
      <c r="VBC207" s="335"/>
      <c r="VBD207" s="335"/>
      <c r="VBE207" s="224"/>
      <c r="VBF207" s="424"/>
      <c r="VBG207" s="424"/>
      <c r="VBH207" s="333"/>
      <c r="VBI207" s="334"/>
      <c r="VBJ207" s="424"/>
      <c r="VBK207" s="224"/>
      <c r="VBL207" s="224"/>
      <c r="VBM207" s="335"/>
      <c r="VBN207" s="335"/>
      <c r="VBO207" s="224"/>
      <c r="VBP207" s="424"/>
      <c r="VBQ207" s="424"/>
      <c r="VBR207" s="333"/>
      <c r="VBS207" s="334"/>
      <c r="VBT207" s="424"/>
      <c r="VBU207" s="224"/>
      <c r="VBV207" s="224"/>
      <c r="VBW207" s="335"/>
      <c r="VBX207" s="335"/>
      <c r="VBY207" s="224"/>
      <c r="VBZ207" s="424"/>
      <c r="VCA207" s="424"/>
      <c r="VCB207" s="333"/>
      <c r="VCC207" s="334"/>
      <c r="VCD207" s="424"/>
      <c r="VCE207" s="224"/>
      <c r="VCF207" s="224"/>
      <c r="VCG207" s="335"/>
      <c r="VCH207" s="335"/>
      <c r="VCI207" s="224"/>
      <c r="VCJ207" s="424"/>
      <c r="VCK207" s="424"/>
      <c r="VCL207" s="333"/>
      <c r="VCM207" s="334"/>
      <c r="VCN207" s="424"/>
      <c r="VCO207" s="224"/>
      <c r="VCP207" s="224"/>
      <c r="VCQ207" s="335"/>
      <c r="VCR207" s="335"/>
      <c r="VCS207" s="224"/>
      <c r="VCT207" s="424"/>
      <c r="VCU207" s="424"/>
      <c r="VCV207" s="333"/>
      <c r="VCW207" s="334"/>
      <c r="VCX207" s="424"/>
      <c r="VCY207" s="224"/>
      <c r="VCZ207" s="224"/>
      <c r="VDA207" s="335"/>
      <c r="VDB207" s="335"/>
      <c r="VDC207" s="224"/>
      <c r="VDD207" s="424"/>
      <c r="VDE207" s="424"/>
      <c r="VDF207" s="333"/>
      <c r="VDG207" s="334"/>
      <c r="VDH207" s="424"/>
      <c r="VDI207" s="224"/>
      <c r="VDJ207" s="224"/>
      <c r="VDK207" s="335"/>
      <c r="VDL207" s="335"/>
      <c r="VDM207" s="224"/>
      <c r="VDN207" s="424"/>
      <c r="VDO207" s="424"/>
      <c r="VDP207" s="333"/>
      <c r="VDQ207" s="334"/>
      <c r="VDR207" s="424"/>
      <c r="VDS207" s="224"/>
      <c r="VDT207" s="224"/>
      <c r="VDU207" s="335"/>
      <c r="VDV207" s="335"/>
      <c r="VDW207" s="224"/>
      <c r="VDX207" s="424"/>
      <c r="VDY207" s="424"/>
      <c r="VDZ207" s="333"/>
      <c r="VEA207" s="334"/>
      <c r="VEB207" s="424"/>
      <c r="VEC207" s="224"/>
      <c r="VED207" s="224"/>
      <c r="VEE207" s="335"/>
      <c r="VEF207" s="335"/>
      <c r="VEG207" s="224"/>
      <c r="VEH207" s="424"/>
      <c r="VEI207" s="424"/>
      <c r="VEJ207" s="333"/>
      <c r="VEK207" s="334"/>
      <c r="VEL207" s="424"/>
      <c r="VEM207" s="224"/>
      <c r="VEN207" s="224"/>
      <c r="VEO207" s="335"/>
      <c r="VEP207" s="335"/>
      <c r="VEQ207" s="224"/>
      <c r="VER207" s="424"/>
      <c r="VES207" s="424"/>
      <c r="VET207" s="333"/>
      <c r="VEU207" s="334"/>
      <c r="VEV207" s="424"/>
      <c r="VEW207" s="224"/>
      <c r="VEX207" s="224"/>
      <c r="VEY207" s="335"/>
      <c r="VEZ207" s="335"/>
      <c r="VFA207" s="224"/>
      <c r="VFB207" s="424"/>
      <c r="VFC207" s="424"/>
      <c r="VFD207" s="333"/>
      <c r="VFE207" s="334"/>
      <c r="VFF207" s="424"/>
      <c r="VFG207" s="224"/>
      <c r="VFH207" s="224"/>
      <c r="VFI207" s="335"/>
      <c r="VFJ207" s="335"/>
      <c r="VFK207" s="224"/>
      <c r="VFL207" s="424"/>
      <c r="VFM207" s="424"/>
      <c r="VFN207" s="333"/>
      <c r="VFO207" s="334"/>
      <c r="VFP207" s="424"/>
      <c r="VFQ207" s="224"/>
      <c r="VFR207" s="224"/>
      <c r="VFS207" s="335"/>
      <c r="VFT207" s="335"/>
      <c r="VFU207" s="224"/>
      <c r="VFV207" s="424"/>
      <c r="VFW207" s="424"/>
      <c r="VFX207" s="333"/>
      <c r="VFY207" s="334"/>
      <c r="VFZ207" s="424"/>
      <c r="VGA207" s="224"/>
      <c r="VGB207" s="224"/>
      <c r="VGC207" s="335"/>
      <c r="VGD207" s="335"/>
      <c r="VGE207" s="224"/>
      <c r="VGF207" s="424"/>
      <c r="VGG207" s="424"/>
      <c r="VGH207" s="333"/>
      <c r="VGI207" s="334"/>
      <c r="VGJ207" s="424"/>
      <c r="VGK207" s="224"/>
      <c r="VGL207" s="224"/>
      <c r="VGM207" s="335"/>
      <c r="VGN207" s="335"/>
      <c r="VGO207" s="224"/>
      <c r="VGP207" s="424"/>
      <c r="VGQ207" s="424"/>
      <c r="VGR207" s="333"/>
      <c r="VGS207" s="334"/>
      <c r="VGT207" s="424"/>
      <c r="VGU207" s="224"/>
      <c r="VGV207" s="224"/>
      <c r="VGW207" s="335"/>
      <c r="VGX207" s="335"/>
      <c r="VGY207" s="224"/>
      <c r="VGZ207" s="424"/>
      <c r="VHA207" s="424"/>
      <c r="VHB207" s="333"/>
      <c r="VHC207" s="334"/>
      <c r="VHD207" s="424"/>
      <c r="VHE207" s="224"/>
      <c r="VHF207" s="224"/>
      <c r="VHG207" s="335"/>
      <c r="VHH207" s="335"/>
      <c r="VHI207" s="224"/>
      <c r="VHJ207" s="424"/>
      <c r="VHK207" s="424"/>
      <c r="VHL207" s="333"/>
      <c r="VHM207" s="334"/>
      <c r="VHN207" s="424"/>
      <c r="VHO207" s="224"/>
      <c r="VHP207" s="224"/>
      <c r="VHQ207" s="335"/>
      <c r="VHR207" s="335"/>
      <c r="VHS207" s="224"/>
      <c r="VHT207" s="424"/>
      <c r="VHU207" s="424"/>
      <c r="VHV207" s="333"/>
      <c r="VHW207" s="334"/>
      <c r="VHX207" s="424"/>
      <c r="VHY207" s="224"/>
      <c r="VHZ207" s="224"/>
      <c r="VIA207" s="335"/>
      <c r="VIB207" s="335"/>
      <c r="VIC207" s="224"/>
      <c r="VID207" s="424"/>
      <c r="VIE207" s="424"/>
      <c r="VIF207" s="333"/>
      <c r="VIG207" s="334"/>
      <c r="VIH207" s="424"/>
      <c r="VII207" s="224"/>
      <c r="VIJ207" s="224"/>
      <c r="VIK207" s="335"/>
      <c r="VIL207" s="335"/>
      <c r="VIM207" s="224"/>
      <c r="VIN207" s="424"/>
      <c r="VIO207" s="424"/>
      <c r="VIP207" s="333"/>
      <c r="VIQ207" s="334"/>
      <c r="VIR207" s="424"/>
      <c r="VIS207" s="224"/>
      <c r="VIT207" s="224"/>
      <c r="VIU207" s="335"/>
      <c r="VIV207" s="335"/>
      <c r="VIW207" s="224"/>
      <c r="VIX207" s="424"/>
      <c r="VIY207" s="424"/>
      <c r="VIZ207" s="333"/>
      <c r="VJA207" s="334"/>
      <c r="VJB207" s="424"/>
      <c r="VJC207" s="224"/>
      <c r="VJD207" s="224"/>
      <c r="VJE207" s="335"/>
      <c r="VJF207" s="335"/>
      <c r="VJG207" s="224"/>
      <c r="VJH207" s="424"/>
      <c r="VJI207" s="424"/>
      <c r="VJJ207" s="333"/>
      <c r="VJK207" s="334"/>
      <c r="VJL207" s="424"/>
      <c r="VJM207" s="224"/>
      <c r="VJN207" s="224"/>
      <c r="VJO207" s="335"/>
      <c r="VJP207" s="335"/>
      <c r="VJQ207" s="224"/>
      <c r="VJR207" s="424"/>
      <c r="VJS207" s="424"/>
      <c r="VJT207" s="333"/>
      <c r="VJU207" s="334"/>
      <c r="VJV207" s="424"/>
      <c r="VJW207" s="224"/>
      <c r="VJX207" s="224"/>
      <c r="VJY207" s="335"/>
      <c r="VJZ207" s="335"/>
      <c r="VKA207" s="224"/>
      <c r="VKB207" s="424"/>
      <c r="VKC207" s="424"/>
      <c r="VKD207" s="333"/>
      <c r="VKE207" s="334"/>
      <c r="VKF207" s="424"/>
      <c r="VKG207" s="224"/>
      <c r="VKH207" s="224"/>
      <c r="VKI207" s="335"/>
      <c r="VKJ207" s="335"/>
      <c r="VKK207" s="224"/>
      <c r="VKL207" s="424"/>
      <c r="VKM207" s="424"/>
      <c r="VKN207" s="333"/>
      <c r="VKO207" s="334"/>
      <c r="VKP207" s="424"/>
      <c r="VKQ207" s="224"/>
      <c r="VKR207" s="224"/>
      <c r="VKS207" s="335"/>
      <c r="VKT207" s="335"/>
      <c r="VKU207" s="224"/>
      <c r="VKV207" s="424"/>
      <c r="VKW207" s="424"/>
      <c r="VKX207" s="333"/>
      <c r="VKY207" s="334"/>
      <c r="VKZ207" s="424"/>
      <c r="VLA207" s="224"/>
      <c r="VLB207" s="224"/>
      <c r="VLC207" s="335"/>
      <c r="VLD207" s="335"/>
      <c r="VLE207" s="224"/>
      <c r="VLF207" s="424"/>
      <c r="VLG207" s="424"/>
      <c r="VLH207" s="333"/>
      <c r="VLI207" s="334"/>
      <c r="VLJ207" s="424"/>
      <c r="VLK207" s="224"/>
      <c r="VLL207" s="224"/>
      <c r="VLM207" s="335"/>
      <c r="VLN207" s="335"/>
      <c r="VLO207" s="224"/>
      <c r="VLP207" s="424"/>
      <c r="VLQ207" s="424"/>
      <c r="VLR207" s="333"/>
      <c r="VLS207" s="334"/>
      <c r="VLT207" s="424"/>
      <c r="VLU207" s="224"/>
      <c r="VLV207" s="224"/>
      <c r="VLW207" s="335"/>
      <c r="VLX207" s="335"/>
      <c r="VLY207" s="224"/>
      <c r="VLZ207" s="424"/>
      <c r="VMA207" s="424"/>
      <c r="VMB207" s="333"/>
      <c r="VMC207" s="334"/>
      <c r="VMD207" s="424"/>
      <c r="VME207" s="224"/>
      <c r="VMF207" s="224"/>
      <c r="VMG207" s="335"/>
      <c r="VMH207" s="335"/>
      <c r="VMI207" s="224"/>
      <c r="VMJ207" s="424"/>
      <c r="VMK207" s="424"/>
      <c r="VML207" s="333"/>
      <c r="VMM207" s="334"/>
      <c r="VMN207" s="424"/>
      <c r="VMO207" s="224"/>
      <c r="VMP207" s="224"/>
      <c r="VMQ207" s="335"/>
      <c r="VMR207" s="335"/>
      <c r="VMS207" s="224"/>
      <c r="VMT207" s="424"/>
      <c r="VMU207" s="424"/>
      <c r="VMV207" s="333"/>
      <c r="VMW207" s="334"/>
      <c r="VMX207" s="424"/>
      <c r="VMY207" s="224"/>
      <c r="VMZ207" s="224"/>
      <c r="VNA207" s="335"/>
      <c r="VNB207" s="335"/>
      <c r="VNC207" s="224"/>
      <c r="VND207" s="424"/>
      <c r="VNE207" s="424"/>
      <c r="VNF207" s="333"/>
      <c r="VNG207" s="334"/>
      <c r="VNH207" s="424"/>
      <c r="VNI207" s="224"/>
      <c r="VNJ207" s="224"/>
      <c r="VNK207" s="335"/>
      <c r="VNL207" s="335"/>
      <c r="VNM207" s="224"/>
      <c r="VNN207" s="424"/>
      <c r="VNO207" s="424"/>
      <c r="VNP207" s="333"/>
      <c r="VNQ207" s="334"/>
      <c r="VNR207" s="424"/>
      <c r="VNS207" s="224"/>
      <c r="VNT207" s="224"/>
      <c r="VNU207" s="335"/>
      <c r="VNV207" s="335"/>
      <c r="VNW207" s="224"/>
      <c r="VNX207" s="424"/>
      <c r="VNY207" s="424"/>
      <c r="VNZ207" s="333"/>
      <c r="VOA207" s="334"/>
      <c r="VOB207" s="424"/>
      <c r="VOC207" s="224"/>
      <c r="VOD207" s="224"/>
      <c r="VOE207" s="335"/>
      <c r="VOF207" s="335"/>
      <c r="VOG207" s="224"/>
      <c r="VOH207" s="424"/>
      <c r="VOI207" s="424"/>
      <c r="VOJ207" s="333"/>
      <c r="VOK207" s="334"/>
      <c r="VOL207" s="424"/>
      <c r="VOM207" s="224"/>
      <c r="VON207" s="224"/>
      <c r="VOO207" s="335"/>
      <c r="VOP207" s="335"/>
      <c r="VOQ207" s="224"/>
      <c r="VOR207" s="424"/>
      <c r="VOS207" s="424"/>
      <c r="VOT207" s="333"/>
      <c r="VOU207" s="334"/>
      <c r="VOV207" s="424"/>
      <c r="VOW207" s="224"/>
      <c r="VOX207" s="224"/>
      <c r="VOY207" s="335"/>
      <c r="VOZ207" s="335"/>
      <c r="VPA207" s="224"/>
      <c r="VPB207" s="424"/>
      <c r="VPC207" s="424"/>
      <c r="VPD207" s="333"/>
      <c r="VPE207" s="334"/>
      <c r="VPF207" s="424"/>
      <c r="VPG207" s="224"/>
      <c r="VPH207" s="224"/>
      <c r="VPI207" s="335"/>
      <c r="VPJ207" s="335"/>
      <c r="VPK207" s="224"/>
      <c r="VPL207" s="424"/>
      <c r="VPM207" s="424"/>
      <c r="VPN207" s="333"/>
      <c r="VPO207" s="334"/>
      <c r="VPP207" s="424"/>
      <c r="VPQ207" s="224"/>
      <c r="VPR207" s="224"/>
      <c r="VPS207" s="335"/>
      <c r="VPT207" s="335"/>
      <c r="VPU207" s="224"/>
      <c r="VPV207" s="424"/>
      <c r="VPW207" s="424"/>
      <c r="VPX207" s="333"/>
      <c r="VPY207" s="334"/>
      <c r="VPZ207" s="424"/>
      <c r="VQA207" s="224"/>
      <c r="VQB207" s="224"/>
      <c r="VQC207" s="335"/>
      <c r="VQD207" s="335"/>
      <c r="VQE207" s="224"/>
      <c r="VQF207" s="424"/>
      <c r="VQG207" s="424"/>
      <c r="VQH207" s="333"/>
      <c r="VQI207" s="334"/>
      <c r="VQJ207" s="424"/>
      <c r="VQK207" s="224"/>
      <c r="VQL207" s="224"/>
      <c r="VQM207" s="335"/>
      <c r="VQN207" s="335"/>
      <c r="VQO207" s="224"/>
      <c r="VQP207" s="424"/>
      <c r="VQQ207" s="424"/>
      <c r="VQR207" s="333"/>
      <c r="VQS207" s="334"/>
      <c r="VQT207" s="424"/>
      <c r="VQU207" s="224"/>
      <c r="VQV207" s="224"/>
      <c r="VQW207" s="335"/>
      <c r="VQX207" s="335"/>
      <c r="VQY207" s="224"/>
      <c r="VQZ207" s="424"/>
      <c r="VRA207" s="424"/>
      <c r="VRB207" s="333"/>
      <c r="VRC207" s="334"/>
      <c r="VRD207" s="424"/>
      <c r="VRE207" s="224"/>
      <c r="VRF207" s="224"/>
      <c r="VRG207" s="335"/>
      <c r="VRH207" s="335"/>
      <c r="VRI207" s="224"/>
      <c r="VRJ207" s="424"/>
      <c r="VRK207" s="424"/>
      <c r="VRL207" s="333"/>
      <c r="VRM207" s="334"/>
      <c r="VRN207" s="424"/>
      <c r="VRO207" s="224"/>
      <c r="VRP207" s="224"/>
      <c r="VRQ207" s="335"/>
      <c r="VRR207" s="335"/>
      <c r="VRS207" s="224"/>
      <c r="VRT207" s="424"/>
      <c r="VRU207" s="424"/>
      <c r="VRV207" s="333"/>
      <c r="VRW207" s="334"/>
      <c r="VRX207" s="424"/>
      <c r="VRY207" s="224"/>
      <c r="VRZ207" s="224"/>
      <c r="VSA207" s="335"/>
      <c r="VSB207" s="335"/>
      <c r="VSC207" s="224"/>
      <c r="VSD207" s="424"/>
      <c r="VSE207" s="424"/>
      <c r="VSF207" s="333"/>
      <c r="VSG207" s="334"/>
      <c r="VSH207" s="424"/>
      <c r="VSI207" s="224"/>
      <c r="VSJ207" s="224"/>
      <c r="VSK207" s="335"/>
      <c r="VSL207" s="335"/>
      <c r="VSM207" s="224"/>
      <c r="VSN207" s="424"/>
      <c r="VSO207" s="424"/>
      <c r="VSP207" s="333"/>
      <c r="VSQ207" s="334"/>
      <c r="VSR207" s="424"/>
      <c r="VSS207" s="224"/>
      <c r="VST207" s="224"/>
      <c r="VSU207" s="335"/>
      <c r="VSV207" s="335"/>
      <c r="VSW207" s="224"/>
      <c r="VSX207" s="424"/>
      <c r="VSY207" s="424"/>
      <c r="VSZ207" s="333"/>
      <c r="VTA207" s="334"/>
      <c r="VTB207" s="424"/>
      <c r="VTC207" s="224"/>
      <c r="VTD207" s="224"/>
      <c r="VTE207" s="335"/>
      <c r="VTF207" s="335"/>
      <c r="VTG207" s="224"/>
      <c r="VTH207" s="424"/>
      <c r="VTI207" s="424"/>
      <c r="VTJ207" s="333"/>
      <c r="VTK207" s="334"/>
      <c r="VTL207" s="424"/>
      <c r="VTM207" s="224"/>
      <c r="VTN207" s="224"/>
      <c r="VTO207" s="335"/>
      <c r="VTP207" s="335"/>
      <c r="VTQ207" s="224"/>
      <c r="VTR207" s="424"/>
      <c r="VTS207" s="424"/>
      <c r="VTT207" s="333"/>
      <c r="VTU207" s="334"/>
      <c r="VTV207" s="424"/>
      <c r="VTW207" s="224"/>
      <c r="VTX207" s="224"/>
      <c r="VTY207" s="335"/>
      <c r="VTZ207" s="335"/>
      <c r="VUA207" s="224"/>
      <c r="VUB207" s="424"/>
      <c r="VUC207" s="424"/>
      <c r="VUD207" s="333"/>
      <c r="VUE207" s="334"/>
      <c r="VUF207" s="424"/>
      <c r="VUG207" s="224"/>
      <c r="VUH207" s="224"/>
      <c r="VUI207" s="335"/>
      <c r="VUJ207" s="335"/>
      <c r="VUK207" s="224"/>
      <c r="VUL207" s="424"/>
      <c r="VUM207" s="424"/>
      <c r="VUN207" s="333"/>
      <c r="VUO207" s="334"/>
      <c r="VUP207" s="424"/>
      <c r="VUQ207" s="224"/>
      <c r="VUR207" s="224"/>
      <c r="VUS207" s="335"/>
      <c r="VUT207" s="335"/>
      <c r="VUU207" s="224"/>
      <c r="VUV207" s="424"/>
      <c r="VUW207" s="424"/>
      <c r="VUX207" s="333"/>
      <c r="VUY207" s="334"/>
      <c r="VUZ207" s="424"/>
      <c r="VVA207" s="224"/>
      <c r="VVB207" s="224"/>
      <c r="VVC207" s="335"/>
      <c r="VVD207" s="335"/>
      <c r="VVE207" s="224"/>
      <c r="VVF207" s="424"/>
      <c r="VVG207" s="424"/>
      <c r="VVH207" s="333"/>
      <c r="VVI207" s="334"/>
      <c r="VVJ207" s="424"/>
      <c r="VVK207" s="224"/>
      <c r="VVL207" s="224"/>
      <c r="VVM207" s="335"/>
      <c r="VVN207" s="335"/>
      <c r="VVO207" s="224"/>
      <c r="VVP207" s="424"/>
      <c r="VVQ207" s="424"/>
      <c r="VVR207" s="333"/>
      <c r="VVS207" s="334"/>
      <c r="VVT207" s="424"/>
      <c r="VVU207" s="224"/>
      <c r="VVV207" s="224"/>
      <c r="VVW207" s="335"/>
      <c r="VVX207" s="335"/>
      <c r="VVY207" s="224"/>
      <c r="VVZ207" s="424"/>
      <c r="VWA207" s="424"/>
      <c r="VWB207" s="333"/>
      <c r="VWC207" s="334"/>
      <c r="VWD207" s="424"/>
      <c r="VWE207" s="224"/>
      <c r="VWF207" s="224"/>
      <c r="VWG207" s="335"/>
      <c r="VWH207" s="335"/>
      <c r="VWI207" s="224"/>
      <c r="VWJ207" s="424"/>
      <c r="VWK207" s="424"/>
      <c r="VWL207" s="333"/>
      <c r="VWM207" s="334"/>
      <c r="VWN207" s="424"/>
      <c r="VWO207" s="224"/>
      <c r="VWP207" s="224"/>
      <c r="VWQ207" s="335"/>
      <c r="VWR207" s="335"/>
      <c r="VWS207" s="224"/>
      <c r="VWT207" s="424"/>
      <c r="VWU207" s="424"/>
      <c r="VWV207" s="333"/>
      <c r="VWW207" s="334"/>
      <c r="VWX207" s="424"/>
      <c r="VWY207" s="224"/>
      <c r="VWZ207" s="224"/>
      <c r="VXA207" s="335"/>
      <c r="VXB207" s="335"/>
      <c r="VXC207" s="224"/>
      <c r="VXD207" s="424"/>
      <c r="VXE207" s="424"/>
      <c r="VXF207" s="333"/>
      <c r="VXG207" s="334"/>
      <c r="VXH207" s="424"/>
      <c r="VXI207" s="224"/>
      <c r="VXJ207" s="224"/>
      <c r="VXK207" s="335"/>
      <c r="VXL207" s="335"/>
      <c r="VXM207" s="224"/>
      <c r="VXN207" s="424"/>
      <c r="VXO207" s="424"/>
      <c r="VXP207" s="333"/>
      <c r="VXQ207" s="334"/>
      <c r="VXR207" s="424"/>
      <c r="VXS207" s="224"/>
      <c r="VXT207" s="224"/>
      <c r="VXU207" s="335"/>
      <c r="VXV207" s="335"/>
      <c r="VXW207" s="224"/>
      <c r="VXX207" s="424"/>
      <c r="VXY207" s="424"/>
      <c r="VXZ207" s="333"/>
      <c r="VYA207" s="334"/>
      <c r="VYB207" s="424"/>
      <c r="VYC207" s="224"/>
      <c r="VYD207" s="224"/>
      <c r="VYE207" s="335"/>
      <c r="VYF207" s="335"/>
      <c r="VYG207" s="224"/>
      <c r="VYH207" s="424"/>
      <c r="VYI207" s="424"/>
      <c r="VYJ207" s="333"/>
      <c r="VYK207" s="334"/>
      <c r="VYL207" s="424"/>
      <c r="VYM207" s="224"/>
      <c r="VYN207" s="224"/>
      <c r="VYO207" s="335"/>
      <c r="VYP207" s="335"/>
      <c r="VYQ207" s="224"/>
      <c r="VYR207" s="424"/>
      <c r="VYS207" s="424"/>
      <c r="VYT207" s="333"/>
      <c r="VYU207" s="334"/>
      <c r="VYV207" s="424"/>
      <c r="VYW207" s="224"/>
      <c r="VYX207" s="224"/>
      <c r="VYY207" s="335"/>
      <c r="VYZ207" s="335"/>
      <c r="VZA207" s="224"/>
      <c r="VZB207" s="424"/>
      <c r="VZC207" s="424"/>
      <c r="VZD207" s="333"/>
      <c r="VZE207" s="334"/>
      <c r="VZF207" s="424"/>
      <c r="VZG207" s="224"/>
      <c r="VZH207" s="224"/>
      <c r="VZI207" s="335"/>
      <c r="VZJ207" s="335"/>
      <c r="VZK207" s="224"/>
      <c r="VZL207" s="424"/>
      <c r="VZM207" s="424"/>
      <c r="VZN207" s="333"/>
      <c r="VZO207" s="334"/>
      <c r="VZP207" s="424"/>
      <c r="VZQ207" s="224"/>
      <c r="VZR207" s="224"/>
      <c r="VZS207" s="335"/>
      <c r="VZT207" s="335"/>
      <c r="VZU207" s="224"/>
      <c r="VZV207" s="424"/>
      <c r="VZW207" s="424"/>
      <c r="VZX207" s="333"/>
      <c r="VZY207" s="334"/>
      <c r="VZZ207" s="424"/>
      <c r="WAA207" s="224"/>
      <c r="WAB207" s="224"/>
      <c r="WAC207" s="335"/>
      <c r="WAD207" s="335"/>
      <c r="WAE207" s="224"/>
      <c r="WAF207" s="424"/>
      <c r="WAG207" s="424"/>
      <c r="WAH207" s="333"/>
      <c r="WAI207" s="334"/>
      <c r="WAJ207" s="424"/>
      <c r="WAK207" s="224"/>
      <c r="WAL207" s="224"/>
      <c r="WAM207" s="335"/>
      <c r="WAN207" s="335"/>
      <c r="WAO207" s="224"/>
      <c r="WAP207" s="424"/>
      <c r="WAQ207" s="424"/>
      <c r="WAR207" s="333"/>
      <c r="WAS207" s="334"/>
      <c r="WAT207" s="424"/>
      <c r="WAU207" s="224"/>
      <c r="WAV207" s="224"/>
      <c r="WAW207" s="335"/>
      <c r="WAX207" s="335"/>
      <c r="WAY207" s="224"/>
      <c r="WAZ207" s="424"/>
      <c r="WBA207" s="424"/>
      <c r="WBB207" s="333"/>
      <c r="WBC207" s="334"/>
      <c r="WBD207" s="424"/>
      <c r="WBE207" s="224"/>
      <c r="WBF207" s="224"/>
      <c r="WBG207" s="335"/>
      <c r="WBH207" s="335"/>
      <c r="WBI207" s="224"/>
      <c r="WBJ207" s="424"/>
      <c r="WBK207" s="424"/>
      <c r="WBL207" s="333"/>
      <c r="WBM207" s="334"/>
      <c r="WBN207" s="424"/>
      <c r="WBO207" s="224"/>
      <c r="WBP207" s="224"/>
      <c r="WBQ207" s="335"/>
      <c r="WBR207" s="335"/>
      <c r="WBS207" s="224"/>
      <c r="WBT207" s="424"/>
      <c r="WBU207" s="424"/>
      <c r="WBV207" s="333"/>
      <c r="WBW207" s="334"/>
      <c r="WBX207" s="424"/>
      <c r="WBY207" s="224"/>
      <c r="WBZ207" s="224"/>
      <c r="WCA207" s="335"/>
      <c r="WCB207" s="335"/>
      <c r="WCC207" s="224"/>
      <c r="WCD207" s="424"/>
      <c r="WCE207" s="424"/>
      <c r="WCF207" s="333"/>
      <c r="WCG207" s="334"/>
      <c r="WCH207" s="424"/>
      <c r="WCI207" s="224"/>
      <c r="WCJ207" s="224"/>
      <c r="WCK207" s="335"/>
      <c r="WCL207" s="335"/>
      <c r="WCM207" s="224"/>
      <c r="WCN207" s="424"/>
      <c r="WCO207" s="424"/>
      <c r="WCP207" s="333"/>
      <c r="WCQ207" s="334"/>
      <c r="WCR207" s="424"/>
      <c r="WCS207" s="224"/>
      <c r="WCT207" s="224"/>
      <c r="WCU207" s="335"/>
      <c r="WCV207" s="335"/>
      <c r="WCW207" s="224"/>
      <c r="WCX207" s="424"/>
      <c r="WCY207" s="424"/>
      <c r="WCZ207" s="333"/>
      <c r="WDA207" s="334"/>
      <c r="WDB207" s="424"/>
      <c r="WDC207" s="224"/>
      <c r="WDD207" s="224"/>
      <c r="WDE207" s="335"/>
      <c r="WDF207" s="335"/>
      <c r="WDG207" s="224"/>
      <c r="WDH207" s="424"/>
      <c r="WDI207" s="424"/>
      <c r="WDJ207" s="333"/>
      <c r="WDK207" s="334"/>
      <c r="WDL207" s="424"/>
      <c r="WDM207" s="224"/>
      <c r="WDN207" s="224"/>
      <c r="WDO207" s="335"/>
      <c r="WDP207" s="335"/>
      <c r="WDQ207" s="224"/>
      <c r="WDR207" s="424"/>
      <c r="WDS207" s="424"/>
      <c r="WDT207" s="333"/>
      <c r="WDU207" s="334"/>
      <c r="WDV207" s="424"/>
      <c r="WDW207" s="224"/>
      <c r="WDX207" s="224"/>
      <c r="WDY207" s="335"/>
      <c r="WDZ207" s="335"/>
      <c r="WEA207" s="224"/>
      <c r="WEB207" s="424"/>
      <c r="WEC207" s="424"/>
      <c r="WED207" s="333"/>
      <c r="WEE207" s="334"/>
      <c r="WEF207" s="424"/>
      <c r="WEG207" s="224"/>
      <c r="WEH207" s="224"/>
      <c r="WEI207" s="335"/>
      <c r="WEJ207" s="335"/>
      <c r="WEK207" s="224"/>
      <c r="WEL207" s="424"/>
      <c r="WEM207" s="424"/>
      <c r="WEN207" s="333"/>
      <c r="WEO207" s="334"/>
      <c r="WEP207" s="424"/>
      <c r="WEQ207" s="224"/>
      <c r="WER207" s="224"/>
      <c r="WES207" s="335"/>
      <c r="WET207" s="335"/>
      <c r="WEU207" s="224"/>
      <c r="WEV207" s="424"/>
      <c r="WEW207" s="424"/>
      <c r="WEX207" s="333"/>
      <c r="WEY207" s="334"/>
      <c r="WEZ207" s="424"/>
      <c r="WFA207" s="224"/>
      <c r="WFB207" s="224"/>
      <c r="WFC207" s="335"/>
      <c r="WFD207" s="335"/>
      <c r="WFE207" s="224"/>
      <c r="WFF207" s="424"/>
      <c r="WFG207" s="424"/>
      <c r="WFH207" s="333"/>
      <c r="WFI207" s="334"/>
      <c r="WFJ207" s="424"/>
      <c r="WFK207" s="224"/>
      <c r="WFL207" s="224"/>
      <c r="WFM207" s="335"/>
      <c r="WFN207" s="335"/>
      <c r="WFO207" s="224"/>
      <c r="WFP207" s="424"/>
      <c r="WFQ207" s="424"/>
      <c r="WFR207" s="333"/>
      <c r="WFS207" s="334"/>
      <c r="WFT207" s="424"/>
      <c r="WFU207" s="224"/>
      <c r="WFV207" s="224"/>
      <c r="WFW207" s="335"/>
      <c r="WFX207" s="335"/>
      <c r="WFY207" s="224"/>
      <c r="WFZ207" s="424"/>
      <c r="WGA207" s="424"/>
      <c r="WGB207" s="333"/>
      <c r="WGC207" s="334"/>
      <c r="WGD207" s="424"/>
      <c r="WGE207" s="224"/>
      <c r="WGF207" s="224"/>
      <c r="WGG207" s="335"/>
      <c r="WGH207" s="335"/>
      <c r="WGI207" s="224"/>
      <c r="WGJ207" s="424"/>
      <c r="WGK207" s="424"/>
      <c r="WGL207" s="333"/>
      <c r="WGM207" s="334"/>
      <c r="WGN207" s="424"/>
      <c r="WGO207" s="224"/>
      <c r="WGP207" s="224"/>
      <c r="WGQ207" s="335"/>
      <c r="WGR207" s="335"/>
      <c r="WGS207" s="224"/>
      <c r="WGT207" s="424"/>
      <c r="WGU207" s="424"/>
      <c r="WGV207" s="333"/>
      <c r="WGW207" s="334"/>
      <c r="WGX207" s="424"/>
      <c r="WGY207" s="224"/>
      <c r="WGZ207" s="224"/>
      <c r="WHA207" s="335"/>
      <c r="WHB207" s="335"/>
      <c r="WHC207" s="224"/>
      <c r="WHD207" s="424"/>
      <c r="WHE207" s="424"/>
      <c r="WHF207" s="333"/>
      <c r="WHG207" s="334"/>
      <c r="WHH207" s="424"/>
      <c r="WHI207" s="224"/>
      <c r="WHJ207" s="224"/>
      <c r="WHK207" s="335"/>
      <c r="WHL207" s="335"/>
      <c r="WHM207" s="224"/>
      <c r="WHN207" s="424"/>
      <c r="WHO207" s="424"/>
      <c r="WHP207" s="333"/>
      <c r="WHQ207" s="334"/>
      <c r="WHR207" s="424"/>
      <c r="WHS207" s="224"/>
      <c r="WHT207" s="224"/>
      <c r="WHU207" s="335"/>
      <c r="WHV207" s="335"/>
      <c r="WHW207" s="224"/>
      <c r="WHX207" s="424"/>
      <c r="WHY207" s="424"/>
      <c r="WHZ207" s="333"/>
      <c r="WIA207" s="334"/>
      <c r="WIB207" s="424"/>
      <c r="WIC207" s="224"/>
      <c r="WID207" s="224"/>
      <c r="WIE207" s="335"/>
      <c r="WIF207" s="335"/>
      <c r="WIG207" s="224"/>
      <c r="WIH207" s="424"/>
      <c r="WII207" s="424"/>
      <c r="WIJ207" s="333"/>
      <c r="WIK207" s="334"/>
      <c r="WIL207" s="424"/>
      <c r="WIM207" s="224"/>
      <c r="WIN207" s="224"/>
      <c r="WIO207" s="335"/>
      <c r="WIP207" s="335"/>
      <c r="WIQ207" s="224"/>
      <c r="WIR207" s="424"/>
      <c r="WIS207" s="424"/>
      <c r="WIT207" s="333"/>
      <c r="WIU207" s="334"/>
      <c r="WIV207" s="424"/>
      <c r="WIW207" s="224"/>
      <c r="WIX207" s="224"/>
      <c r="WIY207" s="335"/>
      <c r="WIZ207" s="335"/>
      <c r="WJA207" s="224"/>
      <c r="WJB207" s="424"/>
      <c r="WJC207" s="424"/>
      <c r="WJD207" s="333"/>
      <c r="WJE207" s="334"/>
      <c r="WJF207" s="424"/>
      <c r="WJG207" s="224"/>
      <c r="WJH207" s="224"/>
      <c r="WJI207" s="335"/>
      <c r="WJJ207" s="335"/>
      <c r="WJK207" s="224"/>
      <c r="WJL207" s="424"/>
      <c r="WJM207" s="424"/>
      <c r="WJN207" s="333"/>
      <c r="WJO207" s="334"/>
      <c r="WJP207" s="424"/>
      <c r="WJQ207" s="224"/>
      <c r="WJR207" s="224"/>
      <c r="WJS207" s="335"/>
      <c r="WJT207" s="335"/>
      <c r="WJU207" s="224"/>
      <c r="WJV207" s="424"/>
      <c r="WJW207" s="424"/>
      <c r="WJX207" s="333"/>
      <c r="WJY207" s="334"/>
      <c r="WJZ207" s="424"/>
      <c r="WKA207" s="224"/>
      <c r="WKB207" s="224"/>
      <c r="WKC207" s="335"/>
      <c r="WKD207" s="335"/>
      <c r="WKE207" s="224"/>
      <c r="WKF207" s="424"/>
      <c r="WKG207" s="424"/>
      <c r="WKH207" s="333"/>
      <c r="WKI207" s="334"/>
      <c r="WKJ207" s="424"/>
      <c r="WKK207" s="224"/>
      <c r="WKL207" s="224"/>
      <c r="WKM207" s="335"/>
      <c r="WKN207" s="335"/>
      <c r="WKO207" s="224"/>
      <c r="WKP207" s="424"/>
      <c r="WKQ207" s="424"/>
      <c r="WKR207" s="333"/>
      <c r="WKS207" s="334"/>
      <c r="WKT207" s="424"/>
      <c r="WKU207" s="224"/>
      <c r="WKV207" s="224"/>
      <c r="WKW207" s="335"/>
      <c r="WKX207" s="335"/>
      <c r="WKY207" s="224"/>
      <c r="WKZ207" s="424"/>
      <c r="WLA207" s="424"/>
      <c r="WLB207" s="333"/>
      <c r="WLC207" s="334"/>
      <c r="WLD207" s="424"/>
      <c r="WLE207" s="224"/>
      <c r="WLF207" s="224"/>
      <c r="WLG207" s="335"/>
      <c r="WLH207" s="335"/>
      <c r="WLI207" s="224"/>
      <c r="WLJ207" s="424"/>
      <c r="WLK207" s="424"/>
      <c r="WLL207" s="333"/>
      <c r="WLM207" s="334"/>
      <c r="WLN207" s="424"/>
      <c r="WLO207" s="224"/>
      <c r="WLP207" s="224"/>
      <c r="WLQ207" s="335"/>
      <c r="WLR207" s="335"/>
      <c r="WLS207" s="224"/>
      <c r="WLT207" s="424"/>
      <c r="WLU207" s="424"/>
      <c r="WLV207" s="333"/>
      <c r="WLW207" s="334"/>
      <c r="WLX207" s="424"/>
      <c r="WLY207" s="224"/>
      <c r="WLZ207" s="224"/>
      <c r="WMA207" s="335"/>
      <c r="WMB207" s="335"/>
      <c r="WMC207" s="224"/>
      <c r="WMD207" s="424"/>
      <c r="WME207" s="424"/>
      <c r="WMF207" s="333"/>
      <c r="WMG207" s="334"/>
      <c r="WMH207" s="424"/>
      <c r="WMI207" s="224"/>
      <c r="WMJ207" s="224"/>
      <c r="WMK207" s="335"/>
      <c r="WML207" s="335"/>
      <c r="WMM207" s="224"/>
      <c r="WMN207" s="424"/>
      <c r="WMO207" s="424"/>
      <c r="WMP207" s="333"/>
      <c r="WMQ207" s="334"/>
      <c r="WMR207" s="424"/>
      <c r="WMS207" s="224"/>
      <c r="WMT207" s="224"/>
      <c r="WMU207" s="335"/>
      <c r="WMV207" s="335"/>
      <c r="WMW207" s="224"/>
      <c r="WMX207" s="424"/>
      <c r="WMY207" s="424"/>
      <c r="WMZ207" s="333"/>
      <c r="WNA207" s="334"/>
      <c r="WNB207" s="424"/>
      <c r="WNC207" s="224"/>
      <c r="WND207" s="224"/>
      <c r="WNE207" s="335"/>
      <c r="WNF207" s="335"/>
      <c r="WNG207" s="224"/>
      <c r="WNH207" s="424"/>
      <c r="WNI207" s="424"/>
      <c r="WNJ207" s="333"/>
      <c r="WNK207" s="334"/>
      <c r="WNL207" s="424"/>
      <c r="WNM207" s="224"/>
      <c r="WNN207" s="224"/>
      <c r="WNO207" s="335"/>
      <c r="WNP207" s="335"/>
      <c r="WNQ207" s="224"/>
      <c r="WNR207" s="424"/>
      <c r="WNS207" s="424"/>
      <c r="WNT207" s="333"/>
      <c r="WNU207" s="334"/>
      <c r="WNV207" s="424"/>
      <c r="WNW207" s="224"/>
      <c r="WNX207" s="224"/>
      <c r="WNY207" s="335"/>
      <c r="WNZ207" s="335"/>
      <c r="WOA207" s="224"/>
      <c r="WOB207" s="424"/>
      <c r="WOC207" s="424"/>
      <c r="WOD207" s="333"/>
      <c r="WOE207" s="334"/>
      <c r="WOF207" s="424"/>
      <c r="WOG207" s="224"/>
      <c r="WOH207" s="224"/>
      <c r="WOI207" s="335"/>
      <c r="WOJ207" s="335"/>
      <c r="WOK207" s="224"/>
      <c r="WOL207" s="424"/>
      <c r="WOM207" s="424"/>
      <c r="WON207" s="333"/>
      <c r="WOO207" s="334"/>
      <c r="WOP207" s="424"/>
      <c r="WOQ207" s="224"/>
      <c r="WOR207" s="224"/>
      <c r="WOS207" s="335"/>
      <c r="WOT207" s="335"/>
      <c r="WOU207" s="224"/>
      <c r="WOV207" s="424"/>
      <c r="WOW207" s="424"/>
      <c r="WOX207" s="333"/>
      <c r="WOY207" s="334"/>
      <c r="WOZ207" s="424"/>
      <c r="WPA207" s="224"/>
      <c r="WPB207" s="224"/>
      <c r="WPC207" s="335"/>
      <c r="WPD207" s="335"/>
      <c r="WPE207" s="224"/>
      <c r="WPF207" s="424"/>
      <c r="WPG207" s="424"/>
      <c r="WPH207" s="333"/>
      <c r="WPI207" s="334"/>
      <c r="WPJ207" s="424"/>
      <c r="WPK207" s="224"/>
      <c r="WPL207" s="224"/>
      <c r="WPM207" s="335"/>
      <c r="WPN207" s="335"/>
      <c r="WPO207" s="224"/>
      <c r="WPP207" s="424"/>
      <c r="WPQ207" s="424"/>
      <c r="WPR207" s="333"/>
      <c r="WPS207" s="334"/>
      <c r="WPT207" s="424"/>
      <c r="WPU207" s="224"/>
      <c r="WPV207" s="224"/>
      <c r="WPW207" s="335"/>
      <c r="WPX207" s="335"/>
      <c r="WPY207" s="224"/>
      <c r="WPZ207" s="424"/>
      <c r="WQA207" s="424"/>
      <c r="WQB207" s="333"/>
      <c r="WQC207" s="334"/>
      <c r="WQD207" s="424"/>
      <c r="WQE207" s="224"/>
      <c r="WQF207" s="224"/>
      <c r="WQG207" s="335"/>
      <c r="WQH207" s="335"/>
      <c r="WQI207" s="224"/>
      <c r="WQJ207" s="424"/>
      <c r="WQK207" s="424"/>
      <c r="WQL207" s="333"/>
      <c r="WQM207" s="334"/>
      <c r="WQN207" s="424"/>
      <c r="WQO207" s="224"/>
      <c r="WQP207" s="224"/>
      <c r="WQQ207" s="335"/>
      <c r="WQR207" s="335"/>
      <c r="WQS207" s="224"/>
      <c r="WQT207" s="424"/>
      <c r="WQU207" s="424"/>
      <c r="WQV207" s="333"/>
      <c r="WQW207" s="334"/>
      <c r="WQX207" s="424"/>
      <c r="WQY207" s="224"/>
      <c r="WQZ207" s="224"/>
      <c r="WRA207" s="335"/>
      <c r="WRB207" s="335"/>
      <c r="WRC207" s="224"/>
      <c r="WRD207" s="424"/>
      <c r="WRE207" s="424"/>
      <c r="WRF207" s="333"/>
      <c r="WRG207" s="334"/>
      <c r="WRH207" s="424"/>
      <c r="WRI207" s="224"/>
      <c r="WRJ207" s="224"/>
      <c r="WRK207" s="335"/>
      <c r="WRL207" s="335"/>
      <c r="WRM207" s="224"/>
      <c r="WRN207" s="424"/>
      <c r="WRO207" s="424"/>
      <c r="WRP207" s="333"/>
      <c r="WRQ207" s="334"/>
      <c r="WRR207" s="424"/>
      <c r="WRS207" s="224"/>
      <c r="WRT207" s="224"/>
      <c r="WRU207" s="335"/>
      <c r="WRV207" s="335"/>
      <c r="WRW207" s="224"/>
      <c r="WRX207" s="424"/>
      <c r="WRY207" s="424"/>
      <c r="WRZ207" s="333"/>
      <c r="WSA207" s="334"/>
      <c r="WSB207" s="424"/>
      <c r="WSC207" s="224"/>
      <c r="WSD207" s="224"/>
      <c r="WSE207" s="335"/>
      <c r="WSF207" s="335"/>
      <c r="WSG207" s="224"/>
      <c r="WSH207" s="424"/>
      <c r="WSI207" s="424"/>
      <c r="WSJ207" s="333"/>
      <c r="WSK207" s="334"/>
      <c r="WSL207" s="424"/>
      <c r="WSM207" s="224"/>
      <c r="WSN207" s="224"/>
      <c r="WSO207" s="335"/>
      <c r="WSP207" s="335"/>
      <c r="WSQ207" s="224"/>
      <c r="WSR207" s="424"/>
      <c r="WSS207" s="424"/>
      <c r="WST207" s="333"/>
      <c r="WSU207" s="334"/>
      <c r="WSV207" s="424"/>
      <c r="WSW207" s="224"/>
      <c r="WSX207" s="224"/>
      <c r="WSY207" s="335"/>
      <c r="WSZ207" s="335"/>
      <c r="WTA207" s="224"/>
      <c r="WTB207" s="424"/>
      <c r="WTC207" s="424"/>
      <c r="WTD207" s="333"/>
      <c r="WTE207" s="334"/>
      <c r="WTF207" s="424"/>
      <c r="WTG207" s="224"/>
      <c r="WTH207" s="224"/>
      <c r="WTI207" s="335"/>
      <c r="WTJ207" s="335"/>
      <c r="WTK207" s="224"/>
      <c r="WTL207" s="424"/>
      <c r="WTM207" s="424"/>
      <c r="WTN207" s="333"/>
      <c r="WTO207" s="334"/>
      <c r="WTP207" s="424"/>
      <c r="WTQ207" s="224"/>
      <c r="WTR207" s="224"/>
      <c r="WTS207" s="335"/>
      <c r="WTT207" s="335"/>
      <c r="WTU207" s="224"/>
      <c r="WTV207" s="424"/>
      <c r="WTW207" s="424"/>
      <c r="WTX207" s="333"/>
      <c r="WTY207" s="334"/>
      <c r="WTZ207" s="424"/>
      <c r="WUA207" s="224"/>
      <c r="WUB207" s="224"/>
      <c r="WUC207" s="335"/>
      <c r="WUD207" s="335"/>
      <c r="WUE207" s="224"/>
      <c r="WUF207" s="424"/>
      <c r="WUG207" s="424"/>
      <c r="WUH207" s="333"/>
      <c r="WUI207" s="334"/>
      <c r="WUJ207" s="424"/>
      <c r="WUK207" s="224"/>
      <c r="WUL207" s="224"/>
      <c r="WUM207" s="335"/>
      <c r="WUN207" s="335"/>
      <c r="WUO207" s="224"/>
      <c r="WUP207" s="424"/>
      <c r="WUQ207" s="424"/>
      <c r="WUR207" s="333"/>
      <c r="WUS207" s="334"/>
      <c r="WUT207" s="424"/>
      <c r="WUU207" s="224"/>
      <c r="WUV207" s="224"/>
      <c r="WUW207" s="335"/>
      <c r="WUX207" s="335"/>
      <c r="WUY207" s="224"/>
      <c r="WUZ207" s="424"/>
      <c r="WVA207" s="424"/>
      <c r="WVB207" s="333"/>
      <c r="WVC207" s="334"/>
      <c r="WVD207" s="424"/>
      <c r="WVE207" s="224"/>
      <c r="WVF207" s="224"/>
      <c r="WVG207" s="335"/>
      <c r="WVH207" s="335"/>
      <c r="WVI207" s="224"/>
      <c r="WVJ207" s="424"/>
      <c r="WVK207" s="424"/>
      <c r="WVL207" s="333"/>
      <c r="WVM207" s="334"/>
      <c r="WVN207" s="424"/>
      <c r="WVO207" s="224"/>
      <c r="WVP207" s="224"/>
      <c r="WVQ207" s="335"/>
      <c r="WVR207" s="335"/>
      <c r="WVS207" s="224"/>
      <c r="WVT207" s="424"/>
      <c r="WVU207" s="424"/>
      <c r="WVV207" s="333"/>
      <c r="WVW207" s="334"/>
      <c r="WVX207" s="424"/>
      <c r="WVY207" s="224"/>
      <c r="WVZ207" s="224"/>
      <c r="WWA207" s="335"/>
      <c r="WWB207" s="335"/>
      <c r="WWC207" s="224"/>
      <c r="WWD207" s="424"/>
      <c r="WWE207" s="424"/>
      <c r="WWF207" s="333"/>
      <c r="WWG207" s="334"/>
      <c r="WWH207" s="424"/>
      <c r="WWI207" s="224"/>
      <c r="WWJ207" s="224"/>
      <c r="WWK207" s="335"/>
      <c r="WWL207" s="335"/>
      <c r="WWM207" s="224"/>
      <c r="WWN207" s="424"/>
      <c r="WWO207" s="424"/>
      <c r="WWP207" s="333"/>
      <c r="WWQ207" s="334"/>
      <c r="WWR207" s="424"/>
      <c r="WWS207" s="224"/>
      <c r="WWT207" s="224"/>
      <c r="WWU207" s="335"/>
      <c r="WWV207" s="335"/>
      <c r="WWW207" s="224"/>
      <c r="WWX207" s="424"/>
      <c r="WWY207" s="424"/>
      <c r="WWZ207" s="333"/>
      <c r="WXA207" s="334"/>
      <c r="WXB207" s="424"/>
      <c r="WXC207" s="224"/>
      <c r="WXD207" s="224"/>
      <c r="WXE207" s="335"/>
      <c r="WXF207" s="335"/>
      <c r="WXG207" s="224"/>
      <c r="WXH207" s="424"/>
      <c r="WXI207" s="424"/>
      <c r="WXJ207" s="333"/>
      <c r="WXK207" s="334"/>
      <c r="WXL207" s="424"/>
      <c r="WXM207" s="224"/>
      <c r="WXN207" s="224"/>
      <c r="WXO207" s="335"/>
      <c r="WXP207" s="335"/>
      <c r="WXQ207" s="224"/>
      <c r="WXR207" s="424"/>
      <c r="WXS207" s="424"/>
      <c r="WXT207" s="333"/>
      <c r="WXU207" s="334"/>
      <c r="WXV207" s="424"/>
      <c r="WXW207" s="224"/>
      <c r="WXX207" s="224"/>
      <c r="WXY207" s="335"/>
      <c r="WXZ207" s="335"/>
      <c r="WYA207" s="224"/>
      <c r="WYB207" s="424"/>
      <c r="WYC207" s="424"/>
      <c r="WYD207" s="333"/>
      <c r="WYE207" s="334"/>
      <c r="WYF207" s="424"/>
      <c r="WYG207" s="224"/>
      <c r="WYH207" s="224"/>
      <c r="WYI207" s="335"/>
      <c r="WYJ207" s="335"/>
      <c r="WYK207" s="224"/>
      <c r="WYL207" s="424"/>
      <c r="WYM207" s="424"/>
      <c r="WYN207" s="333"/>
      <c r="WYO207" s="334"/>
      <c r="WYP207" s="424"/>
      <c r="WYQ207" s="224"/>
      <c r="WYR207" s="224"/>
      <c r="WYS207" s="335"/>
      <c r="WYT207" s="335"/>
      <c r="WYU207" s="224"/>
      <c r="WYV207" s="424"/>
      <c r="WYW207" s="424"/>
      <c r="WYX207" s="333"/>
      <c r="WYY207" s="334"/>
      <c r="WYZ207" s="424"/>
      <c r="WZA207" s="224"/>
      <c r="WZB207" s="224"/>
      <c r="WZC207" s="335"/>
      <c r="WZD207" s="335"/>
      <c r="WZE207" s="224"/>
      <c r="WZF207" s="424"/>
      <c r="WZG207" s="424"/>
      <c r="WZH207" s="333"/>
      <c r="WZI207" s="334"/>
      <c r="WZJ207" s="424"/>
      <c r="WZK207" s="224"/>
      <c r="WZL207" s="224"/>
      <c r="WZM207" s="335"/>
      <c r="WZN207" s="335"/>
      <c r="WZO207" s="224"/>
      <c r="WZP207" s="424"/>
      <c r="WZQ207" s="424"/>
      <c r="WZR207" s="333"/>
      <c r="WZS207" s="334"/>
      <c r="WZT207" s="424"/>
      <c r="WZU207" s="224"/>
      <c r="WZV207" s="224"/>
      <c r="WZW207" s="335"/>
      <c r="WZX207" s="335"/>
      <c r="WZY207" s="224"/>
      <c r="WZZ207" s="424"/>
      <c r="XAA207" s="424"/>
      <c r="XAB207" s="333"/>
      <c r="XAC207" s="334"/>
      <c r="XAD207" s="424"/>
      <c r="XAE207" s="224"/>
      <c r="XAF207" s="224"/>
      <c r="XAG207" s="335"/>
      <c r="XAH207" s="335"/>
      <c r="XAI207" s="224"/>
      <c r="XAJ207" s="424"/>
      <c r="XAK207" s="424"/>
      <c r="XAL207" s="333"/>
      <c r="XAM207" s="334"/>
      <c r="XAN207" s="424"/>
      <c r="XAO207" s="224"/>
      <c r="XAP207" s="224"/>
      <c r="XAQ207" s="335"/>
      <c r="XAR207" s="335"/>
      <c r="XAS207" s="224"/>
      <c r="XAT207" s="424"/>
      <c r="XAU207" s="424"/>
      <c r="XAV207" s="333"/>
      <c r="XAW207" s="334"/>
      <c r="XAX207" s="424"/>
      <c r="XAY207" s="224"/>
      <c r="XAZ207" s="224"/>
      <c r="XBA207" s="335"/>
      <c r="XBB207" s="335"/>
      <c r="XBC207" s="224"/>
      <c r="XBD207" s="424"/>
      <c r="XBE207" s="424"/>
      <c r="XBF207" s="333"/>
      <c r="XBG207" s="334"/>
      <c r="XBH207" s="424"/>
      <c r="XBI207" s="224"/>
      <c r="XBJ207" s="224"/>
      <c r="XBK207" s="335"/>
      <c r="XBL207" s="335"/>
      <c r="XBM207" s="224"/>
      <c r="XBN207" s="424"/>
      <c r="XBO207" s="424"/>
      <c r="XBP207" s="333"/>
      <c r="XBQ207" s="334"/>
      <c r="XBR207" s="424"/>
      <c r="XBS207" s="224"/>
      <c r="XBT207" s="224"/>
      <c r="XBU207" s="335"/>
      <c r="XBV207" s="335"/>
      <c r="XBW207" s="224"/>
      <c r="XBX207" s="424"/>
      <c r="XBY207" s="424"/>
      <c r="XBZ207" s="333"/>
      <c r="XCA207" s="334"/>
      <c r="XCB207" s="424"/>
      <c r="XCC207" s="224"/>
      <c r="XCD207" s="224"/>
      <c r="XCE207" s="335"/>
      <c r="XCF207" s="335"/>
      <c r="XCG207" s="224"/>
      <c r="XCH207" s="424"/>
      <c r="XCI207" s="424"/>
      <c r="XCJ207" s="333"/>
      <c r="XCK207" s="334"/>
      <c r="XCL207" s="424"/>
      <c r="XCM207" s="224"/>
      <c r="XCN207" s="224"/>
      <c r="XCO207" s="335"/>
      <c r="XCP207" s="335"/>
      <c r="XCQ207" s="224"/>
      <c r="XCR207" s="424"/>
      <c r="XCS207" s="424"/>
      <c r="XCT207" s="333"/>
      <c r="XCU207" s="334"/>
      <c r="XCV207" s="424"/>
      <c r="XCW207" s="224"/>
      <c r="XCX207" s="224"/>
      <c r="XCY207" s="335"/>
      <c r="XCZ207" s="335"/>
      <c r="XDA207" s="224"/>
      <c r="XDB207" s="424"/>
      <c r="XDC207" s="424"/>
      <c r="XDD207" s="333"/>
      <c r="XDE207" s="334"/>
      <c r="XDF207" s="424"/>
      <c r="XDG207" s="224"/>
      <c r="XDH207" s="224"/>
      <c r="XDI207" s="335"/>
      <c r="XDJ207" s="335"/>
      <c r="XDK207" s="224"/>
      <c r="XDL207" s="424"/>
      <c r="XDM207" s="424"/>
      <c r="XDN207" s="333"/>
      <c r="XDO207" s="334"/>
      <c r="XDP207" s="424"/>
      <c r="XDQ207" s="224"/>
      <c r="XDR207" s="224"/>
      <c r="XDS207" s="335"/>
      <c r="XDT207" s="335"/>
      <c r="XDU207" s="224"/>
      <c r="XDV207" s="424"/>
      <c r="XDW207" s="424"/>
      <c r="XDX207" s="333"/>
      <c r="XDY207" s="334"/>
      <c r="XDZ207" s="424"/>
      <c r="XEA207" s="224"/>
      <c r="XEB207" s="224"/>
      <c r="XEC207" s="335"/>
      <c r="XED207" s="335"/>
      <c r="XEE207" s="224"/>
      <c r="XEF207" s="424"/>
      <c r="XEG207" s="424"/>
      <c r="XEH207" s="333"/>
      <c r="XEI207" s="334"/>
      <c r="XEJ207" s="424"/>
      <c r="XEK207" s="224"/>
      <c r="XEL207" s="224"/>
      <c r="XEM207" s="335"/>
      <c r="XEN207" s="335"/>
      <c r="XEO207" s="224"/>
      <c r="XEP207" s="424"/>
      <c r="XEQ207" s="424"/>
      <c r="XER207" s="333"/>
      <c r="XES207" s="334"/>
      <c r="XET207" s="424"/>
      <c r="XEU207" s="224"/>
      <c r="XEV207" s="224"/>
      <c r="XEW207" s="335"/>
      <c r="XEX207" s="335"/>
      <c r="XEY207" s="224"/>
      <c r="XEZ207" s="424"/>
      <c r="XFA207" s="424"/>
      <c r="XFB207" s="333"/>
      <c r="XFC207" s="334"/>
    </row>
    <row r="208" spans="1:16383" ht="54.75" customHeight="1">
      <c r="A208" s="313" t="s">
        <v>2487</v>
      </c>
      <c r="B208" s="318" t="s">
        <v>1351</v>
      </c>
      <c r="C208" s="318" t="s">
        <v>2476</v>
      </c>
      <c r="D208" s="548" t="s">
        <v>2371</v>
      </c>
      <c r="E208" s="318" t="s">
        <v>486</v>
      </c>
      <c r="F208" s="560">
        <v>1</v>
      </c>
      <c r="G208" s="316">
        <f t="shared" si="61"/>
        <v>0.24940000000000001</v>
      </c>
      <c r="H208" s="319"/>
      <c r="I208" s="537">
        <f t="shared" ref="I208:I216" si="63">(H208*(1+$J$4))</f>
        <v>0</v>
      </c>
      <c r="J208" s="319">
        <f t="shared" si="62"/>
        <v>0</v>
      </c>
      <c r="K208" s="424"/>
      <c r="L208" s="333"/>
      <c r="M208" s="334"/>
      <c r="N208" s="424"/>
      <c r="O208" s="224"/>
      <c r="P208" s="224"/>
      <c r="Q208" s="335"/>
      <c r="R208" s="335"/>
      <c r="S208" s="224"/>
      <c r="T208" s="424"/>
      <c r="U208" s="424"/>
      <c r="V208" s="333"/>
      <c r="W208" s="334"/>
      <c r="X208" s="424"/>
      <c r="Y208" s="224"/>
      <c r="Z208" s="224"/>
      <c r="AA208" s="335"/>
      <c r="AB208" s="335"/>
      <c r="AC208" s="224"/>
      <c r="AD208" s="424"/>
      <c r="AE208" s="424"/>
      <c r="AF208" s="333"/>
      <c r="AG208" s="334"/>
      <c r="AH208" s="424"/>
      <c r="AI208" s="224"/>
      <c r="AJ208" s="224"/>
      <c r="AK208" s="335"/>
      <c r="AL208" s="335"/>
      <c r="AM208" s="224"/>
      <c r="AN208" s="424"/>
      <c r="AO208" s="424"/>
      <c r="AP208" s="333"/>
      <c r="AQ208" s="334"/>
      <c r="AR208" s="424"/>
      <c r="AS208" s="224"/>
      <c r="AT208" s="224"/>
      <c r="AU208" s="335"/>
      <c r="AV208" s="335"/>
      <c r="AW208" s="224"/>
      <c r="AX208" s="424"/>
      <c r="AY208" s="424"/>
      <c r="AZ208" s="333"/>
      <c r="BA208" s="334"/>
      <c r="BB208" s="424"/>
      <c r="BC208" s="224"/>
      <c r="BD208" s="224"/>
      <c r="BE208" s="335"/>
      <c r="BF208" s="335"/>
      <c r="BG208" s="224"/>
      <c r="BH208" s="424"/>
      <c r="BI208" s="424"/>
      <c r="BJ208" s="333"/>
      <c r="BK208" s="334"/>
      <c r="BL208" s="424"/>
      <c r="BM208" s="224"/>
      <c r="BN208" s="224"/>
      <c r="BO208" s="335"/>
      <c r="BP208" s="335"/>
      <c r="BQ208" s="224"/>
      <c r="BR208" s="424"/>
      <c r="BS208" s="424"/>
      <c r="BT208" s="333"/>
      <c r="BU208" s="334"/>
      <c r="BV208" s="424"/>
      <c r="BW208" s="224"/>
      <c r="BX208" s="224"/>
      <c r="BY208" s="335"/>
      <c r="BZ208" s="335"/>
      <c r="CA208" s="224"/>
      <c r="CB208" s="424"/>
      <c r="CC208" s="424"/>
      <c r="CD208" s="333"/>
      <c r="CE208" s="334"/>
      <c r="CF208" s="424"/>
      <c r="CG208" s="224"/>
      <c r="CH208" s="224"/>
      <c r="CI208" s="335"/>
      <c r="CJ208" s="335"/>
      <c r="CK208" s="224"/>
      <c r="CL208" s="424"/>
      <c r="CM208" s="424"/>
      <c r="CN208" s="333"/>
      <c r="CO208" s="334"/>
      <c r="CP208" s="424"/>
      <c r="CQ208" s="224"/>
      <c r="CR208" s="224"/>
      <c r="CS208" s="335"/>
      <c r="CT208" s="335"/>
      <c r="CU208" s="224"/>
      <c r="CV208" s="424"/>
      <c r="CW208" s="424"/>
      <c r="CX208" s="333"/>
      <c r="CY208" s="334"/>
      <c r="CZ208" s="424"/>
      <c r="DA208" s="224"/>
      <c r="DB208" s="224"/>
      <c r="DC208" s="335"/>
      <c r="DD208" s="335"/>
      <c r="DE208" s="224"/>
      <c r="DF208" s="424"/>
      <c r="DG208" s="424"/>
      <c r="DH208" s="333"/>
      <c r="DI208" s="334"/>
      <c r="DJ208" s="424"/>
      <c r="DK208" s="224"/>
      <c r="DL208" s="224"/>
      <c r="DM208" s="335"/>
      <c r="DN208" s="335"/>
      <c r="DO208" s="224"/>
      <c r="DP208" s="424"/>
      <c r="DQ208" s="424"/>
      <c r="DR208" s="333"/>
      <c r="DS208" s="334"/>
      <c r="DT208" s="424"/>
      <c r="DU208" s="224"/>
      <c r="DV208" s="224"/>
      <c r="DW208" s="335"/>
      <c r="DX208" s="335"/>
      <c r="DY208" s="224"/>
      <c r="DZ208" s="424"/>
      <c r="EA208" s="424"/>
      <c r="EB208" s="333"/>
      <c r="EC208" s="334"/>
      <c r="ED208" s="424"/>
      <c r="EE208" s="224"/>
      <c r="EF208" s="224"/>
      <c r="EG208" s="335"/>
      <c r="EH208" s="335"/>
      <c r="EI208" s="224"/>
      <c r="EJ208" s="424"/>
      <c r="EK208" s="424"/>
      <c r="EL208" s="333"/>
      <c r="EM208" s="334"/>
      <c r="EN208" s="424"/>
      <c r="EO208" s="224"/>
      <c r="EP208" s="224"/>
      <c r="EQ208" s="335"/>
      <c r="ER208" s="335"/>
      <c r="ES208" s="224"/>
      <c r="ET208" s="424"/>
      <c r="EU208" s="424"/>
      <c r="EV208" s="333"/>
      <c r="EW208" s="334"/>
      <c r="EX208" s="424"/>
      <c r="EY208" s="224"/>
      <c r="EZ208" s="224"/>
      <c r="FA208" s="335"/>
      <c r="FB208" s="335"/>
      <c r="FC208" s="224"/>
      <c r="FD208" s="424"/>
      <c r="FE208" s="424"/>
      <c r="FF208" s="333"/>
      <c r="FG208" s="334"/>
      <c r="FH208" s="424"/>
      <c r="FI208" s="224"/>
      <c r="FJ208" s="224"/>
      <c r="FK208" s="335"/>
      <c r="FL208" s="335"/>
      <c r="FM208" s="224"/>
      <c r="FN208" s="424"/>
      <c r="FO208" s="424"/>
      <c r="FP208" s="333"/>
      <c r="FQ208" s="334"/>
      <c r="FR208" s="424"/>
      <c r="FS208" s="224"/>
      <c r="FT208" s="224"/>
      <c r="FU208" s="335"/>
      <c r="FV208" s="335"/>
      <c r="FW208" s="224"/>
      <c r="FX208" s="424"/>
      <c r="FY208" s="424"/>
      <c r="FZ208" s="333"/>
      <c r="GA208" s="334"/>
      <c r="GB208" s="424"/>
      <c r="GC208" s="224"/>
      <c r="GD208" s="224"/>
      <c r="GE208" s="335"/>
      <c r="GF208" s="335"/>
      <c r="GG208" s="224"/>
      <c r="GH208" s="424"/>
      <c r="GI208" s="424"/>
      <c r="GJ208" s="333"/>
      <c r="GK208" s="334"/>
      <c r="GL208" s="424"/>
      <c r="GM208" s="224"/>
      <c r="GN208" s="224"/>
      <c r="GO208" s="335"/>
      <c r="GP208" s="335"/>
      <c r="GQ208" s="224"/>
      <c r="GR208" s="424"/>
      <c r="GS208" s="424"/>
      <c r="GT208" s="333"/>
      <c r="GU208" s="334"/>
      <c r="GV208" s="424"/>
      <c r="GW208" s="224"/>
      <c r="GX208" s="224"/>
      <c r="GY208" s="335"/>
      <c r="GZ208" s="335"/>
      <c r="HA208" s="224"/>
      <c r="HB208" s="424"/>
      <c r="HC208" s="424"/>
      <c r="HD208" s="333"/>
      <c r="HE208" s="334"/>
      <c r="HF208" s="424"/>
      <c r="HG208" s="224"/>
      <c r="HH208" s="224"/>
      <c r="HI208" s="335"/>
      <c r="HJ208" s="335"/>
      <c r="HK208" s="224"/>
      <c r="HL208" s="424"/>
      <c r="HM208" s="424"/>
      <c r="HN208" s="333"/>
      <c r="HO208" s="334"/>
      <c r="HP208" s="424"/>
      <c r="HQ208" s="224"/>
      <c r="HR208" s="224"/>
      <c r="HS208" s="335"/>
      <c r="HT208" s="335"/>
      <c r="HU208" s="224"/>
      <c r="HV208" s="424"/>
      <c r="HW208" s="424"/>
      <c r="HX208" s="333"/>
      <c r="HY208" s="334"/>
      <c r="HZ208" s="424"/>
      <c r="IA208" s="224"/>
      <c r="IB208" s="224"/>
      <c r="IC208" s="335"/>
      <c r="ID208" s="335"/>
      <c r="IE208" s="224"/>
      <c r="IF208" s="424"/>
      <c r="IG208" s="424"/>
      <c r="IH208" s="333"/>
      <c r="II208" s="334"/>
      <c r="IJ208" s="424"/>
      <c r="IK208" s="224"/>
      <c r="IL208" s="224"/>
      <c r="IM208" s="335"/>
      <c r="IN208" s="335"/>
      <c r="IO208" s="224"/>
      <c r="IP208" s="424"/>
      <c r="IQ208" s="424"/>
      <c r="IR208" s="333"/>
      <c r="IS208" s="334"/>
      <c r="IT208" s="424"/>
      <c r="IU208" s="224"/>
      <c r="IV208" s="224"/>
      <c r="IW208" s="335"/>
      <c r="IX208" s="335"/>
      <c r="IY208" s="224"/>
      <c r="IZ208" s="424"/>
      <c r="JA208" s="424"/>
      <c r="JB208" s="333"/>
      <c r="JC208" s="334"/>
      <c r="JD208" s="424"/>
      <c r="JE208" s="224"/>
      <c r="JF208" s="224"/>
      <c r="JG208" s="335"/>
      <c r="JH208" s="335"/>
      <c r="JI208" s="224"/>
      <c r="JJ208" s="424"/>
      <c r="JK208" s="424"/>
      <c r="JL208" s="333"/>
      <c r="JM208" s="334"/>
      <c r="JN208" s="424"/>
      <c r="JO208" s="224"/>
      <c r="JP208" s="224"/>
      <c r="JQ208" s="335"/>
      <c r="JR208" s="335"/>
      <c r="JS208" s="224"/>
      <c r="JT208" s="424"/>
      <c r="JU208" s="424"/>
      <c r="JV208" s="333"/>
      <c r="JW208" s="334"/>
      <c r="JX208" s="424"/>
      <c r="JY208" s="224"/>
      <c r="JZ208" s="224"/>
      <c r="KA208" s="335"/>
      <c r="KB208" s="335"/>
      <c r="KC208" s="224"/>
      <c r="KD208" s="424"/>
      <c r="KE208" s="424"/>
      <c r="KF208" s="333"/>
      <c r="KG208" s="334"/>
      <c r="KH208" s="424"/>
      <c r="KI208" s="224"/>
      <c r="KJ208" s="224"/>
      <c r="KK208" s="335"/>
      <c r="KL208" s="335"/>
      <c r="KM208" s="224"/>
      <c r="KN208" s="424"/>
      <c r="KO208" s="424"/>
      <c r="KP208" s="333"/>
      <c r="KQ208" s="334"/>
      <c r="KR208" s="424"/>
      <c r="KS208" s="224"/>
      <c r="KT208" s="224"/>
      <c r="KU208" s="335"/>
      <c r="KV208" s="335"/>
      <c r="KW208" s="224"/>
      <c r="KX208" s="424"/>
      <c r="KY208" s="424"/>
      <c r="KZ208" s="333"/>
      <c r="LA208" s="334"/>
      <c r="LB208" s="424"/>
      <c r="LC208" s="224"/>
      <c r="LD208" s="224"/>
      <c r="LE208" s="335"/>
      <c r="LF208" s="335"/>
      <c r="LG208" s="224"/>
      <c r="LH208" s="424"/>
      <c r="LI208" s="424"/>
      <c r="LJ208" s="333"/>
      <c r="LK208" s="334"/>
      <c r="LL208" s="424"/>
      <c r="LM208" s="224"/>
      <c r="LN208" s="224"/>
      <c r="LO208" s="335"/>
      <c r="LP208" s="335"/>
      <c r="LQ208" s="224"/>
      <c r="LR208" s="424"/>
      <c r="LS208" s="424"/>
      <c r="LT208" s="333"/>
      <c r="LU208" s="334"/>
      <c r="LV208" s="424"/>
      <c r="LW208" s="224"/>
      <c r="LX208" s="224"/>
      <c r="LY208" s="335"/>
      <c r="LZ208" s="335"/>
      <c r="MA208" s="224"/>
      <c r="MB208" s="424"/>
      <c r="MC208" s="424"/>
      <c r="MD208" s="333"/>
      <c r="ME208" s="334"/>
      <c r="MF208" s="424"/>
      <c r="MG208" s="224"/>
      <c r="MH208" s="224"/>
      <c r="MI208" s="335"/>
      <c r="MJ208" s="335"/>
      <c r="MK208" s="224"/>
      <c r="ML208" s="424"/>
      <c r="MM208" s="424"/>
      <c r="MN208" s="333"/>
      <c r="MO208" s="334"/>
      <c r="MP208" s="424"/>
      <c r="MQ208" s="224"/>
      <c r="MR208" s="224"/>
      <c r="MS208" s="335"/>
      <c r="MT208" s="335"/>
      <c r="MU208" s="224"/>
      <c r="MV208" s="424"/>
      <c r="MW208" s="424"/>
      <c r="MX208" s="333"/>
      <c r="MY208" s="334"/>
      <c r="MZ208" s="424"/>
      <c r="NA208" s="224"/>
      <c r="NB208" s="224"/>
      <c r="NC208" s="335"/>
      <c r="ND208" s="335"/>
      <c r="NE208" s="224"/>
      <c r="NF208" s="424"/>
      <c r="NG208" s="424"/>
      <c r="NH208" s="333"/>
      <c r="NI208" s="334"/>
      <c r="NJ208" s="424"/>
      <c r="NK208" s="224"/>
      <c r="NL208" s="224"/>
      <c r="NM208" s="335"/>
      <c r="NN208" s="335"/>
      <c r="NO208" s="224"/>
      <c r="NP208" s="424"/>
      <c r="NQ208" s="424"/>
      <c r="NR208" s="333"/>
      <c r="NS208" s="334"/>
      <c r="NT208" s="424"/>
      <c r="NU208" s="224"/>
      <c r="NV208" s="224"/>
      <c r="NW208" s="335"/>
      <c r="NX208" s="335"/>
      <c r="NY208" s="224"/>
      <c r="NZ208" s="424"/>
      <c r="OA208" s="424"/>
      <c r="OB208" s="333"/>
      <c r="OC208" s="334"/>
      <c r="OD208" s="424"/>
      <c r="OE208" s="224"/>
      <c r="OF208" s="224"/>
      <c r="OG208" s="335"/>
      <c r="OH208" s="335"/>
      <c r="OI208" s="224"/>
      <c r="OJ208" s="424"/>
      <c r="OK208" s="424"/>
      <c r="OL208" s="333"/>
      <c r="OM208" s="334"/>
      <c r="ON208" s="424"/>
      <c r="OO208" s="224"/>
      <c r="OP208" s="224"/>
      <c r="OQ208" s="335"/>
      <c r="OR208" s="335"/>
      <c r="OS208" s="224"/>
      <c r="OT208" s="424"/>
      <c r="OU208" s="424"/>
      <c r="OV208" s="333"/>
      <c r="OW208" s="334"/>
      <c r="OX208" s="424"/>
      <c r="OY208" s="224"/>
      <c r="OZ208" s="224"/>
      <c r="PA208" s="335"/>
      <c r="PB208" s="335"/>
      <c r="PC208" s="224"/>
      <c r="PD208" s="424"/>
      <c r="PE208" s="424"/>
      <c r="PF208" s="333"/>
      <c r="PG208" s="334"/>
      <c r="PH208" s="424"/>
      <c r="PI208" s="224"/>
      <c r="PJ208" s="224"/>
      <c r="PK208" s="335"/>
      <c r="PL208" s="335"/>
      <c r="PM208" s="224"/>
      <c r="PN208" s="424"/>
      <c r="PO208" s="424"/>
      <c r="PP208" s="333"/>
      <c r="PQ208" s="334"/>
      <c r="PR208" s="424"/>
      <c r="PS208" s="224"/>
      <c r="PT208" s="224"/>
      <c r="PU208" s="335"/>
      <c r="PV208" s="335"/>
      <c r="PW208" s="224"/>
      <c r="PX208" s="424"/>
      <c r="PY208" s="424"/>
      <c r="PZ208" s="333"/>
      <c r="QA208" s="334"/>
      <c r="QB208" s="424"/>
      <c r="QC208" s="224"/>
      <c r="QD208" s="224"/>
      <c r="QE208" s="335"/>
      <c r="QF208" s="335"/>
      <c r="QG208" s="224"/>
      <c r="QH208" s="424"/>
      <c r="QI208" s="424"/>
      <c r="QJ208" s="333"/>
      <c r="QK208" s="334"/>
      <c r="QL208" s="424"/>
      <c r="QM208" s="224"/>
      <c r="QN208" s="224"/>
      <c r="QO208" s="335"/>
      <c r="QP208" s="335"/>
      <c r="QQ208" s="224"/>
      <c r="QR208" s="424"/>
      <c r="QS208" s="424"/>
      <c r="QT208" s="333"/>
      <c r="QU208" s="334"/>
      <c r="QV208" s="424"/>
      <c r="QW208" s="224"/>
      <c r="QX208" s="224"/>
      <c r="QY208" s="335"/>
      <c r="QZ208" s="335"/>
      <c r="RA208" s="224"/>
      <c r="RB208" s="424"/>
      <c r="RC208" s="424"/>
      <c r="RD208" s="333"/>
      <c r="RE208" s="334"/>
      <c r="RF208" s="424"/>
      <c r="RG208" s="224"/>
      <c r="RH208" s="224"/>
      <c r="RI208" s="335"/>
      <c r="RJ208" s="335"/>
      <c r="RK208" s="224"/>
      <c r="RL208" s="424"/>
      <c r="RM208" s="424"/>
      <c r="RN208" s="333"/>
      <c r="RO208" s="334"/>
      <c r="RP208" s="424"/>
      <c r="RQ208" s="224"/>
      <c r="RR208" s="224"/>
      <c r="RS208" s="335"/>
      <c r="RT208" s="335"/>
      <c r="RU208" s="224"/>
      <c r="RV208" s="424"/>
      <c r="RW208" s="424"/>
      <c r="RX208" s="333"/>
      <c r="RY208" s="334"/>
      <c r="RZ208" s="424"/>
      <c r="SA208" s="224"/>
      <c r="SB208" s="224"/>
      <c r="SC208" s="335"/>
      <c r="SD208" s="335"/>
      <c r="SE208" s="224"/>
      <c r="SF208" s="424"/>
      <c r="SG208" s="424"/>
      <c r="SH208" s="333"/>
      <c r="SI208" s="334"/>
      <c r="SJ208" s="424"/>
      <c r="SK208" s="224"/>
      <c r="SL208" s="224"/>
      <c r="SM208" s="335"/>
      <c r="SN208" s="335"/>
      <c r="SO208" s="224"/>
      <c r="SP208" s="424"/>
      <c r="SQ208" s="424"/>
      <c r="SR208" s="333"/>
      <c r="SS208" s="334"/>
      <c r="ST208" s="424"/>
      <c r="SU208" s="224"/>
      <c r="SV208" s="224"/>
      <c r="SW208" s="335"/>
      <c r="SX208" s="335"/>
      <c r="SY208" s="224"/>
      <c r="SZ208" s="424"/>
      <c r="TA208" s="424"/>
      <c r="TB208" s="333"/>
      <c r="TC208" s="334"/>
      <c r="TD208" s="424"/>
      <c r="TE208" s="224"/>
      <c r="TF208" s="224"/>
      <c r="TG208" s="335"/>
      <c r="TH208" s="335"/>
      <c r="TI208" s="224"/>
      <c r="TJ208" s="424"/>
      <c r="TK208" s="424"/>
      <c r="TL208" s="333"/>
      <c r="TM208" s="334"/>
      <c r="TN208" s="424"/>
      <c r="TO208" s="224"/>
      <c r="TP208" s="224"/>
      <c r="TQ208" s="335"/>
      <c r="TR208" s="335"/>
      <c r="TS208" s="224"/>
      <c r="TT208" s="424"/>
      <c r="TU208" s="424"/>
      <c r="TV208" s="333"/>
      <c r="TW208" s="334"/>
      <c r="TX208" s="424"/>
      <c r="TY208" s="224"/>
      <c r="TZ208" s="224"/>
      <c r="UA208" s="335"/>
      <c r="UB208" s="335"/>
      <c r="UC208" s="224"/>
      <c r="UD208" s="424"/>
      <c r="UE208" s="424"/>
      <c r="UF208" s="333"/>
      <c r="UG208" s="334"/>
      <c r="UH208" s="424"/>
      <c r="UI208" s="224"/>
      <c r="UJ208" s="224"/>
      <c r="UK208" s="335"/>
      <c r="UL208" s="335"/>
      <c r="UM208" s="224"/>
      <c r="UN208" s="424"/>
      <c r="UO208" s="424"/>
      <c r="UP208" s="333"/>
      <c r="UQ208" s="334"/>
      <c r="UR208" s="424"/>
      <c r="US208" s="224"/>
      <c r="UT208" s="224"/>
      <c r="UU208" s="335"/>
      <c r="UV208" s="335"/>
      <c r="UW208" s="224"/>
      <c r="UX208" s="424"/>
      <c r="UY208" s="424"/>
      <c r="UZ208" s="333"/>
      <c r="VA208" s="334"/>
      <c r="VB208" s="424"/>
      <c r="VC208" s="224"/>
      <c r="VD208" s="224"/>
      <c r="VE208" s="335"/>
      <c r="VF208" s="335"/>
      <c r="VG208" s="224"/>
      <c r="VH208" s="424"/>
      <c r="VI208" s="424"/>
      <c r="VJ208" s="333"/>
      <c r="VK208" s="334"/>
      <c r="VL208" s="424"/>
      <c r="VM208" s="224"/>
      <c r="VN208" s="224"/>
      <c r="VO208" s="335"/>
      <c r="VP208" s="335"/>
      <c r="VQ208" s="224"/>
      <c r="VR208" s="424"/>
      <c r="VS208" s="424"/>
      <c r="VT208" s="333"/>
      <c r="VU208" s="334"/>
      <c r="VV208" s="424"/>
      <c r="VW208" s="224"/>
      <c r="VX208" s="224"/>
      <c r="VY208" s="335"/>
      <c r="VZ208" s="335"/>
      <c r="WA208" s="224"/>
      <c r="WB208" s="424"/>
      <c r="WC208" s="424"/>
      <c r="WD208" s="333"/>
      <c r="WE208" s="334"/>
      <c r="WF208" s="424"/>
      <c r="WG208" s="224"/>
      <c r="WH208" s="224"/>
      <c r="WI208" s="335"/>
      <c r="WJ208" s="335"/>
      <c r="WK208" s="224"/>
      <c r="WL208" s="424"/>
      <c r="WM208" s="424"/>
      <c r="WN208" s="333"/>
      <c r="WO208" s="334"/>
      <c r="WP208" s="424"/>
      <c r="WQ208" s="224"/>
      <c r="WR208" s="224"/>
      <c r="WS208" s="335"/>
      <c r="WT208" s="335"/>
      <c r="WU208" s="224"/>
      <c r="WV208" s="424"/>
      <c r="WW208" s="424"/>
      <c r="WX208" s="333"/>
      <c r="WY208" s="334"/>
      <c r="WZ208" s="424"/>
      <c r="XA208" s="224"/>
      <c r="XB208" s="224"/>
      <c r="XC208" s="335"/>
      <c r="XD208" s="335"/>
      <c r="XE208" s="224"/>
      <c r="XF208" s="424"/>
      <c r="XG208" s="424"/>
      <c r="XH208" s="333"/>
      <c r="XI208" s="334"/>
      <c r="XJ208" s="424"/>
      <c r="XK208" s="224"/>
      <c r="XL208" s="224"/>
      <c r="XM208" s="335"/>
      <c r="XN208" s="335"/>
      <c r="XO208" s="224"/>
      <c r="XP208" s="424"/>
      <c r="XQ208" s="424"/>
      <c r="XR208" s="333"/>
      <c r="XS208" s="334"/>
      <c r="XT208" s="424"/>
      <c r="XU208" s="224"/>
      <c r="XV208" s="224"/>
      <c r="XW208" s="335"/>
      <c r="XX208" s="335"/>
      <c r="XY208" s="224"/>
      <c r="XZ208" s="424"/>
      <c r="YA208" s="424"/>
      <c r="YB208" s="333"/>
      <c r="YC208" s="334"/>
      <c r="YD208" s="424"/>
      <c r="YE208" s="224"/>
      <c r="YF208" s="224"/>
      <c r="YG208" s="335"/>
      <c r="YH208" s="335"/>
      <c r="YI208" s="224"/>
      <c r="YJ208" s="424"/>
      <c r="YK208" s="424"/>
      <c r="YL208" s="333"/>
      <c r="YM208" s="334"/>
      <c r="YN208" s="424"/>
      <c r="YO208" s="224"/>
      <c r="YP208" s="224"/>
      <c r="YQ208" s="335"/>
      <c r="YR208" s="335"/>
      <c r="YS208" s="224"/>
      <c r="YT208" s="424"/>
      <c r="YU208" s="424"/>
      <c r="YV208" s="333"/>
      <c r="YW208" s="334"/>
      <c r="YX208" s="424"/>
      <c r="YY208" s="224"/>
      <c r="YZ208" s="224"/>
      <c r="ZA208" s="335"/>
      <c r="ZB208" s="335"/>
      <c r="ZC208" s="224"/>
      <c r="ZD208" s="424"/>
      <c r="ZE208" s="424"/>
      <c r="ZF208" s="333"/>
      <c r="ZG208" s="334"/>
      <c r="ZH208" s="424"/>
      <c r="ZI208" s="224"/>
      <c r="ZJ208" s="224"/>
      <c r="ZK208" s="335"/>
      <c r="ZL208" s="335"/>
      <c r="ZM208" s="224"/>
      <c r="ZN208" s="424"/>
      <c r="ZO208" s="424"/>
      <c r="ZP208" s="333"/>
      <c r="ZQ208" s="334"/>
      <c r="ZR208" s="424"/>
      <c r="ZS208" s="224"/>
      <c r="ZT208" s="224"/>
      <c r="ZU208" s="335"/>
      <c r="ZV208" s="335"/>
      <c r="ZW208" s="224"/>
      <c r="ZX208" s="424"/>
      <c r="ZY208" s="424"/>
      <c r="ZZ208" s="333"/>
      <c r="AAA208" s="334"/>
      <c r="AAB208" s="424"/>
      <c r="AAC208" s="224"/>
      <c r="AAD208" s="224"/>
      <c r="AAE208" s="335"/>
      <c r="AAF208" s="335"/>
      <c r="AAG208" s="224"/>
      <c r="AAH208" s="424"/>
      <c r="AAI208" s="424"/>
      <c r="AAJ208" s="333"/>
      <c r="AAK208" s="334"/>
      <c r="AAL208" s="424"/>
      <c r="AAM208" s="224"/>
      <c r="AAN208" s="224"/>
      <c r="AAO208" s="335"/>
      <c r="AAP208" s="335"/>
      <c r="AAQ208" s="224"/>
      <c r="AAR208" s="424"/>
      <c r="AAS208" s="424"/>
      <c r="AAT208" s="333"/>
      <c r="AAU208" s="334"/>
      <c r="AAV208" s="424"/>
      <c r="AAW208" s="224"/>
      <c r="AAX208" s="224"/>
      <c r="AAY208" s="335"/>
      <c r="AAZ208" s="335"/>
      <c r="ABA208" s="224"/>
      <c r="ABB208" s="424"/>
      <c r="ABC208" s="424"/>
      <c r="ABD208" s="333"/>
      <c r="ABE208" s="334"/>
      <c r="ABF208" s="424"/>
      <c r="ABG208" s="224"/>
      <c r="ABH208" s="224"/>
      <c r="ABI208" s="335"/>
      <c r="ABJ208" s="335"/>
      <c r="ABK208" s="224"/>
      <c r="ABL208" s="424"/>
      <c r="ABM208" s="424"/>
      <c r="ABN208" s="333"/>
      <c r="ABO208" s="334"/>
      <c r="ABP208" s="424"/>
      <c r="ABQ208" s="224"/>
      <c r="ABR208" s="224"/>
      <c r="ABS208" s="335"/>
      <c r="ABT208" s="335"/>
      <c r="ABU208" s="224"/>
      <c r="ABV208" s="424"/>
      <c r="ABW208" s="424"/>
      <c r="ABX208" s="333"/>
      <c r="ABY208" s="334"/>
      <c r="ABZ208" s="424"/>
      <c r="ACA208" s="224"/>
      <c r="ACB208" s="224"/>
      <c r="ACC208" s="335"/>
      <c r="ACD208" s="335"/>
      <c r="ACE208" s="224"/>
      <c r="ACF208" s="424"/>
      <c r="ACG208" s="424"/>
      <c r="ACH208" s="333"/>
      <c r="ACI208" s="334"/>
      <c r="ACJ208" s="424"/>
      <c r="ACK208" s="224"/>
      <c r="ACL208" s="224"/>
      <c r="ACM208" s="335"/>
      <c r="ACN208" s="335"/>
      <c r="ACO208" s="224"/>
      <c r="ACP208" s="424"/>
      <c r="ACQ208" s="424"/>
      <c r="ACR208" s="333"/>
      <c r="ACS208" s="334"/>
      <c r="ACT208" s="424"/>
      <c r="ACU208" s="224"/>
      <c r="ACV208" s="224"/>
      <c r="ACW208" s="335"/>
      <c r="ACX208" s="335"/>
      <c r="ACY208" s="224"/>
      <c r="ACZ208" s="424"/>
      <c r="ADA208" s="424"/>
      <c r="ADB208" s="333"/>
      <c r="ADC208" s="334"/>
      <c r="ADD208" s="424"/>
      <c r="ADE208" s="224"/>
      <c r="ADF208" s="224"/>
      <c r="ADG208" s="335"/>
      <c r="ADH208" s="335"/>
      <c r="ADI208" s="224"/>
      <c r="ADJ208" s="424"/>
      <c r="ADK208" s="424"/>
      <c r="ADL208" s="333"/>
      <c r="ADM208" s="334"/>
      <c r="ADN208" s="424"/>
      <c r="ADO208" s="224"/>
      <c r="ADP208" s="224"/>
      <c r="ADQ208" s="335"/>
      <c r="ADR208" s="335"/>
      <c r="ADS208" s="224"/>
      <c r="ADT208" s="424"/>
      <c r="ADU208" s="424"/>
      <c r="ADV208" s="333"/>
      <c r="ADW208" s="334"/>
      <c r="ADX208" s="424"/>
      <c r="ADY208" s="224"/>
      <c r="ADZ208" s="224"/>
      <c r="AEA208" s="335"/>
      <c r="AEB208" s="335"/>
      <c r="AEC208" s="224"/>
      <c r="AED208" s="424"/>
      <c r="AEE208" s="424"/>
      <c r="AEF208" s="333"/>
      <c r="AEG208" s="334"/>
      <c r="AEH208" s="424"/>
      <c r="AEI208" s="224"/>
      <c r="AEJ208" s="224"/>
      <c r="AEK208" s="335"/>
      <c r="AEL208" s="335"/>
      <c r="AEM208" s="224"/>
      <c r="AEN208" s="424"/>
      <c r="AEO208" s="424"/>
      <c r="AEP208" s="333"/>
      <c r="AEQ208" s="334"/>
      <c r="AER208" s="424"/>
      <c r="AES208" s="224"/>
      <c r="AET208" s="224"/>
      <c r="AEU208" s="335"/>
      <c r="AEV208" s="335"/>
      <c r="AEW208" s="224"/>
      <c r="AEX208" s="424"/>
      <c r="AEY208" s="424"/>
      <c r="AEZ208" s="333"/>
      <c r="AFA208" s="334"/>
      <c r="AFB208" s="424"/>
      <c r="AFC208" s="224"/>
      <c r="AFD208" s="224"/>
      <c r="AFE208" s="335"/>
      <c r="AFF208" s="335"/>
      <c r="AFG208" s="224"/>
      <c r="AFH208" s="424"/>
      <c r="AFI208" s="424"/>
      <c r="AFJ208" s="333"/>
      <c r="AFK208" s="334"/>
      <c r="AFL208" s="424"/>
      <c r="AFM208" s="224"/>
      <c r="AFN208" s="224"/>
      <c r="AFO208" s="335"/>
      <c r="AFP208" s="335"/>
      <c r="AFQ208" s="224"/>
      <c r="AFR208" s="424"/>
      <c r="AFS208" s="424"/>
      <c r="AFT208" s="333"/>
      <c r="AFU208" s="334"/>
      <c r="AFV208" s="424"/>
      <c r="AFW208" s="224"/>
      <c r="AFX208" s="224"/>
      <c r="AFY208" s="335"/>
      <c r="AFZ208" s="335"/>
      <c r="AGA208" s="224"/>
      <c r="AGB208" s="424"/>
      <c r="AGC208" s="424"/>
      <c r="AGD208" s="333"/>
      <c r="AGE208" s="334"/>
      <c r="AGF208" s="424"/>
      <c r="AGG208" s="224"/>
      <c r="AGH208" s="224"/>
      <c r="AGI208" s="335"/>
      <c r="AGJ208" s="335"/>
      <c r="AGK208" s="224"/>
      <c r="AGL208" s="424"/>
      <c r="AGM208" s="424"/>
      <c r="AGN208" s="333"/>
      <c r="AGO208" s="334"/>
      <c r="AGP208" s="424"/>
      <c r="AGQ208" s="224"/>
      <c r="AGR208" s="224"/>
      <c r="AGS208" s="335"/>
      <c r="AGT208" s="335"/>
      <c r="AGU208" s="224"/>
      <c r="AGV208" s="424"/>
      <c r="AGW208" s="424"/>
      <c r="AGX208" s="333"/>
      <c r="AGY208" s="334"/>
      <c r="AGZ208" s="424"/>
      <c r="AHA208" s="224"/>
      <c r="AHB208" s="224"/>
      <c r="AHC208" s="335"/>
      <c r="AHD208" s="335"/>
      <c r="AHE208" s="224"/>
      <c r="AHF208" s="424"/>
      <c r="AHG208" s="424"/>
      <c r="AHH208" s="333"/>
      <c r="AHI208" s="334"/>
      <c r="AHJ208" s="424"/>
      <c r="AHK208" s="224"/>
      <c r="AHL208" s="224"/>
      <c r="AHM208" s="335"/>
      <c r="AHN208" s="335"/>
      <c r="AHO208" s="224"/>
      <c r="AHP208" s="424"/>
      <c r="AHQ208" s="424"/>
      <c r="AHR208" s="333"/>
      <c r="AHS208" s="334"/>
      <c r="AHT208" s="424"/>
      <c r="AHU208" s="224"/>
      <c r="AHV208" s="224"/>
      <c r="AHW208" s="335"/>
      <c r="AHX208" s="335"/>
      <c r="AHY208" s="224"/>
      <c r="AHZ208" s="424"/>
      <c r="AIA208" s="424"/>
      <c r="AIB208" s="333"/>
      <c r="AIC208" s="334"/>
      <c r="AID208" s="424"/>
      <c r="AIE208" s="224"/>
      <c r="AIF208" s="224"/>
      <c r="AIG208" s="335"/>
      <c r="AIH208" s="335"/>
      <c r="AII208" s="224"/>
      <c r="AIJ208" s="424"/>
      <c r="AIK208" s="424"/>
      <c r="AIL208" s="333"/>
      <c r="AIM208" s="334"/>
      <c r="AIN208" s="424"/>
      <c r="AIO208" s="224"/>
      <c r="AIP208" s="224"/>
      <c r="AIQ208" s="335"/>
      <c r="AIR208" s="335"/>
      <c r="AIS208" s="224"/>
      <c r="AIT208" s="424"/>
      <c r="AIU208" s="424"/>
      <c r="AIV208" s="333"/>
      <c r="AIW208" s="334"/>
      <c r="AIX208" s="424"/>
      <c r="AIY208" s="224"/>
      <c r="AIZ208" s="224"/>
      <c r="AJA208" s="335"/>
      <c r="AJB208" s="335"/>
      <c r="AJC208" s="224"/>
      <c r="AJD208" s="424"/>
      <c r="AJE208" s="424"/>
      <c r="AJF208" s="333"/>
      <c r="AJG208" s="334"/>
      <c r="AJH208" s="424"/>
      <c r="AJI208" s="224"/>
      <c r="AJJ208" s="224"/>
      <c r="AJK208" s="335"/>
      <c r="AJL208" s="335"/>
      <c r="AJM208" s="224"/>
      <c r="AJN208" s="424"/>
      <c r="AJO208" s="424"/>
      <c r="AJP208" s="333"/>
      <c r="AJQ208" s="334"/>
      <c r="AJR208" s="424"/>
      <c r="AJS208" s="224"/>
      <c r="AJT208" s="224"/>
      <c r="AJU208" s="335"/>
      <c r="AJV208" s="335"/>
      <c r="AJW208" s="224"/>
      <c r="AJX208" s="424"/>
      <c r="AJY208" s="424"/>
      <c r="AJZ208" s="333"/>
      <c r="AKA208" s="334"/>
      <c r="AKB208" s="424"/>
      <c r="AKC208" s="224"/>
      <c r="AKD208" s="224"/>
      <c r="AKE208" s="335"/>
      <c r="AKF208" s="335"/>
      <c r="AKG208" s="224"/>
      <c r="AKH208" s="424"/>
      <c r="AKI208" s="424"/>
      <c r="AKJ208" s="333"/>
      <c r="AKK208" s="334"/>
      <c r="AKL208" s="424"/>
      <c r="AKM208" s="224"/>
      <c r="AKN208" s="224"/>
      <c r="AKO208" s="335"/>
      <c r="AKP208" s="335"/>
      <c r="AKQ208" s="224"/>
      <c r="AKR208" s="424"/>
      <c r="AKS208" s="424"/>
      <c r="AKT208" s="333"/>
      <c r="AKU208" s="334"/>
      <c r="AKV208" s="424"/>
      <c r="AKW208" s="224"/>
      <c r="AKX208" s="224"/>
      <c r="AKY208" s="335"/>
      <c r="AKZ208" s="335"/>
      <c r="ALA208" s="224"/>
      <c r="ALB208" s="424"/>
      <c r="ALC208" s="424"/>
      <c r="ALD208" s="333"/>
      <c r="ALE208" s="334"/>
      <c r="ALF208" s="424"/>
      <c r="ALG208" s="224"/>
      <c r="ALH208" s="224"/>
      <c r="ALI208" s="335"/>
      <c r="ALJ208" s="335"/>
      <c r="ALK208" s="224"/>
      <c r="ALL208" s="424"/>
      <c r="ALM208" s="424"/>
      <c r="ALN208" s="333"/>
      <c r="ALO208" s="334"/>
      <c r="ALP208" s="424"/>
      <c r="ALQ208" s="224"/>
      <c r="ALR208" s="224"/>
      <c r="ALS208" s="335"/>
      <c r="ALT208" s="335"/>
      <c r="ALU208" s="224"/>
      <c r="ALV208" s="424"/>
      <c r="ALW208" s="424"/>
      <c r="ALX208" s="333"/>
      <c r="ALY208" s="334"/>
      <c r="ALZ208" s="424"/>
      <c r="AMA208" s="224"/>
      <c r="AMB208" s="224"/>
      <c r="AMC208" s="335"/>
      <c r="AMD208" s="335"/>
      <c r="AME208" s="224"/>
      <c r="AMF208" s="424"/>
      <c r="AMG208" s="424"/>
      <c r="AMH208" s="333"/>
      <c r="AMI208" s="334"/>
      <c r="AMJ208" s="424"/>
      <c r="AMK208" s="224"/>
      <c r="AML208" s="224"/>
      <c r="AMM208" s="335"/>
      <c r="AMN208" s="335"/>
      <c r="AMO208" s="224"/>
      <c r="AMP208" s="424"/>
      <c r="AMQ208" s="424"/>
      <c r="AMR208" s="333"/>
      <c r="AMS208" s="334"/>
      <c r="AMT208" s="424"/>
      <c r="AMU208" s="224"/>
      <c r="AMV208" s="224"/>
      <c r="AMW208" s="335"/>
      <c r="AMX208" s="335"/>
      <c r="AMY208" s="224"/>
      <c r="AMZ208" s="424"/>
      <c r="ANA208" s="424"/>
      <c r="ANB208" s="333"/>
      <c r="ANC208" s="334"/>
      <c r="AND208" s="424"/>
      <c r="ANE208" s="224"/>
      <c r="ANF208" s="224"/>
      <c r="ANG208" s="335"/>
      <c r="ANH208" s="335"/>
      <c r="ANI208" s="224"/>
      <c r="ANJ208" s="424"/>
      <c r="ANK208" s="424"/>
      <c r="ANL208" s="333"/>
      <c r="ANM208" s="334"/>
      <c r="ANN208" s="424"/>
      <c r="ANO208" s="224"/>
      <c r="ANP208" s="224"/>
      <c r="ANQ208" s="335"/>
      <c r="ANR208" s="335"/>
      <c r="ANS208" s="224"/>
      <c r="ANT208" s="424"/>
      <c r="ANU208" s="424"/>
      <c r="ANV208" s="333"/>
      <c r="ANW208" s="334"/>
      <c r="ANX208" s="424"/>
      <c r="ANY208" s="224"/>
      <c r="ANZ208" s="224"/>
      <c r="AOA208" s="335"/>
      <c r="AOB208" s="335"/>
      <c r="AOC208" s="224"/>
      <c r="AOD208" s="424"/>
      <c r="AOE208" s="424"/>
      <c r="AOF208" s="333"/>
      <c r="AOG208" s="334"/>
      <c r="AOH208" s="424"/>
      <c r="AOI208" s="224"/>
      <c r="AOJ208" s="224"/>
      <c r="AOK208" s="335"/>
      <c r="AOL208" s="335"/>
      <c r="AOM208" s="224"/>
      <c r="AON208" s="424"/>
      <c r="AOO208" s="424"/>
      <c r="AOP208" s="333"/>
      <c r="AOQ208" s="334"/>
      <c r="AOR208" s="424"/>
      <c r="AOS208" s="224"/>
      <c r="AOT208" s="224"/>
      <c r="AOU208" s="335"/>
      <c r="AOV208" s="335"/>
      <c r="AOW208" s="224"/>
      <c r="AOX208" s="424"/>
      <c r="AOY208" s="424"/>
      <c r="AOZ208" s="333"/>
      <c r="APA208" s="334"/>
      <c r="APB208" s="424"/>
      <c r="APC208" s="224"/>
      <c r="APD208" s="224"/>
      <c r="APE208" s="335"/>
      <c r="APF208" s="335"/>
      <c r="APG208" s="224"/>
      <c r="APH208" s="424"/>
      <c r="API208" s="424"/>
      <c r="APJ208" s="333"/>
      <c r="APK208" s="334"/>
      <c r="APL208" s="424"/>
      <c r="APM208" s="224"/>
      <c r="APN208" s="224"/>
      <c r="APO208" s="335"/>
      <c r="APP208" s="335"/>
      <c r="APQ208" s="224"/>
      <c r="APR208" s="424"/>
      <c r="APS208" s="424"/>
      <c r="APT208" s="333"/>
      <c r="APU208" s="334"/>
      <c r="APV208" s="424"/>
      <c r="APW208" s="224"/>
      <c r="APX208" s="224"/>
      <c r="APY208" s="335"/>
      <c r="APZ208" s="335"/>
      <c r="AQA208" s="224"/>
      <c r="AQB208" s="424"/>
      <c r="AQC208" s="424"/>
      <c r="AQD208" s="333"/>
      <c r="AQE208" s="334"/>
      <c r="AQF208" s="424"/>
      <c r="AQG208" s="224"/>
      <c r="AQH208" s="224"/>
      <c r="AQI208" s="335"/>
      <c r="AQJ208" s="335"/>
      <c r="AQK208" s="224"/>
      <c r="AQL208" s="424"/>
      <c r="AQM208" s="424"/>
      <c r="AQN208" s="333"/>
      <c r="AQO208" s="334"/>
      <c r="AQP208" s="424"/>
      <c r="AQQ208" s="224"/>
      <c r="AQR208" s="224"/>
      <c r="AQS208" s="335"/>
      <c r="AQT208" s="335"/>
      <c r="AQU208" s="224"/>
      <c r="AQV208" s="424"/>
      <c r="AQW208" s="424"/>
      <c r="AQX208" s="333"/>
      <c r="AQY208" s="334"/>
      <c r="AQZ208" s="424"/>
      <c r="ARA208" s="224"/>
      <c r="ARB208" s="224"/>
      <c r="ARC208" s="335"/>
      <c r="ARD208" s="335"/>
      <c r="ARE208" s="224"/>
      <c r="ARF208" s="424"/>
      <c r="ARG208" s="424"/>
      <c r="ARH208" s="333"/>
      <c r="ARI208" s="334"/>
      <c r="ARJ208" s="424"/>
      <c r="ARK208" s="224"/>
      <c r="ARL208" s="224"/>
      <c r="ARM208" s="335"/>
      <c r="ARN208" s="335"/>
      <c r="ARO208" s="224"/>
      <c r="ARP208" s="424"/>
      <c r="ARQ208" s="424"/>
      <c r="ARR208" s="333"/>
      <c r="ARS208" s="334"/>
      <c r="ART208" s="424"/>
      <c r="ARU208" s="224"/>
      <c r="ARV208" s="224"/>
      <c r="ARW208" s="335"/>
      <c r="ARX208" s="335"/>
      <c r="ARY208" s="224"/>
      <c r="ARZ208" s="424"/>
      <c r="ASA208" s="424"/>
      <c r="ASB208" s="333"/>
      <c r="ASC208" s="334"/>
      <c r="ASD208" s="424"/>
      <c r="ASE208" s="224"/>
      <c r="ASF208" s="224"/>
      <c r="ASG208" s="335"/>
      <c r="ASH208" s="335"/>
      <c r="ASI208" s="224"/>
      <c r="ASJ208" s="424"/>
      <c r="ASK208" s="424"/>
      <c r="ASL208" s="333"/>
      <c r="ASM208" s="334"/>
      <c r="ASN208" s="424"/>
      <c r="ASO208" s="224"/>
      <c r="ASP208" s="224"/>
      <c r="ASQ208" s="335"/>
      <c r="ASR208" s="335"/>
      <c r="ASS208" s="224"/>
      <c r="AST208" s="424"/>
      <c r="ASU208" s="424"/>
      <c r="ASV208" s="333"/>
      <c r="ASW208" s="334"/>
      <c r="ASX208" s="424"/>
      <c r="ASY208" s="224"/>
      <c r="ASZ208" s="224"/>
      <c r="ATA208" s="335"/>
      <c r="ATB208" s="335"/>
      <c r="ATC208" s="224"/>
      <c r="ATD208" s="424"/>
      <c r="ATE208" s="424"/>
      <c r="ATF208" s="333"/>
      <c r="ATG208" s="334"/>
      <c r="ATH208" s="424"/>
      <c r="ATI208" s="224"/>
      <c r="ATJ208" s="224"/>
      <c r="ATK208" s="335"/>
      <c r="ATL208" s="335"/>
      <c r="ATM208" s="224"/>
      <c r="ATN208" s="424"/>
      <c r="ATO208" s="424"/>
      <c r="ATP208" s="333"/>
      <c r="ATQ208" s="334"/>
      <c r="ATR208" s="424"/>
      <c r="ATS208" s="224"/>
      <c r="ATT208" s="224"/>
      <c r="ATU208" s="335"/>
      <c r="ATV208" s="335"/>
      <c r="ATW208" s="224"/>
      <c r="ATX208" s="424"/>
      <c r="ATY208" s="424"/>
      <c r="ATZ208" s="333"/>
      <c r="AUA208" s="334"/>
      <c r="AUB208" s="424"/>
      <c r="AUC208" s="224"/>
      <c r="AUD208" s="224"/>
      <c r="AUE208" s="335"/>
      <c r="AUF208" s="335"/>
      <c r="AUG208" s="224"/>
      <c r="AUH208" s="424"/>
      <c r="AUI208" s="424"/>
      <c r="AUJ208" s="333"/>
      <c r="AUK208" s="334"/>
      <c r="AUL208" s="424"/>
      <c r="AUM208" s="224"/>
      <c r="AUN208" s="224"/>
      <c r="AUO208" s="335"/>
      <c r="AUP208" s="335"/>
      <c r="AUQ208" s="224"/>
      <c r="AUR208" s="424"/>
      <c r="AUS208" s="424"/>
      <c r="AUT208" s="333"/>
      <c r="AUU208" s="334"/>
      <c r="AUV208" s="424"/>
      <c r="AUW208" s="224"/>
      <c r="AUX208" s="224"/>
      <c r="AUY208" s="335"/>
      <c r="AUZ208" s="335"/>
      <c r="AVA208" s="224"/>
      <c r="AVB208" s="424"/>
      <c r="AVC208" s="424"/>
      <c r="AVD208" s="333"/>
      <c r="AVE208" s="334"/>
      <c r="AVF208" s="424"/>
      <c r="AVG208" s="224"/>
      <c r="AVH208" s="224"/>
      <c r="AVI208" s="335"/>
      <c r="AVJ208" s="335"/>
      <c r="AVK208" s="224"/>
      <c r="AVL208" s="424"/>
      <c r="AVM208" s="424"/>
      <c r="AVN208" s="333"/>
      <c r="AVO208" s="334"/>
      <c r="AVP208" s="424"/>
      <c r="AVQ208" s="224"/>
      <c r="AVR208" s="224"/>
      <c r="AVS208" s="335"/>
      <c r="AVT208" s="335"/>
      <c r="AVU208" s="224"/>
      <c r="AVV208" s="424"/>
      <c r="AVW208" s="424"/>
      <c r="AVX208" s="333"/>
      <c r="AVY208" s="334"/>
      <c r="AVZ208" s="424"/>
      <c r="AWA208" s="224"/>
      <c r="AWB208" s="224"/>
      <c r="AWC208" s="335"/>
      <c r="AWD208" s="335"/>
      <c r="AWE208" s="224"/>
      <c r="AWF208" s="424"/>
      <c r="AWG208" s="424"/>
      <c r="AWH208" s="333"/>
      <c r="AWI208" s="334"/>
      <c r="AWJ208" s="424"/>
      <c r="AWK208" s="224"/>
      <c r="AWL208" s="224"/>
      <c r="AWM208" s="335"/>
      <c r="AWN208" s="335"/>
      <c r="AWO208" s="224"/>
      <c r="AWP208" s="424"/>
      <c r="AWQ208" s="424"/>
      <c r="AWR208" s="333"/>
      <c r="AWS208" s="334"/>
      <c r="AWT208" s="424"/>
      <c r="AWU208" s="224"/>
      <c r="AWV208" s="224"/>
      <c r="AWW208" s="335"/>
      <c r="AWX208" s="335"/>
      <c r="AWY208" s="224"/>
      <c r="AWZ208" s="424"/>
      <c r="AXA208" s="424"/>
      <c r="AXB208" s="333"/>
      <c r="AXC208" s="334"/>
      <c r="AXD208" s="424"/>
      <c r="AXE208" s="224"/>
      <c r="AXF208" s="224"/>
      <c r="AXG208" s="335"/>
      <c r="AXH208" s="335"/>
      <c r="AXI208" s="224"/>
      <c r="AXJ208" s="424"/>
      <c r="AXK208" s="424"/>
      <c r="AXL208" s="333"/>
      <c r="AXM208" s="334"/>
      <c r="AXN208" s="424"/>
      <c r="AXO208" s="224"/>
      <c r="AXP208" s="224"/>
      <c r="AXQ208" s="335"/>
      <c r="AXR208" s="335"/>
      <c r="AXS208" s="224"/>
      <c r="AXT208" s="424"/>
      <c r="AXU208" s="424"/>
      <c r="AXV208" s="333"/>
      <c r="AXW208" s="334"/>
      <c r="AXX208" s="424"/>
      <c r="AXY208" s="224"/>
      <c r="AXZ208" s="224"/>
      <c r="AYA208" s="335"/>
      <c r="AYB208" s="335"/>
      <c r="AYC208" s="224"/>
      <c r="AYD208" s="424"/>
      <c r="AYE208" s="424"/>
      <c r="AYF208" s="333"/>
      <c r="AYG208" s="334"/>
      <c r="AYH208" s="424"/>
      <c r="AYI208" s="224"/>
      <c r="AYJ208" s="224"/>
      <c r="AYK208" s="335"/>
      <c r="AYL208" s="335"/>
      <c r="AYM208" s="224"/>
      <c r="AYN208" s="424"/>
      <c r="AYO208" s="424"/>
      <c r="AYP208" s="333"/>
      <c r="AYQ208" s="334"/>
      <c r="AYR208" s="424"/>
      <c r="AYS208" s="224"/>
      <c r="AYT208" s="224"/>
      <c r="AYU208" s="335"/>
      <c r="AYV208" s="335"/>
      <c r="AYW208" s="224"/>
      <c r="AYX208" s="424"/>
      <c r="AYY208" s="424"/>
      <c r="AYZ208" s="333"/>
      <c r="AZA208" s="334"/>
      <c r="AZB208" s="424"/>
      <c r="AZC208" s="224"/>
      <c r="AZD208" s="224"/>
      <c r="AZE208" s="335"/>
      <c r="AZF208" s="335"/>
      <c r="AZG208" s="224"/>
      <c r="AZH208" s="424"/>
      <c r="AZI208" s="424"/>
      <c r="AZJ208" s="333"/>
      <c r="AZK208" s="334"/>
      <c r="AZL208" s="424"/>
      <c r="AZM208" s="224"/>
      <c r="AZN208" s="224"/>
      <c r="AZO208" s="335"/>
      <c r="AZP208" s="335"/>
      <c r="AZQ208" s="224"/>
      <c r="AZR208" s="424"/>
      <c r="AZS208" s="424"/>
      <c r="AZT208" s="333"/>
      <c r="AZU208" s="334"/>
      <c r="AZV208" s="424"/>
      <c r="AZW208" s="224"/>
      <c r="AZX208" s="224"/>
      <c r="AZY208" s="335"/>
      <c r="AZZ208" s="335"/>
      <c r="BAA208" s="224"/>
      <c r="BAB208" s="424"/>
      <c r="BAC208" s="424"/>
      <c r="BAD208" s="333"/>
      <c r="BAE208" s="334"/>
      <c r="BAF208" s="424"/>
      <c r="BAG208" s="224"/>
      <c r="BAH208" s="224"/>
      <c r="BAI208" s="335"/>
      <c r="BAJ208" s="335"/>
      <c r="BAK208" s="224"/>
      <c r="BAL208" s="424"/>
      <c r="BAM208" s="424"/>
      <c r="BAN208" s="333"/>
      <c r="BAO208" s="334"/>
      <c r="BAP208" s="424"/>
      <c r="BAQ208" s="224"/>
      <c r="BAR208" s="224"/>
      <c r="BAS208" s="335"/>
      <c r="BAT208" s="335"/>
      <c r="BAU208" s="224"/>
      <c r="BAV208" s="424"/>
      <c r="BAW208" s="424"/>
      <c r="BAX208" s="333"/>
      <c r="BAY208" s="334"/>
      <c r="BAZ208" s="424"/>
      <c r="BBA208" s="224"/>
      <c r="BBB208" s="224"/>
      <c r="BBC208" s="335"/>
      <c r="BBD208" s="335"/>
      <c r="BBE208" s="224"/>
      <c r="BBF208" s="424"/>
      <c r="BBG208" s="424"/>
      <c r="BBH208" s="333"/>
      <c r="BBI208" s="334"/>
      <c r="BBJ208" s="424"/>
      <c r="BBK208" s="224"/>
      <c r="BBL208" s="224"/>
      <c r="BBM208" s="335"/>
      <c r="BBN208" s="335"/>
      <c r="BBO208" s="224"/>
      <c r="BBP208" s="424"/>
      <c r="BBQ208" s="424"/>
      <c r="BBR208" s="333"/>
      <c r="BBS208" s="334"/>
      <c r="BBT208" s="424"/>
      <c r="BBU208" s="224"/>
      <c r="BBV208" s="224"/>
      <c r="BBW208" s="335"/>
      <c r="BBX208" s="335"/>
      <c r="BBY208" s="224"/>
      <c r="BBZ208" s="424"/>
      <c r="BCA208" s="424"/>
      <c r="BCB208" s="333"/>
      <c r="BCC208" s="334"/>
      <c r="BCD208" s="424"/>
      <c r="BCE208" s="224"/>
      <c r="BCF208" s="224"/>
      <c r="BCG208" s="335"/>
      <c r="BCH208" s="335"/>
      <c r="BCI208" s="224"/>
      <c r="BCJ208" s="424"/>
      <c r="BCK208" s="424"/>
      <c r="BCL208" s="333"/>
      <c r="BCM208" s="334"/>
      <c r="BCN208" s="424"/>
      <c r="BCO208" s="224"/>
      <c r="BCP208" s="224"/>
      <c r="BCQ208" s="335"/>
      <c r="BCR208" s="335"/>
      <c r="BCS208" s="224"/>
      <c r="BCT208" s="424"/>
      <c r="BCU208" s="424"/>
      <c r="BCV208" s="333"/>
      <c r="BCW208" s="334"/>
      <c r="BCX208" s="424"/>
      <c r="BCY208" s="224"/>
      <c r="BCZ208" s="224"/>
      <c r="BDA208" s="335"/>
      <c r="BDB208" s="335"/>
      <c r="BDC208" s="224"/>
      <c r="BDD208" s="424"/>
      <c r="BDE208" s="424"/>
      <c r="BDF208" s="333"/>
      <c r="BDG208" s="334"/>
      <c r="BDH208" s="424"/>
      <c r="BDI208" s="224"/>
      <c r="BDJ208" s="224"/>
      <c r="BDK208" s="335"/>
      <c r="BDL208" s="335"/>
      <c r="BDM208" s="224"/>
      <c r="BDN208" s="424"/>
      <c r="BDO208" s="424"/>
      <c r="BDP208" s="333"/>
      <c r="BDQ208" s="334"/>
      <c r="BDR208" s="424"/>
      <c r="BDS208" s="224"/>
      <c r="BDT208" s="224"/>
      <c r="BDU208" s="335"/>
      <c r="BDV208" s="335"/>
      <c r="BDW208" s="224"/>
      <c r="BDX208" s="424"/>
      <c r="BDY208" s="424"/>
      <c r="BDZ208" s="333"/>
      <c r="BEA208" s="334"/>
      <c r="BEB208" s="424"/>
      <c r="BEC208" s="224"/>
      <c r="BED208" s="224"/>
      <c r="BEE208" s="335"/>
      <c r="BEF208" s="335"/>
      <c r="BEG208" s="224"/>
      <c r="BEH208" s="424"/>
      <c r="BEI208" s="424"/>
      <c r="BEJ208" s="333"/>
      <c r="BEK208" s="334"/>
      <c r="BEL208" s="424"/>
      <c r="BEM208" s="224"/>
      <c r="BEN208" s="224"/>
      <c r="BEO208" s="335"/>
      <c r="BEP208" s="335"/>
      <c r="BEQ208" s="224"/>
      <c r="BER208" s="424"/>
      <c r="BES208" s="424"/>
      <c r="BET208" s="333"/>
      <c r="BEU208" s="334"/>
      <c r="BEV208" s="424"/>
      <c r="BEW208" s="224"/>
      <c r="BEX208" s="224"/>
      <c r="BEY208" s="335"/>
      <c r="BEZ208" s="335"/>
      <c r="BFA208" s="224"/>
      <c r="BFB208" s="424"/>
      <c r="BFC208" s="424"/>
      <c r="BFD208" s="333"/>
      <c r="BFE208" s="334"/>
      <c r="BFF208" s="424"/>
      <c r="BFG208" s="224"/>
      <c r="BFH208" s="224"/>
      <c r="BFI208" s="335"/>
      <c r="BFJ208" s="335"/>
      <c r="BFK208" s="224"/>
      <c r="BFL208" s="424"/>
      <c r="BFM208" s="424"/>
      <c r="BFN208" s="333"/>
      <c r="BFO208" s="334"/>
      <c r="BFP208" s="424"/>
      <c r="BFQ208" s="224"/>
      <c r="BFR208" s="224"/>
      <c r="BFS208" s="335"/>
      <c r="BFT208" s="335"/>
      <c r="BFU208" s="224"/>
      <c r="BFV208" s="424"/>
      <c r="BFW208" s="424"/>
      <c r="BFX208" s="333"/>
      <c r="BFY208" s="334"/>
      <c r="BFZ208" s="424"/>
      <c r="BGA208" s="224"/>
      <c r="BGB208" s="224"/>
      <c r="BGC208" s="335"/>
      <c r="BGD208" s="335"/>
      <c r="BGE208" s="224"/>
      <c r="BGF208" s="424"/>
      <c r="BGG208" s="424"/>
      <c r="BGH208" s="333"/>
      <c r="BGI208" s="334"/>
      <c r="BGJ208" s="424"/>
      <c r="BGK208" s="224"/>
      <c r="BGL208" s="224"/>
      <c r="BGM208" s="335"/>
      <c r="BGN208" s="335"/>
      <c r="BGO208" s="224"/>
      <c r="BGP208" s="424"/>
      <c r="BGQ208" s="424"/>
      <c r="BGR208" s="333"/>
      <c r="BGS208" s="334"/>
      <c r="BGT208" s="424"/>
      <c r="BGU208" s="224"/>
      <c r="BGV208" s="224"/>
      <c r="BGW208" s="335"/>
      <c r="BGX208" s="335"/>
      <c r="BGY208" s="224"/>
      <c r="BGZ208" s="424"/>
      <c r="BHA208" s="424"/>
      <c r="BHB208" s="333"/>
      <c r="BHC208" s="334"/>
      <c r="BHD208" s="424"/>
      <c r="BHE208" s="224"/>
      <c r="BHF208" s="224"/>
      <c r="BHG208" s="335"/>
      <c r="BHH208" s="335"/>
      <c r="BHI208" s="224"/>
      <c r="BHJ208" s="424"/>
      <c r="BHK208" s="424"/>
      <c r="BHL208" s="333"/>
      <c r="BHM208" s="334"/>
      <c r="BHN208" s="424"/>
      <c r="BHO208" s="224"/>
      <c r="BHP208" s="224"/>
      <c r="BHQ208" s="335"/>
      <c r="BHR208" s="335"/>
      <c r="BHS208" s="224"/>
      <c r="BHT208" s="424"/>
      <c r="BHU208" s="424"/>
      <c r="BHV208" s="333"/>
      <c r="BHW208" s="334"/>
      <c r="BHX208" s="424"/>
      <c r="BHY208" s="224"/>
      <c r="BHZ208" s="224"/>
      <c r="BIA208" s="335"/>
      <c r="BIB208" s="335"/>
      <c r="BIC208" s="224"/>
      <c r="BID208" s="424"/>
      <c r="BIE208" s="424"/>
      <c r="BIF208" s="333"/>
      <c r="BIG208" s="334"/>
      <c r="BIH208" s="424"/>
      <c r="BII208" s="224"/>
      <c r="BIJ208" s="224"/>
      <c r="BIK208" s="335"/>
      <c r="BIL208" s="335"/>
      <c r="BIM208" s="224"/>
      <c r="BIN208" s="424"/>
      <c r="BIO208" s="424"/>
      <c r="BIP208" s="333"/>
      <c r="BIQ208" s="334"/>
      <c r="BIR208" s="424"/>
      <c r="BIS208" s="224"/>
      <c r="BIT208" s="224"/>
      <c r="BIU208" s="335"/>
      <c r="BIV208" s="335"/>
      <c r="BIW208" s="224"/>
      <c r="BIX208" s="424"/>
      <c r="BIY208" s="424"/>
      <c r="BIZ208" s="333"/>
      <c r="BJA208" s="334"/>
      <c r="BJB208" s="424"/>
      <c r="BJC208" s="224"/>
      <c r="BJD208" s="224"/>
      <c r="BJE208" s="335"/>
      <c r="BJF208" s="335"/>
      <c r="BJG208" s="224"/>
      <c r="BJH208" s="424"/>
      <c r="BJI208" s="424"/>
      <c r="BJJ208" s="333"/>
      <c r="BJK208" s="334"/>
      <c r="BJL208" s="424"/>
      <c r="BJM208" s="224"/>
      <c r="BJN208" s="224"/>
      <c r="BJO208" s="335"/>
      <c r="BJP208" s="335"/>
      <c r="BJQ208" s="224"/>
      <c r="BJR208" s="424"/>
      <c r="BJS208" s="424"/>
      <c r="BJT208" s="333"/>
      <c r="BJU208" s="334"/>
      <c r="BJV208" s="424"/>
      <c r="BJW208" s="224"/>
      <c r="BJX208" s="224"/>
      <c r="BJY208" s="335"/>
      <c r="BJZ208" s="335"/>
      <c r="BKA208" s="224"/>
      <c r="BKB208" s="424"/>
      <c r="BKC208" s="424"/>
      <c r="BKD208" s="333"/>
      <c r="BKE208" s="334"/>
      <c r="BKF208" s="424"/>
      <c r="BKG208" s="224"/>
      <c r="BKH208" s="224"/>
      <c r="BKI208" s="335"/>
      <c r="BKJ208" s="335"/>
      <c r="BKK208" s="224"/>
      <c r="BKL208" s="424"/>
      <c r="BKM208" s="424"/>
      <c r="BKN208" s="333"/>
      <c r="BKO208" s="334"/>
      <c r="BKP208" s="424"/>
      <c r="BKQ208" s="224"/>
      <c r="BKR208" s="224"/>
      <c r="BKS208" s="335"/>
      <c r="BKT208" s="335"/>
      <c r="BKU208" s="224"/>
      <c r="BKV208" s="424"/>
      <c r="BKW208" s="424"/>
      <c r="BKX208" s="333"/>
      <c r="BKY208" s="334"/>
      <c r="BKZ208" s="424"/>
      <c r="BLA208" s="224"/>
      <c r="BLB208" s="224"/>
      <c r="BLC208" s="335"/>
      <c r="BLD208" s="335"/>
      <c r="BLE208" s="224"/>
      <c r="BLF208" s="424"/>
      <c r="BLG208" s="424"/>
      <c r="BLH208" s="333"/>
      <c r="BLI208" s="334"/>
      <c r="BLJ208" s="424"/>
      <c r="BLK208" s="224"/>
      <c r="BLL208" s="224"/>
      <c r="BLM208" s="335"/>
      <c r="BLN208" s="335"/>
      <c r="BLO208" s="224"/>
      <c r="BLP208" s="424"/>
      <c r="BLQ208" s="424"/>
      <c r="BLR208" s="333"/>
      <c r="BLS208" s="334"/>
      <c r="BLT208" s="424"/>
      <c r="BLU208" s="224"/>
      <c r="BLV208" s="224"/>
      <c r="BLW208" s="335"/>
      <c r="BLX208" s="335"/>
      <c r="BLY208" s="224"/>
      <c r="BLZ208" s="424"/>
      <c r="BMA208" s="424"/>
      <c r="BMB208" s="333"/>
      <c r="BMC208" s="334"/>
      <c r="BMD208" s="424"/>
      <c r="BME208" s="224"/>
      <c r="BMF208" s="224"/>
      <c r="BMG208" s="335"/>
      <c r="BMH208" s="335"/>
      <c r="BMI208" s="224"/>
      <c r="BMJ208" s="424"/>
      <c r="BMK208" s="424"/>
      <c r="BML208" s="333"/>
      <c r="BMM208" s="334"/>
      <c r="BMN208" s="424"/>
      <c r="BMO208" s="224"/>
      <c r="BMP208" s="224"/>
      <c r="BMQ208" s="335"/>
      <c r="BMR208" s="335"/>
      <c r="BMS208" s="224"/>
      <c r="BMT208" s="424"/>
      <c r="BMU208" s="424"/>
      <c r="BMV208" s="333"/>
      <c r="BMW208" s="334"/>
      <c r="BMX208" s="424"/>
      <c r="BMY208" s="224"/>
      <c r="BMZ208" s="224"/>
      <c r="BNA208" s="335"/>
      <c r="BNB208" s="335"/>
      <c r="BNC208" s="224"/>
      <c r="BND208" s="424"/>
      <c r="BNE208" s="424"/>
      <c r="BNF208" s="333"/>
      <c r="BNG208" s="334"/>
      <c r="BNH208" s="424"/>
      <c r="BNI208" s="224"/>
      <c r="BNJ208" s="224"/>
      <c r="BNK208" s="335"/>
      <c r="BNL208" s="335"/>
      <c r="BNM208" s="224"/>
      <c r="BNN208" s="424"/>
      <c r="BNO208" s="424"/>
      <c r="BNP208" s="333"/>
      <c r="BNQ208" s="334"/>
      <c r="BNR208" s="424"/>
      <c r="BNS208" s="224"/>
      <c r="BNT208" s="224"/>
      <c r="BNU208" s="335"/>
      <c r="BNV208" s="335"/>
      <c r="BNW208" s="224"/>
      <c r="BNX208" s="424"/>
      <c r="BNY208" s="424"/>
      <c r="BNZ208" s="333"/>
      <c r="BOA208" s="334"/>
      <c r="BOB208" s="424"/>
      <c r="BOC208" s="224"/>
      <c r="BOD208" s="224"/>
      <c r="BOE208" s="335"/>
      <c r="BOF208" s="335"/>
      <c r="BOG208" s="224"/>
      <c r="BOH208" s="424"/>
      <c r="BOI208" s="424"/>
      <c r="BOJ208" s="333"/>
      <c r="BOK208" s="334"/>
      <c r="BOL208" s="424"/>
      <c r="BOM208" s="224"/>
      <c r="BON208" s="224"/>
      <c r="BOO208" s="335"/>
      <c r="BOP208" s="335"/>
      <c r="BOQ208" s="224"/>
      <c r="BOR208" s="424"/>
      <c r="BOS208" s="424"/>
      <c r="BOT208" s="333"/>
      <c r="BOU208" s="334"/>
      <c r="BOV208" s="424"/>
      <c r="BOW208" s="224"/>
      <c r="BOX208" s="224"/>
      <c r="BOY208" s="335"/>
      <c r="BOZ208" s="335"/>
      <c r="BPA208" s="224"/>
      <c r="BPB208" s="424"/>
      <c r="BPC208" s="424"/>
      <c r="BPD208" s="333"/>
      <c r="BPE208" s="334"/>
      <c r="BPF208" s="424"/>
      <c r="BPG208" s="224"/>
      <c r="BPH208" s="224"/>
      <c r="BPI208" s="335"/>
      <c r="BPJ208" s="335"/>
      <c r="BPK208" s="224"/>
      <c r="BPL208" s="424"/>
      <c r="BPM208" s="424"/>
      <c r="BPN208" s="333"/>
      <c r="BPO208" s="334"/>
      <c r="BPP208" s="424"/>
      <c r="BPQ208" s="224"/>
      <c r="BPR208" s="224"/>
      <c r="BPS208" s="335"/>
      <c r="BPT208" s="335"/>
      <c r="BPU208" s="224"/>
      <c r="BPV208" s="424"/>
      <c r="BPW208" s="424"/>
      <c r="BPX208" s="333"/>
      <c r="BPY208" s="334"/>
      <c r="BPZ208" s="424"/>
      <c r="BQA208" s="224"/>
      <c r="BQB208" s="224"/>
      <c r="BQC208" s="335"/>
      <c r="BQD208" s="335"/>
      <c r="BQE208" s="224"/>
      <c r="BQF208" s="424"/>
      <c r="BQG208" s="424"/>
      <c r="BQH208" s="333"/>
      <c r="BQI208" s="334"/>
      <c r="BQJ208" s="424"/>
      <c r="BQK208" s="224"/>
      <c r="BQL208" s="224"/>
      <c r="BQM208" s="335"/>
      <c r="BQN208" s="335"/>
      <c r="BQO208" s="224"/>
      <c r="BQP208" s="424"/>
      <c r="BQQ208" s="424"/>
      <c r="BQR208" s="333"/>
      <c r="BQS208" s="334"/>
      <c r="BQT208" s="424"/>
      <c r="BQU208" s="224"/>
      <c r="BQV208" s="224"/>
      <c r="BQW208" s="335"/>
      <c r="BQX208" s="335"/>
      <c r="BQY208" s="224"/>
      <c r="BQZ208" s="424"/>
      <c r="BRA208" s="424"/>
      <c r="BRB208" s="333"/>
      <c r="BRC208" s="334"/>
      <c r="BRD208" s="424"/>
      <c r="BRE208" s="224"/>
      <c r="BRF208" s="224"/>
      <c r="BRG208" s="335"/>
      <c r="BRH208" s="335"/>
      <c r="BRI208" s="224"/>
      <c r="BRJ208" s="424"/>
      <c r="BRK208" s="424"/>
      <c r="BRL208" s="333"/>
      <c r="BRM208" s="334"/>
      <c r="BRN208" s="424"/>
      <c r="BRO208" s="224"/>
      <c r="BRP208" s="224"/>
      <c r="BRQ208" s="335"/>
      <c r="BRR208" s="335"/>
      <c r="BRS208" s="224"/>
      <c r="BRT208" s="424"/>
      <c r="BRU208" s="424"/>
      <c r="BRV208" s="333"/>
      <c r="BRW208" s="334"/>
      <c r="BRX208" s="424"/>
      <c r="BRY208" s="224"/>
      <c r="BRZ208" s="224"/>
      <c r="BSA208" s="335"/>
      <c r="BSB208" s="335"/>
      <c r="BSC208" s="224"/>
      <c r="BSD208" s="424"/>
      <c r="BSE208" s="424"/>
      <c r="BSF208" s="333"/>
      <c r="BSG208" s="334"/>
      <c r="BSH208" s="424"/>
      <c r="BSI208" s="224"/>
      <c r="BSJ208" s="224"/>
      <c r="BSK208" s="335"/>
      <c r="BSL208" s="335"/>
      <c r="BSM208" s="224"/>
      <c r="BSN208" s="424"/>
      <c r="BSO208" s="424"/>
      <c r="BSP208" s="333"/>
      <c r="BSQ208" s="334"/>
      <c r="BSR208" s="424"/>
      <c r="BSS208" s="224"/>
      <c r="BST208" s="224"/>
      <c r="BSU208" s="335"/>
      <c r="BSV208" s="335"/>
      <c r="BSW208" s="224"/>
      <c r="BSX208" s="424"/>
      <c r="BSY208" s="424"/>
      <c r="BSZ208" s="333"/>
      <c r="BTA208" s="334"/>
      <c r="BTB208" s="424"/>
      <c r="BTC208" s="224"/>
      <c r="BTD208" s="224"/>
      <c r="BTE208" s="335"/>
      <c r="BTF208" s="335"/>
      <c r="BTG208" s="224"/>
      <c r="BTH208" s="424"/>
      <c r="BTI208" s="424"/>
      <c r="BTJ208" s="333"/>
      <c r="BTK208" s="334"/>
      <c r="BTL208" s="424"/>
      <c r="BTM208" s="224"/>
      <c r="BTN208" s="224"/>
      <c r="BTO208" s="335"/>
      <c r="BTP208" s="335"/>
      <c r="BTQ208" s="224"/>
      <c r="BTR208" s="424"/>
      <c r="BTS208" s="424"/>
      <c r="BTT208" s="333"/>
      <c r="BTU208" s="334"/>
      <c r="BTV208" s="424"/>
      <c r="BTW208" s="224"/>
      <c r="BTX208" s="224"/>
      <c r="BTY208" s="335"/>
      <c r="BTZ208" s="335"/>
      <c r="BUA208" s="224"/>
      <c r="BUB208" s="424"/>
      <c r="BUC208" s="424"/>
      <c r="BUD208" s="333"/>
      <c r="BUE208" s="334"/>
      <c r="BUF208" s="424"/>
      <c r="BUG208" s="224"/>
      <c r="BUH208" s="224"/>
      <c r="BUI208" s="335"/>
      <c r="BUJ208" s="335"/>
      <c r="BUK208" s="224"/>
      <c r="BUL208" s="424"/>
      <c r="BUM208" s="424"/>
      <c r="BUN208" s="333"/>
      <c r="BUO208" s="334"/>
      <c r="BUP208" s="424"/>
      <c r="BUQ208" s="224"/>
      <c r="BUR208" s="224"/>
      <c r="BUS208" s="335"/>
      <c r="BUT208" s="335"/>
      <c r="BUU208" s="224"/>
      <c r="BUV208" s="424"/>
      <c r="BUW208" s="424"/>
      <c r="BUX208" s="333"/>
      <c r="BUY208" s="334"/>
      <c r="BUZ208" s="424"/>
      <c r="BVA208" s="224"/>
      <c r="BVB208" s="224"/>
      <c r="BVC208" s="335"/>
      <c r="BVD208" s="335"/>
      <c r="BVE208" s="224"/>
      <c r="BVF208" s="424"/>
      <c r="BVG208" s="424"/>
      <c r="BVH208" s="333"/>
      <c r="BVI208" s="334"/>
      <c r="BVJ208" s="424"/>
      <c r="BVK208" s="224"/>
      <c r="BVL208" s="224"/>
      <c r="BVM208" s="335"/>
      <c r="BVN208" s="335"/>
      <c r="BVO208" s="224"/>
      <c r="BVP208" s="424"/>
      <c r="BVQ208" s="424"/>
      <c r="BVR208" s="333"/>
      <c r="BVS208" s="334"/>
      <c r="BVT208" s="424"/>
      <c r="BVU208" s="224"/>
      <c r="BVV208" s="224"/>
      <c r="BVW208" s="335"/>
      <c r="BVX208" s="335"/>
      <c r="BVY208" s="224"/>
      <c r="BVZ208" s="424"/>
      <c r="BWA208" s="424"/>
      <c r="BWB208" s="333"/>
      <c r="BWC208" s="334"/>
      <c r="BWD208" s="424"/>
      <c r="BWE208" s="224"/>
      <c r="BWF208" s="224"/>
      <c r="BWG208" s="335"/>
      <c r="BWH208" s="335"/>
      <c r="BWI208" s="224"/>
      <c r="BWJ208" s="424"/>
      <c r="BWK208" s="424"/>
      <c r="BWL208" s="333"/>
      <c r="BWM208" s="334"/>
      <c r="BWN208" s="424"/>
      <c r="BWO208" s="224"/>
      <c r="BWP208" s="224"/>
      <c r="BWQ208" s="335"/>
      <c r="BWR208" s="335"/>
      <c r="BWS208" s="224"/>
      <c r="BWT208" s="424"/>
      <c r="BWU208" s="424"/>
      <c r="BWV208" s="333"/>
      <c r="BWW208" s="334"/>
      <c r="BWX208" s="424"/>
      <c r="BWY208" s="224"/>
      <c r="BWZ208" s="224"/>
      <c r="BXA208" s="335"/>
      <c r="BXB208" s="335"/>
      <c r="BXC208" s="224"/>
      <c r="BXD208" s="424"/>
      <c r="BXE208" s="424"/>
      <c r="BXF208" s="333"/>
      <c r="BXG208" s="334"/>
      <c r="BXH208" s="424"/>
      <c r="BXI208" s="224"/>
      <c r="BXJ208" s="224"/>
      <c r="BXK208" s="335"/>
      <c r="BXL208" s="335"/>
      <c r="BXM208" s="224"/>
      <c r="BXN208" s="424"/>
      <c r="BXO208" s="424"/>
      <c r="BXP208" s="333"/>
      <c r="BXQ208" s="334"/>
      <c r="BXR208" s="424"/>
      <c r="BXS208" s="224"/>
      <c r="BXT208" s="224"/>
      <c r="BXU208" s="335"/>
      <c r="BXV208" s="335"/>
      <c r="BXW208" s="224"/>
      <c r="BXX208" s="424"/>
      <c r="BXY208" s="424"/>
      <c r="BXZ208" s="333"/>
      <c r="BYA208" s="334"/>
      <c r="BYB208" s="424"/>
      <c r="BYC208" s="224"/>
      <c r="BYD208" s="224"/>
      <c r="BYE208" s="335"/>
      <c r="BYF208" s="335"/>
      <c r="BYG208" s="224"/>
      <c r="BYH208" s="424"/>
      <c r="BYI208" s="424"/>
      <c r="BYJ208" s="333"/>
      <c r="BYK208" s="334"/>
      <c r="BYL208" s="424"/>
      <c r="BYM208" s="224"/>
      <c r="BYN208" s="224"/>
      <c r="BYO208" s="335"/>
      <c r="BYP208" s="335"/>
      <c r="BYQ208" s="224"/>
      <c r="BYR208" s="424"/>
      <c r="BYS208" s="424"/>
      <c r="BYT208" s="333"/>
      <c r="BYU208" s="334"/>
      <c r="BYV208" s="424"/>
      <c r="BYW208" s="224"/>
      <c r="BYX208" s="224"/>
      <c r="BYY208" s="335"/>
      <c r="BYZ208" s="335"/>
      <c r="BZA208" s="224"/>
      <c r="BZB208" s="424"/>
      <c r="BZC208" s="424"/>
      <c r="BZD208" s="333"/>
      <c r="BZE208" s="334"/>
      <c r="BZF208" s="424"/>
      <c r="BZG208" s="224"/>
      <c r="BZH208" s="224"/>
      <c r="BZI208" s="335"/>
      <c r="BZJ208" s="335"/>
      <c r="BZK208" s="224"/>
      <c r="BZL208" s="424"/>
      <c r="BZM208" s="424"/>
      <c r="BZN208" s="333"/>
      <c r="BZO208" s="334"/>
      <c r="BZP208" s="424"/>
      <c r="BZQ208" s="224"/>
      <c r="BZR208" s="224"/>
      <c r="BZS208" s="335"/>
      <c r="BZT208" s="335"/>
      <c r="BZU208" s="224"/>
      <c r="BZV208" s="424"/>
      <c r="BZW208" s="424"/>
      <c r="BZX208" s="333"/>
      <c r="BZY208" s="334"/>
      <c r="BZZ208" s="424"/>
      <c r="CAA208" s="224"/>
      <c r="CAB208" s="224"/>
      <c r="CAC208" s="335"/>
      <c r="CAD208" s="335"/>
      <c r="CAE208" s="224"/>
      <c r="CAF208" s="424"/>
      <c r="CAG208" s="424"/>
      <c r="CAH208" s="333"/>
      <c r="CAI208" s="334"/>
      <c r="CAJ208" s="424"/>
      <c r="CAK208" s="224"/>
      <c r="CAL208" s="224"/>
      <c r="CAM208" s="335"/>
      <c r="CAN208" s="335"/>
      <c r="CAO208" s="224"/>
      <c r="CAP208" s="424"/>
      <c r="CAQ208" s="424"/>
      <c r="CAR208" s="333"/>
      <c r="CAS208" s="334"/>
      <c r="CAT208" s="424"/>
      <c r="CAU208" s="224"/>
      <c r="CAV208" s="224"/>
      <c r="CAW208" s="335"/>
      <c r="CAX208" s="335"/>
      <c r="CAY208" s="224"/>
      <c r="CAZ208" s="424"/>
      <c r="CBA208" s="424"/>
      <c r="CBB208" s="333"/>
      <c r="CBC208" s="334"/>
      <c r="CBD208" s="424"/>
      <c r="CBE208" s="224"/>
      <c r="CBF208" s="224"/>
      <c r="CBG208" s="335"/>
      <c r="CBH208" s="335"/>
      <c r="CBI208" s="224"/>
      <c r="CBJ208" s="424"/>
      <c r="CBK208" s="424"/>
      <c r="CBL208" s="333"/>
      <c r="CBM208" s="334"/>
      <c r="CBN208" s="424"/>
      <c r="CBO208" s="224"/>
      <c r="CBP208" s="224"/>
      <c r="CBQ208" s="335"/>
      <c r="CBR208" s="335"/>
      <c r="CBS208" s="224"/>
      <c r="CBT208" s="424"/>
      <c r="CBU208" s="424"/>
      <c r="CBV208" s="333"/>
      <c r="CBW208" s="334"/>
      <c r="CBX208" s="424"/>
      <c r="CBY208" s="224"/>
      <c r="CBZ208" s="224"/>
      <c r="CCA208" s="335"/>
      <c r="CCB208" s="335"/>
      <c r="CCC208" s="224"/>
      <c r="CCD208" s="424"/>
      <c r="CCE208" s="424"/>
      <c r="CCF208" s="333"/>
      <c r="CCG208" s="334"/>
      <c r="CCH208" s="424"/>
      <c r="CCI208" s="224"/>
      <c r="CCJ208" s="224"/>
      <c r="CCK208" s="335"/>
      <c r="CCL208" s="335"/>
      <c r="CCM208" s="224"/>
      <c r="CCN208" s="424"/>
      <c r="CCO208" s="424"/>
      <c r="CCP208" s="333"/>
      <c r="CCQ208" s="334"/>
      <c r="CCR208" s="424"/>
      <c r="CCS208" s="224"/>
      <c r="CCT208" s="224"/>
      <c r="CCU208" s="335"/>
      <c r="CCV208" s="335"/>
      <c r="CCW208" s="224"/>
      <c r="CCX208" s="424"/>
      <c r="CCY208" s="424"/>
      <c r="CCZ208" s="333"/>
      <c r="CDA208" s="334"/>
      <c r="CDB208" s="424"/>
      <c r="CDC208" s="224"/>
      <c r="CDD208" s="224"/>
      <c r="CDE208" s="335"/>
      <c r="CDF208" s="335"/>
      <c r="CDG208" s="224"/>
      <c r="CDH208" s="424"/>
      <c r="CDI208" s="424"/>
      <c r="CDJ208" s="333"/>
      <c r="CDK208" s="334"/>
      <c r="CDL208" s="424"/>
      <c r="CDM208" s="224"/>
      <c r="CDN208" s="224"/>
      <c r="CDO208" s="335"/>
      <c r="CDP208" s="335"/>
      <c r="CDQ208" s="224"/>
      <c r="CDR208" s="424"/>
      <c r="CDS208" s="424"/>
      <c r="CDT208" s="333"/>
      <c r="CDU208" s="334"/>
      <c r="CDV208" s="424"/>
      <c r="CDW208" s="224"/>
      <c r="CDX208" s="224"/>
      <c r="CDY208" s="335"/>
      <c r="CDZ208" s="335"/>
      <c r="CEA208" s="224"/>
      <c r="CEB208" s="424"/>
      <c r="CEC208" s="424"/>
      <c r="CED208" s="333"/>
      <c r="CEE208" s="334"/>
      <c r="CEF208" s="424"/>
      <c r="CEG208" s="224"/>
      <c r="CEH208" s="224"/>
      <c r="CEI208" s="335"/>
      <c r="CEJ208" s="335"/>
      <c r="CEK208" s="224"/>
      <c r="CEL208" s="424"/>
      <c r="CEM208" s="424"/>
      <c r="CEN208" s="333"/>
      <c r="CEO208" s="334"/>
      <c r="CEP208" s="424"/>
      <c r="CEQ208" s="224"/>
      <c r="CER208" s="224"/>
      <c r="CES208" s="335"/>
      <c r="CET208" s="335"/>
      <c r="CEU208" s="224"/>
      <c r="CEV208" s="424"/>
      <c r="CEW208" s="424"/>
      <c r="CEX208" s="333"/>
      <c r="CEY208" s="334"/>
      <c r="CEZ208" s="424"/>
      <c r="CFA208" s="224"/>
      <c r="CFB208" s="224"/>
      <c r="CFC208" s="335"/>
      <c r="CFD208" s="335"/>
      <c r="CFE208" s="224"/>
      <c r="CFF208" s="424"/>
      <c r="CFG208" s="424"/>
      <c r="CFH208" s="333"/>
      <c r="CFI208" s="334"/>
      <c r="CFJ208" s="424"/>
      <c r="CFK208" s="224"/>
      <c r="CFL208" s="224"/>
      <c r="CFM208" s="335"/>
      <c r="CFN208" s="335"/>
      <c r="CFO208" s="224"/>
      <c r="CFP208" s="424"/>
      <c r="CFQ208" s="424"/>
      <c r="CFR208" s="333"/>
      <c r="CFS208" s="334"/>
      <c r="CFT208" s="424"/>
      <c r="CFU208" s="224"/>
      <c r="CFV208" s="224"/>
      <c r="CFW208" s="335"/>
      <c r="CFX208" s="335"/>
      <c r="CFY208" s="224"/>
      <c r="CFZ208" s="424"/>
      <c r="CGA208" s="424"/>
      <c r="CGB208" s="333"/>
      <c r="CGC208" s="334"/>
      <c r="CGD208" s="424"/>
      <c r="CGE208" s="224"/>
      <c r="CGF208" s="224"/>
      <c r="CGG208" s="335"/>
      <c r="CGH208" s="335"/>
      <c r="CGI208" s="224"/>
      <c r="CGJ208" s="424"/>
      <c r="CGK208" s="424"/>
      <c r="CGL208" s="333"/>
      <c r="CGM208" s="334"/>
      <c r="CGN208" s="424"/>
      <c r="CGO208" s="224"/>
      <c r="CGP208" s="224"/>
      <c r="CGQ208" s="335"/>
      <c r="CGR208" s="335"/>
      <c r="CGS208" s="224"/>
      <c r="CGT208" s="424"/>
      <c r="CGU208" s="424"/>
      <c r="CGV208" s="333"/>
      <c r="CGW208" s="334"/>
      <c r="CGX208" s="424"/>
      <c r="CGY208" s="224"/>
      <c r="CGZ208" s="224"/>
      <c r="CHA208" s="335"/>
      <c r="CHB208" s="335"/>
      <c r="CHC208" s="224"/>
      <c r="CHD208" s="424"/>
      <c r="CHE208" s="424"/>
      <c r="CHF208" s="333"/>
      <c r="CHG208" s="334"/>
      <c r="CHH208" s="424"/>
      <c r="CHI208" s="224"/>
      <c r="CHJ208" s="224"/>
      <c r="CHK208" s="335"/>
      <c r="CHL208" s="335"/>
      <c r="CHM208" s="224"/>
      <c r="CHN208" s="424"/>
      <c r="CHO208" s="424"/>
      <c r="CHP208" s="333"/>
      <c r="CHQ208" s="334"/>
      <c r="CHR208" s="424"/>
      <c r="CHS208" s="224"/>
      <c r="CHT208" s="224"/>
      <c r="CHU208" s="335"/>
      <c r="CHV208" s="335"/>
      <c r="CHW208" s="224"/>
      <c r="CHX208" s="424"/>
      <c r="CHY208" s="424"/>
      <c r="CHZ208" s="333"/>
      <c r="CIA208" s="334"/>
      <c r="CIB208" s="424"/>
      <c r="CIC208" s="224"/>
      <c r="CID208" s="224"/>
      <c r="CIE208" s="335"/>
      <c r="CIF208" s="335"/>
      <c r="CIG208" s="224"/>
      <c r="CIH208" s="424"/>
      <c r="CII208" s="424"/>
      <c r="CIJ208" s="333"/>
      <c r="CIK208" s="334"/>
      <c r="CIL208" s="424"/>
      <c r="CIM208" s="224"/>
      <c r="CIN208" s="224"/>
      <c r="CIO208" s="335"/>
      <c r="CIP208" s="335"/>
      <c r="CIQ208" s="224"/>
      <c r="CIR208" s="424"/>
      <c r="CIS208" s="424"/>
      <c r="CIT208" s="333"/>
      <c r="CIU208" s="334"/>
      <c r="CIV208" s="424"/>
      <c r="CIW208" s="224"/>
      <c r="CIX208" s="224"/>
      <c r="CIY208" s="335"/>
      <c r="CIZ208" s="335"/>
      <c r="CJA208" s="224"/>
      <c r="CJB208" s="424"/>
      <c r="CJC208" s="424"/>
      <c r="CJD208" s="333"/>
      <c r="CJE208" s="334"/>
      <c r="CJF208" s="424"/>
      <c r="CJG208" s="224"/>
      <c r="CJH208" s="224"/>
      <c r="CJI208" s="335"/>
      <c r="CJJ208" s="335"/>
      <c r="CJK208" s="224"/>
      <c r="CJL208" s="424"/>
      <c r="CJM208" s="424"/>
      <c r="CJN208" s="333"/>
      <c r="CJO208" s="334"/>
      <c r="CJP208" s="424"/>
      <c r="CJQ208" s="224"/>
      <c r="CJR208" s="224"/>
      <c r="CJS208" s="335"/>
      <c r="CJT208" s="335"/>
      <c r="CJU208" s="224"/>
      <c r="CJV208" s="424"/>
      <c r="CJW208" s="424"/>
      <c r="CJX208" s="333"/>
      <c r="CJY208" s="334"/>
      <c r="CJZ208" s="424"/>
      <c r="CKA208" s="224"/>
      <c r="CKB208" s="224"/>
      <c r="CKC208" s="335"/>
      <c r="CKD208" s="335"/>
      <c r="CKE208" s="224"/>
      <c r="CKF208" s="424"/>
      <c r="CKG208" s="424"/>
      <c r="CKH208" s="333"/>
      <c r="CKI208" s="334"/>
      <c r="CKJ208" s="424"/>
      <c r="CKK208" s="224"/>
      <c r="CKL208" s="224"/>
      <c r="CKM208" s="335"/>
      <c r="CKN208" s="335"/>
      <c r="CKO208" s="224"/>
      <c r="CKP208" s="424"/>
      <c r="CKQ208" s="424"/>
      <c r="CKR208" s="333"/>
      <c r="CKS208" s="334"/>
      <c r="CKT208" s="424"/>
      <c r="CKU208" s="224"/>
      <c r="CKV208" s="224"/>
      <c r="CKW208" s="335"/>
      <c r="CKX208" s="335"/>
      <c r="CKY208" s="224"/>
      <c r="CKZ208" s="424"/>
      <c r="CLA208" s="424"/>
      <c r="CLB208" s="333"/>
      <c r="CLC208" s="334"/>
      <c r="CLD208" s="424"/>
      <c r="CLE208" s="224"/>
      <c r="CLF208" s="224"/>
      <c r="CLG208" s="335"/>
      <c r="CLH208" s="335"/>
      <c r="CLI208" s="224"/>
      <c r="CLJ208" s="424"/>
      <c r="CLK208" s="424"/>
      <c r="CLL208" s="333"/>
      <c r="CLM208" s="334"/>
      <c r="CLN208" s="424"/>
      <c r="CLO208" s="224"/>
      <c r="CLP208" s="224"/>
      <c r="CLQ208" s="335"/>
      <c r="CLR208" s="335"/>
      <c r="CLS208" s="224"/>
      <c r="CLT208" s="424"/>
      <c r="CLU208" s="424"/>
      <c r="CLV208" s="333"/>
      <c r="CLW208" s="334"/>
      <c r="CLX208" s="424"/>
      <c r="CLY208" s="224"/>
      <c r="CLZ208" s="224"/>
      <c r="CMA208" s="335"/>
      <c r="CMB208" s="335"/>
      <c r="CMC208" s="224"/>
      <c r="CMD208" s="424"/>
      <c r="CME208" s="424"/>
      <c r="CMF208" s="333"/>
      <c r="CMG208" s="334"/>
      <c r="CMH208" s="424"/>
      <c r="CMI208" s="224"/>
      <c r="CMJ208" s="224"/>
      <c r="CMK208" s="335"/>
      <c r="CML208" s="335"/>
      <c r="CMM208" s="224"/>
      <c r="CMN208" s="424"/>
      <c r="CMO208" s="424"/>
      <c r="CMP208" s="333"/>
      <c r="CMQ208" s="334"/>
      <c r="CMR208" s="424"/>
      <c r="CMS208" s="224"/>
      <c r="CMT208" s="224"/>
      <c r="CMU208" s="335"/>
      <c r="CMV208" s="335"/>
      <c r="CMW208" s="224"/>
      <c r="CMX208" s="424"/>
      <c r="CMY208" s="424"/>
      <c r="CMZ208" s="333"/>
      <c r="CNA208" s="334"/>
      <c r="CNB208" s="424"/>
      <c r="CNC208" s="224"/>
      <c r="CND208" s="224"/>
      <c r="CNE208" s="335"/>
      <c r="CNF208" s="335"/>
      <c r="CNG208" s="224"/>
      <c r="CNH208" s="424"/>
      <c r="CNI208" s="424"/>
      <c r="CNJ208" s="333"/>
      <c r="CNK208" s="334"/>
      <c r="CNL208" s="424"/>
      <c r="CNM208" s="224"/>
      <c r="CNN208" s="224"/>
      <c r="CNO208" s="335"/>
      <c r="CNP208" s="335"/>
      <c r="CNQ208" s="224"/>
      <c r="CNR208" s="424"/>
      <c r="CNS208" s="424"/>
      <c r="CNT208" s="333"/>
      <c r="CNU208" s="334"/>
      <c r="CNV208" s="424"/>
      <c r="CNW208" s="224"/>
      <c r="CNX208" s="224"/>
      <c r="CNY208" s="335"/>
      <c r="CNZ208" s="335"/>
      <c r="COA208" s="224"/>
      <c r="COB208" s="424"/>
      <c r="COC208" s="424"/>
      <c r="COD208" s="333"/>
      <c r="COE208" s="334"/>
      <c r="COF208" s="424"/>
      <c r="COG208" s="224"/>
      <c r="COH208" s="224"/>
      <c r="COI208" s="335"/>
      <c r="COJ208" s="335"/>
      <c r="COK208" s="224"/>
      <c r="COL208" s="424"/>
      <c r="COM208" s="424"/>
      <c r="CON208" s="333"/>
      <c r="COO208" s="334"/>
      <c r="COP208" s="424"/>
      <c r="COQ208" s="224"/>
      <c r="COR208" s="224"/>
      <c r="COS208" s="335"/>
      <c r="COT208" s="335"/>
      <c r="COU208" s="224"/>
      <c r="COV208" s="424"/>
      <c r="COW208" s="424"/>
      <c r="COX208" s="333"/>
      <c r="COY208" s="334"/>
      <c r="COZ208" s="424"/>
      <c r="CPA208" s="224"/>
      <c r="CPB208" s="224"/>
      <c r="CPC208" s="335"/>
      <c r="CPD208" s="335"/>
      <c r="CPE208" s="224"/>
      <c r="CPF208" s="424"/>
      <c r="CPG208" s="424"/>
      <c r="CPH208" s="333"/>
      <c r="CPI208" s="334"/>
      <c r="CPJ208" s="424"/>
      <c r="CPK208" s="224"/>
      <c r="CPL208" s="224"/>
      <c r="CPM208" s="335"/>
      <c r="CPN208" s="335"/>
      <c r="CPO208" s="224"/>
      <c r="CPP208" s="424"/>
      <c r="CPQ208" s="424"/>
      <c r="CPR208" s="333"/>
      <c r="CPS208" s="334"/>
      <c r="CPT208" s="424"/>
      <c r="CPU208" s="224"/>
      <c r="CPV208" s="224"/>
      <c r="CPW208" s="335"/>
      <c r="CPX208" s="335"/>
      <c r="CPY208" s="224"/>
      <c r="CPZ208" s="424"/>
      <c r="CQA208" s="424"/>
      <c r="CQB208" s="333"/>
      <c r="CQC208" s="334"/>
      <c r="CQD208" s="424"/>
      <c r="CQE208" s="224"/>
      <c r="CQF208" s="224"/>
      <c r="CQG208" s="335"/>
      <c r="CQH208" s="335"/>
      <c r="CQI208" s="224"/>
      <c r="CQJ208" s="424"/>
      <c r="CQK208" s="424"/>
      <c r="CQL208" s="333"/>
      <c r="CQM208" s="334"/>
      <c r="CQN208" s="424"/>
      <c r="CQO208" s="224"/>
      <c r="CQP208" s="224"/>
      <c r="CQQ208" s="335"/>
      <c r="CQR208" s="335"/>
      <c r="CQS208" s="224"/>
      <c r="CQT208" s="424"/>
      <c r="CQU208" s="424"/>
      <c r="CQV208" s="333"/>
      <c r="CQW208" s="334"/>
      <c r="CQX208" s="424"/>
      <c r="CQY208" s="224"/>
      <c r="CQZ208" s="224"/>
      <c r="CRA208" s="335"/>
      <c r="CRB208" s="335"/>
      <c r="CRC208" s="224"/>
      <c r="CRD208" s="424"/>
      <c r="CRE208" s="424"/>
      <c r="CRF208" s="333"/>
      <c r="CRG208" s="334"/>
      <c r="CRH208" s="424"/>
      <c r="CRI208" s="224"/>
      <c r="CRJ208" s="224"/>
      <c r="CRK208" s="335"/>
      <c r="CRL208" s="335"/>
      <c r="CRM208" s="224"/>
      <c r="CRN208" s="424"/>
      <c r="CRO208" s="424"/>
      <c r="CRP208" s="333"/>
      <c r="CRQ208" s="334"/>
      <c r="CRR208" s="424"/>
      <c r="CRS208" s="224"/>
      <c r="CRT208" s="224"/>
      <c r="CRU208" s="335"/>
      <c r="CRV208" s="335"/>
      <c r="CRW208" s="224"/>
      <c r="CRX208" s="424"/>
      <c r="CRY208" s="424"/>
      <c r="CRZ208" s="333"/>
      <c r="CSA208" s="334"/>
      <c r="CSB208" s="424"/>
      <c r="CSC208" s="224"/>
      <c r="CSD208" s="224"/>
      <c r="CSE208" s="335"/>
      <c r="CSF208" s="335"/>
      <c r="CSG208" s="224"/>
      <c r="CSH208" s="424"/>
      <c r="CSI208" s="424"/>
      <c r="CSJ208" s="333"/>
      <c r="CSK208" s="334"/>
      <c r="CSL208" s="424"/>
      <c r="CSM208" s="224"/>
      <c r="CSN208" s="224"/>
      <c r="CSO208" s="335"/>
      <c r="CSP208" s="335"/>
      <c r="CSQ208" s="224"/>
      <c r="CSR208" s="424"/>
      <c r="CSS208" s="424"/>
      <c r="CST208" s="333"/>
      <c r="CSU208" s="334"/>
      <c r="CSV208" s="424"/>
      <c r="CSW208" s="224"/>
      <c r="CSX208" s="224"/>
      <c r="CSY208" s="335"/>
      <c r="CSZ208" s="335"/>
      <c r="CTA208" s="224"/>
      <c r="CTB208" s="424"/>
      <c r="CTC208" s="424"/>
      <c r="CTD208" s="333"/>
      <c r="CTE208" s="334"/>
      <c r="CTF208" s="424"/>
      <c r="CTG208" s="224"/>
      <c r="CTH208" s="224"/>
      <c r="CTI208" s="335"/>
      <c r="CTJ208" s="335"/>
      <c r="CTK208" s="224"/>
      <c r="CTL208" s="424"/>
      <c r="CTM208" s="424"/>
      <c r="CTN208" s="333"/>
      <c r="CTO208" s="334"/>
      <c r="CTP208" s="424"/>
      <c r="CTQ208" s="224"/>
      <c r="CTR208" s="224"/>
      <c r="CTS208" s="335"/>
      <c r="CTT208" s="335"/>
      <c r="CTU208" s="224"/>
      <c r="CTV208" s="424"/>
      <c r="CTW208" s="424"/>
      <c r="CTX208" s="333"/>
      <c r="CTY208" s="334"/>
      <c r="CTZ208" s="424"/>
      <c r="CUA208" s="224"/>
      <c r="CUB208" s="224"/>
      <c r="CUC208" s="335"/>
      <c r="CUD208" s="335"/>
      <c r="CUE208" s="224"/>
      <c r="CUF208" s="424"/>
      <c r="CUG208" s="424"/>
      <c r="CUH208" s="333"/>
      <c r="CUI208" s="334"/>
      <c r="CUJ208" s="424"/>
      <c r="CUK208" s="224"/>
      <c r="CUL208" s="224"/>
      <c r="CUM208" s="335"/>
      <c r="CUN208" s="335"/>
      <c r="CUO208" s="224"/>
      <c r="CUP208" s="424"/>
      <c r="CUQ208" s="424"/>
      <c r="CUR208" s="333"/>
      <c r="CUS208" s="334"/>
      <c r="CUT208" s="424"/>
      <c r="CUU208" s="224"/>
      <c r="CUV208" s="224"/>
      <c r="CUW208" s="335"/>
      <c r="CUX208" s="335"/>
      <c r="CUY208" s="224"/>
      <c r="CUZ208" s="424"/>
      <c r="CVA208" s="424"/>
      <c r="CVB208" s="333"/>
      <c r="CVC208" s="334"/>
      <c r="CVD208" s="424"/>
      <c r="CVE208" s="224"/>
      <c r="CVF208" s="224"/>
      <c r="CVG208" s="335"/>
      <c r="CVH208" s="335"/>
      <c r="CVI208" s="224"/>
      <c r="CVJ208" s="424"/>
      <c r="CVK208" s="424"/>
      <c r="CVL208" s="333"/>
      <c r="CVM208" s="334"/>
      <c r="CVN208" s="424"/>
      <c r="CVO208" s="224"/>
      <c r="CVP208" s="224"/>
      <c r="CVQ208" s="335"/>
      <c r="CVR208" s="335"/>
      <c r="CVS208" s="224"/>
      <c r="CVT208" s="424"/>
      <c r="CVU208" s="424"/>
      <c r="CVV208" s="333"/>
      <c r="CVW208" s="334"/>
      <c r="CVX208" s="424"/>
      <c r="CVY208" s="224"/>
      <c r="CVZ208" s="224"/>
      <c r="CWA208" s="335"/>
      <c r="CWB208" s="335"/>
      <c r="CWC208" s="224"/>
      <c r="CWD208" s="424"/>
      <c r="CWE208" s="424"/>
      <c r="CWF208" s="333"/>
      <c r="CWG208" s="334"/>
      <c r="CWH208" s="424"/>
      <c r="CWI208" s="224"/>
      <c r="CWJ208" s="224"/>
      <c r="CWK208" s="335"/>
      <c r="CWL208" s="335"/>
      <c r="CWM208" s="224"/>
      <c r="CWN208" s="424"/>
      <c r="CWO208" s="424"/>
      <c r="CWP208" s="333"/>
      <c r="CWQ208" s="334"/>
      <c r="CWR208" s="424"/>
      <c r="CWS208" s="224"/>
      <c r="CWT208" s="224"/>
      <c r="CWU208" s="335"/>
      <c r="CWV208" s="335"/>
      <c r="CWW208" s="224"/>
      <c r="CWX208" s="424"/>
      <c r="CWY208" s="424"/>
      <c r="CWZ208" s="333"/>
      <c r="CXA208" s="334"/>
      <c r="CXB208" s="424"/>
      <c r="CXC208" s="224"/>
      <c r="CXD208" s="224"/>
      <c r="CXE208" s="335"/>
      <c r="CXF208" s="335"/>
      <c r="CXG208" s="224"/>
      <c r="CXH208" s="424"/>
      <c r="CXI208" s="424"/>
      <c r="CXJ208" s="333"/>
      <c r="CXK208" s="334"/>
      <c r="CXL208" s="424"/>
      <c r="CXM208" s="224"/>
      <c r="CXN208" s="224"/>
      <c r="CXO208" s="335"/>
      <c r="CXP208" s="335"/>
      <c r="CXQ208" s="224"/>
      <c r="CXR208" s="424"/>
      <c r="CXS208" s="424"/>
      <c r="CXT208" s="333"/>
      <c r="CXU208" s="334"/>
      <c r="CXV208" s="424"/>
      <c r="CXW208" s="224"/>
      <c r="CXX208" s="224"/>
      <c r="CXY208" s="335"/>
      <c r="CXZ208" s="335"/>
      <c r="CYA208" s="224"/>
      <c r="CYB208" s="424"/>
      <c r="CYC208" s="424"/>
      <c r="CYD208" s="333"/>
      <c r="CYE208" s="334"/>
      <c r="CYF208" s="424"/>
      <c r="CYG208" s="224"/>
      <c r="CYH208" s="224"/>
      <c r="CYI208" s="335"/>
      <c r="CYJ208" s="335"/>
      <c r="CYK208" s="224"/>
      <c r="CYL208" s="424"/>
      <c r="CYM208" s="424"/>
      <c r="CYN208" s="333"/>
      <c r="CYO208" s="334"/>
      <c r="CYP208" s="424"/>
      <c r="CYQ208" s="224"/>
      <c r="CYR208" s="224"/>
      <c r="CYS208" s="335"/>
      <c r="CYT208" s="335"/>
      <c r="CYU208" s="224"/>
      <c r="CYV208" s="424"/>
      <c r="CYW208" s="424"/>
      <c r="CYX208" s="333"/>
      <c r="CYY208" s="334"/>
      <c r="CYZ208" s="424"/>
      <c r="CZA208" s="224"/>
      <c r="CZB208" s="224"/>
      <c r="CZC208" s="335"/>
      <c r="CZD208" s="335"/>
      <c r="CZE208" s="224"/>
      <c r="CZF208" s="424"/>
      <c r="CZG208" s="424"/>
      <c r="CZH208" s="333"/>
      <c r="CZI208" s="334"/>
      <c r="CZJ208" s="424"/>
      <c r="CZK208" s="224"/>
      <c r="CZL208" s="224"/>
      <c r="CZM208" s="335"/>
      <c r="CZN208" s="335"/>
      <c r="CZO208" s="224"/>
      <c r="CZP208" s="424"/>
      <c r="CZQ208" s="424"/>
      <c r="CZR208" s="333"/>
      <c r="CZS208" s="334"/>
      <c r="CZT208" s="424"/>
      <c r="CZU208" s="224"/>
      <c r="CZV208" s="224"/>
      <c r="CZW208" s="335"/>
      <c r="CZX208" s="335"/>
      <c r="CZY208" s="224"/>
      <c r="CZZ208" s="424"/>
      <c r="DAA208" s="424"/>
      <c r="DAB208" s="333"/>
      <c r="DAC208" s="334"/>
      <c r="DAD208" s="424"/>
      <c r="DAE208" s="224"/>
      <c r="DAF208" s="224"/>
      <c r="DAG208" s="335"/>
      <c r="DAH208" s="335"/>
      <c r="DAI208" s="224"/>
      <c r="DAJ208" s="424"/>
      <c r="DAK208" s="424"/>
      <c r="DAL208" s="333"/>
      <c r="DAM208" s="334"/>
      <c r="DAN208" s="424"/>
      <c r="DAO208" s="224"/>
      <c r="DAP208" s="224"/>
      <c r="DAQ208" s="335"/>
      <c r="DAR208" s="335"/>
      <c r="DAS208" s="224"/>
      <c r="DAT208" s="424"/>
      <c r="DAU208" s="424"/>
      <c r="DAV208" s="333"/>
      <c r="DAW208" s="334"/>
      <c r="DAX208" s="424"/>
      <c r="DAY208" s="224"/>
      <c r="DAZ208" s="224"/>
      <c r="DBA208" s="335"/>
      <c r="DBB208" s="335"/>
      <c r="DBC208" s="224"/>
      <c r="DBD208" s="424"/>
      <c r="DBE208" s="424"/>
      <c r="DBF208" s="333"/>
      <c r="DBG208" s="334"/>
      <c r="DBH208" s="424"/>
      <c r="DBI208" s="224"/>
      <c r="DBJ208" s="224"/>
      <c r="DBK208" s="335"/>
      <c r="DBL208" s="335"/>
      <c r="DBM208" s="224"/>
      <c r="DBN208" s="424"/>
      <c r="DBO208" s="424"/>
      <c r="DBP208" s="333"/>
      <c r="DBQ208" s="334"/>
      <c r="DBR208" s="424"/>
      <c r="DBS208" s="224"/>
      <c r="DBT208" s="224"/>
      <c r="DBU208" s="335"/>
      <c r="DBV208" s="335"/>
      <c r="DBW208" s="224"/>
      <c r="DBX208" s="424"/>
      <c r="DBY208" s="424"/>
      <c r="DBZ208" s="333"/>
      <c r="DCA208" s="334"/>
      <c r="DCB208" s="424"/>
      <c r="DCC208" s="224"/>
      <c r="DCD208" s="224"/>
      <c r="DCE208" s="335"/>
      <c r="DCF208" s="335"/>
      <c r="DCG208" s="224"/>
      <c r="DCH208" s="424"/>
      <c r="DCI208" s="424"/>
      <c r="DCJ208" s="333"/>
      <c r="DCK208" s="334"/>
      <c r="DCL208" s="424"/>
      <c r="DCM208" s="224"/>
      <c r="DCN208" s="224"/>
      <c r="DCO208" s="335"/>
      <c r="DCP208" s="335"/>
      <c r="DCQ208" s="224"/>
      <c r="DCR208" s="424"/>
      <c r="DCS208" s="424"/>
      <c r="DCT208" s="333"/>
      <c r="DCU208" s="334"/>
      <c r="DCV208" s="424"/>
      <c r="DCW208" s="224"/>
      <c r="DCX208" s="224"/>
      <c r="DCY208" s="335"/>
      <c r="DCZ208" s="335"/>
      <c r="DDA208" s="224"/>
      <c r="DDB208" s="424"/>
      <c r="DDC208" s="424"/>
      <c r="DDD208" s="333"/>
      <c r="DDE208" s="334"/>
      <c r="DDF208" s="424"/>
      <c r="DDG208" s="224"/>
      <c r="DDH208" s="224"/>
      <c r="DDI208" s="335"/>
      <c r="DDJ208" s="335"/>
      <c r="DDK208" s="224"/>
      <c r="DDL208" s="424"/>
      <c r="DDM208" s="424"/>
      <c r="DDN208" s="333"/>
      <c r="DDO208" s="334"/>
      <c r="DDP208" s="424"/>
      <c r="DDQ208" s="224"/>
      <c r="DDR208" s="224"/>
      <c r="DDS208" s="335"/>
      <c r="DDT208" s="335"/>
      <c r="DDU208" s="224"/>
      <c r="DDV208" s="424"/>
      <c r="DDW208" s="424"/>
      <c r="DDX208" s="333"/>
      <c r="DDY208" s="334"/>
      <c r="DDZ208" s="424"/>
      <c r="DEA208" s="224"/>
      <c r="DEB208" s="224"/>
      <c r="DEC208" s="335"/>
      <c r="DED208" s="335"/>
      <c r="DEE208" s="224"/>
      <c r="DEF208" s="424"/>
      <c r="DEG208" s="424"/>
      <c r="DEH208" s="333"/>
      <c r="DEI208" s="334"/>
      <c r="DEJ208" s="424"/>
      <c r="DEK208" s="224"/>
      <c r="DEL208" s="224"/>
      <c r="DEM208" s="335"/>
      <c r="DEN208" s="335"/>
      <c r="DEO208" s="224"/>
      <c r="DEP208" s="424"/>
      <c r="DEQ208" s="424"/>
      <c r="DER208" s="333"/>
      <c r="DES208" s="334"/>
      <c r="DET208" s="424"/>
      <c r="DEU208" s="224"/>
      <c r="DEV208" s="224"/>
      <c r="DEW208" s="335"/>
      <c r="DEX208" s="335"/>
      <c r="DEY208" s="224"/>
      <c r="DEZ208" s="424"/>
      <c r="DFA208" s="424"/>
      <c r="DFB208" s="333"/>
      <c r="DFC208" s="334"/>
      <c r="DFD208" s="424"/>
      <c r="DFE208" s="224"/>
      <c r="DFF208" s="224"/>
      <c r="DFG208" s="335"/>
      <c r="DFH208" s="335"/>
      <c r="DFI208" s="224"/>
      <c r="DFJ208" s="424"/>
      <c r="DFK208" s="424"/>
      <c r="DFL208" s="333"/>
      <c r="DFM208" s="334"/>
      <c r="DFN208" s="424"/>
      <c r="DFO208" s="224"/>
      <c r="DFP208" s="224"/>
      <c r="DFQ208" s="335"/>
      <c r="DFR208" s="335"/>
      <c r="DFS208" s="224"/>
      <c r="DFT208" s="424"/>
      <c r="DFU208" s="424"/>
      <c r="DFV208" s="333"/>
      <c r="DFW208" s="334"/>
      <c r="DFX208" s="424"/>
      <c r="DFY208" s="224"/>
      <c r="DFZ208" s="224"/>
      <c r="DGA208" s="335"/>
      <c r="DGB208" s="335"/>
      <c r="DGC208" s="224"/>
      <c r="DGD208" s="424"/>
      <c r="DGE208" s="424"/>
      <c r="DGF208" s="333"/>
      <c r="DGG208" s="334"/>
      <c r="DGH208" s="424"/>
      <c r="DGI208" s="224"/>
      <c r="DGJ208" s="224"/>
      <c r="DGK208" s="335"/>
      <c r="DGL208" s="335"/>
      <c r="DGM208" s="224"/>
      <c r="DGN208" s="424"/>
      <c r="DGO208" s="424"/>
      <c r="DGP208" s="333"/>
      <c r="DGQ208" s="334"/>
      <c r="DGR208" s="424"/>
      <c r="DGS208" s="224"/>
      <c r="DGT208" s="224"/>
      <c r="DGU208" s="335"/>
      <c r="DGV208" s="335"/>
      <c r="DGW208" s="224"/>
      <c r="DGX208" s="424"/>
      <c r="DGY208" s="424"/>
      <c r="DGZ208" s="333"/>
      <c r="DHA208" s="334"/>
      <c r="DHB208" s="424"/>
      <c r="DHC208" s="224"/>
      <c r="DHD208" s="224"/>
      <c r="DHE208" s="335"/>
      <c r="DHF208" s="335"/>
      <c r="DHG208" s="224"/>
      <c r="DHH208" s="424"/>
      <c r="DHI208" s="424"/>
      <c r="DHJ208" s="333"/>
      <c r="DHK208" s="334"/>
      <c r="DHL208" s="424"/>
      <c r="DHM208" s="224"/>
      <c r="DHN208" s="224"/>
      <c r="DHO208" s="335"/>
      <c r="DHP208" s="335"/>
      <c r="DHQ208" s="224"/>
      <c r="DHR208" s="424"/>
      <c r="DHS208" s="424"/>
      <c r="DHT208" s="333"/>
      <c r="DHU208" s="334"/>
      <c r="DHV208" s="424"/>
      <c r="DHW208" s="224"/>
      <c r="DHX208" s="224"/>
      <c r="DHY208" s="335"/>
      <c r="DHZ208" s="335"/>
      <c r="DIA208" s="224"/>
      <c r="DIB208" s="424"/>
      <c r="DIC208" s="424"/>
      <c r="DID208" s="333"/>
      <c r="DIE208" s="334"/>
      <c r="DIF208" s="424"/>
      <c r="DIG208" s="224"/>
      <c r="DIH208" s="224"/>
      <c r="DII208" s="335"/>
      <c r="DIJ208" s="335"/>
      <c r="DIK208" s="224"/>
      <c r="DIL208" s="424"/>
      <c r="DIM208" s="424"/>
      <c r="DIN208" s="333"/>
      <c r="DIO208" s="334"/>
      <c r="DIP208" s="424"/>
      <c r="DIQ208" s="224"/>
      <c r="DIR208" s="224"/>
      <c r="DIS208" s="335"/>
      <c r="DIT208" s="335"/>
      <c r="DIU208" s="224"/>
      <c r="DIV208" s="424"/>
      <c r="DIW208" s="424"/>
      <c r="DIX208" s="333"/>
      <c r="DIY208" s="334"/>
      <c r="DIZ208" s="424"/>
      <c r="DJA208" s="224"/>
      <c r="DJB208" s="224"/>
      <c r="DJC208" s="335"/>
      <c r="DJD208" s="335"/>
      <c r="DJE208" s="224"/>
      <c r="DJF208" s="424"/>
      <c r="DJG208" s="424"/>
      <c r="DJH208" s="333"/>
      <c r="DJI208" s="334"/>
      <c r="DJJ208" s="424"/>
      <c r="DJK208" s="224"/>
      <c r="DJL208" s="224"/>
      <c r="DJM208" s="335"/>
      <c r="DJN208" s="335"/>
      <c r="DJO208" s="224"/>
      <c r="DJP208" s="424"/>
      <c r="DJQ208" s="424"/>
      <c r="DJR208" s="333"/>
      <c r="DJS208" s="334"/>
      <c r="DJT208" s="424"/>
      <c r="DJU208" s="224"/>
      <c r="DJV208" s="224"/>
      <c r="DJW208" s="335"/>
      <c r="DJX208" s="335"/>
      <c r="DJY208" s="224"/>
      <c r="DJZ208" s="424"/>
      <c r="DKA208" s="424"/>
      <c r="DKB208" s="333"/>
      <c r="DKC208" s="334"/>
      <c r="DKD208" s="424"/>
      <c r="DKE208" s="224"/>
      <c r="DKF208" s="224"/>
      <c r="DKG208" s="335"/>
      <c r="DKH208" s="335"/>
      <c r="DKI208" s="224"/>
      <c r="DKJ208" s="424"/>
      <c r="DKK208" s="424"/>
      <c r="DKL208" s="333"/>
      <c r="DKM208" s="334"/>
      <c r="DKN208" s="424"/>
      <c r="DKO208" s="224"/>
      <c r="DKP208" s="224"/>
      <c r="DKQ208" s="335"/>
      <c r="DKR208" s="335"/>
      <c r="DKS208" s="224"/>
      <c r="DKT208" s="424"/>
      <c r="DKU208" s="424"/>
      <c r="DKV208" s="333"/>
      <c r="DKW208" s="334"/>
      <c r="DKX208" s="424"/>
      <c r="DKY208" s="224"/>
      <c r="DKZ208" s="224"/>
      <c r="DLA208" s="335"/>
      <c r="DLB208" s="335"/>
      <c r="DLC208" s="224"/>
      <c r="DLD208" s="424"/>
      <c r="DLE208" s="424"/>
      <c r="DLF208" s="333"/>
      <c r="DLG208" s="334"/>
      <c r="DLH208" s="424"/>
      <c r="DLI208" s="224"/>
      <c r="DLJ208" s="224"/>
      <c r="DLK208" s="335"/>
      <c r="DLL208" s="335"/>
      <c r="DLM208" s="224"/>
      <c r="DLN208" s="424"/>
      <c r="DLO208" s="424"/>
      <c r="DLP208" s="333"/>
      <c r="DLQ208" s="334"/>
      <c r="DLR208" s="424"/>
      <c r="DLS208" s="224"/>
      <c r="DLT208" s="224"/>
      <c r="DLU208" s="335"/>
      <c r="DLV208" s="335"/>
      <c r="DLW208" s="224"/>
      <c r="DLX208" s="424"/>
      <c r="DLY208" s="424"/>
      <c r="DLZ208" s="333"/>
      <c r="DMA208" s="334"/>
      <c r="DMB208" s="424"/>
      <c r="DMC208" s="224"/>
      <c r="DMD208" s="224"/>
      <c r="DME208" s="335"/>
      <c r="DMF208" s="335"/>
      <c r="DMG208" s="224"/>
      <c r="DMH208" s="424"/>
      <c r="DMI208" s="424"/>
      <c r="DMJ208" s="333"/>
      <c r="DMK208" s="334"/>
      <c r="DML208" s="424"/>
      <c r="DMM208" s="224"/>
      <c r="DMN208" s="224"/>
      <c r="DMO208" s="335"/>
      <c r="DMP208" s="335"/>
      <c r="DMQ208" s="224"/>
      <c r="DMR208" s="424"/>
      <c r="DMS208" s="424"/>
      <c r="DMT208" s="333"/>
      <c r="DMU208" s="334"/>
      <c r="DMV208" s="424"/>
      <c r="DMW208" s="224"/>
      <c r="DMX208" s="224"/>
      <c r="DMY208" s="335"/>
      <c r="DMZ208" s="335"/>
      <c r="DNA208" s="224"/>
      <c r="DNB208" s="424"/>
      <c r="DNC208" s="424"/>
      <c r="DND208" s="333"/>
      <c r="DNE208" s="334"/>
      <c r="DNF208" s="424"/>
      <c r="DNG208" s="224"/>
      <c r="DNH208" s="224"/>
      <c r="DNI208" s="335"/>
      <c r="DNJ208" s="335"/>
      <c r="DNK208" s="224"/>
      <c r="DNL208" s="424"/>
      <c r="DNM208" s="424"/>
      <c r="DNN208" s="333"/>
      <c r="DNO208" s="334"/>
      <c r="DNP208" s="424"/>
      <c r="DNQ208" s="224"/>
      <c r="DNR208" s="224"/>
      <c r="DNS208" s="335"/>
      <c r="DNT208" s="335"/>
      <c r="DNU208" s="224"/>
      <c r="DNV208" s="424"/>
      <c r="DNW208" s="424"/>
      <c r="DNX208" s="333"/>
      <c r="DNY208" s="334"/>
      <c r="DNZ208" s="424"/>
      <c r="DOA208" s="224"/>
      <c r="DOB208" s="224"/>
      <c r="DOC208" s="335"/>
      <c r="DOD208" s="335"/>
      <c r="DOE208" s="224"/>
      <c r="DOF208" s="424"/>
      <c r="DOG208" s="424"/>
      <c r="DOH208" s="333"/>
      <c r="DOI208" s="334"/>
      <c r="DOJ208" s="424"/>
      <c r="DOK208" s="224"/>
      <c r="DOL208" s="224"/>
      <c r="DOM208" s="335"/>
      <c r="DON208" s="335"/>
      <c r="DOO208" s="224"/>
      <c r="DOP208" s="424"/>
      <c r="DOQ208" s="424"/>
      <c r="DOR208" s="333"/>
      <c r="DOS208" s="334"/>
      <c r="DOT208" s="424"/>
      <c r="DOU208" s="224"/>
      <c r="DOV208" s="224"/>
      <c r="DOW208" s="335"/>
      <c r="DOX208" s="335"/>
      <c r="DOY208" s="224"/>
      <c r="DOZ208" s="424"/>
      <c r="DPA208" s="424"/>
      <c r="DPB208" s="333"/>
      <c r="DPC208" s="334"/>
      <c r="DPD208" s="424"/>
      <c r="DPE208" s="224"/>
      <c r="DPF208" s="224"/>
      <c r="DPG208" s="335"/>
      <c r="DPH208" s="335"/>
      <c r="DPI208" s="224"/>
      <c r="DPJ208" s="424"/>
      <c r="DPK208" s="424"/>
      <c r="DPL208" s="333"/>
      <c r="DPM208" s="334"/>
      <c r="DPN208" s="424"/>
      <c r="DPO208" s="224"/>
      <c r="DPP208" s="224"/>
      <c r="DPQ208" s="335"/>
      <c r="DPR208" s="335"/>
      <c r="DPS208" s="224"/>
      <c r="DPT208" s="424"/>
      <c r="DPU208" s="424"/>
      <c r="DPV208" s="333"/>
      <c r="DPW208" s="334"/>
      <c r="DPX208" s="424"/>
      <c r="DPY208" s="224"/>
      <c r="DPZ208" s="224"/>
      <c r="DQA208" s="335"/>
      <c r="DQB208" s="335"/>
      <c r="DQC208" s="224"/>
      <c r="DQD208" s="424"/>
      <c r="DQE208" s="424"/>
      <c r="DQF208" s="333"/>
      <c r="DQG208" s="334"/>
      <c r="DQH208" s="424"/>
      <c r="DQI208" s="224"/>
      <c r="DQJ208" s="224"/>
      <c r="DQK208" s="335"/>
      <c r="DQL208" s="335"/>
      <c r="DQM208" s="224"/>
      <c r="DQN208" s="424"/>
      <c r="DQO208" s="424"/>
      <c r="DQP208" s="333"/>
      <c r="DQQ208" s="334"/>
      <c r="DQR208" s="424"/>
      <c r="DQS208" s="224"/>
      <c r="DQT208" s="224"/>
      <c r="DQU208" s="335"/>
      <c r="DQV208" s="335"/>
      <c r="DQW208" s="224"/>
      <c r="DQX208" s="424"/>
      <c r="DQY208" s="424"/>
      <c r="DQZ208" s="333"/>
      <c r="DRA208" s="334"/>
      <c r="DRB208" s="424"/>
      <c r="DRC208" s="224"/>
      <c r="DRD208" s="224"/>
      <c r="DRE208" s="335"/>
      <c r="DRF208" s="335"/>
      <c r="DRG208" s="224"/>
      <c r="DRH208" s="424"/>
      <c r="DRI208" s="424"/>
      <c r="DRJ208" s="333"/>
      <c r="DRK208" s="334"/>
      <c r="DRL208" s="424"/>
      <c r="DRM208" s="224"/>
      <c r="DRN208" s="224"/>
      <c r="DRO208" s="335"/>
      <c r="DRP208" s="335"/>
      <c r="DRQ208" s="224"/>
      <c r="DRR208" s="424"/>
      <c r="DRS208" s="424"/>
      <c r="DRT208" s="333"/>
      <c r="DRU208" s="334"/>
      <c r="DRV208" s="424"/>
      <c r="DRW208" s="224"/>
      <c r="DRX208" s="224"/>
      <c r="DRY208" s="335"/>
      <c r="DRZ208" s="335"/>
      <c r="DSA208" s="224"/>
      <c r="DSB208" s="424"/>
      <c r="DSC208" s="424"/>
      <c r="DSD208" s="333"/>
      <c r="DSE208" s="334"/>
      <c r="DSF208" s="424"/>
      <c r="DSG208" s="224"/>
      <c r="DSH208" s="224"/>
      <c r="DSI208" s="335"/>
      <c r="DSJ208" s="335"/>
      <c r="DSK208" s="224"/>
      <c r="DSL208" s="424"/>
      <c r="DSM208" s="424"/>
      <c r="DSN208" s="333"/>
      <c r="DSO208" s="334"/>
      <c r="DSP208" s="424"/>
      <c r="DSQ208" s="224"/>
      <c r="DSR208" s="224"/>
      <c r="DSS208" s="335"/>
      <c r="DST208" s="335"/>
      <c r="DSU208" s="224"/>
      <c r="DSV208" s="424"/>
      <c r="DSW208" s="424"/>
      <c r="DSX208" s="333"/>
      <c r="DSY208" s="334"/>
      <c r="DSZ208" s="424"/>
      <c r="DTA208" s="224"/>
      <c r="DTB208" s="224"/>
      <c r="DTC208" s="335"/>
      <c r="DTD208" s="335"/>
      <c r="DTE208" s="224"/>
      <c r="DTF208" s="424"/>
      <c r="DTG208" s="424"/>
      <c r="DTH208" s="333"/>
      <c r="DTI208" s="334"/>
      <c r="DTJ208" s="424"/>
      <c r="DTK208" s="224"/>
      <c r="DTL208" s="224"/>
      <c r="DTM208" s="335"/>
      <c r="DTN208" s="335"/>
      <c r="DTO208" s="224"/>
      <c r="DTP208" s="424"/>
      <c r="DTQ208" s="424"/>
      <c r="DTR208" s="333"/>
      <c r="DTS208" s="334"/>
      <c r="DTT208" s="424"/>
      <c r="DTU208" s="224"/>
      <c r="DTV208" s="224"/>
      <c r="DTW208" s="335"/>
      <c r="DTX208" s="335"/>
      <c r="DTY208" s="224"/>
      <c r="DTZ208" s="424"/>
      <c r="DUA208" s="424"/>
      <c r="DUB208" s="333"/>
      <c r="DUC208" s="334"/>
      <c r="DUD208" s="424"/>
      <c r="DUE208" s="224"/>
      <c r="DUF208" s="224"/>
      <c r="DUG208" s="335"/>
      <c r="DUH208" s="335"/>
      <c r="DUI208" s="224"/>
      <c r="DUJ208" s="424"/>
      <c r="DUK208" s="424"/>
      <c r="DUL208" s="333"/>
      <c r="DUM208" s="334"/>
      <c r="DUN208" s="424"/>
      <c r="DUO208" s="224"/>
      <c r="DUP208" s="224"/>
      <c r="DUQ208" s="335"/>
      <c r="DUR208" s="335"/>
      <c r="DUS208" s="224"/>
      <c r="DUT208" s="424"/>
      <c r="DUU208" s="424"/>
      <c r="DUV208" s="333"/>
      <c r="DUW208" s="334"/>
      <c r="DUX208" s="424"/>
      <c r="DUY208" s="224"/>
      <c r="DUZ208" s="224"/>
      <c r="DVA208" s="335"/>
      <c r="DVB208" s="335"/>
      <c r="DVC208" s="224"/>
      <c r="DVD208" s="424"/>
      <c r="DVE208" s="424"/>
      <c r="DVF208" s="333"/>
      <c r="DVG208" s="334"/>
      <c r="DVH208" s="424"/>
      <c r="DVI208" s="224"/>
      <c r="DVJ208" s="224"/>
      <c r="DVK208" s="335"/>
      <c r="DVL208" s="335"/>
      <c r="DVM208" s="224"/>
      <c r="DVN208" s="424"/>
      <c r="DVO208" s="424"/>
      <c r="DVP208" s="333"/>
      <c r="DVQ208" s="334"/>
      <c r="DVR208" s="424"/>
      <c r="DVS208" s="224"/>
      <c r="DVT208" s="224"/>
      <c r="DVU208" s="335"/>
      <c r="DVV208" s="335"/>
      <c r="DVW208" s="224"/>
      <c r="DVX208" s="424"/>
      <c r="DVY208" s="424"/>
      <c r="DVZ208" s="333"/>
      <c r="DWA208" s="334"/>
      <c r="DWB208" s="424"/>
      <c r="DWC208" s="224"/>
      <c r="DWD208" s="224"/>
      <c r="DWE208" s="335"/>
      <c r="DWF208" s="335"/>
      <c r="DWG208" s="224"/>
      <c r="DWH208" s="424"/>
      <c r="DWI208" s="424"/>
      <c r="DWJ208" s="333"/>
      <c r="DWK208" s="334"/>
      <c r="DWL208" s="424"/>
      <c r="DWM208" s="224"/>
      <c r="DWN208" s="224"/>
      <c r="DWO208" s="335"/>
      <c r="DWP208" s="335"/>
      <c r="DWQ208" s="224"/>
      <c r="DWR208" s="424"/>
      <c r="DWS208" s="424"/>
      <c r="DWT208" s="333"/>
      <c r="DWU208" s="334"/>
      <c r="DWV208" s="424"/>
      <c r="DWW208" s="224"/>
      <c r="DWX208" s="224"/>
      <c r="DWY208" s="335"/>
      <c r="DWZ208" s="335"/>
      <c r="DXA208" s="224"/>
      <c r="DXB208" s="424"/>
      <c r="DXC208" s="424"/>
      <c r="DXD208" s="333"/>
      <c r="DXE208" s="334"/>
      <c r="DXF208" s="424"/>
      <c r="DXG208" s="224"/>
      <c r="DXH208" s="224"/>
      <c r="DXI208" s="335"/>
      <c r="DXJ208" s="335"/>
      <c r="DXK208" s="224"/>
      <c r="DXL208" s="424"/>
      <c r="DXM208" s="424"/>
      <c r="DXN208" s="333"/>
      <c r="DXO208" s="334"/>
      <c r="DXP208" s="424"/>
      <c r="DXQ208" s="224"/>
      <c r="DXR208" s="224"/>
      <c r="DXS208" s="335"/>
      <c r="DXT208" s="335"/>
      <c r="DXU208" s="224"/>
      <c r="DXV208" s="424"/>
      <c r="DXW208" s="424"/>
      <c r="DXX208" s="333"/>
      <c r="DXY208" s="334"/>
      <c r="DXZ208" s="424"/>
      <c r="DYA208" s="224"/>
      <c r="DYB208" s="224"/>
      <c r="DYC208" s="335"/>
      <c r="DYD208" s="335"/>
      <c r="DYE208" s="224"/>
      <c r="DYF208" s="424"/>
      <c r="DYG208" s="424"/>
      <c r="DYH208" s="333"/>
      <c r="DYI208" s="334"/>
      <c r="DYJ208" s="424"/>
      <c r="DYK208" s="224"/>
      <c r="DYL208" s="224"/>
      <c r="DYM208" s="335"/>
      <c r="DYN208" s="335"/>
      <c r="DYO208" s="224"/>
      <c r="DYP208" s="424"/>
      <c r="DYQ208" s="424"/>
      <c r="DYR208" s="333"/>
      <c r="DYS208" s="334"/>
      <c r="DYT208" s="424"/>
      <c r="DYU208" s="224"/>
      <c r="DYV208" s="224"/>
      <c r="DYW208" s="335"/>
      <c r="DYX208" s="335"/>
      <c r="DYY208" s="224"/>
      <c r="DYZ208" s="424"/>
      <c r="DZA208" s="424"/>
      <c r="DZB208" s="333"/>
      <c r="DZC208" s="334"/>
      <c r="DZD208" s="424"/>
      <c r="DZE208" s="224"/>
      <c r="DZF208" s="224"/>
      <c r="DZG208" s="335"/>
      <c r="DZH208" s="335"/>
      <c r="DZI208" s="224"/>
      <c r="DZJ208" s="424"/>
      <c r="DZK208" s="424"/>
      <c r="DZL208" s="333"/>
      <c r="DZM208" s="334"/>
      <c r="DZN208" s="424"/>
      <c r="DZO208" s="224"/>
      <c r="DZP208" s="224"/>
      <c r="DZQ208" s="335"/>
      <c r="DZR208" s="335"/>
      <c r="DZS208" s="224"/>
      <c r="DZT208" s="424"/>
      <c r="DZU208" s="424"/>
      <c r="DZV208" s="333"/>
      <c r="DZW208" s="334"/>
      <c r="DZX208" s="424"/>
      <c r="DZY208" s="224"/>
      <c r="DZZ208" s="224"/>
      <c r="EAA208" s="335"/>
      <c r="EAB208" s="335"/>
      <c r="EAC208" s="224"/>
      <c r="EAD208" s="424"/>
      <c r="EAE208" s="424"/>
      <c r="EAF208" s="333"/>
      <c r="EAG208" s="334"/>
      <c r="EAH208" s="424"/>
      <c r="EAI208" s="224"/>
      <c r="EAJ208" s="224"/>
      <c r="EAK208" s="335"/>
      <c r="EAL208" s="335"/>
      <c r="EAM208" s="224"/>
      <c r="EAN208" s="424"/>
      <c r="EAO208" s="424"/>
      <c r="EAP208" s="333"/>
      <c r="EAQ208" s="334"/>
      <c r="EAR208" s="424"/>
      <c r="EAS208" s="224"/>
      <c r="EAT208" s="224"/>
      <c r="EAU208" s="335"/>
      <c r="EAV208" s="335"/>
      <c r="EAW208" s="224"/>
      <c r="EAX208" s="424"/>
      <c r="EAY208" s="424"/>
      <c r="EAZ208" s="333"/>
      <c r="EBA208" s="334"/>
      <c r="EBB208" s="424"/>
      <c r="EBC208" s="224"/>
      <c r="EBD208" s="224"/>
      <c r="EBE208" s="335"/>
      <c r="EBF208" s="335"/>
      <c r="EBG208" s="224"/>
      <c r="EBH208" s="424"/>
      <c r="EBI208" s="424"/>
      <c r="EBJ208" s="333"/>
      <c r="EBK208" s="334"/>
      <c r="EBL208" s="424"/>
      <c r="EBM208" s="224"/>
      <c r="EBN208" s="224"/>
      <c r="EBO208" s="335"/>
      <c r="EBP208" s="335"/>
      <c r="EBQ208" s="224"/>
      <c r="EBR208" s="424"/>
      <c r="EBS208" s="424"/>
      <c r="EBT208" s="333"/>
      <c r="EBU208" s="334"/>
      <c r="EBV208" s="424"/>
      <c r="EBW208" s="224"/>
      <c r="EBX208" s="224"/>
      <c r="EBY208" s="335"/>
      <c r="EBZ208" s="335"/>
      <c r="ECA208" s="224"/>
      <c r="ECB208" s="424"/>
      <c r="ECC208" s="424"/>
      <c r="ECD208" s="333"/>
      <c r="ECE208" s="334"/>
      <c r="ECF208" s="424"/>
      <c r="ECG208" s="224"/>
      <c r="ECH208" s="224"/>
      <c r="ECI208" s="335"/>
      <c r="ECJ208" s="335"/>
      <c r="ECK208" s="224"/>
      <c r="ECL208" s="424"/>
      <c r="ECM208" s="424"/>
      <c r="ECN208" s="333"/>
      <c r="ECO208" s="334"/>
      <c r="ECP208" s="424"/>
      <c r="ECQ208" s="224"/>
      <c r="ECR208" s="224"/>
      <c r="ECS208" s="335"/>
      <c r="ECT208" s="335"/>
      <c r="ECU208" s="224"/>
      <c r="ECV208" s="424"/>
      <c r="ECW208" s="424"/>
      <c r="ECX208" s="333"/>
      <c r="ECY208" s="334"/>
      <c r="ECZ208" s="424"/>
      <c r="EDA208" s="224"/>
      <c r="EDB208" s="224"/>
      <c r="EDC208" s="335"/>
      <c r="EDD208" s="335"/>
      <c r="EDE208" s="224"/>
      <c r="EDF208" s="424"/>
      <c r="EDG208" s="424"/>
      <c r="EDH208" s="333"/>
      <c r="EDI208" s="334"/>
      <c r="EDJ208" s="424"/>
      <c r="EDK208" s="224"/>
      <c r="EDL208" s="224"/>
      <c r="EDM208" s="335"/>
      <c r="EDN208" s="335"/>
      <c r="EDO208" s="224"/>
      <c r="EDP208" s="424"/>
      <c r="EDQ208" s="424"/>
      <c r="EDR208" s="333"/>
      <c r="EDS208" s="334"/>
      <c r="EDT208" s="424"/>
      <c r="EDU208" s="224"/>
      <c r="EDV208" s="224"/>
      <c r="EDW208" s="335"/>
      <c r="EDX208" s="335"/>
      <c r="EDY208" s="224"/>
      <c r="EDZ208" s="424"/>
      <c r="EEA208" s="424"/>
      <c r="EEB208" s="333"/>
      <c r="EEC208" s="334"/>
      <c r="EED208" s="424"/>
      <c r="EEE208" s="224"/>
      <c r="EEF208" s="224"/>
      <c r="EEG208" s="335"/>
      <c r="EEH208" s="335"/>
      <c r="EEI208" s="224"/>
      <c r="EEJ208" s="424"/>
      <c r="EEK208" s="424"/>
      <c r="EEL208" s="333"/>
      <c r="EEM208" s="334"/>
      <c r="EEN208" s="424"/>
      <c r="EEO208" s="224"/>
      <c r="EEP208" s="224"/>
      <c r="EEQ208" s="335"/>
      <c r="EER208" s="335"/>
      <c r="EES208" s="224"/>
      <c r="EET208" s="424"/>
      <c r="EEU208" s="424"/>
      <c r="EEV208" s="333"/>
      <c r="EEW208" s="334"/>
      <c r="EEX208" s="424"/>
      <c r="EEY208" s="224"/>
      <c r="EEZ208" s="224"/>
      <c r="EFA208" s="335"/>
      <c r="EFB208" s="335"/>
      <c r="EFC208" s="224"/>
      <c r="EFD208" s="424"/>
      <c r="EFE208" s="424"/>
      <c r="EFF208" s="333"/>
      <c r="EFG208" s="334"/>
      <c r="EFH208" s="424"/>
      <c r="EFI208" s="224"/>
      <c r="EFJ208" s="224"/>
      <c r="EFK208" s="335"/>
      <c r="EFL208" s="335"/>
      <c r="EFM208" s="224"/>
      <c r="EFN208" s="424"/>
      <c r="EFO208" s="424"/>
      <c r="EFP208" s="333"/>
      <c r="EFQ208" s="334"/>
      <c r="EFR208" s="424"/>
      <c r="EFS208" s="224"/>
      <c r="EFT208" s="224"/>
      <c r="EFU208" s="335"/>
      <c r="EFV208" s="335"/>
      <c r="EFW208" s="224"/>
      <c r="EFX208" s="424"/>
      <c r="EFY208" s="424"/>
      <c r="EFZ208" s="333"/>
      <c r="EGA208" s="334"/>
      <c r="EGB208" s="424"/>
      <c r="EGC208" s="224"/>
      <c r="EGD208" s="224"/>
      <c r="EGE208" s="335"/>
      <c r="EGF208" s="335"/>
      <c r="EGG208" s="224"/>
      <c r="EGH208" s="424"/>
      <c r="EGI208" s="424"/>
      <c r="EGJ208" s="333"/>
      <c r="EGK208" s="334"/>
      <c r="EGL208" s="424"/>
      <c r="EGM208" s="224"/>
      <c r="EGN208" s="224"/>
      <c r="EGO208" s="335"/>
      <c r="EGP208" s="335"/>
      <c r="EGQ208" s="224"/>
      <c r="EGR208" s="424"/>
      <c r="EGS208" s="424"/>
      <c r="EGT208" s="333"/>
      <c r="EGU208" s="334"/>
      <c r="EGV208" s="424"/>
      <c r="EGW208" s="224"/>
      <c r="EGX208" s="224"/>
      <c r="EGY208" s="335"/>
      <c r="EGZ208" s="335"/>
      <c r="EHA208" s="224"/>
      <c r="EHB208" s="424"/>
      <c r="EHC208" s="424"/>
      <c r="EHD208" s="333"/>
      <c r="EHE208" s="334"/>
      <c r="EHF208" s="424"/>
      <c r="EHG208" s="224"/>
      <c r="EHH208" s="224"/>
      <c r="EHI208" s="335"/>
      <c r="EHJ208" s="335"/>
      <c r="EHK208" s="224"/>
      <c r="EHL208" s="424"/>
      <c r="EHM208" s="424"/>
      <c r="EHN208" s="333"/>
      <c r="EHO208" s="334"/>
      <c r="EHP208" s="424"/>
      <c r="EHQ208" s="224"/>
      <c r="EHR208" s="224"/>
      <c r="EHS208" s="335"/>
      <c r="EHT208" s="335"/>
      <c r="EHU208" s="224"/>
      <c r="EHV208" s="424"/>
      <c r="EHW208" s="424"/>
      <c r="EHX208" s="333"/>
      <c r="EHY208" s="334"/>
      <c r="EHZ208" s="424"/>
      <c r="EIA208" s="224"/>
      <c r="EIB208" s="224"/>
      <c r="EIC208" s="335"/>
      <c r="EID208" s="335"/>
      <c r="EIE208" s="224"/>
      <c r="EIF208" s="424"/>
      <c r="EIG208" s="424"/>
      <c r="EIH208" s="333"/>
      <c r="EII208" s="334"/>
      <c r="EIJ208" s="424"/>
      <c r="EIK208" s="224"/>
      <c r="EIL208" s="224"/>
      <c r="EIM208" s="335"/>
      <c r="EIN208" s="335"/>
      <c r="EIO208" s="224"/>
      <c r="EIP208" s="424"/>
      <c r="EIQ208" s="424"/>
      <c r="EIR208" s="333"/>
      <c r="EIS208" s="334"/>
      <c r="EIT208" s="424"/>
      <c r="EIU208" s="224"/>
      <c r="EIV208" s="224"/>
      <c r="EIW208" s="335"/>
      <c r="EIX208" s="335"/>
      <c r="EIY208" s="224"/>
      <c r="EIZ208" s="424"/>
      <c r="EJA208" s="424"/>
      <c r="EJB208" s="333"/>
      <c r="EJC208" s="334"/>
      <c r="EJD208" s="424"/>
      <c r="EJE208" s="224"/>
      <c r="EJF208" s="224"/>
      <c r="EJG208" s="335"/>
      <c r="EJH208" s="335"/>
      <c r="EJI208" s="224"/>
      <c r="EJJ208" s="424"/>
      <c r="EJK208" s="424"/>
      <c r="EJL208" s="333"/>
      <c r="EJM208" s="334"/>
      <c r="EJN208" s="424"/>
      <c r="EJO208" s="224"/>
      <c r="EJP208" s="224"/>
      <c r="EJQ208" s="335"/>
      <c r="EJR208" s="335"/>
      <c r="EJS208" s="224"/>
      <c r="EJT208" s="424"/>
      <c r="EJU208" s="424"/>
      <c r="EJV208" s="333"/>
      <c r="EJW208" s="334"/>
      <c r="EJX208" s="424"/>
      <c r="EJY208" s="224"/>
      <c r="EJZ208" s="224"/>
      <c r="EKA208" s="335"/>
      <c r="EKB208" s="335"/>
      <c r="EKC208" s="224"/>
      <c r="EKD208" s="424"/>
      <c r="EKE208" s="424"/>
      <c r="EKF208" s="333"/>
      <c r="EKG208" s="334"/>
      <c r="EKH208" s="424"/>
      <c r="EKI208" s="224"/>
      <c r="EKJ208" s="224"/>
      <c r="EKK208" s="335"/>
      <c r="EKL208" s="335"/>
      <c r="EKM208" s="224"/>
      <c r="EKN208" s="424"/>
      <c r="EKO208" s="424"/>
      <c r="EKP208" s="333"/>
      <c r="EKQ208" s="334"/>
      <c r="EKR208" s="424"/>
      <c r="EKS208" s="224"/>
      <c r="EKT208" s="224"/>
      <c r="EKU208" s="335"/>
      <c r="EKV208" s="335"/>
      <c r="EKW208" s="224"/>
      <c r="EKX208" s="424"/>
      <c r="EKY208" s="424"/>
      <c r="EKZ208" s="333"/>
      <c r="ELA208" s="334"/>
      <c r="ELB208" s="424"/>
      <c r="ELC208" s="224"/>
      <c r="ELD208" s="224"/>
      <c r="ELE208" s="335"/>
      <c r="ELF208" s="335"/>
      <c r="ELG208" s="224"/>
      <c r="ELH208" s="424"/>
      <c r="ELI208" s="424"/>
      <c r="ELJ208" s="333"/>
      <c r="ELK208" s="334"/>
      <c r="ELL208" s="424"/>
      <c r="ELM208" s="224"/>
      <c r="ELN208" s="224"/>
      <c r="ELO208" s="335"/>
      <c r="ELP208" s="335"/>
      <c r="ELQ208" s="224"/>
      <c r="ELR208" s="424"/>
      <c r="ELS208" s="424"/>
      <c r="ELT208" s="333"/>
      <c r="ELU208" s="334"/>
      <c r="ELV208" s="424"/>
      <c r="ELW208" s="224"/>
      <c r="ELX208" s="224"/>
      <c r="ELY208" s="335"/>
      <c r="ELZ208" s="335"/>
      <c r="EMA208" s="224"/>
      <c r="EMB208" s="424"/>
      <c r="EMC208" s="424"/>
      <c r="EMD208" s="333"/>
      <c r="EME208" s="334"/>
      <c r="EMF208" s="424"/>
      <c r="EMG208" s="224"/>
      <c r="EMH208" s="224"/>
      <c r="EMI208" s="335"/>
      <c r="EMJ208" s="335"/>
      <c r="EMK208" s="224"/>
      <c r="EML208" s="424"/>
      <c r="EMM208" s="424"/>
      <c r="EMN208" s="333"/>
      <c r="EMO208" s="334"/>
      <c r="EMP208" s="424"/>
      <c r="EMQ208" s="224"/>
      <c r="EMR208" s="224"/>
      <c r="EMS208" s="335"/>
      <c r="EMT208" s="335"/>
      <c r="EMU208" s="224"/>
      <c r="EMV208" s="424"/>
      <c r="EMW208" s="424"/>
      <c r="EMX208" s="333"/>
      <c r="EMY208" s="334"/>
      <c r="EMZ208" s="424"/>
      <c r="ENA208" s="224"/>
      <c r="ENB208" s="224"/>
      <c r="ENC208" s="335"/>
      <c r="END208" s="335"/>
      <c r="ENE208" s="224"/>
      <c r="ENF208" s="424"/>
      <c r="ENG208" s="424"/>
      <c r="ENH208" s="333"/>
      <c r="ENI208" s="334"/>
      <c r="ENJ208" s="424"/>
      <c r="ENK208" s="224"/>
      <c r="ENL208" s="224"/>
      <c r="ENM208" s="335"/>
      <c r="ENN208" s="335"/>
      <c r="ENO208" s="224"/>
      <c r="ENP208" s="424"/>
      <c r="ENQ208" s="424"/>
      <c r="ENR208" s="333"/>
      <c r="ENS208" s="334"/>
      <c r="ENT208" s="424"/>
      <c r="ENU208" s="224"/>
      <c r="ENV208" s="224"/>
      <c r="ENW208" s="335"/>
      <c r="ENX208" s="335"/>
      <c r="ENY208" s="224"/>
      <c r="ENZ208" s="424"/>
      <c r="EOA208" s="424"/>
      <c r="EOB208" s="333"/>
      <c r="EOC208" s="334"/>
      <c r="EOD208" s="424"/>
      <c r="EOE208" s="224"/>
      <c r="EOF208" s="224"/>
      <c r="EOG208" s="335"/>
      <c r="EOH208" s="335"/>
      <c r="EOI208" s="224"/>
      <c r="EOJ208" s="424"/>
      <c r="EOK208" s="424"/>
      <c r="EOL208" s="333"/>
      <c r="EOM208" s="334"/>
      <c r="EON208" s="424"/>
      <c r="EOO208" s="224"/>
      <c r="EOP208" s="224"/>
      <c r="EOQ208" s="335"/>
      <c r="EOR208" s="335"/>
      <c r="EOS208" s="224"/>
      <c r="EOT208" s="424"/>
      <c r="EOU208" s="424"/>
      <c r="EOV208" s="333"/>
      <c r="EOW208" s="334"/>
      <c r="EOX208" s="424"/>
      <c r="EOY208" s="224"/>
      <c r="EOZ208" s="224"/>
      <c r="EPA208" s="335"/>
      <c r="EPB208" s="335"/>
      <c r="EPC208" s="224"/>
      <c r="EPD208" s="424"/>
      <c r="EPE208" s="424"/>
      <c r="EPF208" s="333"/>
      <c r="EPG208" s="334"/>
      <c r="EPH208" s="424"/>
      <c r="EPI208" s="224"/>
      <c r="EPJ208" s="224"/>
      <c r="EPK208" s="335"/>
      <c r="EPL208" s="335"/>
      <c r="EPM208" s="224"/>
      <c r="EPN208" s="424"/>
      <c r="EPO208" s="424"/>
      <c r="EPP208" s="333"/>
      <c r="EPQ208" s="334"/>
      <c r="EPR208" s="424"/>
      <c r="EPS208" s="224"/>
      <c r="EPT208" s="224"/>
      <c r="EPU208" s="335"/>
      <c r="EPV208" s="335"/>
      <c r="EPW208" s="224"/>
      <c r="EPX208" s="424"/>
      <c r="EPY208" s="424"/>
      <c r="EPZ208" s="333"/>
      <c r="EQA208" s="334"/>
      <c r="EQB208" s="424"/>
      <c r="EQC208" s="224"/>
      <c r="EQD208" s="224"/>
      <c r="EQE208" s="335"/>
      <c r="EQF208" s="335"/>
      <c r="EQG208" s="224"/>
      <c r="EQH208" s="424"/>
      <c r="EQI208" s="424"/>
      <c r="EQJ208" s="333"/>
      <c r="EQK208" s="334"/>
      <c r="EQL208" s="424"/>
      <c r="EQM208" s="224"/>
      <c r="EQN208" s="224"/>
      <c r="EQO208" s="335"/>
      <c r="EQP208" s="335"/>
      <c r="EQQ208" s="224"/>
      <c r="EQR208" s="424"/>
      <c r="EQS208" s="424"/>
      <c r="EQT208" s="333"/>
      <c r="EQU208" s="334"/>
      <c r="EQV208" s="424"/>
      <c r="EQW208" s="224"/>
      <c r="EQX208" s="224"/>
      <c r="EQY208" s="335"/>
      <c r="EQZ208" s="335"/>
      <c r="ERA208" s="224"/>
      <c r="ERB208" s="424"/>
      <c r="ERC208" s="424"/>
      <c r="ERD208" s="333"/>
      <c r="ERE208" s="334"/>
      <c r="ERF208" s="424"/>
      <c r="ERG208" s="224"/>
      <c r="ERH208" s="224"/>
      <c r="ERI208" s="335"/>
      <c r="ERJ208" s="335"/>
      <c r="ERK208" s="224"/>
      <c r="ERL208" s="424"/>
      <c r="ERM208" s="424"/>
      <c r="ERN208" s="333"/>
      <c r="ERO208" s="334"/>
      <c r="ERP208" s="424"/>
      <c r="ERQ208" s="224"/>
      <c r="ERR208" s="224"/>
      <c r="ERS208" s="335"/>
      <c r="ERT208" s="335"/>
      <c r="ERU208" s="224"/>
      <c r="ERV208" s="424"/>
      <c r="ERW208" s="424"/>
      <c r="ERX208" s="333"/>
      <c r="ERY208" s="334"/>
      <c r="ERZ208" s="424"/>
      <c r="ESA208" s="224"/>
      <c r="ESB208" s="224"/>
      <c r="ESC208" s="335"/>
      <c r="ESD208" s="335"/>
      <c r="ESE208" s="224"/>
      <c r="ESF208" s="424"/>
      <c r="ESG208" s="424"/>
      <c r="ESH208" s="333"/>
      <c r="ESI208" s="334"/>
      <c r="ESJ208" s="424"/>
      <c r="ESK208" s="224"/>
      <c r="ESL208" s="224"/>
      <c r="ESM208" s="335"/>
      <c r="ESN208" s="335"/>
      <c r="ESO208" s="224"/>
      <c r="ESP208" s="424"/>
      <c r="ESQ208" s="424"/>
      <c r="ESR208" s="333"/>
      <c r="ESS208" s="334"/>
      <c r="EST208" s="424"/>
      <c r="ESU208" s="224"/>
      <c r="ESV208" s="224"/>
      <c r="ESW208" s="335"/>
      <c r="ESX208" s="335"/>
      <c r="ESY208" s="224"/>
      <c r="ESZ208" s="424"/>
      <c r="ETA208" s="424"/>
      <c r="ETB208" s="333"/>
      <c r="ETC208" s="334"/>
      <c r="ETD208" s="424"/>
      <c r="ETE208" s="224"/>
      <c r="ETF208" s="224"/>
      <c r="ETG208" s="335"/>
      <c r="ETH208" s="335"/>
      <c r="ETI208" s="224"/>
      <c r="ETJ208" s="424"/>
      <c r="ETK208" s="424"/>
      <c r="ETL208" s="333"/>
      <c r="ETM208" s="334"/>
      <c r="ETN208" s="424"/>
      <c r="ETO208" s="224"/>
      <c r="ETP208" s="224"/>
      <c r="ETQ208" s="335"/>
      <c r="ETR208" s="335"/>
      <c r="ETS208" s="224"/>
      <c r="ETT208" s="424"/>
      <c r="ETU208" s="424"/>
      <c r="ETV208" s="333"/>
      <c r="ETW208" s="334"/>
      <c r="ETX208" s="424"/>
      <c r="ETY208" s="224"/>
      <c r="ETZ208" s="224"/>
      <c r="EUA208" s="335"/>
      <c r="EUB208" s="335"/>
      <c r="EUC208" s="224"/>
      <c r="EUD208" s="424"/>
      <c r="EUE208" s="424"/>
      <c r="EUF208" s="333"/>
      <c r="EUG208" s="334"/>
      <c r="EUH208" s="424"/>
      <c r="EUI208" s="224"/>
      <c r="EUJ208" s="224"/>
      <c r="EUK208" s="335"/>
      <c r="EUL208" s="335"/>
      <c r="EUM208" s="224"/>
      <c r="EUN208" s="424"/>
      <c r="EUO208" s="424"/>
      <c r="EUP208" s="333"/>
      <c r="EUQ208" s="334"/>
      <c r="EUR208" s="424"/>
      <c r="EUS208" s="224"/>
      <c r="EUT208" s="224"/>
      <c r="EUU208" s="335"/>
      <c r="EUV208" s="335"/>
      <c r="EUW208" s="224"/>
      <c r="EUX208" s="424"/>
      <c r="EUY208" s="424"/>
      <c r="EUZ208" s="333"/>
      <c r="EVA208" s="334"/>
      <c r="EVB208" s="424"/>
      <c r="EVC208" s="224"/>
      <c r="EVD208" s="224"/>
      <c r="EVE208" s="335"/>
      <c r="EVF208" s="335"/>
      <c r="EVG208" s="224"/>
      <c r="EVH208" s="424"/>
      <c r="EVI208" s="424"/>
      <c r="EVJ208" s="333"/>
      <c r="EVK208" s="334"/>
      <c r="EVL208" s="424"/>
      <c r="EVM208" s="224"/>
      <c r="EVN208" s="224"/>
      <c r="EVO208" s="335"/>
      <c r="EVP208" s="335"/>
      <c r="EVQ208" s="224"/>
      <c r="EVR208" s="424"/>
      <c r="EVS208" s="424"/>
      <c r="EVT208" s="333"/>
      <c r="EVU208" s="334"/>
      <c r="EVV208" s="424"/>
      <c r="EVW208" s="224"/>
      <c r="EVX208" s="224"/>
      <c r="EVY208" s="335"/>
      <c r="EVZ208" s="335"/>
      <c r="EWA208" s="224"/>
      <c r="EWB208" s="424"/>
      <c r="EWC208" s="424"/>
      <c r="EWD208" s="333"/>
      <c r="EWE208" s="334"/>
      <c r="EWF208" s="424"/>
      <c r="EWG208" s="224"/>
      <c r="EWH208" s="224"/>
      <c r="EWI208" s="335"/>
      <c r="EWJ208" s="335"/>
      <c r="EWK208" s="224"/>
      <c r="EWL208" s="424"/>
      <c r="EWM208" s="424"/>
      <c r="EWN208" s="333"/>
      <c r="EWO208" s="334"/>
      <c r="EWP208" s="424"/>
      <c r="EWQ208" s="224"/>
      <c r="EWR208" s="224"/>
      <c r="EWS208" s="335"/>
      <c r="EWT208" s="335"/>
      <c r="EWU208" s="224"/>
      <c r="EWV208" s="424"/>
      <c r="EWW208" s="424"/>
      <c r="EWX208" s="333"/>
      <c r="EWY208" s="334"/>
      <c r="EWZ208" s="424"/>
      <c r="EXA208" s="224"/>
      <c r="EXB208" s="224"/>
      <c r="EXC208" s="335"/>
      <c r="EXD208" s="335"/>
      <c r="EXE208" s="224"/>
      <c r="EXF208" s="424"/>
      <c r="EXG208" s="424"/>
      <c r="EXH208" s="333"/>
      <c r="EXI208" s="334"/>
      <c r="EXJ208" s="424"/>
      <c r="EXK208" s="224"/>
      <c r="EXL208" s="224"/>
      <c r="EXM208" s="335"/>
      <c r="EXN208" s="335"/>
      <c r="EXO208" s="224"/>
      <c r="EXP208" s="424"/>
      <c r="EXQ208" s="424"/>
      <c r="EXR208" s="333"/>
      <c r="EXS208" s="334"/>
      <c r="EXT208" s="424"/>
      <c r="EXU208" s="224"/>
      <c r="EXV208" s="224"/>
      <c r="EXW208" s="335"/>
      <c r="EXX208" s="335"/>
      <c r="EXY208" s="224"/>
      <c r="EXZ208" s="424"/>
      <c r="EYA208" s="424"/>
      <c r="EYB208" s="333"/>
      <c r="EYC208" s="334"/>
      <c r="EYD208" s="424"/>
      <c r="EYE208" s="224"/>
      <c r="EYF208" s="224"/>
      <c r="EYG208" s="335"/>
      <c r="EYH208" s="335"/>
      <c r="EYI208" s="224"/>
      <c r="EYJ208" s="424"/>
      <c r="EYK208" s="424"/>
      <c r="EYL208" s="333"/>
      <c r="EYM208" s="334"/>
      <c r="EYN208" s="424"/>
      <c r="EYO208" s="224"/>
      <c r="EYP208" s="224"/>
      <c r="EYQ208" s="335"/>
      <c r="EYR208" s="335"/>
      <c r="EYS208" s="224"/>
      <c r="EYT208" s="424"/>
      <c r="EYU208" s="424"/>
      <c r="EYV208" s="333"/>
      <c r="EYW208" s="334"/>
      <c r="EYX208" s="424"/>
      <c r="EYY208" s="224"/>
      <c r="EYZ208" s="224"/>
      <c r="EZA208" s="335"/>
      <c r="EZB208" s="335"/>
      <c r="EZC208" s="224"/>
      <c r="EZD208" s="424"/>
      <c r="EZE208" s="424"/>
      <c r="EZF208" s="333"/>
      <c r="EZG208" s="334"/>
      <c r="EZH208" s="424"/>
      <c r="EZI208" s="224"/>
      <c r="EZJ208" s="224"/>
      <c r="EZK208" s="335"/>
      <c r="EZL208" s="335"/>
      <c r="EZM208" s="224"/>
      <c r="EZN208" s="424"/>
      <c r="EZO208" s="424"/>
      <c r="EZP208" s="333"/>
      <c r="EZQ208" s="334"/>
      <c r="EZR208" s="424"/>
      <c r="EZS208" s="224"/>
      <c r="EZT208" s="224"/>
      <c r="EZU208" s="335"/>
      <c r="EZV208" s="335"/>
      <c r="EZW208" s="224"/>
      <c r="EZX208" s="424"/>
      <c r="EZY208" s="424"/>
      <c r="EZZ208" s="333"/>
      <c r="FAA208" s="334"/>
      <c r="FAB208" s="424"/>
      <c r="FAC208" s="224"/>
      <c r="FAD208" s="224"/>
      <c r="FAE208" s="335"/>
      <c r="FAF208" s="335"/>
      <c r="FAG208" s="224"/>
      <c r="FAH208" s="424"/>
      <c r="FAI208" s="424"/>
      <c r="FAJ208" s="333"/>
      <c r="FAK208" s="334"/>
      <c r="FAL208" s="424"/>
      <c r="FAM208" s="224"/>
      <c r="FAN208" s="224"/>
      <c r="FAO208" s="335"/>
      <c r="FAP208" s="335"/>
      <c r="FAQ208" s="224"/>
      <c r="FAR208" s="424"/>
      <c r="FAS208" s="424"/>
      <c r="FAT208" s="333"/>
      <c r="FAU208" s="334"/>
      <c r="FAV208" s="424"/>
      <c r="FAW208" s="224"/>
      <c r="FAX208" s="224"/>
      <c r="FAY208" s="335"/>
      <c r="FAZ208" s="335"/>
      <c r="FBA208" s="224"/>
      <c r="FBB208" s="424"/>
      <c r="FBC208" s="424"/>
      <c r="FBD208" s="333"/>
      <c r="FBE208" s="334"/>
      <c r="FBF208" s="424"/>
      <c r="FBG208" s="224"/>
      <c r="FBH208" s="224"/>
      <c r="FBI208" s="335"/>
      <c r="FBJ208" s="335"/>
      <c r="FBK208" s="224"/>
      <c r="FBL208" s="424"/>
      <c r="FBM208" s="424"/>
      <c r="FBN208" s="333"/>
      <c r="FBO208" s="334"/>
      <c r="FBP208" s="424"/>
      <c r="FBQ208" s="224"/>
      <c r="FBR208" s="224"/>
      <c r="FBS208" s="335"/>
      <c r="FBT208" s="335"/>
      <c r="FBU208" s="224"/>
      <c r="FBV208" s="424"/>
      <c r="FBW208" s="424"/>
      <c r="FBX208" s="333"/>
      <c r="FBY208" s="334"/>
      <c r="FBZ208" s="424"/>
      <c r="FCA208" s="224"/>
      <c r="FCB208" s="224"/>
      <c r="FCC208" s="335"/>
      <c r="FCD208" s="335"/>
      <c r="FCE208" s="224"/>
      <c r="FCF208" s="424"/>
      <c r="FCG208" s="424"/>
      <c r="FCH208" s="333"/>
      <c r="FCI208" s="334"/>
      <c r="FCJ208" s="424"/>
      <c r="FCK208" s="224"/>
      <c r="FCL208" s="224"/>
      <c r="FCM208" s="335"/>
      <c r="FCN208" s="335"/>
      <c r="FCO208" s="224"/>
      <c r="FCP208" s="424"/>
      <c r="FCQ208" s="424"/>
      <c r="FCR208" s="333"/>
      <c r="FCS208" s="334"/>
      <c r="FCT208" s="424"/>
      <c r="FCU208" s="224"/>
      <c r="FCV208" s="224"/>
      <c r="FCW208" s="335"/>
      <c r="FCX208" s="335"/>
      <c r="FCY208" s="224"/>
      <c r="FCZ208" s="424"/>
      <c r="FDA208" s="424"/>
      <c r="FDB208" s="333"/>
      <c r="FDC208" s="334"/>
      <c r="FDD208" s="424"/>
      <c r="FDE208" s="224"/>
      <c r="FDF208" s="224"/>
      <c r="FDG208" s="335"/>
      <c r="FDH208" s="335"/>
      <c r="FDI208" s="224"/>
      <c r="FDJ208" s="424"/>
      <c r="FDK208" s="424"/>
      <c r="FDL208" s="333"/>
      <c r="FDM208" s="334"/>
      <c r="FDN208" s="424"/>
      <c r="FDO208" s="224"/>
      <c r="FDP208" s="224"/>
      <c r="FDQ208" s="335"/>
      <c r="FDR208" s="335"/>
      <c r="FDS208" s="224"/>
      <c r="FDT208" s="424"/>
      <c r="FDU208" s="424"/>
      <c r="FDV208" s="333"/>
      <c r="FDW208" s="334"/>
      <c r="FDX208" s="424"/>
      <c r="FDY208" s="224"/>
      <c r="FDZ208" s="224"/>
      <c r="FEA208" s="335"/>
      <c r="FEB208" s="335"/>
      <c r="FEC208" s="224"/>
      <c r="FED208" s="424"/>
      <c r="FEE208" s="424"/>
      <c r="FEF208" s="333"/>
      <c r="FEG208" s="334"/>
      <c r="FEH208" s="424"/>
      <c r="FEI208" s="224"/>
      <c r="FEJ208" s="224"/>
      <c r="FEK208" s="335"/>
      <c r="FEL208" s="335"/>
      <c r="FEM208" s="224"/>
      <c r="FEN208" s="424"/>
      <c r="FEO208" s="424"/>
      <c r="FEP208" s="333"/>
      <c r="FEQ208" s="334"/>
      <c r="FER208" s="424"/>
      <c r="FES208" s="224"/>
      <c r="FET208" s="224"/>
      <c r="FEU208" s="335"/>
      <c r="FEV208" s="335"/>
      <c r="FEW208" s="224"/>
      <c r="FEX208" s="424"/>
      <c r="FEY208" s="424"/>
      <c r="FEZ208" s="333"/>
      <c r="FFA208" s="334"/>
      <c r="FFB208" s="424"/>
      <c r="FFC208" s="224"/>
      <c r="FFD208" s="224"/>
      <c r="FFE208" s="335"/>
      <c r="FFF208" s="335"/>
      <c r="FFG208" s="224"/>
      <c r="FFH208" s="424"/>
      <c r="FFI208" s="424"/>
      <c r="FFJ208" s="333"/>
      <c r="FFK208" s="334"/>
      <c r="FFL208" s="424"/>
      <c r="FFM208" s="224"/>
      <c r="FFN208" s="224"/>
      <c r="FFO208" s="335"/>
      <c r="FFP208" s="335"/>
      <c r="FFQ208" s="224"/>
      <c r="FFR208" s="424"/>
      <c r="FFS208" s="424"/>
      <c r="FFT208" s="333"/>
      <c r="FFU208" s="334"/>
      <c r="FFV208" s="424"/>
      <c r="FFW208" s="224"/>
      <c r="FFX208" s="224"/>
      <c r="FFY208" s="335"/>
      <c r="FFZ208" s="335"/>
      <c r="FGA208" s="224"/>
      <c r="FGB208" s="424"/>
      <c r="FGC208" s="424"/>
      <c r="FGD208" s="333"/>
      <c r="FGE208" s="334"/>
      <c r="FGF208" s="424"/>
      <c r="FGG208" s="224"/>
      <c r="FGH208" s="224"/>
      <c r="FGI208" s="335"/>
      <c r="FGJ208" s="335"/>
      <c r="FGK208" s="224"/>
      <c r="FGL208" s="424"/>
      <c r="FGM208" s="424"/>
      <c r="FGN208" s="333"/>
      <c r="FGO208" s="334"/>
      <c r="FGP208" s="424"/>
      <c r="FGQ208" s="224"/>
      <c r="FGR208" s="224"/>
      <c r="FGS208" s="335"/>
      <c r="FGT208" s="335"/>
      <c r="FGU208" s="224"/>
      <c r="FGV208" s="424"/>
      <c r="FGW208" s="424"/>
      <c r="FGX208" s="333"/>
      <c r="FGY208" s="334"/>
      <c r="FGZ208" s="424"/>
      <c r="FHA208" s="224"/>
      <c r="FHB208" s="224"/>
      <c r="FHC208" s="335"/>
      <c r="FHD208" s="335"/>
      <c r="FHE208" s="224"/>
      <c r="FHF208" s="424"/>
      <c r="FHG208" s="424"/>
      <c r="FHH208" s="333"/>
      <c r="FHI208" s="334"/>
      <c r="FHJ208" s="424"/>
      <c r="FHK208" s="224"/>
      <c r="FHL208" s="224"/>
      <c r="FHM208" s="335"/>
      <c r="FHN208" s="335"/>
      <c r="FHO208" s="224"/>
      <c r="FHP208" s="424"/>
      <c r="FHQ208" s="424"/>
      <c r="FHR208" s="333"/>
      <c r="FHS208" s="334"/>
      <c r="FHT208" s="424"/>
      <c r="FHU208" s="224"/>
      <c r="FHV208" s="224"/>
      <c r="FHW208" s="335"/>
      <c r="FHX208" s="335"/>
      <c r="FHY208" s="224"/>
      <c r="FHZ208" s="424"/>
      <c r="FIA208" s="424"/>
      <c r="FIB208" s="333"/>
      <c r="FIC208" s="334"/>
      <c r="FID208" s="424"/>
      <c r="FIE208" s="224"/>
      <c r="FIF208" s="224"/>
      <c r="FIG208" s="335"/>
      <c r="FIH208" s="335"/>
      <c r="FII208" s="224"/>
      <c r="FIJ208" s="424"/>
      <c r="FIK208" s="424"/>
      <c r="FIL208" s="333"/>
      <c r="FIM208" s="334"/>
      <c r="FIN208" s="424"/>
      <c r="FIO208" s="224"/>
      <c r="FIP208" s="224"/>
      <c r="FIQ208" s="335"/>
      <c r="FIR208" s="335"/>
      <c r="FIS208" s="224"/>
      <c r="FIT208" s="424"/>
      <c r="FIU208" s="424"/>
      <c r="FIV208" s="333"/>
      <c r="FIW208" s="334"/>
      <c r="FIX208" s="424"/>
      <c r="FIY208" s="224"/>
      <c r="FIZ208" s="224"/>
      <c r="FJA208" s="335"/>
      <c r="FJB208" s="335"/>
      <c r="FJC208" s="224"/>
      <c r="FJD208" s="424"/>
      <c r="FJE208" s="424"/>
      <c r="FJF208" s="333"/>
      <c r="FJG208" s="334"/>
      <c r="FJH208" s="424"/>
      <c r="FJI208" s="224"/>
      <c r="FJJ208" s="224"/>
      <c r="FJK208" s="335"/>
      <c r="FJL208" s="335"/>
      <c r="FJM208" s="224"/>
      <c r="FJN208" s="424"/>
      <c r="FJO208" s="424"/>
      <c r="FJP208" s="333"/>
      <c r="FJQ208" s="334"/>
      <c r="FJR208" s="424"/>
      <c r="FJS208" s="224"/>
      <c r="FJT208" s="224"/>
      <c r="FJU208" s="335"/>
      <c r="FJV208" s="335"/>
      <c r="FJW208" s="224"/>
      <c r="FJX208" s="424"/>
      <c r="FJY208" s="424"/>
      <c r="FJZ208" s="333"/>
      <c r="FKA208" s="334"/>
      <c r="FKB208" s="424"/>
      <c r="FKC208" s="224"/>
      <c r="FKD208" s="224"/>
      <c r="FKE208" s="335"/>
      <c r="FKF208" s="335"/>
      <c r="FKG208" s="224"/>
      <c r="FKH208" s="424"/>
      <c r="FKI208" s="424"/>
      <c r="FKJ208" s="333"/>
      <c r="FKK208" s="334"/>
      <c r="FKL208" s="424"/>
      <c r="FKM208" s="224"/>
      <c r="FKN208" s="224"/>
      <c r="FKO208" s="335"/>
      <c r="FKP208" s="335"/>
      <c r="FKQ208" s="224"/>
      <c r="FKR208" s="424"/>
      <c r="FKS208" s="424"/>
      <c r="FKT208" s="333"/>
      <c r="FKU208" s="334"/>
      <c r="FKV208" s="424"/>
      <c r="FKW208" s="224"/>
      <c r="FKX208" s="224"/>
      <c r="FKY208" s="335"/>
      <c r="FKZ208" s="335"/>
      <c r="FLA208" s="224"/>
      <c r="FLB208" s="424"/>
      <c r="FLC208" s="424"/>
      <c r="FLD208" s="333"/>
      <c r="FLE208" s="334"/>
      <c r="FLF208" s="424"/>
      <c r="FLG208" s="224"/>
      <c r="FLH208" s="224"/>
      <c r="FLI208" s="335"/>
      <c r="FLJ208" s="335"/>
      <c r="FLK208" s="224"/>
      <c r="FLL208" s="424"/>
      <c r="FLM208" s="424"/>
      <c r="FLN208" s="333"/>
      <c r="FLO208" s="334"/>
      <c r="FLP208" s="424"/>
      <c r="FLQ208" s="224"/>
      <c r="FLR208" s="224"/>
      <c r="FLS208" s="335"/>
      <c r="FLT208" s="335"/>
      <c r="FLU208" s="224"/>
      <c r="FLV208" s="424"/>
      <c r="FLW208" s="424"/>
      <c r="FLX208" s="333"/>
      <c r="FLY208" s="334"/>
      <c r="FLZ208" s="424"/>
      <c r="FMA208" s="224"/>
      <c r="FMB208" s="224"/>
      <c r="FMC208" s="335"/>
      <c r="FMD208" s="335"/>
      <c r="FME208" s="224"/>
      <c r="FMF208" s="424"/>
      <c r="FMG208" s="424"/>
      <c r="FMH208" s="333"/>
      <c r="FMI208" s="334"/>
      <c r="FMJ208" s="424"/>
      <c r="FMK208" s="224"/>
      <c r="FML208" s="224"/>
      <c r="FMM208" s="335"/>
      <c r="FMN208" s="335"/>
      <c r="FMO208" s="224"/>
      <c r="FMP208" s="424"/>
      <c r="FMQ208" s="424"/>
      <c r="FMR208" s="333"/>
      <c r="FMS208" s="334"/>
      <c r="FMT208" s="424"/>
      <c r="FMU208" s="224"/>
      <c r="FMV208" s="224"/>
      <c r="FMW208" s="335"/>
      <c r="FMX208" s="335"/>
      <c r="FMY208" s="224"/>
      <c r="FMZ208" s="424"/>
      <c r="FNA208" s="424"/>
      <c r="FNB208" s="333"/>
      <c r="FNC208" s="334"/>
      <c r="FND208" s="424"/>
      <c r="FNE208" s="224"/>
      <c r="FNF208" s="224"/>
      <c r="FNG208" s="335"/>
      <c r="FNH208" s="335"/>
      <c r="FNI208" s="224"/>
      <c r="FNJ208" s="424"/>
      <c r="FNK208" s="424"/>
      <c r="FNL208" s="333"/>
      <c r="FNM208" s="334"/>
      <c r="FNN208" s="424"/>
      <c r="FNO208" s="224"/>
      <c r="FNP208" s="224"/>
      <c r="FNQ208" s="335"/>
      <c r="FNR208" s="335"/>
      <c r="FNS208" s="224"/>
      <c r="FNT208" s="424"/>
      <c r="FNU208" s="424"/>
      <c r="FNV208" s="333"/>
      <c r="FNW208" s="334"/>
      <c r="FNX208" s="424"/>
      <c r="FNY208" s="224"/>
      <c r="FNZ208" s="224"/>
      <c r="FOA208" s="335"/>
      <c r="FOB208" s="335"/>
      <c r="FOC208" s="224"/>
      <c r="FOD208" s="424"/>
      <c r="FOE208" s="424"/>
      <c r="FOF208" s="333"/>
      <c r="FOG208" s="334"/>
      <c r="FOH208" s="424"/>
      <c r="FOI208" s="224"/>
      <c r="FOJ208" s="224"/>
      <c r="FOK208" s="335"/>
      <c r="FOL208" s="335"/>
      <c r="FOM208" s="224"/>
      <c r="FON208" s="424"/>
      <c r="FOO208" s="424"/>
      <c r="FOP208" s="333"/>
      <c r="FOQ208" s="334"/>
      <c r="FOR208" s="424"/>
      <c r="FOS208" s="224"/>
      <c r="FOT208" s="224"/>
      <c r="FOU208" s="335"/>
      <c r="FOV208" s="335"/>
      <c r="FOW208" s="224"/>
      <c r="FOX208" s="424"/>
      <c r="FOY208" s="424"/>
      <c r="FOZ208" s="333"/>
      <c r="FPA208" s="334"/>
      <c r="FPB208" s="424"/>
      <c r="FPC208" s="224"/>
      <c r="FPD208" s="224"/>
      <c r="FPE208" s="335"/>
      <c r="FPF208" s="335"/>
      <c r="FPG208" s="224"/>
      <c r="FPH208" s="424"/>
      <c r="FPI208" s="424"/>
      <c r="FPJ208" s="333"/>
      <c r="FPK208" s="334"/>
      <c r="FPL208" s="424"/>
      <c r="FPM208" s="224"/>
      <c r="FPN208" s="224"/>
      <c r="FPO208" s="335"/>
      <c r="FPP208" s="335"/>
      <c r="FPQ208" s="224"/>
      <c r="FPR208" s="424"/>
      <c r="FPS208" s="424"/>
      <c r="FPT208" s="333"/>
      <c r="FPU208" s="334"/>
      <c r="FPV208" s="424"/>
      <c r="FPW208" s="224"/>
      <c r="FPX208" s="224"/>
      <c r="FPY208" s="335"/>
      <c r="FPZ208" s="335"/>
      <c r="FQA208" s="224"/>
      <c r="FQB208" s="424"/>
      <c r="FQC208" s="424"/>
      <c r="FQD208" s="333"/>
      <c r="FQE208" s="334"/>
      <c r="FQF208" s="424"/>
      <c r="FQG208" s="224"/>
      <c r="FQH208" s="224"/>
      <c r="FQI208" s="335"/>
      <c r="FQJ208" s="335"/>
      <c r="FQK208" s="224"/>
      <c r="FQL208" s="424"/>
      <c r="FQM208" s="424"/>
      <c r="FQN208" s="333"/>
      <c r="FQO208" s="334"/>
      <c r="FQP208" s="424"/>
      <c r="FQQ208" s="224"/>
      <c r="FQR208" s="224"/>
      <c r="FQS208" s="335"/>
      <c r="FQT208" s="335"/>
      <c r="FQU208" s="224"/>
      <c r="FQV208" s="424"/>
      <c r="FQW208" s="424"/>
      <c r="FQX208" s="333"/>
      <c r="FQY208" s="334"/>
      <c r="FQZ208" s="424"/>
      <c r="FRA208" s="224"/>
      <c r="FRB208" s="224"/>
      <c r="FRC208" s="335"/>
      <c r="FRD208" s="335"/>
      <c r="FRE208" s="224"/>
      <c r="FRF208" s="424"/>
      <c r="FRG208" s="424"/>
      <c r="FRH208" s="333"/>
      <c r="FRI208" s="334"/>
      <c r="FRJ208" s="424"/>
      <c r="FRK208" s="224"/>
      <c r="FRL208" s="224"/>
      <c r="FRM208" s="335"/>
      <c r="FRN208" s="335"/>
      <c r="FRO208" s="224"/>
      <c r="FRP208" s="424"/>
      <c r="FRQ208" s="424"/>
      <c r="FRR208" s="333"/>
      <c r="FRS208" s="334"/>
      <c r="FRT208" s="424"/>
      <c r="FRU208" s="224"/>
      <c r="FRV208" s="224"/>
      <c r="FRW208" s="335"/>
      <c r="FRX208" s="335"/>
      <c r="FRY208" s="224"/>
      <c r="FRZ208" s="424"/>
      <c r="FSA208" s="424"/>
      <c r="FSB208" s="333"/>
      <c r="FSC208" s="334"/>
      <c r="FSD208" s="424"/>
      <c r="FSE208" s="224"/>
      <c r="FSF208" s="224"/>
      <c r="FSG208" s="335"/>
      <c r="FSH208" s="335"/>
      <c r="FSI208" s="224"/>
      <c r="FSJ208" s="424"/>
      <c r="FSK208" s="424"/>
      <c r="FSL208" s="333"/>
      <c r="FSM208" s="334"/>
      <c r="FSN208" s="424"/>
      <c r="FSO208" s="224"/>
      <c r="FSP208" s="224"/>
      <c r="FSQ208" s="335"/>
      <c r="FSR208" s="335"/>
      <c r="FSS208" s="224"/>
      <c r="FST208" s="424"/>
      <c r="FSU208" s="424"/>
      <c r="FSV208" s="333"/>
      <c r="FSW208" s="334"/>
      <c r="FSX208" s="424"/>
      <c r="FSY208" s="224"/>
      <c r="FSZ208" s="224"/>
      <c r="FTA208" s="335"/>
      <c r="FTB208" s="335"/>
      <c r="FTC208" s="224"/>
      <c r="FTD208" s="424"/>
      <c r="FTE208" s="424"/>
      <c r="FTF208" s="333"/>
      <c r="FTG208" s="334"/>
      <c r="FTH208" s="424"/>
      <c r="FTI208" s="224"/>
      <c r="FTJ208" s="224"/>
      <c r="FTK208" s="335"/>
      <c r="FTL208" s="335"/>
      <c r="FTM208" s="224"/>
      <c r="FTN208" s="424"/>
      <c r="FTO208" s="424"/>
      <c r="FTP208" s="333"/>
      <c r="FTQ208" s="334"/>
      <c r="FTR208" s="424"/>
      <c r="FTS208" s="224"/>
      <c r="FTT208" s="224"/>
      <c r="FTU208" s="335"/>
      <c r="FTV208" s="335"/>
      <c r="FTW208" s="224"/>
      <c r="FTX208" s="424"/>
      <c r="FTY208" s="424"/>
      <c r="FTZ208" s="333"/>
      <c r="FUA208" s="334"/>
      <c r="FUB208" s="424"/>
      <c r="FUC208" s="224"/>
      <c r="FUD208" s="224"/>
      <c r="FUE208" s="335"/>
      <c r="FUF208" s="335"/>
      <c r="FUG208" s="224"/>
      <c r="FUH208" s="424"/>
      <c r="FUI208" s="424"/>
      <c r="FUJ208" s="333"/>
      <c r="FUK208" s="334"/>
      <c r="FUL208" s="424"/>
      <c r="FUM208" s="224"/>
      <c r="FUN208" s="224"/>
      <c r="FUO208" s="335"/>
      <c r="FUP208" s="335"/>
      <c r="FUQ208" s="224"/>
      <c r="FUR208" s="424"/>
      <c r="FUS208" s="424"/>
      <c r="FUT208" s="333"/>
      <c r="FUU208" s="334"/>
      <c r="FUV208" s="424"/>
      <c r="FUW208" s="224"/>
      <c r="FUX208" s="224"/>
      <c r="FUY208" s="335"/>
      <c r="FUZ208" s="335"/>
      <c r="FVA208" s="224"/>
      <c r="FVB208" s="424"/>
      <c r="FVC208" s="424"/>
      <c r="FVD208" s="333"/>
      <c r="FVE208" s="334"/>
      <c r="FVF208" s="424"/>
      <c r="FVG208" s="224"/>
      <c r="FVH208" s="224"/>
      <c r="FVI208" s="335"/>
      <c r="FVJ208" s="335"/>
      <c r="FVK208" s="224"/>
      <c r="FVL208" s="424"/>
      <c r="FVM208" s="424"/>
      <c r="FVN208" s="333"/>
      <c r="FVO208" s="334"/>
      <c r="FVP208" s="424"/>
      <c r="FVQ208" s="224"/>
      <c r="FVR208" s="224"/>
      <c r="FVS208" s="335"/>
      <c r="FVT208" s="335"/>
      <c r="FVU208" s="224"/>
      <c r="FVV208" s="424"/>
      <c r="FVW208" s="424"/>
      <c r="FVX208" s="333"/>
      <c r="FVY208" s="334"/>
      <c r="FVZ208" s="424"/>
      <c r="FWA208" s="224"/>
      <c r="FWB208" s="224"/>
      <c r="FWC208" s="335"/>
      <c r="FWD208" s="335"/>
      <c r="FWE208" s="224"/>
      <c r="FWF208" s="424"/>
      <c r="FWG208" s="424"/>
      <c r="FWH208" s="333"/>
      <c r="FWI208" s="334"/>
      <c r="FWJ208" s="424"/>
      <c r="FWK208" s="224"/>
      <c r="FWL208" s="224"/>
      <c r="FWM208" s="335"/>
      <c r="FWN208" s="335"/>
      <c r="FWO208" s="224"/>
      <c r="FWP208" s="424"/>
      <c r="FWQ208" s="424"/>
      <c r="FWR208" s="333"/>
      <c r="FWS208" s="334"/>
      <c r="FWT208" s="424"/>
      <c r="FWU208" s="224"/>
      <c r="FWV208" s="224"/>
      <c r="FWW208" s="335"/>
      <c r="FWX208" s="335"/>
      <c r="FWY208" s="224"/>
      <c r="FWZ208" s="424"/>
      <c r="FXA208" s="424"/>
      <c r="FXB208" s="333"/>
      <c r="FXC208" s="334"/>
      <c r="FXD208" s="424"/>
      <c r="FXE208" s="224"/>
      <c r="FXF208" s="224"/>
      <c r="FXG208" s="335"/>
      <c r="FXH208" s="335"/>
      <c r="FXI208" s="224"/>
      <c r="FXJ208" s="424"/>
      <c r="FXK208" s="424"/>
      <c r="FXL208" s="333"/>
      <c r="FXM208" s="334"/>
      <c r="FXN208" s="424"/>
      <c r="FXO208" s="224"/>
      <c r="FXP208" s="224"/>
      <c r="FXQ208" s="335"/>
      <c r="FXR208" s="335"/>
      <c r="FXS208" s="224"/>
      <c r="FXT208" s="424"/>
      <c r="FXU208" s="424"/>
      <c r="FXV208" s="333"/>
      <c r="FXW208" s="334"/>
      <c r="FXX208" s="424"/>
      <c r="FXY208" s="224"/>
      <c r="FXZ208" s="224"/>
      <c r="FYA208" s="335"/>
      <c r="FYB208" s="335"/>
      <c r="FYC208" s="224"/>
      <c r="FYD208" s="424"/>
      <c r="FYE208" s="424"/>
      <c r="FYF208" s="333"/>
      <c r="FYG208" s="334"/>
      <c r="FYH208" s="424"/>
      <c r="FYI208" s="224"/>
      <c r="FYJ208" s="224"/>
      <c r="FYK208" s="335"/>
      <c r="FYL208" s="335"/>
      <c r="FYM208" s="224"/>
      <c r="FYN208" s="424"/>
      <c r="FYO208" s="424"/>
      <c r="FYP208" s="333"/>
      <c r="FYQ208" s="334"/>
      <c r="FYR208" s="424"/>
      <c r="FYS208" s="224"/>
      <c r="FYT208" s="224"/>
      <c r="FYU208" s="335"/>
      <c r="FYV208" s="335"/>
      <c r="FYW208" s="224"/>
      <c r="FYX208" s="424"/>
      <c r="FYY208" s="424"/>
      <c r="FYZ208" s="333"/>
      <c r="FZA208" s="334"/>
      <c r="FZB208" s="424"/>
      <c r="FZC208" s="224"/>
      <c r="FZD208" s="224"/>
      <c r="FZE208" s="335"/>
      <c r="FZF208" s="335"/>
      <c r="FZG208" s="224"/>
      <c r="FZH208" s="424"/>
      <c r="FZI208" s="424"/>
      <c r="FZJ208" s="333"/>
      <c r="FZK208" s="334"/>
      <c r="FZL208" s="424"/>
      <c r="FZM208" s="224"/>
      <c r="FZN208" s="224"/>
      <c r="FZO208" s="335"/>
      <c r="FZP208" s="335"/>
      <c r="FZQ208" s="224"/>
      <c r="FZR208" s="424"/>
      <c r="FZS208" s="424"/>
      <c r="FZT208" s="333"/>
      <c r="FZU208" s="334"/>
      <c r="FZV208" s="424"/>
      <c r="FZW208" s="224"/>
      <c r="FZX208" s="224"/>
      <c r="FZY208" s="335"/>
      <c r="FZZ208" s="335"/>
      <c r="GAA208" s="224"/>
      <c r="GAB208" s="424"/>
      <c r="GAC208" s="424"/>
      <c r="GAD208" s="333"/>
      <c r="GAE208" s="334"/>
      <c r="GAF208" s="424"/>
      <c r="GAG208" s="224"/>
      <c r="GAH208" s="224"/>
      <c r="GAI208" s="335"/>
      <c r="GAJ208" s="335"/>
      <c r="GAK208" s="224"/>
      <c r="GAL208" s="424"/>
      <c r="GAM208" s="424"/>
      <c r="GAN208" s="333"/>
      <c r="GAO208" s="334"/>
      <c r="GAP208" s="424"/>
      <c r="GAQ208" s="224"/>
      <c r="GAR208" s="224"/>
      <c r="GAS208" s="335"/>
      <c r="GAT208" s="335"/>
      <c r="GAU208" s="224"/>
      <c r="GAV208" s="424"/>
      <c r="GAW208" s="424"/>
      <c r="GAX208" s="333"/>
      <c r="GAY208" s="334"/>
      <c r="GAZ208" s="424"/>
      <c r="GBA208" s="224"/>
      <c r="GBB208" s="224"/>
      <c r="GBC208" s="335"/>
      <c r="GBD208" s="335"/>
      <c r="GBE208" s="224"/>
      <c r="GBF208" s="424"/>
      <c r="GBG208" s="424"/>
      <c r="GBH208" s="333"/>
      <c r="GBI208" s="334"/>
      <c r="GBJ208" s="424"/>
      <c r="GBK208" s="224"/>
      <c r="GBL208" s="224"/>
      <c r="GBM208" s="335"/>
      <c r="GBN208" s="335"/>
      <c r="GBO208" s="224"/>
      <c r="GBP208" s="424"/>
      <c r="GBQ208" s="424"/>
      <c r="GBR208" s="333"/>
      <c r="GBS208" s="334"/>
      <c r="GBT208" s="424"/>
      <c r="GBU208" s="224"/>
      <c r="GBV208" s="224"/>
      <c r="GBW208" s="335"/>
      <c r="GBX208" s="335"/>
      <c r="GBY208" s="224"/>
      <c r="GBZ208" s="424"/>
      <c r="GCA208" s="424"/>
      <c r="GCB208" s="333"/>
      <c r="GCC208" s="334"/>
      <c r="GCD208" s="424"/>
      <c r="GCE208" s="224"/>
      <c r="GCF208" s="224"/>
      <c r="GCG208" s="335"/>
      <c r="GCH208" s="335"/>
      <c r="GCI208" s="224"/>
      <c r="GCJ208" s="424"/>
      <c r="GCK208" s="424"/>
      <c r="GCL208" s="333"/>
      <c r="GCM208" s="334"/>
      <c r="GCN208" s="424"/>
      <c r="GCO208" s="224"/>
      <c r="GCP208" s="224"/>
      <c r="GCQ208" s="335"/>
      <c r="GCR208" s="335"/>
      <c r="GCS208" s="224"/>
      <c r="GCT208" s="424"/>
      <c r="GCU208" s="424"/>
      <c r="GCV208" s="333"/>
      <c r="GCW208" s="334"/>
      <c r="GCX208" s="424"/>
      <c r="GCY208" s="224"/>
      <c r="GCZ208" s="224"/>
      <c r="GDA208" s="335"/>
      <c r="GDB208" s="335"/>
      <c r="GDC208" s="224"/>
      <c r="GDD208" s="424"/>
      <c r="GDE208" s="424"/>
      <c r="GDF208" s="333"/>
      <c r="GDG208" s="334"/>
      <c r="GDH208" s="424"/>
      <c r="GDI208" s="224"/>
      <c r="GDJ208" s="224"/>
      <c r="GDK208" s="335"/>
      <c r="GDL208" s="335"/>
      <c r="GDM208" s="224"/>
      <c r="GDN208" s="424"/>
      <c r="GDO208" s="424"/>
      <c r="GDP208" s="333"/>
      <c r="GDQ208" s="334"/>
      <c r="GDR208" s="424"/>
      <c r="GDS208" s="224"/>
      <c r="GDT208" s="224"/>
      <c r="GDU208" s="335"/>
      <c r="GDV208" s="335"/>
      <c r="GDW208" s="224"/>
      <c r="GDX208" s="424"/>
      <c r="GDY208" s="424"/>
      <c r="GDZ208" s="333"/>
      <c r="GEA208" s="334"/>
      <c r="GEB208" s="424"/>
      <c r="GEC208" s="224"/>
      <c r="GED208" s="224"/>
      <c r="GEE208" s="335"/>
      <c r="GEF208" s="335"/>
      <c r="GEG208" s="224"/>
      <c r="GEH208" s="424"/>
      <c r="GEI208" s="424"/>
      <c r="GEJ208" s="333"/>
      <c r="GEK208" s="334"/>
      <c r="GEL208" s="424"/>
      <c r="GEM208" s="224"/>
      <c r="GEN208" s="224"/>
      <c r="GEO208" s="335"/>
      <c r="GEP208" s="335"/>
      <c r="GEQ208" s="224"/>
      <c r="GER208" s="424"/>
      <c r="GES208" s="424"/>
      <c r="GET208" s="333"/>
      <c r="GEU208" s="334"/>
      <c r="GEV208" s="424"/>
      <c r="GEW208" s="224"/>
      <c r="GEX208" s="224"/>
      <c r="GEY208" s="335"/>
      <c r="GEZ208" s="335"/>
      <c r="GFA208" s="224"/>
      <c r="GFB208" s="424"/>
      <c r="GFC208" s="424"/>
      <c r="GFD208" s="333"/>
      <c r="GFE208" s="334"/>
      <c r="GFF208" s="424"/>
      <c r="GFG208" s="224"/>
      <c r="GFH208" s="224"/>
      <c r="GFI208" s="335"/>
      <c r="GFJ208" s="335"/>
      <c r="GFK208" s="224"/>
      <c r="GFL208" s="424"/>
      <c r="GFM208" s="424"/>
      <c r="GFN208" s="333"/>
      <c r="GFO208" s="334"/>
      <c r="GFP208" s="424"/>
      <c r="GFQ208" s="224"/>
      <c r="GFR208" s="224"/>
      <c r="GFS208" s="335"/>
      <c r="GFT208" s="335"/>
      <c r="GFU208" s="224"/>
      <c r="GFV208" s="424"/>
      <c r="GFW208" s="424"/>
      <c r="GFX208" s="333"/>
      <c r="GFY208" s="334"/>
      <c r="GFZ208" s="424"/>
      <c r="GGA208" s="224"/>
      <c r="GGB208" s="224"/>
      <c r="GGC208" s="335"/>
      <c r="GGD208" s="335"/>
      <c r="GGE208" s="224"/>
      <c r="GGF208" s="424"/>
      <c r="GGG208" s="424"/>
      <c r="GGH208" s="333"/>
      <c r="GGI208" s="334"/>
      <c r="GGJ208" s="424"/>
      <c r="GGK208" s="224"/>
      <c r="GGL208" s="224"/>
      <c r="GGM208" s="335"/>
      <c r="GGN208" s="335"/>
      <c r="GGO208" s="224"/>
      <c r="GGP208" s="424"/>
      <c r="GGQ208" s="424"/>
      <c r="GGR208" s="333"/>
      <c r="GGS208" s="334"/>
      <c r="GGT208" s="424"/>
      <c r="GGU208" s="224"/>
      <c r="GGV208" s="224"/>
      <c r="GGW208" s="335"/>
      <c r="GGX208" s="335"/>
      <c r="GGY208" s="224"/>
      <c r="GGZ208" s="424"/>
      <c r="GHA208" s="424"/>
      <c r="GHB208" s="333"/>
      <c r="GHC208" s="334"/>
      <c r="GHD208" s="424"/>
      <c r="GHE208" s="224"/>
      <c r="GHF208" s="224"/>
      <c r="GHG208" s="335"/>
      <c r="GHH208" s="335"/>
      <c r="GHI208" s="224"/>
      <c r="GHJ208" s="424"/>
      <c r="GHK208" s="424"/>
      <c r="GHL208" s="333"/>
      <c r="GHM208" s="334"/>
      <c r="GHN208" s="424"/>
      <c r="GHO208" s="224"/>
      <c r="GHP208" s="224"/>
      <c r="GHQ208" s="335"/>
      <c r="GHR208" s="335"/>
      <c r="GHS208" s="224"/>
      <c r="GHT208" s="424"/>
      <c r="GHU208" s="424"/>
      <c r="GHV208" s="333"/>
      <c r="GHW208" s="334"/>
      <c r="GHX208" s="424"/>
      <c r="GHY208" s="224"/>
      <c r="GHZ208" s="224"/>
      <c r="GIA208" s="335"/>
      <c r="GIB208" s="335"/>
      <c r="GIC208" s="224"/>
      <c r="GID208" s="424"/>
      <c r="GIE208" s="424"/>
      <c r="GIF208" s="333"/>
      <c r="GIG208" s="334"/>
      <c r="GIH208" s="424"/>
      <c r="GII208" s="224"/>
      <c r="GIJ208" s="224"/>
      <c r="GIK208" s="335"/>
      <c r="GIL208" s="335"/>
      <c r="GIM208" s="224"/>
      <c r="GIN208" s="424"/>
      <c r="GIO208" s="424"/>
      <c r="GIP208" s="333"/>
      <c r="GIQ208" s="334"/>
      <c r="GIR208" s="424"/>
      <c r="GIS208" s="224"/>
      <c r="GIT208" s="224"/>
      <c r="GIU208" s="335"/>
      <c r="GIV208" s="335"/>
      <c r="GIW208" s="224"/>
      <c r="GIX208" s="424"/>
      <c r="GIY208" s="424"/>
      <c r="GIZ208" s="333"/>
      <c r="GJA208" s="334"/>
      <c r="GJB208" s="424"/>
      <c r="GJC208" s="224"/>
      <c r="GJD208" s="224"/>
      <c r="GJE208" s="335"/>
      <c r="GJF208" s="335"/>
      <c r="GJG208" s="224"/>
      <c r="GJH208" s="424"/>
      <c r="GJI208" s="424"/>
      <c r="GJJ208" s="333"/>
      <c r="GJK208" s="334"/>
      <c r="GJL208" s="424"/>
      <c r="GJM208" s="224"/>
      <c r="GJN208" s="224"/>
      <c r="GJO208" s="335"/>
      <c r="GJP208" s="335"/>
      <c r="GJQ208" s="224"/>
      <c r="GJR208" s="424"/>
      <c r="GJS208" s="424"/>
      <c r="GJT208" s="333"/>
      <c r="GJU208" s="334"/>
      <c r="GJV208" s="424"/>
      <c r="GJW208" s="224"/>
      <c r="GJX208" s="224"/>
      <c r="GJY208" s="335"/>
      <c r="GJZ208" s="335"/>
      <c r="GKA208" s="224"/>
      <c r="GKB208" s="424"/>
      <c r="GKC208" s="424"/>
      <c r="GKD208" s="333"/>
      <c r="GKE208" s="334"/>
      <c r="GKF208" s="424"/>
      <c r="GKG208" s="224"/>
      <c r="GKH208" s="224"/>
      <c r="GKI208" s="335"/>
      <c r="GKJ208" s="335"/>
      <c r="GKK208" s="224"/>
      <c r="GKL208" s="424"/>
      <c r="GKM208" s="424"/>
      <c r="GKN208" s="333"/>
      <c r="GKO208" s="334"/>
      <c r="GKP208" s="424"/>
      <c r="GKQ208" s="224"/>
      <c r="GKR208" s="224"/>
      <c r="GKS208" s="335"/>
      <c r="GKT208" s="335"/>
      <c r="GKU208" s="224"/>
      <c r="GKV208" s="424"/>
      <c r="GKW208" s="424"/>
      <c r="GKX208" s="333"/>
      <c r="GKY208" s="334"/>
      <c r="GKZ208" s="424"/>
      <c r="GLA208" s="224"/>
      <c r="GLB208" s="224"/>
      <c r="GLC208" s="335"/>
      <c r="GLD208" s="335"/>
      <c r="GLE208" s="224"/>
      <c r="GLF208" s="424"/>
      <c r="GLG208" s="424"/>
      <c r="GLH208" s="333"/>
      <c r="GLI208" s="334"/>
      <c r="GLJ208" s="424"/>
      <c r="GLK208" s="224"/>
      <c r="GLL208" s="224"/>
      <c r="GLM208" s="335"/>
      <c r="GLN208" s="335"/>
      <c r="GLO208" s="224"/>
      <c r="GLP208" s="424"/>
      <c r="GLQ208" s="424"/>
      <c r="GLR208" s="333"/>
      <c r="GLS208" s="334"/>
      <c r="GLT208" s="424"/>
      <c r="GLU208" s="224"/>
      <c r="GLV208" s="224"/>
      <c r="GLW208" s="335"/>
      <c r="GLX208" s="335"/>
      <c r="GLY208" s="224"/>
      <c r="GLZ208" s="424"/>
      <c r="GMA208" s="424"/>
      <c r="GMB208" s="333"/>
      <c r="GMC208" s="334"/>
      <c r="GMD208" s="424"/>
      <c r="GME208" s="224"/>
      <c r="GMF208" s="224"/>
      <c r="GMG208" s="335"/>
      <c r="GMH208" s="335"/>
      <c r="GMI208" s="224"/>
      <c r="GMJ208" s="424"/>
      <c r="GMK208" s="424"/>
      <c r="GML208" s="333"/>
      <c r="GMM208" s="334"/>
      <c r="GMN208" s="424"/>
      <c r="GMO208" s="224"/>
      <c r="GMP208" s="224"/>
      <c r="GMQ208" s="335"/>
      <c r="GMR208" s="335"/>
      <c r="GMS208" s="224"/>
      <c r="GMT208" s="424"/>
      <c r="GMU208" s="424"/>
      <c r="GMV208" s="333"/>
      <c r="GMW208" s="334"/>
      <c r="GMX208" s="424"/>
      <c r="GMY208" s="224"/>
      <c r="GMZ208" s="224"/>
      <c r="GNA208" s="335"/>
      <c r="GNB208" s="335"/>
      <c r="GNC208" s="224"/>
      <c r="GND208" s="424"/>
      <c r="GNE208" s="424"/>
      <c r="GNF208" s="333"/>
      <c r="GNG208" s="334"/>
      <c r="GNH208" s="424"/>
      <c r="GNI208" s="224"/>
      <c r="GNJ208" s="224"/>
      <c r="GNK208" s="335"/>
      <c r="GNL208" s="335"/>
      <c r="GNM208" s="224"/>
      <c r="GNN208" s="424"/>
      <c r="GNO208" s="424"/>
      <c r="GNP208" s="333"/>
      <c r="GNQ208" s="334"/>
      <c r="GNR208" s="424"/>
      <c r="GNS208" s="224"/>
      <c r="GNT208" s="224"/>
      <c r="GNU208" s="335"/>
      <c r="GNV208" s="335"/>
      <c r="GNW208" s="224"/>
      <c r="GNX208" s="424"/>
      <c r="GNY208" s="424"/>
      <c r="GNZ208" s="333"/>
      <c r="GOA208" s="334"/>
      <c r="GOB208" s="424"/>
      <c r="GOC208" s="224"/>
      <c r="GOD208" s="224"/>
      <c r="GOE208" s="335"/>
      <c r="GOF208" s="335"/>
      <c r="GOG208" s="224"/>
      <c r="GOH208" s="424"/>
      <c r="GOI208" s="424"/>
      <c r="GOJ208" s="333"/>
      <c r="GOK208" s="334"/>
      <c r="GOL208" s="424"/>
      <c r="GOM208" s="224"/>
      <c r="GON208" s="224"/>
      <c r="GOO208" s="335"/>
      <c r="GOP208" s="335"/>
      <c r="GOQ208" s="224"/>
      <c r="GOR208" s="424"/>
      <c r="GOS208" s="424"/>
      <c r="GOT208" s="333"/>
      <c r="GOU208" s="334"/>
      <c r="GOV208" s="424"/>
      <c r="GOW208" s="224"/>
      <c r="GOX208" s="224"/>
      <c r="GOY208" s="335"/>
      <c r="GOZ208" s="335"/>
      <c r="GPA208" s="224"/>
      <c r="GPB208" s="424"/>
      <c r="GPC208" s="424"/>
      <c r="GPD208" s="333"/>
      <c r="GPE208" s="334"/>
      <c r="GPF208" s="424"/>
      <c r="GPG208" s="224"/>
      <c r="GPH208" s="224"/>
      <c r="GPI208" s="335"/>
      <c r="GPJ208" s="335"/>
      <c r="GPK208" s="224"/>
      <c r="GPL208" s="424"/>
      <c r="GPM208" s="424"/>
      <c r="GPN208" s="333"/>
      <c r="GPO208" s="334"/>
      <c r="GPP208" s="424"/>
      <c r="GPQ208" s="224"/>
      <c r="GPR208" s="224"/>
      <c r="GPS208" s="335"/>
      <c r="GPT208" s="335"/>
      <c r="GPU208" s="224"/>
      <c r="GPV208" s="424"/>
      <c r="GPW208" s="424"/>
      <c r="GPX208" s="333"/>
      <c r="GPY208" s="334"/>
      <c r="GPZ208" s="424"/>
      <c r="GQA208" s="224"/>
      <c r="GQB208" s="224"/>
      <c r="GQC208" s="335"/>
      <c r="GQD208" s="335"/>
      <c r="GQE208" s="224"/>
      <c r="GQF208" s="424"/>
      <c r="GQG208" s="424"/>
      <c r="GQH208" s="333"/>
      <c r="GQI208" s="334"/>
      <c r="GQJ208" s="424"/>
      <c r="GQK208" s="224"/>
      <c r="GQL208" s="224"/>
      <c r="GQM208" s="335"/>
      <c r="GQN208" s="335"/>
      <c r="GQO208" s="224"/>
      <c r="GQP208" s="424"/>
      <c r="GQQ208" s="424"/>
      <c r="GQR208" s="333"/>
      <c r="GQS208" s="334"/>
      <c r="GQT208" s="424"/>
      <c r="GQU208" s="224"/>
      <c r="GQV208" s="224"/>
      <c r="GQW208" s="335"/>
      <c r="GQX208" s="335"/>
      <c r="GQY208" s="224"/>
      <c r="GQZ208" s="424"/>
      <c r="GRA208" s="424"/>
      <c r="GRB208" s="333"/>
      <c r="GRC208" s="334"/>
      <c r="GRD208" s="424"/>
      <c r="GRE208" s="224"/>
      <c r="GRF208" s="224"/>
      <c r="GRG208" s="335"/>
      <c r="GRH208" s="335"/>
      <c r="GRI208" s="224"/>
      <c r="GRJ208" s="424"/>
      <c r="GRK208" s="424"/>
      <c r="GRL208" s="333"/>
      <c r="GRM208" s="334"/>
      <c r="GRN208" s="424"/>
      <c r="GRO208" s="224"/>
      <c r="GRP208" s="224"/>
      <c r="GRQ208" s="335"/>
      <c r="GRR208" s="335"/>
      <c r="GRS208" s="224"/>
      <c r="GRT208" s="424"/>
      <c r="GRU208" s="424"/>
      <c r="GRV208" s="333"/>
      <c r="GRW208" s="334"/>
      <c r="GRX208" s="424"/>
      <c r="GRY208" s="224"/>
      <c r="GRZ208" s="224"/>
      <c r="GSA208" s="335"/>
      <c r="GSB208" s="335"/>
      <c r="GSC208" s="224"/>
      <c r="GSD208" s="424"/>
      <c r="GSE208" s="424"/>
      <c r="GSF208" s="333"/>
      <c r="GSG208" s="334"/>
      <c r="GSH208" s="424"/>
      <c r="GSI208" s="224"/>
      <c r="GSJ208" s="224"/>
      <c r="GSK208" s="335"/>
      <c r="GSL208" s="335"/>
      <c r="GSM208" s="224"/>
      <c r="GSN208" s="424"/>
      <c r="GSO208" s="424"/>
      <c r="GSP208" s="333"/>
      <c r="GSQ208" s="334"/>
      <c r="GSR208" s="424"/>
      <c r="GSS208" s="224"/>
      <c r="GST208" s="224"/>
      <c r="GSU208" s="335"/>
      <c r="GSV208" s="335"/>
      <c r="GSW208" s="224"/>
      <c r="GSX208" s="424"/>
      <c r="GSY208" s="424"/>
      <c r="GSZ208" s="333"/>
      <c r="GTA208" s="334"/>
      <c r="GTB208" s="424"/>
      <c r="GTC208" s="224"/>
      <c r="GTD208" s="224"/>
      <c r="GTE208" s="335"/>
      <c r="GTF208" s="335"/>
      <c r="GTG208" s="224"/>
      <c r="GTH208" s="424"/>
      <c r="GTI208" s="424"/>
      <c r="GTJ208" s="333"/>
      <c r="GTK208" s="334"/>
      <c r="GTL208" s="424"/>
      <c r="GTM208" s="224"/>
      <c r="GTN208" s="224"/>
      <c r="GTO208" s="335"/>
      <c r="GTP208" s="335"/>
      <c r="GTQ208" s="224"/>
      <c r="GTR208" s="424"/>
      <c r="GTS208" s="424"/>
      <c r="GTT208" s="333"/>
      <c r="GTU208" s="334"/>
      <c r="GTV208" s="424"/>
      <c r="GTW208" s="224"/>
      <c r="GTX208" s="224"/>
      <c r="GTY208" s="335"/>
      <c r="GTZ208" s="335"/>
      <c r="GUA208" s="224"/>
      <c r="GUB208" s="424"/>
      <c r="GUC208" s="424"/>
      <c r="GUD208" s="333"/>
      <c r="GUE208" s="334"/>
      <c r="GUF208" s="424"/>
      <c r="GUG208" s="224"/>
      <c r="GUH208" s="224"/>
      <c r="GUI208" s="335"/>
      <c r="GUJ208" s="335"/>
      <c r="GUK208" s="224"/>
      <c r="GUL208" s="424"/>
      <c r="GUM208" s="424"/>
      <c r="GUN208" s="333"/>
      <c r="GUO208" s="334"/>
      <c r="GUP208" s="424"/>
      <c r="GUQ208" s="224"/>
      <c r="GUR208" s="224"/>
      <c r="GUS208" s="335"/>
      <c r="GUT208" s="335"/>
      <c r="GUU208" s="224"/>
      <c r="GUV208" s="424"/>
      <c r="GUW208" s="424"/>
      <c r="GUX208" s="333"/>
      <c r="GUY208" s="334"/>
      <c r="GUZ208" s="424"/>
      <c r="GVA208" s="224"/>
      <c r="GVB208" s="224"/>
      <c r="GVC208" s="335"/>
      <c r="GVD208" s="335"/>
      <c r="GVE208" s="224"/>
      <c r="GVF208" s="424"/>
      <c r="GVG208" s="424"/>
      <c r="GVH208" s="333"/>
      <c r="GVI208" s="334"/>
      <c r="GVJ208" s="424"/>
      <c r="GVK208" s="224"/>
      <c r="GVL208" s="224"/>
      <c r="GVM208" s="335"/>
      <c r="GVN208" s="335"/>
      <c r="GVO208" s="224"/>
      <c r="GVP208" s="424"/>
      <c r="GVQ208" s="424"/>
      <c r="GVR208" s="333"/>
      <c r="GVS208" s="334"/>
      <c r="GVT208" s="424"/>
      <c r="GVU208" s="224"/>
      <c r="GVV208" s="224"/>
      <c r="GVW208" s="335"/>
      <c r="GVX208" s="335"/>
      <c r="GVY208" s="224"/>
      <c r="GVZ208" s="424"/>
      <c r="GWA208" s="424"/>
      <c r="GWB208" s="333"/>
      <c r="GWC208" s="334"/>
      <c r="GWD208" s="424"/>
      <c r="GWE208" s="224"/>
      <c r="GWF208" s="224"/>
      <c r="GWG208" s="335"/>
      <c r="GWH208" s="335"/>
      <c r="GWI208" s="224"/>
      <c r="GWJ208" s="424"/>
      <c r="GWK208" s="424"/>
      <c r="GWL208" s="333"/>
      <c r="GWM208" s="334"/>
      <c r="GWN208" s="424"/>
      <c r="GWO208" s="224"/>
      <c r="GWP208" s="224"/>
      <c r="GWQ208" s="335"/>
      <c r="GWR208" s="335"/>
      <c r="GWS208" s="224"/>
      <c r="GWT208" s="424"/>
      <c r="GWU208" s="424"/>
      <c r="GWV208" s="333"/>
      <c r="GWW208" s="334"/>
      <c r="GWX208" s="424"/>
      <c r="GWY208" s="224"/>
      <c r="GWZ208" s="224"/>
      <c r="GXA208" s="335"/>
      <c r="GXB208" s="335"/>
      <c r="GXC208" s="224"/>
      <c r="GXD208" s="424"/>
      <c r="GXE208" s="424"/>
      <c r="GXF208" s="333"/>
      <c r="GXG208" s="334"/>
      <c r="GXH208" s="424"/>
      <c r="GXI208" s="224"/>
      <c r="GXJ208" s="224"/>
      <c r="GXK208" s="335"/>
      <c r="GXL208" s="335"/>
      <c r="GXM208" s="224"/>
      <c r="GXN208" s="424"/>
      <c r="GXO208" s="424"/>
      <c r="GXP208" s="333"/>
      <c r="GXQ208" s="334"/>
      <c r="GXR208" s="424"/>
      <c r="GXS208" s="224"/>
      <c r="GXT208" s="224"/>
      <c r="GXU208" s="335"/>
      <c r="GXV208" s="335"/>
      <c r="GXW208" s="224"/>
      <c r="GXX208" s="424"/>
      <c r="GXY208" s="424"/>
      <c r="GXZ208" s="333"/>
      <c r="GYA208" s="334"/>
      <c r="GYB208" s="424"/>
      <c r="GYC208" s="224"/>
      <c r="GYD208" s="224"/>
      <c r="GYE208" s="335"/>
      <c r="GYF208" s="335"/>
      <c r="GYG208" s="224"/>
      <c r="GYH208" s="424"/>
      <c r="GYI208" s="424"/>
      <c r="GYJ208" s="333"/>
      <c r="GYK208" s="334"/>
      <c r="GYL208" s="424"/>
      <c r="GYM208" s="224"/>
      <c r="GYN208" s="224"/>
      <c r="GYO208" s="335"/>
      <c r="GYP208" s="335"/>
      <c r="GYQ208" s="224"/>
      <c r="GYR208" s="424"/>
      <c r="GYS208" s="424"/>
      <c r="GYT208" s="333"/>
      <c r="GYU208" s="334"/>
      <c r="GYV208" s="424"/>
      <c r="GYW208" s="224"/>
      <c r="GYX208" s="224"/>
      <c r="GYY208" s="335"/>
      <c r="GYZ208" s="335"/>
      <c r="GZA208" s="224"/>
      <c r="GZB208" s="424"/>
      <c r="GZC208" s="424"/>
      <c r="GZD208" s="333"/>
      <c r="GZE208" s="334"/>
      <c r="GZF208" s="424"/>
      <c r="GZG208" s="224"/>
      <c r="GZH208" s="224"/>
      <c r="GZI208" s="335"/>
      <c r="GZJ208" s="335"/>
      <c r="GZK208" s="224"/>
      <c r="GZL208" s="424"/>
      <c r="GZM208" s="424"/>
      <c r="GZN208" s="333"/>
      <c r="GZO208" s="334"/>
      <c r="GZP208" s="424"/>
      <c r="GZQ208" s="224"/>
      <c r="GZR208" s="224"/>
      <c r="GZS208" s="335"/>
      <c r="GZT208" s="335"/>
      <c r="GZU208" s="224"/>
      <c r="GZV208" s="424"/>
      <c r="GZW208" s="424"/>
      <c r="GZX208" s="333"/>
      <c r="GZY208" s="334"/>
      <c r="GZZ208" s="424"/>
      <c r="HAA208" s="224"/>
      <c r="HAB208" s="224"/>
      <c r="HAC208" s="335"/>
      <c r="HAD208" s="335"/>
      <c r="HAE208" s="224"/>
      <c r="HAF208" s="424"/>
      <c r="HAG208" s="424"/>
      <c r="HAH208" s="333"/>
      <c r="HAI208" s="334"/>
      <c r="HAJ208" s="424"/>
      <c r="HAK208" s="224"/>
      <c r="HAL208" s="224"/>
      <c r="HAM208" s="335"/>
      <c r="HAN208" s="335"/>
      <c r="HAO208" s="224"/>
      <c r="HAP208" s="424"/>
      <c r="HAQ208" s="424"/>
      <c r="HAR208" s="333"/>
      <c r="HAS208" s="334"/>
      <c r="HAT208" s="424"/>
      <c r="HAU208" s="224"/>
      <c r="HAV208" s="224"/>
      <c r="HAW208" s="335"/>
      <c r="HAX208" s="335"/>
      <c r="HAY208" s="224"/>
      <c r="HAZ208" s="424"/>
      <c r="HBA208" s="424"/>
      <c r="HBB208" s="333"/>
      <c r="HBC208" s="334"/>
      <c r="HBD208" s="424"/>
      <c r="HBE208" s="224"/>
      <c r="HBF208" s="224"/>
      <c r="HBG208" s="335"/>
      <c r="HBH208" s="335"/>
      <c r="HBI208" s="224"/>
      <c r="HBJ208" s="424"/>
      <c r="HBK208" s="424"/>
      <c r="HBL208" s="333"/>
      <c r="HBM208" s="334"/>
      <c r="HBN208" s="424"/>
      <c r="HBO208" s="224"/>
      <c r="HBP208" s="224"/>
      <c r="HBQ208" s="335"/>
      <c r="HBR208" s="335"/>
      <c r="HBS208" s="224"/>
      <c r="HBT208" s="424"/>
      <c r="HBU208" s="424"/>
      <c r="HBV208" s="333"/>
      <c r="HBW208" s="334"/>
      <c r="HBX208" s="424"/>
      <c r="HBY208" s="224"/>
      <c r="HBZ208" s="224"/>
      <c r="HCA208" s="335"/>
      <c r="HCB208" s="335"/>
      <c r="HCC208" s="224"/>
      <c r="HCD208" s="424"/>
      <c r="HCE208" s="424"/>
      <c r="HCF208" s="333"/>
      <c r="HCG208" s="334"/>
      <c r="HCH208" s="424"/>
      <c r="HCI208" s="224"/>
      <c r="HCJ208" s="224"/>
      <c r="HCK208" s="335"/>
      <c r="HCL208" s="335"/>
      <c r="HCM208" s="224"/>
      <c r="HCN208" s="424"/>
      <c r="HCO208" s="424"/>
      <c r="HCP208" s="333"/>
      <c r="HCQ208" s="334"/>
      <c r="HCR208" s="424"/>
      <c r="HCS208" s="224"/>
      <c r="HCT208" s="224"/>
      <c r="HCU208" s="335"/>
      <c r="HCV208" s="335"/>
      <c r="HCW208" s="224"/>
      <c r="HCX208" s="424"/>
      <c r="HCY208" s="424"/>
      <c r="HCZ208" s="333"/>
      <c r="HDA208" s="334"/>
      <c r="HDB208" s="424"/>
      <c r="HDC208" s="224"/>
      <c r="HDD208" s="224"/>
      <c r="HDE208" s="335"/>
      <c r="HDF208" s="335"/>
      <c r="HDG208" s="224"/>
      <c r="HDH208" s="424"/>
      <c r="HDI208" s="424"/>
      <c r="HDJ208" s="333"/>
      <c r="HDK208" s="334"/>
      <c r="HDL208" s="424"/>
      <c r="HDM208" s="224"/>
      <c r="HDN208" s="224"/>
      <c r="HDO208" s="335"/>
      <c r="HDP208" s="335"/>
      <c r="HDQ208" s="224"/>
      <c r="HDR208" s="424"/>
      <c r="HDS208" s="424"/>
      <c r="HDT208" s="333"/>
      <c r="HDU208" s="334"/>
      <c r="HDV208" s="424"/>
      <c r="HDW208" s="224"/>
      <c r="HDX208" s="224"/>
      <c r="HDY208" s="335"/>
      <c r="HDZ208" s="335"/>
      <c r="HEA208" s="224"/>
      <c r="HEB208" s="424"/>
      <c r="HEC208" s="424"/>
      <c r="HED208" s="333"/>
      <c r="HEE208" s="334"/>
      <c r="HEF208" s="424"/>
      <c r="HEG208" s="224"/>
      <c r="HEH208" s="224"/>
      <c r="HEI208" s="335"/>
      <c r="HEJ208" s="335"/>
      <c r="HEK208" s="224"/>
      <c r="HEL208" s="424"/>
      <c r="HEM208" s="424"/>
      <c r="HEN208" s="333"/>
      <c r="HEO208" s="334"/>
      <c r="HEP208" s="424"/>
      <c r="HEQ208" s="224"/>
      <c r="HER208" s="224"/>
      <c r="HES208" s="335"/>
      <c r="HET208" s="335"/>
      <c r="HEU208" s="224"/>
      <c r="HEV208" s="424"/>
      <c r="HEW208" s="424"/>
      <c r="HEX208" s="333"/>
      <c r="HEY208" s="334"/>
      <c r="HEZ208" s="424"/>
      <c r="HFA208" s="224"/>
      <c r="HFB208" s="224"/>
      <c r="HFC208" s="335"/>
      <c r="HFD208" s="335"/>
      <c r="HFE208" s="224"/>
      <c r="HFF208" s="424"/>
      <c r="HFG208" s="424"/>
      <c r="HFH208" s="333"/>
      <c r="HFI208" s="334"/>
      <c r="HFJ208" s="424"/>
      <c r="HFK208" s="224"/>
      <c r="HFL208" s="224"/>
      <c r="HFM208" s="335"/>
      <c r="HFN208" s="335"/>
      <c r="HFO208" s="224"/>
      <c r="HFP208" s="424"/>
      <c r="HFQ208" s="424"/>
      <c r="HFR208" s="333"/>
      <c r="HFS208" s="334"/>
      <c r="HFT208" s="424"/>
      <c r="HFU208" s="224"/>
      <c r="HFV208" s="224"/>
      <c r="HFW208" s="335"/>
      <c r="HFX208" s="335"/>
      <c r="HFY208" s="224"/>
      <c r="HFZ208" s="424"/>
      <c r="HGA208" s="424"/>
      <c r="HGB208" s="333"/>
      <c r="HGC208" s="334"/>
      <c r="HGD208" s="424"/>
      <c r="HGE208" s="224"/>
      <c r="HGF208" s="224"/>
      <c r="HGG208" s="335"/>
      <c r="HGH208" s="335"/>
      <c r="HGI208" s="224"/>
      <c r="HGJ208" s="424"/>
      <c r="HGK208" s="424"/>
      <c r="HGL208" s="333"/>
      <c r="HGM208" s="334"/>
      <c r="HGN208" s="424"/>
      <c r="HGO208" s="224"/>
      <c r="HGP208" s="224"/>
      <c r="HGQ208" s="335"/>
      <c r="HGR208" s="335"/>
      <c r="HGS208" s="224"/>
      <c r="HGT208" s="424"/>
      <c r="HGU208" s="424"/>
      <c r="HGV208" s="333"/>
      <c r="HGW208" s="334"/>
      <c r="HGX208" s="424"/>
      <c r="HGY208" s="224"/>
      <c r="HGZ208" s="224"/>
      <c r="HHA208" s="335"/>
      <c r="HHB208" s="335"/>
      <c r="HHC208" s="224"/>
      <c r="HHD208" s="424"/>
      <c r="HHE208" s="424"/>
      <c r="HHF208" s="333"/>
      <c r="HHG208" s="334"/>
      <c r="HHH208" s="424"/>
      <c r="HHI208" s="224"/>
      <c r="HHJ208" s="224"/>
      <c r="HHK208" s="335"/>
      <c r="HHL208" s="335"/>
      <c r="HHM208" s="224"/>
      <c r="HHN208" s="424"/>
      <c r="HHO208" s="424"/>
      <c r="HHP208" s="333"/>
      <c r="HHQ208" s="334"/>
      <c r="HHR208" s="424"/>
      <c r="HHS208" s="224"/>
      <c r="HHT208" s="224"/>
      <c r="HHU208" s="335"/>
      <c r="HHV208" s="335"/>
      <c r="HHW208" s="224"/>
      <c r="HHX208" s="424"/>
      <c r="HHY208" s="424"/>
      <c r="HHZ208" s="333"/>
      <c r="HIA208" s="334"/>
      <c r="HIB208" s="424"/>
      <c r="HIC208" s="224"/>
      <c r="HID208" s="224"/>
      <c r="HIE208" s="335"/>
      <c r="HIF208" s="335"/>
      <c r="HIG208" s="224"/>
      <c r="HIH208" s="424"/>
      <c r="HII208" s="424"/>
      <c r="HIJ208" s="333"/>
      <c r="HIK208" s="334"/>
      <c r="HIL208" s="424"/>
      <c r="HIM208" s="224"/>
      <c r="HIN208" s="224"/>
      <c r="HIO208" s="335"/>
      <c r="HIP208" s="335"/>
      <c r="HIQ208" s="224"/>
      <c r="HIR208" s="424"/>
      <c r="HIS208" s="424"/>
      <c r="HIT208" s="333"/>
      <c r="HIU208" s="334"/>
      <c r="HIV208" s="424"/>
      <c r="HIW208" s="224"/>
      <c r="HIX208" s="224"/>
      <c r="HIY208" s="335"/>
      <c r="HIZ208" s="335"/>
      <c r="HJA208" s="224"/>
      <c r="HJB208" s="424"/>
      <c r="HJC208" s="424"/>
      <c r="HJD208" s="333"/>
      <c r="HJE208" s="334"/>
      <c r="HJF208" s="424"/>
      <c r="HJG208" s="224"/>
      <c r="HJH208" s="224"/>
      <c r="HJI208" s="335"/>
      <c r="HJJ208" s="335"/>
      <c r="HJK208" s="224"/>
      <c r="HJL208" s="424"/>
      <c r="HJM208" s="424"/>
      <c r="HJN208" s="333"/>
      <c r="HJO208" s="334"/>
      <c r="HJP208" s="424"/>
      <c r="HJQ208" s="224"/>
      <c r="HJR208" s="224"/>
      <c r="HJS208" s="335"/>
      <c r="HJT208" s="335"/>
      <c r="HJU208" s="224"/>
      <c r="HJV208" s="424"/>
      <c r="HJW208" s="424"/>
      <c r="HJX208" s="333"/>
      <c r="HJY208" s="334"/>
      <c r="HJZ208" s="424"/>
      <c r="HKA208" s="224"/>
      <c r="HKB208" s="224"/>
      <c r="HKC208" s="335"/>
      <c r="HKD208" s="335"/>
      <c r="HKE208" s="224"/>
      <c r="HKF208" s="424"/>
      <c r="HKG208" s="424"/>
      <c r="HKH208" s="333"/>
      <c r="HKI208" s="334"/>
      <c r="HKJ208" s="424"/>
      <c r="HKK208" s="224"/>
      <c r="HKL208" s="224"/>
      <c r="HKM208" s="335"/>
      <c r="HKN208" s="335"/>
      <c r="HKO208" s="224"/>
      <c r="HKP208" s="424"/>
      <c r="HKQ208" s="424"/>
      <c r="HKR208" s="333"/>
      <c r="HKS208" s="334"/>
      <c r="HKT208" s="424"/>
      <c r="HKU208" s="224"/>
      <c r="HKV208" s="224"/>
      <c r="HKW208" s="335"/>
      <c r="HKX208" s="335"/>
      <c r="HKY208" s="224"/>
      <c r="HKZ208" s="424"/>
      <c r="HLA208" s="424"/>
      <c r="HLB208" s="333"/>
      <c r="HLC208" s="334"/>
      <c r="HLD208" s="424"/>
      <c r="HLE208" s="224"/>
      <c r="HLF208" s="224"/>
      <c r="HLG208" s="335"/>
      <c r="HLH208" s="335"/>
      <c r="HLI208" s="224"/>
      <c r="HLJ208" s="424"/>
      <c r="HLK208" s="424"/>
      <c r="HLL208" s="333"/>
      <c r="HLM208" s="334"/>
      <c r="HLN208" s="424"/>
      <c r="HLO208" s="224"/>
      <c r="HLP208" s="224"/>
      <c r="HLQ208" s="335"/>
      <c r="HLR208" s="335"/>
      <c r="HLS208" s="224"/>
      <c r="HLT208" s="424"/>
      <c r="HLU208" s="424"/>
      <c r="HLV208" s="333"/>
      <c r="HLW208" s="334"/>
      <c r="HLX208" s="424"/>
      <c r="HLY208" s="224"/>
      <c r="HLZ208" s="224"/>
      <c r="HMA208" s="335"/>
      <c r="HMB208" s="335"/>
      <c r="HMC208" s="224"/>
      <c r="HMD208" s="424"/>
      <c r="HME208" s="424"/>
      <c r="HMF208" s="333"/>
      <c r="HMG208" s="334"/>
      <c r="HMH208" s="424"/>
      <c r="HMI208" s="224"/>
      <c r="HMJ208" s="224"/>
      <c r="HMK208" s="335"/>
      <c r="HML208" s="335"/>
      <c r="HMM208" s="224"/>
      <c r="HMN208" s="424"/>
      <c r="HMO208" s="424"/>
      <c r="HMP208" s="333"/>
      <c r="HMQ208" s="334"/>
      <c r="HMR208" s="424"/>
      <c r="HMS208" s="224"/>
      <c r="HMT208" s="224"/>
      <c r="HMU208" s="335"/>
      <c r="HMV208" s="335"/>
      <c r="HMW208" s="224"/>
      <c r="HMX208" s="424"/>
      <c r="HMY208" s="424"/>
      <c r="HMZ208" s="333"/>
      <c r="HNA208" s="334"/>
      <c r="HNB208" s="424"/>
      <c r="HNC208" s="224"/>
      <c r="HND208" s="224"/>
      <c r="HNE208" s="335"/>
      <c r="HNF208" s="335"/>
      <c r="HNG208" s="224"/>
      <c r="HNH208" s="424"/>
      <c r="HNI208" s="424"/>
      <c r="HNJ208" s="333"/>
      <c r="HNK208" s="334"/>
      <c r="HNL208" s="424"/>
      <c r="HNM208" s="224"/>
      <c r="HNN208" s="224"/>
      <c r="HNO208" s="335"/>
      <c r="HNP208" s="335"/>
      <c r="HNQ208" s="224"/>
      <c r="HNR208" s="424"/>
      <c r="HNS208" s="424"/>
      <c r="HNT208" s="333"/>
      <c r="HNU208" s="334"/>
      <c r="HNV208" s="424"/>
      <c r="HNW208" s="224"/>
      <c r="HNX208" s="224"/>
      <c r="HNY208" s="335"/>
      <c r="HNZ208" s="335"/>
      <c r="HOA208" s="224"/>
      <c r="HOB208" s="424"/>
      <c r="HOC208" s="424"/>
      <c r="HOD208" s="333"/>
      <c r="HOE208" s="334"/>
      <c r="HOF208" s="424"/>
      <c r="HOG208" s="224"/>
      <c r="HOH208" s="224"/>
      <c r="HOI208" s="335"/>
      <c r="HOJ208" s="335"/>
      <c r="HOK208" s="224"/>
      <c r="HOL208" s="424"/>
      <c r="HOM208" s="424"/>
      <c r="HON208" s="333"/>
      <c r="HOO208" s="334"/>
      <c r="HOP208" s="424"/>
      <c r="HOQ208" s="224"/>
      <c r="HOR208" s="224"/>
      <c r="HOS208" s="335"/>
      <c r="HOT208" s="335"/>
      <c r="HOU208" s="224"/>
      <c r="HOV208" s="424"/>
      <c r="HOW208" s="424"/>
      <c r="HOX208" s="333"/>
      <c r="HOY208" s="334"/>
      <c r="HOZ208" s="424"/>
      <c r="HPA208" s="224"/>
      <c r="HPB208" s="224"/>
      <c r="HPC208" s="335"/>
      <c r="HPD208" s="335"/>
      <c r="HPE208" s="224"/>
      <c r="HPF208" s="424"/>
      <c r="HPG208" s="424"/>
      <c r="HPH208" s="333"/>
      <c r="HPI208" s="334"/>
      <c r="HPJ208" s="424"/>
      <c r="HPK208" s="224"/>
      <c r="HPL208" s="224"/>
      <c r="HPM208" s="335"/>
      <c r="HPN208" s="335"/>
      <c r="HPO208" s="224"/>
      <c r="HPP208" s="424"/>
      <c r="HPQ208" s="424"/>
      <c r="HPR208" s="333"/>
      <c r="HPS208" s="334"/>
      <c r="HPT208" s="424"/>
      <c r="HPU208" s="224"/>
      <c r="HPV208" s="224"/>
      <c r="HPW208" s="335"/>
      <c r="HPX208" s="335"/>
      <c r="HPY208" s="224"/>
      <c r="HPZ208" s="424"/>
      <c r="HQA208" s="424"/>
      <c r="HQB208" s="333"/>
      <c r="HQC208" s="334"/>
      <c r="HQD208" s="424"/>
      <c r="HQE208" s="224"/>
      <c r="HQF208" s="224"/>
      <c r="HQG208" s="335"/>
      <c r="HQH208" s="335"/>
      <c r="HQI208" s="224"/>
      <c r="HQJ208" s="424"/>
      <c r="HQK208" s="424"/>
      <c r="HQL208" s="333"/>
      <c r="HQM208" s="334"/>
      <c r="HQN208" s="424"/>
      <c r="HQO208" s="224"/>
      <c r="HQP208" s="224"/>
      <c r="HQQ208" s="335"/>
      <c r="HQR208" s="335"/>
      <c r="HQS208" s="224"/>
      <c r="HQT208" s="424"/>
      <c r="HQU208" s="424"/>
      <c r="HQV208" s="333"/>
      <c r="HQW208" s="334"/>
      <c r="HQX208" s="424"/>
      <c r="HQY208" s="224"/>
      <c r="HQZ208" s="224"/>
      <c r="HRA208" s="335"/>
      <c r="HRB208" s="335"/>
      <c r="HRC208" s="224"/>
      <c r="HRD208" s="424"/>
      <c r="HRE208" s="424"/>
      <c r="HRF208" s="333"/>
      <c r="HRG208" s="334"/>
      <c r="HRH208" s="424"/>
      <c r="HRI208" s="224"/>
      <c r="HRJ208" s="224"/>
      <c r="HRK208" s="335"/>
      <c r="HRL208" s="335"/>
      <c r="HRM208" s="224"/>
      <c r="HRN208" s="424"/>
      <c r="HRO208" s="424"/>
      <c r="HRP208" s="333"/>
      <c r="HRQ208" s="334"/>
      <c r="HRR208" s="424"/>
      <c r="HRS208" s="224"/>
      <c r="HRT208" s="224"/>
      <c r="HRU208" s="335"/>
      <c r="HRV208" s="335"/>
      <c r="HRW208" s="224"/>
      <c r="HRX208" s="424"/>
      <c r="HRY208" s="424"/>
      <c r="HRZ208" s="333"/>
      <c r="HSA208" s="334"/>
      <c r="HSB208" s="424"/>
      <c r="HSC208" s="224"/>
      <c r="HSD208" s="224"/>
      <c r="HSE208" s="335"/>
      <c r="HSF208" s="335"/>
      <c r="HSG208" s="224"/>
      <c r="HSH208" s="424"/>
      <c r="HSI208" s="424"/>
      <c r="HSJ208" s="333"/>
      <c r="HSK208" s="334"/>
      <c r="HSL208" s="424"/>
      <c r="HSM208" s="224"/>
      <c r="HSN208" s="224"/>
      <c r="HSO208" s="335"/>
      <c r="HSP208" s="335"/>
      <c r="HSQ208" s="224"/>
      <c r="HSR208" s="424"/>
      <c r="HSS208" s="424"/>
      <c r="HST208" s="333"/>
      <c r="HSU208" s="334"/>
      <c r="HSV208" s="424"/>
      <c r="HSW208" s="224"/>
      <c r="HSX208" s="224"/>
      <c r="HSY208" s="335"/>
      <c r="HSZ208" s="335"/>
      <c r="HTA208" s="224"/>
      <c r="HTB208" s="424"/>
      <c r="HTC208" s="424"/>
      <c r="HTD208" s="333"/>
      <c r="HTE208" s="334"/>
      <c r="HTF208" s="424"/>
      <c r="HTG208" s="224"/>
      <c r="HTH208" s="224"/>
      <c r="HTI208" s="335"/>
      <c r="HTJ208" s="335"/>
      <c r="HTK208" s="224"/>
      <c r="HTL208" s="424"/>
      <c r="HTM208" s="424"/>
      <c r="HTN208" s="333"/>
      <c r="HTO208" s="334"/>
      <c r="HTP208" s="424"/>
      <c r="HTQ208" s="224"/>
      <c r="HTR208" s="224"/>
      <c r="HTS208" s="335"/>
      <c r="HTT208" s="335"/>
      <c r="HTU208" s="224"/>
      <c r="HTV208" s="424"/>
      <c r="HTW208" s="424"/>
      <c r="HTX208" s="333"/>
      <c r="HTY208" s="334"/>
      <c r="HTZ208" s="424"/>
      <c r="HUA208" s="224"/>
      <c r="HUB208" s="224"/>
      <c r="HUC208" s="335"/>
      <c r="HUD208" s="335"/>
      <c r="HUE208" s="224"/>
      <c r="HUF208" s="424"/>
      <c r="HUG208" s="424"/>
      <c r="HUH208" s="333"/>
      <c r="HUI208" s="334"/>
      <c r="HUJ208" s="424"/>
      <c r="HUK208" s="224"/>
      <c r="HUL208" s="224"/>
      <c r="HUM208" s="335"/>
      <c r="HUN208" s="335"/>
      <c r="HUO208" s="224"/>
      <c r="HUP208" s="424"/>
      <c r="HUQ208" s="424"/>
      <c r="HUR208" s="333"/>
      <c r="HUS208" s="334"/>
      <c r="HUT208" s="424"/>
      <c r="HUU208" s="224"/>
      <c r="HUV208" s="224"/>
      <c r="HUW208" s="335"/>
      <c r="HUX208" s="335"/>
      <c r="HUY208" s="224"/>
      <c r="HUZ208" s="424"/>
      <c r="HVA208" s="424"/>
      <c r="HVB208" s="333"/>
      <c r="HVC208" s="334"/>
      <c r="HVD208" s="424"/>
      <c r="HVE208" s="224"/>
      <c r="HVF208" s="224"/>
      <c r="HVG208" s="335"/>
      <c r="HVH208" s="335"/>
      <c r="HVI208" s="224"/>
      <c r="HVJ208" s="424"/>
      <c r="HVK208" s="424"/>
      <c r="HVL208" s="333"/>
      <c r="HVM208" s="334"/>
      <c r="HVN208" s="424"/>
      <c r="HVO208" s="224"/>
      <c r="HVP208" s="224"/>
      <c r="HVQ208" s="335"/>
      <c r="HVR208" s="335"/>
      <c r="HVS208" s="224"/>
      <c r="HVT208" s="424"/>
      <c r="HVU208" s="424"/>
      <c r="HVV208" s="333"/>
      <c r="HVW208" s="334"/>
      <c r="HVX208" s="424"/>
      <c r="HVY208" s="224"/>
      <c r="HVZ208" s="224"/>
      <c r="HWA208" s="335"/>
      <c r="HWB208" s="335"/>
      <c r="HWC208" s="224"/>
      <c r="HWD208" s="424"/>
      <c r="HWE208" s="424"/>
      <c r="HWF208" s="333"/>
      <c r="HWG208" s="334"/>
      <c r="HWH208" s="424"/>
      <c r="HWI208" s="224"/>
      <c r="HWJ208" s="224"/>
      <c r="HWK208" s="335"/>
      <c r="HWL208" s="335"/>
      <c r="HWM208" s="224"/>
      <c r="HWN208" s="424"/>
      <c r="HWO208" s="424"/>
      <c r="HWP208" s="333"/>
      <c r="HWQ208" s="334"/>
      <c r="HWR208" s="424"/>
      <c r="HWS208" s="224"/>
      <c r="HWT208" s="224"/>
      <c r="HWU208" s="335"/>
      <c r="HWV208" s="335"/>
      <c r="HWW208" s="224"/>
      <c r="HWX208" s="424"/>
      <c r="HWY208" s="424"/>
      <c r="HWZ208" s="333"/>
      <c r="HXA208" s="334"/>
      <c r="HXB208" s="424"/>
      <c r="HXC208" s="224"/>
      <c r="HXD208" s="224"/>
      <c r="HXE208" s="335"/>
      <c r="HXF208" s="335"/>
      <c r="HXG208" s="224"/>
      <c r="HXH208" s="424"/>
      <c r="HXI208" s="424"/>
      <c r="HXJ208" s="333"/>
      <c r="HXK208" s="334"/>
      <c r="HXL208" s="424"/>
      <c r="HXM208" s="224"/>
      <c r="HXN208" s="224"/>
      <c r="HXO208" s="335"/>
      <c r="HXP208" s="335"/>
      <c r="HXQ208" s="224"/>
      <c r="HXR208" s="424"/>
      <c r="HXS208" s="424"/>
      <c r="HXT208" s="333"/>
      <c r="HXU208" s="334"/>
      <c r="HXV208" s="424"/>
      <c r="HXW208" s="224"/>
      <c r="HXX208" s="224"/>
      <c r="HXY208" s="335"/>
      <c r="HXZ208" s="335"/>
      <c r="HYA208" s="224"/>
      <c r="HYB208" s="424"/>
      <c r="HYC208" s="424"/>
      <c r="HYD208" s="333"/>
      <c r="HYE208" s="334"/>
      <c r="HYF208" s="424"/>
      <c r="HYG208" s="224"/>
      <c r="HYH208" s="224"/>
      <c r="HYI208" s="335"/>
      <c r="HYJ208" s="335"/>
      <c r="HYK208" s="224"/>
      <c r="HYL208" s="424"/>
      <c r="HYM208" s="424"/>
      <c r="HYN208" s="333"/>
      <c r="HYO208" s="334"/>
      <c r="HYP208" s="424"/>
      <c r="HYQ208" s="224"/>
      <c r="HYR208" s="224"/>
      <c r="HYS208" s="335"/>
      <c r="HYT208" s="335"/>
      <c r="HYU208" s="224"/>
      <c r="HYV208" s="424"/>
      <c r="HYW208" s="424"/>
      <c r="HYX208" s="333"/>
      <c r="HYY208" s="334"/>
      <c r="HYZ208" s="424"/>
      <c r="HZA208" s="224"/>
      <c r="HZB208" s="224"/>
      <c r="HZC208" s="335"/>
      <c r="HZD208" s="335"/>
      <c r="HZE208" s="224"/>
      <c r="HZF208" s="424"/>
      <c r="HZG208" s="424"/>
      <c r="HZH208" s="333"/>
      <c r="HZI208" s="334"/>
      <c r="HZJ208" s="424"/>
      <c r="HZK208" s="224"/>
      <c r="HZL208" s="224"/>
      <c r="HZM208" s="335"/>
      <c r="HZN208" s="335"/>
      <c r="HZO208" s="224"/>
      <c r="HZP208" s="424"/>
      <c r="HZQ208" s="424"/>
      <c r="HZR208" s="333"/>
      <c r="HZS208" s="334"/>
      <c r="HZT208" s="424"/>
      <c r="HZU208" s="224"/>
      <c r="HZV208" s="224"/>
      <c r="HZW208" s="335"/>
      <c r="HZX208" s="335"/>
      <c r="HZY208" s="224"/>
      <c r="HZZ208" s="424"/>
      <c r="IAA208" s="424"/>
      <c r="IAB208" s="333"/>
      <c r="IAC208" s="334"/>
      <c r="IAD208" s="424"/>
      <c r="IAE208" s="224"/>
      <c r="IAF208" s="224"/>
      <c r="IAG208" s="335"/>
      <c r="IAH208" s="335"/>
      <c r="IAI208" s="224"/>
      <c r="IAJ208" s="424"/>
      <c r="IAK208" s="424"/>
      <c r="IAL208" s="333"/>
      <c r="IAM208" s="334"/>
      <c r="IAN208" s="424"/>
      <c r="IAO208" s="224"/>
      <c r="IAP208" s="224"/>
      <c r="IAQ208" s="335"/>
      <c r="IAR208" s="335"/>
      <c r="IAS208" s="224"/>
      <c r="IAT208" s="424"/>
      <c r="IAU208" s="424"/>
      <c r="IAV208" s="333"/>
      <c r="IAW208" s="334"/>
      <c r="IAX208" s="424"/>
      <c r="IAY208" s="224"/>
      <c r="IAZ208" s="224"/>
      <c r="IBA208" s="335"/>
      <c r="IBB208" s="335"/>
      <c r="IBC208" s="224"/>
      <c r="IBD208" s="424"/>
      <c r="IBE208" s="424"/>
      <c r="IBF208" s="333"/>
      <c r="IBG208" s="334"/>
      <c r="IBH208" s="424"/>
      <c r="IBI208" s="224"/>
      <c r="IBJ208" s="224"/>
      <c r="IBK208" s="335"/>
      <c r="IBL208" s="335"/>
      <c r="IBM208" s="224"/>
      <c r="IBN208" s="424"/>
      <c r="IBO208" s="424"/>
      <c r="IBP208" s="333"/>
      <c r="IBQ208" s="334"/>
      <c r="IBR208" s="424"/>
      <c r="IBS208" s="224"/>
      <c r="IBT208" s="224"/>
      <c r="IBU208" s="335"/>
      <c r="IBV208" s="335"/>
      <c r="IBW208" s="224"/>
      <c r="IBX208" s="424"/>
      <c r="IBY208" s="424"/>
      <c r="IBZ208" s="333"/>
      <c r="ICA208" s="334"/>
      <c r="ICB208" s="424"/>
      <c r="ICC208" s="224"/>
      <c r="ICD208" s="224"/>
      <c r="ICE208" s="335"/>
      <c r="ICF208" s="335"/>
      <c r="ICG208" s="224"/>
      <c r="ICH208" s="424"/>
      <c r="ICI208" s="424"/>
      <c r="ICJ208" s="333"/>
      <c r="ICK208" s="334"/>
      <c r="ICL208" s="424"/>
      <c r="ICM208" s="224"/>
      <c r="ICN208" s="224"/>
      <c r="ICO208" s="335"/>
      <c r="ICP208" s="335"/>
      <c r="ICQ208" s="224"/>
      <c r="ICR208" s="424"/>
      <c r="ICS208" s="424"/>
      <c r="ICT208" s="333"/>
      <c r="ICU208" s="334"/>
      <c r="ICV208" s="424"/>
      <c r="ICW208" s="224"/>
      <c r="ICX208" s="224"/>
      <c r="ICY208" s="335"/>
      <c r="ICZ208" s="335"/>
      <c r="IDA208" s="224"/>
      <c r="IDB208" s="424"/>
      <c r="IDC208" s="424"/>
      <c r="IDD208" s="333"/>
      <c r="IDE208" s="334"/>
      <c r="IDF208" s="424"/>
      <c r="IDG208" s="224"/>
      <c r="IDH208" s="224"/>
      <c r="IDI208" s="335"/>
      <c r="IDJ208" s="335"/>
      <c r="IDK208" s="224"/>
      <c r="IDL208" s="424"/>
      <c r="IDM208" s="424"/>
      <c r="IDN208" s="333"/>
      <c r="IDO208" s="334"/>
      <c r="IDP208" s="424"/>
      <c r="IDQ208" s="224"/>
      <c r="IDR208" s="224"/>
      <c r="IDS208" s="335"/>
      <c r="IDT208" s="335"/>
      <c r="IDU208" s="224"/>
      <c r="IDV208" s="424"/>
      <c r="IDW208" s="424"/>
      <c r="IDX208" s="333"/>
      <c r="IDY208" s="334"/>
      <c r="IDZ208" s="424"/>
      <c r="IEA208" s="224"/>
      <c r="IEB208" s="224"/>
      <c r="IEC208" s="335"/>
      <c r="IED208" s="335"/>
      <c r="IEE208" s="224"/>
      <c r="IEF208" s="424"/>
      <c r="IEG208" s="424"/>
      <c r="IEH208" s="333"/>
      <c r="IEI208" s="334"/>
      <c r="IEJ208" s="424"/>
      <c r="IEK208" s="224"/>
      <c r="IEL208" s="224"/>
      <c r="IEM208" s="335"/>
      <c r="IEN208" s="335"/>
      <c r="IEO208" s="224"/>
      <c r="IEP208" s="424"/>
      <c r="IEQ208" s="424"/>
      <c r="IER208" s="333"/>
      <c r="IES208" s="334"/>
      <c r="IET208" s="424"/>
      <c r="IEU208" s="224"/>
      <c r="IEV208" s="224"/>
      <c r="IEW208" s="335"/>
      <c r="IEX208" s="335"/>
      <c r="IEY208" s="224"/>
      <c r="IEZ208" s="424"/>
      <c r="IFA208" s="424"/>
      <c r="IFB208" s="333"/>
      <c r="IFC208" s="334"/>
      <c r="IFD208" s="424"/>
      <c r="IFE208" s="224"/>
      <c r="IFF208" s="224"/>
      <c r="IFG208" s="335"/>
      <c r="IFH208" s="335"/>
      <c r="IFI208" s="224"/>
      <c r="IFJ208" s="424"/>
      <c r="IFK208" s="424"/>
      <c r="IFL208" s="333"/>
      <c r="IFM208" s="334"/>
      <c r="IFN208" s="424"/>
      <c r="IFO208" s="224"/>
      <c r="IFP208" s="224"/>
      <c r="IFQ208" s="335"/>
      <c r="IFR208" s="335"/>
      <c r="IFS208" s="224"/>
      <c r="IFT208" s="424"/>
      <c r="IFU208" s="424"/>
      <c r="IFV208" s="333"/>
      <c r="IFW208" s="334"/>
      <c r="IFX208" s="424"/>
      <c r="IFY208" s="224"/>
      <c r="IFZ208" s="224"/>
      <c r="IGA208" s="335"/>
      <c r="IGB208" s="335"/>
      <c r="IGC208" s="224"/>
      <c r="IGD208" s="424"/>
      <c r="IGE208" s="424"/>
      <c r="IGF208" s="333"/>
      <c r="IGG208" s="334"/>
      <c r="IGH208" s="424"/>
      <c r="IGI208" s="224"/>
      <c r="IGJ208" s="224"/>
      <c r="IGK208" s="335"/>
      <c r="IGL208" s="335"/>
      <c r="IGM208" s="224"/>
      <c r="IGN208" s="424"/>
      <c r="IGO208" s="424"/>
      <c r="IGP208" s="333"/>
      <c r="IGQ208" s="334"/>
      <c r="IGR208" s="424"/>
      <c r="IGS208" s="224"/>
      <c r="IGT208" s="224"/>
      <c r="IGU208" s="335"/>
      <c r="IGV208" s="335"/>
      <c r="IGW208" s="224"/>
      <c r="IGX208" s="424"/>
      <c r="IGY208" s="424"/>
      <c r="IGZ208" s="333"/>
      <c r="IHA208" s="334"/>
      <c r="IHB208" s="424"/>
      <c r="IHC208" s="224"/>
      <c r="IHD208" s="224"/>
      <c r="IHE208" s="335"/>
      <c r="IHF208" s="335"/>
      <c r="IHG208" s="224"/>
      <c r="IHH208" s="424"/>
      <c r="IHI208" s="424"/>
      <c r="IHJ208" s="333"/>
      <c r="IHK208" s="334"/>
      <c r="IHL208" s="424"/>
      <c r="IHM208" s="224"/>
      <c r="IHN208" s="224"/>
      <c r="IHO208" s="335"/>
      <c r="IHP208" s="335"/>
      <c r="IHQ208" s="224"/>
      <c r="IHR208" s="424"/>
      <c r="IHS208" s="424"/>
      <c r="IHT208" s="333"/>
      <c r="IHU208" s="334"/>
      <c r="IHV208" s="424"/>
      <c r="IHW208" s="224"/>
      <c r="IHX208" s="224"/>
      <c r="IHY208" s="335"/>
      <c r="IHZ208" s="335"/>
      <c r="IIA208" s="224"/>
      <c r="IIB208" s="424"/>
      <c r="IIC208" s="424"/>
      <c r="IID208" s="333"/>
      <c r="IIE208" s="334"/>
      <c r="IIF208" s="424"/>
      <c r="IIG208" s="224"/>
      <c r="IIH208" s="224"/>
      <c r="III208" s="335"/>
      <c r="IIJ208" s="335"/>
      <c r="IIK208" s="224"/>
      <c r="IIL208" s="424"/>
      <c r="IIM208" s="424"/>
      <c r="IIN208" s="333"/>
      <c r="IIO208" s="334"/>
      <c r="IIP208" s="424"/>
      <c r="IIQ208" s="224"/>
      <c r="IIR208" s="224"/>
      <c r="IIS208" s="335"/>
      <c r="IIT208" s="335"/>
      <c r="IIU208" s="224"/>
      <c r="IIV208" s="424"/>
      <c r="IIW208" s="424"/>
      <c r="IIX208" s="333"/>
      <c r="IIY208" s="334"/>
      <c r="IIZ208" s="424"/>
      <c r="IJA208" s="224"/>
      <c r="IJB208" s="224"/>
      <c r="IJC208" s="335"/>
      <c r="IJD208" s="335"/>
      <c r="IJE208" s="224"/>
      <c r="IJF208" s="424"/>
      <c r="IJG208" s="424"/>
      <c r="IJH208" s="333"/>
      <c r="IJI208" s="334"/>
      <c r="IJJ208" s="424"/>
      <c r="IJK208" s="224"/>
      <c r="IJL208" s="224"/>
      <c r="IJM208" s="335"/>
      <c r="IJN208" s="335"/>
      <c r="IJO208" s="224"/>
      <c r="IJP208" s="424"/>
      <c r="IJQ208" s="424"/>
      <c r="IJR208" s="333"/>
      <c r="IJS208" s="334"/>
      <c r="IJT208" s="424"/>
      <c r="IJU208" s="224"/>
      <c r="IJV208" s="224"/>
      <c r="IJW208" s="335"/>
      <c r="IJX208" s="335"/>
      <c r="IJY208" s="224"/>
      <c r="IJZ208" s="424"/>
      <c r="IKA208" s="424"/>
      <c r="IKB208" s="333"/>
      <c r="IKC208" s="334"/>
      <c r="IKD208" s="424"/>
      <c r="IKE208" s="224"/>
      <c r="IKF208" s="224"/>
      <c r="IKG208" s="335"/>
      <c r="IKH208" s="335"/>
      <c r="IKI208" s="224"/>
      <c r="IKJ208" s="424"/>
      <c r="IKK208" s="424"/>
      <c r="IKL208" s="333"/>
      <c r="IKM208" s="334"/>
      <c r="IKN208" s="424"/>
      <c r="IKO208" s="224"/>
      <c r="IKP208" s="224"/>
      <c r="IKQ208" s="335"/>
      <c r="IKR208" s="335"/>
      <c r="IKS208" s="224"/>
      <c r="IKT208" s="424"/>
      <c r="IKU208" s="424"/>
      <c r="IKV208" s="333"/>
      <c r="IKW208" s="334"/>
      <c r="IKX208" s="424"/>
      <c r="IKY208" s="224"/>
      <c r="IKZ208" s="224"/>
      <c r="ILA208" s="335"/>
      <c r="ILB208" s="335"/>
      <c r="ILC208" s="224"/>
      <c r="ILD208" s="424"/>
      <c r="ILE208" s="424"/>
      <c r="ILF208" s="333"/>
      <c r="ILG208" s="334"/>
      <c r="ILH208" s="424"/>
      <c r="ILI208" s="224"/>
      <c r="ILJ208" s="224"/>
      <c r="ILK208" s="335"/>
      <c r="ILL208" s="335"/>
      <c r="ILM208" s="224"/>
      <c r="ILN208" s="424"/>
      <c r="ILO208" s="424"/>
      <c r="ILP208" s="333"/>
      <c r="ILQ208" s="334"/>
      <c r="ILR208" s="424"/>
      <c r="ILS208" s="224"/>
      <c r="ILT208" s="224"/>
      <c r="ILU208" s="335"/>
      <c r="ILV208" s="335"/>
      <c r="ILW208" s="224"/>
      <c r="ILX208" s="424"/>
      <c r="ILY208" s="424"/>
      <c r="ILZ208" s="333"/>
      <c r="IMA208" s="334"/>
      <c r="IMB208" s="424"/>
      <c r="IMC208" s="224"/>
      <c r="IMD208" s="224"/>
      <c r="IME208" s="335"/>
      <c r="IMF208" s="335"/>
      <c r="IMG208" s="224"/>
      <c r="IMH208" s="424"/>
      <c r="IMI208" s="424"/>
      <c r="IMJ208" s="333"/>
      <c r="IMK208" s="334"/>
      <c r="IML208" s="424"/>
      <c r="IMM208" s="224"/>
      <c r="IMN208" s="224"/>
      <c r="IMO208" s="335"/>
      <c r="IMP208" s="335"/>
      <c r="IMQ208" s="224"/>
      <c r="IMR208" s="424"/>
      <c r="IMS208" s="424"/>
      <c r="IMT208" s="333"/>
      <c r="IMU208" s="334"/>
      <c r="IMV208" s="424"/>
      <c r="IMW208" s="224"/>
      <c r="IMX208" s="224"/>
      <c r="IMY208" s="335"/>
      <c r="IMZ208" s="335"/>
      <c r="INA208" s="224"/>
      <c r="INB208" s="424"/>
      <c r="INC208" s="424"/>
      <c r="IND208" s="333"/>
      <c r="INE208" s="334"/>
      <c r="INF208" s="424"/>
      <c r="ING208" s="224"/>
      <c r="INH208" s="224"/>
      <c r="INI208" s="335"/>
      <c r="INJ208" s="335"/>
      <c r="INK208" s="224"/>
      <c r="INL208" s="424"/>
      <c r="INM208" s="424"/>
      <c r="INN208" s="333"/>
      <c r="INO208" s="334"/>
      <c r="INP208" s="424"/>
      <c r="INQ208" s="224"/>
      <c r="INR208" s="224"/>
      <c r="INS208" s="335"/>
      <c r="INT208" s="335"/>
      <c r="INU208" s="224"/>
      <c r="INV208" s="424"/>
      <c r="INW208" s="424"/>
      <c r="INX208" s="333"/>
      <c r="INY208" s="334"/>
      <c r="INZ208" s="424"/>
      <c r="IOA208" s="224"/>
      <c r="IOB208" s="224"/>
      <c r="IOC208" s="335"/>
      <c r="IOD208" s="335"/>
      <c r="IOE208" s="224"/>
      <c r="IOF208" s="424"/>
      <c r="IOG208" s="424"/>
      <c r="IOH208" s="333"/>
      <c r="IOI208" s="334"/>
      <c r="IOJ208" s="424"/>
      <c r="IOK208" s="224"/>
      <c r="IOL208" s="224"/>
      <c r="IOM208" s="335"/>
      <c r="ION208" s="335"/>
      <c r="IOO208" s="224"/>
      <c r="IOP208" s="424"/>
      <c r="IOQ208" s="424"/>
      <c r="IOR208" s="333"/>
      <c r="IOS208" s="334"/>
      <c r="IOT208" s="424"/>
      <c r="IOU208" s="224"/>
      <c r="IOV208" s="224"/>
      <c r="IOW208" s="335"/>
      <c r="IOX208" s="335"/>
      <c r="IOY208" s="224"/>
      <c r="IOZ208" s="424"/>
      <c r="IPA208" s="424"/>
      <c r="IPB208" s="333"/>
      <c r="IPC208" s="334"/>
      <c r="IPD208" s="424"/>
      <c r="IPE208" s="224"/>
      <c r="IPF208" s="224"/>
      <c r="IPG208" s="335"/>
      <c r="IPH208" s="335"/>
      <c r="IPI208" s="224"/>
      <c r="IPJ208" s="424"/>
      <c r="IPK208" s="424"/>
      <c r="IPL208" s="333"/>
      <c r="IPM208" s="334"/>
      <c r="IPN208" s="424"/>
      <c r="IPO208" s="224"/>
      <c r="IPP208" s="224"/>
      <c r="IPQ208" s="335"/>
      <c r="IPR208" s="335"/>
      <c r="IPS208" s="224"/>
      <c r="IPT208" s="424"/>
      <c r="IPU208" s="424"/>
      <c r="IPV208" s="333"/>
      <c r="IPW208" s="334"/>
      <c r="IPX208" s="424"/>
      <c r="IPY208" s="224"/>
      <c r="IPZ208" s="224"/>
      <c r="IQA208" s="335"/>
      <c r="IQB208" s="335"/>
      <c r="IQC208" s="224"/>
      <c r="IQD208" s="424"/>
      <c r="IQE208" s="424"/>
      <c r="IQF208" s="333"/>
      <c r="IQG208" s="334"/>
      <c r="IQH208" s="424"/>
      <c r="IQI208" s="224"/>
      <c r="IQJ208" s="224"/>
      <c r="IQK208" s="335"/>
      <c r="IQL208" s="335"/>
      <c r="IQM208" s="224"/>
      <c r="IQN208" s="424"/>
      <c r="IQO208" s="424"/>
      <c r="IQP208" s="333"/>
      <c r="IQQ208" s="334"/>
      <c r="IQR208" s="424"/>
      <c r="IQS208" s="224"/>
      <c r="IQT208" s="224"/>
      <c r="IQU208" s="335"/>
      <c r="IQV208" s="335"/>
      <c r="IQW208" s="224"/>
      <c r="IQX208" s="424"/>
      <c r="IQY208" s="424"/>
      <c r="IQZ208" s="333"/>
      <c r="IRA208" s="334"/>
      <c r="IRB208" s="424"/>
      <c r="IRC208" s="224"/>
      <c r="IRD208" s="224"/>
      <c r="IRE208" s="335"/>
      <c r="IRF208" s="335"/>
      <c r="IRG208" s="224"/>
      <c r="IRH208" s="424"/>
      <c r="IRI208" s="424"/>
      <c r="IRJ208" s="333"/>
      <c r="IRK208" s="334"/>
      <c r="IRL208" s="424"/>
      <c r="IRM208" s="224"/>
      <c r="IRN208" s="224"/>
      <c r="IRO208" s="335"/>
      <c r="IRP208" s="335"/>
      <c r="IRQ208" s="224"/>
      <c r="IRR208" s="424"/>
      <c r="IRS208" s="424"/>
      <c r="IRT208" s="333"/>
      <c r="IRU208" s="334"/>
      <c r="IRV208" s="424"/>
      <c r="IRW208" s="224"/>
      <c r="IRX208" s="224"/>
      <c r="IRY208" s="335"/>
      <c r="IRZ208" s="335"/>
      <c r="ISA208" s="224"/>
      <c r="ISB208" s="424"/>
      <c r="ISC208" s="424"/>
      <c r="ISD208" s="333"/>
      <c r="ISE208" s="334"/>
      <c r="ISF208" s="424"/>
      <c r="ISG208" s="224"/>
      <c r="ISH208" s="224"/>
      <c r="ISI208" s="335"/>
      <c r="ISJ208" s="335"/>
      <c r="ISK208" s="224"/>
      <c r="ISL208" s="424"/>
      <c r="ISM208" s="424"/>
      <c r="ISN208" s="333"/>
      <c r="ISO208" s="334"/>
      <c r="ISP208" s="424"/>
      <c r="ISQ208" s="224"/>
      <c r="ISR208" s="224"/>
      <c r="ISS208" s="335"/>
      <c r="IST208" s="335"/>
      <c r="ISU208" s="224"/>
      <c r="ISV208" s="424"/>
      <c r="ISW208" s="424"/>
      <c r="ISX208" s="333"/>
      <c r="ISY208" s="334"/>
      <c r="ISZ208" s="424"/>
      <c r="ITA208" s="224"/>
      <c r="ITB208" s="224"/>
      <c r="ITC208" s="335"/>
      <c r="ITD208" s="335"/>
      <c r="ITE208" s="224"/>
      <c r="ITF208" s="424"/>
      <c r="ITG208" s="424"/>
      <c r="ITH208" s="333"/>
      <c r="ITI208" s="334"/>
      <c r="ITJ208" s="424"/>
      <c r="ITK208" s="224"/>
      <c r="ITL208" s="224"/>
      <c r="ITM208" s="335"/>
      <c r="ITN208" s="335"/>
      <c r="ITO208" s="224"/>
      <c r="ITP208" s="424"/>
      <c r="ITQ208" s="424"/>
      <c r="ITR208" s="333"/>
      <c r="ITS208" s="334"/>
      <c r="ITT208" s="424"/>
      <c r="ITU208" s="224"/>
      <c r="ITV208" s="224"/>
      <c r="ITW208" s="335"/>
      <c r="ITX208" s="335"/>
      <c r="ITY208" s="224"/>
      <c r="ITZ208" s="424"/>
      <c r="IUA208" s="424"/>
      <c r="IUB208" s="333"/>
      <c r="IUC208" s="334"/>
      <c r="IUD208" s="424"/>
      <c r="IUE208" s="224"/>
      <c r="IUF208" s="224"/>
      <c r="IUG208" s="335"/>
      <c r="IUH208" s="335"/>
      <c r="IUI208" s="224"/>
      <c r="IUJ208" s="424"/>
      <c r="IUK208" s="424"/>
      <c r="IUL208" s="333"/>
      <c r="IUM208" s="334"/>
      <c r="IUN208" s="424"/>
      <c r="IUO208" s="224"/>
      <c r="IUP208" s="224"/>
      <c r="IUQ208" s="335"/>
      <c r="IUR208" s="335"/>
      <c r="IUS208" s="224"/>
      <c r="IUT208" s="424"/>
      <c r="IUU208" s="424"/>
      <c r="IUV208" s="333"/>
      <c r="IUW208" s="334"/>
      <c r="IUX208" s="424"/>
      <c r="IUY208" s="224"/>
      <c r="IUZ208" s="224"/>
      <c r="IVA208" s="335"/>
      <c r="IVB208" s="335"/>
      <c r="IVC208" s="224"/>
      <c r="IVD208" s="424"/>
      <c r="IVE208" s="424"/>
      <c r="IVF208" s="333"/>
      <c r="IVG208" s="334"/>
      <c r="IVH208" s="424"/>
      <c r="IVI208" s="224"/>
      <c r="IVJ208" s="224"/>
      <c r="IVK208" s="335"/>
      <c r="IVL208" s="335"/>
      <c r="IVM208" s="224"/>
      <c r="IVN208" s="424"/>
      <c r="IVO208" s="424"/>
      <c r="IVP208" s="333"/>
      <c r="IVQ208" s="334"/>
      <c r="IVR208" s="424"/>
      <c r="IVS208" s="224"/>
      <c r="IVT208" s="224"/>
      <c r="IVU208" s="335"/>
      <c r="IVV208" s="335"/>
      <c r="IVW208" s="224"/>
      <c r="IVX208" s="424"/>
      <c r="IVY208" s="424"/>
      <c r="IVZ208" s="333"/>
      <c r="IWA208" s="334"/>
      <c r="IWB208" s="424"/>
      <c r="IWC208" s="224"/>
      <c r="IWD208" s="224"/>
      <c r="IWE208" s="335"/>
      <c r="IWF208" s="335"/>
      <c r="IWG208" s="224"/>
      <c r="IWH208" s="424"/>
      <c r="IWI208" s="424"/>
      <c r="IWJ208" s="333"/>
      <c r="IWK208" s="334"/>
      <c r="IWL208" s="424"/>
      <c r="IWM208" s="224"/>
      <c r="IWN208" s="224"/>
      <c r="IWO208" s="335"/>
      <c r="IWP208" s="335"/>
      <c r="IWQ208" s="224"/>
      <c r="IWR208" s="424"/>
      <c r="IWS208" s="424"/>
      <c r="IWT208" s="333"/>
      <c r="IWU208" s="334"/>
      <c r="IWV208" s="424"/>
      <c r="IWW208" s="224"/>
      <c r="IWX208" s="224"/>
      <c r="IWY208" s="335"/>
      <c r="IWZ208" s="335"/>
      <c r="IXA208" s="224"/>
      <c r="IXB208" s="424"/>
      <c r="IXC208" s="424"/>
      <c r="IXD208" s="333"/>
      <c r="IXE208" s="334"/>
      <c r="IXF208" s="424"/>
      <c r="IXG208" s="224"/>
      <c r="IXH208" s="224"/>
      <c r="IXI208" s="335"/>
      <c r="IXJ208" s="335"/>
      <c r="IXK208" s="224"/>
      <c r="IXL208" s="424"/>
      <c r="IXM208" s="424"/>
      <c r="IXN208" s="333"/>
      <c r="IXO208" s="334"/>
      <c r="IXP208" s="424"/>
      <c r="IXQ208" s="224"/>
      <c r="IXR208" s="224"/>
      <c r="IXS208" s="335"/>
      <c r="IXT208" s="335"/>
      <c r="IXU208" s="224"/>
      <c r="IXV208" s="424"/>
      <c r="IXW208" s="424"/>
      <c r="IXX208" s="333"/>
      <c r="IXY208" s="334"/>
      <c r="IXZ208" s="424"/>
      <c r="IYA208" s="224"/>
      <c r="IYB208" s="224"/>
      <c r="IYC208" s="335"/>
      <c r="IYD208" s="335"/>
      <c r="IYE208" s="224"/>
      <c r="IYF208" s="424"/>
      <c r="IYG208" s="424"/>
      <c r="IYH208" s="333"/>
      <c r="IYI208" s="334"/>
      <c r="IYJ208" s="424"/>
      <c r="IYK208" s="224"/>
      <c r="IYL208" s="224"/>
      <c r="IYM208" s="335"/>
      <c r="IYN208" s="335"/>
      <c r="IYO208" s="224"/>
      <c r="IYP208" s="424"/>
      <c r="IYQ208" s="424"/>
      <c r="IYR208" s="333"/>
      <c r="IYS208" s="334"/>
      <c r="IYT208" s="424"/>
      <c r="IYU208" s="224"/>
      <c r="IYV208" s="224"/>
      <c r="IYW208" s="335"/>
      <c r="IYX208" s="335"/>
      <c r="IYY208" s="224"/>
      <c r="IYZ208" s="424"/>
      <c r="IZA208" s="424"/>
      <c r="IZB208" s="333"/>
      <c r="IZC208" s="334"/>
      <c r="IZD208" s="424"/>
      <c r="IZE208" s="224"/>
      <c r="IZF208" s="224"/>
      <c r="IZG208" s="335"/>
      <c r="IZH208" s="335"/>
      <c r="IZI208" s="224"/>
      <c r="IZJ208" s="424"/>
      <c r="IZK208" s="424"/>
      <c r="IZL208" s="333"/>
      <c r="IZM208" s="334"/>
      <c r="IZN208" s="424"/>
      <c r="IZO208" s="224"/>
      <c r="IZP208" s="224"/>
      <c r="IZQ208" s="335"/>
      <c r="IZR208" s="335"/>
      <c r="IZS208" s="224"/>
      <c r="IZT208" s="424"/>
      <c r="IZU208" s="424"/>
      <c r="IZV208" s="333"/>
      <c r="IZW208" s="334"/>
      <c r="IZX208" s="424"/>
      <c r="IZY208" s="224"/>
      <c r="IZZ208" s="224"/>
      <c r="JAA208" s="335"/>
      <c r="JAB208" s="335"/>
      <c r="JAC208" s="224"/>
      <c r="JAD208" s="424"/>
      <c r="JAE208" s="424"/>
      <c r="JAF208" s="333"/>
      <c r="JAG208" s="334"/>
      <c r="JAH208" s="424"/>
      <c r="JAI208" s="224"/>
      <c r="JAJ208" s="224"/>
      <c r="JAK208" s="335"/>
      <c r="JAL208" s="335"/>
      <c r="JAM208" s="224"/>
      <c r="JAN208" s="424"/>
      <c r="JAO208" s="424"/>
      <c r="JAP208" s="333"/>
      <c r="JAQ208" s="334"/>
      <c r="JAR208" s="424"/>
      <c r="JAS208" s="224"/>
      <c r="JAT208" s="224"/>
      <c r="JAU208" s="335"/>
      <c r="JAV208" s="335"/>
      <c r="JAW208" s="224"/>
      <c r="JAX208" s="424"/>
      <c r="JAY208" s="424"/>
      <c r="JAZ208" s="333"/>
      <c r="JBA208" s="334"/>
      <c r="JBB208" s="424"/>
      <c r="JBC208" s="224"/>
      <c r="JBD208" s="224"/>
      <c r="JBE208" s="335"/>
      <c r="JBF208" s="335"/>
      <c r="JBG208" s="224"/>
      <c r="JBH208" s="424"/>
      <c r="JBI208" s="424"/>
      <c r="JBJ208" s="333"/>
      <c r="JBK208" s="334"/>
      <c r="JBL208" s="424"/>
      <c r="JBM208" s="224"/>
      <c r="JBN208" s="224"/>
      <c r="JBO208" s="335"/>
      <c r="JBP208" s="335"/>
      <c r="JBQ208" s="224"/>
      <c r="JBR208" s="424"/>
      <c r="JBS208" s="424"/>
      <c r="JBT208" s="333"/>
      <c r="JBU208" s="334"/>
      <c r="JBV208" s="424"/>
      <c r="JBW208" s="224"/>
      <c r="JBX208" s="224"/>
      <c r="JBY208" s="335"/>
      <c r="JBZ208" s="335"/>
      <c r="JCA208" s="224"/>
      <c r="JCB208" s="424"/>
      <c r="JCC208" s="424"/>
      <c r="JCD208" s="333"/>
      <c r="JCE208" s="334"/>
      <c r="JCF208" s="424"/>
      <c r="JCG208" s="224"/>
      <c r="JCH208" s="224"/>
      <c r="JCI208" s="335"/>
      <c r="JCJ208" s="335"/>
      <c r="JCK208" s="224"/>
      <c r="JCL208" s="424"/>
      <c r="JCM208" s="424"/>
      <c r="JCN208" s="333"/>
      <c r="JCO208" s="334"/>
      <c r="JCP208" s="424"/>
      <c r="JCQ208" s="224"/>
      <c r="JCR208" s="224"/>
      <c r="JCS208" s="335"/>
      <c r="JCT208" s="335"/>
      <c r="JCU208" s="224"/>
      <c r="JCV208" s="424"/>
      <c r="JCW208" s="424"/>
      <c r="JCX208" s="333"/>
      <c r="JCY208" s="334"/>
      <c r="JCZ208" s="424"/>
      <c r="JDA208" s="224"/>
      <c r="JDB208" s="224"/>
      <c r="JDC208" s="335"/>
      <c r="JDD208" s="335"/>
      <c r="JDE208" s="224"/>
      <c r="JDF208" s="424"/>
      <c r="JDG208" s="424"/>
      <c r="JDH208" s="333"/>
      <c r="JDI208" s="334"/>
      <c r="JDJ208" s="424"/>
      <c r="JDK208" s="224"/>
      <c r="JDL208" s="224"/>
      <c r="JDM208" s="335"/>
      <c r="JDN208" s="335"/>
      <c r="JDO208" s="224"/>
      <c r="JDP208" s="424"/>
      <c r="JDQ208" s="424"/>
      <c r="JDR208" s="333"/>
      <c r="JDS208" s="334"/>
      <c r="JDT208" s="424"/>
      <c r="JDU208" s="224"/>
      <c r="JDV208" s="224"/>
      <c r="JDW208" s="335"/>
      <c r="JDX208" s="335"/>
      <c r="JDY208" s="224"/>
      <c r="JDZ208" s="424"/>
      <c r="JEA208" s="424"/>
      <c r="JEB208" s="333"/>
      <c r="JEC208" s="334"/>
      <c r="JED208" s="424"/>
      <c r="JEE208" s="224"/>
      <c r="JEF208" s="224"/>
      <c r="JEG208" s="335"/>
      <c r="JEH208" s="335"/>
      <c r="JEI208" s="224"/>
      <c r="JEJ208" s="424"/>
      <c r="JEK208" s="424"/>
      <c r="JEL208" s="333"/>
      <c r="JEM208" s="334"/>
      <c r="JEN208" s="424"/>
      <c r="JEO208" s="224"/>
      <c r="JEP208" s="224"/>
      <c r="JEQ208" s="335"/>
      <c r="JER208" s="335"/>
      <c r="JES208" s="224"/>
      <c r="JET208" s="424"/>
      <c r="JEU208" s="424"/>
      <c r="JEV208" s="333"/>
      <c r="JEW208" s="334"/>
      <c r="JEX208" s="424"/>
      <c r="JEY208" s="224"/>
      <c r="JEZ208" s="224"/>
      <c r="JFA208" s="335"/>
      <c r="JFB208" s="335"/>
      <c r="JFC208" s="224"/>
      <c r="JFD208" s="424"/>
      <c r="JFE208" s="424"/>
      <c r="JFF208" s="333"/>
      <c r="JFG208" s="334"/>
      <c r="JFH208" s="424"/>
      <c r="JFI208" s="224"/>
      <c r="JFJ208" s="224"/>
      <c r="JFK208" s="335"/>
      <c r="JFL208" s="335"/>
      <c r="JFM208" s="224"/>
      <c r="JFN208" s="424"/>
      <c r="JFO208" s="424"/>
      <c r="JFP208" s="333"/>
      <c r="JFQ208" s="334"/>
      <c r="JFR208" s="424"/>
      <c r="JFS208" s="224"/>
      <c r="JFT208" s="224"/>
      <c r="JFU208" s="335"/>
      <c r="JFV208" s="335"/>
      <c r="JFW208" s="224"/>
      <c r="JFX208" s="424"/>
      <c r="JFY208" s="424"/>
      <c r="JFZ208" s="333"/>
      <c r="JGA208" s="334"/>
      <c r="JGB208" s="424"/>
      <c r="JGC208" s="224"/>
      <c r="JGD208" s="224"/>
      <c r="JGE208" s="335"/>
      <c r="JGF208" s="335"/>
      <c r="JGG208" s="224"/>
      <c r="JGH208" s="424"/>
      <c r="JGI208" s="424"/>
      <c r="JGJ208" s="333"/>
      <c r="JGK208" s="334"/>
      <c r="JGL208" s="424"/>
      <c r="JGM208" s="224"/>
      <c r="JGN208" s="224"/>
      <c r="JGO208" s="335"/>
      <c r="JGP208" s="335"/>
      <c r="JGQ208" s="224"/>
      <c r="JGR208" s="424"/>
      <c r="JGS208" s="424"/>
      <c r="JGT208" s="333"/>
      <c r="JGU208" s="334"/>
      <c r="JGV208" s="424"/>
      <c r="JGW208" s="224"/>
      <c r="JGX208" s="224"/>
      <c r="JGY208" s="335"/>
      <c r="JGZ208" s="335"/>
      <c r="JHA208" s="224"/>
      <c r="JHB208" s="424"/>
      <c r="JHC208" s="424"/>
      <c r="JHD208" s="333"/>
      <c r="JHE208" s="334"/>
      <c r="JHF208" s="424"/>
      <c r="JHG208" s="224"/>
      <c r="JHH208" s="224"/>
      <c r="JHI208" s="335"/>
      <c r="JHJ208" s="335"/>
      <c r="JHK208" s="224"/>
      <c r="JHL208" s="424"/>
      <c r="JHM208" s="424"/>
      <c r="JHN208" s="333"/>
      <c r="JHO208" s="334"/>
      <c r="JHP208" s="424"/>
      <c r="JHQ208" s="224"/>
      <c r="JHR208" s="224"/>
      <c r="JHS208" s="335"/>
      <c r="JHT208" s="335"/>
      <c r="JHU208" s="224"/>
      <c r="JHV208" s="424"/>
      <c r="JHW208" s="424"/>
      <c r="JHX208" s="333"/>
      <c r="JHY208" s="334"/>
      <c r="JHZ208" s="424"/>
      <c r="JIA208" s="224"/>
      <c r="JIB208" s="224"/>
      <c r="JIC208" s="335"/>
      <c r="JID208" s="335"/>
      <c r="JIE208" s="224"/>
      <c r="JIF208" s="424"/>
      <c r="JIG208" s="424"/>
      <c r="JIH208" s="333"/>
      <c r="JII208" s="334"/>
      <c r="JIJ208" s="424"/>
      <c r="JIK208" s="224"/>
      <c r="JIL208" s="224"/>
      <c r="JIM208" s="335"/>
      <c r="JIN208" s="335"/>
      <c r="JIO208" s="224"/>
      <c r="JIP208" s="424"/>
      <c r="JIQ208" s="424"/>
      <c r="JIR208" s="333"/>
      <c r="JIS208" s="334"/>
      <c r="JIT208" s="424"/>
      <c r="JIU208" s="224"/>
      <c r="JIV208" s="224"/>
      <c r="JIW208" s="335"/>
      <c r="JIX208" s="335"/>
      <c r="JIY208" s="224"/>
      <c r="JIZ208" s="424"/>
      <c r="JJA208" s="424"/>
      <c r="JJB208" s="333"/>
      <c r="JJC208" s="334"/>
      <c r="JJD208" s="424"/>
      <c r="JJE208" s="224"/>
      <c r="JJF208" s="224"/>
      <c r="JJG208" s="335"/>
      <c r="JJH208" s="335"/>
      <c r="JJI208" s="224"/>
      <c r="JJJ208" s="424"/>
      <c r="JJK208" s="424"/>
      <c r="JJL208" s="333"/>
      <c r="JJM208" s="334"/>
      <c r="JJN208" s="424"/>
      <c r="JJO208" s="224"/>
      <c r="JJP208" s="224"/>
      <c r="JJQ208" s="335"/>
      <c r="JJR208" s="335"/>
      <c r="JJS208" s="224"/>
      <c r="JJT208" s="424"/>
      <c r="JJU208" s="424"/>
      <c r="JJV208" s="333"/>
      <c r="JJW208" s="334"/>
      <c r="JJX208" s="424"/>
      <c r="JJY208" s="224"/>
      <c r="JJZ208" s="224"/>
      <c r="JKA208" s="335"/>
      <c r="JKB208" s="335"/>
      <c r="JKC208" s="224"/>
      <c r="JKD208" s="424"/>
      <c r="JKE208" s="424"/>
      <c r="JKF208" s="333"/>
      <c r="JKG208" s="334"/>
      <c r="JKH208" s="424"/>
      <c r="JKI208" s="224"/>
      <c r="JKJ208" s="224"/>
      <c r="JKK208" s="335"/>
      <c r="JKL208" s="335"/>
      <c r="JKM208" s="224"/>
      <c r="JKN208" s="424"/>
      <c r="JKO208" s="424"/>
      <c r="JKP208" s="333"/>
      <c r="JKQ208" s="334"/>
      <c r="JKR208" s="424"/>
      <c r="JKS208" s="224"/>
      <c r="JKT208" s="224"/>
      <c r="JKU208" s="335"/>
      <c r="JKV208" s="335"/>
      <c r="JKW208" s="224"/>
      <c r="JKX208" s="424"/>
      <c r="JKY208" s="424"/>
      <c r="JKZ208" s="333"/>
      <c r="JLA208" s="334"/>
      <c r="JLB208" s="424"/>
      <c r="JLC208" s="224"/>
      <c r="JLD208" s="224"/>
      <c r="JLE208" s="335"/>
      <c r="JLF208" s="335"/>
      <c r="JLG208" s="224"/>
      <c r="JLH208" s="424"/>
      <c r="JLI208" s="424"/>
      <c r="JLJ208" s="333"/>
      <c r="JLK208" s="334"/>
      <c r="JLL208" s="424"/>
      <c r="JLM208" s="224"/>
      <c r="JLN208" s="224"/>
      <c r="JLO208" s="335"/>
      <c r="JLP208" s="335"/>
      <c r="JLQ208" s="224"/>
      <c r="JLR208" s="424"/>
      <c r="JLS208" s="424"/>
      <c r="JLT208" s="333"/>
      <c r="JLU208" s="334"/>
      <c r="JLV208" s="424"/>
      <c r="JLW208" s="224"/>
      <c r="JLX208" s="224"/>
      <c r="JLY208" s="335"/>
      <c r="JLZ208" s="335"/>
      <c r="JMA208" s="224"/>
      <c r="JMB208" s="424"/>
      <c r="JMC208" s="424"/>
      <c r="JMD208" s="333"/>
      <c r="JME208" s="334"/>
      <c r="JMF208" s="424"/>
      <c r="JMG208" s="224"/>
      <c r="JMH208" s="224"/>
      <c r="JMI208" s="335"/>
      <c r="JMJ208" s="335"/>
      <c r="JMK208" s="224"/>
      <c r="JML208" s="424"/>
      <c r="JMM208" s="424"/>
      <c r="JMN208" s="333"/>
      <c r="JMO208" s="334"/>
      <c r="JMP208" s="424"/>
      <c r="JMQ208" s="224"/>
      <c r="JMR208" s="224"/>
      <c r="JMS208" s="335"/>
      <c r="JMT208" s="335"/>
      <c r="JMU208" s="224"/>
      <c r="JMV208" s="424"/>
      <c r="JMW208" s="424"/>
      <c r="JMX208" s="333"/>
      <c r="JMY208" s="334"/>
      <c r="JMZ208" s="424"/>
      <c r="JNA208" s="224"/>
      <c r="JNB208" s="224"/>
      <c r="JNC208" s="335"/>
      <c r="JND208" s="335"/>
      <c r="JNE208" s="224"/>
      <c r="JNF208" s="424"/>
      <c r="JNG208" s="424"/>
      <c r="JNH208" s="333"/>
      <c r="JNI208" s="334"/>
      <c r="JNJ208" s="424"/>
      <c r="JNK208" s="224"/>
      <c r="JNL208" s="224"/>
      <c r="JNM208" s="335"/>
      <c r="JNN208" s="335"/>
      <c r="JNO208" s="224"/>
      <c r="JNP208" s="424"/>
      <c r="JNQ208" s="424"/>
      <c r="JNR208" s="333"/>
      <c r="JNS208" s="334"/>
      <c r="JNT208" s="424"/>
      <c r="JNU208" s="224"/>
      <c r="JNV208" s="224"/>
      <c r="JNW208" s="335"/>
      <c r="JNX208" s="335"/>
      <c r="JNY208" s="224"/>
      <c r="JNZ208" s="424"/>
      <c r="JOA208" s="424"/>
      <c r="JOB208" s="333"/>
      <c r="JOC208" s="334"/>
      <c r="JOD208" s="424"/>
      <c r="JOE208" s="224"/>
      <c r="JOF208" s="224"/>
      <c r="JOG208" s="335"/>
      <c r="JOH208" s="335"/>
      <c r="JOI208" s="224"/>
      <c r="JOJ208" s="424"/>
      <c r="JOK208" s="424"/>
      <c r="JOL208" s="333"/>
      <c r="JOM208" s="334"/>
      <c r="JON208" s="424"/>
      <c r="JOO208" s="224"/>
      <c r="JOP208" s="224"/>
      <c r="JOQ208" s="335"/>
      <c r="JOR208" s="335"/>
      <c r="JOS208" s="224"/>
      <c r="JOT208" s="424"/>
      <c r="JOU208" s="424"/>
      <c r="JOV208" s="333"/>
      <c r="JOW208" s="334"/>
      <c r="JOX208" s="424"/>
      <c r="JOY208" s="224"/>
      <c r="JOZ208" s="224"/>
      <c r="JPA208" s="335"/>
      <c r="JPB208" s="335"/>
      <c r="JPC208" s="224"/>
      <c r="JPD208" s="424"/>
      <c r="JPE208" s="424"/>
      <c r="JPF208" s="333"/>
      <c r="JPG208" s="334"/>
      <c r="JPH208" s="424"/>
      <c r="JPI208" s="224"/>
      <c r="JPJ208" s="224"/>
      <c r="JPK208" s="335"/>
      <c r="JPL208" s="335"/>
      <c r="JPM208" s="224"/>
      <c r="JPN208" s="424"/>
      <c r="JPO208" s="424"/>
      <c r="JPP208" s="333"/>
      <c r="JPQ208" s="334"/>
      <c r="JPR208" s="424"/>
      <c r="JPS208" s="224"/>
      <c r="JPT208" s="224"/>
      <c r="JPU208" s="335"/>
      <c r="JPV208" s="335"/>
      <c r="JPW208" s="224"/>
      <c r="JPX208" s="424"/>
      <c r="JPY208" s="424"/>
      <c r="JPZ208" s="333"/>
      <c r="JQA208" s="334"/>
      <c r="JQB208" s="424"/>
      <c r="JQC208" s="224"/>
      <c r="JQD208" s="224"/>
      <c r="JQE208" s="335"/>
      <c r="JQF208" s="335"/>
      <c r="JQG208" s="224"/>
      <c r="JQH208" s="424"/>
      <c r="JQI208" s="424"/>
      <c r="JQJ208" s="333"/>
      <c r="JQK208" s="334"/>
      <c r="JQL208" s="424"/>
      <c r="JQM208" s="224"/>
      <c r="JQN208" s="224"/>
      <c r="JQO208" s="335"/>
      <c r="JQP208" s="335"/>
      <c r="JQQ208" s="224"/>
      <c r="JQR208" s="424"/>
      <c r="JQS208" s="424"/>
      <c r="JQT208" s="333"/>
      <c r="JQU208" s="334"/>
      <c r="JQV208" s="424"/>
      <c r="JQW208" s="224"/>
      <c r="JQX208" s="224"/>
      <c r="JQY208" s="335"/>
      <c r="JQZ208" s="335"/>
      <c r="JRA208" s="224"/>
      <c r="JRB208" s="424"/>
      <c r="JRC208" s="424"/>
      <c r="JRD208" s="333"/>
      <c r="JRE208" s="334"/>
      <c r="JRF208" s="424"/>
      <c r="JRG208" s="224"/>
      <c r="JRH208" s="224"/>
      <c r="JRI208" s="335"/>
      <c r="JRJ208" s="335"/>
      <c r="JRK208" s="224"/>
      <c r="JRL208" s="424"/>
      <c r="JRM208" s="424"/>
      <c r="JRN208" s="333"/>
      <c r="JRO208" s="334"/>
      <c r="JRP208" s="424"/>
      <c r="JRQ208" s="224"/>
      <c r="JRR208" s="224"/>
      <c r="JRS208" s="335"/>
      <c r="JRT208" s="335"/>
      <c r="JRU208" s="224"/>
      <c r="JRV208" s="424"/>
      <c r="JRW208" s="424"/>
      <c r="JRX208" s="333"/>
      <c r="JRY208" s="334"/>
      <c r="JRZ208" s="424"/>
      <c r="JSA208" s="224"/>
      <c r="JSB208" s="224"/>
      <c r="JSC208" s="335"/>
      <c r="JSD208" s="335"/>
      <c r="JSE208" s="224"/>
      <c r="JSF208" s="424"/>
      <c r="JSG208" s="424"/>
      <c r="JSH208" s="333"/>
      <c r="JSI208" s="334"/>
      <c r="JSJ208" s="424"/>
      <c r="JSK208" s="224"/>
      <c r="JSL208" s="224"/>
      <c r="JSM208" s="335"/>
      <c r="JSN208" s="335"/>
      <c r="JSO208" s="224"/>
      <c r="JSP208" s="424"/>
      <c r="JSQ208" s="424"/>
      <c r="JSR208" s="333"/>
      <c r="JSS208" s="334"/>
      <c r="JST208" s="424"/>
      <c r="JSU208" s="224"/>
      <c r="JSV208" s="224"/>
      <c r="JSW208" s="335"/>
      <c r="JSX208" s="335"/>
      <c r="JSY208" s="224"/>
      <c r="JSZ208" s="424"/>
      <c r="JTA208" s="424"/>
      <c r="JTB208" s="333"/>
      <c r="JTC208" s="334"/>
      <c r="JTD208" s="424"/>
      <c r="JTE208" s="224"/>
      <c r="JTF208" s="224"/>
      <c r="JTG208" s="335"/>
      <c r="JTH208" s="335"/>
      <c r="JTI208" s="224"/>
      <c r="JTJ208" s="424"/>
      <c r="JTK208" s="424"/>
      <c r="JTL208" s="333"/>
      <c r="JTM208" s="334"/>
      <c r="JTN208" s="424"/>
      <c r="JTO208" s="224"/>
      <c r="JTP208" s="224"/>
      <c r="JTQ208" s="335"/>
      <c r="JTR208" s="335"/>
      <c r="JTS208" s="224"/>
      <c r="JTT208" s="424"/>
      <c r="JTU208" s="424"/>
      <c r="JTV208" s="333"/>
      <c r="JTW208" s="334"/>
      <c r="JTX208" s="424"/>
      <c r="JTY208" s="224"/>
      <c r="JTZ208" s="224"/>
      <c r="JUA208" s="335"/>
      <c r="JUB208" s="335"/>
      <c r="JUC208" s="224"/>
      <c r="JUD208" s="424"/>
      <c r="JUE208" s="424"/>
      <c r="JUF208" s="333"/>
      <c r="JUG208" s="334"/>
      <c r="JUH208" s="424"/>
      <c r="JUI208" s="224"/>
      <c r="JUJ208" s="224"/>
      <c r="JUK208" s="335"/>
      <c r="JUL208" s="335"/>
      <c r="JUM208" s="224"/>
      <c r="JUN208" s="424"/>
      <c r="JUO208" s="424"/>
      <c r="JUP208" s="333"/>
      <c r="JUQ208" s="334"/>
      <c r="JUR208" s="424"/>
      <c r="JUS208" s="224"/>
      <c r="JUT208" s="224"/>
      <c r="JUU208" s="335"/>
      <c r="JUV208" s="335"/>
      <c r="JUW208" s="224"/>
      <c r="JUX208" s="424"/>
      <c r="JUY208" s="424"/>
      <c r="JUZ208" s="333"/>
      <c r="JVA208" s="334"/>
      <c r="JVB208" s="424"/>
      <c r="JVC208" s="224"/>
      <c r="JVD208" s="224"/>
      <c r="JVE208" s="335"/>
      <c r="JVF208" s="335"/>
      <c r="JVG208" s="224"/>
      <c r="JVH208" s="424"/>
      <c r="JVI208" s="424"/>
      <c r="JVJ208" s="333"/>
      <c r="JVK208" s="334"/>
      <c r="JVL208" s="424"/>
      <c r="JVM208" s="224"/>
      <c r="JVN208" s="224"/>
      <c r="JVO208" s="335"/>
      <c r="JVP208" s="335"/>
      <c r="JVQ208" s="224"/>
      <c r="JVR208" s="424"/>
      <c r="JVS208" s="424"/>
      <c r="JVT208" s="333"/>
      <c r="JVU208" s="334"/>
      <c r="JVV208" s="424"/>
      <c r="JVW208" s="224"/>
      <c r="JVX208" s="224"/>
      <c r="JVY208" s="335"/>
      <c r="JVZ208" s="335"/>
      <c r="JWA208" s="224"/>
      <c r="JWB208" s="424"/>
      <c r="JWC208" s="424"/>
      <c r="JWD208" s="333"/>
      <c r="JWE208" s="334"/>
      <c r="JWF208" s="424"/>
      <c r="JWG208" s="224"/>
      <c r="JWH208" s="224"/>
      <c r="JWI208" s="335"/>
      <c r="JWJ208" s="335"/>
      <c r="JWK208" s="224"/>
      <c r="JWL208" s="424"/>
      <c r="JWM208" s="424"/>
      <c r="JWN208" s="333"/>
      <c r="JWO208" s="334"/>
      <c r="JWP208" s="424"/>
      <c r="JWQ208" s="224"/>
      <c r="JWR208" s="224"/>
      <c r="JWS208" s="335"/>
      <c r="JWT208" s="335"/>
      <c r="JWU208" s="224"/>
      <c r="JWV208" s="424"/>
      <c r="JWW208" s="424"/>
      <c r="JWX208" s="333"/>
      <c r="JWY208" s="334"/>
      <c r="JWZ208" s="424"/>
      <c r="JXA208" s="224"/>
      <c r="JXB208" s="224"/>
      <c r="JXC208" s="335"/>
      <c r="JXD208" s="335"/>
      <c r="JXE208" s="224"/>
      <c r="JXF208" s="424"/>
      <c r="JXG208" s="424"/>
      <c r="JXH208" s="333"/>
      <c r="JXI208" s="334"/>
      <c r="JXJ208" s="424"/>
      <c r="JXK208" s="224"/>
      <c r="JXL208" s="224"/>
      <c r="JXM208" s="335"/>
      <c r="JXN208" s="335"/>
      <c r="JXO208" s="224"/>
      <c r="JXP208" s="424"/>
      <c r="JXQ208" s="424"/>
      <c r="JXR208" s="333"/>
      <c r="JXS208" s="334"/>
      <c r="JXT208" s="424"/>
      <c r="JXU208" s="224"/>
      <c r="JXV208" s="224"/>
      <c r="JXW208" s="335"/>
      <c r="JXX208" s="335"/>
      <c r="JXY208" s="224"/>
      <c r="JXZ208" s="424"/>
      <c r="JYA208" s="424"/>
      <c r="JYB208" s="333"/>
      <c r="JYC208" s="334"/>
      <c r="JYD208" s="424"/>
      <c r="JYE208" s="224"/>
      <c r="JYF208" s="224"/>
      <c r="JYG208" s="335"/>
      <c r="JYH208" s="335"/>
      <c r="JYI208" s="224"/>
      <c r="JYJ208" s="424"/>
      <c r="JYK208" s="424"/>
      <c r="JYL208" s="333"/>
      <c r="JYM208" s="334"/>
      <c r="JYN208" s="424"/>
      <c r="JYO208" s="224"/>
      <c r="JYP208" s="224"/>
      <c r="JYQ208" s="335"/>
      <c r="JYR208" s="335"/>
      <c r="JYS208" s="224"/>
      <c r="JYT208" s="424"/>
      <c r="JYU208" s="424"/>
      <c r="JYV208" s="333"/>
      <c r="JYW208" s="334"/>
      <c r="JYX208" s="424"/>
      <c r="JYY208" s="224"/>
      <c r="JYZ208" s="224"/>
      <c r="JZA208" s="335"/>
      <c r="JZB208" s="335"/>
      <c r="JZC208" s="224"/>
      <c r="JZD208" s="424"/>
      <c r="JZE208" s="424"/>
      <c r="JZF208" s="333"/>
      <c r="JZG208" s="334"/>
      <c r="JZH208" s="424"/>
      <c r="JZI208" s="224"/>
      <c r="JZJ208" s="224"/>
      <c r="JZK208" s="335"/>
      <c r="JZL208" s="335"/>
      <c r="JZM208" s="224"/>
      <c r="JZN208" s="424"/>
      <c r="JZO208" s="424"/>
      <c r="JZP208" s="333"/>
      <c r="JZQ208" s="334"/>
      <c r="JZR208" s="424"/>
      <c r="JZS208" s="224"/>
      <c r="JZT208" s="224"/>
      <c r="JZU208" s="335"/>
      <c r="JZV208" s="335"/>
      <c r="JZW208" s="224"/>
      <c r="JZX208" s="424"/>
      <c r="JZY208" s="424"/>
      <c r="JZZ208" s="333"/>
      <c r="KAA208" s="334"/>
      <c r="KAB208" s="424"/>
      <c r="KAC208" s="224"/>
      <c r="KAD208" s="224"/>
      <c r="KAE208" s="335"/>
      <c r="KAF208" s="335"/>
      <c r="KAG208" s="224"/>
      <c r="KAH208" s="424"/>
      <c r="KAI208" s="424"/>
      <c r="KAJ208" s="333"/>
      <c r="KAK208" s="334"/>
      <c r="KAL208" s="424"/>
      <c r="KAM208" s="224"/>
      <c r="KAN208" s="224"/>
      <c r="KAO208" s="335"/>
      <c r="KAP208" s="335"/>
      <c r="KAQ208" s="224"/>
      <c r="KAR208" s="424"/>
      <c r="KAS208" s="424"/>
      <c r="KAT208" s="333"/>
      <c r="KAU208" s="334"/>
      <c r="KAV208" s="424"/>
      <c r="KAW208" s="224"/>
      <c r="KAX208" s="224"/>
      <c r="KAY208" s="335"/>
      <c r="KAZ208" s="335"/>
      <c r="KBA208" s="224"/>
      <c r="KBB208" s="424"/>
      <c r="KBC208" s="424"/>
      <c r="KBD208" s="333"/>
      <c r="KBE208" s="334"/>
      <c r="KBF208" s="424"/>
      <c r="KBG208" s="224"/>
      <c r="KBH208" s="224"/>
      <c r="KBI208" s="335"/>
      <c r="KBJ208" s="335"/>
      <c r="KBK208" s="224"/>
      <c r="KBL208" s="424"/>
      <c r="KBM208" s="424"/>
      <c r="KBN208" s="333"/>
      <c r="KBO208" s="334"/>
      <c r="KBP208" s="424"/>
      <c r="KBQ208" s="224"/>
      <c r="KBR208" s="224"/>
      <c r="KBS208" s="335"/>
      <c r="KBT208" s="335"/>
      <c r="KBU208" s="224"/>
      <c r="KBV208" s="424"/>
      <c r="KBW208" s="424"/>
      <c r="KBX208" s="333"/>
      <c r="KBY208" s="334"/>
      <c r="KBZ208" s="424"/>
      <c r="KCA208" s="224"/>
      <c r="KCB208" s="224"/>
      <c r="KCC208" s="335"/>
      <c r="KCD208" s="335"/>
      <c r="KCE208" s="224"/>
      <c r="KCF208" s="424"/>
      <c r="KCG208" s="424"/>
      <c r="KCH208" s="333"/>
      <c r="KCI208" s="334"/>
      <c r="KCJ208" s="424"/>
      <c r="KCK208" s="224"/>
      <c r="KCL208" s="224"/>
      <c r="KCM208" s="335"/>
      <c r="KCN208" s="335"/>
      <c r="KCO208" s="224"/>
      <c r="KCP208" s="424"/>
      <c r="KCQ208" s="424"/>
      <c r="KCR208" s="333"/>
      <c r="KCS208" s="334"/>
      <c r="KCT208" s="424"/>
      <c r="KCU208" s="224"/>
      <c r="KCV208" s="224"/>
      <c r="KCW208" s="335"/>
      <c r="KCX208" s="335"/>
      <c r="KCY208" s="224"/>
      <c r="KCZ208" s="424"/>
      <c r="KDA208" s="424"/>
      <c r="KDB208" s="333"/>
      <c r="KDC208" s="334"/>
      <c r="KDD208" s="424"/>
      <c r="KDE208" s="224"/>
      <c r="KDF208" s="224"/>
      <c r="KDG208" s="335"/>
      <c r="KDH208" s="335"/>
      <c r="KDI208" s="224"/>
      <c r="KDJ208" s="424"/>
      <c r="KDK208" s="424"/>
      <c r="KDL208" s="333"/>
      <c r="KDM208" s="334"/>
      <c r="KDN208" s="424"/>
      <c r="KDO208" s="224"/>
      <c r="KDP208" s="224"/>
      <c r="KDQ208" s="335"/>
      <c r="KDR208" s="335"/>
      <c r="KDS208" s="224"/>
      <c r="KDT208" s="424"/>
      <c r="KDU208" s="424"/>
      <c r="KDV208" s="333"/>
      <c r="KDW208" s="334"/>
      <c r="KDX208" s="424"/>
      <c r="KDY208" s="224"/>
      <c r="KDZ208" s="224"/>
      <c r="KEA208" s="335"/>
      <c r="KEB208" s="335"/>
      <c r="KEC208" s="224"/>
      <c r="KED208" s="424"/>
      <c r="KEE208" s="424"/>
      <c r="KEF208" s="333"/>
      <c r="KEG208" s="334"/>
      <c r="KEH208" s="424"/>
      <c r="KEI208" s="224"/>
      <c r="KEJ208" s="224"/>
      <c r="KEK208" s="335"/>
      <c r="KEL208" s="335"/>
      <c r="KEM208" s="224"/>
      <c r="KEN208" s="424"/>
      <c r="KEO208" s="424"/>
      <c r="KEP208" s="333"/>
      <c r="KEQ208" s="334"/>
      <c r="KER208" s="424"/>
      <c r="KES208" s="224"/>
      <c r="KET208" s="224"/>
      <c r="KEU208" s="335"/>
      <c r="KEV208" s="335"/>
      <c r="KEW208" s="224"/>
      <c r="KEX208" s="424"/>
      <c r="KEY208" s="424"/>
      <c r="KEZ208" s="333"/>
      <c r="KFA208" s="334"/>
      <c r="KFB208" s="424"/>
      <c r="KFC208" s="224"/>
      <c r="KFD208" s="224"/>
      <c r="KFE208" s="335"/>
      <c r="KFF208" s="335"/>
      <c r="KFG208" s="224"/>
      <c r="KFH208" s="424"/>
      <c r="KFI208" s="424"/>
      <c r="KFJ208" s="333"/>
      <c r="KFK208" s="334"/>
      <c r="KFL208" s="424"/>
      <c r="KFM208" s="224"/>
      <c r="KFN208" s="224"/>
      <c r="KFO208" s="335"/>
      <c r="KFP208" s="335"/>
      <c r="KFQ208" s="224"/>
      <c r="KFR208" s="424"/>
      <c r="KFS208" s="424"/>
      <c r="KFT208" s="333"/>
      <c r="KFU208" s="334"/>
      <c r="KFV208" s="424"/>
      <c r="KFW208" s="224"/>
      <c r="KFX208" s="224"/>
      <c r="KFY208" s="335"/>
      <c r="KFZ208" s="335"/>
      <c r="KGA208" s="224"/>
      <c r="KGB208" s="424"/>
      <c r="KGC208" s="424"/>
      <c r="KGD208" s="333"/>
      <c r="KGE208" s="334"/>
      <c r="KGF208" s="424"/>
      <c r="KGG208" s="224"/>
      <c r="KGH208" s="224"/>
      <c r="KGI208" s="335"/>
      <c r="KGJ208" s="335"/>
      <c r="KGK208" s="224"/>
      <c r="KGL208" s="424"/>
      <c r="KGM208" s="424"/>
      <c r="KGN208" s="333"/>
      <c r="KGO208" s="334"/>
      <c r="KGP208" s="424"/>
      <c r="KGQ208" s="224"/>
      <c r="KGR208" s="224"/>
      <c r="KGS208" s="335"/>
      <c r="KGT208" s="335"/>
      <c r="KGU208" s="224"/>
      <c r="KGV208" s="424"/>
      <c r="KGW208" s="424"/>
      <c r="KGX208" s="333"/>
      <c r="KGY208" s="334"/>
      <c r="KGZ208" s="424"/>
      <c r="KHA208" s="224"/>
      <c r="KHB208" s="224"/>
      <c r="KHC208" s="335"/>
      <c r="KHD208" s="335"/>
      <c r="KHE208" s="224"/>
      <c r="KHF208" s="424"/>
      <c r="KHG208" s="424"/>
      <c r="KHH208" s="333"/>
      <c r="KHI208" s="334"/>
      <c r="KHJ208" s="424"/>
      <c r="KHK208" s="224"/>
      <c r="KHL208" s="224"/>
      <c r="KHM208" s="335"/>
      <c r="KHN208" s="335"/>
      <c r="KHO208" s="224"/>
      <c r="KHP208" s="424"/>
      <c r="KHQ208" s="424"/>
      <c r="KHR208" s="333"/>
      <c r="KHS208" s="334"/>
      <c r="KHT208" s="424"/>
      <c r="KHU208" s="224"/>
      <c r="KHV208" s="224"/>
      <c r="KHW208" s="335"/>
      <c r="KHX208" s="335"/>
      <c r="KHY208" s="224"/>
      <c r="KHZ208" s="424"/>
      <c r="KIA208" s="424"/>
      <c r="KIB208" s="333"/>
      <c r="KIC208" s="334"/>
      <c r="KID208" s="424"/>
      <c r="KIE208" s="224"/>
      <c r="KIF208" s="224"/>
      <c r="KIG208" s="335"/>
      <c r="KIH208" s="335"/>
      <c r="KII208" s="224"/>
      <c r="KIJ208" s="424"/>
      <c r="KIK208" s="424"/>
      <c r="KIL208" s="333"/>
      <c r="KIM208" s="334"/>
      <c r="KIN208" s="424"/>
      <c r="KIO208" s="224"/>
      <c r="KIP208" s="224"/>
      <c r="KIQ208" s="335"/>
      <c r="KIR208" s="335"/>
      <c r="KIS208" s="224"/>
      <c r="KIT208" s="424"/>
      <c r="KIU208" s="424"/>
      <c r="KIV208" s="333"/>
      <c r="KIW208" s="334"/>
      <c r="KIX208" s="424"/>
      <c r="KIY208" s="224"/>
      <c r="KIZ208" s="224"/>
      <c r="KJA208" s="335"/>
      <c r="KJB208" s="335"/>
      <c r="KJC208" s="224"/>
      <c r="KJD208" s="424"/>
      <c r="KJE208" s="424"/>
      <c r="KJF208" s="333"/>
      <c r="KJG208" s="334"/>
      <c r="KJH208" s="424"/>
      <c r="KJI208" s="224"/>
      <c r="KJJ208" s="224"/>
      <c r="KJK208" s="335"/>
      <c r="KJL208" s="335"/>
      <c r="KJM208" s="224"/>
      <c r="KJN208" s="424"/>
      <c r="KJO208" s="424"/>
      <c r="KJP208" s="333"/>
      <c r="KJQ208" s="334"/>
      <c r="KJR208" s="424"/>
      <c r="KJS208" s="224"/>
      <c r="KJT208" s="224"/>
      <c r="KJU208" s="335"/>
      <c r="KJV208" s="335"/>
      <c r="KJW208" s="224"/>
      <c r="KJX208" s="424"/>
      <c r="KJY208" s="424"/>
      <c r="KJZ208" s="333"/>
      <c r="KKA208" s="334"/>
      <c r="KKB208" s="424"/>
      <c r="KKC208" s="224"/>
      <c r="KKD208" s="224"/>
      <c r="KKE208" s="335"/>
      <c r="KKF208" s="335"/>
      <c r="KKG208" s="224"/>
      <c r="KKH208" s="424"/>
      <c r="KKI208" s="424"/>
      <c r="KKJ208" s="333"/>
      <c r="KKK208" s="334"/>
      <c r="KKL208" s="424"/>
      <c r="KKM208" s="224"/>
      <c r="KKN208" s="224"/>
      <c r="KKO208" s="335"/>
      <c r="KKP208" s="335"/>
      <c r="KKQ208" s="224"/>
      <c r="KKR208" s="424"/>
      <c r="KKS208" s="424"/>
      <c r="KKT208" s="333"/>
      <c r="KKU208" s="334"/>
      <c r="KKV208" s="424"/>
      <c r="KKW208" s="224"/>
      <c r="KKX208" s="224"/>
      <c r="KKY208" s="335"/>
      <c r="KKZ208" s="335"/>
      <c r="KLA208" s="224"/>
      <c r="KLB208" s="424"/>
      <c r="KLC208" s="424"/>
      <c r="KLD208" s="333"/>
      <c r="KLE208" s="334"/>
      <c r="KLF208" s="424"/>
      <c r="KLG208" s="224"/>
      <c r="KLH208" s="224"/>
      <c r="KLI208" s="335"/>
      <c r="KLJ208" s="335"/>
      <c r="KLK208" s="224"/>
      <c r="KLL208" s="424"/>
      <c r="KLM208" s="424"/>
      <c r="KLN208" s="333"/>
      <c r="KLO208" s="334"/>
      <c r="KLP208" s="424"/>
      <c r="KLQ208" s="224"/>
      <c r="KLR208" s="224"/>
      <c r="KLS208" s="335"/>
      <c r="KLT208" s="335"/>
      <c r="KLU208" s="224"/>
      <c r="KLV208" s="424"/>
      <c r="KLW208" s="424"/>
      <c r="KLX208" s="333"/>
      <c r="KLY208" s="334"/>
      <c r="KLZ208" s="424"/>
      <c r="KMA208" s="224"/>
      <c r="KMB208" s="224"/>
      <c r="KMC208" s="335"/>
      <c r="KMD208" s="335"/>
      <c r="KME208" s="224"/>
      <c r="KMF208" s="424"/>
      <c r="KMG208" s="424"/>
      <c r="KMH208" s="333"/>
      <c r="KMI208" s="334"/>
      <c r="KMJ208" s="424"/>
      <c r="KMK208" s="224"/>
      <c r="KML208" s="224"/>
      <c r="KMM208" s="335"/>
      <c r="KMN208" s="335"/>
      <c r="KMO208" s="224"/>
      <c r="KMP208" s="424"/>
      <c r="KMQ208" s="424"/>
      <c r="KMR208" s="333"/>
      <c r="KMS208" s="334"/>
      <c r="KMT208" s="424"/>
      <c r="KMU208" s="224"/>
      <c r="KMV208" s="224"/>
      <c r="KMW208" s="335"/>
      <c r="KMX208" s="335"/>
      <c r="KMY208" s="224"/>
      <c r="KMZ208" s="424"/>
      <c r="KNA208" s="424"/>
      <c r="KNB208" s="333"/>
      <c r="KNC208" s="334"/>
      <c r="KND208" s="424"/>
      <c r="KNE208" s="224"/>
      <c r="KNF208" s="224"/>
      <c r="KNG208" s="335"/>
      <c r="KNH208" s="335"/>
      <c r="KNI208" s="224"/>
      <c r="KNJ208" s="424"/>
      <c r="KNK208" s="424"/>
      <c r="KNL208" s="333"/>
      <c r="KNM208" s="334"/>
      <c r="KNN208" s="424"/>
      <c r="KNO208" s="224"/>
      <c r="KNP208" s="224"/>
      <c r="KNQ208" s="335"/>
      <c r="KNR208" s="335"/>
      <c r="KNS208" s="224"/>
      <c r="KNT208" s="424"/>
      <c r="KNU208" s="424"/>
      <c r="KNV208" s="333"/>
      <c r="KNW208" s="334"/>
      <c r="KNX208" s="424"/>
      <c r="KNY208" s="224"/>
      <c r="KNZ208" s="224"/>
      <c r="KOA208" s="335"/>
      <c r="KOB208" s="335"/>
      <c r="KOC208" s="224"/>
      <c r="KOD208" s="424"/>
      <c r="KOE208" s="424"/>
      <c r="KOF208" s="333"/>
      <c r="KOG208" s="334"/>
      <c r="KOH208" s="424"/>
      <c r="KOI208" s="224"/>
      <c r="KOJ208" s="224"/>
      <c r="KOK208" s="335"/>
      <c r="KOL208" s="335"/>
      <c r="KOM208" s="224"/>
      <c r="KON208" s="424"/>
      <c r="KOO208" s="424"/>
      <c r="KOP208" s="333"/>
      <c r="KOQ208" s="334"/>
      <c r="KOR208" s="424"/>
      <c r="KOS208" s="224"/>
      <c r="KOT208" s="224"/>
      <c r="KOU208" s="335"/>
      <c r="KOV208" s="335"/>
      <c r="KOW208" s="224"/>
      <c r="KOX208" s="424"/>
      <c r="KOY208" s="424"/>
      <c r="KOZ208" s="333"/>
      <c r="KPA208" s="334"/>
      <c r="KPB208" s="424"/>
      <c r="KPC208" s="224"/>
      <c r="KPD208" s="224"/>
      <c r="KPE208" s="335"/>
      <c r="KPF208" s="335"/>
      <c r="KPG208" s="224"/>
      <c r="KPH208" s="424"/>
      <c r="KPI208" s="424"/>
      <c r="KPJ208" s="333"/>
      <c r="KPK208" s="334"/>
      <c r="KPL208" s="424"/>
      <c r="KPM208" s="224"/>
      <c r="KPN208" s="224"/>
      <c r="KPO208" s="335"/>
      <c r="KPP208" s="335"/>
      <c r="KPQ208" s="224"/>
      <c r="KPR208" s="424"/>
      <c r="KPS208" s="424"/>
      <c r="KPT208" s="333"/>
      <c r="KPU208" s="334"/>
      <c r="KPV208" s="424"/>
      <c r="KPW208" s="224"/>
      <c r="KPX208" s="224"/>
      <c r="KPY208" s="335"/>
      <c r="KPZ208" s="335"/>
      <c r="KQA208" s="224"/>
      <c r="KQB208" s="424"/>
      <c r="KQC208" s="424"/>
      <c r="KQD208" s="333"/>
      <c r="KQE208" s="334"/>
      <c r="KQF208" s="424"/>
      <c r="KQG208" s="224"/>
      <c r="KQH208" s="224"/>
      <c r="KQI208" s="335"/>
      <c r="KQJ208" s="335"/>
      <c r="KQK208" s="224"/>
      <c r="KQL208" s="424"/>
      <c r="KQM208" s="424"/>
      <c r="KQN208" s="333"/>
      <c r="KQO208" s="334"/>
      <c r="KQP208" s="424"/>
      <c r="KQQ208" s="224"/>
      <c r="KQR208" s="224"/>
      <c r="KQS208" s="335"/>
      <c r="KQT208" s="335"/>
      <c r="KQU208" s="224"/>
      <c r="KQV208" s="424"/>
      <c r="KQW208" s="424"/>
      <c r="KQX208" s="333"/>
      <c r="KQY208" s="334"/>
      <c r="KQZ208" s="424"/>
      <c r="KRA208" s="224"/>
      <c r="KRB208" s="224"/>
      <c r="KRC208" s="335"/>
      <c r="KRD208" s="335"/>
      <c r="KRE208" s="224"/>
      <c r="KRF208" s="424"/>
      <c r="KRG208" s="424"/>
      <c r="KRH208" s="333"/>
      <c r="KRI208" s="334"/>
      <c r="KRJ208" s="424"/>
      <c r="KRK208" s="224"/>
      <c r="KRL208" s="224"/>
      <c r="KRM208" s="335"/>
      <c r="KRN208" s="335"/>
      <c r="KRO208" s="224"/>
      <c r="KRP208" s="424"/>
      <c r="KRQ208" s="424"/>
      <c r="KRR208" s="333"/>
      <c r="KRS208" s="334"/>
      <c r="KRT208" s="424"/>
      <c r="KRU208" s="224"/>
      <c r="KRV208" s="224"/>
      <c r="KRW208" s="335"/>
      <c r="KRX208" s="335"/>
      <c r="KRY208" s="224"/>
      <c r="KRZ208" s="424"/>
      <c r="KSA208" s="424"/>
      <c r="KSB208" s="333"/>
      <c r="KSC208" s="334"/>
      <c r="KSD208" s="424"/>
      <c r="KSE208" s="224"/>
      <c r="KSF208" s="224"/>
      <c r="KSG208" s="335"/>
      <c r="KSH208" s="335"/>
      <c r="KSI208" s="224"/>
      <c r="KSJ208" s="424"/>
      <c r="KSK208" s="424"/>
      <c r="KSL208" s="333"/>
      <c r="KSM208" s="334"/>
      <c r="KSN208" s="424"/>
      <c r="KSO208" s="224"/>
      <c r="KSP208" s="224"/>
      <c r="KSQ208" s="335"/>
      <c r="KSR208" s="335"/>
      <c r="KSS208" s="224"/>
      <c r="KST208" s="424"/>
      <c r="KSU208" s="424"/>
      <c r="KSV208" s="333"/>
      <c r="KSW208" s="334"/>
      <c r="KSX208" s="424"/>
      <c r="KSY208" s="224"/>
      <c r="KSZ208" s="224"/>
      <c r="KTA208" s="335"/>
      <c r="KTB208" s="335"/>
      <c r="KTC208" s="224"/>
      <c r="KTD208" s="424"/>
      <c r="KTE208" s="424"/>
      <c r="KTF208" s="333"/>
      <c r="KTG208" s="334"/>
      <c r="KTH208" s="424"/>
      <c r="KTI208" s="224"/>
      <c r="KTJ208" s="224"/>
      <c r="KTK208" s="335"/>
      <c r="KTL208" s="335"/>
      <c r="KTM208" s="224"/>
      <c r="KTN208" s="424"/>
      <c r="KTO208" s="424"/>
      <c r="KTP208" s="333"/>
      <c r="KTQ208" s="334"/>
      <c r="KTR208" s="424"/>
      <c r="KTS208" s="224"/>
      <c r="KTT208" s="224"/>
      <c r="KTU208" s="335"/>
      <c r="KTV208" s="335"/>
      <c r="KTW208" s="224"/>
      <c r="KTX208" s="424"/>
      <c r="KTY208" s="424"/>
      <c r="KTZ208" s="333"/>
      <c r="KUA208" s="334"/>
      <c r="KUB208" s="424"/>
      <c r="KUC208" s="224"/>
      <c r="KUD208" s="224"/>
      <c r="KUE208" s="335"/>
      <c r="KUF208" s="335"/>
      <c r="KUG208" s="224"/>
      <c r="KUH208" s="424"/>
      <c r="KUI208" s="424"/>
      <c r="KUJ208" s="333"/>
      <c r="KUK208" s="334"/>
      <c r="KUL208" s="424"/>
      <c r="KUM208" s="224"/>
      <c r="KUN208" s="224"/>
      <c r="KUO208" s="335"/>
      <c r="KUP208" s="335"/>
      <c r="KUQ208" s="224"/>
      <c r="KUR208" s="424"/>
      <c r="KUS208" s="424"/>
      <c r="KUT208" s="333"/>
      <c r="KUU208" s="334"/>
      <c r="KUV208" s="424"/>
      <c r="KUW208" s="224"/>
      <c r="KUX208" s="224"/>
      <c r="KUY208" s="335"/>
      <c r="KUZ208" s="335"/>
      <c r="KVA208" s="224"/>
      <c r="KVB208" s="424"/>
      <c r="KVC208" s="424"/>
      <c r="KVD208" s="333"/>
      <c r="KVE208" s="334"/>
      <c r="KVF208" s="424"/>
      <c r="KVG208" s="224"/>
      <c r="KVH208" s="224"/>
      <c r="KVI208" s="335"/>
      <c r="KVJ208" s="335"/>
      <c r="KVK208" s="224"/>
      <c r="KVL208" s="424"/>
      <c r="KVM208" s="424"/>
      <c r="KVN208" s="333"/>
      <c r="KVO208" s="334"/>
      <c r="KVP208" s="424"/>
      <c r="KVQ208" s="224"/>
      <c r="KVR208" s="224"/>
      <c r="KVS208" s="335"/>
      <c r="KVT208" s="335"/>
      <c r="KVU208" s="224"/>
      <c r="KVV208" s="424"/>
      <c r="KVW208" s="424"/>
      <c r="KVX208" s="333"/>
      <c r="KVY208" s="334"/>
      <c r="KVZ208" s="424"/>
      <c r="KWA208" s="224"/>
      <c r="KWB208" s="224"/>
      <c r="KWC208" s="335"/>
      <c r="KWD208" s="335"/>
      <c r="KWE208" s="224"/>
      <c r="KWF208" s="424"/>
      <c r="KWG208" s="424"/>
      <c r="KWH208" s="333"/>
      <c r="KWI208" s="334"/>
      <c r="KWJ208" s="424"/>
      <c r="KWK208" s="224"/>
      <c r="KWL208" s="224"/>
      <c r="KWM208" s="335"/>
      <c r="KWN208" s="335"/>
      <c r="KWO208" s="224"/>
      <c r="KWP208" s="424"/>
      <c r="KWQ208" s="424"/>
      <c r="KWR208" s="333"/>
      <c r="KWS208" s="334"/>
      <c r="KWT208" s="424"/>
      <c r="KWU208" s="224"/>
      <c r="KWV208" s="224"/>
      <c r="KWW208" s="335"/>
      <c r="KWX208" s="335"/>
      <c r="KWY208" s="224"/>
      <c r="KWZ208" s="424"/>
      <c r="KXA208" s="424"/>
      <c r="KXB208" s="333"/>
      <c r="KXC208" s="334"/>
      <c r="KXD208" s="424"/>
      <c r="KXE208" s="224"/>
      <c r="KXF208" s="224"/>
      <c r="KXG208" s="335"/>
      <c r="KXH208" s="335"/>
      <c r="KXI208" s="224"/>
      <c r="KXJ208" s="424"/>
      <c r="KXK208" s="424"/>
      <c r="KXL208" s="333"/>
      <c r="KXM208" s="334"/>
      <c r="KXN208" s="424"/>
      <c r="KXO208" s="224"/>
      <c r="KXP208" s="224"/>
      <c r="KXQ208" s="335"/>
      <c r="KXR208" s="335"/>
      <c r="KXS208" s="224"/>
      <c r="KXT208" s="424"/>
      <c r="KXU208" s="424"/>
      <c r="KXV208" s="333"/>
      <c r="KXW208" s="334"/>
      <c r="KXX208" s="424"/>
      <c r="KXY208" s="224"/>
      <c r="KXZ208" s="224"/>
      <c r="KYA208" s="335"/>
      <c r="KYB208" s="335"/>
      <c r="KYC208" s="224"/>
      <c r="KYD208" s="424"/>
      <c r="KYE208" s="424"/>
      <c r="KYF208" s="333"/>
      <c r="KYG208" s="334"/>
      <c r="KYH208" s="424"/>
      <c r="KYI208" s="224"/>
      <c r="KYJ208" s="224"/>
      <c r="KYK208" s="335"/>
      <c r="KYL208" s="335"/>
      <c r="KYM208" s="224"/>
      <c r="KYN208" s="424"/>
      <c r="KYO208" s="424"/>
      <c r="KYP208" s="333"/>
      <c r="KYQ208" s="334"/>
      <c r="KYR208" s="424"/>
      <c r="KYS208" s="224"/>
      <c r="KYT208" s="224"/>
      <c r="KYU208" s="335"/>
      <c r="KYV208" s="335"/>
      <c r="KYW208" s="224"/>
      <c r="KYX208" s="424"/>
      <c r="KYY208" s="424"/>
      <c r="KYZ208" s="333"/>
      <c r="KZA208" s="334"/>
      <c r="KZB208" s="424"/>
      <c r="KZC208" s="224"/>
      <c r="KZD208" s="224"/>
      <c r="KZE208" s="335"/>
      <c r="KZF208" s="335"/>
      <c r="KZG208" s="224"/>
      <c r="KZH208" s="424"/>
      <c r="KZI208" s="424"/>
      <c r="KZJ208" s="333"/>
      <c r="KZK208" s="334"/>
      <c r="KZL208" s="424"/>
      <c r="KZM208" s="224"/>
      <c r="KZN208" s="224"/>
      <c r="KZO208" s="335"/>
      <c r="KZP208" s="335"/>
      <c r="KZQ208" s="224"/>
      <c r="KZR208" s="424"/>
      <c r="KZS208" s="424"/>
      <c r="KZT208" s="333"/>
      <c r="KZU208" s="334"/>
      <c r="KZV208" s="424"/>
      <c r="KZW208" s="224"/>
      <c r="KZX208" s="224"/>
      <c r="KZY208" s="335"/>
      <c r="KZZ208" s="335"/>
      <c r="LAA208" s="224"/>
      <c r="LAB208" s="424"/>
      <c r="LAC208" s="424"/>
      <c r="LAD208" s="333"/>
      <c r="LAE208" s="334"/>
      <c r="LAF208" s="424"/>
      <c r="LAG208" s="224"/>
      <c r="LAH208" s="224"/>
      <c r="LAI208" s="335"/>
      <c r="LAJ208" s="335"/>
      <c r="LAK208" s="224"/>
      <c r="LAL208" s="424"/>
      <c r="LAM208" s="424"/>
      <c r="LAN208" s="333"/>
      <c r="LAO208" s="334"/>
      <c r="LAP208" s="424"/>
      <c r="LAQ208" s="224"/>
      <c r="LAR208" s="224"/>
      <c r="LAS208" s="335"/>
      <c r="LAT208" s="335"/>
      <c r="LAU208" s="224"/>
      <c r="LAV208" s="424"/>
      <c r="LAW208" s="424"/>
      <c r="LAX208" s="333"/>
      <c r="LAY208" s="334"/>
      <c r="LAZ208" s="424"/>
      <c r="LBA208" s="224"/>
      <c r="LBB208" s="224"/>
      <c r="LBC208" s="335"/>
      <c r="LBD208" s="335"/>
      <c r="LBE208" s="224"/>
      <c r="LBF208" s="424"/>
      <c r="LBG208" s="424"/>
      <c r="LBH208" s="333"/>
      <c r="LBI208" s="334"/>
      <c r="LBJ208" s="424"/>
      <c r="LBK208" s="224"/>
      <c r="LBL208" s="224"/>
      <c r="LBM208" s="335"/>
      <c r="LBN208" s="335"/>
      <c r="LBO208" s="224"/>
      <c r="LBP208" s="424"/>
      <c r="LBQ208" s="424"/>
      <c r="LBR208" s="333"/>
      <c r="LBS208" s="334"/>
      <c r="LBT208" s="424"/>
      <c r="LBU208" s="224"/>
      <c r="LBV208" s="224"/>
      <c r="LBW208" s="335"/>
      <c r="LBX208" s="335"/>
      <c r="LBY208" s="224"/>
      <c r="LBZ208" s="424"/>
      <c r="LCA208" s="424"/>
      <c r="LCB208" s="333"/>
      <c r="LCC208" s="334"/>
      <c r="LCD208" s="424"/>
      <c r="LCE208" s="224"/>
      <c r="LCF208" s="224"/>
      <c r="LCG208" s="335"/>
      <c r="LCH208" s="335"/>
      <c r="LCI208" s="224"/>
      <c r="LCJ208" s="424"/>
      <c r="LCK208" s="424"/>
      <c r="LCL208" s="333"/>
      <c r="LCM208" s="334"/>
      <c r="LCN208" s="424"/>
      <c r="LCO208" s="224"/>
      <c r="LCP208" s="224"/>
      <c r="LCQ208" s="335"/>
      <c r="LCR208" s="335"/>
      <c r="LCS208" s="224"/>
      <c r="LCT208" s="424"/>
      <c r="LCU208" s="424"/>
      <c r="LCV208" s="333"/>
      <c r="LCW208" s="334"/>
      <c r="LCX208" s="424"/>
      <c r="LCY208" s="224"/>
      <c r="LCZ208" s="224"/>
      <c r="LDA208" s="335"/>
      <c r="LDB208" s="335"/>
      <c r="LDC208" s="224"/>
      <c r="LDD208" s="424"/>
      <c r="LDE208" s="424"/>
      <c r="LDF208" s="333"/>
      <c r="LDG208" s="334"/>
      <c r="LDH208" s="424"/>
      <c r="LDI208" s="224"/>
      <c r="LDJ208" s="224"/>
      <c r="LDK208" s="335"/>
      <c r="LDL208" s="335"/>
      <c r="LDM208" s="224"/>
      <c r="LDN208" s="424"/>
      <c r="LDO208" s="424"/>
      <c r="LDP208" s="333"/>
      <c r="LDQ208" s="334"/>
      <c r="LDR208" s="424"/>
      <c r="LDS208" s="224"/>
      <c r="LDT208" s="224"/>
      <c r="LDU208" s="335"/>
      <c r="LDV208" s="335"/>
      <c r="LDW208" s="224"/>
      <c r="LDX208" s="424"/>
      <c r="LDY208" s="424"/>
      <c r="LDZ208" s="333"/>
      <c r="LEA208" s="334"/>
      <c r="LEB208" s="424"/>
      <c r="LEC208" s="224"/>
      <c r="LED208" s="224"/>
      <c r="LEE208" s="335"/>
      <c r="LEF208" s="335"/>
      <c r="LEG208" s="224"/>
      <c r="LEH208" s="424"/>
      <c r="LEI208" s="424"/>
      <c r="LEJ208" s="333"/>
      <c r="LEK208" s="334"/>
      <c r="LEL208" s="424"/>
      <c r="LEM208" s="224"/>
      <c r="LEN208" s="224"/>
      <c r="LEO208" s="335"/>
      <c r="LEP208" s="335"/>
      <c r="LEQ208" s="224"/>
      <c r="LER208" s="424"/>
      <c r="LES208" s="424"/>
      <c r="LET208" s="333"/>
      <c r="LEU208" s="334"/>
      <c r="LEV208" s="424"/>
      <c r="LEW208" s="224"/>
      <c r="LEX208" s="224"/>
      <c r="LEY208" s="335"/>
      <c r="LEZ208" s="335"/>
      <c r="LFA208" s="224"/>
      <c r="LFB208" s="424"/>
      <c r="LFC208" s="424"/>
      <c r="LFD208" s="333"/>
      <c r="LFE208" s="334"/>
      <c r="LFF208" s="424"/>
      <c r="LFG208" s="224"/>
      <c r="LFH208" s="224"/>
      <c r="LFI208" s="335"/>
      <c r="LFJ208" s="335"/>
      <c r="LFK208" s="224"/>
      <c r="LFL208" s="424"/>
      <c r="LFM208" s="424"/>
      <c r="LFN208" s="333"/>
      <c r="LFO208" s="334"/>
      <c r="LFP208" s="424"/>
      <c r="LFQ208" s="224"/>
      <c r="LFR208" s="224"/>
      <c r="LFS208" s="335"/>
      <c r="LFT208" s="335"/>
      <c r="LFU208" s="224"/>
      <c r="LFV208" s="424"/>
      <c r="LFW208" s="424"/>
      <c r="LFX208" s="333"/>
      <c r="LFY208" s="334"/>
      <c r="LFZ208" s="424"/>
      <c r="LGA208" s="224"/>
      <c r="LGB208" s="224"/>
      <c r="LGC208" s="335"/>
      <c r="LGD208" s="335"/>
      <c r="LGE208" s="224"/>
      <c r="LGF208" s="424"/>
      <c r="LGG208" s="424"/>
      <c r="LGH208" s="333"/>
      <c r="LGI208" s="334"/>
      <c r="LGJ208" s="424"/>
      <c r="LGK208" s="224"/>
      <c r="LGL208" s="224"/>
      <c r="LGM208" s="335"/>
      <c r="LGN208" s="335"/>
      <c r="LGO208" s="224"/>
      <c r="LGP208" s="424"/>
      <c r="LGQ208" s="424"/>
      <c r="LGR208" s="333"/>
      <c r="LGS208" s="334"/>
      <c r="LGT208" s="424"/>
      <c r="LGU208" s="224"/>
      <c r="LGV208" s="224"/>
      <c r="LGW208" s="335"/>
      <c r="LGX208" s="335"/>
      <c r="LGY208" s="224"/>
      <c r="LGZ208" s="424"/>
      <c r="LHA208" s="424"/>
      <c r="LHB208" s="333"/>
      <c r="LHC208" s="334"/>
      <c r="LHD208" s="424"/>
      <c r="LHE208" s="224"/>
      <c r="LHF208" s="224"/>
      <c r="LHG208" s="335"/>
      <c r="LHH208" s="335"/>
      <c r="LHI208" s="224"/>
      <c r="LHJ208" s="424"/>
      <c r="LHK208" s="424"/>
      <c r="LHL208" s="333"/>
      <c r="LHM208" s="334"/>
      <c r="LHN208" s="424"/>
      <c r="LHO208" s="224"/>
      <c r="LHP208" s="224"/>
      <c r="LHQ208" s="335"/>
      <c r="LHR208" s="335"/>
      <c r="LHS208" s="224"/>
      <c r="LHT208" s="424"/>
      <c r="LHU208" s="424"/>
      <c r="LHV208" s="333"/>
      <c r="LHW208" s="334"/>
      <c r="LHX208" s="424"/>
      <c r="LHY208" s="224"/>
      <c r="LHZ208" s="224"/>
      <c r="LIA208" s="335"/>
      <c r="LIB208" s="335"/>
      <c r="LIC208" s="224"/>
      <c r="LID208" s="424"/>
      <c r="LIE208" s="424"/>
      <c r="LIF208" s="333"/>
      <c r="LIG208" s="334"/>
      <c r="LIH208" s="424"/>
      <c r="LII208" s="224"/>
      <c r="LIJ208" s="224"/>
      <c r="LIK208" s="335"/>
      <c r="LIL208" s="335"/>
      <c r="LIM208" s="224"/>
      <c r="LIN208" s="424"/>
      <c r="LIO208" s="424"/>
      <c r="LIP208" s="333"/>
      <c r="LIQ208" s="334"/>
      <c r="LIR208" s="424"/>
      <c r="LIS208" s="224"/>
      <c r="LIT208" s="224"/>
      <c r="LIU208" s="335"/>
      <c r="LIV208" s="335"/>
      <c r="LIW208" s="224"/>
      <c r="LIX208" s="424"/>
      <c r="LIY208" s="424"/>
      <c r="LIZ208" s="333"/>
      <c r="LJA208" s="334"/>
      <c r="LJB208" s="424"/>
      <c r="LJC208" s="224"/>
      <c r="LJD208" s="224"/>
      <c r="LJE208" s="335"/>
      <c r="LJF208" s="335"/>
      <c r="LJG208" s="224"/>
      <c r="LJH208" s="424"/>
      <c r="LJI208" s="424"/>
      <c r="LJJ208" s="333"/>
      <c r="LJK208" s="334"/>
      <c r="LJL208" s="424"/>
      <c r="LJM208" s="224"/>
      <c r="LJN208" s="224"/>
      <c r="LJO208" s="335"/>
      <c r="LJP208" s="335"/>
      <c r="LJQ208" s="224"/>
      <c r="LJR208" s="424"/>
      <c r="LJS208" s="424"/>
      <c r="LJT208" s="333"/>
      <c r="LJU208" s="334"/>
      <c r="LJV208" s="424"/>
      <c r="LJW208" s="224"/>
      <c r="LJX208" s="224"/>
      <c r="LJY208" s="335"/>
      <c r="LJZ208" s="335"/>
      <c r="LKA208" s="224"/>
      <c r="LKB208" s="424"/>
      <c r="LKC208" s="424"/>
      <c r="LKD208" s="333"/>
      <c r="LKE208" s="334"/>
      <c r="LKF208" s="424"/>
      <c r="LKG208" s="224"/>
      <c r="LKH208" s="224"/>
      <c r="LKI208" s="335"/>
      <c r="LKJ208" s="335"/>
      <c r="LKK208" s="224"/>
      <c r="LKL208" s="424"/>
      <c r="LKM208" s="424"/>
      <c r="LKN208" s="333"/>
      <c r="LKO208" s="334"/>
      <c r="LKP208" s="424"/>
      <c r="LKQ208" s="224"/>
      <c r="LKR208" s="224"/>
      <c r="LKS208" s="335"/>
      <c r="LKT208" s="335"/>
      <c r="LKU208" s="224"/>
      <c r="LKV208" s="424"/>
      <c r="LKW208" s="424"/>
      <c r="LKX208" s="333"/>
      <c r="LKY208" s="334"/>
      <c r="LKZ208" s="424"/>
      <c r="LLA208" s="224"/>
      <c r="LLB208" s="224"/>
      <c r="LLC208" s="335"/>
      <c r="LLD208" s="335"/>
      <c r="LLE208" s="224"/>
      <c r="LLF208" s="424"/>
      <c r="LLG208" s="424"/>
      <c r="LLH208" s="333"/>
      <c r="LLI208" s="334"/>
      <c r="LLJ208" s="424"/>
      <c r="LLK208" s="224"/>
      <c r="LLL208" s="224"/>
      <c r="LLM208" s="335"/>
      <c r="LLN208" s="335"/>
      <c r="LLO208" s="224"/>
      <c r="LLP208" s="424"/>
      <c r="LLQ208" s="424"/>
      <c r="LLR208" s="333"/>
      <c r="LLS208" s="334"/>
      <c r="LLT208" s="424"/>
      <c r="LLU208" s="224"/>
      <c r="LLV208" s="224"/>
      <c r="LLW208" s="335"/>
      <c r="LLX208" s="335"/>
      <c r="LLY208" s="224"/>
      <c r="LLZ208" s="424"/>
      <c r="LMA208" s="424"/>
      <c r="LMB208" s="333"/>
      <c r="LMC208" s="334"/>
      <c r="LMD208" s="424"/>
      <c r="LME208" s="224"/>
      <c r="LMF208" s="224"/>
      <c r="LMG208" s="335"/>
      <c r="LMH208" s="335"/>
      <c r="LMI208" s="224"/>
      <c r="LMJ208" s="424"/>
      <c r="LMK208" s="424"/>
      <c r="LML208" s="333"/>
      <c r="LMM208" s="334"/>
      <c r="LMN208" s="424"/>
      <c r="LMO208" s="224"/>
      <c r="LMP208" s="224"/>
      <c r="LMQ208" s="335"/>
      <c r="LMR208" s="335"/>
      <c r="LMS208" s="224"/>
      <c r="LMT208" s="424"/>
      <c r="LMU208" s="424"/>
      <c r="LMV208" s="333"/>
      <c r="LMW208" s="334"/>
      <c r="LMX208" s="424"/>
      <c r="LMY208" s="224"/>
      <c r="LMZ208" s="224"/>
      <c r="LNA208" s="335"/>
      <c r="LNB208" s="335"/>
      <c r="LNC208" s="224"/>
      <c r="LND208" s="424"/>
      <c r="LNE208" s="424"/>
      <c r="LNF208" s="333"/>
      <c r="LNG208" s="334"/>
      <c r="LNH208" s="424"/>
      <c r="LNI208" s="224"/>
      <c r="LNJ208" s="224"/>
      <c r="LNK208" s="335"/>
      <c r="LNL208" s="335"/>
      <c r="LNM208" s="224"/>
      <c r="LNN208" s="424"/>
      <c r="LNO208" s="424"/>
      <c r="LNP208" s="333"/>
      <c r="LNQ208" s="334"/>
      <c r="LNR208" s="424"/>
      <c r="LNS208" s="224"/>
      <c r="LNT208" s="224"/>
      <c r="LNU208" s="335"/>
      <c r="LNV208" s="335"/>
      <c r="LNW208" s="224"/>
      <c r="LNX208" s="424"/>
      <c r="LNY208" s="424"/>
      <c r="LNZ208" s="333"/>
      <c r="LOA208" s="334"/>
      <c r="LOB208" s="424"/>
      <c r="LOC208" s="224"/>
      <c r="LOD208" s="224"/>
      <c r="LOE208" s="335"/>
      <c r="LOF208" s="335"/>
      <c r="LOG208" s="224"/>
      <c r="LOH208" s="424"/>
      <c r="LOI208" s="424"/>
      <c r="LOJ208" s="333"/>
      <c r="LOK208" s="334"/>
      <c r="LOL208" s="424"/>
      <c r="LOM208" s="224"/>
      <c r="LON208" s="224"/>
      <c r="LOO208" s="335"/>
      <c r="LOP208" s="335"/>
      <c r="LOQ208" s="224"/>
      <c r="LOR208" s="424"/>
      <c r="LOS208" s="424"/>
      <c r="LOT208" s="333"/>
      <c r="LOU208" s="334"/>
      <c r="LOV208" s="424"/>
      <c r="LOW208" s="224"/>
      <c r="LOX208" s="224"/>
      <c r="LOY208" s="335"/>
      <c r="LOZ208" s="335"/>
      <c r="LPA208" s="224"/>
      <c r="LPB208" s="424"/>
      <c r="LPC208" s="424"/>
      <c r="LPD208" s="333"/>
      <c r="LPE208" s="334"/>
      <c r="LPF208" s="424"/>
      <c r="LPG208" s="224"/>
      <c r="LPH208" s="224"/>
      <c r="LPI208" s="335"/>
      <c r="LPJ208" s="335"/>
      <c r="LPK208" s="224"/>
      <c r="LPL208" s="424"/>
      <c r="LPM208" s="424"/>
      <c r="LPN208" s="333"/>
      <c r="LPO208" s="334"/>
      <c r="LPP208" s="424"/>
      <c r="LPQ208" s="224"/>
      <c r="LPR208" s="224"/>
      <c r="LPS208" s="335"/>
      <c r="LPT208" s="335"/>
      <c r="LPU208" s="224"/>
      <c r="LPV208" s="424"/>
      <c r="LPW208" s="424"/>
      <c r="LPX208" s="333"/>
      <c r="LPY208" s="334"/>
      <c r="LPZ208" s="424"/>
      <c r="LQA208" s="224"/>
      <c r="LQB208" s="224"/>
      <c r="LQC208" s="335"/>
      <c r="LQD208" s="335"/>
      <c r="LQE208" s="224"/>
      <c r="LQF208" s="424"/>
      <c r="LQG208" s="424"/>
      <c r="LQH208" s="333"/>
      <c r="LQI208" s="334"/>
      <c r="LQJ208" s="424"/>
      <c r="LQK208" s="224"/>
      <c r="LQL208" s="224"/>
      <c r="LQM208" s="335"/>
      <c r="LQN208" s="335"/>
      <c r="LQO208" s="224"/>
      <c r="LQP208" s="424"/>
      <c r="LQQ208" s="424"/>
      <c r="LQR208" s="333"/>
      <c r="LQS208" s="334"/>
      <c r="LQT208" s="424"/>
      <c r="LQU208" s="224"/>
      <c r="LQV208" s="224"/>
      <c r="LQW208" s="335"/>
      <c r="LQX208" s="335"/>
      <c r="LQY208" s="224"/>
      <c r="LQZ208" s="424"/>
      <c r="LRA208" s="424"/>
      <c r="LRB208" s="333"/>
      <c r="LRC208" s="334"/>
      <c r="LRD208" s="424"/>
      <c r="LRE208" s="224"/>
      <c r="LRF208" s="224"/>
      <c r="LRG208" s="335"/>
      <c r="LRH208" s="335"/>
      <c r="LRI208" s="224"/>
      <c r="LRJ208" s="424"/>
      <c r="LRK208" s="424"/>
      <c r="LRL208" s="333"/>
      <c r="LRM208" s="334"/>
      <c r="LRN208" s="424"/>
      <c r="LRO208" s="224"/>
      <c r="LRP208" s="224"/>
      <c r="LRQ208" s="335"/>
      <c r="LRR208" s="335"/>
      <c r="LRS208" s="224"/>
      <c r="LRT208" s="424"/>
      <c r="LRU208" s="424"/>
      <c r="LRV208" s="333"/>
      <c r="LRW208" s="334"/>
      <c r="LRX208" s="424"/>
      <c r="LRY208" s="224"/>
      <c r="LRZ208" s="224"/>
      <c r="LSA208" s="335"/>
      <c r="LSB208" s="335"/>
      <c r="LSC208" s="224"/>
      <c r="LSD208" s="424"/>
      <c r="LSE208" s="424"/>
      <c r="LSF208" s="333"/>
      <c r="LSG208" s="334"/>
      <c r="LSH208" s="424"/>
      <c r="LSI208" s="224"/>
      <c r="LSJ208" s="224"/>
      <c r="LSK208" s="335"/>
      <c r="LSL208" s="335"/>
      <c r="LSM208" s="224"/>
      <c r="LSN208" s="424"/>
      <c r="LSO208" s="424"/>
      <c r="LSP208" s="333"/>
      <c r="LSQ208" s="334"/>
      <c r="LSR208" s="424"/>
      <c r="LSS208" s="224"/>
      <c r="LST208" s="224"/>
      <c r="LSU208" s="335"/>
      <c r="LSV208" s="335"/>
      <c r="LSW208" s="224"/>
      <c r="LSX208" s="424"/>
      <c r="LSY208" s="424"/>
      <c r="LSZ208" s="333"/>
      <c r="LTA208" s="334"/>
      <c r="LTB208" s="424"/>
      <c r="LTC208" s="224"/>
      <c r="LTD208" s="224"/>
      <c r="LTE208" s="335"/>
      <c r="LTF208" s="335"/>
      <c r="LTG208" s="224"/>
      <c r="LTH208" s="424"/>
      <c r="LTI208" s="424"/>
      <c r="LTJ208" s="333"/>
      <c r="LTK208" s="334"/>
      <c r="LTL208" s="424"/>
      <c r="LTM208" s="224"/>
      <c r="LTN208" s="224"/>
      <c r="LTO208" s="335"/>
      <c r="LTP208" s="335"/>
      <c r="LTQ208" s="224"/>
      <c r="LTR208" s="424"/>
      <c r="LTS208" s="424"/>
      <c r="LTT208" s="333"/>
      <c r="LTU208" s="334"/>
      <c r="LTV208" s="424"/>
      <c r="LTW208" s="224"/>
      <c r="LTX208" s="224"/>
      <c r="LTY208" s="335"/>
      <c r="LTZ208" s="335"/>
      <c r="LUA208" s="224"/>
      <c r="LUB208" s="424"/>
      <c r="LUC208" s="424"/>
      <c r="LUD208" s="333"/>
      <c r="LUE208" s="334"/>
      <c r="LUF208" s="424"/>
      <c r="LUG208" s="224"/>
      <c r="LUH208" s="224"/>
      <c r="LUI208" s="335"/>
      <c r="LUJ208" s="335"/>
      <c r="LUK208" s="224"/>
      <c r="LUL208" s="424"/>
      <c r="LUM208" s="424"/>
      <c r="LUN208" s="333"/>
      <c r="LUO208" s="334"/>
      <c r="LUP208" s="424"/>
      <c r="LUQ208" s="224"/>
      <c r="LUR208" s="224"/>
      <c r="LUS208" s="335"/>
      <c r="LUT208" s="335"/>
      <c r="LUU208" s="224"/>
      <c r="LUV208" s="424"/>
      <c r="LUW208" s="424"/>
      <c r="LUX208" s="333"/>
      <c r="LUY208" s="334"/>
      <c r="LUZ208" s="424"/>
      <c r="LVA208" s="224"/>
      <c r="LVB208" s="224"/>
      <c r="LVC208" s="335"/>
      <c r="LVD208" s="335"/>
      <c r="LVE208" s="224"/>
      <c r="LVF208" s="424"/>
      <c r="LVG208" s="424"/>
      <c r="LVH208" s="333"/>
      <c r="LVI208" s="334"/>
      <c r="LVJ208" s="424"/>
      <c r="LVK208" s="224"/>
      <c r="LVL208" s="224"/>
      <c r="LVM208" s="335"/>
      <c r="LVN208" s="335"/>
      <c r="LVO208" s="224"/>
      <c r="LVP208" s="424"/>
      <c r="LVQ208" s="424"/>
      <c r="LVR208" s="333"/>
      <c r="LVS208" s="334"/>
      <c r="LVT208" s="424"/>
      <c r="LVU208" s="224"/>
      <c r="LVV208" s="224"/>
      <c r="LVW208" s="335"/>
      <c r="LVX208" s="335"/>
      <c r="LVY208" s="224"/>
      <c r="LVZ208" s="424"/>
      <c r="LWA208" s="424"/>
      <c r="LWB208" s="333"/>
      <c r="LWC208" s="334"/>
      <c r="LWD208" s="424"/>
      <c r="LWE208" s="224"/>
      <c r="LWF208" s="224"/>
      <c r="LWG208" s="335"/>
      <c r="LWH208" s="335"/>
      <c r="LWI208" s="224"/>
      <c r="LWJ208" s="424"/>
      <c r="LWK208" s="424"/>
      <c r="LWL208" s="333"/>
      <c r="LWM208" s="334"/>
      <c r="LWN208" s="424"/>
      <c r="LWO208" s="224"/>
      <c r="LWP208" s="224"/>
      <c r="LWQ208" s="335"/>
      <c r="LWR208" s="335"/>
      <c r="LWS208" s="224"/>
      <c r="LWT208" s="424"/>
      <c r="LWU208" s="424"/>
      <c r="LWV208" s="333"/>
      <c r="LWW208" s="334"/>
      <c r="LWX208" s="424"/>
      <c r="LWY208" s="224"/>
      <c r="LWZ208" s="224"/>
      <c r="LXA208" s="335"/>
      <c r="LXB208" s="335"/>
      <c r="LXC208" s="224"/>
      <c r="LXD208" s="424"/>
      <c r="LXE208" s="424"/>
      <c r="LXF208" s="333"/>
      <c r="LXG208" s="334"/>
      <c r="LXH208" s="424"/>
      <c r="LXI208" s="224"/>
      <c r="LXJ208" s="224"/>
      <c r="LXK208" s="335"/>
      <c r="LXL208" s="335"/>
      <c r="LXM208" s="224"/>
      <c r="LXN208" s="424"/>
      <c r="LXO208" s="424"/>
      <c r="LXP208" s="333"/>
      <c r="LXQ208" s="334"/>
      <c r="LXR208" s="424"/>
      <c r="LXS208" s="224"/>
      <c r="LXT208" s="224"/>
      <c r="LXU208" s="335"/>
      <c r="LXV208" s="335"/>
      <c r="LXW208" s="224"/>
      <c r="LXX208" s="424"/>
      <c r="LXY208" s="424"/>
      <c r="LXZ208" s="333"/>
      <c r="LYA208" s="334"/>
      <c r="LYB208" s="424"/>
      <c r="LYC208" s="224"/>
      <c r="LYD208" s="224"/>
      <c r="LYE208" s="335"/>
      <c r="LYF208" s="335"/>
      <c r="LYG208" s="224"/>
      <c r="LYH208" s="424"/>
      <c r="LYI208" s="424"/>
      <c r="LYJ208" s="333"/>
      <c r="LYK208" s="334"/>
      <c r="LYL208" s="424"/>
      <c r="LYM208" s="224"/>
      <c r="LYN208" s="224"/>
      <c r="LYO208" s="335"/>
      <c r="LYP208" s="335"/>
      <c r="LYQ208" s="224"/>
      <c r="LYR208" s="424"/>
      <c r="LYS208" s="424"/>
      <c r="LYT208" s="333"/>
      <c r="LYU208" s="334"/>
      <c r="LYV208" s="424"/>
      <c r="LYW208" s="224"/>
      <c r="LYX208" s="224"/>
      <c r="LYY208" s="335"/>
      <c r="LYZ208" s="335"/>
      <c r="LZA208" s="224"/>
      <c r="LZB208" s="424"/>
      <c r="LZC208" s="424"/>
      <c r="LZD208" s="333"/>
      <c r="LZE208" s="334"/>
      <c r="LZF208" s="424"/>
      <c r="LZG208" s="224"/>
      <c r="LZH208" s="224"/>
      <c r="LZI208" s="335"/>
      <c r="LZJ208" s="335"/>
      <c r="LZK208" s="224"/>
      <c r="LZL208" s="424"/>
      <c r="LZM208" s="424"/>
      <c r="LZN208" s="333"/>
      <c r="LZO208" s="334"/>
      <c r="LZP208" s="424"/>
      <c r="LZQ208" s="224"/>
      <c r="LZR208" s="224"/>
      <c r="LZS208" s="335"/>
      <c r="LZT208" s="335"/>
      <c r="LZU208" s="224"/>
      <c r="LZV208" s="424"/>
      <c r="LZW208" s="424"/>
      <c r="LZX208" s="333"/>
      <c r="LZY208" s="334"/>
      <c r="LZZ208" s="424"/>
      <c r="MAA208" s="224"/>
      <c r="MAB208" s="224"/>
      <c r="MAC208" s="335"/>
      <c r="MAD208" s="335"/>
      <c r="MAE208" s="224"/>
      <c r="MAF208" s="424"/>
      <c r="MAG208" s="424"/>
      <c r="MAH208" s="333"/>
      <c r="MAI208" s="334"/>
      <c r="MAJ208" s="424"/>
      <c r="MAK208" s="224"/>
      <c r="MAL208" s="224"/>
      <c r="MAM208" s="335"/>
      <c r="MAN208" s="335"/>
      <c r="MAO208" s="224"/>
      <c r="MAP208" s="424"/>
      <c r="MAQ208" s="424"/>
      <c r="MAR208" s="333"/>
      <c r="MAS208" s="334"/>
      <c r="MAT208" s="424"/>
      <c r="MAU208" s="224"/>
      <c r="MAV208" s="224"/>
      <c r="MAW208" s="335"/>
      <c r="MAX208" s="335"/>
      <c r="MAY208" s="224"/>
      <c r="MAZ208" s="424"/>
      <c r="MBA208" s="424"/>
      <c r="MBB208" s="333"/>
      <c r="MBC208" s="334"/>
      <c r="MBD208" s="424"/>
      <c r="MBE208" s="224"/>
      <c r="MBF208" s="224"/>
      <c r="MBG208" s="335"/>
      <c r="MBH208" s="335"/>
      <c r="MBI208" s="224"/>
      <c r="MBJ208" s="424"/>
      <c r="MBK208" s="424"/>
      <c r="MBL208" s="333"/>
      <c r="MBM208" s="334"/>
      <c r="MBN208" s="424"/>
      <c r="MBO208" s="224"/>
      <c r="MBP208" s="224"/>
      <c r="MBQ208" s="335"/>
      <c r="MBR208" s="335"/>
      <c r="MBS208" s="224"/>
      <c r="MBT208" s="424"/>
      <c r="MBU208" s="424"/>
      <c r="MBV208" s="333"/>
      <c r="MBW208" s="334"/>
      <c r="MBX208" s="424"/>
      <c r="MBY208" s="224"/>
      <c r="MBZ208" s="224"/>
      <c r="MCA208" s="335"/>
      <c r="MCB208" s="335"/>
      <c r="MCC208" s="224"/>
      <c r="MCD208" s="424"/>
      <c r="MCE208" s="424"/>
      <c r="MCF208" s="333"/>
      <c r="MCG208" s="334"/>
      <c r="MCH208" s="424"/>
      <c r="MCI208" s="224"/>
      <c r="MCJ208" s="224"/>
      <c r="MCK208" s="335"/>
      <c r="MCL208" s="335"/>
      <c r="MCM208" s="224"/>
      <c r="MCN208" s="424"/>
      <c r="MCO208" s="424"/>
      <c r="MCP208" s="333"/>
      <c r="MCQ208" s="334"/>
      <c r="MCR208" s="424"/>
      <c r="MCS208" s="224"/>
      <c r="MCT208" s="224"/>
      <c r="MCU208" s="335"/>
      <c r="MCV208" s="335"/>
      <c r="MCW208" s="224"/>
      <c r="MCX208" s="424"/>
      <c r="MCY208" s="424"/>
      <c r="MCZ208" s="333"/>
      <c r="MDA208" s="334"/>
      <c r="MDB208" s="424"/>
      <c r="MDC208" s="224"/>
      <c r="MDD208" s="224"/>
      <c r="MDE208" s="335"/>
      <c r="MDF208" s="335"/>
      <c r="MDG208" s="224"/>
      <c r="MDH208" s="424"/>
      <c r="MDI208" s="424"/>
      <c r="MDJ208" s="333"/>
      <c r="MDK208" s="334"/>
      <c r="MDL208" s="424"/>
      <c r="MDM208" s="224"/>
      <c r="MDN208" s="224"/>
      <c r="MDO208" s="335"/>
      <c r="MDP208" s="335"/>
      <c r="MDQ208" s="224"/>
      <c r="MDR208" s="424"/>
      <c r="MDS208" s="424"/>
      <c r="MDT208" s="333"/>
      <c r="MDU208" s="334"/>
      <c r="MDV208" s="424"/>
      <c r="MDW208" s="224"/>
      <c r="MDX208" s="224"/>
      <c r="MDY208" s="335"/>
      <c r="MDZ208" s="335"/>
      <c r="MEA208" s="224"/>
      <c r="MEB208" s="424"/>
      <c r="MEC208" s="424"/>
      <c r="MED208" s="333"/>
      <c r="MEE208" s="334"/>
      <c r="MEF208" s="424"/>
      <c r="MEG208" s="224"/>
      <c r="MEH208" s="224"/>
      <c r="MEI208" s="335"/>
      <c r="MEJ208" s="335"/>
      <c r="MEK208" s="224"/>
      <c r="MEL208" s="424"/>
      <c r="MEM208" s="424"/>
      <c r="MEN208" s="333"/>
      <c r="MEO208" s="334"/>
      <c r="MEP208" s="424"/>
      <c r="MEQ208" s="224"/>
      <c r="MER208" s="224"/>
      <c r="MES208" s="335"/>
      <c r="MET208" s="335"/>
      <c r="MEU208" s="224"/>
      <c r="MEV208" s="424"/>
      <c r="MEW208" s="424"/>
      <c r="MEX208" s="333"/>
      <c r="MEY208" s="334"/>
      <c r="MEZ208" s="424"/>
      <c r="MFA208" s="224"/>
      <c r="MFB208" s="224"/>
      <c r="MFC208" s="335"/>
      <c r="MFD208" s="335"/>
      <c r="MFE208" s="224"/>
      <c r="MFF208" s="424"/>
      <c r="MFG208" s="424"/>
      <c r="MFH208" s="333"/>
      <c r="MFI208" s="334"/>
      <c r="MFJ208" s="424"/>
      <c r="MFK208" s="224"/>
      <c r="MFL208" s="224"/>
      <c r="MFM208" s="335"/>
      <c r="MFN208" s="335"/>
      <c r="MFO208" s="224"/>
      <c r="MFP208" s="424"/>
      <c r="MFQ208" s="424"/>
      <c r="MFR208" s="333"/>
      <c r="MFS208" s="334"/>
      <c r="MFT208" s="424"/>
      <c r="MFU208" s="224"/>
      <c r="MFV208" s="224"/>
      <c r="MFW208" s="335"/>
      <c r="MFX208" s="335"/>
      <c r="MFY208" s="224"/>
      <c r="MFZ208" s="424"/>
      <c r="MGA208" s="424"/>
      <c r="MGB208" s="333"/>
      <c r="MGC208" s="334"/>
      <c r="MGD208" s="424"/>
      <c r="MGE208" s="224"/>
      <c r="MGF208" s="224"/>
      <c r="MGG208" s="335"/>
      <c r="MGH208" s="335"/>
      <c r="MGI208" s="224"/>
      <c r="MGJ208" s="424"/>
      <c r="MGK208" s="424"/>
      <c r="MGL208" s="333"/>
      <c r="MGM208" s="334"/>
      <c r="MGN208" s="424"/>
      <c r="MGO208" s="224"/>
      <c r="MGP208" s="224"/>
      <c r="MGQ208" s="335"/>
      <c r="MGR208" s="335"/>
      <c r="MGS208" s="224"/>
      <c r="MGT208" s="424"/>
      <c r="MGU208" s="424"/>
      <c r="MGV208" s="333"/>
      <c r="MGW208" s="334"/>
      <c r="MGX208" s="424"/>
      <c r="MGY208" s="224"/>
      <c r="MGZ208" s="224"/>
      <c r="MHA208" s="335"/>
      <c r="MHB208" s="335"/>
      <c r="MHC208" s="224"/>
      <c r="MHD208" s="424"/>
      <c r="MHE208" s="424"/>
      <c r="MHF208" s="333"/>
      <c r="MHG208" s="334"/>
      <c r="MHH208" s="424"/>
      <c r="MHI208" s="224"/>
      <c r="MHJ208" s="224"/>
      <c r="MHK208" s="335"/>
      <c r="MHL208" s="335"/>
      <c r="MHM208" s="224"/>
      <c r="MHN208" s="424"/>
      <c r="MHO208" s="424"/>
      <c r="MHP208" s="333"/>
      <c r="MHQ208" s="334"/>
      <c r="MHR208" s="424"/>
      <c r="MHS208" s="224"/>
      <c r="MHT208" s="224"/>
      <c r="MHU208" s="335"/>
      <c r="MHV208" s="335"/>
      <c r="MHW208" s="224"/>
      <c r="MHX208" s="424"/>
      <c r="MHY208" s="424"/>
      <c r="MHZ208" s="333"/>
      <c r="MIA208" s="334"/>
      <c r="MIB208" s="424"/>
      <c r="MIC208" s="224"/>
      <c r="MID208" s="224"/>
      <c r="MIE208" s="335"/>
      <c r="MIF208" s="335"/>
      <c r="MIG208" s="224"/>
      <c r="MIH208" s="424"/>
      <c r="MII208" s="424"/>
      <c r="MIJ208" s="333"/>
      <c r="MIK208" s="334"/>
      <c r="MIL208" s="424"/>
      <c r="MIM208" s="224"/>
      <c r="MIN208" s="224"/>
      <c r="MIO208" s="335"/>
      <c r="MIP208" s="335"/>
      <c r="MIQ208" s="224"/>
      <c r="MIR208" s="424"/>
      <c r="MIS208" s="424"/>
      <c r="MIT208" s="333"/>
      <c r="MIU208" s="334"/>
      <c r="MIV208" s="424"/>
      <c r="MIW208" s="224"/>
      <c r="MIX208" s="224"/>
      <c r="MIY208" s="335"/>
      <c r="MIZ208" s="335"/>
      <c r="MJA208" s="224"/>
      <c r="MJB208" s="424"/>
      <c r="MJC208" s="424"/>
      <c r="MJD208" s="333"/>
      <c r="MJE208" s="334"/>
      <c r="MJF208" s="424"/>
      <c r="MJG208" s="224"/>
      <c r="MJH208" s="224"/>
      <c r="MJI208" s="335"/>
      <c r="MJJ208" s="335"/>
      <c r="MJK208" s="224"/>
      <c r="MJL208" s="424"/>
      <c r="MJM208" s="424"/>
      <c r="MJN208" s="333"/>
      <c r="MJO208" s="334"/>
      <c r="MJP208" s="424"/>
      <c r="MJQ208" s="224"/>
      <c r="MJR208" s="224"/>
      <c r="MJS208" s="335"/>
      <c r="MJT208" s="335"/>
      <c r="MJU208" s="224"/>
      <c r="MJV208" s="424"/>
      <c r="MJW208" s="424"/>
      <c r="MJX208" s="333"/>
      <c r="MJY208" s="334"/>
      <c r="MJZ208" s="424"/>
      <c r="MKA208" s="224"/>
      <c r="MKB208" s="224"/>
      <c r="MKC208" s="335"/>
      <c r="MKD208" s="335"/>
      <c r="MKE208" s="224"/>
      <c r="MKF208" s="424"/>
      <c r="MKG208" s="424"/>
      <c r="MKH208" s="333"/>
      <c r="MKI208" s="334"/>
      <c r="MKJ208" s="424"/>
      <c r="MKK208" s="224"/>
      <c r="MKL208" s="224"/>
      <c r="MKM208" s="335"/>
      <c r="MKN208" s="335"/>
      <c r="MKO208" s="224"/>
      <c r="MKP208" s="424"/>
      <c r="MKQ208" s="424"/>
      <c r="MKR208" s="333"/>
      <c r="MKS208" s="334"/>
      <c r="MKT208" s="424"/>
      <c r="MKU208" s="224"/>
      <c r="MKV208" s="224"/>
      <c r="MKW208" s="335"/>
      <c r="MKX208" s="335"/>
      <c r="MKY208" s="224"/>
      <c r="MKZ208" s="424"/>
      <c r="MLA208" s="424"/>
      <c r="MLB208" s="333"/>
      <c r="MLC208" s="334"/>
      <c r="MLD208" s="424"/>
      <c r="MLE208" s="224"/>
      <c r="MLF208" s="224"/>
      <c r="MLG208" s="335"/>
      <c r="MLH208" s="335"/>
      <c r="MLI208" s="224"/>
      <c r="MLJ208" s="424"/>
      <c r="MLK208" s="424"/>
      <c r="MLL208" s="333"/>
      <c r="MLM208" s="334"/>
      <c r="MLN208" s="424"/>
      <c r="MLO208" s="224"/>
      <c r="MLP208" s="224"/>
      <c r="MLQ208" s="335"/>
      <c r="MLR208" s="335"/>
      <c r="MLS208" s="224"/>
      <c r="MLT208" s="424"/>
      <c r="MLU208" s="424"/>
      <c r="MLV208" s="333"/>
      <c r="MLW208" s="334"/>
      <c r="MLX208" s="424"/>
      <c r="MLY208" s="224"/>
      <c r="MLZ208" s="224"/>
      <c r="MMA208" s="335"/>
      <c r="MMB208" s="335"/>
      <c r="MMC208" s="224"/>
      <c r="MMD208" s="424"/>
      <c r="MME208" s="424"/>
      <c r="MMF208" s="333"/>
      <c r="MMG208" s="334"/>
      <c r="MMH208" s="424"/>
      <c r="MMI208" s="224"/>
      <c r="MMJ208" s="224"/>
      <c r="MMK208" s="335"/>
      <c r="MML208" s="335"/>
      <c r="MMM208" s="224"/>
      <c r="MMN208" s="424"/>
      <c r="MMO208" s="424"/>
      <c r="MMP208" s="333"/>
      <c r="MMQ208" s="334"/>
      <c r="MMR208" s="424"/>
      <c r="MMS208" s="224"/>
      <c r="MMT208" s="224"/>
      <c r="MMU208" s="335"/>
      <c r="MMV208" s="335"/>
      <c r="MMW208" s="224"/>
      <c r="MMX208" s="424"/>
      <c r="MMY208" s="424"/>
      <c r="MMZ208" s="333"/>
      <c r="MNA208" s="334"/>
      <c r="MNB208" s="424"/>
      <c r="MNC208" s="224"/>
      <c r="MND208" s="224"/>
      <c r="MNE208" s="335"/>
      <c r="MNF208" s="335"/>
      <c r="MNG208" s="224"/>
      <c r="MNH208" s="424"/>
      <c r="MNI208" s="424"/>
      <c r="MNJ208" s="333"/>
      <c r="MNK208" s="334"/>
      <c r="MNL208" s="424"/>
      <c r="MNM208" s="224"/>
      <c r="MNN208" s="224"/>
      <c r="MNO208" s="335"/>
      <c r="MNP208" s="335"/>
      <c r="MNQ208" s="224"/>
      <c r="MNR208" s="424"/>
      <c r="MNS208" s="424"/>
      <c r="MNT208" s="333"/>
      <c r="MNU208" s="334"/>
      <c r="MNV208" s="424"/>
      <c r="MNW208" s="224"/>
      <c r="MNX208" s="224"/>
      <c r="MNY208" s="335"/>
      <c r="MNZ208" s="335"/>
      <c r="MOA208" s="224"/>
      <c r="MOB208" s="424"/>
      <c r="MOC208" s="424"/>
      <c r="MOD208" s="333"/>
      <c r="MOE208" s="334"/>
      <c r="MOF208" s="424"/>
      <c r="MOG208" s="224"/>
      <c r="MOH208" s="224"/>
      <c r="MOI208" s="335"/>
      <c r="MOJ208" s="335"/>
      <c r="MOK208" s="224"/>
      <c r="MOL208" s="424"/>
      <c r="MOM208" s="424"/>
      <c r="MON208" s="333"/>
      <c r="MOO208" s="334"/>
      <c r="MOP208" s="424"/>
      <c r="MOQ208" s="224"/>
      <c r="MOR208" s="224"/>
      <c r="MOS208" s="335"/>
      <c r="MOT208" s="335"/>
      <c r="MOU208" s="224"/>
      <c r="MOV208" s="424"/>
      <c r="MOW208" s="424"/>
      <c r="MOX208" s="333"/>
      <c r="MOY208" s="334"/>
      <c r="MOZ208" s="424"/>
      <c r="MPA208" s="224"/>
      <c r="MPB208" s="224"/>
      <c r="MPC208" s="335"/>
      <c r="MPD208" s="335"/>
      <c r="MPE208" s="224"/>
      <c r="MPF208" s="424"/>
      <c r="MPG208" s="424"/>
      <c r="MPH208" s="333"/>
      <c r="MPI208" s="334"/>
      <c r="MPJ208" s="424"/>
      <c r="MPK208" s="224"/>
      <c r="MPL208" s="224"/>
      <c r="MPM208" s="335"/>
      <c r="MPN208" s="335"/>
      <c r="MPO208" s="224"/>
      <c r="MPP208" s="424"/>
      <c r="MPQ208" s="424"/>
      <c r="MPR208" s="333"/>
      <c r="MPS208" s="334"/>
      <c r="MPT208" s="424"/>
      <c r="MPU208" s="224"/>
      <c r="MPV208" s="224"/>
      <c r="MPW208" s="335"/>
      <c r="MPX208" s="335"/>
      <c r="MPY208" s="224"/>
      <c r="MPZ208" s="424"/>
      <c r="MQA208" s="424"/>
      <c r="MQB208" s="333"/>
      <c r="MQC208" s="334"/>
      <c r="MQD208" s="424"/>
      <c r="MQE208" s="224"/>
      <c r="MQF208" s="224"/>
      <c r="MQG208" s="335"/>
      <c r="MQH208" s="335"/>
      <c r="MQI208" s="224"/>
      <c r="MQJ208" s="424"/>
      <c r="MQK208" s="424"/>
      <c r="MQL208" s="333"/>
      <c r="MQM208" s="334"/>
      <c r="MQN208" s="424"/>
      <c r="MQO208" s="224"/>
      <c r="MQP208" s="224"/>
      <c r="MQQ208" s="335"/>
      <c r="MQR208" s="335"/>
      <c r="MQS208" s="224"/>
      <c r="MQT208" s="424"/>
      <c r="MQU208" s="424"/>
      <c r="MQV208" s="333"/>
      <c r="MQW208" s="334"/>
      <c r="MQX208" s="424"/>
      <c r="MQY208" s="224"/>
      <c r="MQZ208" s="224"/>
      <c r="MRA208" s="335"/>
      <c r="MRB208" s="335"/>
      <c r="MRC208" s="224"/>
      <c r="MRD208" s="424"/>
      <c r="MRE208" s="424"/>
      <c r="MRF208" s="333"/>
      <c r="MRG208" s="334"/>
      <c r="MRH208" s="424"/>
      <c r="MRI208" s="224"/>
      <c r="MRJ208" s="224"/>
      <c r="MRK208" s="335"/>
      <c r="MRL208" s="335"/>
      <c r="MRM208" s="224"/>
      <c r="MRN208" s="424"/>
      <c r="MRO208" s="424"/>
      <c r="MRP208" s="333"/>
      <c r="MRQ208" s="334"/>
      <c r="MRR208" s="424"/>
      <c r="MRS208" s="224"/>
      <c r="MRT208" s="224"/>
      <c r="MRU208" s="335"/>
      <c r="MRV208" s="335"/>
      <c r="MRW208" s="224"/>
      <c r="MRX208" s="424"/>
      <c r="MRY208" s="424"/>
      <c r="MRZ208" s="333"/>
      <c r="MSA208" s="334"/>
      <c r="MSB208" s="424"/>
      <c r="MSC208" s="224"/>
      <c r="MSD208" s="224"/>
      <c r="MSE208" s="335"/>
      <c r="MSF208" s="335"/>
      <c r="MSG208" s="224"/>
      <c r="MSH208" s="424"/>
      <c r="MSI208" s="424"/>
      <c r="MSJ208" s="333"/>
      <c r="MSK208" s="334"/>
      <c r="MSL208" s="424"/>
      <c r="MSM208" s="224"/>
      <c r="MSN208" s="224"/>
      <c r="MSO208" s="335"/>
      <c r="MSP208" s="335"/>
      <c r="MSQ208" s="224"/>
      <c r="MSR208" s="424"/>
      <c r="MSS208" s="424"/>
      <c r="MST208" s="333"/>
      <c r="MSU208" s="334"/>
      <c r="MSV208" s="424"/>
      <c r="MSW208" s="224"/>
      <c r="MSX208" s="224"/>
      <c r="MSY208" s="335"/>
      <c r="MSZ208" s="335"/>
      <c r="MTA208" s="224"/>
      <c r="MTB208" s="424"/>
      <c r="MTC208" s="424"/>
      <c r="MTD208" s="333"/>
      <c r="MTE208" s="334"/>
      <c r="MTF208" s="424"/>
      <c r="MTG208" s="224"/>
      <c r="MTH208" s="224"/>
      <c r="MTI208" s="335"/>
      <c r="MTJ208" s="335"/>
      <c r="MTK208" s="224"/>
      <c r="MTL208" s="424"/>
      <c r="MTM208" s="424"/>
      <c r="MTN208" s="333"/>
      <c r="MTO208" s="334"/>
      <c r="MTP208" s="424"/>
      <c r="MTQ208" s="224"/>
      <c r="MTR208" s="224"/>
      <c r="MTS208" s="335"/>
      <c r="MTT208" s="335"/>
      <c r="MTU208" s="224"/>
      <c r="MTV208" s="424"/>
      <c r="MTW208" s="424"/>
      <c r="MTX208" s="333"/>
      <c r="MTY208" s="334"/>
      <c r="MTZ208" s="424"/>
      <c r="MUA208" s="224"/>
      <c r="MUB208" s="224"/>
      <c r="MUC208" s="335"/>
      <c r="MUD208" s="335"/>
      <c r="MUE208" s="224"/>
      <c r="MUF208" s="424"/>
      <c r="MUG208" s="424"/>
      <c r="MUH208" s="333"/>
      <c r="MUI208" s="334"/>
      <c r="MUJ208" s="424"/>
      <c r="MUK208" s="224"/>
      <c r="MUL208" s="224"/>
      <c r="MUM208" s="335"/>
      <c r="MUN208" s="335"/>
      <c r="MUO208" s="224"/>
      <c r="MUP208" s="424"/>
      <c r="MUQ208" s="424"/>
      <c r="MUR208" s="333"/>
      <c r="MUS208" s="334"/>
      <c r="MUT208" s="424"/>
      <c r="MUU208" s="224"/>
      <c r="MUV208" s="224"/>
      <c r="MUW208" s="335"/>
      <c r="MUX208" s="335"/>
      <c r="MUY208" s="224"/>
      <c r="MUZ208" s="424"/>
      <c r="MVA208" s="424"/>
      <c r="MVB208" s="333"/>
      <c r="MVC208" s="334"/>
      <c r="MVD208" s="424"/>
      <c r="MVE208" s="224"/>
      <c r="MVF208" s="224"/>
      <c r="MVG208" s="335"/>
      <c r="MVH208" s="335"/>
      <c r="MVI208" s="224"/>
      <c r="MVJ208" s="424"/>
      <c r="MVK208" s="424"/>
      <c r="MVL208" s="333"/>
      <c r="MVM208" s="334"/>
      <c r="MVN208" s="424"/>
      <c r="MVO208" s="224"/>
      <c r="MVP208" s="224"/>
      <c r="MVQ208" s="335"/>
      <c r="MVR208" s="335"/>
      <c r="MVS208" s="224"/>
      <c r="MVT208" s="424"/>
      <c r="MVU208" s="424"/>
      <c r="MVV208" s="333"/>
      <c r="MVW208" s="334"/>
      <c r="MVX208" s="424"/>
      <c r="MVY208" s="224"/>
      <c r="MVZ208" s="224"/>
      <c r="MWA208" s="335"/>
      <c r="MWB208" s="335"/>
      <c r="MWC208" s="224"/>
      <c r="MWD208" s="424"/>
      <c r="MWE208" s="424"/>
      <c r="MWF208" s="333"/>
      <c r="MWG208" s="334"/>
      <c r="MWH208" s="424"/>
      <c r="MWI208" s="224"/>
      <c r="MWJ208" s="224"/>
      <c r="MWK208" s="335"/>
      <c r="MWL208" s="335"/>
      <c r="MWM208" s="224"/>
      <c r="MWN208" s="424"/>
      <c r="MWO208" s="424"/>
      <c r="MWP208" s="333"/>
      <c r="MWQ208" s="334"/>
      <c r="MWR208" s="424"/>
      <c r="MWS208" s="224"/>
      <c r="MWT208" s="224"/>
      <c r="MWU208" s="335"/>
      <c r="MWV208" s="335"/>
      <c r="MWW208" s="224"/>
      <c r="MWX208" s="424"/>
      <c r="MWY208" s="424"/>
      <c r="MWZ208" s="333"/>
      <c r="MXA208" s="334"/>
      <c r="MXB208" s="424"/>
      <c r="MXC208" s="224"/>
      <c r="MXD208" s="224"/>
      <c r="MXE208" s="335"/>
      <c r="MXF208" s="335"/>
      <c r="MXG208" s="224"/>
      <c r="MXH208" s="424"/>
      <c r="MXI208" s="424"/>
      <c r="MXJ208" s="333"/>
      <c r="MXK208" s="334"/>
      <c r="MXL208" s="424"/>
      <c r="MXM208" s="224"/>
      <c r="MXN208" s="224"/>
      <c r="MXO208" s="335"/>
      <c r="MXP208" s="335"/>
      <c r="MXQ208" s="224"/>
      <c r="MXR208" s="424"/>
      <c r="MXS208" s="424"/>
      <c r="MXT208" s="333"/>
      <c r="MXU208" s="334"/>
      <c r="MXV208" s="424"/>
      <c r="MXW208" s="224"/>
      <c r="MXX208" s="224"/>
      <c r="MXY208" s="335"/>
      <c r="MXZ208" s="335"/>
      <c r="MYA208" s="224"/>
      <c r="MYB208" s="424"/>
      <c r="MYC208" s="424"/>
      <c r="MYD208" s="333"/>
      <c r="MYE208" s="334"/>
      <c r="MYF208" s="424"/>
      <c r="MYG208" s="224"/>
      <c r="MYH208" s="224"/>
      <c r="MYI208" s="335"/>
      <c r="MYJ208" s="335"/>
      <c r="MYK208" s="224"/>
      <c r="MYL208" s="424"/>
      <c r="MYM208" s="424"/>
      <c r="MYN208" s="333"/>
      <c r="MYO208" s="334"/>
      <c r="MYP208" s="424"/>
      <c r="MYQ208" s="224"/>
      <c r="MYR208" s="224"/>
      <c r="MYS208" s="335"/>
      <c r="MYT208" s="335"/>
      <c r="MYU208" s="224"/>
      <c r="MYV208" s="424"/>
      <c r="MYW208" s="424"/>
      <c r="MYX208" s="333"/>
      <c r="MYY208" s="334"/>
      <c r="MYZ208" s="424"/>
      <c r="MZA208" s="224"/>
      <c r="MZB208" s="224"/>
      <c r="MZC208" s="335"/>
      <c r="MZD208" s="335"/>
      <c r="MZE208" s="224"/>
      <c r="MZF208" s="424"/>
      <c r="MZG208" s="424"/>
      <c r="MZH208" s="333"/>
      <c r="MZI208" s="334"/>
      <c r="MZJ208" s="424"/>
      <c r="MZK208" s="224"/>
      <c r="MZL208" s="224"/>
      <c r="MZM208" s="335"/>
      <c r="MZN208" s="335"/>
      <c r="MZO208" s="224"/>
      <c r="MZP208" s="424"/>
      <c r="MZQ208" s="424"/>
      <c r="MZR208" s="333"/>
      <c r="MZS208" s="334"/>
      <c r="MZT208" s="424"/>
      <c r="MZU208" s="224"/>
      <c r="MZV208" s="224"/>
      <c r="MZW208" s="335"/>
      <c r="MZX208" s="335"/>
      <c r="MZY208" s="224"/>
      <c r="MZZ208" s="424"/>
      <c r="NAA208" s="424"/>
      <c r="NAB208" s="333"/>
      <c r="NAC208" s="334"/>
      <c r="NAD208" s="424"/>
      <c r="NAE208" s="224"/>
      <c r="NAF208" s="224"/>
      <c r="NAG208" s="335"/>
      <c r="NAH208" s="335"/>
      <c r="NAI208" s="224"/>
      <c r="NAJ208" s="424"/>
      <c r="NAK208" s="424"/>
      <c r="NAL208" s="333"/>
      <c r="NAM208" s="334"/>
      <c r="NAN208" s="424"/>
      <c r="NAO208" s="224"/>
      <c r="NAP208" s="224"/>
      <c r="NAQ208" s="335"/>
      <c r="NAR208" s="335"/>
      <c r="NAS208" s="224"/>
      <c r="NAT208" s="424"/>
      <c r="NAU208" s="424"/>
      <c r="NAV208" s="333"/>
      <c r="NAW208" s="334"/>
      <c r="NAX208" s="424"/>
      <c r="NAY208" s="224"/>
      <c r="NAZ208" s="224"/>
      <c r="NBA208" s="335"/>
      <c r="NBB208" s="335"/>
      <c r="NBC208" s="224"/>
      <c r="NBD208" s="424"/>
      <c r="NBE208" s="424"/>
      <c r="NBF208" s="333"/>
      <c r="NBG208" s="334"/>
      <c r="NBH208" s="424"/>
      <c r="NBI208" s="224"/>
      <c r="NBJ208" s="224"/>
      <c r="NBK208" s="335"/>
      <c r="NBL208" s="335"/>
      <c r="NBM208" s="224"/>
      <c r="NBN208" s="424"/>
      <c r="NBO208" s="424"/>
      <c r="NBP208" s="333"/>
      <c r="NBQ208" s="334"/>
      <c r="NBR208" s="424"/>
      <c r="NBS208" s="224"/>
      <c r="NBT208" s="224"/>
      <c r="NBU208" s="335"/>
      <c r="NBV208" s="335"/>
      <c r="NBW208" s="224"/>
      <c r="NBX208" s="424"/>
      <c r="NBY208" s="424"/>
      <c r="NBZ208" s="333"/>
      <c r="NCA208" s="334"/>
      <c r="NCB208" s="424"/>
      <c r="NCC208" s="224"/>
      <c r="NCD208" s="224"/>
      <c r="NCE208" s="335"/>
      <c r="NCF208" s="335"/>
      <c r="NCG208" s="224"/>
      <c r="NCH208" s="424"/>
      <c r="NCI208" s="424"/>
      <c r="NCJ208" s="333"/>
      <c r="NCK208" s="334"/>
      <c r="NCL208" s="424"/>
      <c r="NCM208" s="224"/>
      <c r="NCN208" s="224"/>
      <c r="NCO208" s="335"/>
      <c r="NCP208" s="335"/>
      <c r="NCQ208" s="224"/>
      <c r="NCR208" s="424"/>
      <c r="NCS208" s="424"/>
      <c r="NCT208" s="333"/>
      <c r="NCU208" s="334"/>
      <c r="NCV208" s="424"/>
      <c r="NCW208" s="224"/>
      <c r="NCX208" s="224"/>
      <c r="NCY208" s="335"/>
      <c r="NCZ208" s="335"/>
      <c r="NDA208" s="224"/>
      <c r="NDB208" s="424"/>
      <c r="NDC208" s="424"/>
      <c r="NDD208" s="333"/>
      <c r="NDE208" s="334"/>
      <c r="NDF208" s="424"/>
      <c r="NDG208" s="224"/>
      <c r="NDH208" s="224"/>
      <c r="NDI208" s="335"/>
      <c r="NDJ208" s="335"/>
      <c r="NDK208" s="224"/>
      <c r="NDL208" s="424"/>
      <c r="NDM208" s="424"/>
      <c r="NDN208" s="333"/>
      <c r="NDO208" s="334"/>
      <c r="NDP208" s="424"/>
      <c r="NDQ208" s="224"/>
      <c r="NDR208" s="224"/>
      <c r="NDS208" s="335"/>
      <c r="NDT208" s="335"/>
      <c r="NDU208" s="224"/>
      <c r="NDV208" s="424"/>
      <c r="NDW208" s="424"/>
      <c r="NDX208" s="333"/>
      <c r="NDY208" s="334"/>
      <c r="NDZ208" s="424"/>
      <c r="NEA208" s="224"/>
      <c r="NEB208" s="224"/>
      <c r="NEC208" s="335"/>
      <c r="NED208" s="335"/>
      <c r="NEE208" s="224"/>
      <c r="NEF208" s="424"/>
      <c r="NEG208" s="424"/>
      <c r="NEH208" s="333"/>
      <c r="NEI208" s="334"/>
      <c r="NEJ208" s="424"/>
      <c r="NEK208" s="224"/>
      <c r="NEL208" s="224"/>
      <c r="NEM208" s="335"/>
      <c r="NEN208" s="335"/>
      <c r="NEO208" s="224"/>
      <c r="NEP208" s="424"/>
      <c r="NEQ208" s="424"/>
      <c r="NER208" s="333"/>
      <c r="NES208" s="334"/>
      <c r="NET208" s="424"/>
      <c r="NEU208" s="224"/>
      <c r="NEV208" s="224"/>
      <c r="NEW208" s="335"/>
      <c r="NEX208" s="335"/>
      <c r="NEY208" s="224"/>
      <c r="NEZ208" s="424"/>
      <c r="NFA208" s="424"/>
      <c r="NFB208" s="333"/>
      <c r="NFC208" s="334"/>
      <c r="NFD208" s="424"/>
      <c r="NFE208" s="224"/>
      <c r="NFF208" s="224"/>
      <c r="NFG208" s="335"/>
      <c r="NFH208" s="335"/>
      <c r="NFI208" s="224"/>
      <c r="NFJ208" s="424"/>
      <c r="NFK208" s="424"/>
      <c r="NFL208" s="333"/>
      <c r="NFM208" s="334"/>
      <c r="NFN208" s="424"/>
      <c r="NFO208" s="224"/>
      <c r="NFP208" s="224"/>
      <c r="NFQ208" s="335"/>
      <c r="NFR208" s="335"/>
      <c r="NFS208" s="224"/>
      <c r="NFT208" s="424"/>
      <c r="NFU208" s="424"/>
      <c r="NFV208" s="333"/>
      <c r="NFW208" s="334"/>
      <c r="NFX208" s="424"/>
      <c r="NFY208" s="224"/>
      <c r="NFZ208" s="224"/>
      <c r="NGA208" s="335"/>
      <c r="NGB208" s="335"/>
      <c r="NGC208" s="224"/>
      <c r="NGD208" s="424"/>
      <c r="NGE208" s="424"/>
      <c r="NGF208" s="333"/>
      <c r="NGG208" s="334"/>
      <c r="NGH208" s="424"/>
      <c r="NGI208" s="224"/>
      <c r="NGJ208" s="224"/>
      <c r="NGK208" s="335"/>
      <c r="NGL208" s="335"/>
      <c r="NGM208" s="224"/>
      <c r="NGN208" s="424"/>
      <c r="NGO208" s="424"/>
      <c r="NGP208" s="333"/>
      <c r="NGQ208" s="334"/>
      <c r="NGR208" s="424"/>
      <c r="NGS208" s="224"/>
      <c r="NGT208" s="224"/>
      <c r="NGU208" s="335"/>
      <c r="NGV208" s="335"/>
      <c r="NGW208" s="224"/>
      <c r="NGX208" s="424"/>
      <c r="NGY208" s="424"/>
      <c r="NGZ208" s="333"/>
      <c r="NHA208" s="334"/>
      <c r="NHB208" s="424"/>
      <c r="NHC208" s="224"/>
      <c r="NHD208" s="224"/>
      <c r="NHE208" s="335"/>
      <c r="NHF208" s="335"/>
      <c r="NHG208" s="224"/>
      <c r="NHH208" s="424"/>
      <c r="NHI208" s="424"/>
      <c r="NHJ208" s="333"/>
      <c r="NHK208" s="334"/>
      <c r="NHL208" s="424"/>
      <c r="NHM208" s="224"/>
      <c r="NHN208" s="224"/>
      <c r="NHO208" s="335"/>
      <c r="NHP208" s="335"/>
      <c r="NHQ208" s="224"/>
      <c r="NHR208" s="424"/>
      <c r="NHS208" s="424"/>
      <c r="NHT208" s="333"/>
      <c r="NHU208" s="334"/>
      <c r="NHV208" s="424"/>
      <c r="NHW208" s="224"/>
      <c r="NHX208" s="224"/>
      <c r="NHY208" s="335"/>
      <c r="NHZ208" s="335"/>
      <c r="NIA208" s="224"/>
      <c r="NIB208" s="424"/>
      <c r="NIC208" s="424"/>
      <c r="NID208" s="333"/>
      <c r="NIE208" s="334"/>
      <c r="NIF208" s="424"/>
      <c r="NIG208" s="224"/>
      <c r="NIH208" s="224"/>
      <c r="NII208" s="335"/>
      <c r="NIJ208" s="335"/>
      <c r="NIK208" s="224"/>
      <c r="NIL208" s="424"/>
      <c r="NIM208" s="424"/>
      <c r="NIN208" s="333"/>
      <c r="NIO208" s="334"/>
      <c r="NIP208" s="424"/>
      <c r="NIQ208" s="224"/>
      <c r="NIR208" s="224"/>
      <c r="NIS208" s="335"/>
      <c r="NIT208" s="335"/>
      <c r="NIU208" s="224"/>
      <c r="NIV208" s="424"/>
      <c r="NIW208" s="424"/>
      <c r="NIX208" s="333"/>
      <c r="NIY208" s="334"/>
      <c r="NIZ208" s="424"/>
      <c r="NJA208" s="224"/>
      <c r="NJB208" s="224"/>
      <c r="NJC208" s="335"/>
      <c r="NJD208" s="335"/>
      <c r="NJE208" s="224"/>
      <c r="NJF208" s="424"/>
      <c r="NJG208" s="424"/>
      <c r="NJH208" s="333"/>
      <c r="NJI208" s="334"/>
      <c r="NJJ208" s="424"/>
      <c r="NJK208" s="224"/>
      <c r="NJL208" s="224"/>
      <c r="NJM208" s="335"/>
      <c r="NJN208" s="335"/>
      <c r="NJO208" s="224"/>
      <c r="NJP208" s="424"/>
      <c r="NJQ208" s="424"/>
      <c r="NJR208" s="333"/>
      <c r="NJS208" s="334"/>
      <c r="NJT208" s="424"/>
      <c r="NJU208" s="224"/>
      <c r="NJV208" s="224"/>
      <c r="NJW208" s="335"/>
      <c r="NJX208" s="335"/>
      <c r="NJY208" s="224"/>
      <c r="NJZ208" s="424"/>
      <c r="NKA208" s="424"/>
      <c r="NKB208" s="333"/>
      <c r="NKC208" s="334"/>
      <c r="NKD208" s="424"/>
      <c r="NKE208" s="224"/>
      <c r="NKF208" s="224"/>
      <c r="NKG208" s="335"/>
      <c r="NKH208" s="335"/>
      <c r="NKI208" s="224"/>
      <c r="NKJ208" s="424"/>
      <c r="NKK208" s="424"/>
      <c r="NKL208" s="333"/>
      <c r="NKM208" s="334"/>
      <c r="NKN208" s="424"/>
      <c r="NKO208" s="224"/>
      <c r="NKP208" s="224"/>
      <c r="NKQ208" s="335"/>
      <c r="NKR208" s="335"/>
      <c r="NKS208" s="224"/>
      <c r="NKT208" s="424"/>
      <c r="NKU208" s="424"/>
      <c r="NKV208" s="333"/>
      <c r="NKW208" s="334"/>
      <c r="NKX208" s="424"/>
      <c r="NKY208" s="224"/>
      <c r="NKZ208" s="224"/>
      <c r="NLA208" s="335"/>
      <c r="NLB208" s="335"/>
      <c r="NLC208" s="224"/>
      <c r="NLD208" s="424"/>
      <c r="NLE208" s="424"/>
      <c r="NLF208" s="333"/>
      <c r="NLG208" s="334"/>
      <c r="NLH208" s="424"/>
      <c r="NLI208" s="224"/>
      <c r="NLJ208" s="224"/>
      <c r="NLK208" s="335"/>
      <c r="NLL208" s="335"/>
      <c r="NLM208" s="224"/>
      <c r="NLN208" s="424"/>
      <c r="NLO208" s="424"/>
      <c r="NLP208" s="333"/>
      <c r="NLQ208" s="334"/>
      <c r="NLR208" s="424"/>
      <c r="NLS208" s="224"/>
      <c r="NLT208" s="224"/>
      <c r="NLU208" s="335"/>
      <c r="NLV208" s="335"/>
      <c r="NLW208" s="224"/>
      <c r="NLX208" s="424"/>
      <c r="NLY208" s="424"/>
      <c r="NLZ208" s="333"/>
      <c r="NMA208" s="334"/>
      <c r="NMB208" s="424"/>
      <c r="NMC208" s="224"/>
      <c r="NMD208" s="224"/>
      <c r="NME208" s="335"/>
      <c r="NMF208" s="335"/>
      <c r="NMG208" s="224"/>
      <c r="NMH208" s="424"/>
      <c r="NMI208" s="424"/>
      <c r="NMJ208" s="333"/>
      <c r="NMK208" s="334"/>
      <c r="NML208" s="424"/>
      <c r="NMM208" s="224"/>
      <c r="NMN208" s="224"/>
      <c r="NMO208" s="335"/>
      <c r="NMP208" s="335"/>
      <c r="NMQ208" s="224"/>
      <c r="NMR208" s="424"/>
      <c r="NMS208" s="424"/>
      <c r="NMT208" s="333"/>
      <c r="NMU208" s="334"/>
      <c r="NMV208" s="424"/>
      <c r="NMW208" s="224"/>
      <c r="NMX208" s="224"/>
      <c r="NMY208" s="335"/>
      <c r="NMZ208" s="335"/>
      <c r="NNA208" s="224"/>
      <c r="NNB208" s="424"/>
      <c r="NNC208" s="424"/>
      <c r="NND208" s="333"/>
      <c r="NNE208" s="334"/>
      <c r="NNF208" s="424"/>
      <c r="NNG208" s="224"/>
      <c r="NNH208" s="224"/>
      <c r="NNI208" s="335"/>
      <c r="NNJ208" s="335"/>
      <c r="NNK208" s="224"/>
      <c r="NNL208" s="424"/>
      <c r="NNM208" s="424"/>
      <c r="NNN208" s="333"/>
      <c r="NNO208" s="334"/>
      <c r="NNP208" s="424"/>
      <c r="NNQ208" s="224"/>
      <c r="NNR208" s="224"/>
      <c r="NNS208" s="335"/>
      <c r="NNT208" s="335"/>
      <c r="NNU208" s="224"/>
      <c r="NNV208" s="424"/>
      <c r="NNW208" s="424"/>
      <c r="NNX208" s="333"/>
      <c r="NNY208" s="334"/>
      <c r="NNZ208" s="424"/>
      <c r="NOA208" s="224"/>
      <c r="NOB208" s="224"/>
      <c r="NOC208" s="335"/>
      <c r="NOD208" s="335"/>
      <c r="NOE208" s="224"/>
      <c r="NOF208" s="424"/>
      <c r="NOG208" s="424"/>
      <c r="NOH208" s="333"/>
      <c r="NOI208" s="334"/>
      <c r="NOJ208" s="424"/>
      <c r="NOK208" s="224"/>
      <c r="NOL208" s="224"/>
      <c r="NOM208" s="335"/>
      <c r="NON208" s="335"/>
      <c r="NOO208" s="224"/>
      <c r="NOP208" s="424"/>
      <c r="NOQ208" s="424"/>
      <c r="NOR208" s="333"/>
      <c r="NOS208" s="334"/>
      <c r="NOT208" s="424"/>
      <c r="NOU208" s="224"/>
      <c r="NOV208" s="224"/>
      <c r="NOW208" s="335"/>
      <c r="NOX208" s="335"/>
      <c r="NOY208" s="224"/>
      <c r="NOZ208" s="424"/>
      <c r="NPA208" s="424"/>
      <c r="NPB208" s="333"/>
      <c r="NPC208" s="334"/>
      <c r="NPD208" s="424"/>
      <c r="NPE208" s="224"/>
      <c r="NPF208" s="224"/>
      <c r="NPG208" s="335"/>
      <c r="NPH208" s="335"/>
      <c r="NPI208" s="224"/>
      <c r="NPJ208" s="424"/>
      <c r="NPK208" s="424"/>
      <c r="NPL208" s="333"/>
      <c r="NPM208" s="334"/>
      <c r="NPN208" s="424"/>
      <c r="NPO208" s="224"/>
      <c r="NPP208" s="224"/>
      <c r="NPQ208" s="335"/>
      <c r="NPR208" s="335"/>
      <c r="NPS208" s="224"/>
      <c r="NPT208" s="424"/>
      <c r="NPU208" s="424"/>
      <c r="NPV208" s="333"/>
      <c r="NPW208" s="334"/>
      <c r="NPX208" s="424"/>
      <c r="NPY208" s="224"/>
      <c r="NPZ208" s="224"/>
      <c r="NQA208" s="335"/>
      <c r="NQB208" s="335"/>
      <c r="NQC208" s="224"/>
      <c r="NQD208" s="424"/>
      <c r="NQE208" s="424"/>
      <c r="NQF208" s="333"/>
      <c r="NQG208" s="334"/>
      <c r="NQH208" s="424"/>
      <c r="NQI208" s="224"/>
      <c r="NQJ208" s="224"/>
      <c r="NQK208" s="335"/>
      <c r="NQL208" s="335"/>
      <c r="NQM208" s="224"/>
      <c r="NQN208" s="424"/>
      <c r="NQO208" s="424"/>
      <c r="NQP208" s="333"/>
      <c r="NQQ208" s="334"/>
      <c r="NQR208" s="424"/>
      <c r="NQS208" s="224"/>
      <c r="NQT208" s="224"/>
      <c r="NQU208" s="335"/>
      <c r="NQV208" s="335"/>
      <c r="NQW208" s="224"/>
      <c r="NQX208" s="424"/>
      <c r="NQY208" s="424"/>
      <c r="NQZ208" s="333"/>
      <c r="NRA208" s="334"/>
      <c r="NRB208" s="424"/>
      <c r="NRC208" s="224"/>
      <c r="NRD208" s="224"/>
      <c r="NRE208" s="335"/>
      <c r="NRF208" s="335"/>
      <c r="NRG208" s="224"/>
      <c r="NRH208" s="424"/>
      <c r="NRI208" s="424"/>
      <c r="NRJ208" s="333"/>
      <c r="NRK208" s="334"/>
      <c r="NRL208" s="424"/>
      <c r="NRM208" s="224"/>
      <c r="NRN208" s="224"/>
      <c r="NRO208" s="335"/>
      <c r="NRP208" s="335"/>
      <c r="NRQ208" s="224"/>
      <c r="NRR208" s="424"/>
      <c r="NRS208" s="424"/>
      <c r="NRT208" s="333"/>
      <c r="NRU208" s="334"/>
      <c r="NRV208" s="424"/>
      <c r="NRW208" s="224"/>
      <c r="NRX208" s="224"/>
      <c r="NRY208" s="335"/>
      <c r="NRZ208" s="335"/>
      <c r="NSA208" s="224"/>
      <c r="NSB208" s="424"/>
      <c r="NSC208" s="424"/>
      <c r="NSD208" s="333"/>
      <c r="NSE208" s="334"/>
      <c r="NSF208" s="424"/>
      <c r="NSG208" s="224"/>
      <c r="NSH208" s="224"/>
      <c r="NSI208" s="335"/>
      <c r="NSJ208" s="335"/>
      <c r="NSK208" s="224"/>
      <c r="NSL208" s="424"/>
      <c r="NSM208" s="424"/>
      <c r="NSN208" s="333"/>
      <c r="NSO208" s="334"/>
      <c r="NSP208" s="424"/>
      <c r="NSQ208" s="224"/>
      <c r="NSR208" s="224"/>
      <c r="NSS208" s="335"/>
      <c r="NST208" s="335"/>
      <c r="NSU208" s="224"/>
      <c r="NSV208" s="424"/>
      <c r="NSW208" s="424"/>
      <c r="NSX208" s="333"/>
      <c r="NSY208" s="334"/>
      <c r="NSZ208" s="424"/>
      <c r="NTA208" s="224"/>
      <c r="NTB208" s="224"/>
      <c r="NTC208" s="335"/>
      <c r="NTD208" s="335"/>
      <c r="NTE208" s="224"/>
      <c r="NTF208" s="424"/>
      <c r="NTG208" s="424"/>
      <c r="NTH208" s="333"/>
      <c r="NTI208" s="334"/>
      <c r="NTJ208" s="424"/>
      <c r="NTK208" s="224"/>
      <c r="NTL208" s="224"/>
      <c r="NTM208" s="335"/>
      <c r="NTN208" s="335"/>
      <c r="NTO208" s="224"/>
      <c r="NTP208" s="424"/>
      <c r="NTQ208" s="424"/>
      <c r="NTR208" s="333"/>
      <c r="NTS208" s="334"/>
      <c r="NTT208" s="424"/>
      <c r="NTU208" s="224"/>
      <c r="NTV208" s="224"/>
      <c r="NTW208" s="335"/>
      <c r="NTX208" s="335"/>
      <c r="NTY208" s="224"/>
      <c r="NTZ208" s="424"/>
      <c r="NUA208" s="424"/>
      <c r="NUB208" s="333"/>
      <c r="NUC208" s="334"/>
      <c r="NUD208" s="424"/>
      <c r="NUE208" s="224"/>
      <c r="NUF208" s="224"/>
      <c r="NUG208" s="335"/>
      <c r="NUH208" s="335"/>
      <c r="NUI208" s="224"/>
      <c r="NUJ208" s="424"/>
      <c r="NUK208" s="424"/>
      <c r="NUL208" s="333"/>
      <c r="NUM208" s="334"/>
      <c r="NUN208" s="424"/>
      <c r="NUO208" s="224"/>
      <c r="NUP208" s="224"/>
      <c r="NUQ208" s="335"/>
      <c r="NUR208" s="335"/>
      <c r="NUS208" s="224"/>
      <c r="NUT208" s="424"/>
      <c r="NUU208" s="424"/>
      <c r="NUV208" s="333"/>
      <c r="NUW208" s="334"/>
      <c r="NUX208" s="424"/>
      <c r="NUY208" s="224"/>
      <c r="NUZ208" s="224"/>
      <c r="NVA208" s="335"/>
      <c r="NVB208" s="335"/>
      <c r="NVC208" s="224"/>
      <c r="NVD208" s="424"/>
      <c r="NVE208" s="424"/>
      <c r="NVF208" s="333"/>
      <c r="NVG208" s="334"/>
      <c r="NVH208" s="424"/>
      <c r="NVI208" s="224"/>
      <c r="NVJ208" s="224"/>
      <c r="NVK208" s="335"/>
      <c r="NVL208" s="335"/>
      <c r="NVM208" s="224"/>
      <c r="NVN208" s="424"/>
      <c r="NVO208" s="424"/>
      <c r="NVP208" s="333"/>
      <c r="NVQ208" s="334"/>
      <c r="NVR208" s="424"/>
      <c r="NVS208" s="224"/>
      <c r="NVT208" s="224"/>
      <c r="NVU208" s="335"/>
      <c r="NVV208" s="335"/>
      <c r="NVW208" s="224"/>
      <c r="NVX208" s="424"/>
      <c r="NVY208" s="424"/>
      <c r="NVZ208" s="333"/>
      <c r="NWA208" s="334"/>
      <c r="NWB208" s="424"/>
      <c r="NWC208" s="224"/>
      <c r="NWD208" s="224"/>
      <c r="NWE208" s="335"/>
      <c r="NWF208" s="335"/>
      <c r="NWG208" s="224"/>
      <c r="NWH208" s="424"/>
      <c r="NWI208" s="424"/>
      <c r="NWJ208" s="333"/>
      <c r="NWK208" s="334"/>
      <c r="NWL208" s="424"/>
      <c r="NWM208" s="224"/>
      <c r="NWN208" s="224"/>
      <c r="NWO208" s="335"/>
      <c r="NWP208" s="335"/>
      <c r="NWQ208" s="224"/>
      <c r="NWR208" s="424"/>
      <c r="NWS208" s="424"/>
      <c r="NWT208" s="333"/>
      <c r="NWU208" s="334"/>
      <c r="NWV208" s="424"/>
      <c r="NWW208" s="224"/>
      <c r="NWX208" s="224"/>
      <c r="NWY208" s="335"/>
      <c r="NWZ208" s="335"/>
      <c r="NXA208" s="224"/>
      <c r="NXB208" s="424"/>
      <c r="NXC208" s="424"/>
      <c r="NXD208" s="333"/>
      <c r="NXE208" s="334"/>
      <c r="NXF208" s="424"/>
      <c r="NXG208" s="224"/>
      <c r="NXH208" s="224"/>
      <c r="NXI208" s="335"/>
      <c r="NXJ208" s="335"/>
      <c r="NXK208" s="224"/>
      <c r="NXL208" s="424"/>
      <c r="NXM208" s="424"/>
      <c r="NXN208" s="333"/>
      <c r="NXO208" s="334"/>
      <c r="NXP208" s="424"/>
      <c r="NXQ208" s="224"/>
      <c r="NXR208" s="224"/>
      <c r="NXS208" s="335"/>
      <c r="NXT208" s="335"/>
      <c r="NXU208" s="224"/>
      <c r="NXV208" s="424"/>
      <c r="NXW208" s="424"/>
      <c r="NXX208" s="333"/>
      <c r="NXY208" s="334"/>
      <c r="NXZ208" s="424"/>
      <c r="NYA208" s="224"/>
      <c r="NYB208" s="224"/>
      <c r="NYC208" s="335"/>
      <c r="NYD208" s="335"/>
      <c r="NYE208" s="224"/>
      <c r="NYF208" s="424"/>
      <c r="NYG208" s="424"/>
      <c r="NYH208" s="333"/>
      <c r="NYI208" s="334"/>
      <c r="NYJ208" s="424"/>
      <c r="NYK208" s="224"/>
      <c r="NYL208" s="224"/>
      <c r="NYM208" s="335"/>
      <c r="NYN208" s="335"/>
      <c r="NYO208" s="224"/>
      <c r="NYP208" s="424"/>
      <c r="NYQ208" s="424"/>
      <c r="NYR208" s="333"/>
      <c r="NYS208" s="334"/>
      <c r="NYT208" s="424"/>
      <c r="NYU208" s="224"/>
      <c r="NYV208" s="224"/>
      <c r="NYW208" s="335"/>
      <c r="NYX208" s="335"/>
      <c r="NYY208" s="224"/>
      <c r="NYZ208" s="424"/>
      <c r="NZA208" s="424"/>
      <c r="NZB208" s="333"/>
      <c r="NZC208" s="334"/>
      <c r="NZD208" s="424"/>
      <c r="NZE208" s="224"/>
      <c r="NZF208" s="224"/>
      <c r="NZG208" s="335"/>
      <c r="NZH208" s="335"/>
      <c r="NZI208" s="224"/>
      <c r="NZJ208" s="424"/>
      <c r="NZK208" s="424"/>
      <c r="NZL208" s="333"/>
      <c r="NZM208" s="334"/>
      <c r="NZN208" s="424"/>
      <c r="NZO208" s="224"/>
      <c r="NZP208" s="224"/>
      <c r="NZQ208" s="335"/>
      <c r="NZR208" s="335"/>
      <c r="NZS208" s="224"/>
      <c r="NZT208" s="424"/>
      <c r="NZU208" s="424"/>
      <c r="NZV208" s="333"/>
      <c r="NZW208" s="334"/>
      <c r="NZX208" s="424"/>
      <c r="NZY208" s="224"/>
      <c r="NZZ208" s="224"/>
      <c r="OAA208" s="335"/>
      <c r="OAB208" s="335"/>
      <c r="OAC208" s="224"/>
      <c r="OAD208" s="424"/>
      <c r="OAE208" s="424"/>
      <c r="OAF208" s="333"/>
      <c r="OAG208" s="334"/>
      <c r="OAH208" s="424"/>
      <c r="OAI208" s="224"/>
      <c r="OAJ208" s="224"/>
      <c r="OAK208" s="335"/>
      <c r="OAL208" s="335"/>
      <c r="OAM208" s="224"/>
      <c r="OAN208" s="424"/>
      <c r="OAO208" s="424"/>
      <c r="OAP208" s="333"/>
      <c r="OAQ208" s="334"/>
      <c r="OAR208" s="424"/>
      <c r="OAS208" s="224"/>
      <c r="OAT208" s="224"/>
      <c r="OAU208" s="335"/>
      <c r="OAV208" s="335"/>
      <c r="OAW208" s="224"/>
      <c r="OAX208" s="424"/>
      <c r="OAY208" s="424"/>
      <c r="OAZ208" s="333"/>
      <c r="OBA208" s="334"/>
      <c r="OBB208" s="424"/>
      <c r="OBC208" s="224"/>
      <c r="OBD208" s="224"/>
      <c r="OBE208" s="335"/>
      <c r="OBF208" s="335"/>
      <c r="OBG208" s="224"/>
      <c r="OBH208" s="424"/>
      <c r="OBI208" s="424"/>
      <c r="OBJ208" s="333"/>
      <c r="OBK208" s="334"/>
      <c r="OBL208" s="424"/>
      <c r="OBM208" s="224"/>
      <c r="OBN208" s="224"/>
      <c r="OBO208" s="335"/>
      <c r="OBP208" s="335"/>
      <c r="OBQ208" s="224"/>
      <c r="OBR208" s="424"/>
      <c r="OBS208" s="424"/>
      <c r="OBT208" s="333"/>
      <c r="OBU208" s="334"/>
      <c r="OBV208" s="424"/>
      <c r="OBW208" s="224"/>
      <c r="OBX208" s="224"/>
      <c r="OBY208" s="335"/>
      <c r="OBZ208" s="335"/>
      <c r="OCA208" s="224"/>
      <c r="OCB208" s="424"/>
      <c r="OCC208" s="424"/>
      <c r="OCD208" s="333"/>
      <c r="OCE208" s="334"/>
      <c r="OCF208" s="424"/>
      <c r="OCG208" s="224"/>
      <c r="OCH208" s="224"/>
      <c r="OCI208" s="335"/>
      <c r="OCJ208" s="335"/>
      <c r="OCK208" s="224"/>
      <c r="OCL208" s="424"/>
      <c r="OCM208" s="424"/>
      <c r="OCN208" s="333"/>
      <c r="OCO208" s="334"/>
      <c r="OCP208" s="424"/>
      <c r="OCQ208" s="224"/>
      <c r="OCR208" s="224"/>
      <c r="OCS208" s="335"/>
      <c r="OCT208" s="335"/>
      <c r="OCU208" s="224"/>
      <c r="OCV208" s="424"/>
      <c r="OCW208" s="424"/>
      <c r="OCX208" s="333"/>
      <c r="OCY208" s="334"/>
      <c r="OCZ208" s="424"/>
      <c r="ODA208" s="224"/>
      <c r="ODB208" s="224"/>
      <c r="ODC208" s="335"/>
      <c r="ODD208" s="335"/>
      <c r="ODE208" s="224"/>
      <c r="ODF208" s="424"/>
      <c r="ODG208" s="424"/>
      <c r="ODH208" s="333"/>
      <c r="ODI208" s="334"/>
      <c r="ODJ208" s="424"/>
      <c r="ODK208" s="224"/>
      <c r="ODL208" s="224"/>
      <c r="ODM208" s="335"/>
      <c r="ODN208" s="335"/>
      <c r="ODO208" s="224"/>
      <c r="ODP208" s="424"/>
      <c r="ODQ208" s="424"/>
      <c r="ODR208" s="333"/>
      <c r="ODS208" s="334"/>
      <c r="ODT208" s="424"/>
      <c r="ODU208" s="224"/>
      <c r="ODV208" s="224"/>
      <c r="ODW208" s="335"/>
      <c r="ODX208" s="335"/>
      <c r="ODY208" s="224"/>
      <c r="ODZ208" s="424"/>
      <c r="OEA208" s="424"/>
      <c r="OEB208" s="333"/>
      <c r="OEC208" s="334"/>
      <c r="OED208" s="424"/>
      <c r="OEE208" s="224"/>
      <c r="OEF208" s="224"/>
      <c r="OEG208" s="335"/>
      <c r="OEH208" s="335"/>
      <c r="OEI208" s="224"/>
      <c r="OEJ208" s="424"/>
      <c r="OEK208" s="424"/>
      <c r="OEL208" s="333"/>
      <c r="OEM208" s="334"/>
      <c r="OEN208" s="424"/>
      <c r="OEO208" s="224"/>
      <c r="OEP208" s="224"/>
      <c r="OEQ208" s="335"/>
      <c r="OER208" s="335"/>
      <c r="OES208" s="224"/>
      <c r="OET208" s="424"/>
      <c r="OEU208" s="424"/>
      <c r="OEV208" s="333"/>
      <c r="OEW208" s="334"/>
      <c r="OEX208" s="424"/>
      <c r="OEY208" s="224"/>
      <c r="OEZ208" s="224"/>
      <c r="OFA208" s="335"/>
      <c r="OFB208" s="335"/>
      <c r="OFC208" s="224"/>
      <c r="OFD208" s="424"/>
      <c r="OFE208" s="424"/>
      <c r="OFF208" s="333"/>
      <c r="OFG208" s="334"/>
      <c r="OFH208" s="424"/>
      <c r="OFI208" s="224"/>
      <c r="OFJ208" s="224"/>
      <c r="OFK208" s="335"/>
      <c r="OFL208" s="335"/>
      <c r="OFM208" s="224"/>
      <c r="OFN208" s="424"/>
      <c r="OFO208" s="424"/>
      <c r="OFP208" s="333"/>
      <c r="OFQ208" s="334"/>
      <c r="OFR208" s="424"/>
      <c r="OFS208" s="224"/>
      <c r="OFT208" s="224"/>
      <c r="OFU208" s="335"/>
      <c r="OFV208" s="335"/>
      <c r="OFW208" s="224"/>
      <c r="OFX208" s="424"/>
      <c r="OFY208" s="424"/>
      <c r="OFZ208" s="333"/>
      <c r="OGA208" s="334"/>
      <c r="OGB208" s="424"/>
      <c r="OGC208" s="224"/>
      <c r="OGD208" s="224"/>
      <c r="OGE208" s="335"/>
      <c r="OGF208" s="335"/>
      <c r="OGG208" s="224"/>
      <c r="OGH208" s="424"/>
      <c r="OGI208" s="424"/>
      <c r="OGJ208" s="333"/>
      <c r="OGK208" s="334"/>
      <c r="OGL208" s="424"/>
      <c r="OGM208" s="224"/>
      <c r="OGN208" s="224"/>
      <c r="OGO208" s="335"/>
      <c r="OGP208" s="335"/>
      <c r="OGQ208" s="224"/>
      <c r="OGR208" s="424"/>
      <c r="OGS208" s="424"/>
      <c r="OGT208" s="333"/>
      <c r="OGU208" s="334"/>
      <c r="OGV208" s="424"/>
      <c r="OGW208" s="224"/>
      <c r="OGX208" s="224"/>
      <c r="OGY208" s="335"/>
      <c r="OGZ208" s="335"/>
      <c r="OHA208" s="224"/>
      <c r="OHB208" s="424"/>
      <c r="OHC208" s="424"/>
      <c r="OHD208" s="333"/>
      <c r="OHE208" s="334"/>
      <c r="OHF208" s="424"/>
      <c r="OHG208" s="224"/>
      <c r="OHH208" s="224"/>
      <c r="OHI208" s="335"/>
      <c r="OHJ208" s="335"/>
      <c r="OHK208" s="224"/>
      <c r="OHL208" s="424"/>
      <c r="OHM208" s="424"/>
      <c r="OHN208" s="333"/>
      <c r="OHO208" s="334"/>
      <c r="OHP208" s="424"/>
      <c r="OHQ208" s="224"/>
      <c r="OHR208" s="224"/>
      <c r="OHS208" s="335"/>
      <c r="OHT208" s="335"/>
      <c r="OHU208" s="224"/>
      <c r="OHV208" s="424"/>
      <c r="OHW208" s="424"/>
      <c r="OHX208" s="333"/>
      <c r="OHY208" s="334"/>
      <c r="OHZ208" s="424"/>
      <c r="OIA208" s="224"/>
      <c r="OIB208" s="224"/>
      <c r="OIC208" s="335"/>
      <c r="OID208" s="335"/>
      <c r="OIE208" s="224"/>
      <c r="OIF208" s="424"/>
      <c r="OIG208" s="424"/>
      <c r="OIH208" s="333"/>
      <c r="OII208" s="334"/>
      <c r="OIJ208" s="424"/>
      <c r="OIK208" s="224"/>
      <c r="OIL208" s="224"/>
      <c r="OIM208" s="335"/>
      <c r="OIN208" s="335"/>
      <c r="OIO208" s="224"/>
      <c r="OIP208" s="424"/>
      <c r="OIQ208" s="424"/>
      <c r="OIR208" s="333"/>
      <c r="OIS208" s="334"/>
      <c r="OIT208" s="424"/>
      <c r="OIU208" s="224"/>
      <c r="OIV208" s="224"/>
      <c r="OIW208" s="335"/>
      <c r="OIX208" s="335"/>
      <c r="OIY208" s="224"/>
      <c r="OIZ208" s="424"/>
      <c r="OJA208" s="424"/>
      <c r="OJB208" s="333"/>
      <c r="OJC208" s="334"/>
      <c r="OJD208" s="424"/>
      <c r="OJE208" s="224"/>
      <c r="OJF208" s="224"/>
      <c r="OJG208" s="335"/>
      <c r="OJH208" s="335"/>
      <c r="OJI208" s="224"/>
      <c r="OJJ208" s="424"/>
      <c r="OJK208" s="424"/>
      <c r="OJL208" s="333"/>
      <c r="OJM208" s="334"/>
      <c r="OJN208" s="424"/>
      <c r="OJO208" s="224"/>
      <c r="OJP208" s="224"/>
      <c r="OJQ208" s="335"/>
      <c r="OJR208" s="335"/>
      <c r="OJS208" s="224"/>
      <c r="OJT208" s="424"/>
      <c r="OJU208" s="424"/>
      <c r="OJV208" s="333"/>
      <c r="OJW208" s="334"/>
      <c r="OJX208" s="424"/>
      <c r="OJY208" s="224"/>
      <c r="OJZ208" s="224"/>
      <c r="OKA208" s="335"/>
      <c r="OKB208" s="335"/>
      <c r="OKC208" s="224"/>
      <c r="OKD208" s="424"/>
      <c r="OKE208" s="424"/>
      <c r="OKF208" s="333"/>
      <c r="OKG208" s="334"/>
      <c r="OKH208" s="424"/>
      <c r="OKI208" s="224"/>
      <c r="OKJ208" s="224"/>
      <c r="OKK208" s="335"/>
      <c r="OKL208" s="335"/>
      <c r="OKM208" s="224"/>
      <c r="OKN208" s="424"/>
      <c r="OKO208" s="424"/>
      <c r="OKP208" s="333"/>
      <c r="OKQ208" s="334"/>
      <c r="OKR208" s="424"/>
      <c r="OKS208" s="224"/>
      <c r="OKT208" s="224"/>
      <c r="OKU208" s="335"/>
      <c r="OKV208" s="335"/>
      <c r="OKW208" s="224"/>
      <c r="OKX208" s="424"/>
      <c r="OKY208" s="424"/>
      <c r="OKZ208" s="333"/>
      <c r="OLA208" s="334"/>
      <c r="OLB208" s="424"/>
      <c r="OLC208" s="224"/>
      <c r="OLD208" s="224"/>
      <c r="OLE208" s="335"/>
      <c r="OLF208" s="335"/>
      <c r="OLG208" s="224"/>
      <c r="OLH208" s="424"/>
      <c r="OLI208" s="424"/>
      <c r="OLJ208" s="333"/>
      <c r="OLK208" s="334"/>
      <c r="OLL208" s="424"/>
      <c r="OLM208" s="224"/>
      <c r="OLN208" s="224"/>
      <c r="OLO208" s="335"/>
      <c r="OLP208" s="335"/>
      <c r="OLQ208" s="224"/>
      <c r="OLR208" s="424"/>
      <c r="OLS208" s="424"/>
      <c r="OLT208" s="333"/>
      <c r="OLU208" s="334"/>
      <c r="OLV208" s="424"/>
      <c r="OLW208" s="224"/>
      <c r="OLX208" s="224"/>
      <c r="OLY208" s="335"/>
      <c r="OLZ208" s="335"/>
      <c r="OMA208" s="224"/>
      <c r="OMB208" s="424"/>
      <c r="OMC208" s="424"/>
      <c r="OMD208" s="333"/>
      <c r="OME208" s="334"/>
      <c r="OMF208" s="424"/>
      <c r="OMG208" s="224"/>
      <c r="OMH208" s="224"/>
      <c r="OMI208" s="335"/>
      <c r="OMJ208" s="335"/>
      <c r="OMK208" s="224"/>
      <c r="OML208" s="424"/>
      <c r="OMM208" s="424"/>
      <c r="OMN208" s="333"/>
      <c r="OMO208" s="334"/>
      <c r="OMP208" s="424"/>
      <c r="OMQ208" s="224"/>
      <c r="OMR208" s="224"/>
      <c r="OMS208" s="335"/>
      <c r="OMT208" s="335"/>
      <c r="OMU208" s="224"/>
      <c r="OMV208" s="424"/>
      <c r="OMW208" s="424"/>
      <c r="OMX208" s="333"/>
      <c r="OMY208" s="334"/>
      <c r="OMZ208" s="424"/>
      <c r="ONA208" s="224"/>
      <c r="ONB208" s="224"/>
      <c r="ONC208" s="335"/>
      <c r="OND208" s="335"/>
      <c r="ONE208" s="224"/>
      <c r="ONF208" s="424"/>
      <c r="ONG208" s="424"/>
      <c r="ONH208" s="333"/>
      <c r="ONI208" s="334"/>
      <c r="ONJ208" s="424"/>
      <c r="ONK208" s="224"/>
      <c r="ONL208" s="224"/>
      <c r="ONM208" s="335"/>
      <c r="ONN208" s="335"/>
      <c r="ONO208" s="224"/>
      <c r="ONP208" s="424"/>
      <c r="ONQ208" s="424"/>
      <c r="ONR208" s="333"/>
      <c r="ONS208" s="334"/>
      <c r="ONT208" s="424"/>
      <c r="ONU208" s="224"/>
      <c r="ONV208" s="224"/>
      <c r="ONW208" s="335"/>
      <c r="ONX208" s="335"/>
      <c r="ONY208" s="224"/>
      <c r="ONZ208" s="424"/>
      <c r="OOA208" s="424"/>
      <c r="OOB208" s="333"/>
      <c r="OOC208" s="334"/>
      <c r="OOD208" s="424"/>
      <c r="OOE208" s="224"/>
      <c r="OOF208" s="224"/>
      <c r="OOG208" s="335"/>
      <c r="OOH208" s="335"/>
      <c r="OOI208" s="224"/>
      <c r="OOJ208" s="424"/>
      <c r="OOK208" s="424"/>
      <c r="OOL208" s="333"/>
      <c r="OOM208" s="334"/>
      <c r="OON208" s="424"/>
      <c r="OOO208" s="224"/>
      <c r="OOP208" s="224"/>
      <c r="OOQ208" s="335"/>
      <c r="OOR208" s="335"/>
      <c r="OOS208" s="224"/>
      <c r="OOT208" s="424"/>
      <c r="OOU208" s="424"/>
      <c r="OOV208" s="333"/>
      <c r="OOW208" s="334"/>
      <c r="OOX208" s="424"/>
      <c r="OOY208" s="224"/>
      <c r="OOZ208" s="224"/>
      <c r="OPA208" s="335"/>
      <c r="OPB208" s="335"/>
      <c r="OPC208" s="224"/>
      <c r="OPD208" s="424"/>
      <c r="OPE208" s="424"/>
      <c r="OPF208" s="333"/>
      <c r="OPG208" s="334"/>
      <c r="OPH208" s="424"/>
      <c r="OPI208" s="224"/>
      <c r="OPJ208" s="224"/>
      <c r="OPK208" s="335"/>
      <c r="OPL208" s="335"/>
      <c r="OPM208" s="224"/>
      <c r="OPN208" s="424"/>
      <c r="OPO208" s="424"/>
      <c r="OPP208" s="333"/>
      <c r="OPQ208" s="334"/>
      <c r="OPR208" s="424"/>
      <c r="OPS208" s="224"/>
      <c r="OPT208" s="224"/>
      <c r="OPU208" s="335"/>
      <c r="OPV208" s="335"/>
      <c r="OPW208" s="224"/>
      <c r="OPX208" s="424"/>
      <c r="OPY208" s="424"/>
      <c r="OPZ208" s="333"/>
      <c r="OQA208" s="334"/>
      <c r="OQB208" s="424"/>
      <c r="OQC208" s="224"/>
      <c r="OQD208" s="224"/>
      <c r="OQE208" s="335"/>
      <c r="OQF208" s="335"/>
      <c r="OQG208" s="224"/>
      <c r="OQH208" s="424"/>
      <c r="OQI208" s="424"/>
      <c r="OQJ208" s="333"/>
      <c r="OQK208" s="334"/>
      <c r="OQL208" s="424"/>
      <c r="OQM208" s="224"/>
      <c r="OQN208" s="224"/>
      <c r="OQO208" s="335"/>
      <c r="OQP208" s="335"/>
      <c r="OQQ208" s="224"/>
      <c r="OQR208" s="424"/>
      <c r="OQS208" s="424"/>
      <c r="OQT208" s="333"/>
      <c r="OQU208" s="334"/>
      <c r="OQV208" s="424"/>
      <c r="OQW208" s="224"/>
      <c r="OQX208" s="224"/>
      <c r="OQY208" s="335"/>
      <c r="OQZ208" s="335"/>
      <c r="ORA208" s="224"/>
      <c r="ORB208" s="424"/>
      <c r="ORC208" s="424"/>
      <c r="ORD208" s="333"/>
      <c r="ORE208" s="334"/>
      <c r="ORF208" s="424"/>
      <c r="ORG208" s="224"/>
      <c r="ORH208" s="224"/>
      <c r="ORI208" s="335"/>
      <c r="ORJ208" s="335"/>
      <c r="ORK208" s="224"/>
      <c r="ORL208" s="424"/>
      <c r="ORM208" s="424"/>
      <c r="ORN208" s="333"/>
      <c r="ORO208" s="334"/>
      <c r="ORP208" s="424"/>
      <c r="ORQ208" s="224"/>
      <c r="ORR208" s="224"/>
      <c r="ORS208" s="335"/>
      <c r="ORT208" s="335"/>
      <c r="ORU208" s="224"/>
      <c r="ORV208" s="424"/>
      <c r="ORW208" s="424"/>
      <c r="ORX208" s="333"/>
      <c r="ORY208" s="334"/>
      <c r="ORZ208" s="424"/>
      <c r="OSA208" s="224"/>
      <c r="OSB208" s="224"/>
      <c r="OSC208" s="335"/>
      <c r="OSD208" s="335"/>
      <c r="OSE208" s="224"/>
      <c r="OSF208" s="424"/>
      <c r="OSG208" s="424"/>
      <c r="OSH208" s="333"/>
      <c r="OSI208" s="334"/>
      <c r="OSJ208" s="424"/>
      <c r="OSK208" s="224"/>
      <c r="OSL208" s="224"/>
      <c r="OSM208" s="335"/>
      <c r="OSN208" s="335"/>
      <c r="OSO208" s="224"/>
      <c r="OSP208" s="424"/>
      <c r="OSQ208" s="424"/>
      <c r="OSR208" s="333"/>
      <c r="OSS208" s="334"/>
      <c r="OST208" s="424"/>
      <c r="OSU208" s="224"/>
      <c r="OSV208" s="224"/>
      <c r="OSW208" s="335"/>
      <c r="OSX208" s="335"/>
      <c r="OSY208" s="224"/>
      <c r="OSZ208" s="424"/>
      <c r="OTA208" s="424"/>
      <c r="OTB208" s="333"/>
      <c r="OTC208" s="334"/>
      <c r="OTD208" s="424"/>
      <c r="OTE208" s="224"/>
      <c r="OTF208" s="224"/>
      <c r="OTG208" s="335"/>
      <c r="OTH208" s="335"/>
      <c r="OTI208" s="224"/>
      <c r="OTJ208" s="424"/>
      <c r="OTK208" s="424"/>
      <c r="OTL208" s="333"/>
      <c r="OTM208" s="334"/>
      <c r="OTN208" s="424"/>
      <c r="OTO208" s="224"/>
      <c r="OTP208" s="224"/>
      <c r="OTQ208" s="335"/>
      <c r="OTR208" s="335"/>
      <c r="OTS208" s="224"/>
      <c r="OTT208" s="424"/>
      <c r="OTU208" s="424"/>
      <c r="OTV208" s="333"/>
      <c r="OTW208" s="334"/>
      <c r="OTX208" s="424"/>
      <c r="OTY208" s="224"/>
      <c r="OTZ208" s="224"/>
      <c r="OUA208" s="335"/>
      <c r="OUB208" s="335"/>
      <c r="OUC208" s="224"/>
      <c r="OUD208" s="424"/>
      <c r="OUE208" s="424"/>
      <c r="OUF208" s="333"/>
      <c r="OUG208" s="334"/>
      <c r="OUH208" s="424"/>
      <c r="OUI208" s="224"/>
      <c r="OUJ208" s="224"/>
      <c r="OUK208" s="335"/>
      <c r="OUL208" s="335"/>
      <c r="OUM208" s="224"/>
      <c r="OUN208" s="424"/>
      <c r="OUO208" s="424"/>
      <c r="OUP208" s="333"/>
      <c r="OUQ208" s="334"/>
      <c r="OUR208" s="424"/>
      <c r="OUS208" s="224"/>
      <c r="OUT208" s="224"/>
      <c r="OUU208" s="335"/>
      <c r="OUV208" s="335"/>
      <c r="OUW208" s="224"/>
      <c r="OUX208" s="424"/>
      <c r="OUY208" s="424"/>
      <c r="OUZ208" s="333"/>
      <c r="OVA208" s="334"/>
      <c r="OVB208" s="424"/>
      <c r="OVC208" s="224"/>
      <c r="OVD208" s="224"/>
      <c r="OVE208" s="335"/>
      <c r="OVF208" s="335"/>
      <c r="OVG208" s="224"/>
      <c r="OVH208" s="424"/>
      <c r="OVI208" s="424"/>
      <c r="OVJ208" s="333"/>
      <c r="OVK208" s="334"/>
      <c r="OVL208" s="424"/>
      <c r="OVM208" s="224"/>
      <c r="OVN208" s="224"/>
      <c r="OVO208" s="335"/>
      <c r="OVP208" s="335"/>
      <c r="OVQ208" s="224"/>
      <c r="OVR208" s="424"/>
      <c r="OVS208" s="424"/>
      <c r="OVT208" s="333"/>
      <c r="OVU208" s="334"/>
      <c r="OVV208" s="424"/>
      <c r="OVW208" s="224"/>
      <c r="OVX208" s="224"/>
      <c r="OVY208" s="335"/>
      <c r="OVZ208" s="335"/>
      <c r="OWA208" s="224"/>
      <c r="OWB208" s="424"/>
      <c r="OWC208" s="424"/>
      <c r="OWD208" s="333"/>
      <c r="OWE208" s="334"/>
      <c r="OWF208" s="424"/>
      <c r="OWG208" s="224"/>
      <c r="OWH208" s="224"/>
      <c r="OWI208" s="335"/>
      <c r="OWJ208" s="335"/>
      <c r="OWK208" s="224"/>
      <c r="OWL208" s="424"/>
      <c r="OWM208" s="424"/>
      <c r="OWN208" s="333"/>
      <c r="OWO208" s="334"/>
      <c r="OWP208" s="424"/>
      <c r="OWQ208" s="224"/>
      <c r="OWR208" s="224"/>
      <c r="OWS208" s="335"/>
      <c r="OWT208" s="335"/>
      <c r="OWU208" s="224"/>
      <c r="OWV208" s="424"/>
      <c r="OWW208" s="424"/>
      <c r="OWX208" s="333"/>
      <c r="OWY208" s="334"/>
      <c r="OWZ208" s="424"/>
      <c r="OXA208" s="224"/>
      <c r="OXB208" s="224"/>
      <c r="OXC208" s="335"/>
      <c r="OXD208" s="335"/>
      <c r="OXE208" s="224"/>
      <c r="OXF208" s="424"/>
      <c r="OXG208" s="424"/>
      <c r="OXH208" s="333"/>
      <c r="OXI208" s="334"/>
      <c r="OXJ208" s="424"/>
      <c r="OXK208" s="224"/>
      <c r="OXL208" s="224"/>
      <c r="OXM208" s="335"/>
      <c r="OXN208" s="335"/>
      <c r="OXO208" s="224"/>
      <c r="OXP208" s="424"/>
      <c r="OXQ208" s="424"/>
      <c r="OXR208" s="333"/>
      <c r="OXS208" s="334"/>
      <c r="OXT208" s="424"/>
      <c r="OXU208" s="224"/>
      <c r="OXV208" s="224"/>
      <c r="OXW208" s="335"/>
      <c r="OXX208" s="335"/>
      <c r="OXY208" s="224"/>
      <c r="OXZ208" s="424"/>
      <c r="OYA208" s="424"/>
      <c r="OYB208" s="333"/>
      <c r="OYC208" s="334"/>
      <c r="OYD208" s="424"/>
      <c r="OYE208" s="224"/>
      <c r="OYF208" s="224"/>
      <c r="OYG208" s="335"/>
      <c r="OYH208" s="335"/>
      <c r="OYI208" s="224"/>
      <c r="OYJ208" s="424"/>
      <c r="OYK208" s="424"/>
      <c r="OYL208" s="333"/>
      <c r="OYM208" s="334"/>
      <c r="OYN208" s="424"/>
      <c r="OYO208" s="224"/>
      <c r="OYP208" s="224"/>
      <c r="OYQ208" s="335"/>
      <c r="OYR208" s="335"/>
      <c r="OYS208" s="224"/>
      <c r="OYT208" s="424"/>
      <c r="OYU208" s="424"/>
      <c r="OYV208" s="333"/>
      <c r="OYW208" s="334"/>
      <c r="OYX208" s="424"/>
      <c r="OYY208" s="224"/>
      <c r="OYZ208" s="224"/>
      <c r="OZA208" s="335"/>
      <c r="OZB208" s="335"/>
      <c r="OZC208" s="224"/>
      <c r="OZD208" s="424"/>
      <c r="OZE208" s="424"/>
      <c r="OZF208" s="333"/>
      <c r="OZG208" s="334"/>
      <c r="OZH208" s="424"/>
      <c r="OZI208" s="224"/>
      <c r="OZJ208" s="224"/>
      <c r="OZK208" s="335"/>
      <c r="OZL208" s="335"/>
      <c r="OZM208" s="224"/>
      <c r="OZN208" s="424"/>
      <c r="OZO208" s="424"/>
      <c r="OZP208" s="333"/>
      <c r="OZQ208" s="334"/>
      <c r="OZR208" s="424"/>
      <c r="OZS208" s="224"/>
      <c r="OZT208" s="224"/>
      <c r="OZU208" s="335"/>
      <c r="OZV208" s="335"/>
      <c r="OZW208" s="224"/>
      <c r="OZX208" s="424"/>
      <c r="OZY208" s="424"/>
      <c r="OZZ208" s="333"/>
      <c r="PAA208" s="334"/>
      <c r="PAB208" s="424"/>
      <c r="PAC208" s="224"/>
      <c r="PAD208" s="224"/>
      <c r="PAE208" s="335"/>
      <c r="PAF208" s="335"/>
      <c r="PAG208" s="224"/>
      <c r="PAH208" s="424"/>
      <c r="PAI208" s="424"/>
      <c r="PAJ208" s="333"/>
      <c r="PAK208" s="334"/>
      <c r="PAL208" s="424"/>
      <c r="PAM208" s="224"/>
      <c r="PAN208" s="224"/>
      <c r="PAO208" s="335"/>
      <c r="PAP208" s="335"/>
      <c r="PAQ208" s="224"/>
      <c r="PAR208" s="424"/>
      <c r="PAS208" s="424"/>
      <c r="PAT208" s="333"/>
      <c r="PAU208" s="334"/>
      <c r="PAV208" s="424"/>
      <c r="PAW208" s="224"/>
      <c r="PAX208" s="224"/>
      <c r="PAY208" s="335"/>
      <c r="PAZ208" s="335"/>
      <c r="PBA208" s="224"/>
      <c r="PBB208" s="424"/>
      <c r="PBC208" s="424"/>
      <c r="PBD208" s="333"/>
      <c r="PBE208" s="334"/>
      <c r="PBF208" s="424"/>
      <c r="PBG208" s="224"/>
      <c r="PBH208" s="224"/>
      <c r="PBI208" s="335"/>
      <c r="PBJ208" s="335"/>
      <c r="PBK208" s="224"/>
      <c r="PBL208" s="424"/>
      <c r="PBM208" s="424"/>
      <c r="PBN208" s="333"/>
      <c r="PBO208" s="334"/>
      <c r="PBP208" s="424"/>
      <c r="PBQ208" s="224"/>
      <c r="PBR208" s="224"/>
      <c r="PBS208" s="335"/>
      <c r="PBT208" s="335"/>
      <c r="PBU208" s="224"/>
      <c r="PBV208" s="424"/>
      <c r="PBW208" s="424"/>
      <c r="PBX208" s="333"/>
      <c r="PBY208" s="334"/>
      <c r="PBZ208" s="424"/>
      <c r="PCA208" s="224"/>
      <c r="PCB208" s="224"/>
      <c r="PCC208" s="335"/>
      <c r="PCD208" s="335"/>
      <c r="PCE208" s="224"/>
      <c r="PCF208" s="424"/>
      <c r="PCG208" s="424"/>
      <c r="PCH208" s="333"/>
      <c r="PCI208" s="334"/>
      <c r="PCJ208" s="424"/>
      <c r="PCK208" s="224"/>
      <c r="PCL208" s="224"/>
      <c r="PCM208" s="335"/>
      <c r="PCN208" s="335"/>
      <c r="PCO208" s="224"/>
      <c r="PCP208" s="424"/>
      <c r="PCQ208" s="424"/>
      <c r="PCR208" s="333"/>
      <c r="PCS208" s="334"/>
      <c r="PCT208" s="424"/>
      <c r="PCU208" s="224"/>
      <c r="PCV208" s="224"/>
      <c r="PCW208" s="335"/>
      <c r="PCX208" s="335"/>
      <c r="PCY208" s="224"/>
      <c r="PCZ208" s="424"/>
      <c r="PDA208" s="424"/>
      <c r="PDB208" s="333"/>
      <c r="PDC208" s="334"/>
      <c r="PDD208" s="424"/>
      <c r="PDE208" s="224"/>
      <c r="PDF208" s="224"/>
      <c r="PDG208" s="335"/>
      <c r="PDH208" s="335"/>
      <c r="PDI208" s="224"/>
      <c r="PDJ208" s="424"/>
      <c r="PDK208" s="424"/>
      <c r="PDL208" s="333"/>
      <c r="PDM208" s="334"/>
      <c r="PDN208" s="424"/>
      <c r="PDO208" s="224"/>
      <c r="PDP208" s="224"/>
      <c r="PDQ208" s="335"/>
      <c r="PDR208" s="335"/>
      <c r="PDS208" s="224"/>
      <c r="PDT208" s="424"/>
      <c r="PDU208" s="424"/>
      <c r="PDV208" s="333"/>
      <c r="PDW208" s="334"/>
      <c r="PDX208" s="424"/>
      <c r="PDY208" s="224"/>
      <c r="PDZ208" s="224"/>
      <c r="PEA208" s="335"/>
      <c r="PEB208" s="335"/>
      <c r="PEC208" s="224"/>
      <c r="PED208" s="424"/>
      <c r="PEE208" s="424"/>
      <c r="PEF208" s="333"/>
      <c r="PEG208" s="334"/>
      <c r="PEH208" s="424"/>
      <c r="PEI208" s="224"/>
      <c r="PEJ208" s="224"/>
      <c r="PEK208" s="335"/>
      <c r="PEL208" s="335"/>
      <c r="PEM208" s="224"/>
      <c r="PEN208" s="424"/>
      <c r="PEO208" s="424"/>
      <c r="PEP208" s="333"/>
      <c r="PEQ208" s="334"/>
      <c r="PER208" s="424"/>
      <c r="PES208" s="224"/>
      <c r="PET208" s="224"/>
      <c r="PEU208" s="335"/>
      <c r="PEV208" s="335"/>
      <c r="PEW208" s="224"/>
      <c r="PEX208" s="424"/>
      <c r="PEY208" s="424"/>
      <c r="PEZ208" s="333"/>
      <c r="PFA208" s="334"/>
      <c r="PFB208" s="424"/>
      <c r="PFC208" s="224"/>
      <c r="PFD208" s="224"/>
      <c r="PFE208" s="335"/>
      <c r="PFF208" s="335"/>
      <c r="PFG208" s="224"/>
      <c r="PFH208" s="424"/>
      <c r="PFI208" s="424"/>
      <c r="PFJ208" s="333"/>
      <c r="PFK208" s="334"/>
      <c r="PFL208" s="424"/>
      <c r="PFM208" s="224"/>
      <c r="PFN208" s="224"/>
      <c r="PFO208" s="335"/>
      <c r="PFP208" s="335"/>
      <c r="PFQ208" s="224"/>
      <c r="PFR208" s="424"/>
      <c r="PFS208" s="424"/>
      <c r="PFT208" s="333"/>
      <c r="PFU208" s="334"/>
      <c r="PFV208" s="424"/>
      <c r="PFW208" s="224"/>
      <c r="PFX208" s="224"/>
      <c r="PFY208" s="335"/>
      <c r="PFZ208" s="335"/>
      <c r="PGA208" s="224"/>
      <c r="PGB208" s="424"/>
      <c r="PGC208" s="424"/>
      <c r="PGD208" s="333"/>
      <c r="PGE208" s="334"/>
      <c r="PGF208" s="424"/>
      <c r="PGG208" s="224"/>
      <c r="PGH208" s="224"/>
      <c r="PGI208" s="335"/>
      <c r="PGJ208" s="335"/>
      <c r="PGK208" s="224"/>
      <c r="PGL208" s="424"/>
      <c r="PGM208" s="424"/>
      <c r="PGN208" s="333"/>
      <c r="PGO208" s="334"/>
      <c r="PGP208" s="424"/>
      <c r="PGQ208" s="224"/>
      <c r="PGR208" s="224"/>
      <c r="PGS208" s="335"/>
      <c r="PGT208" s="335"/>
      <c r="PGU208" s="224"/>
      <c r="PGV208" s="424"/>
      <c r="PGW208" s="424"/>
      <c r="PGX208" s="333"/>
      <c r="PGY208" s="334"/>
      <c r="PGZ208" s="424"/>
      <c r="PHA208" s="224"/>
      <c r="PHB208" s="224"/>
      <c r="PHC208" s="335"/>
      <c r="PHD208" s="335"/>
      <c r="PHE208" s="224"/>
      <c r="PHF208" s="424"/>
      <c r="PHG208" s="424"/>
      <c r="PHH208" s="333"/>
      <c r="PHI208" s="334"/>
      <c r="PHJ208" s="424"/>
      <c r="PHK208" s="224"/>
      <c r="PHL208" s="224"/>
      <c r="PHM208" s="335"/>
      <c r="PHN208" s="335"/>
      <c r="PHO208" s="224"/>
      <c r="PHP208" s="424"/>
      <c r="PHQ208" s="424"/>
      <c r="PHR208" s="333"/>
      <c r="PHS208" s="334"/>
      <c r="PHT208" s="424"/>
      <c r="PHU208" s="224"/>
      <c r="PHV208" s="224"/>
      <c r="PHW208" s="335"/>
      <c r="PHX208" s="335"/>
      <c r="PHY208" s="224"/>
      <c r="PHZ208" s="424"/>
      <c r="PIA208" s="424"/>
      <c r="PIB208" s="333"/>
      <c r="PIC208" s="334"/>
      <c r="PID208" s="424"/>
      <c r="PIE208" s="224"/>
      <c r="PIF208" s="224"/>
      <c r="PIG208" s="335"/>
      <c r="PIH208" s="335"/>
      <c r="PII208" s="224"/>
      <c r="PIJ208" s="424"/>
      <c r="PIK208" s="424"/>
      <c r="PIL208" s="333"/>
      <c r="PIM208" s="334"/>
      <c r="PIN208" s="424"/>
      <c r="PIO208" s="224"/>
      <c r="PIP208" s="224"/>
      <c r="PIQ208" s="335"/>
      <c r="PIR208" s="335"/>
      <c r="PIS208" s="224"/>
      <c r="PIT208" s="424"/>
      <c r="PIU208" s="424"/>
      <c r="PIV208" s="333"/>
      <c r="PIW208" s="334"/>
      <c r="PIX208" s="424"/>
      <c r="PIY208" s="224"/>
      <c r="PIZ208" s="224"/>
      <c r="PJA208" s="335"/>
      <c r="PJB208" s="335"/>
      <c r="PJC208" s="224"/>
      <c r="PJD208" s="424"/>
      <c r="PJE208" s="424"/>
      <c r="PJF208" s="333"/>
      <c r="PJG208" s="334"/>
      <c r="PJH208" s="424"/>
      <c r="PJI208" s="224"/>
      <c r="PJJ208" s="224"/>
      <c r="PJK208" s="335"/>
      <c r="PJL208" s="335"/>
      <c r="PJM208" s="224"/>
      <c r="PJN208" s="424"/>
      <c r="PJO208" s="424"/>
      <c r="PJP208" s="333"/>
      <c r="PJQ208" s="334"/>
      <c r="PJR208" s="424"/>
      <c r="PJS208" s="224"/>
      <c r="PJT208" s="224"/>
      <c r="PJU208" s="335"/>
      <c r="PJV208" s="335"/>
      <c r="PJW208" s="224"/>
      <c r="PJX208" s="424"/>
      <c r="PJY208" s="424"/>
      <c r="PJZ208" s="333"/>
      <c r="PKA208" s="334"/>
      <c r="PKB208" s="424"/>
      <c r="PKC208" s="224"/>
      <c r="PKD208" s="224"/>
      <c r="PKE208" s="335"/>
      <c r="PKF208" s="335"/>
      <c r="PKG208" s="224"/>
      <c r="PKH208" s="424"/>
      <c r="PKI208" s="424"/>
      <c r="PKJ208" s="333"/>
      <c r="PKK208" s="334"/>
      <c r="PKL208" s="424"/>
      <c r="PKM208" s="224"/>
      <c r="PKN208" s="224"/>
      <c r="PKO208" s="335"/>
      <c r="PKP208" s="335"/>
      <c r="PKQ208" s="224"/>
      <c r="PKR208" s="424"/>
      <c r="PKS208" s="424"/>
      <c r="PKT208" s="333"/>
      <c r="PKU208" s="334"/>
      <c r="PKV208" s="424"/>
      <c r="PKW208" s="224"/>
      <c r="PKX208" s="224"/>
      <c r="PKY208" s="335"/>
      <c r="PKZ208" s="335"/>
      <c r="PLA208" s="224"/>
      <c r="PLB208" s="424"/>
      <c r="PLC208" s="424"/>
      <c r="PLD208" s="333"/>
      <c r="PLE208" s="334"/>
      <c r="PLF208" s="424"/>
      <c r="PLG208" s="224"/>
      <c r="PLH208" s="224"/>
      <c r="PLI208" s="335"/>
      <c r="PLJ208" s="335"/>
      <c r="PLK208" s="224"/>
      <c r="PLL208" s="424"/>
      <c r="PLM208" s="424"/>
      <c r="PLN208" s="333"/>
      <c r="PLO208" s="334"/>
      <c r="PLP208" s="424"/>
      <c r="PLQ208" s="224"/>
      <c r="PLR208" s="224"/>
      <c r="PLS208" s="335"/>
      <c r="PLT208" s="335"/>
      <c r="PLU208" s="224"/>
      <c r="PLV208" s="424"/>
      <c r="PLW208" s="424"/>
      <c r="PLX208" s="333"/>
      <c r="PLY208" s="334"/>
      <c r="PLZ208" s="424"/>
      <c r="PMA208" s="224"/>
      <c r="PMB208" s="224"/>
      <c r="PMC208" s="335"/>
      <c r="PMD208" s="335"/>
      <c r="PME208" s="224"/>
      <c r="PMF208" s="424"/>
      <c r="PMG208" s="424"/>
      <c r="PMH208" s="333"/>
      <c r="PMI208" s="334"/>
      <c r="PMJ208" s="424"/>
      <c r="PMK208" s="224"/>
      <c r="PML208" s="224"/>
      <c r="PMM208" s="335"/>
      <c r="PMN208" s="335"/>
      <c r="PMO208" s="224"/>
      <c r="PMP208" s="424"/>
      <c r="PMQ208" s="424"/>
      <c r="PMR208" s="333"/>
      <c r="PMS208" s="334"/>
      <c r="PMT208" s="424"/>
      <c r="PMU208" s="224"/>
      <c r="PMV208" s="224"/>
      <c r="PMW208" s="335"/>
      <c r="PMX208" s="335"/>
      <c r="PMY208" s="224"/>
      <c r="PMZ208" s="424"/>
      <c r="PNA208" s="424"/>
      <c r="PNB208" s="333"/>
      <c r="PNC208" s="334"/>
      <c r="PND208" s="424"/>
      <c r="PNE208" s="224"/>
      <c r="PNF208" s="224"/>
      <c r="PNG208" s="335"/>
      <c r="PNH208" s="335"/>
      <c r="PNI208" s="224"/>
      <c r="PNJ208" s="424"/>
      <c r="PNK208" s="424"/>
      <c r="PNL208" s="333"/>
      <c r="PNM208" s="334"/>
      <c r="PNN208" s="424"/>
      <c r="PNO208" s="224"/>
      <c r="PNP208" s="224"/>
      <c r="PNQ208" s="335"/>
      <c r="PNR208" s="335"/>
      <c r="PNS208" s="224"/>
      <c r="PNT208" s="424"/>
      <c r="PNU208" s="424"/>
      <c r="PNV208" s="333"/>
      <c r="PNW208" s="334"/>
      <c r="PNX208" s="424"/>
      <c r="PNY208" s="224"/>
      <c r="PNZ208" s="224"/>
      <c r="POA208" s="335"/>
      <c r="POB208" s="335"/>
      <c r="POC208" s="224"/>
      <c r="POD208" s="424"/>
      <c r="POE208" s="424"/>
      <c r="POF208" s="333"/>
      <c r="POG208" s="334"/>
      <c r="POH208" s="424"/>
      <c r="POI208" s="224"/>
      <c r="POJ208" s="224"/>
      <c r="POK208" s="335"/>
      <c r="POL208" s="335"/>
      <c r="POM208" s="224"/>
      <c r="PON208" s="424"/>
      <c r="POO208" s="424"/>
      <c r="POP208" s="333"/>
      <c r="POQ208" s="334"/>
      <c r="POR208" s="424"/>
      <c r="POS208" s="224"/>
      <c r="POT208" s="224"/>
      <c r="POU208" s="335"/>
      <c r="POV208" s="335"/>
      <c r="POW208" s="224"/>
      <c r="POX208" s="424"/>
      <c r="POY208" s="424"/>
      <c r="POZ208" s="333"/>
      <c r="PPA208" s="334"/>
      <c r="PPB208" s="424"/>
      <c r="PPC208" s="224"/>
      <c r="PPD208" s="224"/>
      <c r="PPE208" s="335"/>
      <c r="PPF208" s="335"/>
      <c r="PPG208" s="224"/>
      <c r="PPH208" s="424"/>
      <c r="PPI208" s="424"/>
      <c r="PPJ208" s="333"/>
      <c r="PPK208" s="334"/>
      <c r="PPL208" s="424"/>
      <c r="PPM208" s="224"/>
      <c r="PPN208" s="224"/>
      <c r="PPO208" s="335"/>
      <c r="PPP208" s="335"/>
      <c r="PPQ208" s="224"/>
      <c r="PPR208" s="424"/>
      <c r="PPS208" s="424"/>
      <c r="PPT208" s="333"/>
      <c r="PPU208" s="334"/>
      <c r="PPV208" s="424"/>
      <c r="PPW208" s="224"/>
      <c r="PPX208" s="224"/>
      <c r="PPY208" s="335"/>
      <c r="PPZ208" s="335"/>
      <c r="PQA208" s="224"/>
      <c r="PQB208" s="424"/>
      <c r="PQC208" s="424"/>
      <c r="PQD208" s="333"/>
      <c r="PQE208" s="334"/>
      <c r="PQF208" s="424"/>
      <c r="PQG208" s="224"/>
      <c r="PQH208" s="224"/>
      <c r="PQI208" s="335"/>
      <c r="PQJ208" s="335"/>
      <c r="PQK208" s="224"/>
      <c r="PQL208" s="424"/>
      <c r="PQM208" s="424"/>
      <c r="PQN208" s="333"/>
      <c r="PQO208" s="334"/>
      <c r="PQP208" s="424"/>
      <c r="PQQ208" s="224"/>
      <c r="PQR208" s="224"/>
      <c r="PQS208" s="335"/>
      <c r="PQT208" s="335"/>
      <c r="PQU208" s="224"/>
      <c r="PQV208" s="424"/>
      <c r="PQW208" s="424"/>
      <c r="PQX208" s="333"/>
      <c r="PQY208" s="334"/>
      <c r="PQZ208" s="424"/>
      <c r="PRA208" s="224"/>
      <c r="PRB208" s="224"/>
      <c r="PRC208" s="335"/>
      <c r="PRD208" s="335"/>
      <c r="PRE208" s="224"/>
      <c r="PRF208" s="424"/>
      <c r="PRG208" s="424"/>
      <c r="PRH208" s="333"/>
      <c r="PRI208" s="334"/>
      <c r="PRJ208" s="424"/>
      <c r="PRK208" s="224"/>
      <c r="PRL208" s="224"/>
      <c r="PRM208" s="335"/>
      <c r="PRN208" s="335"/>
      <c r="PRO208" s="224"/>
      <c r="PRP208" s="424"/>
      <c r="PRQ208" s="424"/>
      <c r="PRR208" s="333"/>
      <c r="PRS208" s="334"/>
      <c r="PRT208" s="424"/>
      <c r="PRU208" s="224"/>
      <c r="PRV208" s="224"/>
      <c r="PRW208" s="335"/>
      <c r="PRX208" s="335"/>
      <c r="PRY208" s="224"/>
      <c r="PRZ208" s="424"/>
      <c r="PSA208" s="424"/>
      <c r="PSB208" s="333"/>
      <c r="PSC208" s="334"/>
      <c r="PSD208" s="424"/>
      <c r="PSE208" s="224"/>
      <c r="PSF208" s="224"/>
      <c r="PSG208" s="335"/>
      <c r="PSH208" s="335"/>
      <c r="PSI208" s="224"/>
      <c r="PSJ208" s="424"/>
      <c r="PSK208" s="424"/>
      <c r="PSL208" s="333"/>
      <c r="PSM208" s="334"/>
      <c r="PSN208" s="424"/>
      <c r="PSO208" s="224"/>
      <c r="PSP208" s="224"/>
      <c r="PSQ208" s="335"/>
      <c r="PSR208" s="335"/>
      <c r="PSS208" s="224"/>
      <c r="PST208" s="424"/>
      <c r="PSU208" s="424"/>
      <c r="PSV208" s="333"/>
      <c r="PSW208" s="334"/>
      <c r="PSX208" s="424"/>
      <c r="PSY208" s="224"/>
      <c r="PSZ208" s="224"/>
      <c r="PTA208" s="335"/>
      <c r="PTB208" s="335"/>
      <c r="PTC208" s="224"/>
      <c r="PTD208" s="424"/>
      <c r="PTE208" s="424"/>
      <c r="PTF208" s="333"/>
      <c r="PTG208" s="334"/>
      <c r="PTH208" s="424"/>
      <c r="PTI208" s="224"/>
      <c r="PTJ208" s="224"/>
      <c r="PTK208" s="335"/>
      <c r="PTL208" s="335"/>
      <c r="PTM208" s="224"/>
      <c r="PTN208" s="424"/>
      <c r="PTO208" s="424"/>
      <c r="PTP208" s="333"/>
      <c r="PTQ208" s="334"/>
      <c r="PTR208" s="424"/>
      <c r="PTS208" s="224"/>
      <c r="PTT208" s="224"/>
      <c r="PTU208" s="335"/>
      <c r="PTV208" s="335"/>
      <c r="PTW208" s="224"/>
      <c r="PTX208" s="424"/>
      <c r="PTY208" s="424"/>
      <c r="PTZ208" s="333"/>
      <c r="PUA208" s="334"/>
      <c r="PUB208" s="424"/>
      <c r="PUC208" s="224"/>
      <c r="PUD208" s="224"/>
      <c r="PUE208" s="335"/>
      <c r="PUF208" s="335"/>
      <c r="PUG208" s="224"/>
      <c r="PUH208" s="424"/>
      <c r="PUI208" s="424"/>
      <c r="PUJ208" s="333"/>
      <c r="PUK208" s="334"/>
      <c r="PUL208" s="424"/>
      <c r="PUM208" s="224"/>
      <c r="PUN208" s="224"/>
      <c r="PUO208" s="335"/>
      <c r="PUP208" s="335"/>
      <c r="PUQ208" s="224"/>
      <c r="PUR208" s="424"/>
      <c r="PUS208" s="424"/>
      <c r="PUT208" s="333"/>
      <c r="PUU208" s="334"/>
      <c r="PUV208" s="424"/>
      <c r="PUW208" s="224"/>
      <c r="PUX208" s="224"/>
      <c r="PUY208" s="335"/>
      <c r="PUZ208" s="335"/>
      <c r="PVA208" s="224"/>
      <c r="PVB208" s="424"/>
      <c r="PVC208" s="424"/>
      <c r="PVD208" s="333"/>
      <c r="PVE208" s="334"/>
      <c r="PVF208" s="424"/>
      <c r="PVG208" s="224"/>
      <c r="PVH208" s="224"/>
      <c r="PVI208" s="335"/>
      <c r="PVJ208" s="335"/>
      <c r="PVK208" s="224"/>
      <c r="PVL208" s="424"/>
      <c r="PVM208" s="424"/>
      <c r="PVN208" s="333"/>
      <c r="PVO208" s="334"/>
      <c r="PVP208" s="424"/>
      <c r="PVQ208" s="224"/>
      <c r="PVR208" s="224"/>
      <c r="PVS208" s="335"/>
      <c r="PVT208" s="335"/>
      <c r="PVU208" s="224"/>
      <c r="PVV208" s="424"/>
      <c r="PVW208" s="424"/>
      <c r="PVX208" s="333"/>
      <c r="PVY208" s="334"/>
      <c r="PVZ208" s="424"/>
      <c r="PWA208" s="224"/>
      <c r="PWB208" s="224"/>
      <c r="PWC208" s="335"/>
      <c r="PWD208" s="335"/>
      <c r="PWE208" s="224"/>
      <c r="PWF208" s="424"/>
      <c r="PWG208" s="424"/>
      <c r="PWH208" s="333"/>
      <c r="PWI208" s="334"/>
      <c r="PWJ208" s="424"/>
      <c r="PWK208" s="224"/>
      <c r="PWL208" s="224"/>
      <c r="PWM208" s="335"/>
      <c r="PWN208" s="335"/>
      <c r="PWO208" s="224"/>
      <c r="PWP208" s="424"/>
      <c r="PWQ208" s="424"/>
      <c r="PWR208" s="333"/>
      <c r="PWS208" s="334"/>
      <c r="PWT208" s="424"/>
      <c r="PWU208" s="224"/>
      <c r="PWV208" s="224"/>
      <c r="PWW208" s="335"/>
      <c r="PWX208" s="335"/>
      <c r="PWY208" s="224"/>
      <c r="PWZ208" s="424"/>
      <c r="PXA208" s="424"/>
      <c r="PXB208" s="333"/>
      <c r="PXC208" s="334"/>
      <c r="PXD208" s="424"/>
      <c r="PXE208" s="224"/>
      <c r="PXF208" s="224"/>
      <c r="PXG208" s="335"/>
      <c r="PXH208" s="335"/>
      <c r="PXI208" s="224"/>
      <c r="PXJ208" s="424"/>
      <c r="PXK208" s="424"/>
      <c r="PXL208" s="333"/>
      <c r="PXM208" s="334"/>
      <c r="PXN208" s="424"/>
      <c r="PXO208" s="224"/>
      <c r="PXP208" s="224"/>
      <c r="PXQ208" s="335"/>
      <c r="PXR208" s="335"/>
      <c r="PXS208" s="224"/>
      <c r="PXT208" s="424"/>
      <c r="PXU208" s="424"/>
      <c r="PXV208" s="333"/>
      <c r="PXW208" s="334"/>
      <c r="PXX208" s="424"/>
      <c r="PXY208" s="224"/>
      <c r="PXZ208" s="224"/>
      <c r="PYA208" s="335"/>
      <c r="PYB208" s="335"/>
      <c r="PYC208" s="224"/>
      <c r="PYD208" s="424"/>
      <c r="PYE208" s="424"/>
      <c r="PYF208" s="333"/>
      <c r="PYG208" s="334"/>
      <c r="PYH208" s="424"/>
      <c r="PYI208" s="224"/>
      <c r="PYJ208" s="224"/>
      <c r="PYK208" s="335"/>
      <c r="PYL208" s="335"/>
      <c r="PYM208" s="224"/>
      <c r="PYN208" s="424"/>
      <c r="PYO208" s="424"/>
      <c r="PYP208" s="333"/>
      <c r="PYQ208" s="334"/>
      <c r="PYR208" s="424"/>
      <c r="PYS208" s="224"/>
      <c r="PYT208" s="224"/>
      <c r="PYU208" s="335"/>
      <c r="PYV208" s="335"/>
      <c r="PYW208" s="224"/>
      <c r="PYX208" s="424"/>
      <c r="PYY208" s="424"/>
      <c r="PYZ208" s="333"/>
      <c r="PZA208" s="334"/>
      <c r="PZB208" s="424"/>
      <c r="PZC208" s="224"/>
      <c r="PZD208" s="224"/>
      <c r="PZE208" s="335"/>
      <c r="PZF208" s="335"/>
      <c r="PZG208" s="224"/>
      <c r="PZH208" s="424"/>
      <c r="PZI208" s="424"/>
      <c r="PZJ208" s="333"/>
      <c r="PZK208" s="334"/>
      <c r="PZL208" s="424"/>
      <c r="PZM208" s="224"/>
      <c r="PZN208" s="224"/>
      <c r="PZO208" s="335"/>
      <c r="PZP208" s="335"/>
      <c r="PZQ208" s="224"/>
      <c r="PZR208" s="424"/>
      <c r="PZS208" s="424"/>
      <c r="PZT208" s="333"/>
      <c r="PZU208" s="334"/>
      <c r="PZV208" s="424"/>
      <c r="PZW208" s="224"/>
      <c r="PZX208" s="224"/>
      <c r="PZY208" s="335"/>
      <c r="PZZ208" s="335"/>
      <c r="QAA208" s="224"/>
      <c r="QAB208" s="424"/>
      <c r="QAC208" s="424"/>
      <c r="QAD208" s="333"/>
      <c r="QAE208" s="334"/>
      <c r="QAF208" s="424"/>
      <c r="QAG208" s="224"/>
      <c r="QAH208" s="224"/>
      <c r="QAI208" s="335"/>
      <c r="QAJ208" s="335"/>
      <c r="QAK208" s="224"/>
      <c r="QAL208" s="424"/>
      <c r="QAM208" s="424"/>
      <c r="QAN208" s="333"/>
      <c r="QAO208" s="334"/>
      <c r="QAP208" s="424"/>
      <c r="QAQ208" s="224"/>
      <c r="QAR208" s="224"/>
      <c r="QAS208" s="335"/>
      <c r="QAT208" s="335"/>
      <c r="QAU208" s="224"/>
      <c r="QAV208" s="424"/>
      <c r="QAW208" s="424"/>
      <c r="QAX208" s="333"/>
      <c r="QAY208" s="334"/>
      <c r="QAZ208" s="424"/>
      <c r="QBA208" s="224"/>
      <c r="QBB208" s="224"/>
      <c r="QBC208" s="335"/>
      <c r="QBD208" s="335"/>
      <c r="QBE208" s="224"/>
      <c r="QBF208" s="424"/>
      <c r="QBG208" s="424"/>
      <c r="QBH208" s="333"/>
      <c r="QBI208" s="334"/>
      <c r="QBJ208" s="424"/>
      <c r="QBK208" s="224"/>
      <c r="QBL208" s="224"/>
      <c r="QBM208" s="335"/>
      <c r="QBN208" s="335"/>
      <c r="QBO208" s="224"/>
      <c r="QBP208" s="424"/>
      <c r="QBQ208" s="424"/>
      <c r="QBR208" s="333"/>
      <c r="QBS208" s="334"/>
      <c r="QBT208" s="424"/>
      <c r="QBU208" s="224"/>
      <c r="QBV208" s="224"/>
      <c r="QBW208" s="335"/>
      <c r="QBX208" s="335"/>
      <c r="QBY208" s="224"/>
      <c r="QBZ208" s="424"/>
      <c r="QCA208" s="424"/>
      <c r="QCB208" s="333"/>
      <c r="QCC208" s="334"/>
      <c r="QCD208" s="424"/>
      <c r="QCE208" s="224"/>
      <c r="QCF208" s="224"/>
      <c r="QCG208" s="335"/>
      <c r="QCH208" s="335"/>
      <c r="QCI208" s="224"/>
      <c r="QCJ208" s="424"/>
      <c r="QCK208" s="424"/>
      <c r="QCL208" s="333"/>
      <c r="QCM208" s="334"/>
      <c r="QCN208" s="424"/>
      <c r="QCO208" s="224"/>
      <c r="QCP208" s="224"/>
      <c r="QCQ208" s="335"/>
      <c r="QCR208" s="335"/>
      <c r="QCS208" s="224"/>
      <c r="QCT208" s="424"/>
      <c r="QCU208" s="424"/>
      <c r="QCV208" s="333"/>
      <c r="QCW208" s="334"/>
      <c r="QCX208" s="424"/>
      <c r="QCY208" s="224"/>
      <c r="QCZ208" s="224"/>
      <c r="QDA208" s="335"/>
      <c r="QDB208" s="335"/>
      <c r="QDC208" s="224"/>
      <c r="QDD208" s="424"/>
      <c r="QDE208" s="424"/>
      <c r="QDF208" s="333"/>
      <c r="QDG208" s="334"/>
      <c r="QDH208" s="424"/>
      <c r="QDI208" s="224"/>
      <c r="QDJ208" s="224"/>
      <c r="QDK208" s="335"/>
      <c r="QDL208" s="335"/>
      <c r="QDM208" s="224"/>
      <c r="QDN208" s="424"/>
      <c r="QDO208" s="424"/>
      <c r="QDP208" s="333"/>
      <c r="QDQ208" s="334"/>
      <c r="QDR208" s="424"/>
      <c r="QDS208" s="224"/>
      <c r="QDT208" s="224"/>
      <c r="QDU208" s="335"/>
      <c r="QDV208" s="335"/>
      <c r="QDW208" s="224"/>
      <c r="QDX208" s="424"/>
      <c r="QDY208" s="424"/>
      <c r="QDZ208" s="333"/>
      <c r="QEA208" s="334"/>
      <c r="QEB208" s="424"/>
      <c r="QEC208" s="224"/>
      <c r="QED208" s="224"/>
      <c r="QEE208" s="335"/>
      <c r="QEF208" s="335"/>
      <c r="QEG208" s="224"/>
      <c r="QEH208" s="424"/>
      <c r="QEI208" s="424"/>
      <c r="QEJ208" s="333"/>
      <c r="QEK208" s="334"/>
      <c r="QEL208" s="424"/>
      <c r="QEM208" s="224"/>
      <c r="QEN208" s="224"/>
      <c r="QEO208" s="335"/>
      <c r="QEP208" s="335"/>
      <c r="QEQ208" s="224"/>
      <c r="QER208" s="424"/>
      <c r="QES208" s="424"/>
      <c r="QET208" s="333"/>
      <c r="QEU208" s="334"/>
      <c r="QEV208" s="424"/>
      <c r="QEW208" s="224"/>
      <c r="QEX208" s="224"/>
      <c r="QEY208" s="335"/>
      <c r="QEZ208" s="335"/>
      <c r="QFA208" s="224"/>
      <c r="QFB208" s="424"/>
      <c r="QFC208" s="424"/>
      <c r="QFD208" s="333"/>
      <c r="QFE208" s="334"/>
      <c r="QFF208" s="424"/>
      <c r="QFG208" s="224"/>
      <c r="QFH208" s="224"/>
      <c r="QFI208" s="335"/>
      <c r="QFJ208" s="335"/>
      <c r="QFK208" s="224"/>
      <c r="QFL208" s="424"/>
      <c r="QFM208" s="424"/>
      <c r="QFN208" s="333"/>
      <c r="QFO208" s="334"/>
      <c r="QFP208" s="424"/>
      <c r="QFQ208" s="224"/>
      <c r="QFR208" s="224"/>
      <c r="QFS208" s="335"/>
      <c r="QFT208" s="335"/>
      <c r="QFU208" s="224"/>
      <c r="QFV208" s="424"/>
      <c r="QFW208" s="424"/>
      <c r="QFX208" s="333"/>
      <c r="QFY208" s="334"/>
      <c r="QFZ208" s="424"/>
      <c r="QGA208" s="224"/>
      <c r="QGB208" s="224"/>
      <c r="QGC208" s="335"/>
      <c r="QGD208" s="335"/>
      <c r="QGE208" s="224"/>
      <c r="QGF208" s="424"/>
      <c r="QGG208" s="424"/>
      <c r="QGH208" s="333"/>
      <c r="QGI208" s="334"/>
      <c r="QGJ208" s="424"/>
      <c r="QGK208" s="224"/>
      <c r="QGL208" s="224"/>
      <c r="QGM208" s="335"/>
      <c r="QGN208" s="335"/>
      <c r="QGO208" s="224"/>
      <c r="QGP208" s="424"/>
      <c r="QGQ208" s="424"/>
      <c r="QGR208" s="333"/>
      <c r="QGS208" s="334"/>
      <c r="QGT208" s="424"/>
      <c r="QGU208" s="224"/>
      <c r="QGV208" s="224"/>
      <c r="QGW208" s="335"/>
      <c r="QGX208" s="335"/>
      <c r="QGY208" s="224"/>
      <c r="QGZ208" s="424"/>
      <c r="QHA208" s="424"/>
      <c r="QHB208" s="333"/>
      <c r="QHC208" s="334"/>
      <c r="QHD208" s="424"/>
      <c r="QHE208" s="224"/>
      <c r="QHF208" s="224"/>
      <c r="QHG208" s="335"/>
      <c r="QHH208" s="335"/>
      <c r="QHI208" s="224"/>
      <c r="QHJ208" s="424"/>
      <c r="QHK208" s="424"/>
      <c r="QHL208" s="333"/>
      <c r="QHM208" s="334"/>
      <c r="QHN208" s="424"/>
      <c r="QHO208" s="224"/>
      <c r="QHP208" s="224"/>
      <c r="QHQ208" s="335"/>
      <c r="QHR208" s="335"/>
      <c r="QHS208" s="224"/>
      <c r="QHT208" s="424"/>
      <c r="QHU208" s="424"/>
      <c r="QHV208" s="333"/>
      <c r="QHW208" s="334"/>
      <c r="QHX208" s="424"/>
      <c r="QHY208" s="224"/>
      <c r="QHZ208" s="224"/>
      <c r="QIA208" s="335"/>
      <c r="QIB208" s="335"/>
      <c r="QIC208" s="224"/>
      <c r="QID208" s="424"/>
      <c r="QIE208" s="424"/>
      <c r="QIF208" s="333"/>
      <c r="QIG208" s="334"/>
      <c r="QIH208" s="424"/>
      <c r="QII208" s="224"/>
      <c r="QIJ208" s="224"/>
      <c r="QIK208" s="335"/>
      <c r="QIL208" s="335"/>
      <c r="QIM208" s="224"/>
      <c r="QIN208" s="424"/>
      <c r="QIO208" s="424"/>
      <c r="QIP208" s="333"/>
      <c r="QIQ208" s="334"/>
      <c r="QIR208" s="424"/>
      <c r="QIS208" s="224"/>
      <c r="QIT208" s="224"/>
      <c r="QIU208" s="335"/>
      <c r="QIV208" s="335"/>
      <c r="QIW208" s="224"/>
      <c r="QIX208" s="424"/>
      <c r="QIY208" s="424"/>
      <c r="QIZ208" s="333"/>
      <c r="QJA208" s="334"/>
      <c r="QJB208" s="424"/>
      <c r="QJC208" s="224"/>
      <c r="QJD208" s="224"/>
      <c r="QJE208" s="335"/>
      <c r="QJF208" s="335"/>
      <c r="QJG208" s="224"/>
      <c r="QJH208" s="424"/>
      <c r="QJI208" s="424"/>
      <c r="QJJ208" s="333"/>
      <c r="QJK208" s="334"/>
      <c r="QJL208" s="424"/>
      <c r="QJM208" s="224"/>
      <c r="QJN208" s="224"/>
      <c r="QJO208" s="335"/>
      <c r="QJP208" s="335"/>
      <c r="QJQ208" s="224"/>
      <c r="QJR208" s="424"/>
      <c r="QJS208" s="424"/>
      <c r="QJT208" s="333"/>
      <c r="QJU208" s="334"/>
      <c r="QJV208" s="424"/>
      <c r="QJW208" s="224"/>
      <c r="QJX208" s="224"/>
      <c r="QJY208" s="335"/>
      <c r="QJZ208" s="335"/>
      <c r="QKA208" s="224"/>
      <c r="QKB208" s="424"/>
      <c r="QKC208" s="424"/>
      <c r="QKD208" s="333"/>
      <c r="QKE208" s="334"/>
      <c r="QKF208" s="424"/>
      <c r="QKG208" s="224"/>
      <c r="QKH208" s="224"/>
      <c r="QKI208" s="335"/>
      <c r="QKJ208" s="335"/>
      <c r="QKK208" s="224"/>
      <c r="QKL208" s="424"/>
      <c r="QKM208" s="424"/>
      <c r="QKN208" s="333"/>
      <c r="QKO208" s="334"/>
      <c r="QKP208" s="424"/>
      <c r="QKQ208" s="224"/>
      <c r="QKR208" s="224"/>
      <c r="QKS208" s="335"/>
      <c r="QKT208" s="335"/>
      <c r="QKU208" s="224"/>
      <c r="QKV208" s="424"/>
      <c r="QKW208" s="424"/>
      <c r="QKX208" s="333"/>
      <c r="QKY208" s="334"/>
      <c r="QKZ208" s="424"/>
      <c r="QLA208" s="224"/>
      <c r="QLB208" s="224"/>
      <c r="QLC208" s="335"/>
      <c r="QLD208" s="335"/>
      <c r="QLE208" s="224"/>
      <c r="QLF208" s="424"/>
      <c r="QLG208" s="424"/>
      <c r="QLH208" s="333"/>
      <c r="QLI208" s="334"/>
      <c r="QLJ208" s="424"/>
      <c r="QLK208" s="224"/>
      <c r="QLL208" s="224"/>
      <c r="QLM208" s="335"/>
      <c r="QLN208" s="335"/>
      <c r="QLO208" s="224"/>
      <c r="QLP208" s="424"/>
      <c r="QLQ208" s="424"/>
      <c r="QLR208" s="333"/>
      <c r="QLS208" s="334"/>
      <c r="QLT208" s="424"/>
      <c r="QLU208" s="224"/>
      <c r="QLV208" s="224"/>
      <c r="QLW208" s="335"/>
      <c r="QLX208" s="335"/>
      <c r="QLY208" s="224"/>
      <c r="QLZ208" s="424"/>
      <c r="QMA208" s="424"/>
      <c r="QMB208" s="333"/>
      <c r="QMC208" s="334"/>
      <c r="QMD208" s="424"/>
      <c r="QME208" s="224"/>
      <c r="QMF208" s="224"/>
      <c r="QMG208" s="335"/>
      <c r="QMH208" s="335"/>
      <c r="QMI208" s="224"/>
      <c r="QMJ208" s="424"/>
      <c r="QMK208" s="424"/>
      <c r="QML208" s="333"/>
      <c r="QMM208" s="334"/>
      <c r="QMN208" s="424"/>
      <c r="QMO208" s="224"/>
      <c r="QMP208" s="224"/>
      <c r="QMQ208" s="335"/>
      <c r="QMR208" s="335"/>
      <c r="QMS208" s="224"/>
      <c r="QMT208" s="424"/>
      <c r="QMU208" s="424"/>
      <c r="QMV208" s="333"/>
      <c r="QMW208" s="334"/>
      <c r="QMX208" s="424"/>
      <c r="QMY208" s="224"/>
      <c r="QMZ208" s="224"/>
      <c r="QNA208" s="335"/>
      <c r="QNB208" s="335"/>
      <c r="QNC208" s="224"/>
      <c r="QND208" s="424"/>
      <c r="QNE208" s="424"/>
      <c r="QNF208" s="333"/>
      <c r="QNG208" s="334"/>
      <c r="QNH208" s="424"/>
      <c r="QNI208" s="224"/>
      <c r="QNJ208" s="224"/>
      <c r="QNK208" s="335"/>
      <c r="QNL208" s="335"/>
      <c r="QNM208" s="224"/>
      <c r="QNN208" s="424"/>
      <c r="QNO208" s="424"/>
      <c r="QNP208" s="333"/>
      <c r="QNQ208" s="334"/>
      <c r="QNR208" s="424"/>
      <c r="QNS208" s="224"/>
      <c r="QNT208" s="224"/>
      <c r="QNU208" s="335"/>
      <c r="QNV208" s="335"/>
      <c r="QNW208" s="224"/>
      <c r="QNX208" s="424"/>
      <c r="QNY208" s="424"/>
      <c r="QNZ208" s="333"/>
      <c r="QOA208" s="334"/>
      <c r="QOB208" s="424"/>
      <c r="QOC208" s="224"/>
      <c r="QOD208" s="224"/>
      <c r="QOE208" s="335"/>
      <c r="QOF208" s="335"/>
      <c r="QOG208" s="224"/>
      <c r="QOH208" s="424"/>
      <c r="QOI208" s="424"/>
      <c r="QOJ208" s="333"/>
      <c r="QOK208" s="334"/>
      <c r="QOL208" s="424"/>
      <c r="QOM208" s="224"/>
      <c r="QON208" s="224"/>
      <c r="QOO208" s="335"/>
      <c r="QOP208" s="335"/>
      <c r="QOQ208" s="224"/>
      <c r="QOR208" s="424"/>
      <c r="QOS208" s="424"/>
      <c r="QOT208" s="333"/>
      <c r="QOU208" s="334"/>
      <c r="QOV208" s="424"/>
      <c r="QOW208" s="224"/>
      <c r="QOX208" s="224"/>
      <c r="QOY208" s="335"/>
      <c r="QOZ208" s="335"/>
      <c r="QPA208" s="224"/>
      <c r="QPB208" s="424"/>
      <c r="QPC208" s="424"/>
      <c r="QPD208" s="333"/>
      <c r="QPE208" s="334"/>
      <c r="QPF208" s="424"/>
      <c r="QPG208" s="224"/>
      <c r="QPH208" s="224"/>
      <c r="QPI208" s="335"/>
      <c r="QPJ208" s="335"/>
      <c r="QPK208" s="224"/>
      <c r="QPL208" s="424"/>
      <c r="QPM208" s="424"/>
      <c r="QPN208" s="333"/>
      <c r="QPO208" s="334"/>
      <c r="QPP208" s="424"/>
      <c r="QPQ208" s="224"/>
      <c r="QPR208" s="224"/>
      <c r="QPS208" s="335"/>
      <c r="QPT208" s="335"/>
      <c r="QPU208" s="224"/>
      <c r="QPV208" s="424"/>
      <c r="QPW208" s="424"/>
      <c r="QPX208" s="333"/>
      <c r="QPY208" s="334"/>
      <c r="QPZ208" s="424"/>
      <c r="QQA208" s="224"/>
      <c r="QQB208" s="224"/>
      <c r="QQC208" s="335"/>
      <c r="QQD208" s="335"/>
      <c r="QQE208" s="224"/>
      <c r="QQF208" s="424"/>
      <c r="QQG208" s="424"/>
      <c r="QQH208" s="333"/>
      <c r="QQI208" s="334"/>
      <c r="QQJ208" s="424"/>
      <c r="QQK208" s="224"/>
      <c r="QQL208" s="224"/>
      <c r="QQM208" s="335"/>
      <c r="QQN208" s="335"/>
      <c r="QQO208" s="224"/>
      <c r="QQP208" s="424"/>
      <c r="QQQ208" s="424"/>
      <c r="QQR208" s="333"/>
      <c r="QQS208" s="334"/>
      <c r="QQT208" s="424"/>
      <c r="QQU208" s="224"/>
      <c r="QQV208" s="224"/>
      <c r="QQW208" s="335"/>
      <c r="QQX208" s="335"/>
      <c r="QQY208" s="224"/>
      <c r="QQZ208" s="424"/>
      <c r="QRA208" s="424"/>
      <c r="QRB208" s="333"/>
      <c r="QRC208" s="334"/>
      <c r="QRD208" s="424"/>
      <c r="QRE208" s="224"/>
      <c r="QRF208" s="224"/>
      <c r="QRG208" s="335"/>
      <c r="QRH208" s="335"/>
      <c r="QRI208" s="224"/>
      <c r="QRJ208" s="424"/>
      <c r="QRK208" s="424"/>
      <c r="QRL208" s="333"/>
      <c r="QRM208" s="334"/>
      <c r="QRN208" s="424"/>
      <c r="QRO208" s="224"/>
      <c r="QRP208" s="224"/>
      <c r="QRQ208" s="335"/>
      <c r="QRR208" s="335"/>
      <c r="QRS208" s="224"/>
      <c r="QRT208" s="424"/>
      <c r="QRU208" s="424"/>
      <c r="QRV208" s="333"/>
      <c r="QRW208" s="334"/>
      <c r="QRX208" s="424"/>
      <c r="QRY208" s="224"/>
      <c r="QRZ208" s="224"/>
      <c r="QSA208" s="335"/>
      <c r="QSB208" s="335"/>
      <c r="QSC208" s="224"/>
      <c r="QSD208" s="424"/>
      <c r="QSE208" s="424"/>
      <c r="QSF208" s="333"/>
      <c r="QSG208" s="334"/>
      <c r="QSH208" s="424"/>
      <c r="QSI208" s="224"/>
      <c r="QSJ208" s="224"/>
      <c r="QSK208" s="335"/>
      <c r="QSL208" s="335"/>
      <c r="QSM208" s="224"/>
      <c r="QSN208" s="424"/>
      <c r="QSO208" s="424"/>
      <c r="QSP208" s="333"/>
      <c r="QSQ208" s="334"/>
      <c r="QSR208" s="424"/>
      <c r="QSS208" s="224"/>
      <c r="QST208" s="224"/>
      <c r="QSU208" s="335"/>
      <c r="QSV208" s="335"/>
      <c r="QSW208" s="224"/>
      <c r="QSX208" s="424"/>
      <c r="QSY208" s="424"/>
      <c r="QSZ208" s="333"/>
      <c r="QTA208" s="334"/>
      <c r="QTB208" s="424"/>
      <c r="QTC208" s="224"/>
      <c r="QTD208" s="224"/>
      <c r="QTE208" s="335"/>
      <c r="QTF208" s="335"/>
      <c r="QTG208" s="224"/>
      <c r="QTH208" s="424"/>
      <c r="QTI208" s="424"/>
      <c r="QTJ208" s="333"/>
      <c r="QTK208" s="334"/>
      <c r="QTL208" s="424"/>
      <c r="QTM208" s="224"/>
      <c r="QTN208" s="224"/>
      <c r="QTO208" s="335"/>
      <c r="QTP208" s="335"/>
      <c r="QTQ208" s="224"/>
      <c r="QTR208" s="424"/>
      <c r="QTS208" s="424"/>
      <c r="QTT208" s="333"/>
      <c r="QTU208" s="334"/>
      <c r="QTV208" s="424"/>
      <c r="QTW208" s="224"/>
      <c r="QTX208" s="224"/>
      <c r="QTY208" s="335"/>
      <c r="QTZ208" s="335"/>
      <c r="QUA208" s="224"/>
      <c r="QUB208" s="424"/>
      <c r="QUC208" s="424"/>
      <c r="QUD208" s="333"/>
      <c r="QUE208" s="334"/>
      <c r="QUF208" s="424"/>
      <c r="QUG208" s="224"/>
      <c r="QUH208" s="224"/>
      <c r="QUI208" s="335"/>
      <c r="QUJ208" s="335"/>
      <c r="QUK208" s="224"/>
      <c r="QUL208" s="424"/>
      <c r="QUM208" s="424"/>
      <c r="QUN208" s="333"/>
      <c r="QUO208" s="334"/>
      <c r="QUP208" s="424"/>
      <c r="QUQ208" s="224"/>
      <c r="QUR208" s="224"/>
      <c r="QUS208" s="335"/>
      <c r="QUT208" s="335"/>
      <c r="QUU208" s="224"/>
      <c r="QUV208" s="424"/>
      <c r="QUW208" s="424"/>
      <c r="QUX208" s="333"/>
      <c r="QUY208" s="334"/>
      <c r="QUZ208" s="424"/>
      <c r="QVA208" s="224"/>
      <c r="QVB208" s="224"/>
      <c r="QVC208" s="335"/>
      <c r="QVD208" s="335"/>
      <c r="QVE208" s="224"/>
      <c r="QVF208" s="424"/>
      <c r="QVG208" s="424"/>
      <c r="QVH208" s="333"/>
      <c r="QVI208" s="334"/>
      <c r="QVJ208" s="424"/>
      <c r="QVK208" s="224"/>
      <c r="QVL208" s="224"/>
      <c r="QVM208" s="335"/>
      <c r="QVN208" s="335"/>
      <c r="QVO208" s="224"/>
      <c r="QVP208" s="424"/>
      <c r="QVQ208" s="424"/>
      <c r="QVR208" s="333"/>
      <c r="QVS208" s="334"/>
      <c r="QVT208" s="424"/>
      <c r="QVU208" s="224"/>
      <c r="QVV208" s="224"/>
      <c r="QVW208" s="335"/>
      <c r="QVX208" s="335"/>
      <c r="QVY208" s="224"/>
      <c r="QVZ208" s="424"/>
      <c r="QWA208" s="424"/>
      <c r="QWB208" s="333"/>
      <c r="QWC208" s="334"/>
      <c r="QWD208" s="424"/>
      <c r="QWE208" s="224"/>
      <c r="QWF208" s="224"/>
      <c r="QWG208" s="335"/>
      <c r="QWH208" s="335"/>
      <c r="QWI208" s="224"/>
      <c r="QWJ208" s="424"/>
      <c r="QWK208" s="424"/>
      <c r="QWL208" s="333"/>
      <c r="QWM208" s="334"/>
      <c r="QWN208" s="424"/>
      <c r="QWO208" s="224"/>
      <c r="QWP208" s="224"/>
      <c r="QWQ208" s="335"/>
      <c r="QWR208" s="335"/>
      <c r="QWS208" s="224"/>
      <c r="QWT208" s="424"/>
      <c r="QWU208" s="424"/>
      <c r="QWV208" s="333"/>
      <c r="QWW208" s="334"/>
      <c r="QWX208" s="424"/>
      <c r="QWY208" s="224"/>
      <c r="QWZ208" s="224"/>
      <c r="QXA208" s="335"/>
      <c r="QXB208" s="335"/>
      <c r="QXC208" s="224"/>
      <c r="QXD208" s="424"/>
      <c r="QXE208" s="424"/>
      <c r="QXF208" s="333"/>
      <c r="QXG208" s="334"/>
      <c r="QXH208" s="424"/>
      <c r="QXI208" s="224"/>
      <c r="QXJ208" s="224"/>
      <c r="QXK208" s="335"/>
      <c r="QXL208" s="335"/>
      <c r="QXM208" s="224"/>
      <c r="QXN208" s="424"/>
      <c r="QXO208" s="424"/>
      <c r="QXP208" s="333"/>
      <c r="QXQ208" s="334"/>
      <c r="QXR208" s="424"/>
      <c r="QXS208" s="224"/>
      <c r="QXT208" s="224"/>
      <c r="QXU208" s="335"/>
      <c r="QXV208" s="335"/>
      <c r="QXW208" s="224"/>
      <c r="QXX208" s="424"/>
      <c r="QXY208" s="424"/>
      <c r="QXZ208" s="333"/>
      <c r="QYA208" s="334"/>
      <c r="QYB208" s="424"/>
      <c r="QYC208" s="224"/>
      <c r="QYD208" s="224"/>
      <c r="QYE208" s="335"/>
      <c r="QYF208" s="335"/>
      <c r="QYG208" s="224"/>
      <c r="QYH208" s="424"/>
      <c r="QYI208" s="424"/>
      <c r="QYJ208" s="333"/>
      <c r="QYK208" s="334"/>
      <c r="QYL208" s="424"/>
      <c r="QYM208" s="224"/>
      <c r="QYN208" s="224"/>
      <c r="QYO208" s="335"/>
      <c r="QYP208" s="335"/>
      <c r="QYQ208" s="224"/>
      <c r="QYR208" s="424"/>
      <c r="QYS208" s="424"/>
      <c r="QYT208" s="333"/>
      <c r="QYU208" s="334"/>
      <c r="QYV208" s="424"/>
      <c r="QYW208" s="224"/>
      <c r="QYX208" s="224"/>
      <c r="QYY208" s="335"/>
      <c r="QYZ208" s="335"/>
      <c r="QZA208" s="224"/>
      <c r="QZB208" s="424"/>
      <c r="QZC208" s="424"/>
      <c r="QZD208" s="333"/>
      <c r="QZE208" s="334"/>
      <c r="QZF208" s="424"/>
      <c r="QZG208" s="224"/>
      <c r="QZH208" s="224"/>
      <c r="QZI208" s="335"/>
      <c r="QZJ208" s="335"/>
      <c r="QZK208" s="224"/>
      <c r="QZL208" s="424"/>
      <c r="QZM208" s="424"/>
      <c r="QZN208" s="333"/>
      <c r="QZO208" s="334"/>
      <c r="QZP208" s="424"/>
      <c r="QZQ208" s="224"/>
      <c r="QZR208" s="224"/>
      <c r="QZS208" s="335"/>
      <c r="QZT208" s="335"/>
      <c r="QZU208" s="224"/>
      <c r="QZV208" s="424"/>
      <c r="QZW208" s="424"/>
      <c r="QZX208" s="333"/>
      <c r="QZY208" s="334"/>
      <c r="QZZ208" s="424"/>
      <c r="RAA208" s="224"/>
      <c r="RAB208" s="224"/>
      <c r="RAC208" s="335"/>
      <c r="RAD208" s="335"/>
      <c r="RAE208" s="224"/>
      <c r="RAF208" s="424"/>
      <c r="RAG208" s="424"/>
      <c r="RAH208" s="333"/>
      <c r="RAI208" s="334"/>
      <c r="RAJ208" s="424"/>
      <c r="RAK208" s="224"/>
      <c r="RAL208" s="224"/>
      <c r="RAM208" s="335"/>
      <c r="RAN208" s="335"/>
      <c r="RAO208" s="224"/>
      <c r="RAP208" s="424"/>
      <c r="RAQ208" s="424"/>
      <c r="RAR208" s="333"/>
      <c r="RAS208" s="334"/>
      <c r="RAT208" s="424"/>
      <c r="RAU208" s="224"/>
      <c r="RAV208" s="224"/>
      <c r="RAW208" s="335"/>
      <c r="RAX208" s="335"/>
      <c r="RAY208" s="224"/>
      <c r="RAZ208" s="424"/>
      <c r="RBA208" s="424"/>
      <c r="RBB208" s="333"/>
      <c r="RBC208" s="334"/>
      <c r="RBD208" s="424"/>
      <c r="RBE208" s="224"/>
      <c r="RBF208" s="224"/>
      <c r="RBG208" s="335"/>
      <c r="RBH208" s="335"/>
      <c r="RBI208" s="224"/>
      <c r="RBJ208" s="424"/>
      <c r="RBK208" s="424"/>
      <c r="RBL208" s="333"/>
      <c r="RBM208" s="334"/>
      <c r="RBN208" s="424"/>
      <c r="RBO208" s="224"/>
      <c r="RBP208" s="224"/>
      <c r="RBQ208" s="335"/>
      <c r="RBR208" s="335"/>
      <c r="RBS208" s="224"/>
      <c r="RBT208" s="424"/>
      <c r="RBU208" s="424"/>
      <c r="RBV208" s="333"/>
      <c r="RBW208" s="334"/>
      <c r="RBX208" s="424"/>
      <c r="RBY208" s="224"/>
      <c r="RBZ208" s="224"/>
      <c r="RCA208" s="335"/>
      <c r="RCB208" s="335"/>
      <c r="RCC208" s="224"/>
      <c r="RCD208" s="424"/>
      <c r="RCE208" s="424"/>
      <c r="RCF208" s="333"/>
      <c r="RCG208" s="334"/>
      <c r="RCH208" s="424"/>
      <c r="RCI208" s="224"/>
      <c r="RCJ208" s="224"/>
      <c r="RCK208" s="335"/>
      <c r="RCL208" s="335"/>
      <c r="RCM208" s="224"/>
      <c r="RCN208" s="424"/>
      <c r="RCO208" s="424"/>
      <c r="RCP208" s="333"/>
      <c r="RCQ208" s="334"/>
      <c r="RCR208" s="424"/>
      <c r="RCS208" s="224"/>
      <c r="RCT208" s="224"/>
      <c r="RCU208" s="335"/>
      <c r="RCV208" s="335"/>
      <c r="RCW208" s="224"/>
      <c r="RCX208" s="424"/>
      <c r="RCY208" s="424"/>
      <c r="RCZ208" s="333"/>
      <c r="RDA208" s="334"/>
      <c r="RDB208" s="424"/>
      <c r="RDC208" s="224"/>
      <c r="RDD208" s="224"/>
      <c r="RDE208" s="335"/>
      <c r="RDF208" s="335"/>
      <c r="RDG208" s="224"/>
      <c r="RDH208" s="424"/>
      <c r="RDI208" s="424"/>
      <c r="RDJ208" s="333"/>
      <c r="RDK208" s="334"/>
      <c r="RDL208" s="424"/>
      <c r="RDM208" s="224"/>
      <c r="RDN208" s="224"/>
      <c r="RDO208" s="335"/>
      <c r="RDP208" s="335"/>
      <c r="RDQ208" s="224"/>
      <c r="RDR208" s="424"/>
      <c r="RDS208" s="424"/>
      <c r="RDT208" s="333"/>
      <c r="RDU208" s="334"/>
      <c r="RDV208" s="424"/>
      <c r="RDW208" s="224"/>
      <c r="RDX208" s="224"/>
      <c r="RDY208" s="335"/>
      <c r="RDZ208" s="335"/>
      <c r="REA208" s="224"/>
      <c r="REB208" s="424"/>
      <c r="REC208" s="424"/>
      <c r="RED208" s="333"/>
      <c r="REE208" s="334"/>
      <c r="REF208" s="424"/>
      <c r="REG208" s="224"/>
      <c r="REH208" s="224"/>
      <c r="REI208" s="335"/>
      <c r="REJ208" s="335"/>
      <c r="REK208" s="224"/>
      <c r="REL208" s="424"/>
      <c r="REM208" s="424"/>
      <c r="REN208" s="333"/>
      <c r="REO208" s="334"/>
      <c r="REP208" s="424"/>
      <c r="REQ208" s="224"/>
      <c r="RER208" s="224"/>
      <c r="RES208" s="335"/>
      <c r="RET208" s="335"/>
      <c r="REU208" s="224"/>
      <c r="REV208" s="424"/>
      <c r="REW208" s="424"/>
      <c r="REX208" s="333"/>
      <c r="REY208" s="334"/>
      <c r="REZ208" s="424"/>
      <c r="RFA208" s="224"/>
      <c r="RFB208" s="224"/>
      <c r="RFC208" s="335"/>
      <c r="RFD208" s="335"/>
      <c r="RFE208" s="224"/>
      <c r="RFF208" s="424"/>
      <c r="RFG208" s="424"/>
      <c r="RFH208" s="333"/>
      <c r="RFI208" s="334"/>
      <c r="RFJ208" s="424"/>
      <c r="RFK208" s="224"/>
      <c r="RFL208" s="224"/>
      <c r="RFM208" s="335"/>
      <c r="RFN208" s="335"/>
      <c r="RFO208" s="224"/>
      <c r="RFP208" s="424"/>
      <c r="RFQ208" s="424"/>
      <c r="RFR208" s="333"/>
      <c r="RFS208" s="334"/>
      <c r="RFT208" s="424"/>
      <c r="RFU208" s="224"/>
      <c r="RFV208" s="224"/>
      <c r="RFW208" s="335"/>
      <c r="RFX208" s="335"/>
      <c r="RFY208" s="224"/>
      <c r="RFZ208" s="424"/>
      <c r="RGA208" s="424"/>
      <c r="RGB208" s="333"/>
      <c r="RGC208" s="334"/>
      <c r="RGD208" s="424"/>
      <c r="RGE208" s="224"/>
      <c r="RGF208" s="224"/>
      <c r="RGG208" s="335"/>
      <c r="RGH208" s="335"/>
      <c r="RGI208" s="224"/>
      <c r="RGJ208" s="424"/>
      <c r="RGK208" s="424"/>
      <c r="RGL208" s="333"/>
      <c r="RGM208" s="334"/>
      <c r="RGN208" s="424"/>
      <c r="RGO208" s="224"/>
      <c r="RGP208" s="224"/>
      <c r="RGQ208" s="335"/>
      <c r="RGR208" s="335"/>
      <c r="RGS208" s="224"/>
      <c r="RGT208" s="424"/>
      <c r="RGU208" s="424"/>
      <c r="RGV208" s="333"/>
      <c r="RGW208" s="334"/>
      <c r="RGX208" s="424"/>
      <c r="RGY208" s="224"/>
      <c r="RGZ208" s="224"/>
      <c r="RHA208" s="335"/>
      <c r="RHB208" s="335"/>
      <c r="RHC208" s="224"/>
      <c r="RHD208" s="424"/>
      <c r="RHE208" s="424"/>
      <c r="RHF208" s="333"/>
      <c r="RHG208" s="334"/>
      <c r="RHH208" s="424"/>
      <c r="RHI208" s="224"/>
      <c r="RHJ208" s="224"/>
      <c r="RHK208" s="335"/>
      <c r="RHL208" s="335"/>
      <c r="RHM208" s="224"/>
      <c r="RHN208" s="424"/>
      <c r="RHO208" s="424"/>
      <c r="RHP208" s="333"/>
      <c r="RHQ208" s="334"/>
      <c r="RHR208" s="424"/>
      <c r="RHS208" s="224"/>
      <c r="RHT208" s="224"/>
      <c r="RHU208" s="335"/>
      <c r="RHV208" s="335"/>
      <c r="RHW208" s="224"/>
      <c r="RHX208" s="424"/>
      <c r="RHY208" s="424"/>
      <c r="RHZ208" s="333"/>
      <c r="RIA208" s="334"/>
      <c r="RIB208" s="424"/>
      <c r="RIC208" s="224"/>
      <c r="RID208" s="224"/>
      <c r="RIE208" s="335"/>
      <c r="RIF208" s="335"/>
      <c r="RIG208" s="224"/>
      <c r="RIH208" s="424"/>
      <c r="RII208" s="424"/>
      <c r="RIJ208" s="333"/>
      <c r="RIK208" s="334"/>
      <c r="RIL208" s="424"/>
      <c r="RIM208" s="224"/>
      <c r="RIN208" s="224"/>
      <c r="RIO208" s="335"/>
      <c r="RIP208" s="335"/>
      <c r="RIQ208" s="224"/>
      <c r="RIR208" s="424"/>
      <c r="RIS208" s="424"/>
      <c r="RIT208" s="333"/>
      <c r="RIU208" s="334"/>
      <c r="RIV208" s="424"/>
      <c r="RIW208" s="224"/>
      <c r="RIX208" s="224"/>
      <c r="RIY208" s="335"/>
      <c r="RIZ208" s="335"/>
      <c r="RJA208" s="224"/>
      <c r="RJB208" s="424"/>
      <c r="RJC208" s="424"/>
      <c r="RJD208" s="333"/>
      <c r="RJE208" s="334"/>
      <c r="RJF208" s="424"/>
      <c r="RJG208" s="224"/>
      <c r="RJH208" s="224"/>
      <c r="RJI208" s="335"/>
      <c r="RJJ208" s="335"/>
      <c r="RJK208" s="224"/>
      <c r="RJL208" s="424"/>
      <c r="RJM208" s="424"/>
      <c r="RJN208" s="333"/>
      <c r="RJO208" s="334"/>
      <c r="RJP208" s="424"/>
      <c r="RJQ208" s="224"/>
      <c r="RJR208" s="224"/>
      <c r="RJS208" s="335"/>
      <c r="RJT208" s="335"/>
      <c r="RJU208" s="224"/>
      <c r="RJV208" s="424"/>
      <c r="RJW208" s="424"/>
      <c r="RJX208" s="333"/>
      <c r="RJY208" s="334"/>
      <c r="RJZ208" s="424"/>
      <c r="RKA208" s="224"/>
      <c r="RKB208" s="224"/>
      <c r="RKC208" s="335"/>
      <c r="RKD208" s="335"/>
      <c r="RKE208" s="224"/>
      <c r="RKF208" s="424"/>
      <c r="RKG208" s="424"/>
      <c r="RKH208" s="333"/>
      <c r="RKI208" s="334"/>
      <c r="RKJ208" s="424"/>
      <c r="RKK208" s="224"/>
      <c r="RKL208" s="224"/>
      <c r="RKM208" s="335"/>
      <c r="RKN208" s="335"/>
      <c r="RKO208" s="224"/>
      <c r="RKP208" s="424"/>
      <c r="RKQ208" s="424"/>
      <c r="RKR208" s="333"/>
      <c r="RKS208" s="334"/>
      <c r="RKT208" s="424"/>
      <c r="RKU208" s="224"/>
      <c r="RKV208" s="224"/>
      <c r="RKW208" s="335"/>
      <c r="RKX208" s="335"/>
      <c r="RKY208" s="224"/>
      <c r="RKZ208" s="424"/>
      <c r="RLA208" s="424"/>
      <c r="RLB208" s="333"/>
      <c r="RLC208" s="334"/>
      <c r="RLD208" s="424"/>
      <c r="RLE208" s="224"/>
      <c r="RLF208" s="224"/>
      <c r="RLG208" s="335"/>
      <c r="RLH208" s="335"/>
      <c r="RLI208" s="224"/>
      <c r="RLJ208" s="424"/>
      <c r="RLK208" s="424"/>
      <c r="RLL208" s="333"/>
      <c r="RLM208" s="334"/>
      <c r="RLN208" s="424"/>
      <c r="RLO208" s="224"/>
      <c r="RLP208" s="224"/>
      <c r="RLQ208" s="335"/>
      <c r="RLR208" s="335"/>
      <c r="RLS208" s="224"/>
      <c r="RLT208" s="424"/>
      <c r="RLU208" s="424"/>
      <c r="RLV208" s="333"/>
      <c r="RLW208" s="334"/>
      <c r="RLX208" s="424"/>
      <c r="RLY208" s="224"/>
      <c r="RLZ208" s="224"/>
      <c r="RMA208" s="335"/>
      <c r="RMB208" s="335"/>
      <c r="RMC208" s="224"/>
      <c r="RMD208" s="424"/>
      <c r="RME208" s="424"/>
      <c r="RMF208" s="333"/>
      <c r="RMG208" s="334"/>
      <c r="RMH208" s="424"/>
      <c r="RMI208" s="224"/>
      <c r="RMJ208" s="224"/>
      <c r="RMK208" s="335"/>
      <c r="RML208" s="335"/>
      <c r="RMM208" s="224"/>
      <c r="RMN208" s="424"/>
      <c r="RMO208" s="424"/>
      <c r="RMP208" s="333"/>
      <c r="RMQ208" s="334"/>
      <c r="RMR208" s="424"/>
      <c r="RMS208" s="224"/>
      <c r="RMT208" s="224"/>
      <c r="RMU208" s="335"/>
      <c r="RMV208" s="335"/>
      <c r="RMW208" s="224"/>
      <c r="RMX208" s="424"/>
      <c r="RMY208" s="424"/>
      <c r="RMZ208" s="333"/>
      <c r="RNA208" s="334"/>
      <c r="RNB208" s="424"/>
      <c r="RNC208" s="224"/>
      <c r="RND208" s="224"/>
      <c r="RNE208" s="335"/>
      <c r="RNF208" s="335"/>
      <c r="RNG208" s="224"/>
      <c r="RNH208" s="424"/>
      <c r="RNI208" s="424"/>
      <c r="RNJ208" s="333"/>
      <c r="RNK208" s="334"/>
      <c r="RNL208" s="424"/>
      <c r="RNM208" s="224"/>
      <c r="RNN208" s="224"/>
      <c r="RNO208" s="335"/>
      <c r="RNP208" s="335"/>
      <c r="RNQ208" s="224"/>
      <c r="RNR208" s="424"/>
      <c r="RNS208" s="424"/>
      <c r="RNT208" s="333"/>
      <c r="RNU208" s="334"/>
      <c r="RNV208" s="424"/>
      <c r="RNW208" s="224"/>
      <c r="RNX208" s="224"/>
      <c r="RNY208" s="335"/>
      <c r="RNZ208" s="335"/>
      <c r="ROA208" s="224"/>
      <c r="ROB208" s="424"/>
      <c r="ROC208" s="424"/>
      <c r="ROD208" s="333"/>
      <c r="ROE208" s="334"/>
      <c r="ROF208" s="424"/>
      <c r="ROG208" s="224"/>
      <c r="ROH208" s="224"/>
      <c r="ROI208" s="335"/>
      <c r="ROJ208" s="335"/>
      <c r="ROK208" s="224"/>
      <c r="ROL208" s="424"/>
      <c r="ROM208" s="424"/>
      <c r="RON208" s="333"/>
      <c r="ROO208" s="334"/>
      <c r="ROP208" s="424"/>
      <c r="ROQ208" s="224"/>
      <c r="ROR208" s="224"/>
      <c r="ROS208" s="335"/>
      <c r="ROT208" s="335"/>
      <c r="ROU208" s="224"/>
      <c r="ROV208" s="424"/>
      <c r="ROW208" s="424"/>
      <c r="ROX208" s="333"/>
      <c r="ROY208" s="334"/>
      <c r="ROZ208" s="424"/>
      <c r="RPA208" s="224"/>
      <c r="RPB208" s="224"/>
      <c r="RPC208" s="335"/>
      <c r="RPD208" s="335"/>
      <c r="RPE208" s="224"/>
      <c r="RPF208" s="424"/>
      <c r="RPG208" s="424"/>
      <c r="RPH208" s="333"/>
      <c r="RPI208" s="334"/>
      <c r="RPJ208" s="424"/>
      <c r="RPK208" s="224"/>
      <c r="RPL208" s="224"/>
      <c r="RPM208" s="335"/>
      <c r="RPN208" s="335"/>
      <c r="RPO208" s="224"/>
      <c r="RPP208" s="424"/>
      <c r="RPQ208" s="424"/>
      <c r="RPR208" s="333"/>
      <c r="RPS208" s="334"/>
      <c r="RPT208" s="424"/>
      <c r="RPU208" s="224"/>
      <c r="RPV208" s="224"/>
      <c r="RPW208" s="335"/>
      <c r="RPX208" s="335"/>
      <c r="RPY208" s="224"/>
      <c r="RPZ208" s="424"/>
      <c r="RQA208" s="424"/>
      <c r="RQB208" s="333"/>
      <c r="RQC208" s="334"/>
      <c r="RQD208" s="424"/>
      <c r="RQE208" s="224"/>
      <c r="RQF208" s="224"/>
      <c r="RQG208" s="335"/>
      <c r="RQH208" s="335"/>
      <c r="RQI208" s="224"/>
      <c r="RQJ208" s="424"/>
      <c r="RQK208" s="424"/>
      <c r="RQL208" s="333"/>
      <c r="RQM208" s="334"/>
      <c r="RQN208" s="424"/>
      <c r="RQO208" s="224"/>
      <c r="RQP208" s="224"/>
      <c r="RQQ208" s="335"/>
      <c r="RQR208" s="335"/>
      <c r="RQS208" s="224"/>
      <c r="RQT208" s="424"/>
      <c r="RQU208" s="424"/>
      <c r="RQV208" s="333"/>
      <c r="RQW208" s="334"/>
      <c r="RQX208" s="424"/>
      <c r="RQY208" s="224"/>
      <c r="RQZ208" s="224"/>
      <c r="RRA208" s="335"/>
      <c r="RRB208" s="335"/>
      <c r="RRC208" s="224"/>
      <c r="RRD208" s="424"/>
      <c r="RRE208" s="424"/>
      <c r="RRF208" s="333"/>
      <c r="RRG208" s="334"/>
      <c r="RRH208" s="424"/>
      <c r="RRI208" s="224"/>
      <c r="RRJ208" s="224"/>
      <c r="RRK208" s="335"/>
      <c r="RRL208" s="335"/>
      <c r="RRM208" s="224"/>
      <c r="RRN208" s="424"/>
      <c r="RRO208" s="424"/>
      <c r="RRP208" s="333"/>
      <c r="RRQ208" s="334"/>
      <c r="RRR208" s="424"/>
      <c r="RRS208" s="224"/>
      <c r="RRT208" s="224"/>
      <c r="RRU208" s="335"/>
      <c r="RRV208" s="335"/>
      <c r="RRW208" s="224"/>
      <c r="RRX208" s="424"/>
      <c r="RRY208" s="424"/>
      <c r="RRZ208" s="333"/>
      <c r="RSA208" s="334"/>
      <c r="RSB208" s="424"/>
      <c r="RSC208" s="224"/>
      <c r="RSD208" s="224"/>
      <c r="RSE208" s="335"/>
      <c r="RSF208" s="335"/>
      <c r="RSG208" s="224"/>
      <c r="RSH208" s="424"/>
      <c r="RSI208" s="424"/>
      <c r="RSJ208" s="333"/>
      <c r="RSK208" s="334"/>
      <c r="RSL208" s="424"/>
      <c r="RSM208" s="224"/>
      <c r="RSN208" s="224"/>
      <c r="RSO208" s="335"/>
      <c r="RSP208" s="335"/>
      <c r="RSQ208" s="224"/>
      <c r="RSR208" s="424"/>
      <c r="RSS208" s="424"/>
      <c r="RST208" s="333"/>
      <c r="RSU208" s="334"/>
      <c r="RSV208" s="424"/>
      <c r="RSW208" s="224"/>
      <c r="RSX208" s="224"/>
      <c r="RSY208" s="335"/>
      <c r="RSZ208" s="335"/>
      <c r="RTA208" s="224"/>
      <c r="RTB208" s="424"/>
      <c r="RTC208" s="424"/>
      <c r="RTD208" s="333"/>
      <c r="RTE208" s="334"/>
      <c r="RTF208" s="424"/>
      <c r="RTG208" s="224"/>
      <c r="RTH208" s="224"/>
      <c r="RTI208" s="335"/>
      <c r="RTJ208" s="335"/>
      <c r="RTK208" s="224"/>
      <c r="RTL208" s="424"/>
      <c r="RTM208" s="424"/>
      <c r="RTN208" s="333"/>
      <c r="RTO208" s="334"/>
      <c r="RTP208" s="424"/>
      <c r="RTQ208" s="224"/>
      <c r="RTR208" s="224"/>
      <c r="RTS208" s="335"/>
      <c r="RTT208" s="335"/>
      <c r="RTU208" s="224"/>
      <c r="RTV208" s="424"/>
      <c r="RTW208" s="424"/>
      <c r="RTX208" s="333"/>
      <c r="RTY208" s="334"/>
      <c r="RTZ208" s="424"/>
      <c r="RUA208" s="224"/>
      <c r="RUB208" s="224"/>
      <c r="RUC208" s="335"/>
      <c r="RUD208" s="335"/>
      <c r="RUE208" s="224"/>
      <c r="RUF208" s="424"/>
      <c r="RUG208" s="424"/>
      <c r="RUH208" s="333"/>
      <c r="RUI208" s="334"/>
      <c r="RUJ208" s="424"/>
      <c r="RUK208" s="224"/>
      <c r="RUL208" s="224"/>
      <c r="RUM208" s="335"/>
      <c r="RUN208" s="335"/>
      <c r="RUO208" s="224"/>
      <c r="RUP208" s="424"/>
      <c r="RUQ208" s="424"/>
      <c r="RUR208" s="333"/>
      <c r="RUS208" s="334"/>
      <c r="RUT208" s="424"/>
      <c r="RUU208" s="224"/>
      <c r="RUV208" s="224"/>
      <c r="RUW208" s="335"/>
      <c r="RUX208" s="335"/>
      <c r="RUY208" s="224"/>
      <c r="RUZ208" s="424"/>
      <c r="RVA208" s="424"/>
      <c r="RVB208" s="333"/>
      <c r="RVC208" s="334"/>
      <c r="RVD208" s="424"/>
      <c r="RVE208" s="224"/>
      <c r="RVF208" s="224"/>
      <c r="RVG208" s="335"/>
      <c r="RVH208" s="335"/>
      <c r="RVI208" s="224"/>
      <c r="RVJ208" s="424"/>
      <c r="RVK208" s="424"/>
      <c r="RVL208" s="333"/>
      <c r="RVM208" s="334"/>
      <c r="RVN208" s="424"/>
      <c r="RVO208" s="224"/>
      <c r="RVP208" s="224"/>
      <c r="RVQ208" s="335"/>
      <c r="RVR208" s="335"/>
      <c r="RVS208" s="224"/>
      <c r="RVT208" s="424"/>
      <c r="RVU208" s="424"/>
      <c r="RVV208" s="333"/>
      <c r="RVW208" s="334"/>
      <c r="RVX208" s="424"/>
      <c r="RVY208" s="224"/>
      <c r="RVZ208" s="224"/>
      <c r="RWA208" s="335"/>
      <c r="RWB208" s="335"/>
      <c r="RWC208" s="224"/>
      <c r="RWD208" s="424"/>
      <c r="RWE208" s="424"/>
      <c r="RWF208" s="333"/>
      <c r="RWG208" s="334"/>
      <c r="RWH208" s="424"/>
      <c r="RWI208" s="224"/>
      <c r="RWJ208" s="224"/>
      <c r="RWK208" s="335"/>
      <c r="RWL208" s="335"/>
      <c r="RWM208" s="224"/>
      <c r="RWN208" s="424"/>
      <c r="RWO208" s="424"/>
      <c r="RWP208" s="333"/>
      <c r="RWQ208" s="334"/>
      <c r="RWR208" s="424"/>
      <c r="RWS208" s="224"/>
      <c r="RWT208" s="224"/>
      <c r="RWU208" s="335"/>
      <c r="RWV208" s="335"/>
      <c r="RWW208" s="224"/>
      <c r="RWX208" s="424"/>
      <c r="RWY208" s="424"/>
      <c r="RWZ208" s="333"/>
      <c r="RXA208" s="334"/>
      <c r="RXB208" s="424"/>
      <c r="RXC208" s="224"/>
      <c r="RXD208" s="224"/>
      <c r="RXE208" s="335"/>
      <c r="RXF208" s="335"/>
      <c r="RXG208" s="224"/>
      <c r="RXH208" s="424"/>
      <c r="RXI208" s="424"/>
      <c r="RXJ208" s="333"/>
      <c r="RXK208" s="334"/>
      <c r="RXL208" s="424"/>
      <c r="RXM208" s="224"/>
      <c r="RXN208" s="224"/>
      <c r="RXO208" s="335"/>
      <c r="RXP208" s="335"/>
      <c r="RXQ208" s="224"/>
      <c r="RXR208" s="424"/>
      <c r="RXS208" s="424"/>
      <c r="RXT208" s="333"/>
      <c r="RXU208" s="334"/>
      <c r="RXV208" s="424"/>
      <c r="RXW208" s="224"/>
      <c r="RXX208" s="224"/>
      <c r="RXY208" s="335"/>
      <c r="RXZ208" s="335"/>
      <c r="RYA208" s="224"/>
      <c r="RYB208" s="424"/>
      <c r="RYC208" s="424"/>
      <c r="RYD208" s="333"/>
      <c r="RYE208" s="334"/>
      <c r="RYF208" s="424"/>
      <c r="RYG208" s="224"/>
      <c r="RYH208" s="224"/>
      <c r="RYI208" s="335"/>
      <c r="RYJ208" s="335"/>
      <c r="RYK208" s="224"/>
      <c r="RYL208" s="424"/>
      <c r="RYM208" s="424"/>
      <c r="RYN208" s="333"/>
      <c r="RYO208" s="334"/>
      <c r="RYP208" s="424"/>
      <c r="RYQ208" s="224"/>
      <c r="RYR208" s="224"/>
      <c r="RYS208" s="335"/>
      <c r="RYT208" s="335"/>
      <c r="RYU208" s="224"/>
      <c r="RYV208" s="424"/>
      <c r="RYW208" s="424"/>
      <c r="RYX208" s="333"/>
      <c r="RYY208" s="334"/>
      <c r="RYZ208" s="424"/>
      <c r="RZA208" s="224"/>
      <c r="RZB208" s="224"/>
      <c r="RZC208" s="335"/>
      <c r="RZD208" s="335"/>
      <c r="RZE208" s="224"/>
      <c r="RZF208" s="424"/>
      <c r="RZG208" s="424"/>
      <c r="RZH208" s="333"/>
      <c r="RZI208" s="334"/>
      <c r="RZJ208" s="424"/>
      <c r="RZK208" s="224"/>
      <c r="RZL208" s="224"/>
      <c r="RZM208" s="335"/>
      <c r="RZN208" s="335"/>
      <c r="RZO208" s="224"/>
      <c r="RZP208" s="424"/>
      <c r="RZQ208" s="424"/>
      <c r="RZR208" s="333"/>
      <c r="RZS208" s="334"/>
      <c r="RZT208" s="424"/>
      <c r="RZU208" s="224"/>
      <c r="RZV208" s="224"/>
      <c r="RZW208" s="335"/>
      <c r="RZX208" s="335"/>
      <c r="RZY208" s="224"/>
      <c r="RZZ208" s="424"/>
      <c r="SAA208" s="424"/>
      <c r="SAB208" s="333"/>
      <c r="SAC208" s="334"/>
      <c r="SAD208" s="424"/>
      <c r="SAE208" s="224"/>
      <c r="SAF208" s="224"/>
      <c r="SAG208" s="335"/>
      <c r="SAH208" s="335"/>
      <c r="SAI208" s="224"/>
      <c r="SAJ208" s="424"/>
      <c r="SAK208" s="424"/>
      <c r="SAL208" s="333"/>
      <c r="SAM208" s="334"/>
      <c r="SAN208" s="424"/>
      <c r="SAO208" s="224"/>
      <c r="SAP208" s="224"/>
      <c r="SAQ208" s="335"/>
      <c r="SAR208" s="335"/>
      <c r="SAS208" s="224"/>
      <c r="SAT208" s="424"/>
      <c r="SAU208" s="424"/>
      <c r="SAV208" s="333"/>
      <c r="SAW208" s="334"/>
      <c r="SAX208" s="424"/>
      <c r="SAY208" s="224"/>
      <c r="SAZ208" s="224"/>
      <c r="SBA208" s="335"/>
      <c r="SBB208" s="335"/>
      <c r="SBC208" s="224"/>
      <c r="SBD208" s="424"/>
      <c r="SBE208" s="424"/>
      <c r="SBF208" s="333"/>
      <c r="SBG208" s="334"/>
      <c r="SBH208" s="424"/>
      <c r="SBI208" s="224"/>
      <c r="SBJ208" s="224"/>
      <c r="SBK208" s="335"/>
      <c r="SBL208" s="335"/>
      <c r="SBM208" s="224"/>
      <c r="SBN208" s="424"/>
      <c r="SBO208" s="424"/>
      <c r="SBP208" s="333"/>
      <c r="SBQ208" s="334"/>
      <c r="SBR208" s="424"/>
      <c r="SBS208" s="224"/>
      <c r="SBT208" s="224"/>
      <c r="SBU208" s="335"/>
      <c r="SBV208" s="335"/>
      <c r="SBW208" s="224"/>
      <c r="SBX208" s="424"/>
      <c r="SBY208" s="424"/>
      <c r="SBZ208" s="333"/>
      <c r="SCA208" s="334"/>
      <c r="SCB208" s="424"/>
      <c r="SCC208" s="224"/>
      <c r="SCD208" s="224"/>
      <c r="SCE208" s="335"/>
      <c r="SCF208" s="335"/>
      <c r="SCG208" s="224"/>
      <c r="SCH208" s="424"/>
      <c r="SCI208" s="424"/>
      <c r="SCJ208" s="333"/>
      <c r="SCK208" s="334"/>
      <c r="SCL208" s="424"/>
      <c r="SCM208" s="224"/>
      <c r="SCN208" s="224"/>
      <c r="SCO208" s="335"/>
      <c r="SCP208" s="335"/>
      <c r="SCQ208" s="224"/>
      <c r="SCR208" s="424"/>
      <c r="SCS208" s="424"/>
      <c r="SCT208" s="333"/>
      <c r="SCU208" s="334"/>
      <c r="SCV208" s="424"/>
      <c r="SCW208" s="224"/>
      <c r="SCX208" s="224"/>
      <c r="SCY208" s="335"/>
      <c r="SCZ208" s="335"/>
      <c r="SDA208" s="224"/>
      <c r="SDB208" s="424"/>
      <c r="SDC208" s="424"/>
      <c r="SDD208" s="333"/>
      <c r="SDE208" s="334"/>
      <c r="SDF208" s="424"/>
      <c r="SDG208" s="224"/>
      <c r="SDH208" s="224"/>
      <c r="SDI208" s="335"/>
      <c r="SDJ208" s="335"/>
      <c r="SDK208" s="224"/>
      <c r="SDL208" s="424"/>
      <c r="SDM208" s="424"/>
      <c r="SDN208" s="333"/>
      <c r="SDO208" s="334"/>
      <c r="SDP208" s="424"/>
      <c r="SDQ208" s="224"/>
      <c r="SDR208" s="224"/>
      <c r="SDS208" s="335"/>
      <c r="SDT208" s="335"/>
      <c r="SDU208" s="224"/>
      <c r="SDV208" s="424"/>
      <c r="SDW208" s="424"/>
      <c r="SDX208" s="333"/>
      <c r="SDY208" s="334"/>
      <c r="SDZ208" s="424"/>
      <c r="SEA208" s="224"/>
      <c r="SEB208" s="224"/>
      <c r="SEC208" s="335"/>
      <c r="SED208" s="335"/>
      <c r="SEE208" s="224"/>
      <c r="SEF208" s="424"/>
      <c r="SEG208" s="424"/>
      <c r="SEH208" s="333"/>
      <c r="SEI208" s="334"/>
      <c r="SEJ208" s="424"/>
      <c r="SEK208" s="224"/>
      <c r="SEL208" s="224"/>
      <c r="SEM208" s="335"/>
      <c r="SEN208" s="335"/>
      <c r="SEO208" s="224"/>
      <c r="SEP208" s="424"/>
      <c r="SEQ208" s="424"/>
      <c r="SER208" s="333"/>
      <c r="SES208" s="334"/>
      <c r="SET208" s="424"/>
      <c r="SEU208" s="224"/>
      <c r="SEV208" s="224"/>
      <c r="SEW208" s="335"/>
      <c r="SEX208" s="335"/>
      <c r="SEY208" s="224"/>
      <c r="SEZ208" s="424"/>
      <c r="SFA208" s="424"/>
      <c r="SFB208" s="333"/>
      <c r="SFC208" s="334"/>
      <c r="SFD208" s="424"/>
      <c r="SFE208" s="224"/>
      <c r="SFF208" s="224"/>
      <c r="SFG208" s="335"/>
      <c r="SFH208" s="335"/>
      <c r="SFI208" s="224"/>
      <c r="SFJ208" s="424"/>
      <c r="SFK208" s="424"/>
      <c r="SFL208" s="333"/>
      <c r="SFM208" s="334"/>
      <c r="SFN208" s="424"/>
      <c r="SFO208" s="224"/>
      <c r="SFP208" s="224"/>
      <c r="SFQ208" s="335"/>
      <c r="SFR208" s="335"/>
      <c r="SFS208" s="224"/>
      <c r="SFT208" s="424"/>
      <c r="SFU208" s="424"/>
      <c r="SFV208" s="333"/>
      <c r="SFW208" s="334"/>
      <c r="SFX208" s="424"/>
      <c r="SFY208" s="224"/>
      <c r="SFZ208" s="224"/>
      <c r="SGA208" s="335"/>
      <c r="SGB208" s="335"/>
      <c r="SGC208" s="224"/>
      <c r="SGD208" s="424"/>
      <c r="SGE208" s="424"/>
      <c r="SGF208" s="333"/>
      <c r="SGG208" s="334"/>
      <c r="SGH208" s="424"/>
      <c r="SGI208" s="224"/>
      <c r="SGJ208" s="224"/>
      <c r="SGK208" s="335"/>
      <c r="SGL208" s="335"/>
      <c r="SGM208" s="224"/>
      <c r="SGN208" s="424"/>
      <c r="SGO208" s="424"/>
      <c r="SGP208" s="333"/>
      <c r="SGQ208" s="334"/>
      <c r="SGR208" s="424"/>
      <c r="SGS208" s="224"/>
      <c r="SGT208" s="224"/>
      <c r="SGU208" s="335"/>
      <c r="SGV208" s="335"/>
      <c r="SGW208" s="224"/>
      <c r="SGX208" s="424"/>
      <c r="SGY208" s="424"/>
      <c r="SGZ208" s="333"/>
      <c r="SHA208" s="334"/>
      <c r="SHB208" s="424"/>
      <c r="SHC208" s="224"/>
      <c r="SHD208" s="224"/>
      <c r="SHE208" s="335"/>
      <c r="SHF208" s="335"/>
      <c r="SHG208" s="224"/>
      <c r="SHH208" s="424"/>
      <c r="SHI208" s="424"/>
      <c r="SHJ208" s="333"/>
      <c r="SHK208" s="334"/>
      <c r="SHL208" s="424"/>
      <c r="SHM208" s="224"/>
      <c r="SHN208" s="224"/>
      <c r="SHO208" s="335"/>
      <c r="SHP208" s="335"/>
      <c r="SHQ208" s="224"/>
      <c r="SHR208" s="424"/>
      <c r="SHS208" s="424"/>
      <c r="SHT208" s="333"/>
      <c r="SHU208" s="334"/>
      <c r="SHV208" s="424"/>
      <c r="SHW208" s="224"/>
      <c r="SHX208" s="224"/>
      <c r="SHY208" s="335"/>
      <c r="SHZ208" s="335"/>
      <c r="SIA208" s="224"/>
      <c r="SIB208" s="424"/>
      <c r="SIC208" s="424"/>
      <c r="SID208" s="333"/>
      <c r="SIE208" s="334"/>
      <c r="SIF208" s="424"/>
      <c r="SIG208" s="224"/>
      <c r="SIH208" s="224"/>
      <c r="SII208" s="335"/>
      <c r="SIJ208" s="335"/>
      <c r="SIK208" s="224"/>
      <c r="SIL208" s="424"/>
      <c r="SIM208" s="424"/>
      <c r="SIN208" s="333"/>
      <c r="SIO208" s="334"/>
      <c r="SIP208" s="424"/>
      <c r="SIQ208" s="224"/>
      <c r="SIR208" s="224"/>
      <c r="SIS208" s="335"/>
      <c r="SIT208" s="335"/>
      <c r="SIU208" s="224"/>
      <c r="SIV208" s="424"/>
      <c r="SIW208" s="424"/>
      <c r="SIX208" s="333"/>
      <c r="SIY208" s="334"/>
      <c r="SIZ208" s="424"/>
      <c r="SJA208" s="224"/>
      <c r="SJB208" s="224"/>
      <c r="SJC208" s="335"/>
      <c r="SJD208" s="335"/>
      <c r="SJE208" s="224"/>
      <c r="SJF208" s="424"/>
      <c r="SJG208" s="424"/>
      <c r="SJH208" s="333"/>
      <c r="SJI208" s="334"/>
      <c r="SJJ208" s="424"/>
      <c r="SJK208" s="224"/>
      <c r="SJL208" s="224"/>
      <c r="SJM208" s="335"/>
      <c r="SJN208" s="335"/>
      <c r="SJO208" s="224"/>
      <c r="SJP208" s="424"/>
      <c r="SJQ208" s="424"/>
      <c r="SJR208" s="333"/>
      <c r="SJS208" s="334"/>
      <c r="SJT208" s="424"/>
      <c r="SJU208" s="224"/>
      <c r="SJV208" s="224"/>
      <c r="SJW208" s="335"/>
      <c r="SJX208" s="335"/>
      <c r="SJY208" s="224"/>
      <c r="SJZ208" s="424"/>
      <c r="SKA208" s="424"/>
      <c r="SKB208" s="333"/>
      <c r="SKC208" s="334"/>
      <c r="SKD208" s="424"/>
      <c r="SKE208" s="224"/>
      <c r="SKF208" s="224"/>
      <c r="SKG208" s="335"/>
      <c r="SKH208" s="335"/>
      <c r="SKI208" s="224"/>
      <c r="SKJ208" s="424"/>
      <c r="SKK208" s="424"/>
      <c r="SKL208" s="333"/>
      <c r="SKM208" s="334"/>
      <c r="SKN208" s="424"/>
      <c r="SKO208" s="224"/>
      <c r="SKP208" s="224"/>
      <c r="SKQ208" s="335"/>
      <c r="SKR208" s="335"/>
      <c r="SKS208" s="224"/>
      <c r="SKT208" s="424"/>
      <c r="SKU208" s="424"/>
      <c r="SKV208" s="333"/>
      <c r="SKW208" s="334"/>
      <c r="SKX208" s="424"/>
      <c r="SKY208" s="224"/>
      <c r="SKZ208" s="224"/>
      <c r="SLA208" s="335"/>
      <c r="SLB208" s="335"/>
      <c r="SLC208" s="224"/>
      <c r="SLD208" s="424"/>
      <c r="SLE208" s="424"/>
      <c r="SLF208" s="333"/>
      <c r="SLG208" s="334"/>
      <c r="SLH208" s="424"/>
      <c r="SLI208" s="224"/>
      <c r="SLJ208" s="224"/>
      <c r="SLK208" s="335"/>
      <c r="SLL208" s="335"/>
      <c r="SLM208" s="224"/>
      <c r="SLN208" s="424"/>
      <c r="SLO208" s="424"/>
      <c r="SLP208" s="333"/>
      <c r="SLQ208" s="334"/>
      <c r="SLR208" s="424"/>
      <c r="SLS208" s="224"/>
      <c r="SLT208" s="224"/>
      <c r="SLU208" s="335"/>
      <c r="SLV208" s="335"/>
      <c r="SLW208" s="224"/>
      <c r="SLX208" s="424"/>
      <c r="SLY208" s="424"/>
      <c r="SLZ208" s="333"/>
      <c r="SMA208" s="334"/>
      <c r="SMB208" s="424"/>
      <c r="SMC208" s="224"/>
      <c r="SMD208" s="224"/>
      <c r="SME208" s="335"/>
      <c r="SMF208" s="335"/>
      <c r="SMG208" s="224"/>
      <c r="SMH208" s="424"/>
      <c r="SMI208" s="424"/>
      <c r="SMJ208" s="333"/>
      <c r="SMK208" s="334"/>
      <c r="SML208" s="424"/>
      <c r="SMM208" s="224"/>
      <c r="SMN208" s="224"/>
      <c r="SMO208" s="335"/>
      <c r="SMP208" s="335"/>
      <c r="SMQ208" s="224"/>
      <c r="SMR208" s="424"/>
      <c r="SMS208" s="424"/>
      <c r="SMT208" s="333"/>
      <c r="SMU208" s="334"/>
      <c r="SMV208" s="424"/>
      <c r="SMW208" s="224"/>
      <c r="SMX208" s="224"/>
      <c r="SMY208" s="335"/>
      <c r="SMZ208" s="335"/>
      <c r="SNA208" s="224"/>
      <c r="SNB208" s="424"/>
      <c r="SNC208" s="424"/>
      <c r="SND208" s="333"/>
      <c r="SNE208" s="334"/>
      <c r="SNF208" s="424"/>
      <c r="SNG208" s="224"/>
      <c r="SNH208" s="224"/>
      <c r="SNI208" s="335"/>
      <c r="SNJ208" s="335"/>
      <c r="SNK208" s="224"/>
      <c r="SNL208" s="424"/>
      <c r="SNM208" s="424"/>
      <c r="SNN208" s="333"/>
      <c r="SNO208" s="334"/>
      <c r="SNP208" s="424"/>
      <c r="SNQ208" s="224"/>
      <c r="SNR208" s="224"/>
      <c r="SNS208" s="335"/>
      <c r="SNT208" s="335"/>
      <c r="SNU208" s="224"/>
      <c r="SNV208" s="424"/>
      <c r="SNW208" s="424"/>
      <c r="SNX208" s="333"/>
      <c r="SNY208" s="334"/>
      <c r="SNZ208" s="424"/>
      <c r="SOA208" s="224"/>
      <c r="SOB208" s="224"/>
      <c r="SOC208" s="335"/>
      <c r="SOD208" s="335"/>
      <c r="SOE208" s="224"/>
      <c r="SOF208" s="424"/>
      <c r="SOG208" s="424"/>
      <c r="SOH208" s="333"/>
      <c r="SOI208" s="334"/>
      <c r="SOJ208" s="424"/>
      <c r="SOK208" s="224"/>
      <c r="SOL208" s="224"/>
      <c r="SOM208" s="335"/>
      <c r="SON208" s="335"/>
      <c r="SOO208" s="224"/>
      <c r="SOP208" s="424"/>
      <c r="SOQ208" s="424"/>
      <c r="SOR208" s="333"/>
      <c r="SOS208" s="334"/>
      <c r="SOT208" s="424"/>
      <c r="SOU208" s="224"/>
      <c r="SOV208" s="224"/>
      <c r="SOW208" s="335"/>
      <c r="SOX208" s="335"/>
      <c r="SOY208" s="224"/>
      <c r="SOZ208" s="424"/>
      <c r="SPA208" s="424"/>
      <c r="SPB208" s="333"/>
      <c r="SPC208" s="334"/>
      <c r="SPD208" s="424"/>
      <c r="SPE208" s="224"/>
      <c r="SPF208" s="224"/>
      <c r="SPG208" s="335"/>
      <c r="SPH208" s="335"/>
      <c r="SPI208" s="224"/>
      <c r="SPJ208" s="424"/>
      <c r="SPK208" s="424"/>
      <c r="SPL208" s="333"/>
      <c r="SPM208" s="334"/>
      <c r="SPN208" s="424"/>
      <c r="SPO208" s="224"/>
      <c r="SPP208" s="224"/>
      <c r="SPQ208" s="335"/>
      <c r="SPR208" s="335"/>
      <c r="SPS208" s="224"/>
      <c r="SPT208" s="424"/>
      <c r="SPU208" s="424"/>
      <c r="SPV208" s="333"/>
      <c r="SPW208" s="334"/>
      <c r="SPX208" s="424"/>
      <c r="SPY208" s="224"/>
      <c r="SPZ208" s="224"/>
      <c r="SQA208" s="335"/>
      <c r="SQB208" s="335"/>
      <c r="SQC208" s="224"/>
      <c r="SQD208" s="424"/>
      <c r="SQE208" s="424"/>
      <c r="SQF208" s="333"/>
      <c r="SQG208" s="334"/>
      <c r="SQH208" s="424"/>
      <c r="SQI208" s="224"/>
      <c r="SQJ208" s="224"/>
      <c r="SQK208" s="335"/>
      <c r="SQL208" s="335"/>
      <c r="SQM208" s="224"/>
      <c r="SQN208" s="424"/>
      <c r="SQO208" s="424"/>
      <c r="SQP208" s="333"/>
      <c r="SQQ208" s="334"/>
      <c r="SQR208" s="424"/>
      <c r="SQS208" s="224"/>
      <c r="SQT208" s="224"/>
      <c r="SQU208" s="335"/>
      <c r="SQV208" s="335"/>
      <c r="SQW208" s="224"/>
      <c r="SQX208" s="424"/>
      <c r="SQY208" s="424"/>
      <c r="SQZ208" s="333"/>
      <c r="SRA208" s="334"/>
      <c r="SRB208" s="424"/>
      <c r="SRC208" s="224"/>
      <c r="SRD208" s="224"/>
      <c r="SRE208" s="335"/>
      <c r="SRF208" s="335"/>
      <c r="SRG208" s="224"/>
      <c r="SRH208" s="424"/>
      <c r="SRI208" s="424"/>
      <c r="SRJ208" s="333"/>
      <c r="SRK208" s="334"/>
      <c r="SRL208" s="424"/>
      <c r="SRM208" s="224"/>
      <c r="SRN208" s="224"/>
      <c r="SRO208" s="335"/>
      <c r="SRP208" s="335"/>
      <c r="SRQ208" s="224"/>
      <c r="SRR208" s="424"/>
      <c r="SRS208" s="424"/>
      <c r="SRT208" s="333"/>
      <c r="SRU208" s="334"/>
      <c r="SRV208" s="424"/>
      <c r="SRW208" s="224"/>
      <c r="SRX208" s="224"/>
      <c r="SRY208" s="335"/>
      <c r="SRZ208" s="335"/>
      <c r="SSA208" s="224"/>
      <c r="SSB208" s="424"/>
      <c r="SSC208" s="424"/>
      <c r="SSD208" s="333"/>
      <c r="SSE208" s="334"/>
      <c r="SSF208" s="424"/>
      <c r="SSG208" s="224"/>
      <c r="SSH208" s="224"/>
      <c r="SSI208" s="335"/>
      <c r="SSJ208" s="335"/>
      <c r="SSK208" s="224"/>
      <c r="SSL208" s="424"/>
      <c r="SSM208" s="424"/>
      <c r="SSN208" s="333"/>
      <c r="SSO208" s="334"/>
      <c r="SSP208" s="424"/>
      <c r="SSQ208" s="224"/>
      <c r="SSR208" s="224"/>
      <c r="SSS208" s="335"/>
      <c r="SST208" s="335"/>
      <c r="SSU208" s="224"/>
      <c r="SSV208" s="424"/>
      <c r="SSW208" s="424"/>
      <c r="SSX208" s="333"/>
      <c r="SSY208" s="334"/>
      <c r="SSZ208" s="424"/>
      <c r="STA208" s="224"/>
      <c r="STB208" s="224"/>
      <c r="STC208" s="335"/>
      <c r="STD208" s="335"/>
      <c r="STE208" s="224"/>
      <c r="STF208" s="424"/>
      <c r="STG208" s="424"/>
      <c r="STH208" s="333"/>
      <c r="STI208" s="334"/>
      <c r="STJ208" s="424"/>
      <c r="STK208" s="224"/>
      <c r="STL208" s="224"/>
      <c r="STM208" s="335"/>
      <c r="STN208" s="335"/>
      <c r="STO208" s="224"/>
      <c r="STP208" s="424"/>
      <c r="STQ208" s="424"/>
      <c r="STR208" s="333"/>
      <c r="STS208" s="334"/>
      <c r="STT208" s="424"/>
      <c r="STU208" s="224"/>
      <c r="STV208" s="224"/>
      <c r="STW208" s="335"/>
      <c r="STX208" s="335"/>
      <c r="STY208" s="224"/>
      <c r="STZ208" s="424"/>
      <c r="SUA208" s="424"/>
      <c r="SUB208" s="333"/>
      <c r="SUC208" s="334"/>
      <c r="SUD208" s="424"/>
      <c r="SUE208" s="224"/>
      <c r="SUF208" s="224"/>
      <c r="SUG208" s="335"/>
      <c r="SUH208" s="335"/>
      <c r="SUI208" s="224"/>
      <c r="SUJ208" s="424"/>
      <c r="SUK208" s="424"/>
      <c r="SUL208" s="333"/>
      <c r="SUM208" s="334"/>
      <c r="SUN208" s="424"/>
      <c r="SUO208" s="224"/>
      <c r="SUP208" s="224"/>
      <c r="SUQ208" s="335"/>
      <c r="SUR208" s="335"/>
      <c r="SUS208" s="224"/>
      <c r="SUT208" s="424"/>
      <c r="SUU208" s="424"/>
      <c r="SUV208" s="333"/>
      <c r="SUW208" s="334"/>
      <c r="SUX208" s="424"/>
      <c r="SUY208" s="224"/>
      <c r="SUZ208" s="224"/>
      <c r="SVA208" s="335"/>
      <c r="SVB208" s="335"/>
      <c r="SVC208" s="224"/>
      <c r="SVD208" s="424"/>
      <c r="SVE208" s="424"/>
      <c r="SVF208" s="333"/>
      <c r="SVG208" s="334"/>
      <c r="SVH208" s="424"/>
      <c r="SVI208" s="224"/>
      <c r="SVJ208" s="224"/>
      <c r="SVK208" s="335"/>
      <c r="SVL208" s="335"/>
      <c r="SVM208" s="224"/>
      <c r="SVN208" s="424"/>
      <c r="SVO208" s="424"/>
      <c r="SVP208" s="333"/>
      <c r="SVQ208" s="334"/>
      <c r="SVR208" s="424"/>
      <c r="SVS208" s="224"/>
      <c r="SVT208" s="224"/>
      <c r="SVU208" s="335"/>
      <c r="SVV208" s="335"/>
      <c r="SVW208" s="224"/>
      <c r="SVX208" s="424"/>
      <c r="SVY208" s="424"/>
      <c r="SVZ208" s="333"/>
      <c r="SWA208" s="334"/>
      <c r="SWB208" s="424"/>
      <c r="SWC208" s="224"/>
      <c r="SWD208" s="224"/>
      <c r="SWE208" s="335"/>
      <c r="SWF208" s="335"/>
      <c r="SWG208" s="224"/>
      <c r="SWH208" s="424"/>
      <c r="SWI208" s="424"/>
      <c r="SWJ208" s="333"/>
      <c r="SWK208" s="334"/>
      <c r="SWL208" s="424"/>
      <c r="SWM208" s="224"/>
      <c r="SWN208" s="224"/>
      <c r="SWO208" s="335"/>
      <c r="SWP208" s="335"/>
      <c r="SWQ208" s="224"/>
      <c r="SWR208" s="424"/>
      <c r="SWS208" s="424"/>
      <c r="SWT208" s="333"/>
      <c r="SWU208" s="334"/>
      <c r="SWV208" s="424"/>
      <c r="SWW208" s="224"/>
      <c r="SWX208" s="224"/>
      <c r="SWY208" s="335"/>
      <c r="SWZ208" s="335"/>
      <c r="SXA208" s="224"/>
      <c r="SXB208" s="424"/>
      <c r="SXC208" s="424"/>
      <c r="SXD208" s="333"/>
      <c r="SXE208" s="334"/>
      <c r="SXF208" s="424"/>
      <c r="SXG208" s="224"/>
      <c r="SXH208" s="224"/>
      <c r="SXI208" s="335"/>
      <c r="SXJ208" s="335"/>
      <c r="SXK208" s="224"/>
      <c r="SXL208" s="424"/>
      <c r="SXM208" s="424"/>
      <c r="SXN208" s="333"/>
      <c r="SXO208" s="334"/>
      <c r="SXP208" s="424"/>
      <c r="SXQ208" s="224"/>
      <c r="SXR208" s="224"/>
      <c r="SXS208" s="335"/>
      <c r="SXT208" s="335"/>
      <c r="SXU208" s="224"/>
      <c r="SXV208" s="424"/>
      <c r="SXW208" s="424"/>
      <c r="SXX208" s="333"/>
      <c r="SXY208" s="334"/>
      <c r="SXZ208" s="424"/>
      <c r="SYA208" s="224"/>
      <c r="SYB208" s="224"/>
      <c r="SYC208" s="335"/>
      <c r="SYD208" s="335"/>
      <c r="SYE208" s="224"/>
      <c r="SYF208" s="424"/>
      <c r="SYG208" s="424"/>
      <c r="SYH208" s="333"/>
      <c r="SYI208" s="334"/>
      <c r="SYJ208" s="424"/>
      <c r="SYK208" s="224"/>
      <c r="SYL208" s="224"/>
      <c r="SYM208" s="335"/>
      <c r="SYN208" s="335"/>
      <c r="SYO208" s="224"/>
      <c r="SYP208" s="424"/>
      <c r="SYQ208" s="424"/>
      <c r="SYR208" s="333"/>
      <c r="SYS208" s="334"/>
      <c r="SYT208" s="424"/>
      <c r="SYU208" s="224"/>
      <c r="SYV208" s="224"/>
      <c r="SYW208" s="335"/>
      <c r="SYX208" s="335"/>
      <c r="SYY208" s="224"/>
      <c r="SYZ208" s="424"/>
      <c r="SZA208" s="424"/>
      <c r="SZB208" s="333"/>
      <c r="SZC208" s="334"/>
      <c r="SZD208" s="424"/>
      <c r="SZE208" s="224"/>
      <c r="SZF208" s="224"/>
      <c r="SZG208" s="335"/>
      <c r="SZH208" s="335"/>
      <c r="SZI208" s="224"/>
      <c r="SZJ208" s="424"/>
      <c r="SZK208" s="424"/>
      <c r="SZL208" s="333"/>
      <c r="SZM208" s="334"/>
      <c r="SZN208" s="424"/>
      <c r="SZO208" s="224"/>
      <c r="SZP208" s="224"/>
      <c r="SZQ208" s="335"/>
      <c r="SZR208" s="335"/>
      <c r="SZS208" s="224"/>
      <c r="SZT208" s="424"/>
      <c r="SZU208" s="424"/>
      <c r="SZV208" s="333"/>
      <c r="SZW208" s="334"/>
      <c r="SZX208" s="424"/>
      <c r="SZY208" s="224"/>
      <c r="SZZ208" s="224"/>
      <c r="TAA208" s="335"/>
      <c r="TAB208" s="335"/>
      <c r="TAC208" s="224"/>
      <c r="TAD208" s="424"/>
      <c r="TAE208" s="424"/>
      <c r="TAF208" s="333"/>
      <c r="TAG208" s="334"/>
      <c r="TAH208" s="424"/>
      <c r="TAI208" s="224"/>
      <c r="TAJ208" s="224"/>
      <c r="TAK208" s="335"/>
      <c r="TAL208" s="335"/>
      <c r="TAM208" s="224"/>
      <c r="TAN208" s="424"/>
      <c r="TAO208" s="424"/>
      <c r="TAP208" s="333"/>
      <c r="TAQ208" s="334"/>
      <c r="TAR208" s="424"/>
      <c r="TAS208" s="224"/>
      <c r="TAT208" s="224"/>
      <c r="TAU208" s="335"/>
      <c r="TAV208" s="335"/>
      <c r="TAW208" s="224"/>
      <c r="TAX208" s="424"/>
      <c r="TAY208" s="424"/>
      <c r="TAZ208" s="333"/>
      <c r="TBA208" s="334"/>
      <c r="TBB208" s="424"/>
      <c r="TBC208" s="224"/>
      <c r="TBD208" s="224"/>
      <c r="TBE208" s="335"/>
      <c r="TBF208" s="335"/>
      <c r="TBG208" s="224"/>
      <c r="TBH208" s="424"/>
      <c r="TBI208" s="424"/>
      <c r="TBJ208" s="333"/>
      <c r="TBK208" s="334"/>
      <c r="TBL208" s="424"/>
      <c r="TBM208" s="224"/>
      <c r="TBN208" s="224"/>
      <c r="TBO208" s="335"/>
      <c r="TBP208" s="335"/>
      <c r="TBQ208" s="224"/>
      <c r="TBR208" s="424"/>
      <c r="TBS208" s="424"/>
      <c r="TBT208" s="333"/>
      <c r="TBU208" s="334"/>
      <c r="TBV208" s="424"/>
      <c r="TBW208" s="224"/>
      <c r="TBX208" s="224"/>
      <c r="TBY208" s="335"/>
      <c r="TBZ208" s="335"/>
      <c r="TCA208" s="224"/>
      <c r="TCB208" s="424"/>
      <c r="TCC208" s="424"/>
      <c r="TCD208" s="333"/>
      <c r="TCE208" s="334"/>
      <c r="TCF208" s="424"/>
      <c r="TCG208" s="224"/>
      <c r="TCH208" s="224"/>
      <c r="TCI208" s="335"/>
      <c r="TCJ208" s="335"/>
      <c r="TCK208" s="224"/>
      <c r="TCL208" s="424"/>
      <c r="TCM208" s="424"/>
      <c r="TCN208" s="333"/>
      <c r="TCO208" s="334"/>
      <c r="TCP208" s="424"/>
      <c r="TCQ208" s="224"/>
      <c r="TCR208" s="224"/>
      <c r="TCS208" s="335"/>
      <c r="TCT208" s="335"/>
      <c r="TCU208" s="224"/>
      <c r="TCV208" s="424"/>
      <c r="TCW208" s="424"/>
      <c r="TCX208" s="333"/>
      <c r="TCY208" s="334"/>
      <c r="TCZ208" s="424"/>
      <c r="TDA208" s="224"/>
      <c r="TDB208" s="224"/>
      <c r="TDC208" s="335"/>
      <c r="TDD208" s="335"/>
      <c r="TDE208" s="224"/>
      <c r="TDF208" s="424"/>
      <c r="TDG208" s="424"/>
      <c r="TDH208" s="333"/>
      <c r="TDI208" s="334"/>
      <c r="TDJ208" s="424"/>
      <c r="TDK208" s="224"/>
      <c r="TDL208" s="224"/>
      <c r="TDM208" s="335"/>
      <c r="TDN208" s="335"/>
      <c r="TDO208" s="224"/>
      <c r="TDP208" s="424"/>
      <c r="TDQ208" s="424"/>
      <c r="TDR208" s="333"/>
      <c r="TDS208" s="334"/>
      <c r="TDT208" s="424"/>
      <c r="TDU208" s="224"/>
      <c r="TDV208" s="224"/>
      <c r="TDW208" s="335"/>
      <c r="TDX208" s="335"/>
      <c r="TDY208" s="224"/>
      <c r="TDZ208" s="424"/>
      <c r="TEA208" s="424"/>
      <c r="TEB208" s="333"/>
      <c r="TEC208" s="334"/>
      <c r="TED208" s="424"/>
      <c r="TEE208" s="224"/>
      <c r="TEF208" s="224"/>
      <c r="TEG208" s="335"/>
      <c r="TEH208" s="335"/>
      <c r="TEI208" s="224"/>
      <c r="TEJ208" s="424"/>
      <c r="TEK208" s="424"/>
      <c r="TEL208" s="333"/>
      <c r="TEM208" s="334"/>
      <c r="TEN208" s="424"/>
      <c r="TEO208" s="224"/>
      <c r="TEP208" s="224"/>
      <c r="TEQ208" s="335"/>
      <c r="TER208" s="335"/>
      <c r="TES208" s="224"/>
      <c r="TET208" s="424"/>
      <c r="TEU208" s="424"/>
      <c r="TEV208" s="333"/>
      <c r="TEW208" s="334"/>
      <c r="TEX208" s="424"/>
      <c r="TEY208" s="224"/>
      <c r="TEZ208" s="224"/>
      <c r="TFA208" s="335"/>
      <c r="TFB208" s="335"/>
      <c r="TFC208" s="224"/>
      <c r="TFD208" s="424"/>
      <c r="TFE208" s="424"/>
      <c r="TFF208" s="333"/>
      <c r="TFG208" s="334"/>
      <c r="TFH208" s="424"/>
      <c r="TFI208" s="224"/>
      <c r="TFJ208" s="224"/>
      <c r="TFK208" s="335"/>
      <c r="TFL208" s="335"/>
      <c r="TFM208" s="224"/>
      <c r="TFN208" s="424"/>
      <c r="TFO208" s="424"/>
      <c r="TFP208" s="333"/>
      <c r="TFQ208" s="334"/>
      <c r="TFR208" s="424"/>
      <c r="TFS208" s="224"/>
      <c r="TFT208" s="224"/>
      <c r="TFU208" s="335"/>
      <c r="TFV208" s="335"/>
      <c r="TFW208" s="224"/>
      <c r="TFX208" s="424"/>
      <c r="TFY208" s="424"/>
      <c r="TFZ208" s="333"/>
      <c r="TGA208" s="334"/>
      <c r="TGB208" s="424"/>
      <c r="TGC208" s="224"/>
      <c r="TGD208" s="224"/>
      <c r="TGE208" s="335"/>
      <c r="TGF208" s="335"/>
      <c r="TGG208" s="224"/>
      <c r="TGH208" s="424"/>
      <c r="TGI208" s="424"/>
      <c r="TGJ208" s="333"/>
      <c r="TGK208" s="334"/>
      <c r="TGL208" s="424"/>
      <c r="TGM208" s="224"/>
      <c r="TGN208" s="224"/>
      <c r="TGO208" s="335"/>
      <c r="TGP208" s="335"/>
      <c r="TGQ208" s="224"/>
      <c r="TGR208" s="424"/>
      <c r="TGS208" s="424"/>
      <c r="TGT208" s="333"/>
      <c r="TGU208" s="334"/>
      <c r="TGV208" s="424"/>
      <c r="TGW208" s="224"/>
      <c r="TGX208" s="224"/>
      <c r="TGY208" s="335"/>
      <c r="TGZ208" s="335"/>
      <c r="THA208" s="224"/>
      <c r="THB208" s="424"/>
      <c r="THC208" s="424"/>
      <c r="THD208" s="333"/>
      <c r="THE208" s="334"/>
      <c r="THF208" s="424"/>
      <c r="THG208" s="224"/>
      <c r="THH208" s="224"/>
      <c r="THI208" s="335"/>
      <c r="THJ208" s="335"/>
      <c r="THK208" s="224"/>
      <c r="THL208" s="424"/>
      <c r="THM208" s="424"/>
      <c r="THN208" s="333"/>
      <c r="THO208" s="334"/>
      <c r="THP208" s="424"/>
      <c r="THQ208" s="224"/>
      <c r="THR208" s="224"/>
      <c r="THS208" s="335"/>
      <c r="THT208" s="335"/>
      <c r="THU208" s="224"/>
      <c r="THV208" s="424"/>
      <c r="THW208" s="424"/>
      <c r="THX208" s="333"/>
      <c r="THY208" s="334"/>
      <c r="THZ208" s="424"/>
      <c r="TIA208" s="224"/>
      <c r="TIB208" s="224"/>
      <c r="TIC208" s="335"/>
      <c r="TID208" s="335"/>
      <c r="TIE208" s="224"/>
      <c r="TIF208" s="424"/>
      <c r="TIG208" s="424"/>
      <c r="TIH208" s="333"/>
      <c r="TII208" s="334"/>
      <c r="TIJ208" s="424"/>
      <c r="TIK208" s="224"/>
      <c r="TIL208" s="224"/>
      <c r="TIM208" s="335"/>
      <c r="TIN208" s="335"/>
      <c r="TIO208" s="224"/>
      <c r="TIP208" s="424"/>
      <c r="TIQ208" s="424"/>
      <c r="TIR208" s="333"/>
      <c r="TIS208" s="334"/>
      <c r="TIT208" s="424"/>
      <c r="TIU208" s="224"/>
      <c r="TIV208" s="224"/>
      <c r="TIW208" s="335"/>
      <c r="TIX208" s="335"/>
      <c r="TIY208" s="224"/>
      <c r="TIZ208" s="424"/>
      <c r="TJA208" s="424"/>
      <c r="TJB208" s="333"/>
      <c r="TJC208" s="334"/>
      <c r="TJD208" s="424"/>
      <c r="TJE208" s="224"/>
      <c r="TJF208" s="224"/>
      <c r="TJG208" s="335"/>
      <c r="TJH208" s="335"/>
      <c r="TJI208" s="224"/>
      <c r="TJJ208" s="424"/>
      <c r="TJK208" s="424"/>
      <c r="TJL208" s="333"/>
      <c r="TJM208" s="334"/>
      <c r="TJN208" s="424"/>
      <c r="TJO208" s="224"/>
      <c r="TJP208" s="224"/>
      <c r="TJQ208" s="335"/>
      <c r="TJR208" s="335"/>
      <c r="TJS208" s="224"/>
      <c r="TJT208" s="424"/>
      <c r="TJU208" s="424"/>
      <c r="TJV208" s="333"/>
      <c r="TJW208" s="334"/>
      <c r="TJX208" s="424"/>
      <c r="TJY208" s="224"/>
      <c r="TJZ208" s="224"/>
      <c r="TKA208" s="335"/>
      <c r="TKB208" s="335"/>
      <c r="TKC208" s="224"/>
      <c r="TKD208" s="424"/>
      <c r="TKE208" s="424"/>
      <c r="TKF208" s="333"/>
      <c r="TKG208" s="334"/>
      <c r="TKH208" s="424"/>
      <c r="TKI208" s="224"/>
      <c r="TKJ208" s="224"/>
      <c r="TKK208" s="335"/>
      <c r="TKL208" s="335"/>
      <c r="TKM208" s="224"/>
      <c r="TKN208" s="424"/>
      <c r="TKO208" s="424"/>
      <c r="TKP208" s="333"/>
      <c r="TKQ208" s="334"/>
      <c r="TKR208" s="424"/>
      <c r="TKS208" s="224"/>
      <c r="TKT208" s="224"/>
      <c r="TKU208" s="335"/>
      <c r="TKV208" s="335"/>
      <c r="TKW208" s="224"/>
      <c r="TKX208" s="424"/>
      <c r="TKY208" s="424"/>
      <c r="TKZ208" s="333"/>
      <c r="TLA208" s="334"/>
      <c r="TLB208" s="424"/>
      <c r="TLC208" s="224"/>
      <c r="TLD208" s="224"/>
      <c r="TLE208" s="335"/>
      <c r="TLF208" s="335"/>
      <c r="TLG208" s="224"/>
      <c r="TLH208" s="424"/>
      <c r="TLI208" s="424"/>
      <c r="TLJ208" s="333"/>
      <c r="TLK208" s="334"/>
      <c r="TLL208" s="424"/>
      <c r="TLM208" s="224"/>
      <c r="TLN208" s="224"/>
      <c r="TLO208" s="335"/>
      <c r="TLP208" s="335"/>
      <c r="TLQ208" s="224"/>
      <c r="TLR208" s="424"/>
      <c r="TLS208" s="424"/>
      <c r="TLT208" s="333"/>
      <c r="TLU208" s="334"/>
      <c r="TLV208" s="424"/>
      <c r="TLW208" s="224"/>
      <c r="TLX208" s="224"/>
      <c r="TLY208" s="335"/>
      <c r="TLZ208" s="335"/>
      <c r="TMA208" s="224"/>
      <c r="TMB208" s="424"/>
      <c r="TMC208" s="424"/>
      <c r="TMD208" s="333"/>
      <c r="TME208" s="334"/>
      <c r="TMF208" s="424"/>
      <c r="TMG208" s="224"/>
      <c r="TMH208" s="224"/>
      <c r="TMI208" s="335"/>
      <c r="TMJ208" s="335"/>
      <c r="TMK208" s="224"/>
      <c r="TML208" s="424"/>
      <c r="TMM208" s="424"/>
      <c r="TMN208" s="333"/>
      <c r="TMO208" s="334"/>
      <c r="TMP208" s="424"/>
      <c r="TMQ208" s="224"/>
      <c r="TMR208" s="224"/>
      <c r="TMS208" s="335"/>
      <c r="TMT208" s="335"/>
      <c r="TMU208" s="224"/>
      <c r="TMV208" s="424"/>
      <c r="TMW208" s="424"/>
      <c r="TMX208" s="333"/>
      <c r="TMY208" s="334"/>
      <c r="TMZ208" s="424"/>
      <c r="TNA208" s="224"/>
      <c r="TNB208" s="224"/>
      <c r="TNC208" s="335"/>
      <c r="TND208" s="335"/>
      <c r="TNE208" s="224"/>
      <c r="TNF208" s="424"/>
      <c r="TNG208" s="424"/>
      <c r="TNH208" s="333"/>
      <c r="TNI208" s="334"/>
      <c r="TNJ208" s="424"/>
      <c r="TNK208" s="224"/>
      <c r="TNL208" s="224"/>
      <c r="TNM208" s="335"/>
      <c r="TNN208" s="335"/>
      <c r="TNO208" s="224"/>
      <c r="TNP208" s="424"/>
      <c r="TNQ208" s="424"/>
      <c r="TNR208" s="333"/>
      <c r="TNS208" s="334"/>
      <c r="TNT208" s="424"/>
      <c r="TNU208" s="224"/>
      <c r="TNV208" s="224"/>
      <c r="TNW208" s="335"/>
      <c r="TNX208" s="335"/>
      <c r="TNY208" s="224"/>
      <c r="TNZ208" s="424"/>
      <c r="TOA208" s="424"/>
      <c r="TOB208" s="333"/>
      <c r="TOC208" s="334"/>
      <c r="TOD208" s="424"/>
      <c r="TOE208" s="224"/>
      <c r="TOF208" s="224"/>
      <c r="TOG208" s="335"/>
      <c r="TOH208" s="335"/>
      <c r="TOI208" s="224"/>
      <c r="TOJ208" s="424"/>
      <c r="TOK208" s="424"/>
      <c r="TOL208" s="333"/>
      <c r="TOM208" s="334"/>
      <c r="TON208" s="424"/>
      <c r="TOO208" s="224"/>
      <c r="TOP208" s="224"/>
      <c r="TOQ208" s="335"/>
      <c r="TOR208" s="335"/>
      <c r="TOS208" s="224"/>
      <c r="TOT208" s="424"/>
      <c r="TOU208" s="424"/>
      <c r="TOV208" s="333"/>
      <c r="TOW208" s="334"/>
      <c r="TOX208" s="424"/>
      <c r="TOY208" s="224"/>
      <c r="TOZ208" s="224"/>
      <c r="TPA208" s="335"/>
      <c r="TPB208" s="335"/>
      <c r="TPC208" s="224"/>
      <c r="TPD208" s="424"/>
      <c r="TPE208" s="424"/>
      <c r="TPF208" s="333"/>
      <c r="TPG208" s="334"/>
      <c r="TPH208" s="424"/>
      <c r="TPI208" s="224"/>
      <c r="TPJ208" s="224"/>
      <c r="TPK208" s="335"/>
      <c r="TPL208" s="335"/>
      <c r="TPM208" s="224"/>
      <c r="TPN208" s="424"/>
      <c r="TPO208" s="424"/>
      <c r="TPP208" s="333"/>
      <c r="TPQ208" s="334"/>
      <c r="TPR208" s="424"/>
      <c r="TPS208" s="224"/>
      <c r="TPT208" s="224"/>
      <c r="TPU208" s="335"/>
      <c r="TPV208" s="335"/>
      <c r="TPW208" s="224"/>
      <c r="TPX208" s="424"/>
      <c r="TPY208" s="424"/>
      <c r="TPZ208" s="333"/>
      <c r="TQA208" s="334"/>
      <c r="TQB208" s="424"/>
      <c r="TQC208" s="224"/>
      <c r="TQD208" s="224"/>
      <c r="TQE208" s="335"/>
      <c r="TQF208" s="335"/>
      <c r="TQG208" s="224"/>
      <c r="TQH208" s="424"/>
      <c r="TQI208" s="424"/>
      <c r="TQJ208" s="333"/>
      <c r="TQK208" s="334"/>
      <c r="TQL208" s="424"/>
      <c r="TQM208" s="224"/>
      <c r="TQN208" s="224"/>
      <c r="TQO208" s="335"/>
      <c r="TQP208" s="335"/>
      <c r="TQQ208" s="224"/>
      <c r="TQR208" s="424"/>
      <c r="TQS208" s="424"/>
      <c r="TQT208" s="333"/>
      <c r="TQU208" s="334"/>
      <c r="TQV208" s="424"/>
      <c r="TQW208" s="224"/>
      <c r="TQX208" s="224"/>
      <c r="TQY208" s="335"/>
      <c r="TQZ208" s="335"/>
      <c r="TRA208" s="224"/>
      <c r="TRB208" s="424"/>
      <c r="TRC208" s="424"/>
      <c r="TRD208" s="333"/>
      <c r="TRE208" s="334"/>
      <c r="TRF208" s="424"/>
      <c r="TRG208" s="224"/>
      <c r="TRH208" s="224"/>
      <c r="TRI208" s="335"/>
      <c r="TRJ208" s="335"/>
      <c r="TRK208" s="224"/>
      <c r="TRL208" s="424"/>
      <c r="TRM208" s="424"/>
      <c r="TRN208" s="333"/>
      <c r="TRO208" s="334"/>
      <c r="TRP208" s="424"/>
      <c r="TRQ208" s="224"/>
      <c r="TRR208" s="224"/>
      <c r="TRS208" s="335"/>
      <c r="TRT208" s="335"/>
      <c r="TRU208" s="224"/>
      <c r="TRV208" s="424"/>
      <c r="TRW208" s="424"/>
      <c r="TRX208" s="333"/>
      <c r="TRY208" s="334"/>
      <c r="TRZ208" s="424"/>
      <c r="TSA208" s="224"/>
      <c r="TSB208" s="224"/>
      <c r="TSC208" s="335"/>
      <c r="TSD208" s="335"/>
      <c r="TSE208" s="224"/>
      <c r="TSF208" s="424"/>
      <c r="TSG208" s="424"/>
      <c r="TSH208" s="333"/>
      <c r="TSI208" s="334"/>
      <c r="TSJ208" s="424"/>
      <c r="TSK208" s="224"/>
      <c r="TSL208" s="224"/>
      <c r="TSM208" s="335"/>
      <c r="TSN208" s="335"/>
      <c r="TSO208" s="224"/>
      <c r="TSP208" s="424"/>
      <c r="TSQ208" s="424"/>
      <c r="TSR208" s="333"/>
      <c r="TSS208" s="334"/>
      <c r="TST208" s="424"/>
      <c r="TSU208" s="224"/>
      <c r="TSV208" s="224"/>
      <c r="TSW208" s="335"/>
      <c r="TSX208" s="335"/>
      <c r="TSY208" s="224"/>
      <c r="TSZ208" s="424"/>
      <c r="TTA208" s="424"/>
      <c r="TTB208" s="333"/>
      <c r="TTC208" s="334"/>
      <c r="TTD208" s="424"/>
      <c r="TTE208" s="224"/>
      <c r="TTF208" s="224"/>
      <c r="TTG208" s="335"/>
      <c r="TTH208" s="335"/>
      <c r="TTI208" s="224"/>
      <c r="TTJ208" s="424"/>
      <c r="TTK208" s="424"/>
      <c r="TTL208" s="333"/>
      <c r="TTM208" s="334"/>
      <c r="TTN208" s="424"/>
      <c r="TTO208" s="224"/>
      <c r="TTP208" s="224"/>
      <c r="TTQ208" s="335"/>
      <c r="TTR208" s="335"/>
      <c r="TTS208" s="224"/>
      <c r="TTT208" s="424"/>
      <c r="TTU208" s="424"/>
      <c r="TTV208" s="333"/>
      <c r="TTW208" s="334"/>
      <c r="TTX208" s="424"/>
      <c r="TTY208" s="224"/>
      <c r="TTZ208" s="224"/>
      <c r="TUA208" s="335"/>
      <c r="TUB208" s="335"/>
      <c r="TUC208" s="224"/>
      <c r="TUD208" s="424"/>
      <c r="TUE208" s="424"/>
      <c r="TUF208" s="333"/>
      <c r="TUG208" s="334"/>
      <c r="TUH208" s="424"/>
      <c r="TUI208" s="224"/>
      <c r="TUJ208" s="224"/>
      <c r="TUK208" s="335"/>
      <c r="TUL208" s="335"/>
      <c r="TUM208" s="224"/>
      <c r="TUN208" s="424"/>
      <c r="TUO208" s="424"/>
      <c r="TUP208" s="333"/>
      <c r="TUQ208" s="334"/>
      <c r="TUR208" s="424"/>
      <c r="TUS208" s="224"/>
      <c r="TUT208" s="224"/>
      <c r="TUU208" s="335"/>
      <c r="TUV208" s="335"/>
      <c r="TUW208" s="224"/>
      <c r="TUX208" s="424"/>
      <c r="TUY208" s="424"/>
      <c r="TUZ208" s="333"/>
      <c r="TVA208" s="334"/>
      <c r="TVB208" s="424"/>
      <c r="TVC208" s="224"/>
      <c r="TVD208" s="224"/>
      <c r="TVE208" s="335"/>
      <c r="TVF208" s="335"/>
      <c r="TVG208" s="224"/>
      <c r="TVH208" s="424"/>
      <c r="TVI208" s="424"/>
      <c r="TVJ208" s="333"/>
      <c r="TVK208" s="334"/>
      <c r="TVL208" s="424"/>
      <c r="TVM208" s="224"/>
      <c r="TVN208" s="224"/>
      <c r="TVO208" s="335"/>
      <c r="TVP208" s="335"/>
      <c r="TVQ208" s="224"/>
      <c r="TVR208" s="424"/>
      <c r="TVS208" s="424"/>
      <c r="TVT208" s="333"/>
      <c r="TVU208" s="334"/>
      <c r="TVV208" s="424"/>
      <c r="TVW208" s="224"/>
      <c r="TVX208" s="224"/>
      <c r="TVY208" s="335"/>
      <c r="TVZ208" s="335"/>
      <c r="TWA208" s="224"/>
      <c r="TWB208" s="424"/>
      <c r="TWC208" s="424"/>
      <c r="TWD208" s="333"/>
      <c r="TWE208" s="334"/>
      <c r="TWF208" s="424"/>
      <c r="TWG208" s="224"/>
      <c r="TWH208" s="224"/>
      <c r="TWI208" s="335"/>
      <c r="TWJ208" s="335"/>
      <c r="TWK208" s="224"/>
      <c r="TWL208" s="424"/>
      <c r="TWM208" s="424"/>
      <c r="TWN208" s="333"/>
      <c r="TWO208" s="334"/>
      <c r="TWP208" s="424"/>
      <c r="TWQ208" s="224"/>
      <c r="TWR208" s="224"/>
      <c r="TWS208" s="335"/>
      <c r="TWT208" s="335"/>
      <c r="TWU208" s="224"/>
      <c r="TWV208" s="424"/>
      <c r="TWW208" s="424"/>
      <c r="TWX208" s="333"/>
      <c r="TWY208" s="334"/>
      <c r="TWZ208" s="424"/>
      <c r="TXA208" s="224"/>
      <c r="TXB208" s="224"/>
      <c r="TXC208" s="335"/>
      <c r="TXD208" s="335"/>
      <c r="TXE208" s="224"/>
      <c r="TXF208" s="424"/>
      <c r="TXG208" s="424"/>
      <c r="TXH208" s="333"/>
      <c r="TXI208" s="334"/>
      <c r="TXJ208" s="424"/>
      <c r="TXK208" s="224"/>
      <c r="TXL208" s="224"/>
      <c r="TXM208" s="335"/>
      <c r="TXN208" s="335"/>
      <c r="TXO208" s="224"/>
      <c r="TXP208" s="424"/>
      <c r="TXQ208" s="424"/>
      <c r="TXR208" s="333"/>
      <c r="TXS208" s="334"/>
      <c r="TXT208" s="424"/>
      <c r="TXU208" s="224"/>
      <c r="TXV208" s="224"/>
      <c r="TXW208" s="335"/>
      <c r="TXX208" s="335"/>
      <c r="TXY208" s="224"/>
      <c r="TXZ208" s="424"/>
      <c r="TYA208" s="424"/>
      <c r="TYB208" s="333"/>
      <c r="TYC208" s="334"/>
      <c r="TYD208" s="424"/>
      <c r="TYE208" s="224"/>
      <c r="TYF208" s="224"/>
      <c r="TYG208" s="335"/>
      <c r="TYH208" s="335"/>
      <c r="TYI208" s="224"/>
      <c r="TYJ208" s="424"/>
      <c r="TYK208" s="424"/>
      <c r="TYL208" s="333"/>
      <c r="TYM208" s="334"/>
      <c r="TYN208" s="424"/>
      <c r="TYO208" s="224"/>
      <c r="TYP208" s="224"/>
      <c r="TYQ208" s="335"/>
      <c r="TYR208" s="335"/>
      <c r="TYS208" s="224"/>
      <c r="TYT208" s="424"/>
      <c r="TYU208" s="424"/>
      <c r="TYV208" s="333"/>
      <c r="TYW208" s="334"/>
      <c r="TYX208" s="424"/>
      <c r="TYY208" s="224"/>
      <c r="TYZ208" s="224"/>
      <c r="TZA208" s="335"/>
      <c r="TZB208" s="335"/>
      <c r="TZC208" s="224"/>
      <c r="TZD208" s="424"/>
      <c r="TZE208" s="424"/>
      <c r="TZF208" s="333"/>
      <c r="TZG208" s="334"/>
      <c r="TZH208" s="424"/>
      <c r="TZI208" s="224"/>
      <c r="TZJ208" s="224"/>
      <c r="TZK208" s="335"/>
      <c r="TZL208" s="335"/>
      <c r="TZM208" s="224"/>
      <c r="TZN208" s="424"/>
      <c r="TZO208" s="424"/>
      <c r="TZP208" s="333"/>
      <c r="TZQ208" s="334"/>
      <c r="TZR208" s="424"/>
      <c r="TZS208" s="224"/>
      <c r="TZT208" s="224"/>
      <c r="TZU208" s="335"/>
      <c r="TZV208" s="335"/>
      <c r="TZW208" s="224"/>
      <c r="TZX208" s="424"/>
      <c r="TZY208" s="424"/>
      <c r="TZZ208" s="333"/>
      <c r="UAA208" s="334"/>
      <c r="UAB208" s="424"/>
      <c r="UAC208" s="224"/>
      <c r="UAD208" s="224"/>
      <c r="UAE208" s="335"/>
      <c r="UAF208" s="335"/>
      <c r="UAG208" s="224"/>
      <c r="UAH208" s="424"/>
      <c r="UAI208" s="424"/>
      <c r="UAJ208" s="333"/>
      <c r="UAK208" s="334"/>
      <c r="UAL208" s="424"/>
      <c r="UAM208" s="224"/>
      <c r="UAN208" s="224"/>
      <c r="UAO208" s="335"/>
      <c r="UAP208" s="335"/>
      <c r="UAQ208" s="224"/>
      <c r="UAR208" s="424"/>
      <c r="UAS208" s="424"/>
      <c r="UAT208" s="333"/>
      <c r="UAU208" s="334"/>
      <c r="UAV208" s="424"/>
      <c r="UAW208" s="224"/>
      <c r="UAX208" s="224"/>
      <c r="UAY208" s="335"/>
      <c r="UAZ208" s="335"/>
      <c r="UBA208" s="224"/>
      <c r="UBB208" s="424"/>
      <c r="UBC208" s="424"/>
      <c r="UBD208" s="333"/>
      <c r="UBE208" s="334"/>
      <c r="UBF208" s="424"/>
      <c r="UBG208" s="224"/>
      <c r="UBH208" s="224"/>
      <c r="UBI208" s="335"/>
      <c r="UBJ208" s="335"/>
      <c r="UBK208" s="224"/>
      <c r="UBL208" s="424"/>
      <c r="UBM208" s="424"/>
      <c r="UBN208" s="333"/>
      <c r="UBO208" s="334"/>
      <c r="UBP208" s="424"/>
      <c r="UBQ208" s="224"/>
      <c r="UBR208" s="224"/>
      <c r="UBS208" s="335"/>
      <c r="UBT208" s="335"/>
      <c r="UBU208" s="224"/>
      <c r="UBV208" s="424"/>
      <c r="UBW208" s="424"/>
      <c r="UBX208" s="333"/>
      <c r="UBY208" s="334"/>
      <c r="UBZ208" s="424"/>
      <c r="UCA208" s="224"/>
      <c r="UCB208" s="224"/>
      <c r="UCC208" s="335"/>
      <c r="UCD208" s="335"/>
      <c r="UCE208" s="224"/>
      <c r="UCF208" s="424"/>
      <c r="UCG208" s="424"/>
      <c r="UCH208" s="333"/>
      <c r="UCI208" s="334"/>
      <c r="UCJ208" s="424"/>
      <c r="UCK208" s="224"/>
      <c r="UCL208" s="224"/>
      <c r="UCM208" s="335"/>
      <c r="UCN208" s="335"/>
      <c r="UCO208" s="224"/>
      <c r="UCP208" s="424"/>
      <c r="UCQ208" s="424"/>
      <c r="UCR208" s="333"/>
      <c r="UCS208" s="334"/>
      <c r="UCT208" s="424"/>
      <c r="UCU208" s="224"/>
      <c r="UCV208" s="224"/>
      <c r="UCW208" s="335"/>
      <c r="UCX208" s="335"/>
      <c r="UCY208" s="224"/>
      <c r="UCZ208" s="424"/>
      <c r="UDA208" s="424"/>
      <c r="UDB208" s="333"/>
      <c r="UDC208" s="334"/>
      <c r="UDD208" s="424"/>
      <c r="UDE208" s="224"/>
      <c r="UDF208" s="224"/>
      <c r="UDG208" s="335"/>
      <c r="UDH208" s="335"/>
      <c r="UDI208" s="224"/>
      <c r="UDJ208" s="424"/>
      <c r="UDK208" s="424"/>
      <c r="UDL208" s="333"/>
      <c r="UDM208" s="334"/>
      <c r="UDN208" s="424"/>
      <c r="UDO208" s="224"/>
      <c r="UDP208" s="224"/>
      <c r="UDQ208" s="335"/>
      <c r="UDR208" s="335"/>
      <c r="UDS208" s="224"/>
      <c r="UDT208" s="424"/>
      <c r="UDU208" s="424"/>
      <c r="UDV208" s="333"/>
      <c r="UDW208" s="334"/>
      <c r="UDX208" s="424"/>
      <c r="UDY208" s="224"/>
      <c r="UDZ208" s="224"/>
      <c r="UEA208" s="335"/>
      <c r="UEB208" s="335"/>
      <c r="UEC208" s="224"/>
      <c r="UED208" s="424"/>
      <c r="UEE208" s="424"/>
      <c r="UEF208" s="333"/>
      <c r="UEG208" s="334"/>
      <c r="UEH208" s="424"/>
      <c r="UEI208" s="224"/>
      <c r="UEJ208" s="224"/>
      <c r="UEK208" s="335"/>
      <c r="UEL208" s="335"/>
      <c r="UEM208" s="224"/>
      <c r="UEN208" s="424"/>
      <c r="UEO208" s="424"/>
      <c r="UEP208" s="333"/>
      <c r="UEQ208" s="334"/>
      <c r="UER208" s="424"/>
      <c r="UES208" s="224"/>
      <c r="UET208" s="224"/>
      <c r="UEU208" s="335"/>
      <c r="UEV208" s="335"/>
      <c r="UEW208" s="224"/>
      <c r="UEX208" s="424"/>
      <c r="UEY208" s="424"/>
      <c r="UEZ208" s="333"/>
      <c r="UFA208" s="334"/>
      <c r="UFB208" s="424"/>
      <c r="UFC208" s="224"/>
      <c r="UFD208" s="224"/>
      <c r="UFE208" s="335"/>
      <c r="UFF208" s="335"/>
      <c r="UFG208" s="224"/>
      <c r="UFH208" s="424"/>
      <c r="UFI208" s="424"/>
      <c r="UFJ208" s="333"/>
      <c r="UFK208" s="334"/>
      <c r="UFL208" s="424"/>
      <c r="UFM208" s="224"/>
      <c r="UFN208" s="224"/>
      <c r="UFO208" s="335"/>
      <c r="UFP208" s="335"/>
      <c r="UFQ208" s="224"/>
      <c r="UFR208" s="424"/>
      <c r="UFS208" s="424"/>
      <c r="UFT208" s="333"/>
      <c r="UFU208" s="334"/>
      <c r="UFV208" s="424"/>
      <c r="UFW208" s="224"/>
      <c r="UFX208" s="224"/>
      <c r="UFY208" s="335"/>
      <c r="UFZ208" s="335"/>
      <c r="UGA208" s="224"/>
      <c r="UGB208" s="424"/>
      <c r="UGC208" s="424"/>
      <c r="UGD208" s="333"/>
      <c r="UGE208" s="334"/>
      <c r="UGF208" s="424"/>
      <c r="UGG208" s="224"/>
      <c r="UGH208" s="224"/>
      <c r="UGI208" s="335"/>
      <c r="UGJ208" s="335"/>
      <c r="UGK208" s="224"/>
      <c r="UGL208" s="424"/>
      <c r="UGM208" s="424"/>
      <c r="UGN208" s="333"/>
      <c r="UGO208" s="334"/>
      <c r="UGP208" s="424"/>
      <c r="UGQ208" s="224"/>
      <c r="UGR208" s="224"/>
      <c r="UGS208" s="335"/>
      <c r="UGT208" s="335"/>
      <c r="UGU208" s="224"/>
      <c r="UGV208" s="424"/>
      <c r="UGW208" s="424"/>
      <c r="UGX208" s="333"/>
      <c r="UGY208" s="334"/>
      <c r="UGZ208" s="424"/>
      <c r="UHA208" s="224"/>
      <c r="UHB208" s="224"/>
      <c r="UHC208" s="335"/>
      <c r="UHD208" s="335"/>
      <c r="UHE208" s="224"/>
      <c r="UHF208" s="424"/>
      <c r="UHG208" s="424"/>
      <c r="UHH208" s="333"/>
      <c r="UHI208" s="334"/>
      <c r="UHJ208" s="424"/>
      <c r="UHK208" s="224"/>
      <c r="UHL208" s="224"/>
      <c r="UHM208" s="335"/>
      <c r="UHN208" s="335"/>
      <c r="UHO208" s="224"/>
      <c r="UHP208" s="424"/>
      <c r="UHQ208" s="424"/>
      <c r="UHR208" s="333"/>
      <c r="UHS208" s="334"/>
      <c r="UHT208" s="424"/>
      <c r="UHU208" s="224"/>
      <c r="UHV208" s="224"/>
      <c r="UHW208" s="335"/>
      <c r="UHX208" s="335"/>
      <c r="UHY208" s="224"/>
      <c r="UHZ208" s="424"/>
      <c r="UIA208" s="424"/>
      <c r="UIB208" s="333"/>
      <c r="UIC208" s="334"/>
      <c r="UID208" s="424"/>
      <c r="UIE208" s="224"/>
      <c r="UIF208" s="224"/>
      <c r="UIG208" s="335"/>
      <c r="UIH208" s="335"/>
      <c r="UII208" s="224"/>
      <c r="UIJ208" s="424"/>
      <c r="UIK208" s="424"/>
      <c r="UIL208" s="333"/>
      <c r="UIM208" s="334"/>
      <c r="UIN208" s="424"/>
      <c r="UIO208" s="224"/>
      <c r="UIP208" s="224"/>
      <c r="UIQ208" s="335"/>
      <c r="UIR208" s="335"/>
      <c r="UIS208" s="224"/>
      <c r="UIT208" s="424"/>
      <c r="UIU208" s="424"/>
      <c r="UIV208" s="333"/>
      <c r="UIW208" s="334"/>
      <c r="UIX208" s="424"/>
      <c r="UIY208" s="224"/>
      <c r="UIZ208" s="224"/>
      <c r="UJA208" s="335"/>
      <c r="UJB208" s="335"/>
      <c r="UJC208" s="224"/>
      <c r="UJD208" s="424"/>
      <c r="UJE208" s="424"/>
      <c r="UJF208" s="333"/>
      <c r="UJG208" s="334"/>
      <c r="UJH208" s="424"/>
      <c r="UJI208" s="224"/>
      <c r="UJJ208" s="224"/>
      <c r="UJK208" s="335"/>
      <c r="UJL208" s="335"/>
      <c r="UJM208" s="224"/>
      <c r="UJN208" s="424"/>
      <c r="UJO208" s="424"/>
      <c r="UJP208" s="333"/>
      <c r="UJQ208" s="334"/>
      <c r="UJR208" s="424"/>
      <c r="UJS208" s="224"/>
      <c r="UJT208" s="224"/>
      <c r="UJU208" s="335"/>
      <c r="UJV208" s="335"/>
      <c r="UJW208" s="224"/>
      <c r="UJX208" s="424"/>
      <c r="UJY208" s="424"/>
      <c r="UJZ208" s="333"/>
      <c r="UKA208" s="334"/>
      <c r="UKB208" s="424"/>
      <c r="UKC208" s="224"/>
      <c r="UKD208" s="224"/>
      <c r="UKE208" s="335"/>
      <c r="UKF208" s="335"/>
      <c r="UKG208" s="224"/>
      <c r="UKH208" s="424"/>
      <c r="UKI208" s="424"/>
      <c r="UKJ208" s="333"/>
      <c r="UKK208" s="334"/>
      <c r="UKL208" s="424"/>
      <c r="UKM208" s="224"/>
      <c r="UKN208" s="224"/>
      <c r="UKO208" s="335"/>
      <c r="UKP208" s="335"/>
      <c r="UKQ208" s="224"/>
      <c r="UKR208" s="424"/>
      <c r="UKS208" s="424"/>
      <c r="UKT208" s="333"/>
      <c r="UKU208" s="334"/>
      <c r="UKV208" s="424"/>
      <c r="UKW208" s="224"/>
      <c r="UKX208" s="224"/>
      <c r="UKY208" s="335"/>
      <c r="UKZ208" s="335"/>
      <c r="ULA208" s="224"/>
      <c r="ULB208" s="424"/>
      <c r="ULC208" s="424"/>
      <c r="ULD208" s="333"/>
      <c r="ULE208" s="334"/>
      <c r="ULF208" s="424"/>
      <c r="ULG208" s="224"/>
      <c r="ULH208" s="224"/>
      <c r="ULI208" s="335"/>
      <c r="ULJ208" s="335"/>
      <c r="ULK208" s="224"/>
      <c r="ULL208" s="424"/>
      <c r="ULM208" s="424"/>
      <c r="ULN208" s="333"/>
      <c r="ULO208" s="334"/>
      <c r="ULP208" s="424"/>
      <c r="ULQ208" s="224"/>
      <c r="ULR208" s="224"/>
      <c r="ULS208" s="335"/>
      <c r="ULT208" s="335"/>
      <c r="ULU208" s="224"/>
      <c r="ULV208" s="424"/>
      <c r="ULW208" s="424"/>
      <c r="ULX208" s="333"/>
      <c r="ULY208" s="334"/>
      <c r="ULZ208" s="424"/>
      <c r="UMA208" s="224"/>
      <c r="UMB208" s="224"/>
      <c r="UMC208" s="335"/>
      <c r="UMD208" s="335"/>
      <c r="UME208" s="224"/>
      <c r="UMF208" s="424"/>
      <c r="UMG208" s="424"/>
      <c r="UMH208" s="333"/>
      <c r="UMI208" s="334"/>
      <c r="UMJ208" s="424"/>
      <c r="UMK208" s="224"/>
      <c r="UML208" s="224"/>
      <c r="UMM208" s="335"/>
      <c r="UMN208" s="335"/>
      <c r="UMO208" s="224"/>
      <c r="UMP208" s="424"/>
      <c r="UMQ208" s="424"/>
      <c r="UMR208" s="333"/>
      <c r="UMS208" s="334"/>
      <c r="UMT208" s="424"/>
      <c r="UMU208" s="224"/>
      <c r="UMV208" s="224"/>
      <c r="UMW208" s="335"/>
      <c r="UMX208" s="335"/>
      <c r="UMY208" s="224"/>
      <c r="UMZ208" s="424"/>
      <c r="UNA208" s="424"/>
      <c r="UNB208" s="333"/>
      <c r="UNC208" s="334"/>
      <c r="UND208" s="424"/>
      <c r="UNE208" s="224"/>
      <c r="UNF208" s="224"/>
      <c r="UNG208" s="335"/>
      <c r="UNH208" s="335"/>
      <c r="UNI208" s="224"/>
      <c r="UNJ208" s="424"/>
      <c r="UNK208" s="424"/>
      <c r="UNL208" s="333"/>
      <c r="UNM208" s="334"/>
      <c r="UNN208" s="424"/>
      <c r="UNO208" s="224"/>
      <c r="UNP208" s="224"/>
      <c r="UNQ208" s="335"/>
      <c r="UNR208" s="335"/>
      <c r="UNS208" s="224"/>
      <c r="UNT208" s="424"/>
      <c r="UNU208" s="424"/>
      <c r="UNV208" s="333"/>
      <c r="UNW208" s="334"/>
      <c r="UNX208" s="424"/>
      <c r="UNY208" s="224"/>
      <c r="UNZ208" s="224"/>
      <c r="UOA208" s="335"/>
      <c r="UOB208" s="335"/>
      <c r="UOC208" s="224"/>
      <c r="UOD208" s="424"/>
      <c r="UOE208" s="424"/>
      <c r="UOF208" s="333"/>
      <c r="UOG208" s="334"/>
      <c r="UOH208" s="424"/>
      <c r="UOI208" s="224"/>
      <c r="UOJ208" s="224"/>
      <c r="UOK208" s="335"/>
      <c r="UOL208" s="335"/>
      <c r="UOM208" s="224"/>
      <c r="UON208" s="424"/>
      <c r="UOO208" s="424"/>
      <c r="UOP208" s="333"/>
      <c r="UOQ208" s="334"/>
      <c r="UOR208" s="424"/>
      <c r="UOS208" s="224"/>
      <c r="UOT208" s="224"/>
      <c r="UOU208" s="335"/>
      <c r="UOV208" s="335"/>
      <c r="UOW208" s="224"/>
      <c r="UOX208" s="424"/>
      <c r="UOY208" s="424"/>
      <c r="UOZ208" s="333"/>
      <c r="UPA208" s="334"/>
      <c r="UPB208" s="424"/>
      <c r="UPC208" s="224"/>
      <c r="UPD208" s="224"/>
      <c r="UPE208" s="335"/>
      <c r="UPF208" s="335"/>
      <c r="UPG208" s="224"/>
      <c r="UPH208" s="424"/>
      <c r="UPI208" s="424"/>
      <c r="UPJ208" s="333"/>
      <c r="UPK208" s="334"/>
      <c r="UPL208" s="424"/>
      <c r="UPM208" s="224"/>
      <c r="UPN208" s="224"/>
      <c r="UPO208" s="335"/>
      <c r="UPP208" s="335"/>
      <c r="UPQ208" s="224"/>
      <c r="UPR208" s="424"/>
      <c r="UPS208" s="424"/>
      <c r="UPT208" s="333"/>
      <c r="UPU208" s="334"/>
      <c r="UPV208" s="424"/>
      <c r="UPW208" s="224"/>
      <c r="UPX208" s="224"/>
      <c r="UPY208" s="335"/>
      <c r="UPZ208" s="335"/>
      <c r="UQA208" s="224"/>
      <c r="UQB208" s="424"/>
      <c r="UQC208" s="424"/>
      <c r="UQD208" s="333"/>
      <c r="UQE208" s="334"/>
      <c r="UQF208" s="424"/>
      <c r="UQG208" s="224"/>
      <c r="UQH208" s="224"/>
      <c r="UQI208" s="335"/>
      <c r="UQJ208" s="335"/>
      <c r="UQK208" s="224"/>
      <c r="UQL208" s="424"/>
      <c r="UQM208" s="424"/>
      <c r="UQN208" s="333"/>
      <c r="UQO208" s="334"/>
      <c r="UQP208" s="424"/>
      <c r="UQQ208" s="224"/>
      <c r="UQR208" s="224"/>
      <c r="UQS208" s="335"/>
      <c r="UQT208" s="335"/>
      <c r="UQU208" s="224"/>
      <c r="UQV208" s="424"/>
      <c r="UQW208" s="424"/>
      <c r="UQX208" s="333"/>
      <c r="UQY208" s="334"/>
      <c r="UQZ208" s="424"/>
      <c r="URA208" s="224"/>
      <c r="URB208" s="224"/>
      <c r="URC208" s="335"/>
      <c r="URD208" s="335"/>
      <c r="URE208" s="224"/>
      <c r="URF208" s="424"/>
      <c r="URG208" s="424"/>
      <c r="URH208" s="333"/>
      <c r="URI208" s="334"/>
      <c r="URJ208" s="424"/>
      <c r="URK208" s="224"/>
      <c r="URL208" s="224"/>
      <c r="URM208" s="335"/>
      <c r="URN208" s="335"/>
      <c r="URO208" s="224"/>
      <c r="URP208" s="424"/>
      <c r="URQ208" s="424"/>
      <c r="URR208" s="333"/>
      <c r="URS208" s="334"/>
      <c r="URT208" s="424"/>
      <c r="URU208" s="224"/>
      <c r="URV208" s="224"/>
      <c r="URW208" s="335"/>
      <c r="URX208" s="335"/>
      <c r="URY208" s="224"/>
      <c r="URZ208" s="424"/>
      <c r="USA208" s="424"/>
      <c r="USB208" s="333"/>
      <c r="USC208" s="334"/>
      <c r="USD208" s="424"/>
      <c r="USE208" s="224"/>
      <c r="USF208" s="224"/>
      <c r="USG208" s="335"/>
      <c r="USH208" s="335"/>
      <c r="USI208" s="224"/>
      <c r="USJ208" s="424"/>
      <c r="USK208" s="424"/>
      <c r="USL208" s="333"/>
      <c r="USM208" s="334"/>
      <c r="USN208" s="424"/>
      <c r="USO208" s="224"/>
      <c r="USP208" s="224"/>
      <c r="USQ208" s="335"/>
      <c r="USR208" s="335"/>
      <c r="USS208" s="224"/>
      <c r="UST208" s="424"/>
      <c r="USU208" s="424"/>
      <c r="USV208" s="333"/>
      <c r="USW208" s="334"/>
      <c r="USX208" s="424"/>
      <c r="USY208" s="224"/>
      <c r="USZ208" s="224"/>
      <c r="UTA208" s="335"/>
      <c r="UTB208" s="335"/>
      <c r="UTC208" s="224"/>
      <c r="UTD208" s="424"/>
      <c r="UTE208" s="424"/>
      <c r="UTF208" s="333"/>
      <c r="UTG208" s="334"/>
      <c r="UTH208" s="424"/>
      <c r="UTI208" s="224"/>
      <c r="UTJ208" s="224"/>
      <c r="UTK208" s="335"/>
      <c r="UTL208" s="335"/>
      <c r="UTM208" s="224"/>
      <c r="UTN208" s="424"/>
      <c r="UTO208" s="424"/>
      <c r="UTP208" s="333"/>
      <c r="UTQ208" s="334"/>
      <c r="UTR208" s="424"/>
      <c r="UTS208" s="224"/>
      <c r="UTT208" s="224"/>
      <c r="UTU208" s="335"/>
      <c r="UTV208" s="335"/>
      <c r="UTW208" s="224"/>
      <c r="UTX208" s="424"/>
      <c r="UTY208" s="424"/>
      <c r="UTZ208" s="333"/>
      <c r="UUA208" s="334"/>
      <c r="UUB208" s="424"/>
      <c r="UUC208" s="224"/>
      <c r="UUD208" s="224"/>
      <c r="UUE208" s="335"/>
      <c r="UUF208" s="335"/>
      <c r="UUG208" s="224"/>
      <c r="UUH208" s="424"/>
      <c r="UUI208" s="424"/>
      <c r="UUJ208" s="333"/>
      <c r="UUK208" s="334"/>
      <c r="UUL208" s="424"/>
      <c r="UUM208" s="224"/>
      <c r="UUN208" s="224"/>
      <c r="UUO208" s="335"/>
      <c r="UUP208" s="335"/>
      <c r="UUQ208" s="224"/>
      <c r="UUR208" s="424"/>
      <c r="UUS208" s="424"/>
      <c r="UUT208" s="333"/>
      <c r="UUU208" s="334"/>
      <c r="UUV208" s="424"/>
      <c r="UUW208" s="224"/>
      <c r="UUX208" s="224"/>
      <c r="UUY208" s="335"/>
      <c r="UUZ208" s="335"/>
      <c r="UVA208" s="224"/>
      <c r="UVB208" s="424"/>
      <c r="UVC208" s="424"/>
      <c r="UVD208" s="333"/>
      <c r="UVE208" s="334"/>
      <c r="UVF208" s="424"/>
      <c r="UVG208" s="224"/>
      <c r="UVH208" s="224"/>
      <c r="UVI208" s="335"/>
      <c r="UVJ208" s="335"/>
      <c r="UVK208" s="224"/>
      <c r="UVL208" s="424"/>
      <c r="UVM208" s="424"/>
      <c r="UVN208" s="333"/>
      <c r="UVO208" s="334"/>
      <c r="UVP208" s="424"/>
      <c r="UVQ208" s="224"/>
      <c r="UVR208" s="224"/>
      <c r="UVS208" s="335"/>
      <c r="UVT208" s="335"/>
      <c r="UVU208" s="224"/>
      <c r="UVV208" s="424"/>
      <c r="UVW208" s="424"/>
      <c r="UVX208" s="333"/>
      <c r="UVY208" s="334"/>
      <c r="UVZ208" s="424"/>
      <c r="UWA208" s="224"/>
      <c r="UWB208" s="224"/>
      <c r="UWC208" s="335"/>
      <c r="UWD208" s="335"/>
      <c r="UWE208" s="224"/>
      <c r="UWF208" s="424"/>
      <c r="UWG208" s="424"/>
      <c r="UWH208" s="333"/>
      <c r="UWI208" s="334"/>
      <c r="UWJ208" s="424"/>
      <c r="UWK208" s="224"/>
      <c r="UWL208" s="224"/>
      <c r="UWM208" s="335"/>
      <c r="UWN208" s="335"/>
      <c r="UWO208" s="224"/>
      <c r="UWP208" s="424"/>
      <c r="UWQ208" s="424"/>
      <c r="UWR208" s="333"/>
      <c r="UWS208" s="334"/>
      <c r="UWT208" s="424"/>
      <c r="UWU208" s="224"/>
      <c r="UWV208" s="224"/>
      <c r="UWW208" s="335"/>
      <c r="UWX208" s="335"/>
      <c r="UWY208" s="224"/>
      <c r="UWZ208" s="424"/>
      <c r="UXA208" s="424"/>
      <c r="UXB208" s="333"/>
      <c r="UXC208" s="334"/>
      <c r="UXD208" s="424"/>
      <c r="UXE208" s="224"/>
      <c r="UXF208" s="224"/>
      <c r="UXG208" s="335"/>
      <c r="UXH208" s="335"/>
      <c r="UXI208" s="224"/>
      <c r="UXJ208" s="424"/>
      <c r="UXK208" s="424"/>
      <c r="UXL208" s="333"/>
      <c r="UXM208" s="334"/>
      <c r="UXN208" s="424"/>
      <c r="UXO208" s="224"/>
      <c r="UXP208" s="224"/>
      <c r="UXQ208" s="335"/>
      <c r="UXR208" s="335"/>
      <c r="UXS208" s="224"/>
      <c r="UXT208" s="424"/>
      <c r="UXU208" s="424"/>
      <c r="UXV208" s="333"/>
      <c r="UXW208" s="334"/>
      <c r="UXX208" s="424"/>
      <c r="UXY208" s="224"/>
      <c r="UXZ208" s="224"/>
      <c r="UYA208" s="335"/>
      <c r="UYB208" s="335"/>
      <c r="UYC208" s="224"/>
      <c r="UYD208" s="424"/>
      <c r="UYE208" s="424"/>
      <c r="UYF208" s="333"/>
      <c r="UYG208" s="334"/>
      <c r="UYH208" s="424"/>
      <c r="UYI208" s="224"/>
      <c r="UYJ208" s="224"/>
      <c r="UYK208" s="335"/>
      <c r="UYL208" s="335"/>
      <c r="UYM208" s="224"/>
      <c r="UYN208" s="424"/>
      <c r="UYO208" s="424"/>
      <c r="UYP208" s="333"/>
      <c r="UYQ208" s="334"/>
      <c r="UYR208" s="424"/>
      <c r="UYS208" s="224"/>
      <c r="UYT208" s="224"/>
      <c r="UYU208" s="335"/>
      <c r="UYV208" s="335"/>
      <c r="UYW208" s="224"/>
      <c r="UYX208" s="424"/>
      <c r="UYY208" s="424"/>
      <c r="UYZ208" s="333"/>
      <c r="UZA208" s="334"/>
      <c r="UZB208" s="424"/>
      <c r="UZC208" s="224"/>
      <c r="UZD208" s="224"/>
      <c r="UZE208" s="335"/>
      <c r="UZF208" s="335"/>
      <c r="UZG208" s="224"/>
      <c r="UZH208" s="424"/>
      <c r="UZI208" s="424"/>
      <c r="UZJ208" s="333"/>
      <c r="UZK208" s="334"/>
      <c r="UZL208" s="424"/>
      <c r="UZM208" s="224"/>
      <c r="UZN208" s="224"/>
      <c r="UZO208" s="335"/>
      <c r="UZP208" s="335"/>
      <c r="UZQ208" s="224"/>
      <c r="UZR208" s="424"/>
      <c r="UZS208" s="424"/>
      <c r="UZT208" s="333"/>
      <c r="UZU208" s="334"/>
      <c r="UZV208" s="424"/>
      <c r="UZW208" s="224"/>
      <c r="UZX208" s="224"/>
      <c r="UZY208" s="335"/>
      <c r="UZZ208" s="335"/>
      <c r="VAA208" s="224"/>
      <c r="VAB208" s="424"/>
      <c r="VAC208" s="424"/>
      <c r="VAD208" s="333"/>
      <c r="VAE208" s="334"/>
      <c r="VAF208" s="424"/>
      <c r="VAG208" s="224"/>
      <c r="VAH208" s="224"/>
      <c r="VAI208" s="335"/>
      <c r="VAJ208" s="335"/>
      <c r="VAK208" s="224"/>
      <c r="VAL208" s="424"/>
      <c r="VAM208" s="424"/>
      <c r="VAN208" s="333"/>
      <c r="VAO208" s="334"/>
      <c r="VAP208" s="424"/>
      <c r="VAQ208" s="224"/>
      <c r="VAR208" s="224"/>
      <c r="VAS208" s="335"/>
      <c r="VAT208" s="335"/>
      <c r="VAU208" s="224"/>
      <c r="VAV208" s="424"/>
      <c r="VAW208" s="424"/>
      <c r="VAX208" s="333"/>
      <c r="VAY208" s="334"/>
      <c r="VAZ208" s="424"/>
      <c r="VBA208" s="224"/>
      <c r="VBB208" s="224"/>
      <c r="VBC208" s="335"/>
      <c r="VBD208" s="335"/>
      <c r="VBE208" s="224"/>
      <c r="VBF208" s="424"/>
      <c r="VBG208" s="424"/>
      <c r="VBH208" s="333"/>
      <c r="VBI208" s="334"/>
      <c r="VBJ208" s="424"/>
      <c r="VBK208" s="224"/>
      <c r="VBL208" s="224"/>
      <c r="VBM208" s="335"/>
      <c r="VBN208" s="335"/>
      <c r="VBO208" s="224"/>
      <c r="VBP208" s="424"/>
      <c r="VBQ208" s="424"/>
      <c r="VBR208" s="333"/>
      <c r="VBS208" s="334"/>
      <c r="VBT208" s="424"/>
      <c r="VBU208" s="224"/>
      <c r="VBV208" s="224"/>
      <c r="VBW208" s="335"/>
      <c r="VBX208" s="335"/>
      <c r="VBY208" s="224"/>
      <c r="VBZ208" s="424"/>
      <c r="VCA208" s="424"/>
      <c r="VCB208" s="333"/>
      <c r="VCC208" s="334"/>
      <c r="VCD208" s="424"/>
      <c r="VCE208" s="224"/>
      <c r="VCF208" s="224"/>
      <c r="VCG208" s="335"/>
      <c r="VCH208" s="335"/>
      <c r="VCI208" s="224"/>
      <c r="VCJ208" s="424"/>
      <c r="VCK208" s="424"/>
      <c r="VCL208" s="333"/>
      <c r="VCM208" s="334"/>
      <c r="VCN208" s="424"/>
      <c r="VCO208" s="224"/>
      <c r="VCP208" s="224"/>
      <c r="VCQ208" s="335"/>
      <c r="VCR208" s="335"/>
      <c r="VCS208" s="224"/>
      <c r="VCT208" s="424"/>
      <c r="VCU208" s="424"/>
      <c r="VCV208" s="333"/>
      <c r="VCW208" s="334"/>
      <c r="VCX208" s="424"/>
      <c r="VCY208" s="224"/>
      <c r="VCZ208" s="224"/>
      <c r="VDA208" s="335"/>
      <c r="VDB208" s="335"/>
      <c r="VDC208" s="224"/>
      <c r="VDD208" s="424"/>
      <c r="VDE208" s="424"/>
      <c r="VDF208" s="333"/>
      <c r="VDG208" s="334"/>
      <c r="VDH208" s="424"/>
      <c r="VDI208" s="224"/>
      <c r="VDJ208" s="224"/>
      <c r="VDK208" s="335"/>
      <c r="VDL208" s="335"/>
      <c r="VDM208" s="224"/>
      <c r="VDN208" s="424"/>
      <c r="VDO208" s="424"/>
      <c r="VDP208" s="333"/>
      <c r="VDQ208" s="334"/>
      <c r="VDR208" s="424"/>
      <c r="VDS208" s="224"/>
      <c r="VDT208" s="224"/>
      <c r="VDU208" s="335"/>
      <c r="VDV208" s="335"/>
      <c r="VDW208" s="224"/>
      <c r="VDX208" s="424"/>
      <c r="VDY208" s="424"/>
      <c r="VDZ208" s="333"/>
      <c r="VEA208" s="334"/>
      <c r="VEB208" s="424"/>
      <c r="VEC208" s="224"/>
      <c r="VED208" s="224"/>
      <c r="VEE208" s="335"/>
      <c r="VEF208" s="335"/>
      <c r="VEG208" s="224"/>
      <c r="VEH208" s="424"/>
      <c r="VEI208" s="424"/>
      <c r="VEJ208" s="333"/>
      <c r="VEK208" s="334"/>
      <c r="VEL208" s="424"/>
      <c r="VEM208" s="224"/>
      <c r="VEN208" s="224"/>
      <c r="VEO208" s="335"/>
      <c r="VEP208" s="335"/>
      <c r="VEQ208" s="224"/>
      <c r="VER208" s="424"/>
      <c r="VES208" s="424"/>
      <c r="VET208" s="333"/>
      <c r="VEU208" s="334"/>
      <c r="VEV208" s="424"/>
      <c r="VEW208" s="224"/>
      <c r="VEX208" s="224"/>
      <c r="VEY208" s="335"/>
      <c r="VEZ208" s="335"/>
      <c r="VFA208" s="224"/>
      <c r="VFB208" s="424"/>
      <c r="VFC208" s="424"/>
      <c r="VFD208" s="333"/>
      <c r="VFE208" s="334"/>
      <c r="VFF208" s="424"/>
      <c r="VFG208" s="224"/>
      <c r="VFH208" s="224"/>
      <c r="VFI208" s="335"/>
      <c r="VFJ208" s="335"/>
      <c r="VFK208" s="224"/>
      <c r="VFL208" s="424"/>
      <c r="VFM208" s="424"/>
      <c r="VFN208" s="333"/>
      <c r="VFO208" s="334"/>
      <c r="VFP208" s="424"/>
      <c r="VFQ208" s="224"/>
      <c r="VFR208" s="224"/>
      <c r="VFS208" s="335"/>
      <c r="VFT208" s="335"/>
      <c r="VFU208" s="224"/>
      <c r="VFV208" s="424"/>
      <c r="VFW208" s="424"/>
      <c r="VFX208" s="333"/>
      <c r="VFY208" s="334"/>
      <c r="VFZ208" s="424"/>
      <c r="VGA208" s="224"/>
      <c r="VGB208" s="224"/>
      <c r="VGC208" s="335"/>
      <c r="VGD208" s="335"/>
      <c r="VGE208" s="224"/>
      <c r="VGF208" s="424"/>
      <c r="VGG208" s="424"/>
      <c r="VGH208" s="333"/>
      <c r="VGI208" s="334"/>
      <c r="VGJ208" s="424"/>
      <c r="VGK208" s="224"/>
      <c r="VGL208" s="224"/>
      <c r="VGM208" s="335"/>
      <c r="VGN208" s="335"/>
      <c r="VGO208" s="224"/>
      <c r="VGP208" s="424"/>
      <c r="VGQ208" s="424"/>
      <c r="VGR208" s="333"/>
      <c r="VGS208" s="334"/>
      <c r="VGT208" s="424"/>
      <c r="VGU208" s="224"/>
      <c r="VGV208" s="224"/>
      <c r="VGW208" s="335"/>
      <c r="VGX208" s="335"/>
      <c r="VGY208" s="224"/>
      <c r="VGZ208" s="424"/>
      <c r="VHA208" s="424"/>
      <c r="VHB208" s="333"/>
      <c r="VHC208" s="334"/>
      <c r="VHD208" s="424"/>
      <c r="VHE208" s="224"/>
      <c r="VHF208" s="224"/>
      <c r="VHG208" s="335"/>
      <c r="VHH208" s="335"/>
      <c r="VHI208" s="224"/>
      <c r="VHJ208" s="424"/>
      <c r="VHK208" s="424"/>
      <c r="VHL208" s="333"/>
      <c r="VHM208" s="334"/>
      <c r="VHN208" s="424"/>
      <c r="VHO208" s="224"/>
      <c r="VHP208" s="224"/>
      <c r="VHQ208" s="335"/>
      <c r="VHR208" s="335"/>
      <c r="VHS208" s="224"/>
      <c r="VHT208" s="424"/>
      <c r="VHU208" s="424"/>
      <c r="VHV208" s="333"/>
      <c r="VHW208" s="334"/>
      <c r="VHX208" s="424"/>
      <c r="VHY208" s="224"/>
      <c r="VHZ208" s="224"/>
      <c r="VIA208" s="335"/>
      <c r="VIB208" s="335"/>
      <c r="VIC208" s="224"/>
      <c r="VID208" s="424"/>
      <c r="VIE208" s="424"/>
      <c r="VIF208" s="333"/>
      <c r="VIG208" s="334"/>
      <c r="VIH208" s="424"/>
      <c r="VII208" s="224"/>
      <c r="VIJ208" s="224"/>
      <c r="VIK208" s="335"/>
      <c r="VIL208" s="335"/>
      <c r="VIM208" s="224"/>
      <c r="VIN208" s="424"/>
      <c r="VIO208" s="424"/>
      <c r="VIP208" s="333"/>
      <c r="VIQ208" s="334"/>
      <c r="VIR208" s="424"/>
      <c r="VIS208" s="224"/>
      <c r="VIT208" s="224"/>
      <c r="VIU208" s="335"/>
      <c r="VIV208" s="335"/>
      <c r="VIW208" s="224"/>
      <c r="VIX208" s="424"/>
      <c r="VIY208" s="424"/>
      <c r="VIZ208" s="333"/>
      <c r="VJA208" s="334"/>
      <c r="VJB208" s="424"/>
      <c r="VJC208" s="224"/>
      <c r="VJD208" s="224"/>
      <c r="VJE208" s="335"/>
      <c r="VJF208" s="335"/>
      <c r="VJG208" s="224"/>
      <c r="VJH208" s="424"/>
      <c r="VJI208" s="424"/>
      <c r="VJJ208" s="333"/>
      <c r="VJK208" s="334"/>
      <c r="VJL208" s="424"/>
      <c r="VJM208" s="224"/>
      <c r="VJN208" s="224"/>
      <c r="VJO208" s="335"/>
      <c r="VJP208" s="335"/>
      <c r="VJQ208" s="224"/>
      <c r="VJR208" s="424"/>
      <c r="VJS208" s="424"/>
      <c r="VJT208" s="333"/>
      <c r="VJU208" s="334"/>
      <c r="VJV208" s="424"/>
      <c r="VJW208" s="224"/>
      <c r="VJX208" s="224"/>
      <c r="VJY208" s="335"/>
      <c r="VJZ208" s="335"/>
      <c r="VKA208" s="224"/>
      <c r="VKB208" s="424"/>
      <c r="VKC208" s="424"/>
      <c r="VKD208" s="333"/>
      <c r="VKE208" s="334"/>
      <c r="VKF208" s="424"/>
      <c r="VKG208" s="224"/>
      <c r="VKH208" s="224"/>
      <c r="VKI208" s="335"/>
      <c r="VKJ208" s="335"/>
      <c r="VKK208" s="224"/>
      <c r="VKL208" s="424"/>
      <c r="VKM208" s="424"/>
      <c r="VKN208" s="333"/>
      <c r="VKO208" s="334"/>
      <c r="VKP208" s="424"/>
      <c r="VKQ208" s="224"/>
      <c r="VKR208" s="224"/>
      <c r="VKS208" s="335"/>
      <c r="VKT208" s="335"/>
      <c r="VKU208" s="224"/>
      <c r="VKV208" s="424"/>
      <c r="VKW208" s="424"/>
      <c r="VKX208" s="333"/>
      <c r="VKY208" s="334"/>
      <c r="VKZ208" s="424"/>
      <c r="VLA208" s="224"/>
      <c r="VLB208" s="224"/>
      <c r="VLC208" s="335"/>
      <c r="VLD208" s="335"/>
      <c r="VLE208" s="224"/>
      <c r="VLF208" s="424"/>
      <c r="VLG208" s="424"/>
      <c r="VLH208" s="333"/>
      <c r="VLI208" s="334"/>
      <c r="VLJ208" s="424"/>
      <c r="VLK208" s="224"/>
      <c r="VLL208" s="224"/>
      <c r="VLM208" s="335"/>
      <c r="VLN208" s="335"/>
      <c r="VLO208" s="224"/>
      <c r="VLP208" s="424"/>
      <c r="VLQ208" s="424"/>
      <c r="VLR208" s="333"/>
      <c r="VLS208" s="334"/>
      <c r="VLT208" s="424"/>
      <c r="VLU208" s="224"/>
      <c r="VLV208" s="224"/>
      <c r="VLW208" s="335"/>
      <c r="VLX208" s="335"/>
      <c r="VLY208" s="224"/>
      <c r="VLZ208" s="424"/>
      <c r="VMA208" s="424"/>
      <c r="VMB208" s="333"/>
      <c r="VMC208" s="334"/>
      <c r="VMD208" s="424"/>
      <c r="VME208" s="224"/>
      <c r="VMF208" s="224"/>
      <c r="VMG208" s="335"/>
      <c r="VMH208" s="335"/>
      <c r="VMI208" s="224"/>
      <c r="VMJ208" s="424"/>
      <c r="VMK208" s="424"/>
      <c r="VML208" s="333"/>
      <c r="VMM208" s="334"/>
      <c r="VMN208" s="424"/>
      <c r="VMO208" s="224"/>
      <c r="VMP208" s="224"/>
      <c r="VMQ208" s="335"/>
      <c r="VMR208" s="335"/>
      <c r="VMS208" s="224"/>
      <c r="VMT208" s="424"/>
      <c r="VMU208" s="424"/>
      <c r="VMV208" s="333"/>
      <c r="VMW208" s="334"/>
      <c r="VMX208" s="424"/>
      <c r="VMY208" s="224"/>
      <c r="VMZ208" s="224"/>
      <c r="VNA208" s="335"/>
      <c r="VNB208" s="335"/>
      <c r="VNC208" s="224"/>
      <c r="VND208" s="424"/>
      <c r="VNE208" s="424"/>
      <c r="VNF208" s="333"/>
      <c r="VNG208" s="334"/>
      <c r="VNH208" s="424"/>
      <c r="VNI208" s="224"/>
      <c r="VNJ208" s="224"/>
      <c r="VNK208" s="335"/>
      <c r="VNL208" s="335"/>
      <c r="VNM208" s="224"/>
      <c r="VNN208" s="424"/>
      <c r="VNO208" s="424"/>
      <c r="VNP208" s="333"/>
      <c r="VNQ208" s="334"/>
      <c r="VNR208" s="424"/>
      <c r="VNS208" s="224"/>
      <c r="VNT208" s="224"/>
      <c r="VNU208" s="335"/>
      <c r="VNV208" s="335"/>
      <c r="VNW208" s="224"/>
      <c r="VNX208" s="424"/>
      <c r="VNY208" s="424"/>
      <c r="VNZ208" s="333"/>
      <c r="VOA208" s="334"/>
      <c r="VOB208" s="424"/>
      <c r="VOC208" s="224"/>
      <c r="VOD208" s="224"/>
      <c r="VOE208" s="335"/>
      <c r="VOF208" s="335"/>
      <c r="VOG208" s="224"/>
      <c r="VOH208" s="424"/>
      <c r="VOI208" s="424"/>
      <c r="VOJ208" s="333"/>
      <c r="VOK208" s="334"/>
      <c r="VOL208" s="424"/>
      <c r="VOM208" s="224"/>
      <c r="VON208" s="224"/>
      <c r="VOO208" s="335"/>
      <c r="VOP208" s="335"/>
      <c r="VOQ208" s="224"/>
      <c r="VOR208" s="424"/>
      <c r="VOS208" s="424"/>
      <c r="VOT208" s="333"/>
      <c r="VOU208" s="334"/>
      <c r="VOV208" s="424"/>
      <c r="VOW208" s="224"/>
      <c r="VOX208" s="224"/>
      <c r="VOY208" s="335"/>
      <c r="VOZ208" s="335"/>
      <c r="VPA208" s="224"/>
      <c r="VPB208" s="424"/>
      <c r="VPC208" s="424"/>
      <c r="VPD208" s="333"/>
      <c r="VPE208" s="334"/>
      <c r="VPF208" s="424"/>
      <c r="VPG208" s="224"/>
      <c r="VPH208" s="224"/>
      <c r="VPI208" s="335"/>
      <c r="VPJ208" s="335"/>
      <c r="VPK208" s="224"/>
      <c r="VPL208" s="424"/>
      <c r="VPM208" s="424"/>
      <c r="VPN208" s="333"/>
      <c r="VPO208" s="334"/>
      <c r="VPP208" s="424"/>
      <c r="VPQ208" s="224"/>
      <c r="VPR208" s="224"/>
      <c r="VPS208" s="335"/>
      <c r="VPT208" s="335"/>
      <c r="VPU208" s="224"/>
      <c r="VPV208" s="424"/>
      <c r="VPW208" s="424"/>
      <c r="VPX208" s="333"/>
      <c r="VPY208" s="334"/>
      <c r="VPZ208" s="424"/>
      <c r="VQA208" s="224"/>
      <c r="VQB208" s="224"/>
      <c r="VQC208" s="335"/>
      <c r="VQD208" s="335"/>
      <c r="VQE208" s="224"/>
      <c r="VQF208" s="424"/>
      <c r="VQG208" s="424"/>
      <c r="VQH208" s="333"/>
      <c r="VQI208" s="334"/>
      <c r="VQJ208" s="424"/>
      <c r="VQK208" s="224"/>
      <c r="VQL208" s="224"/>
      <c r="VQM208" s="335"/>
      <c r="VQN208" s="335"/>
      <c r="VQO208" s="224"/>
      <c r="VQP208" s="424"/>
      <c r="VQQ208" s="424"/>
      <c r="VQR208" s="333"/>
      <c r="VQS208" s="334"/>
      <c r="VQT208" s="424"/>
      <c r="VQU208" s="224"/>
      <c r="VQV208" s="224"/>
      <c r="VQW208" s="335"/>
      <c r="VQX208" s="335"/>
      <c r="VQY208" s="224"/>
      <c r="VQZ208" s="424"/>
      <c r="VRA208" s="424"/>
      <c r="VRB208" s="333"/>
      <c r="VRC208" s="334"/>
      <c r="VRD208" s="424"/>
      <c r="VRE208" s="224"/>
      <c r="VRF208" s="224"/>
      <c r="VRG208" s="335"/>
      <c r="VRH208" s="335"/>
      <c r="VRI208" s="224"/>
      <c r="VRJ208" s="424"/>
      <c r="VRK208" s="424"/>
      <c r="VRL208" s="333"/>
      <c r="VRM208" s="334"/>
      <c r="VRN208" s="424"/>
      <c r="VRO208" s="224"/>
      <c r="VRP208" s="224"/>
      <c r="VRQ208" s="335"/>
      <c r="VRR208" s="335"/>
      <c r="VRS208" s="224"/>
      <c r="VRT208" s="424"/>
      <c r="VRU208" s="424"/>
      <c r="VRV208" s="333"/>
      <c r="VRW208" s="334"/>
      <c r="VRX208" s="424"/>
      <c r="VRY208" s="224"/>
      <c r="VRZ208" s="224"/>
      <c r="VSA208" s="335"/>
      <c r="VSB208" s="335"/>
      <c r="VSC208" s="224"/>
      <c r="VSD208" s="424"/>
      <c r="VSE208" s="424"/>
      <c r="VSF208" s="333"/>
      <c r="VSG208" s="334"/>
      <c r="VSH208" s="424"/>
      <c r="VSI208" s="224"/>
      <c r="VSJ208" s="224"/>
      <c r="VSK208" s="335"/>
      <c r="VSL208" s="335"/>
      <c r="VSM208" s="224"/>
      <c r="VSN208" s="424"/>
      <c r="VSO208" s="424"/>
      <c r="VSP208" s="333"/>
      <c r="VSQ208" s="334"/>
      <c r="VSR208" s="424"/>
      <c r="VSS208" s="224"/>
      <c r="VST208" s="224"/>
      <c r="VSU208" s="335"/>
      <c r="VSV208" s="335"/>
      <c r="VSW208" s="224"/>
      <c r="VSX208" s="424"/>
      <c r="VSY208" s="424"/>
      <c r="VSZ208" s="333"/>
      <c r="VTA208" s="334"/>
      <c r="VTB208" s="424"/>
      <c r="VTC208" s="224"/>
      <c r="VTD208" s="224"/>
      <c r="VTE208" s="335"/>
      <c r="VTF208" s="335"/>
      <c r="VTG208" s="224"/>
      <c r="VTH208" s="424"/>
      <c r="VTI208" s="424"/>
      <c r="VTJ208" s="333"/>
      <c r="VTK208" s="334"/>
      <c r="VTL208" s="424"/>
      <c r="VTM208" s="224"/>
      <c r="VTN208" s="224"/>
      <c r="VTO208" s="335"/>
      <c r="VTP208" s="335"/>
      <c r="VTQ208" s="224"/>
      <c r="VTR208" s="424"/>
      <c r="VTS208" s="424"/>
      <c r="VTT208" s="333"/>
      <c r="VTU208" s="334"/>
      <c r="VTV208" s="424"/>
      <c r="VTW208" s="224"/>
      <c r="VTX208" s="224"/>
      <c r="VTY208" s="335"/>
      <c r="VTZ208" s="335"/>
      <c r="VUA208" s="224"/>
      <c r="VUB208" s="424"/>
      <c r="VUC208" s="424"/>
      <c r="VUD208" s="333"/>
      <c r="VUE208" s="334"/>
      <c r="VUF208" s="424"/>
      <c r="VUG208" s="224"/>
      <c r="VUH208" s="224"/>
      <c r="VUI208" s="335"/>
      <c r="VUJ208" s="335"/>
      <c r="VUK208" s="224"/>
      <c r="VUL208" s="424"/>
      <c r="VUM208" s="424"/>
      <c r="VUN208" s="333"/>
      <c r="VUO208" s="334"/>
      <c r="VUP208" s="424"/>
      <c r="VUQ208" s="224"/>
      <c r="VUR208" s="224"/>
      <c r="VUS208" s="335"/>
      <c r="VUT208" s="335"/>
      <c r="VUU208" s="224"/>
      <c r="VUV208" s="424"/>
      <c r="VUW208" s="424"/>
      <c r="VUX208" s="333"/>
      <c r="VUY208" s="334"/>
      <c r="VUZ208" s="424"/>
      <c r="VVA208" s="224"/>
      <c r="VVB208" s="224"/>
      <c r="VVC208" s="335"/>
      <c r="VVD208" s="335"/>
      <c r="VVE208" s="224"/>
      <c r="VVF208" s="424"/>
      <c r="VVG208" s="424"/>
      <c r="VVH208" s="333"/>
      <c r="VVI208" s="334"/>
      <c r="VVJ208" s="424"/>
      <c r="VVK208" s="224"/>
      <c r="VVL208" s="224"/>
      <c r="VVM208" s="335"/>
      <c r="VVN208" s="335"/>
      <c r="VVO208" s="224"/>
      <c r="VVP208" s="424"/>
      <c r="VVQ208" s="424"/>
      <c r="VVR208" s="333"/>
      <c r="VVS208" s="334"/>
      <c r="VVT208" s="424"/>
      <c r="VVU208" s="224"/>
      <c r="VVV208" s="224"/>
      <c r="VVW208" s="335"/>
      <c r="VVX208" s="335"/>
      <c r="VVY208" s="224"/>
      <c r="VVZ208" s="424"/>
      <c r="VWA208" s="424"/>
      <c r="VWB208" s="333"/>
      <c r="VWC208" s="334"/>
      <c r="VWD208" s="424"/>
      <c r="VWE208" s="224"/>
      <c r="VWF208" s="224"/>
      <c r="VWG208" s="335"/>
      <c r="VWH208" s="335"/>
      <c r="VWI208" s="224"/>
      <c r="VWJ208" s="424"/>
      <c r="VWK208" s="424"/>
      <c r="VWL208" s="333"/>
      <c r="VWM208" s="334"/>
      <c r="VWN208" s="424"/>
      <c r="VWO208" s="224"/>
      <c r="VWP208" s="224"/>
      <c r="VWQ208" s="335"/>
      <c r="VWR208" s="335"/>
      <c r="VWS208" s="224"/>
      <c r="VWT208" s="424"/>
      <c r="VWU208" s="424"/>
      <c r="VWV208" s="333"/>
      <c r="VWW208" s="334"/>
      <c r="VWX208" s="424"/>
      <c r="VWY208" s="224"/>
      <c r="VWZ208" s="224"/>
      <c r="VXA208" s="335"/>
      <c r="VXB208" s="335"/>
      <c r="VXC208" s="224"/>
      <c r="VXD208" s="424"/>
      <c r="VXE208" s="424"/>
      <c r="VXF208" s="333"/>
      <c r="VXG208" s="334"/>
      <c r="VXH208" s="424"/>
      <c r="VXI208" s="224"/>
      <c r="VXJ208" s="224"/>
      <c r="VXK208" s="335"/>
      <c r="VXL208" s="335"/>
      <c r="VXM208" s="224"/>
      <c r="VXN208" s="424"/>
      <c r="VXO208" s="424"/>
      <c r="VXP208" s="333"/>
      <c r="VXQ208" s="334"/>
      <c r="VXR208" s="424"/>
      <c r="VXS208" s="224"/>
      <c r="VXT208" s="224"/>
      <c r="VXU208" s="335"/>
      <c r="VXV208" s="335"/>
      <c r="VXW208" s="224"/>
      <c r="VXX208" s="424"/>
      <c r="VXY208" s="424"/>
      <c r="VXZ208" s="333"/>
      <c r="VYA208" s="334"/>
      <c r="VYB208" s="424"/>
      <c r="VYC208" s="224"/>
      <c r="VYD208" s="224"/>
      <c r="VYE208" s="335"/>
      <c r="VYF208" s="335"/>
      <c r="VYG208" s="224"/>
      <c r="VYH208" s="424"/>
      <c r="VYI208" s="424"/>
      <c r="VYJ208" s="333"/>
      <c r="VYK208" s="334"/>
      <c r="VYL208" s="424"/>
      <c r="VYM208" s="224"/>
      <c r="VYN208" s="224"/>
      <c r="VYO208" s="335"/>
      <c r="VYP208" s="335"/>
      <c r="VYQ208" s="224"/>
      <c r="VYR208" s="424"/>
      <c r="VYS208" s="424"/>
      <c r="VYT208" s="333"/>
      <c r="VYU208" s="334"/>
      <c r="VYV208" s="424"/>
      <c r="VYW208" s="224"/>
      <c r="VYX208" s="224"/>
      <c r="VYY208" s="335"/>
      <c r="VYZ208" s="335"/>
      <c r="VZA208" s="224"/>
      <c r="VZB208" s="424"/>
      <c r="VZC208" s="424"/>
      <c r="VZD208" s="333"/>
      <c r="VZE208" s="334"/>
      <c r="VZF208" s="424"/>
      <c r="VZG208" s="224"/>
      <c r="VZH208" s="224"/>
      <c r="VZI208" s="335"/>
      <c r="VZJ208" s="335"/>
      <c r="VZK208" s="224"/>
      <c r="VZL208" s="424"/>
      <c r="VZM208" s="424"/>
      <c r="VZN208" s="333"/>
      <c r="VZO208" s="334"/>
      <c r="VZP208" s="424"/>
      <c r="VZQ208" s="224"/>
      <c r="VZR208" s="224"/>
      <c r="VZS208" s="335"/>
      <c r="VZT208" s="335"/>
      <c r="VZU208" s="224"/>
      <c r="VZV208" s="424"/>
      <c r="VZW208" s="424"/>
      <c r="VZX208" s="333"/>
      <c r="VZY208" s="334"/>
      <c r="VZZ208" s="424"/>
      <c r="WAA208" s="224"/>
      <c r="WAB208" s="224"/>
      <c r="WAC208" s="335"/>
      <c r="WAD208" s="335"/>
      <c r="WAE208" s="224"/>
      <c r="WAF208" s="424"/>
      <c r="WAG208" s="424"/>
      <c r="WAH208" s="333"/>
      <c r="WAI208" s="334"/>
      <c r="WAJ208" s="424"/>
      <c r="WAK208" s="224"/>
      <c r="WAL208" s="224"/>
      <c r="WAM208" s="335"/>
      <c r="WAN208" s="335"/>
      <c r="WAO208" s="224"/>
      <c r="WAP208" s="424"/>
      <c r="WAQ208" s="424"/>
      <c r="WAR208" s="333"/>
      <c r="WAS208" s="334"/>
      <c r="WAT208" s="424"/>
      <c r="WAU208" s="224"/>
      <c r="WAV208" s="224"/>
      <c r="WAW208" s="335"/>
      <c r="WAX208" s="335"/>
      <c r="WAY208" s="224"/>
      <c r="WAZ208" s="424"/>
      <c r="WBA208" s="424"/>
      <c r="WBB208" s="333"/>
      <c r="WBC208" s="334"/>
      <c r="WBD208" s="424"/>
      <c r="WBE208" s="224"/>
      <c r="WBF208" s="224"/>
      <c r="WBG208" s="335"/>
      <c r="WBH208" s="335"/>
      <c r="WBI208" s="224"/>
      <c r="WBJ208" s="424"/>
      <c r="WBK208" s="424"/>
      <c r="WBL208" s="333"/>
      <c r="WBM208" s="334"/>
      <c r="WBN208" s="424"/>
      <c r="WBO208" s="224"/>
      <c r="WBP208" s="224"/>
      <c r="WBQ208" s="335"/>
      <c r="WBR208" s="335"/>
      <c r="WBS208" s="224"/>
      <c r="WBT208" s="424"/>
      <c r="WBU208" s="424"/>
      <c r="WBV208" s="333"/>
      <c r="WBW208" s="334"/>
      <c r="WBX208" s="424"/>
      <c r="WBY208" s="224"/>
      <c r="WBZ208" s="224"/>
      <c r="WCA208" s="335"/>
      <c r="WCB208" s="335"/>
      <c r="WCC208" s="224"/>
      <c r="WCD208" s="424"/>
      <c r="WCE208" s="424"/>
      <c r="WCF208" s="333"/>
      <c r="WCG208" s="334"/>
      <c r="WCH208" s="424"/>
      <c r="WCI208" s="224"/>
      <c r="WCJ208" s="224"/>
      <c r="WCK208" s="335"/>
      <c r="WCL208" s="335"/>
      <c r="WCM208" s="224"/>
      <c r="WCN208" s="424"/>
      <c r="WCO208" s="424"/>
      <c r="WCP208" s="333"/>
      <c r="WCQ208" s="334"/>
      <c r="WCR208" s="424"/>
      <c r="WCS208" s="224"/>
      <c r="WCT208" s="224"/>
      <c r="WCU208" s="335"/>
      <c r="WCV208" s="335"/>
      <c r="WCW208" s="224"/>
      <c r="WCX208" s="424"/>
      <c r="WCY208" s="424"/>
      <c r="WCZ208" s="333"/>
      <c r="WDA208" s="334"/>
      <c r="WDB208" s="424"/>
      <c r="WDC208" s="224"/>
      <c r="WDD208" s="224"/>
      <c r="WDE208" s="335"/>
      <c r="WDF208" s="335"/>
      <c r="WDG208" s="224"/>
      <c r="WDH208" s="424"/>
      <c r="WDI208" s="424"/>
      <c r="WDJ208" s="333"/>
      <c r="WDK208" s="334"/>
      <c r="WDL208" s="424"/>
      <c r="WDM208" s="224"/>
      <c r="WDN208" s="224"/>
      <c r="WDO208" s="335"/>
      <c r="WDP208" s="335"/>
      <c r="WDQ208" s="224"/>
      <c r="WDR208" s="424"/>
      <c r="WDS208" s="424"/>
      <c r="WDT208" s="333"/>
      <c r="WDU208" s="334"/>
      <c r="WDV208" s="424"/>
      <c r="WDW208" s="224"/>
      <c r="WDX208" s="224"/>
      <c r="WDY208" s="335"/>
      <c r="WDZ208" s="335"/>
      <c r="WEA208" s="224"/>
      <c r="WEB208" s="424"/>
      <c r="WEC208" s="424"/>
      <c r="WED208" s="333"/>
      <c r="WEE208" s="334"/>
      <c r="WEF208" s="424"/>
      <c r="WEG208" s="224"/>
      <c r="WEH208" s="224"/>
      <c r="WEI208" s="335"/>
      <c r="WEJ208" s="335"/>
      <c r="WEK208" s="224"/>
      <c r="WEL208" s="424"/>
      <c r="WEM208" s="424"/>
      <c r="WEN208" s="333"/>
      <c r="WEO208" s="334"/>
      <c r="WEP208" s="424"/>
      <c r="WEQ208" s="224"/>
      <c r="WER208" s="224"/>
      <c r="WES208" s="335"/>
      <c r="WET208" s="335"/>
      <c r="WEU208" s="224"/>
      <c r="WEV208" s="424"/>
      <c r="WEW208" s="424"/>
      <c r="WEX208" s="333"/>
      <c r="WEY208" s="334"/>
      <c r="WEZ208" s="424"/>
      <c r="WFA208" s="224"/>
      <c r="WFB208" s="224"/>
      <c r="WFC208" s="335"/>
      <c r="WFD208" s="335"/>
      <c r="WFE208" s="224"/>
      <c r="WFF208" s="424"/>
      <c r="WFG208" s="424"/>
      <c r="WFH208" s="333"/>
      <c r="WFI208" s="334"/>
      <c r="WFJ208" s="424"/>
      <c r="WFK208" s="224"/>
      <c r="WFL208" s="224"/>
      <c r="WFM208" s="335"/>
      <c r="WFN208" s="335"/>
      <c r="WFO208" s="224"/>
      <c r="WFP208" s="424"/>
      <c r="WFQ208" s="424"/>
      <c r="WFR208" s="333"/>
      <c r="WFS208" s="334"/>
      <c r="WFT208" s="424"/>
      <c r="WFU208" s="224"/>
      <c r="WFV208" s="224"/>
      <c r="WFW208" s="335"/>
      <c r="WFX208" s="335"/>
      <c r="WFY208" s="224"/>
      <c r="WFZ208" s="424"/>
      <c r="WGA208" s="424"/>
      <c r="WGB208" s="333"/>
      <c r="WGC208" s="334"/>
      <c r="WGD208" s="424"/>
      <c r="WGE208" s="224"/>
      <c r="WGF208" s="224"/>
      <c r="WGG208" s="335"/>
      <c r="WGH208" s="335"/>
      <c r="WGI208" s="224"/>
      <c r="WGJ208" s="424"/>
      <c r="WGK208" s="424"/>
      <c r="WGL208" s="333"/>
      <c r="WGM208" s="334"/>
      <c r="WGN208" s="424"/>
      <c r="WGO208" s="224"/>
      <c r="WGP208" s="224"/>
      <c r="WGQ208" s="335"/>
      <c r="WGR208" s="335"/>
      <c r="WGS208" s="224"/>
      <c r="WGT208" s="424"/>
      <c r="WGU208" s="424"/>
      <c r="WGV208" s="333"/>
      <c r="WGW208" s="334"/>
      <c r="WGX208" s="424"/>
      <c r="WGY208" s="224"/>
      <c r="WGZ208" s="224"/>
      <c r="WHA208" s="335"/>
      <c r="WHB208" s="335"/>
      <c r="WHC208" s="224"/>
      <c r="WHD208" s="424"/>
      <c r="WHE208" s="424"/>
      <c r="WHF208" s="333"/>
      <c r="WHG208" s="334"/>
      <c r="WHH208" s="424"/>
      <c r="WHI208" s="224"/>
      <c r="WHJ208" s="224"/>
      <c r="WHK208" s="335"/>
      <c r="WHL208" s="335"/>
      <c r="WHM208" s="224"/>
      <c r="WHN208" s="424"/>
      <c r="WHO208" s="424"/>
      <c r="WHP208" s="333"/>
      <c r="WHQ208" s="334"/>
      <c r="WHR208" s="424"/>
      <c r="WHS208" s="224"/>
      <c r="WHT208" s="224"/>
      <c r="WHU208" s="335"/>
      <c r="WHV208" s="335"/>
      <c r="WHW208" s="224"/>
      <c r="WHX208" s="424"/>
      <c r="WHY208" s="424"/>
      <c r="WHZ208" s="333"/>
      <c r="WIA208" s="334"/>
      <c r="WIB208" s="424"/>
      <c r="WIC208" s="224"/>
      <c r="WID208" s="224"/>
      <c r="WIE208" s="335"/>
      <c r="WIF208" s="335"/>
      <c r="WIG208" s="224"/>
      <c r="WIH208" s="424"/>
      <c r="WII208" s="424"/>
      <c r="WIJ208" s="333"/>
      <c r="WIK208" s="334"/>
      <c r="WIL208" s="424"/>
      <c r="WIM208" s="224"/>
      <c r="WIN208" s="224"/>
      <c r="WIO208" s="335"/>
      <c r="WIP208" s="335"/>
      <c r="WIQ208" s="224"/>
      <c r="WIR208" s="424"/>
      <c r="WIS208" s="424"/>
      <c r="WIT208" s="333"/>
      <c r="WIU208" s="334"/>
      <c r="WIV208" s="424"/>
      <c r="WIW208" s="224"/>
      <c r="WIX208" s="224"/>
      <c r="WIY208" s="335"/>
      <c r="WIZ208" s="335"/>
      <c r="WJA208" s="224"/>
      <c r="WJB208" s="424"/>
      <c r="WJC208" s="424"/>
      <c r="WJD208" s="333"/>
      <c r="WJE208" s="334"/>
      <c r="WJF208" s="424"/>
      <c r="WJG208" s="224"/>
      <c r="WJH208" s="224"/>
      <c r="WJI208" s="335"/>
      <c r="WJJ208" s="335"/>
      <c r="WJK208" s="224"/>
      <c r="WJL208" s="424"/>
      <c r="WJM208" s="424"/>
      <c r="WJN208" s="333"/>
      <c r="WJO208" s="334"/>
      <c r="WJP208" s="424"/>
      <c r="WJQ208" s="224"/>
      <c r="WJR208" s="224"/>
      <c r="WJS208" s="335"/>
      <c r="WJT208" s="335"/>
      <c r="WJU208" s="224"/>
      <c r="WJV208" s="424"/>
      <c r="WJW208" s="424"/>
      <c r="WJX208" s="333"/>
      <c r="WJY208" s="334"/>
      <c r="WJZ208" s="424"/>
      <c r="WKA208" s="224"/>
      <c r="WKB208" s="224"/>
      <c r="WKC208" s="335"/>
      <c r="WKD208" s="335"/>
      <c r="WKE208" s="224"/>
      <c r="WKF208" s="424"/>
      <c r="WKG208" s="424"/>
      <c r="WKH208" s="333"/>
      <c r="WKI208" s="334"/>
      <c r="WKJ208" s="424"/>
      <c r="WKK208" s="224"/>
      <c r="WKL208" s="224"/>
      <c r="WKM208" s="335"/>
      <c r="WKN208" s="335"/>
      <c r="WKO208" s="224"/>
      <c r="WKP208" s="424"/>
      <c r="WKQ208" s="424"/>
      <c r="WKR208" s="333"/>
      <c r="WKS208" s="334"/>
      <c r="WKT208" s="424"/>
      <c r="WKU208" s="224"/>
      <c r="WKV208" s="224"/>
      <c r="WKW208" s="335"/>
      <c r="WKX208" s="335"/>
      <c r="WKY208" s="224"/>
      <c r="WKZ208" s="424"/>
      <c r="WLA208" s="424"/>
      <c r="WLB208" s="333"/>
      <c r="WLC208" s="334"/>
      <c r="WLD208" s="424"/>
      <c r="WLE208" s="224"/>
      <c r="WLF208" s="224"/>
      <c r="WLG208" s="335"/>
      <c r="WLH208" s="335"/>
      <c r="WLI208" s="224"/>
      <c r="WLJ208" s="424"/>
      <c r="WLK208" s="424"/>
      <c r="WLL208" s="333"/>
      <c r="WLM208" s="334"/>
      <c r="WLN208" s="424"/>
      <c r="WLO208" s="224"/>
      <c r="WLP208" s="224"/>
      <c r="WLQ208" s="335"/>
      <c r="WLR208" s="335"/>
      <c r="WLS208" s="224"/>
      <c r="WLT208" s="424"/>
      <c r="WLU208" s="424"/>
      <c r="WLV208" s="333"/>
      <c r="WLW208" s="334"/>
      <c r="WLX208" s="424"/>
      <c r="WLY208" s="224"/>
      <c r="WLZ208" s="224"/>
      <c r="WMA208" s="335"/>
      <c r="WMB208" s="335"/>
      <c r="WMC208" s="224"/>
      <c r="WMD208" s="424"/>
      <c r="WME208" s="424"/>
      <c r="WMF208" s="333"/>
      <c r="WMG208" s="334"/>
      <c r="WMH208" s="424"/>
      <c r="WMI208" s="224"/>
      <c r="WMJ208" s="224"/>
      <c r="WMK208" s="335"/>
      <c r="WML208" s="335"/>
      <c r="WMM208" s="224"/>
      <c r="WMN208" s="424"/>
      <c r="WMO208" s="424"/>
      <c r="WMP208" s="333"/>
      <c r="WMQ208" s="334"/>
      <c r="WMR208" s="424"/>
      <c r="WMS208" s="224"/>
      <c r="WMT208" s="224"/>
      <c r="WMU208" s="335"/>
      <c r="WMV208" s="335"/>
      <c r="WMW208" s="224"/>
      <c r="WMX208" s="424"/>
      <c r="WMY208" s="424"/>
      <c r="WMZ208" s="333"/>
      <c r="WNA208" s="334"/>
      <c r="WNB208" s="424"/>
      <c r="WNC208" s="224"/>
      <c r="WND208" s="224"/>
      <c r="WNE208" s="335"/>
      <c r="WNF208" s="335"/>
      <c r="WNG208" s="224"/>
      <c r="WNH208" s="424"/>
      <c r="WNI208" s="424"/>
      <c r="WNJ208" s="333"/>
      <c r="WNK208" s="334"/>
      <c r="WNL208" s="424"/>
      <c r="WNM208" s="224"/>
      <c r="WNN208" s="224"/>
      <c r="WNO208" s="335"/>
      <c r="WNP208" s="335"/>
      <c r="WNQ208" s="224"/>
      <c r="WNR208" s="424"/>
      <c r="WNS208" s="424"/>
      <c r="WNT208" s="333"/>
      <c r="WNU208" s="334"/>
      <c r="WNV208" s="424"/>
      <c r="WNW208" s="224"/>
      <c r="WNX208" s="224"/>
      <c r="WNY208" s="335"/>
      <c r="WNZ208" s="335"/>
      <c r="WOA208" s="224"/>
      <c r="WOB208" s="424"/>
      <c r="WOC208" s="424"/>
      <c r="WOD208" s="333"/>
      <c r="WOE208" s="334"/>
      <c r="WOF208" s="424"/>
      <c r="WOG208" s="224"/>
      <c r="WOH208" s="224"/>
      <c r="WOI208" s="335"/>
      <c r="WOJ208" s="335"/>
      <c r="WOK208" s="224"/>
      <c r="WOL208" s="424"/>
      <c r="WOM208" s="424"/>
      <c r="WON208" s="333"/>
      <c r="WOO208" s="334"/>
      <c r="WOP208" s="424"/>
      <c r="WOQ208" s="224"/>
      <c r="WOR208" s="224"/>
      <c r="WOS208" s="335"/>
      <c r="WOT208" s="335"/>
      <c r="WOU208" s="224"/>
      <c r="WOV208" s="424"/>
      <c r="WOW208" s="424"/>
      <c r="WOX208" s="333"/>
      <c r="WOY208" s="334"/>
      <c r="WOZ208" s="424"/>
      <c r="WPA208" s="224"/>
      <c r="WPB208" s="224"/>
      <c r="WPC208" s="335"/>
      <c r="WPD208" s="335"/>
      <c r="WPE208" s="224"/>
      <c r="WPF208" s="424"/>
      <c r="WPG208" s="424"/>
      <c r="WPH208" s="333"/>
      <c r="WPI208" s="334"/>
      <c r="WPJ208" s="424"/>
      <c r="WPK208" s="224"/>
      <c r="WPL208" s="224"/>
      <c r="WPM208" s="335"/>
      <c r="WPN208" s="335"/>
      <c r="WPO208" s="224"/>
      <c r="WPP208" s="424"/>
      <c r="WPQ208" s="424"/>
      <c r="WPR208" s="333"/>
      <c r="WPS208" s="334"/>
      <c r="WPT208" s="424"/>
      <c r="WPU208" s="224"/>
      <c r="WPV208" s="224"/>
      <c r="WPW208" s="335"/>
      <c r="WPX208" s="335"/>
      <c r="WPY208" s="224"/>
      <c r="WPZ208" s="424"/>
      <c r="WQA208" s="424"/>
      <c r="WQB208" s="333"/>
      <c r="WQC208" s="334"/>
      <c r="WQD208" s="424"/>
      <c r="WQE208" s="224"/>
      <c r="WQF208" s="224"/>
      <c r="WQG208" s="335"/>
      <c r="WQH208" s="335"/>
      <c r="WQI208" s="224"/>
      <c r="WQJ208" s="424"/>
      <c r="WQK208" s="424"/>
      <c r="WQL208" s="333"/>
      <c r="WQM208" s="334"/>
      <c r="WQN208" s="424"/>
      <c r="WQO208" s="224"/>
      <c r="WQP208" s="224"/>
      <c r="WQQ208" s="335"/>
      <c r="WQR208" s="335"/>
      <c r="WQS208" s="224"/>
      <c r="WQT208" s="424"/>
      <c r="WQU208" s="424"/>
      <c r="WQV208" s="333"/>
      <c r="WQW208" s="334"/>
      <c r="WQX208" s="424"/>
      <c r="WQY208" s="224"/>
      <c r="WQZ208" s="224"/>
      <c r="WRA208" s="335"/>
      <c r="WRB208" s="335"/>
      <c r="WRC208" s="224"/>
      <c r="WRD208" s="424"/>
      <c r="WRE208" s="424"/>
      <c r="WRF208" s="333"/>
      <c r="WRG208" s="334"/>
      <c r="WRH208" s="424"/>
      <c r="WRI208" s="224"/>
      <c r="WRJ208" s="224"/>
      <c r="WRK208" s="335"/>
      <c r="WRL208" s="335"/>
      <c r="WRM208" s="224"/>
      <c r="WRN208" s="424"/>
      <c r="WRO208" s="424"/>
      <c r="WRP208" s="333"/>
      <c r="WRQ208" s="334"/>
      <c r="WRR208" s="424"/>
      <c r="WRS208" s="224"/>
      <c r="WRT208" s="224"/>
      <c r="WRU208" s="335"/>
      <c r="WRV208" s="335"/>
      <c r="WRW208" s="224"/>
      <c r="WRX208" s="424"/>
      <c r="WRY208" s="424"/>
      <c r="WRZ208" s="333"/>
      <c r="WSA208" s="334"/>
      <c r="WSB208" s="424"/>
      <c r="WSC208" s="224"/>
      <c r="WSD208" s="224"/>
      <c r="WSE208" s="335"/>
      <c r="WSF208" s="335"/>
      <c r="WSG208" s="224"/>
      <c r="WSH208" s="424"/>
      <c r="WSI208" s="424"/>
      <c r="WSJ208" s="333"/>
      <c r="WSK208" s="334"/>
      <c r="WSL208" s="424"/>
      <c r="WSM208" s="224"/>
      <c r="WSN208" s="224"/>
      <c r="WSO208" s="335"/>
      <c r="WSP208" s="335"/>
      <c r="WSQ208" s="224"/>
      <c r="WSR208" s="424"/>
      <c r="WSS208" s="424"/>
      <c r="WST208" s="333"/>
      <c r="WSU208" s="334"/>
      <c r="WSV208" s="424"/>
      <c r="WSW208" s="224"/>
      <c r="WSX208" s="224"/>
      <c r="WSY208" s="335"/>
      <c r="WSZ208" s="335"/>
      <c r="WTA208" s="224"/>
      <c r="WTB208" s="424"/>
      <c r="WTC208" s="424"/>
      <c r="WTD208" s="333"/>
      <c r="WTE208" s="334"/>
      <c r="WTF208" s="424"/>
      <c r="WTG208" s="224"/>
      <c r="WTH208" s="224"/>
      <c r="WTI208" s="335"/>
      <c r="WTJ208" s="335"/>
      <c r="WTK208" s="224"/>
      <c r="WTL208" s="424"/>
      <c r="WTM208" s="424"/>
      <c r="WTN208" s="333"/>
      <c r="WTO208" s="334"/>
      <c r="WTP208" s="424"/>
      <c r="WTQ208" s="224"/>
      <c r="WTR208" s="224"/>
      <c r="WTS208" s="335"/>
      <c r="WTT208" s="335"/>
      <c r="WTU208" s="224"/>
      <c r="WTV208" s="424"/>
      <c r="WTW208" s="424"/>
      <c r="WTX208" s="333"/>
      <c r="WTY208" s="334"/>
      <c r="WTZ208" s="424"/>
      <c r="WUA208" s="224"/>
      <c r="WUB208" s="224"/>
      <c r="WUC208" s="335"/>
      <c r="WUD208" s="335"/>
      <c r="WUE208" s="224"/>
      <c r="WUF208" s="424"/>
      <c r="WUG208" s="424"/>
      <c r="WUH208" s="333"/>
      <c r="WUI208" s="334"/>
      <c r="WUJ208" s="424"/>
      <c r="WUK208" s="224"/>
      <c r="WUL208" s="224"/>
      <c r="WUM208" s="335"/>
      <c r="WUN208" s="335"/>
      <c r="WUO208" s="224"/>
      <c r="WUP208" s="424"/>
      <c r="WUQ208" s="424"/>
      <c r="WUR208" s="333"/>
      <c r="WUS208" s="334"/>
      <c r="WUT208" s="424"/>
      <c r="WUU208" s="224"/>
      <c r="WUV208" s="224"/>
      <c r="WUW208" s="335"/>
      <c r="WUX208" s="335"/>
      <c r="WUY208" s="224"/>
      <c r="WUZ208" s="424"/>
      <c r="WVA208" s="424"/>
      <c r="WVB208" s="333"/>
      <c r="WVC208" s="334"/>
      <c r="WVD208" s="424"/>
      <c r="WVE208" s="224"/>
      <c r="WVF208" s="224"/>
      <c r="WVG208" s="335"/>
      <c r="WVH208" s="335"/>
      <c r="WVI208" s="224"/>
      <c r="WVJ208" s="424"/>
      <c r="WVK208" s="424"/>
      <c r="WVL208" s="333"/>
      <c r="WVM208" s="334"/>
      <c r="WVN208" s="424"/>
      <c r="WVO208" s="224"/>
      <c r="WVP208" s="224"/>
      <c r="WVQ208" s="335"/>
      <c r="WVR208" s="335"/>
      <c r="WVS208" s="224"/>
      <c r="WVT208" s="424"/>
      <c r="WVU208" s="424"/>
      <c r="WVV208" s="333"/>
      <c r="WVW208" s="334"/>
      <c r="WVX208" s="424"/>
      <c r="WVY208" s="224"/>
      <c r="WVZ208" s="224"/>
      <c r="WWA208" s="335"/>
      <c r="WWB208" s="335"/>
      <c r="WWC208" s="224"/>
      <c r="WWD208" s="424"/>
      <c r="WWE208" s="424"/>
      <c r="WWF208" s="333"/>
      <c r="WWG208" s="334"/>
      <c r="WWH208" s="424"/>
      <c r="WWI208" s="224"/>
      <c r="WWJ208" s="224"/>
      <c r="WWK208" s="335"/>
      <c r="WWL208" s="335"/>
      <c r="WWM208" s="224"/>
      <c r="WWN208" s="424"/>
      <c r="WWO208" s="424"/>
      <c r="WWP208" s="333"/>
      <c r="WWQ208" s="334"/>
      <c r="WWR208" s="424"/>
      <c r="WWS208" s="224"/>
      <c r="WWT208" s="224"/>
      <c r="WWU208" s="335"/>
      <c r="WWV208" s="335"/>
      <c r="WWW208" s="224"/>
      <c r="WWX208" s="424"/>
      <c r="WWY208" s="424"/>
      <c r="WWZ208" s="333"/>
      <c r="WXA208" s="334"/>
      <c r="WXB208" s="424"/>
      <c r="WXC208" s="224"/>
      <c r="WXD208" s="224"/>
      <c r="WXE208" s="335"/>
      <c r="WXF208" s="335"/>
      <c r="WXG208" s="224"/>
      <c r="WXH208" s="424"/>
      <c r="WXI208" s="424"/>
      <c r="WXJ208" s="333"/>
      <c r="WXK208" s="334"/>
      <c r="WXL208" s="424"/>
      <c r="WXM208" s="224"/>
      <c r="WXN208" s="224"/>
      <c r="WXO208" s="335"/>
      <c r="WXP208" s="335"/>
      <c r="WXQ208" s="224"/>
      <c r="WXR208" s="424"/>
      <c r="WXS208" s="424"/>
      <c r="WXT208" s="333"/>
      <c r="WXU208" s="334"/>
      <c r="WXV208" s="424"/>
      <c r="WXW208" s="224"/>
      <c r="WXX208" s="224"/>
      <c r="WXY208" s="335"/>
      <c r="WXZ208" s="335"/>
      <c r="WYA208" s="224"/>
      <c r="WYB208" s="424"/>
      <c r="WYC208" s="424"/>
      <c r="WYD208" s="333"/>
      <c r="WYE208" s="334"/>
      <c r="WYF208" s="424"/>
      <c r="WYG208" s="224"/>
      <c r="WYH208" s="224"/>
      <c r="WYI208" s="335"/>
      <c r="WYJ208" s="335"/>
      <c r="WYK208" s="224"/>
      <c r="WYL208" s="424"/>
      <c r="WYM208" s="424"/>
      <c r="WYN208" s="333"/>
      <c r="WYO208" s="334"/>
      <c r="WYP208" s="424"/>
      <c r="WYQ208" s="224"/>
      <c r="WYR208" s="224"/>
      <c r="WYS208" s="335"/>
      <c r="WYT208" s="335"/>
      <c r="WYU208" s="224"/>
      <c r="WYV208" s="424"/>
      <c r="WYW208" s="424"/>
      <c r="WYX208" s="333"/>
      <c r="WYY208" s="334"/>
      <c r="WYZ208" s="424"/>
      <c r="WZA208" s="224"/>
      <c r="WZB208" s="224"/>
      <c r="WZC208" s="335"/>
      <c r="WZD208" s="335"/>
      <c r="WZE208" s="224"/>
      <c r="WZF208" s="424"/>
      <c r="WZG208" s="424"/>
      <c r="WZH208" s="333"/>
      <c r="WZI208" s="334"/>
      <c r="WZJ208" s="424"/>
      <c r="WZK208" s="224"/>
      <c r="WZL208" s="224"/>
      <c r="WZM208" s="335"/>
      <c r="WZN208" s="335"/>
      <c r="WZO208" s="224"/>
      <c r="WZP208" s="424"/>
      <c r="WZQ208" s="424"/>
      <c r="WZR208" s="333"/>
      <c r="WZS208" s="334"/>
      <c r="WZT208" s="424"/>
      <c r="WZU208" s="224"/>
      <c r="WZV208" s="224"/>
      <c r="WZW208" s="335"/>
      <c r="WZX208" s="335"/>
      <c r="WZY208" s="224"/>
      <c r="WZZ208" s="424"/>
      <c r="XAA208" s="424"/>
      <c r="XAB208" s="333"/>
      <c r="XAC208" s="334"/>
      <c r="XAD208" s="424"/>
      <c r="XAE208" s="224"/>
      <c r="XAF208" s="224"/>
      <c r="XAG208" s="335"/>
      <c r="XAH208" s="335"/>
      <c r="XAI208" s="224"/>
      <c r="XAJ208" s="424"/>
      <c r="XAK208" s="424"/>
      <c r="XAL208" s="333"/>
      <c r="XAM208" s="334"/>
      <c r="XAN208" s="424"/>
      <c r="XAO208" s="224"/>
      <c r="XAP208" s="224"/>
      <c r="XAQ208" s="335"/>
      <c r="XAR208" s="335"/>
      <c r="XAS208" s="224"/>
      <c r="XAT208" s="424"/>
      <c r="XAU208" s="424"/>
      <c r="XAV208" s="333"/>
      <c r="XAW208" s="334"/>
      <c r="XAX208" s="424"/>
      <c r="XAY208" s="224"/>
      <c r="XAZ208" s="224"/>
      <c r="XBA208" s="335"/>
      <c r="XBB208" s="335"/>
      <c r="XBC208" s="224"/>
      <c r="XBD208" s="424"/>
      <c r="XBE208" s="424"/>
      <c r="XBF208" s="333"/>
      <c r="XBG208" s="334"/>
      <c r="XBH208" s="424"/>
      <c r="XBI208" s="224"/>
      <c r="XBJ208" s="224"/>
      <c r="XBK208" s="335"/>
      <c r="XBL208" s="335"/>
      <c r="XBM208" s="224"/>
      <c r="XBN208" s="424"/>
      <c r="XBO208" s="424"/>
      <c r="XBP208" s="333"/>
      <c r="XBQ208" s="334"/>
      <c r="XBR208" s="424"/>
      <c r="XBS208" s="224"/>
      <c r="XBT208" s="224"/>
      <c r="XBU208" s="335"/>
      <c r="XBV208" s="335"/>
      <c r="XBW208" s="224"/>
      <c r="XBX208" s="424"/>
      <c r="XBY208" s="424"/>
      <c r="XBZ208" s="333"/>
      <c r="XCA208" s="334"/>
      <c r="XCB208" s="424"/>
      <c r="XCC208" s="224"/>
      <c r="XCD208" s="224"/>
      <c r="XCE208" s="335"/>
      <c r="XCF208" s="335"/>
      <c r="XCG208" s="224"/>
      <c r="XCH208" s="424"/>
      <c r="XCI208" s="424"/>
      <c r="XCJ208" s="333"/>
      <c r="XCK208" s="334"/>
      <c r="XCL208" s="424"/>
      <c r="XCM208" s="224"/>
      <c r="XCN208" s="224"/>
      <c r="XCO208" s="335"/>
      <c r="XCP208" s="335"/>
      <c r="XCQ208" s="224"/>
      <c r="XCR208" s="424"/>
      <c r="XCS208" s="424"/>
      <c r="XCT208" s="333"/>
      <c r="XCU208" s="334"/>
      <c r="XCV208" s="424"/>
      <c r="XCW208" s="224"/>
      <c r="XCX208" s="224"/>
      <c r="XCY208" s="335"/>
      <c r="XCZ208" s="335"/>
      <c r="XDA208" s="224"/>
      <c r="XDB208" s="424"/>
      <c r="XDC208" s="424"/>
      <c r="XDD208" s="333"/>
      <c r="XDE208" s="334"/>
      <c r="XDF208" s="424"/>
      <c r="XDG208" s="224"/>
      <c r="XDH208" s="224"/>
      <c r="XDI208" s="335"/>
      <c r="XDJ208" s="335"/>
      <c r="XDK208" s="224"/>
      <c r="XDL208" s="424"/>
      <c r="XDM208" s="424"/>
      <c r="XDN208" s="333"/>
      <c r="XDO208" s="334"/>
      <c r="XDP208" s="424"/>
      <c r="XDQ208" s="224"/>
      <c r="XDR208" s="224"/>
      <c r="XDS208" s="335"/>
      <c r="XDT208" s="335"/>
      <c r="XDU208" s="224"/>
      <c r="XDV208" s="424"/>
      <c r="XDW208" s="424"/>
      <c r="XDX208" s="333"/>
      <c r="XDY208" s="334"/>
      <c r="XDZ208" s="424"/>
      <c r="XEA208" s="224"/>
      <c r="XEB208" s="224"/>
      <c r="XEC208" s="335"/>
      <c r="XED208" s="335"/>
      <c r="XEE208" s="224"/>
      <c r="XEF208" s="424"/>
      <c r="XEG208" s="424"/>
      <c r="XEH208" s="333"/>
      <c r="XEI208" s="334"/>
      <c r="XEJ208" s="424"/>
      <c r="XEK208" s="224"/>
      <c r="XEL208" s="224"/>
      <c r="XEM208" s="335"/>
      <c r="XEN208" s="335"/>
      <c r="XEO208" s="224"/>
      <c r="XEP208" s="424"/>
      <c r="XEQ208" s="424"/>
      <c r="XER208" s="333"/>
      <c r="XES208" s="334"/>
      <c r="XET208" s="424"/>
      <c r="XEU208" s="224"/>
      <c r="XEV208" s="224"/>
      <c r="XEW208" s="335"/>
      <c r="XEX208" s="335"/>
      <c r="XEY208" s="224"/>
      <c r="XEZ208" s="424"/>
      <c r="XFA208" s="424"/>
      <c r="XFB208" s="333"/>
      <c r="XFC208" s="334"/>
    </row>
    <row r="209" spans="1:16370" s="322" customFormat="1" ht="54.75" customHeight="1">
      <c r="A209" s="318" t="s">
        <v>2372</v>
      </c>
      <c r="B209" s="318" t="s">
        <v>16</v>
      </c>
      <c r="C209" s="318" t="s">
        <v>2474</v>
      </c>
      <c r="D209" s="548" t="s">
        <v>2373</v>
      </c>
      <c r="E209" s="318" t="s">
        <v>486</v>
      </c>
      <c r="F209" s="560">
        <v>1</v>
      </c>
      <c r="G209" s="316">
        <f t="shared" si="61"/>
        <v>0.24940000000000001</v>
      </c>
      <c r="H209" s="319"/>
      <c r="I209" s="537">
        <f t="shared" si="63"/>
        <v>0</v>
      </c>
      <c r="J209" s="319">
        <f t="shared" si="62"/>
        <v>0</v>
      </c>
    </row>
    <row r="210" spans="1:16370" s="321" customFormat="1" ht="54.75" customHeight="1">
      <c r="A210" s="318" t="s">
        <v>2491</v>
      </c>
      <c r="B210" s="318" t="s">
        <v>1351</v>
      </c>
      <c r="C210" s="318" t="s">
        <v>2477</v>
      </c>
      <c r="D210" s="548" t="s">
        <v>2374</v>
      </c>
      <c r="E210" s="318" t="s">
        <v>486</v>
      </c>
      <c r="F210" s="560">
        <v>1</v>
      </c>
      <c r="G210" s="320">
        <f t="shared" si="61"/>
        <v>0.24940000000000001</v>
      </c>
      <c r="H210" s="319"/>
      <c r="I210" s="537">
        <f t="shared" si="63"/>
        <v>0</v>
      </c>
      <c r="J210" s="319">
        <f t="shared" si="62"/>
        <v>0</v>
      </c>
    </row>
    <row r="211" spans="1:16370" s="322" customFormat="1" ht="48">
      <c r="A211" s="318" t="s">
        <v>2496</v>
      </c>
      <c r="B211" s="318" t="s">
        <v>1351</v>
      </c>
      <c r="C211" s="318" t="s">
        <v>2475</v>
      </c>
      <c r="D211" s="548" t="s">
        <v>2375</v>
      </c>
      <c r="E211" s="318" t="s">
        <v>486</v>
      </c>
      <c r="F211" s="560">
        <v>3</v>
      </c>
      <c r="G211" s="316">
        <f t="shared" si="61"/>
        <v>0.24940000000000001</v>
      </c>
      <c r="H211" s="319"/>
      <c r="I211" s="537">
        <f t="shared" si="63"/>
        <v>0</v>
      </c>
      <c r="J211" s="319">
        <f t="shared" si="62"/>
        <v>0</v>
      </c>
    </row>
    <row r="212" spans="1:16370" s="322" customFormat="1" ht="30.75" customHeight="1">
      <c r="A212" s="318">
        <v>91937</v>
      </c>
      <c r="B212" s="75" t="s">
        <v>16</v>
      </c>
      <c r="C212" s="318" t="s">
        <v>2478</v>
      </c>
      <c r="D212" s="548" t="s">
        <v>2376</v>
      </c>
      <c r="E212" s="318" t="s">
        <v>486</v>
      </c>
      <c r="F212" s="560">
        <v>155</v>
      </c>
      <c r="G212" s="316">
        <f t="shared" si="61"/>
        <v>0.24940000000000001</v>
      </c>
      <c r="H212" s="319"/>
      <c r="I212" s="537">
        <f t="shared" si="63"/>
        <v>0</v>
      </c>
      <c r="J212" s="319">
        <f t="shared" si="62"/>
        <v>0</v>
      </c>
    </row>
    <row r="213" spans="1:16370" s="322" customFormat="1" ht="30.75" customHeight="1">
      <c r="A213" s="318">
        <v>91939</v>
      </c>
      <c r="B213" s="75" t="s">
        <v>16</v>
      </c>
      <c r="C213" s="318" t="s">
        <v>2479</v>
      </c>
      <c r="D213" s="548" t="s">
        <v>2377</v>
      </c>
      <c r="E213" s="318" t="s">
        <v>486</v>
      </c>
      <c r="F213" s="560">
        <v>82</v>
      </c>
      <c r="G213" s="316">
        <f t="shared" si="61"/>
        <v>0.24940000000000001</v>
      </c>
      <c r="H213" s="319"/>
      <c r="I213" s="537">
        <f t="shared" si="63"/>
        <v>0</v>
      </c>
      <c r="J213" s="319">
        <f t="shared" si="62"/>
        <v>0</v>
      </c>
    </row>
    <row r="214" spans="1:16370" s="322" customFormat="1" ht="30.75" customHeight="1">
      <c r="A214" s="318">
        <v>91940</v>
      </c>
      <c r="B214" s="75" t="s">
        <v>16</v>
      </c>
      <c r="C214" s="318" t="s">
        <v>2480</v>
      </c>
      <c r="D214" s="548" t="s">
        <v>2297</v>
      </c>
      <c r="E214" s="318" t="s">
        <v>486</v>
      </c>
      <c r="F214" s="560">
        <v>99</v>
      </c>
      <c r="G214" s="316">
        <f t="shared" si="61"/>
        <v>0.24940000000000001</v>
      </c>
      <c r="H214" s="319"/>
      <c r="I214" s="537">
        <f t="shared" si="63"/>
        <v>0</v>
      </c>
      <c r="J214" s="319">
        <f t="shared" si="62"/>
        <v>0</v>
      </c>
    </row>
    <row r="215" spans="1:16370" s="322" customFormat="1" ht="30.75" customHeight="1">
      <c r="A215" s="318">
        <v>91941</v>
      </c>
      <c r="B215" s="75" t="s">
        <v>16</v>
      </c>
      <c r="C215" s="318" t="s">
        <v>2481</v>
      </c>
      <c r="D215" s="548" t="s">
        <v>2378</v>
      </c>
      <c r="E215" s="318" t="s">
        <v>486</v>
      </c>
      <c r="F215" s="560">
        <v>103</v>
      </c>
      <c r="G215" s="316">
        <f t="shared" si="61"/>
        <v>0.24940000000000001</v>
      </c>
      <c r="H215" s="319"/>
      <c r="I215" s="537">
        <f t="shared" si="63"/>
        <v>0</v>
      </c>
      <c r="J215" s="319">
        <f t="shared" si="62"/>
        <v>0</v>
      </c>
    </row>
    <row r="216" spans="1:16370" s="322" customFormat="1" ht="45" customHeight="1">
      <c r="A216" s="318">
        <v>97886</v>
      </c>
      <c r="B216" s="318" t="s">
        <v>16</v>
      </c>
      <c r="C216" s="318" t="s">
        <v>2482</v>
      </c>
      <c r="D216" s="548" t="s">
        <v>2379</v>
      </c>
      <c r="E216" s="318" t="s">
        <v>486</v>
      </c>
      <c r="F216" s="560">
        <v>17</v>
      </c>
      <c r="G216" s="316">
        <f t="shared" si="61"/>
        <v>0.24940000000000001</v>
      </c>
      <c r="H216" s="319"/>
      <c r="I216" s="537">
        <f t="shared" si="63"/>
        <v>0</v>
      </c>
      <c r="J216" s="319">
        <f t="shared" si="62"/>
        <v>0</v>
      </c>
    </row>
    <row r="217" spans="1:16370" s="322" customFormat="1" ht="37.5" customHeight="1">
      <c r="A217" s="318" t="s">
        <v>2665</v>
      </c>
      <c r="B217" s="318" t="s">
        <v>1351</v>
      </c>
      <c r="C217" s="318" t="s">
        <v>2483</v>
      </c>
      <c r="D217" s="548" t="s">
        <v>2380</v>
      </c>
      <c r="E217" s="318" t="s">
        <v>486</v>
      </c>
      <c r="F217" s="560">
        <v>1</v>
      </c>
      <c r="G217" s="316">
        <f t="shared" si="61"/>
        <v>0.24940000000000001</v>
      </c>
      <c r="H217" s="319"/>
      <c r="I217" s="537">
        <f>(H217*(1+$J$4))</f>
        <v>0</v>
      </c>
      <c r="J217" s="319">
        <f t="shared" si="62"/>
        <v>0</v>
      </c>
    </row>
    <row r="218" spans="1:16370" s="210" customFormat="1" ht="21.6" customHeight="1">
      <c r="A218" s="75"/>
      <c r="B218" s="75"/>
      <c r="C218" s="93" t="s">
        <v>1924</v>
      </c>
      <c r="D218" s="103" t="s">
        <v>289</v>
      </c>
      <c r="E218" s="75"/>
      <c r="F218" s="328"/>
      <c r="G218" s="328"/>
      <c r="H218" s="319"/>
      <c r="I218" s="77"/>
      <c r="J218" s="328"/>
      <c r="K218" s="389"/>
      <c r="L218" s="224"/>
      <c r="M218" s="224"/>
      <c r="N218" s="335"/>
      <c r="O218" s="335"/>
      <c r="P218" s="224"/>
      <c r="Q218" s="389"/>
      <c r="R218" s="389"/>
      <c r="S218" s="333"/>
      <c r="T218" s="334"/>
      <c r="U218" s="389"/>
      <c r="V218" s="224"/>
      <c r="W218" s="224"/>
      <c r="X218" s="335"/>
      <c r="Y218" s="335"/>
      <c r="Z218" s="224"/>
      <c r="AA218" s="389"/>
      <c r="AB218" s="389"/>
      <c r="AC218" s="333"/>
      <c r="AD218" s="334"/>
      <c r="AE218" s="389"/>
      <c r="AF218" s="224"/>
      <c r="AG218" s="224"/>
      <c r="AH218" s="335"/>
      <c r="AI218" s="335"/>
      <c r="AJ218" s="224"/>
      <c r="AK218" s="389"/>
      <c r="AL218" s="389"/>
      <c r="AM218" s="333"/>
      <c r="AN218" s="334"/>
      <c r="AO218" s="389"/>
      <c r="AP218" s="224"/>
      <c r="AQ218" s="224"/>
      <c r="AR218" s="335"/>
      <c r="AS218" s="335"/>
      <c r="AT218" s="224"/>
      <c r="AU218" s="389"/>
      <c r="AV218" s="389"/>
      <c r="AW218" s="333"/>
      <c r="AX218" s="334"/>
      <c r="AY218" s="389"/>
      <c r="AZ218" s="224"/>
      <c r="BA218" s="224"/>
      <c r="BB218" s="335"/>
      <c r="BC218" s="335"/>
      <c r="BD218" s="224"/>
      <c r="BE218" s="389"/>
      <c r="BF218" s="389"/>
      <c r="BG218" s="333"/>
      <c r="BH218" s="334"/>
      <c r="BI218" s="389"/>
      <c r="BJ218" s="224"/>
      <c r="BK218" s="224"/>
      <c r="BL218" s="335"/>
      <c r="BM218" s="335"/>
      <c r="BN218" s="224"/>
      <c r="BO218" s="389"/>
      <c r="BP218" s="389"/>
      <c r="BQ218" s="333"/>
      <c r="BR218" s="334"/>
      <c r="BS218" s="389"/>
      <c r="BT218" s="224"/>
      <c r="BU218" s="224"/>
      <c r="BV218" s="335"/>
      <c r="BW218" s="335"/>
      <c r="BX218" s="224"/>
      <c r="BY218" s="389"/>
      <c r="BZ218" s="389"/>
      <c r="CA218" s="333"/>
      <c r="CB218" s="334"/>
      <c r="CC218" s="389"/>
      <c r="CD218" s="224"/>
      <c r="CE218" s="224"/>
      <c r="CF218" s="335"/>
      <c r="CG218" s="335"/>
      <c r="CH218" s="224"/>
      <c r="CI218" s="389"/>
      <c r="CJ218" s="389"/>
      <c r="CK218" s="333"/>
      <c r="CL218" s="334"/>
      <c r="CM218" s="389"/>
      <c r="CN218" s="224"/>
      <c r="CO218" s="224"/>
      <c r="CP218" s="335"/>
      <c r="CQ218" s="335"/>
      <c r="CR218" s="224"/>
      <c r="CS218" s="389"/>
      <c r="CT218" s="389"/>
      <c r="CU218" s="333"/>
      <c r="CV218" s="334"/>
      <c r="CW218" s="389"/>
      <c r="CX218" s="224"/>
      <c r="CY218" s="224"/>
      <c r="CZ218" s="335"/>
      <c r="DA218" s="335"/>
      <c r="DB218" s="224"/>
      <c r="DC218" s="389"/>
      <c r="DD218" s="389"/>
      <c r="DE218" s="333"/>
      <c r="DF218" s="334"/>
      <c r="DG218" s="389"/>
      <c r="DH218" s="224"/>
      <c r="DI218" s="224"/>
      <c r="DJ218" s="335"/>
      <c r="DK218" s="335"/>
      <c r="DL218" s="224"/>
      <c r="DM218" s="389"/>
      <c r="DN218" s="389"/>
      <c r="DO218" s="333"/>
      <c r="DP218" s="334"/>
      <c r="DQ218" s="389"/>
      <c r="DR218" s="224"/>
      <c r="DS218" s="224"/>
      <c r="DT218" s="335"/>
      <c r="DU218" s="335"/>
      <c r="DV218" s="224"/>
      <c r="DW218" s="389"/>
      <c r="DX218" s="389"/>
      <c r="DY218" s="333"/>
      <c r="DZ218" s="334"/>
      <c r="EA218" s="389"/>
      <c r="EB218" s="224"/>
      <c r="EC218" s="224"/>
      <c r="ED218" s="335"/>
      <c r="EE218" s="335"/>
      <c r="EF218" s="224"/>
      <c r="EG218" s="389"/>
      <c r="EH218" s="389"/>
      <c r="EI218" s="333"/>
      <c r="EJ218" s="334"/>
      <c r="EK218" s="389"/>
      <c r="EL218" s="224"/>
      <c r="EM218" s="224"/>
      <c r="EN218" s="335"/>
      <c r="EO218" s="335"/>
      <c r="EP218" s="224"/>
      <c r="EQ218" s="389"/>
      <c r="ER218" s="389"/>
      <c r="ES218" s="333"/>
      <c r="ET218" s="334"/>
      <c r="EU218" s="389"/>
      <c r="EV218" s="224"/>
      <c r="EW218" s="224"/>
      <c r="EX218" s="335"/>
      <c r="EY218" s="335"/>
      <c r="EZ218" s="224"/>
      <c r="FA218" s="389"/>
      <c r="FB218" s="389"/>
      <c r="FC218" s="333"/>
      <c r="FD218" s="334"/>
      <c r="FE218" s="389"/>
      <c r="FF218" s="224"/>
      <c r="FG218" s="224"/>
      <c r="FH218" s="335"/>
      <c r="FI218" s="335"/>
      <c r="FJ218" s="224"/>
      <c r="FK218" s="389"/>
      <c r="FL218" s="389"/>
      <c r="FM218" s="333"/>
      <c r="FN218" s="334"/>
      <c r="FO218" s="389"/>
      <c r="FP218" s="224"/>
      <c r="FQ218" s="224"/>
      <c r="FR218" s="335"/>
      <c r="FS218" s="335"/>
      <c r="FT218" s="224"/>
      <c r="FU218" s="389"/>
      <c r="FV218" s="389"/>
      <c r="FW218" s="333"/>
      <c r="FX218" s="334"/>
      <c r="FY218" s="389"/>
      <c r="FZ218" s="224"/>
      <c r="GA218" s="224"/>
      <c r="GB218" s="335"/>
      <c r="GC218" s="335"/>
      <c r="GD218" s="224"/>
      <c r="GE218" s="389"/>
      <c r="GF218" s="389"/>
      <c r="GG218" s="333"/>
      <c r="GH218" s="334"/>
      <c r="GI218" s="389"/>
      <c r="GJ218" s="224"/>
      <c r="GK218" s="224"/>
      <c r="GL218" s="335"/>
      <c r="GM218" s="335"/>
      <c r="GN218" s="224"/>
      <c r="GO218" s="389"/>
      <c r="GP218" s="389"/>
      <c r="GQ218" s="333"/>
      <c r="GR218" s="334"/>
      <c r="GS218" s="389"/>
      <c r="GT218" s="224"/>
      <c r="GU218" s="224"/>
      <c r="GV218" s="335"/>
      <c r="GW218" s="335"/>
      <c r="GX218" s="224"/>
      <c r="GY218" s="389"/>
      <c r="GZ218" s="389"/>
      <c r="HA218" s="333"/>
      <c r="HB218" s="334"/>
      <c r="HC218" s="389"/>
      <c r="HD218" s="224"/>
      <c r="HE218" s="224"/>
      <c r="HF218" s="335"/>
      <c r="HG218" s="335"/>
      <c r="HH218" s="224"/>
      <c r="HI218" s="389"/>
      <c r="HJ218" s="389"/>
      <c r="HK218" s="333"/>
      <c r="HL218" s="334"/>
      <c r="HM218" s="389"/>
      <c r="HN218" s="224"/>
      <c r="HO218" s="224"/>
      <c r="HP218" s="335"/>
      <c r="HQ218" s="335"/>
      <c r="HR218" s="224"/>
      <c r="HS218" s="389"/>
      <c r="HT218" s="389"/>
      <c r="HU218" s="333"/>
      <c r="HV218" s="334"/>
      <c r="HW218" s="389"/>
      <c r="HX218" s="224"/>
      <c r="HY218" s="224"/>
      <c r="HZ218" s="335"/>
      <c r="IA218" s="335"/>
      <c r="IB218" s="224"/>
      <c r="IC218" s="389"/>
      <c r="ID218" s="389"/>
      <c r="IE218" s="333"/>
      <c r="IF218" s="334"/>
      <c r="IG218" s="389"/>
      <c r="IH218" s="224"/>
      <c r="II218" s="224"/>
      <c r="IJ218" s="335"/>
      <c r="IK218" s="335"/>
      <c r="IL218" s="224"/>
      <c r="IM218" s="389"/>
      <c r="IN218" s="389"/>
      <c r="IO218" s="333"/>
      <c r="IP218" s="334"/>
      <c r="IQ218" s="389"/>
      <c r="IR218" s="224"/>
      <c r="IS218" s="224"/>
      <c r="IT218" s="335"/>
      <c r="IU218" s="335"/>
      <c r="IV218" s="224"/>
      <c r="IW218" s="389"/>
      <c r="IX218" s="389"/>
      <c r="IY218" s="333"/>
      <c r="IZ218" s="334"/>
      <c r="JA218" s="389"/>
      <c r="JB218" s="224"/>
      <c r="JC218" s="224"/>
      <c r="JD218" s="335"/>
      <c r="JE218" s="335"/>
      <c r="JF218" s="224"/>
      <c r="JG218" s="389"/>
      <c r="JH218" s="389"/>
      <c r="JI218" s="333"/>
      <c r="JJ218" s="334"/>
      <c r="JK218" s="389"/>
      <c r="JL218" s="224"/>
      <c r="JM218" s="224"/>
      <c r="JN218" s="335"/>
      <c r="JO218" s="335"/>
      <c r="JP218" s="224"/>
      <c r="JQ218" s="389"/>
      <c r="JR218" s="389"/>
      <c r="JS218" s="333"/>
      <c r="JT218" s="334"/>
      <c r="JU218" s="389"/>
      <c r="JV218" s="224"/>
      <c r="JW218" s="224"/>
      <c r="JX218" s="335"/>
      <c r="JY218" s="335"/>
      <c r="JZ218" s="224"/>
      <c r="KA218" s="389"/>
      <c r="KB218" s="389"/>
      <c r="KC218" s="333"/>
      <c r="KD218" s="334"/>
      <c r="KE218" s="389"/>
      <c r="KF218" s="224"/>
      <c r="KG218" s="224"/>
      <c r="KH218" s="335"/>
      <c r="KI218" s="335"/>
      <c r="KJ218" s="224"/>
      <c r="KK218" s="389"/>
      <c r="KL218" s="389"/>
      <c r="KM218" s="333"/>
      <c r="KN218" s="334"/>
      <c r="KO218" s="389"/>
      <c r="KP218" s="224"/>
      <c r="KQ218" s="224"/>
      <c r="KR218" s="335"/>
      <c r="KS218" s="335"/>
      <c r="KT218" s="224"/>
      <c r="KU218" s="389"/>
      <c r="KV218" s="389"/>
      <c r="KW218" s="333"/>
      <c r="KX218" s="334"/>
      <c r="KY218" s="389"/>
      <c r="KZ218" s="224"/>
      <c r="LA218" s="224"/>
      <c r="LB218" s="335"/>
      <c r="LC218" s="335"/>
      <c r="LD218" s="224"/>
      <c r="LE218" s="389"/>
      <c r="LF218" s="389"/>
      <c r="LG218" s="333"/>
      <c r="LH218" s="334"/>
      <c r="LI218" s="389"/>
      <c r="LJ218" s="224"/>
      <c r="LK218" s="224"/>
      <c r="LL218" s="335"/>
      <c r="LM218" s="335"/>
      <c r="LN218" s="224"/>
      <c r="LO218" s="389"/>
      <c r="LP218" s="389"/>
      <c r="LQ218" s="333"/>
      <c r="LR218" s="334"/>
      <c r="LS218" s="389"/>
      <c r="LT218" s="224"/>
      <c r="LU218" s="224"/>
      <c r="LV218" s="335"/>
      <c r="LW218" s="335"/>
      <c r="LX218" s="224"/>
      <c r="LY218" s="389"/>
      <c r="LZ218" s="389"/>
      <c r="MA218" s="333"/>
      <c r="MB218" s="334"/>
      <c r="MC218" s="389"/>
      <c r="MD218" s="224"/>
      <c r="ME218" s="224"/>
      <c r="MF218" s="335"/>
      <c r="MG218" s="335"/>
      <c r="MH218" s="224"/>
      <c r="MI218" s="389"/>
      <c r="MJ218" s="389"/>
      <c r="MK218" s="333"/>
      <c r="ML218" s="334"/>
      <c r="MM218" s="389"/>
      <c r="MN218" s="224"/>
      <c r="MO218" s="224"/>
      <c r="MP218" s="335"/>
      <c r="MQ218" s="335"/>
      <c r="MR218" s="224"/>
      <c r="MS218" s="389"/>
      <c r="MT218" s="389"/>
      <c r="MU218" s="333"/>
      <c r="MV218" s="334"/>
      <c r="MW218" s="389"/>
      <c r="MX218" s="224"/>
      <c r="MY218" s="224"/>
      <c r="MZ218" s="335"/>
      <c r="NA218" s="335"/>
      <c r="NB218" s="224"/>
      <c r="NC218" s="389"/>
      <c r="ND218" s="389"/>
      <c r="NE218" s="333"/>
      <c r="NF218" s="334"/>
      <c r="NG218" s="389"/>
      <c r="NH218" s="224"/>
      <c r="NI218" s="224"/>
      <c r="NJ218" s="335"/>
      <c r="NK218" s="335"/>
      <c r="NL218" s="224"/>
      <c r="NM218" s="389"/>
      <c r="NN218" s="389"/>
      <c r="NO218" s="333"/>
      <c r="NP218" s="334"/>
      <c r="NQ218" s="389"/>
      <c r="NR218" s="224"/>
      <c r="NS218" s="224"/>
      <c r="NT218" s="335"/>
      <c r="NU218" s="335"/>
      <c r="NV218" s="224"/>
      <c r="NW218" s="389"/>
      <c r="NX218" s="389"/>
      <c r="NY218" s="333"/>
      <c r="NZ218" s="334"/>
      <c r="OA218" s="389"/>
      <c r="OB218" s="224"/>
      <c r="OC218" s="224"/>
      <c r="OD218" s="335"/>
      <c r="OE218" s="335"/>
      <c r="OF218" s="224"/>
      <c r="OG218" s="389"/>
      <c r="OH218" s="389"/>
      <c r="OI218" s="333"/>
      <c r="OJ218" s="334"/>
      <c r="OK218" s="389"/>
      <c r="OL218" s="224"/>
      <c r="OM218" s="224"/>
      <c r="ON218" s="335"/>
      <c r="OO218" s="335"/>
      <c r="OP218" s="224"/>
      <c r="OQ218" s="389"/>
      <c r="OR218" s="389"/>
      <c r="OS218" s="333"/>
      <c r="OT218" s="334"/>
      <c r="OU218" s="389"/>
      <c r="OV218" s="224"/>
      <c r="OW218" s="224"/>
      <c r="OX218" s="335"/>
      <c r="OY218" s="335"/>
      <c r="OZ218" s="224"/>
      <c r="PA218" s="389"/>
      <c r="PB218" s="389"/>
      <c r="PC218" s="333"/>
      <c r="PD218" s="334"/>
      <c r="PE218" s="389"/>
      <c r="PF218" s="224"/>
      <c r="PG218" s="224"/>
      <c r="PH218" s="335"/>
      <c r="PI218" s="335"/>
      <c r="PJ218" s="224"/>
      <c r="PK218" s="389"/>
      <c r="PL218" s="389"/>
      <c r="PM218" s="333"/>
      <c r="PN218" s="334"/>
      <c r="PO218" s="389"/>
      <c r="PP218" s="224"/>
      <c r="PQ218" s="224"/>
      <c r="PR218" s="335"/>
      <c r="PS218" s="335"/>
      <c r="PT218" s="224"/>
      <c r="PU218" s="389"/>
      <c r="PV218" s="389"/>
      <c r="PW218" s="333"/>
      <c r="PX218" s="334"/>
      <c r="PY218" s="389"/>
      <c r="PZ218" s="224"/>
      <c r="QA218" s="224"/>
      <c r="QB218" s="335"/>
      <c r="QC218" s="335"/>
      <c r="QD218" s="224"/>
      <c r="QE218" s="389"/>
      <c r="QF218" s="389"/>
      <c r="QG218" s="333"/>
      <c r="QH218" s="334"/>
      <c r="QI218" s="389"/>
      <c r="QJ218" s="224"/>
      <c r="QK218" s="224"/>
      <c r="QL218" s="335"/>
      <c r="QM218" s="335"/>
      <c r="QN218" s="224"/>
      <c r="QO218" s="389"/>
      <c r="QP218" s="389"/>
      <c r="QQ218" s="333"/>
      <c r="QR218" s="334"/>
      <c r="QS218" s="389"/>
      <c r="QT218" s="224"/>
      <c r="QU218" s="224"/>
      <c r="QV218" s="335"/>
      <c r="QW218" s="335"/>
      <c r="QX218" s="224"/>
      <c r="QY218" s="389"/>
      <c r="QZ218" s="389"/>
      <c r="RA218" s="333"/>
      <c r="RB218" s="334"/>
      <c r="RC218" s="389"/>
      <c r="RD218" s="224"/>
      <c r="RE218" s="224"/>
      <c r="RF218" s="335"/>
      <c r="RG218" s="335"/>
      <c r="RH218" s="224"/>
      <c r="RI218" s="389"/>
      <c r="RJ218" s="389"/>
      <c r="RK218" s="333"/>
      <c r="RL218" s="334"/>
      <c r="RM218" s="389"/>
      <c r="RN218" s="224"/>
      <c r="RO218" s="224"/>
      <c r="RP218" s="335"/>
      <c r="RQ218" s="335"/>
      <c r="RR218" s="224"/>
      <c r="RS218" s="389"/>
      <c r="RT218" s="389"/>
      <c r="RU218" s="333"/>
      <c r="RV218" s="334"/>
      <c r="RW218" s="389"/>
      <c r="RX218" s="224"/>
      <c r="RY218" s="224"/>
      <c r="RZ218" s="335"/>
      <c r="SA218" s="335"/>
      <c r="SB218" s="224"/>
      <c r="SC218" s="389"/>
      <c r="SD218" s="389"/>
      <c r="SE218" s="333"/>
      <c r="SF218" s="334"/>
      <c r="SG218" s="389"/>
      <c r="SH218" s="224"/>
      <c r="SI218" s="224"/>
      <c r="SJ218" s="335"/>
      <c r="SK218" s="335"/>
      <c r="SL218" s="224"/>
      <c r="SM218" s="389"/>
      <c r="SN218" s="389"/>
      <c r="SO218" s="333"/>
      <c r="SP218" s="334"/>
      <c r="SQ218" s="389"/>
      <c r="SR218" s="224"/>
      <c r="SS218" s="224"/>
      <c r="ST218" s="335"/>
      <c r="SU218" s="335"/>
      <c r="SV218" s="224"/>
      <c r="SW218" s="389"/>
      <c r="SX218" s="389"/>
      <c r="SY218" s="333"/>
      <c r="SZ218" s="334"/>
      <c r="TA218" s="389"/>
      <c r="TB218" s="224"/>
      <c r="TC218" s="224"/>
      <c r="TD218" s="335"/>
      <c r="TE218" s="335"/>
      <c r="TF218" s="224"/>
      <c r="TG218" s="389"/>
      <c r="TH218" s="389"/>
      <c r="TI218" s="333"/>
      <c r="TJ218" s="334"/>
      <c r="TK218" s="389"/>
      <c r="TL218" s="224"/>
      <c r="TM218" s="224"/>
      <c r="TN218" s="335"/>
      <c r="TO218" s="335"/>
      <c r="TP218" s="224"/>
      <c r="TQ218" s="389"/>
      <c r="TR218" s="389"/>
      <c r="TS218" s="333"/>
      <c r="TT218" s="334"/>
      <c r="TU218" s="389"/>
      <c r="TV218" s="224"/>
      <c r="TW218" s="224"/>
      <c r="TX218" s="335"/>
      <c r="TY218" s="335"/>
      <c r="TZ218" s="224"/>
      <c r="UA218" s="389"/>
      <c r="UB218" s="389"/>
      <c r="UC218" s="333"/>
      <c r="UD218" s="334"/>
      <c r="UE218" s="389"/>
      <c r="UF218" s="224"/>
      <c r="UG218" s="224"/>
      <c r="UH218" s="335"/>
      <c r="UI218" s="335"/>
      <c r="UJ218" s="224"/>
      <c r="UK218" s="389"/>
      <c r="UL218" s="389"/>
      <c r="UM218" s="333"/>
      <c r="UN218" s="334"/>
      <c r="UO218" s="389"/>
      <c r="UP218" s="224"/>
      <c r="UQ218" s="224"/>
      <c r="UR218" s="335"/>
      <c r="US218" s="335"/>
      <c r="UT218" s="224"/>
      <c r="UU218" s="389"/>
      <c r="UV218" s="389"/>
      <c r="UW218" s="333"/>
      <c r="UX218" s="334"/>
      <c r="UY218" s="389"/>
      <c r="UZ218" s="224"/>
      <c r="VA218" s="224"/>
      <c r="VB218" s="335"/>
      <c r="VC218" s="335"/>
      <c r="VD218" s="224"/>
      <c r="VE218" s="389"/>
      <c r="VF218" s="389"/>
      <c r="VG218" s="333"/>
      <c r="VH218" s="334"/>
      <c r="VI218" s="389"/>
      <c r="VJ218" s="224"/>
      <c r="VK218" s="224"/>
      <c r="VL218" s="335"/>
      <c r="VM218" s="335"/>
      <c r="VN218" s="224"/>
      <c r="VO218" s="389"/>
      <c r="VP218" s="389"/>
      <c r="VQ218" s="333"/>
      <c r="VR218" s="334"/>
      <c r="VS218" s="389"/>
      <c r="VT218" s="224"/>
      <c r="VU218" s="224"/>
      <c r="VV218" s="335"/>
      <c r="VW218" s="335"/>
      <c r="VX218" s="224"/>
      <c r="VY218" s="389"/>
      <c r="VZ218" s="389"/>
      <c r="WA218" s="333"/>
      <c r="WB218" s="334"/>
      <c r="WC218" s="389"/>
      <c r="WD218" s="224"/>
      <c r="WE218" s="224"/>
      <c r="WF218" s="335"/>
      <c r="WG218" s="335"/>
      <c r="WH218" s="224"/>
      <c r="WI218" s="389"/>
      <c r="WJ218" s="389"/>
      <c r="WK218" s="333"/>
      <c r="WL218" s="334"/>
      <c r="WM218" s="389"/>
      <c r="WN218" s="224"/>
      <c r="WO218" s="224"/>
      <c r="WP218" s="335"/>
      <c r="WQ218" s="335"/>
      <c r="WR218" s="224"/>
      <c r="WS218" s="389"/>
      <c r="WT218" s="389"/>
      <c r="WU218" s="333"/>
      <c r="WV218" s="334"/>
      <c r="WW218" s="389"/>
      <c r="WX218" s="224"/>
      <c r="WY218" s="224"/>
      <c r="WZ218" s="335"/>
      <c r="XA218" s="335"/>
      <c r="XB218" s="224"/>
      <c r="XC218" s="389"/>
      <c r="XD218" s="389"/>
      <c r="XE218" s="333"/>
      <c r="XF218" s="334"/>
      <c r="XG218" s="389"/>
      <c r="XH218" s="224"/>
      <c r="XI218" s="224"/>
      <c r="XJ218" s="335"/>
      <c r="XK218" s="335"/>
      <c r="XL218" s="224"/>
      <c r="XM218" s="389"/>
      <c r="XN218" s="389"/>
      <c r="XO218" s="333"/>
      <c r="XP218" s="334"/>
      <c r="XQ218" s="389"/>
      <c r="XR218" s="224"/>
      <c r="XS218" s="224"/>
      <c r="XT218" s="335"/>
      <c r="XU218" s="335"/>
      <c r="XV218" s="224"/>
      <c r="XW218" s="389"/>
      <c r="XX218" s="389"/>
      <c r="XY218" s="333"/>
      <c r="XZ218" s="334"/>
      <c r="YA218" s="389"/>
      <c r="YB218" s="224"/>
      <c r="YC218" s="224"/>
      <c r="YD218" s="335"/>
      <c r="YE218" s="335"/>
      <c r="YF218" s="224"/>
      <c r="YG218" s="389"/>
      <c r="YH218" s="389"/>
      <c r="YI218" s="333"/>
      <c r="YJ218" s="334"/>
      <c r="YK218" s="389"/>
      <c r="YL218" s="224"/>
      <c r="YM218" s="224"/>
      <c r="YN218" s="335"/>
      <c r="YO218" s="335"/>
      <c r="YP218" s="224"/>
      <c r="YQ218" s="389"/>
      <c r="YR218" s="389"/>
      <c r="YS218" s="333"/>
      <c r="YT218" s="334"/>
      <c r="YU218" s="389"/>
      <c r="YV218" s="224"/>
      <c r="YW218" s="224"/>
      <c r="YX218" s="335"/>
      <c r="YY218" s="335"/>
      <c r="YZ218" s="224"/>
      <c r="ZA218" s="389"/>
      <c r="ZB218" s="389"/>
      <c r="ZC218" s="333"/>
      <c r="ZD218" s="334"/>
      <c r="ZE218" s="389"/>
      <c r="ZF218" s="224"/>
      <c r="ZG218" s="224"/>
      <c r="ZH218" s="335"/>
      <c r="ZI218" s="335"/>
      <c r="ZJ218" s="224"/>
      <c r="ZK218" s="389"/>
      <c r="ZL218" s="389"/>
      <c r="ZM218" s="333"/>
      <c r="ZN218" s="334"/>
      <c r="ZO218" s="389"/>
      <c r="ZP218" s="224"/>
      <c r="ZQ218" s="224"/>
      <c r="ZR218" s="335"/>
      <c r="ZS218" s="335"/>
      <c r="ZT218" s="224"/>
      <c r="ZU218" s="389"/>
      <c r="ZV218" s="389"/>
      <c r="ZW218" s="333"/>
      <c r="ZX218" s="334"/>
      <c r="ZY218" s="389"/>
      <c r="ZZ218" s="224"/>
      <c r="AAA218" s="224"/>
      <c r="AAB218" s="335"/>
      <c r="AAC218" s="335"/>
      <c r="AAD218" s="224"/>
      <c r="AAE218" s="389"/>
      <c r="AAF218" s="389"/>
      <c r="AAG218" s="333"/>
      <c r="AAH218" s="334"/>
      <c r="AAI218" s="389"/>
      <c r="AAJ218" s="224"/>
      <c r="AAK218" s="224"/>
      <c r="AAL218" s="335"/>
      <c r="AAM218" s="335"/>
      <c r="AAN218" s="224"/>
      <c r="AAO218" s="389"/>
      <c r="AAP218" s="389"/>
      <c r="AAQ218" s="333"/>
      <c r="AAR218" s="334"/>
      <c r="AAS218" s="389"/>
      <c r="AAT218" s="224"/>
      <c r="AAU218" s="224"/>
      <c r="AAV218" s="335"/>
      <c r="AAW218" s="335"/>
      <c r="AAX218" s="224"/>
      <c r="AAY218" s="389"/>
      <c r="AAZ218" s="389"/>
      <c r="ABA218" s="333"/>
      <c r="ABB218" s="334"/>
      <c r="ABC218" s="389"/>
      <c r="ABD218" s="224"/>
      <c r="ABE218" s="224"/>
      <c r="ABF218" s="335"/>
      <c r="ABG218" s="335"/>
      <c r="ABH218" s="224"/>
      <c r="ABI218" s="389"/>
      <c r="ABJ218" s="389"/>
      <c r="ABK218" s="333"/>
      <c r="ABL218" s="334"/>
      <c r="ABM218" s="389"/>
      <c r="ABN218" s="224"/>
      <c r="ABO218" s="224"/>
      <c r="ABP218" s="335"/>
      <c r="ABQ218" s="335"/>
      <c r="ABR218" s="224"/>
      <c r="ABS218" s="389"/>
      <c r="ABT218" s="389"/>
      <c r="ABU218" s="333"/>
      <c r="ABV218" s="334"/>
      <c r="ABW218" s="389"/>
      <c r="ABX218" s="224"/>
      <c r="ABY218" s="224"/>
      <c r="ABZ218" s="335"/>
      <c r="ACA218" s="335"/>
      <c r="ACB218" s="224"/>
      <c r="ACC218" s="389"/>
      <c r="ACD218" s="389"/>
      <c r="ACE218" s="333"/>
      <c r="ACF218" s="334"/>
      <c r="ACG218" s="389"/>
      <c r="ACH218" s="224"/>
      <c r="ACI218" s="224"/>
      <c r="ACJ218" s="335"/>
      <c r="ACK218" s="335"/>
      <c r="ACL218" s="224"/>
      <c r="ACM218" s="389"/>
      <c r="ACN218" s="389"/>
      <c r="ACO218" s="333"/>
      <c r="ACP218" s="334"/>
      <c r="ACQ218" s="389"/>
      <c r="ACR218" s="224"/>
      <c r="ACS218" s="224"/>
      <c r="ACT218" s="335"/>
      <c r="ACU218" s="335"/>
      <c r="ACV218" s="224"/>
      <c r="ACW218" s="389"/>
      <c r="ACX218" s="389"/>
      <c r="ACY218" s="333"/>
      <c r="ACZ218" s="334"/>
      <c r="ADA218" s="389"/>
      <c r="ADB218" s="224"/>
      <c r="ADC218" s="224"/>
      <c r="ADD218" s="335"/>
      <c r="ADE218" s="335"/>
      <c r="ADF218" s="224"/>
      <c r="ADG218" s="389"/>
      <c r="ADH218" s="389"/>
      <c r="ADI218" s="333"/>
      <c r="ADJ218" s="334"/>
      <c r="ADK218" s="389"/>
      <c r="ADL218" s="224"/>
      <c r="ADM218" s="224"/>
      <c r="ADN218" s="335"/>
      <c r="ADO218" s="335"/>
      <c r="ADP218" s="224"/>
      <c r="ADQ218" s="389"/>
      <c r="ADR218" s="389"/>
      <c r="ADS218" s="333"/>
      <c r="ADT218" s="334"/>
      <c r="ADU218" s="389"/>
      <c r="ADV218" s="224"/>
      <c r="ADW218" s="224"/>
      <c r="ADX218" s="335"/>
      <c r="ADY218" s="335"/>
      <c r="ADZ218" s="224"/>
      <c r="AEA218" s="389"/>
      <c r="AEB218" s="389"/>
      <c r="AEC218" s="333"/>
      <c r="AED218" s="334"/>
      <c r="AEE218" s="389"/>
      <c r="AEF218" s="224"/>
      <c r="AEG218" s="224"/>
      <c r="AEH218" s="335"/>
      <c r="AEI218" s="335"/>
      <c r="AEJ218" s="224"/>
      <c r="AEK218" s="389"/>
      <c r="AEL218" s="389"/>
      <c r="AEM218" s="333"/>
      <c r="AEN218" s="334"/>
      <c r="AEO218" s="389"/>
      <c r="AEP218" s="224"/>
      <c r="AEQ218" s="224"/>
      <c r="AER218" s="335"/>
      <c r="AES218" s="335"/>
      <c r="AET218" s="224"/>
      <c r="AEU218" s="389"/>
      <c r="AEV218" s="389"/>
      <c r="AEW218" s="333"/>
      <c r="AEX218" s="334"/>
      <c r="AEY218" s="389"/>
      <c r="AEZ218" s="224"/>
      <c r="AFA218" s="224"/>
      <c r="AFB218" s="335"/>
      <c r="AFC218" s="335"/>
      <c r="AFD218" s="224"/>
      <c r="AFE218" s="389"/>
      <c r="AFF218" s="389"/>
      <c r="AFG218" s="333"/>
      <c r="AFH218" s="334"/>
      <c r="AFI218" s="389"/>
      <c r="AFJ218" s="224"/>
      <c r="AFK218" s="224"/>
      <c r="AFL218" s="335"/>
      <c r="AFM218" s="335"/>
      <c r="AFN218" s="224"/>
      <c r="AFO218" s="389"/>
      <c r="AFP218" s="389"/>
      <c r="AFQ218" s="333"/>
      <c r="AFR218" s="334"/>
      <c r="AFS218" s="389"/>
      <c r="AFT218" s="224"/>
      <c r="AFU218" s="224"/>
      <c r="AFV218" s="335"/>
      <c r="AFW218" s="335"/>
      <c r="AFX218" s="224"/>
      <c r="AFY218" s="389"/>
      <c r="AFZ218" s="389"/>
      <c r="AGA218" s="333"/>
      <c r="AGB218" s="334"/>
      <c r="AGC218" s="389"/>
      <c r="AGD218" s="224"/>
      <c r="AGE218" s="224"/>
      <c r="AGF218" s="335"/>
      <c r="AGG218" s="335"/>
      <c r="AGH218" s="224"/>
      <c r="AGI218" s="389"/>
      <c r="AGJ218" s="389"/>
      <c r="AGK218" s="333"/>
      <c r="AGL218" s="334"/>
      <c r="AGM218" s="389"/>
      <c r="AGN218" s="224"/>
      <c r="AGO218" s="224"/>
      <c r="AGP218" s="335"/>
      <c r="AGQ218" s="335"/>
      <c r="AGR218" s="224"/>
      <c r="AGS218" s="389"/>
      <c r="AGT218" s="389"/>
      <c r="AGU218" s="333"/>
      <c r="AGV218" s="334"/>
      <c r="AGW218" s="389"/>
      <c r="AGX218" s="224"/>
      <c r="AGY218" s="224"/>
      <c r="AGZ218" s="335"/>
      <c r="AHA218" s="335"/>
      <c r="AHB218" s="224"/>
      <c r="AHC218" s="389"/>
      <c r="AHD218" s="389"/>
      <c r="AHE218" s="333"/>
      <c r="AHF218" s="334"/>
      <c r="AHG218" s="389"/>
      <c r="AHH218" s="224"/>
      <c r="AHI218" s="224"/>
      <c r="AHJ218" s="335"/>
      <c r="AHK218" s="335"/>
      <c r="AHL218" s="224"/>
      <c r="AHM218" s="389"/>
      <c r="AHN218" s="389"/>
      <c r="AHO218" s="333"/>
      <c r="AHP218" s="334"/>
      <c r="AHQ218" s="389"/>
      <c r="AHR218" s="224"/>
      <c r="AHS218" s="224"/>
      <c r="AHT218" s="335"/>
      <c r="AHU218" s="335"/>
      <c r="AHV218" s="224"/>
      <c r="AHW218" s="389"/>
      <c r="AHX218" s="389"/>
      <c r="AHY218" s="333"/>
      <c r="AHZ218" s="334"/>
      <c r="AIA218" s="389"/>
      <c r="AIB218" s="224"/>
      <c r="AIC218" s="224"/>
      <c r="AID218" s="335"/>
      <c r="AIE218" s="335"/>
      <c r="AIF218" s="224"/>
      <c r="AIG218" s="389"/>
      <c r="AIH218" s="389"/>
      <c r="AII218" s="333"/>
      <c r="AIJ218" s="334"/>
      <c r="AIK218" s="389"/>
      <c r="AIL218" s="224"/>
      <c r="AIM218" s="224"/>
      <c r="AIN218" s="335"/>
      <c r="AIO218" s="335"/>
      <c r="AIP218" s="224"/>
      <c r="AIQ218" s="389"/>
      <c r="AIR218" s="389"/>
      <c r="AIS218" s="333"/>
      <c r="AIT218" s="334"/>
      <c r="AIU218" s="389"/>
      <c r="AIV218" s="224"/>
      <c r="AIW218" s="224"/>
      <c r="AIX218" s="335"/>
      <c r="AIY218" s="335"/>
      <c r="AIZ218" s="224"/>
      <c r="AJA218" s="389"/>
      <c r="AJB218" s="389"/>
      <c r="AJC218" s="333"/>
      <c r="AJD218" s="334"/>
      <c r="AJE218" s="389"/>
      <c r="AJF218" s="224"/>
      <c r="AJG218" s="224"/>
      <c r="AJH218" s="335"/>
      <c r="AJI218" s="335"/>
      <c r="AJJ218" s="224"/>
      <c r="AJK218" s="389"/>
      <c r="AJL218" s="389"/>
      <c r="AJM218" s="333"/>
      <c r="AJN218" s="334"/>
      <c r="AJO218" s="389"/>
      <c r="AJP218" s="224"/>
      <c r="AJQ218" s="224"/>
      <c r="AJR218" s="335"/>
      <c r="AJS218" s="335"/>
      <c r="AJT218" s="224"/>
      <c r="AJU218" s="389"/>
      <c r="AJV218" s="389"/>
      <c r="AJW218" s="333"/>
      <c r="AJX218" s="334"/>
      <c r="AJY218" s="389"/>
      <c r="AJZ218" s="224"/>
      <c r="AKA218" s="224"/>
      <c r="AKB218" s="335"/>
      <c r="AKC218" s="335"/>
      <c r="AKD218" s="224"/>
      <c r="AKE218" s="389"/>
      <c r="AKF218" s="389"/>
      <c r="AKG218" s="333"/>
      <c r="AKH218" s="334"/>
      <c r="AKI218" s="389"/>
      <c r="AKJ218" s="224"/>
      <c r="AKK218" s="224"/>
      <c r="AKL218" s="335"/>
      <c r="AKM218" s="335"/>
      <c r="AKN218" s="224"/>
      <c r="AKO218" s="389"/>
      <c r="AKP218" s="389"/>
      <c r="AKQ218" s="333"/>
      <c r="AKR218" s="334"/>
      <c r="AKS218" s="389"/>
      <c r="AKT218" s="224"/>
      <c r="AKU218" s="224"/>
      <c r="AKV218" s="335"/>
      <c r="AKW218" s="335"/>
      <c r="AKX218" s="224"/>
      <c r="AKY218" s="389"/>
      <c r="AKZ218" s="389"/>
      <c r="ALA218" s="333"/>
      <c r="ALB218" s="334"/>
      <c r="ALC218" s="389"/>
      <c r="ALD218" s="224"/>
      <c r="ALE218" s="224"/>
      <c r="ALF218" s="335"/>
      <c r="ALG218" s="335"/>
      <c r="ALH218" s="224"/>
      <c r="ALI218" s="389"/>
      <c r="ALJ218" s="389"/>
      <c r="ALK218" s="333"/>
      <c r="ALL218" s="334"/>
      <c r="ALM218" s="389"/>
      <c r="ALN218" s="224"/>
      <c r="ALO218" s="224"/>
      <c r="ALP218" s="335"/>
      <c r="ALQ218" s="335"/>
      <c r="ALR218" s="224"/>
      <c r="ALS218" s="389"/>
      <c r="ALT218" s="389"/>
      <c r="ALU218" s="333"/>
      <c r="ALV218" s="334"/>
      <c r="ALW218" s="389"/>
      <c r="ALX218" s="224"/>
      <c r="ALY218" s="224"/>
      <c r="ALZ218" s="335"/>
      <c r="AMA218" s="335"/>
      <c r="AMB218" s="224"/>
      <c r="AMC218" s="389"/>
      <c r="AMD218" s="389"/>
      <c r="AME218" s="333"/>
      <c r="AMF218" s="334"/>
      <c r="AMG218" s="389"/>
      <c r="AMH218" s="224"/>
      <c r="AMI218" s="224"/>
      <c r="AMJ218" s="335"/>
      <c r="AMK218" s="335"/>
      <c r="AML218" s="224"/>
      <c r="AMM218" s="389"/>
      <c r="AMN218" s="389"/>
      <c r="AMO218" s="333"/>
      <c r="AMP218" s="334"/>
      <c r="AMQ218" s="389"/>
      <c r="AMR218" s="224"/>
      <c r="AMS218" s="224"/>
      <c r="AMT218" s="335"/>
      <c r="AMU218" s="335"/>
      <c r="AMV218" s="224"/>
      <c r="AMW218" s="389"/>
      <c r="AMX218" s="389"/>
      <c r="AMY218" s="333"/>
      <c r="AMZ218" s="334"/>
      <c r="ANA218" s="389"/>
      <c r="ANB218" s="224"/>
      <c r="ANC218" s="224"/>
      <c r="AND218" s="335"/>
      <c r="ANE218" s="335"/>
      <c r="ANF218" s="224"/>
      <c r="ANG218" s="389"/>
      <c r="ANH218" s="389"/>
      <c r="ANI218" s="333"/>
      <c r="ANJ218" s="334"/>
      <c r="ANK218" s="389"/>
      <c r="ANL218" s="224"/>
      <c r="ANM218" s="224"/>
      <c r="ANN218" s="335"/>
      <c r="ANO218" s="335"/>
      <c r="ANP218" s="224"/>
      <c r="ANQ218" s="389"/>
      <c r="ANR218" s="389"/>
      <c r="ANS218" s="333"/>
      <c r="ANT218" s="334"/>
      <c r="ANU218" s="389"/>
      <c r="ANV218" s="224"/>
      <c r="ANW218" s="224"/>
      <c r="ANX218" s="335"/>
      <c r="ANY218" s="335"/>
      <c r="ANZ218" s="224"/>
      <c r="AOA218" s="389"/>
      <c r="AOB218" s="389"/>
      <c r="AOC218" s="333"/>
      <c r="AOD218" s="334"/>
      <c r="AOE218" s="389"/>
      <c r="AOF218" s="224"/>
      <c r="AOG218" s="224"/>
      <c r="AOH218" s="335"/>
      <c r="AOI218" s="335"/>
      <c r="AOJ218" s="224"/>
      <c r="AOK218" s="389"/>
      <c r="AOL218" s="389"/>
      <c r="AOM218" s="333"/>
      <c r="AON218" s="334"/>
      <c r="AOO218" s="389"/>
      <c r="AOP218" s="224"/>
      <c r="AOQ218" s="224"/>
      <c r="AOR218" s="335"/>
      <c r="AOS218" s="335"/>
      <c r="AOT218" s="224"/>
      <c r="AOU218" s="389"/>
      <c r="AOV218" s="389"/>
      <c r="AOW218" s="333"/>
      <c r="AOX218" s="334"/>
      <c r="AOY218" s="389"/>
      <c r="AOZ218" s="224"/>
      <c r="APA218" s="224"/>
      <c r="APB218" s="335"/>
      <c r="APC218" s="335"/>
      <c r="APD218" s="224"/>
      <c r="APE218" s="389"/>
      <c r="APF218" s="389"/>
      <c r="APG218" s="333"/>
      <c r="APH218" s="334"/>
      <c r="API218" s="389"/>
      <c r="APJ218" s="224"/>
      <c r="APK218" s="224"/>
      <c r="APL218" s="335"/>
      <c r="APM218" s="335"/>
      <c r="APN218" s="224"/>
      <c r="APO218" s="389"/>
      <c r="APP218" s="389"/>
      <c r="APQ218" s="333"/>
      <c r="APR218" s="334"/>
      <c r="APS218" s="389"/>
      <c r="APT218" s="224"/>
      <c r="APU218" s="224"/>
      <c r="APV218" s="335"/>
      <c r="APW218" s="335"/>
      <c r="APX218" s="224"/>
      <c r="APY218" s="389"/>
      <c r="APZ218" s="389"/>
      <c r="AQA218" s="333"/>
      <c r="AQB218" s="334"/>
      <c r="AQC218" s="389"/>
      <c r="AQD218" s="224"/>
      <c r="AQE218" s="224"/>
      <c r="AQF218" s="335"/>
      <c r="AQG218" s="335"/>
      <c r="AQH218" s="224"/>
      <c r="AQI218" s="389"/>
      <c r="AQJ218" s="389"/>
      <c r="AQK218" s="333"/>
      <c r="AQL218" s="334"/>
      <c r="AQM218" s="389"/>
      <c r="AQN218" s="224"/>
      <c r="AQO218" s="224"/>
      <c r="AQP218" s="335"/>
      <c r="AQQ218" s="335"/>
      <c r="AQR218" s="224"/>
      <c r="AQS218" s="389"/>
      <c r="AQT218" s="389"/>
      <c r="AQU218" s="333"/>
      <c r="AQV218" s="334"/>
      <c r="AQW218" s="389"/>
      <c r="AQX218" s="224"/>
      <c r="AQY218" s="224"/>
      <c r="AQZ218" s="335"/>
      <c r="ARA218" s="335"/>
      <c r="ARB218" s="224"/>
      <c r="ARC218" s="389"/>
      <c r="ARD218" s="389"/>
      <c r="ARE218" s="333"/>
      <c r="ARF218" s="334"/>
      <c r="ARG218" s="389"/>
      <c r="ARH218" s="224"/>
      <c r="ARI218" s="224"/>
      <c r="ARJ218" s="335"/>
      <c r="ARK218" s="335"/>
      <c r="ARL218" s="224"/>
      <c r="ARM218" s="389"/>
      <c r="ARN218" s="389"/>
      <c r="ARO218" s="333"/>
      <c r="ARP218" s="334"/>
      <c r="ARQ218" s="389"/>
      <c r="ARR218" s="224"/>
      <c r="ARS218" s="224"/>
      <c r="ART218" s="335"/>
      <c r="ARU218" s="335"/>
      <c r="ARV218" s="224"/>
      <c r="ARW218" s="389"/>
      <c r="ARX218" s="389"/>
      <c r="ARY218" s="333"/>
      <c r="ARZ218" s="334"/>
      <c r="ASA218" s="389"/>
      <c r="ASB218" s="224"/>
      <c r="ASC218" s="224"/>
      <c r="ASD218" s="335"/>
      <c r="ASE218" s="335"/>
      <c r="ASF218" s="224"/>
      <c r="ASG218" s="389"/>
      <c r="ASH218" s="389"/>
      <c r="ASI218" s="333"/>
      <c r="ASJ218" s="334"/>
      <c r="ASK218" s="389"/>
      <c r="ASL218" s="224"/>
      <c r="ASM218" s="224"/>
      <c r="ASN218" s="335"/>
      <c r="ASO218" s="335"/>
      <c r="ASP218" s="224"/>
      <c r="ASQ218" s="389"/>
      <c r="ASR218" s="389"/>
      <c r="ASS218" s="333"/>
      <c r="AST218" s="334"/>
      <c r="ASU218" s="389"/>
      <c r="ASV218" s="224"/>
      <c r="ASW218" s="224"/>
      <c r="ASX218" s="335"/>
      <c r="ASY218" s="335"/>
      <c r="ASZ218" s="224"/>
      <c r="ATA218" s="389"/>
      <c r="ATB218" s="389"/>
      <c r="ATC218" s="333"/>
      <c r="ATD218" s="334"/>
      <c r="ATE218" s="389"/>
      <c r="ATF218" s="224"/>
      <c r="ATG218" s="224"/>
      <c r="ATH218" s="335"/>
      <c r="ATI218" s="335"/>
      <c r="ATJ218" s="224"/>
      <c r="ATK218" s="389"/>
      <c r="ATL218" s="389"/>
      <c r="ATM218" s="333"/>
      <c r="ATN218" s="334"/>
      <c r="ATO218" s="389"/>
      <c r="ATP218" s="224"/>
      <c r="ATQ218" s="224"/>
      <c r="ATR218" s="335"/>
      <c r="ATS218" s="335"/>
      <c r="ATT218" s="224"/>
      <c r="ATU218" s="389"/>
      <c r="ATV218" s="389"/>
      <c r="ATW218" s="333"/>
      <c r="ATX218" s="334"/>
      <c r="ATY218" s="389"/>
      <c r="ATZ218" s="224"/>
      <c r="AUA218" s="224"/>
      <c r="AUB218" s="335"/>
      <c r="AUC218" s="335"/>
      <c r="AUD218" s="224"/>
      <c r="AUE218" s="389"/>
      <c r="AUF218" s="389"/>
      <c r="AUG218" s="333"/>
      <c r="AUH218" s="334"/>
      <c r="AUI218" s="389"/>
      <c r="AUJ218" s="224"/>
      <c r="AUK218" s="224"/>
      <c r="AUL218" s="335"/>
      <c r="AUM218" s="335"/>
      <c r="AUN218" s="224"/>
      <c r="AUO218" s="389"/>
      <c r="AUP218" s="389"/>
      <c r="AUQ218" s="333"/>
      <c r="AUR218" s="334"/>
      <c r="AUS218" s="389"/>
      <c r="AUT218" s="224"/>
      <c r="AUU218" s="224"/>
      <c r="AUV218" s="335"/>
      <c r="AUW218" s="335"/>
      <c r="AUX218" s="224"/>
      <c r="AUY218" s="389"/>
      <c r="AUZ218" s="389"/>
      <c r="AVA218" s="333"/>
      <c r="AVB218" s="334"/>
      <c r="AVC218" s="389"/>
      <c r="AVD218" s="224"/>
      <c r="AVE218" s="224"/>
      <c r="AVF218" s="335"/>
      <c r="AVG218" s="335"/>
      <c r="AVH218" s="224"/>
      <c r="AVI218" s="389"/>
      <c r="AVJ218" s="389"/>
      <c r="AVK218" s="333"/>
      <c r="AVL218" s="334"/>
      <c r="AVM218" s="389"/>
      <c r="AVN218" s="224"/>
      <c r="AVO218" s="224"/>
      <c r="AVP218" s="335"/>
      <c r="AVQ218" s="335"/>
      <c r="AVR218" s="224"/>
      <c r="AVS218" s="389"/>
      <c r="AVT218" s="389"/>
      <c r="AVU218" s="333"/>
      <c r="AVV218" s="334"/>
      <c r="AVW218" s="389"/>
      <c r="AVX218" s="224"/>
      <c r="AVY218" s="224"/>
      <c r="AVZ218" s="335"/>
      <c r="AWA218" s="335"/>
      <c r="AWB218" s="224"/>
      <c r="AWC218" s="389"/>
      <c r="AWD218" s="389"/>
      <c r="AWE218" s="333"/>
      <c r="AWF218" s="334"/>
      <c r="AWG218" s="389"/>
      <c r="AWH218" s="224"/>
      <c r="AWI218" s="224"/>
      <c r="AWJ218" s="335"/>
      <c r="AWK218" s="335"/>
      <c r="AWL218" s="224"/>
      <c r="AWM218" s="389"/>
      <c r="AWN218" s="389"/>
      <c r="AWO218" s="333"/>
      <c r="AWP218" s="334"/>
      <c r="AWQ218" s="389"/>
      <c r="AWR218" s="224"/>
      <c r="AWS218" s="224"/>
      <c r="AWT218" s="335"/>
      <c r="AWU218" s="335"/>
      <c r="AWV218" s="224"/>
      <c r="AWW218" s="389"/>
      <c r="AWX218" s="389"/>
      <c r="AWY218" s="333"/>
      <c r="AWZ218" s="334"/>
      <c r="AXA218" s="389"/>
      <c r="AXB218" s="224"/>
      <c r="AXC218" s="224"/>
      <c r="AXD218" s="335"/>
      <c r="AXE218" s="335"/>
      <c r="AXF218" s="224"/>
      <c r="AXG218" s="389"/>
      <c r="AXH218" s="389"/>
      <c r="AXI218" s="333"/>
      <c r="AXJ218" s="334"/>
      <c r="AXK218" s="389"/>
      <c r="AXL218" s="224"/>
      <c r="AXM218" s="224"/>
      <c r="AXN218" s="335"/>
      <c r="AXO218" s="335"/>
      <c r="AXP218" s="224"/>
      <c r="AXQ218" s="389"/>
      <c r="AXR218" s="389"/>
      <c r="AXS218" s="333"/>
      <c r="AXT218" s="334"/>
      <c r="AXU218" s="389"/>
      <c r="AXV218" s="224"/>
      <c r="AXW218" s="224"/>
      <c r="AXX218" s="335"/>
      <c r="AXY218" s="335"/>
      <c r="AXZ218" s="224"/>
      <c r="AYA218" s="389"/>
      <c r="AYB218" s="389"/>
      <c r="AYC218" s="333"/>
      <c r="AYD218" s="334"/>
      <c r="AYE218" s="389"/>
      <c r="AYF218" s="224"/>
      <c r="AYG218" s="224"/>
      <c r="AYH218" s="335"/>
      <c r="AYI218" s="335"/>
      <c r="AYJ218" s="224"/>
      <c r="AYK218" s="389"/>
      <c r="AYL218" s="389"/>
      <c r="AYM218" s="333"/>
      <c r="AYN218" s="334"/>
      <c r="AYO218" s="389"/>
      <c r="AYP218" s="224"/>
      <c r="AYQ218" s="224"/>
      <c r="AYR218" s="335"/>
      <c r="AYS218" s="335"/>
      <c r="AYT218" s="224"/>
      <c r="AYU218" s="389"/>
      <c r="AYV218" s="389"/>
      <c r="AYW218" s="333"/>
      <c r="AYX218" s="334"/>
      <c r="AYY218" s="389"/>
      <c r="AYZ218" s="224"/>
      <c r="AZA218" s="224"/>
      <c r="AZB218" s="335"/>
      <c r="AZC218" s="335"/>
      <c r="AZD218" s="224"/>
      <c r="AZE218" s="389"/>
      <c r="AZF218" s="389"/>
      <c r="AZG218" s="333"/>
      <c r="AZH218" s="334"/>
      <c r="AZI218" s="389"/>
      <c r="AZJ218" s="224"/>
      <c r="AZK218" s="224"/>
      <c r="AZL218" s="335"/>
      <c r="AZM218" s="335"/>
      <c r="AZN218" s="224"/>
      <c r="AZO218" s="389"/>
      <c r="AZP218" s="389"/>
      <c r="AZQ218" s="333"/>
      <c r="AZR218" s="334"/>
      <c r="AZS218" s="389"/>
      <c r="AZT218" s="224"/>
      <c r="AZU218" s="224"/>
      <c r="AZV218" s="335"/>
      <c r="AZW218" s="335"/>
      <c r="AZX218" s="224"/>
      <c r="AZY218" s="389"/>
      <c r="AZZ218" s="389"/>
      <c r="BAA218" s="333"/>
      <c r="BAB218" s="334"/>
      <c r="BAC218" s="389"/>
      <c r="BAD218" s="224"/>
      <c r="BAE218" s="224"/>
      <c r="BAF218" s="335"/>
      <c r="BAG218" s="335"/>
      <c r="BAH218" s="224"/>
      <c r="BAI218" s="389"/>
      <c r="BAJ218" s="389"/>
      <c r="BAK218" s="333"/>
      <c r="BAL218" s="334"/>
      <c r="BAM218" s="389"/>
      <c r="BAN218" s="224"/>
      <c r="BAO218" s="224"/>
      <c r="BAP218" s="335"/>
      <c r="BAQ218" s="335"/>
      <c r="BAR218" s="224"/>
      <c r="BAS218" s="389"/>
      <c r="BAT218" s="389"/>
      <c r="BAU218" s="333"/>
      <c r="BAV218" s="334"/>
      <c r="BAW218" s="389"/>
      <c r="BAX218" s="224"/>
      <c r="BAY218" s="224"/>
      <c r="BAZ218" s="335"/>
      <c r="BBA218" s="335"/>
      <c r="BBB218" s="224"/>
      <c r="BBC218" s="389"/>
      <c r="BBD218" s="389"/>
      <c r="BBE218" s="333"/>
      <c r="BBF218" s="334"/>
      <c r="BBG218" s="389"/>
      <c r="BBH218" s="224"/>
      <c r="BBI218" s="224"/>
      <c r="BBJ218" s="335"/>
      <c r="BBK218" s="335"/>
      <c r="BBL218" s="224"/>
      <c r="BBM218" s="389"/>
      <c r="BBN218" s="389"/>
      <c r="BBO218" s="333"/>
      <c r="BBP218" s="334"/>
      <c r="BBQ218" s="389"/>
      <c r="BBR218" s="224"/>
      <c r="BBS218" s="224"/>
      <c r="BBT218" s="335"/>
      <c r="BBU218" s="335"/>
      <c r="BBV218" s="224"/>
      <c r="BBW218" s="389"/>
      <c r="BBX218" s="389"/>
      <c r="BBY218" s="333"/>
      <c r="BBZ218" s="334"/>
      <c r="BCA218" s="389"/>
      <c r="BCB218" s="224"/>
      <c r="BCC218" s="224"/>
      <c r="BCD218" s="335"/>
      <c r="BCE218" s="335"/>
      <c r="BCF218" s="224"/>
      <c r="BCG218" s="389"/>
      <c r="BCH218" s="389"/>
      <c r="BCI218" s="333"/>
      <c r="BCJ218" s="334"/>
      <c r="BCK218" s="389"/>
      <c r="BCL218" s="224"/>
      <c r="BCM218" s="224"/>
      <c r="BCN218" s="335"/>
      <c r="BCO218" s="335"/>
      <c r="BCP218" s="224"/>
      <c r="BCQ218" s="389"/>
      <c r="BCR218" s="389"/>
      <c r="BCS218" s="333"/>
      <c r="BCT218" s="334"/>
      <c r="BCU218" s="389"/>
      <c r="BCV218" s="224"/>
      <c r="BCW218" s="224"/>
      <c r="BCX218" s="335"/>
      <c r="BCY218" s="335"/>
      <c r="BCZ218" s="224"/>
      <c r="BDA218" s="389"/>
      <c r="BDB218" s="389"/>
      <c r="BDC218" s="333"/>
      <c r="BDD218" s="334"/>
      <c r="BDE218" s="389"/>
      <c r="BDF218" s="224"/>
      <c r="BDG218" s="224"/>
      <c r="BDH218" s="335"/>
      <c r="BDI218" s="335"/>
      <c r="BDJ218" s="224"/>
      <c r="BDK218" s="389"/>
      <c r="BDL218" s="389"/>
      <c r="BDM218" s="333"/>
      <c r="BDN218" s="334"/>
      <c r="BDO218" s="389"/>
      <c r="BDP218" s="224"/>
      <c r="BDQ218" s="224"/>
      <c r="BDR218" s="335"/>
      <c r="BDS218" s="335"/>
      <c r="BDT218" s="224"/>
      <c r="BDU218" s="389"/>
      <c r="BDV218" s="389"/>
      <c r="BDW218" s="333"/>
      <c r="BDX218" s="334"/>
      <c r="BDY218" s="389"/>
      <c r="BDZ218" s="224"/>
      <c r="BEA218" s="224"/>
      <c r="BEB218" s="335"/>
      <c r="BEC218" s="335"/>
      <c r="BED218" s="224"/>
      <c r="BEE218" s="389"/>
      <c r="BEF218" s="389"/>
      <c r="BEG218" s="333"/>
      <c r="BEH218" s="334"/>
      <c r="BEI218" s="389"/>
      <c r="BEJ218" s="224"/>
      <c r="BEK218" s="224"/>
      <c r="BEL218" s="335"/>
      <c r="BEM218" s="335"/>
      <c r="BEN218" s="224"/>
      <c r="BEO218" s="389"/>
      <c r="BEP218" s="389"/>
      <c r="BEQ218" s="333"/>
      <c r="BER218" s="334"/>
      <c r="BES218" s="389"/>
      <c r="BET218" s="224"/>
      <c r="BEU218" s="224"/>
      <c r="BEV218" s="335"/>
      <c r="BEW218" s="335"/>
      <c r="BEX218" s="224"/>
      <c r="BEY218" s="389"/>
      <c r="BEZ218" s="389"/>
      <c r="BFA218" s="333"/>
      <c r="BFB218" s="334"/>
      <c r="BFC218" s="389"/>
      <c r="BFD218" s="224"/>
      <c r="BFE218" s="224"/>
      <c r="BFF218" s="335"/>
      <c r="BFG218" s="335"/>
      <c r="BFH218" s="224"/>
      <c r="BFI218" s="389"/>
      <c r="BFJ218" s="389"/>
      <c r="BFK218" s="333"/>
      <c r="BFL218" s="334"/>
      <c r="BFM218" s="389"/>
      <c r="BFN218" s="224"/>
      <c r="BFO218" s="224"/>
      <c r="BFP218" s="335"/>
      <c r="BFQ218" s="335"/>
      <c r="BFR218" s="224"/>
      <c r="BFS218" s="389"/>
      <c r="BFT218" s="389"/>
      <c r="BFU218" s="333"/>
      <c r="BFV218" s="334"/>
      <c r="BFW218" s="389"/>
      <c r="BFX218" s="224"/>
      <c r="BFY218" s="224"/>
      <c r="BFZ218" s="335"/>
      <c r="BGA218" s="335"/>
      <c r="BGB218" s="224"/>
      <c r="BGC218" s="389"/>
      <c r="BGD218" s="389"/>
      <c r="BGE218" s="333"/>
      <c r="BGF218" s="334"/>
      <c r="BGG218" s="389"/>
      <c r="BGH218" s="224"/>
      <c r="BGI218" s="224"/>
      <c r="BGJ218" s="335"/>
      <c r="BGK218" s="335"/>
      <c r="BGL218" s="224"/>
      <c r="BGM218" s="389"/>
      <c r="BGN218" s="389"/>
      <c r="BGO218" s="333"/>
      <c r="BGP218" s="334"/>
      <c r="BGQ218" s="389"/>
      <c r="BGR218" s="224"/>
      <c r="BGS218" s="224"/>
      <c r="BGT218" s="335"/>
      <c r="BGU218" s="335"/>
      <c r="BGV218" s="224"/>
      <c r="BGW218" s="389"/>
      <c r="BGX218" s="389"/>
      <c r="BGY218" s="333"/>
      <c r="BGZ218" s="334"/>
      <c r="BHA218" s="389"/>
      <c r="BHB218" s="224"/>
      <c r="BHC218" s="224"/>
      <c r="BHD218" s="335"/>
      <c r="BHE218" s="335"/>
      <c r="BHF218" s="224"/>
      <c r="BHG218" s="389"/>
      <c r="BHH218" s="389"/>
      <c r="BHI218" s="333"/>
      <c r="BHJ218" s="334"/>
      <c r="BHK218" s="389"/>
      <c r="BHL218" s="224"/>
      <c r="BHM218" s="224"/>
      <c r="BHN218" s="335"/>
      <c r="BHO218" s="335"/>
      <c r="BHP218" s="224"/>
      <c r="BHQ218" s="389"/>
      <c r="BHR218" s="389"/>
      <c r="BHS218" s="333"/>
      <c r="BHT218" s="334"/>
      <c r="BHU218" s="389"/>
      <c r="BHV218" s="224"/>
      <c r="BHW218" s="224"/>
      <c r="BHX218" s="335"/>
      <c r="BHY218" s="335"/>
      <c r="BHZ218" s="224"/>
      <c r="BIA218" s="389"/>
      <c r="BIB218" s="389"/>
      <c r="BIC218" s="333"/>
      <c r="BID218" s="334"/>
      <c r="BIE218" s="389"/>
      <c r="BIF218" s="224"/>
      <c r="BIG218" s="224"/>
      <c r="BIH218" s="335"/>
      <c r="BII218" s="335"/>
      <c r="BIJ218" s="224"/>
      <c r="BIK218" s="389"/>
      <c r="BIL218" s="389"/>
      <c r="BIM218" s="333"/>
      <c r="BIN218" s="334"/>
      <c r="BIO218" s="389"/>
      <c r="BIP218" s="224"/>
      <c r="BIQ218" s="224"/>
      <c r="BIR218" s="335"/>
      <c r="BIS218" s="335"/>
      <c r="BIT218" s="224"/>
      <c r="BIU218" s="389"/>
      <c r="BIV218" s="389"/>
      <c r="BIW218" s="333"/>
      <c r="BIX218" s="334"/>
      <c r="BIY218" s="389"/>
      <c r="BIZ218" s="224"/>
      <c r="BJA218" s="224"/>
      <c r="BJB218" s="335"/>
      <c r="BJC218" s="335"/>
      <c r="BJD218" s="224"/>
      <c r="BJE218" s="389"/>
      <c r="BJF218" s="389"/>
      <c r="BJG218" s="333"/>
      <c r="BJH218" s="334"/>
      <c r="BJI218" s="389"/>
      <c r="BJJ218" s="224"/>
      <c r="BJK218" s="224"/>
      <c r="BJL218" s="335"/>
      <c r="BJM218" s="335"/>
      <c r="BJN218" s="224"/>
      <c r="BJO218" s="389"/>
      <c r="BJP218" s="389"/>
      <c r="BJQ218" s="333"/>
      <c r="BJR218" s="334"/>
      <c r="BJS218" s="389"/>
      <c r="BJT218" s="224"/>
      <c r="BJU218" s="224"/>
      <c r="BJV218" s="335"/>
      <c r="BJW218" s="335"/>
      <c r="BJX218" s="224"/>
      <c r="BJY218" s="389"/>
      <c r="BJZ218" s="389"/>
      <c r="BKA218" s="333"/>
      <c r="BKB218" s="334"/>
      <c r="BKC218" s="389"/>
      <c r="BKD218" s="224"/>
      <c r="BKE218" s="224"/>
      <c r="BKF218" s="335"/>
      <c r="BKG218" s="335"/>
      <c r="BKH218" s="224"/>
      <c r="BKI218" s="389"/>
      <c r="BKJ218" s="389"/>
      <c r="BKK218" s="333"/>
      <c r="BKL218" s="334"/>
      <c r="BKM218" s="389"/>
      <c r="BKN218" s="224"/>
      <c r="BKO218" s="224"/>
      <c r="BKP218" s="335"/>
      <c r="BKQ218" s="335"/>
      <c r="BKR218" s="224"/>
      <c r="BKS218" s="389"/>
      <c r="BKT218" s="389"/>
      <c r="BKU218" s="333"/>
      <c r="BKV218" s="334"/>
      <c r="BKW218" s="389"/>
      <c r="BKX218" s="224"/>
      <c r="BKY218" s="224"/>
      <c r="BKZ218" s="335"/>
      <c r="BLA218" s="335"/>
      <c r="BLB218" s="224"/>
      <c r="BLC218" s="389"/>
      <c r="BLD218" s="389"/>
      <c r="BLE218" s="333"/>
      <c r="BLF218" s="334"/>
      <c r="BLG218" s="389"/>
      <c r="BLH218" s="224"/>
      <c r="BLI218" s="224"/>
      <c r="BLJ218" s="335"/>
      <c r="BLK218" s="335"/>
      <c r="BLL218" s="224"/>
      <c r="BLM218" s="389"/>
      <c r="BLN218" s="389"/>
      <c r="BLO218" s="333"/>
      <c r="BLP218" s="334"/>
      <c r="BLQ218" s="389"/>
      <c r="BLR218" s="224"/>
      <c r="BLS218" s="224"/>
      <c r="BLT218" s="335"/>
      <c r="BLU218" s="335"/>
      <c r="BLV218" s="224"/>
      <c r="BLW218" s="389"/>
      <c r="BLX218" s="389"/>
      <c r="BLY218" s="333"/>
      <c r="BLZ218" s="334"/>
      <c r="BMA218" s="389"/>
      <c r="BMB218" s="224"/>
      <c r="BMC218" s="224"/>
      <c r="BMD218" s="335"/>
      <c r="BME218" s="335"/>
      <c r="BMF218" s="224"/>
      <c r="BMG218" s="389"/>
      <c r="BMH218" s="389"/>
      <c r="BMI218" s="333"/>
      <c r="BMJ218" s="334"/>
      <c r="BMK218" s="389"/>
      <c r="BML218" s="224"/>
      <c r="BMM218" s="224"/>
      <c r="BMN218" s="335"/>
      <c r="BMO218" s="335"/>
      <c r="BMP218" s="224"/>
      <c r="BMQ218" s="389"/>
      <c r="BMR218" s="389"/>
      <c r="BMS218" s="333"/>
      <c r="BMT218" s="334"/>
      <c r="BMU218" s="389"/>
      <c r="BMV218" s="224"/>
      <c r="BMW218" s="224"/>
      <c r="BMX218" s="335"/>
      <c r="BMY218" s="335"/>
      <c r="BMZ218" s="224"/>
      <c r="BNA218" s="389"/>
      <c r="BNB218" s="389"/>
      <c r="BNC218" s="333"/>
      <c r="BND218" s="334"/>
      <c r="BNE218" s="389"/>
      <c r="BNF218" s="224"/>
      <c r="BNG218" s="224"/>
      <c r="BNH218" s="335"/>
      <c r="BNI218" s="335"/>
      <c r="BNJ218" s="224"/>
      <c r="BNK218" s="389"/>
      <c r="BNL218" s="389"/>
      <c r="BNM218" s="333"/>
      <c r="BNN218" s="334"/>
      <c r="BNO218" s="389"/>
      <c r="BNP218" s="224"/>
      <c r="BNQ218" s="224"/>
      <c r="BNR218" s="335"/>
      <c r="BNS218" s="335"/>
      <c r="BNT218" s="224"/>
      <c r="BNU218" s="389"/>
      <c r="BNV218" s="389"/>
      <c r="BNW218" s="333"/>
      <c r="BNX218" s="334"/>
      <c r="BNY218" s="389"/>
      <c r="BNZ218" s="224"/>
      <c r="BOA218" s="224"/>
      <c r="BOB218" s="335"/>
      <c r="BOC218" s="335"/>
      <c r="BOD218" s="224"/>
      <c r="BOE218" s="389"/>
      <c r="BOF218" s="389"/>
      <c r="BOG218" s="333"/>
      <c r="BOH218" s="334"/>
      <c r="BOI218" s="389"/>
      <c r="BOJ218" s="224"/>
      <c r="BOK218" s="224"/>
      <c r="BOL218" s="335"/>
      <c r="BOM218" s="335"/>
      <c r="BON218" s="224"/>
      <c r="BOO218" s="389"/>
      <c r="BOP218" s="389"/>
      <c r="BOQ218" s="333"/>
      <c r="BOR218" s="334"/>
      <c r="BOS218" s="389"/>
      <c r="BOT218" s="224"/>
      <c r="BOU218" s="224"/>
      <c r="BOV218" s="335"/>
      <c r="BOW218" s="335"/>
      <c r="BOX218" s="224"/>
      <c r="BOY218" s="389"/>
      <c r="BOZ218" s="389"/>
      <c r="BPA218" s="333"/>
      <c r="BPB218" s="334"/>
      <c r="BPC218" s="389"/>
      <c r="BPD218" s="224"/>
      <c r="BPE218" s="224"/>
      <c r="BPF218" s="335"/>
      <c r="BPG218" s="335"/>
      <c r="BPH218" s="224"/>
      <c r="BPI218" s="389"/>
      <c r="BPJ218" s="389"/>
      <c r="BPK218" s="333"/>
      <c r="BPL218" s="334"/>
      <c r="BPM218" s="389"/>
      <c r="BPN218" s="224"/>
      <c r="BPO218" s="224"/>
      <c r="BPP218" s="335"/>
      <c r="BPQ218" s="335"/>
      <c r="BPR218" s="224"/>
      <c r="BPS218" s="389"/>
      <c r="BPT218" s="389"/>
      <c r="BPU218" s="333"/>
      <c r="BPV218" s="334"/>
      <c r="BPW218" s="389"/>
      <c r="BPX218" s="224"/>
      <c r="BPY218" s="224"/>
      <c r="BPZ218" s="335"/>
      <c r="BQA218" s="335"/>
      <c r="BQB218" s="224"/>
      <c r="BQC218" s="389"/>
      <c r="BQD218" s="389"/>
      <c r="BQE218" s="333"/>
      <c r="BQF218" s="334"/>
      <c r="BQG218" s="389"/>
      <c r="BQH218" s="224"/>
      <c r="BQI218" s="224"/>
      <c r="BQJ218" s="335"/>
      <c r="BQK218" s="335"/>
      <c r="BQL218" s="224"/>
      <c r="BQM218" s="389"/>
      <c r="BQN218" s="389"/>
      <c r="BQO218" s="333"/>
      <c r="BQP218" s="334"/>
      <c r="BQQ218" s="389"/>
      <c r="BQR218" s="224"/>
      <c r="BQS218" s="224"/>
      <c r="BQT218" s="335"/>
      <c r="BQU218" s="335"/>
      <c r="BQV218" s="224"/>
      <c r="BQW218" s="389"/>
      <c r="BQX218" s="389"/>
      <c r="BQY218" s="333"/>
      <c r="BQZ218" s="334"/>
      <c r="BRA218" s="389"/>
      <c r="BRB218" s="224"/>
      <c r="BRC218" s="224"/>
      <c r="BRD218" s="335"/>
      <c r="BRE218" s="335"/>
      <c r="BRF218" s="224"/>
      <c r="BRG218" s="389"/>
      <c r="BRH218" s="389"/>
      <c r="BRI218" s="333"/>
      <c r="BRJ218" s="334"/>
      <c r="BRK218" s="389"/>
      <c r="BRL218" s="224"/>
      <c r="BRM218" s="224"/>
      <c r="BRN218" s="335"/>
      <c r="BRO218" s="335"/>
      <c r="BRP218" s="224"/>
      <c r="BRQ218" s="389"/>
      <c r="BRR218" s="389"/>
      <c r="BRS218" s="333"/>
      <c r="BRT218" s="334"/>
      <c r="BRU218" s="389"/>
      <c r="BRV218" s="224"/>
      <c r="BRW218" s="224"/>
      <c r="BRX218" s="335"/>
      <c r="BRY218" s="335"/>
      <c r="BRZ218" s="224"/>
      <c r="BSA218" s="389"/>
      <c r="BSB218" s="389"/>
      <c r="BSC218" s="333"/>
      <c r="BSD218" s="334"/>
      <c r="BSE218" s="389"/>
      <c r="BSF218" s="224"/>
      <c r="BSG218" s="224"/>
      <c r="BSH218" s="335"/>
      <c r="BSI218" s="335"/>
      <c r="BSJ218" s="224"/>
      <c r="BSK218" s="389"/>
      <c r="BSL218" s="389"/>
      <c r="BSM218" s="333"/>
      <c r="BSN218" s="334"/>
      <c r="BSO218" s="389"/>
      <c r="BSP218" s="224"/>
      <c r="BSQ218" s="224"/>
      <c r="BSR218" s="335"/>
      <c r="BSS218" s="335"/>
      <c r="BST218" s="224"/>
      <c r="BSU218" s="389"/>
      <c r="BSV218" s="389"/>
      <c r="BSW218" s="333"/>
      <c r="BSX218" s="334"/>
      <c r="BSY218" s="389"/>
      <c r="BSZ218" s="224"/>
      <c r="BTA218" s="224"/>
      <c r="BTB218" s="335"/>
      <c r="BTC218" s="335"/>
      <c r="BTD218" s="224"/>
      <c r="BTE218" s="389"/>
      <c r="BTF218" s="389"/>
      <c r="BTG218" s="333"/>
      <c r="BTH218" s="334"/>
      <c r="BTI218" s="389"/>
      <c r="BTJ218" s="224"/>
      <c r="BTK218" s="224"/>
      <c r="BTL218" s="335"/>
      <c r="BTM218" s="335"/>
      <c r="BTN218" s="224"/>
      <c r="BTO218" s="389"/>
      <c r="BTP218" s="389"/>
      <c r="BTQ218" s="333"/>
      <c r="BTR218" s="334"/>
      <c r="BTS218" s="389"/>
      <c r="BTT218" s="224"/>
      <c r="BTU218" s="224"/>
      <c r="BTV218" s="335"/>
      <c r="BTW218" s="335"/>
      <c r="BTX218" s="224"/>
      <c r="BTY218" s="389"/>
      <c r="BTZ218" s="389"/>
      <c r="BUA218" s="333"/>
      <c r="BUB218" s="334"/>
      <c r="BUC218" s="389"/>
      <c r="BUD218" s="224"/>
      <c r="BUE218" s="224"/>
      <c r="BUF218" s="335"/>
      <c r="BUG218" s="335"/>
      <c r="BUH218" s="224"/>
      <c r="BUI218" s="389"/>
      <c r="BUJ218" s="389"/>
      <c r="BUK218" s="333"/>
      <c r="BUL218" s="334"/>
      <c r="BUM218" s="389"/>
      <c r="BUN218" s="224"/>
      <c r="BUO218" s="224"/>
      <c r="BUP218" s="335"/>
      <c r="BUQ218" s="335"/>
      <c r="BUR218" s="224"/>
      <c r="BUS218" s="389"/>
      <c r="BUT218" s="389"/>
      <c r="BUU218" s="333"/>
      <c r="BUV218" s="334"/>
      <c r="BUW218" s="389"/>
      <c r="BUX218" s="224"/>
      <c r="BUY218" s="224"/>
      <c r="BUZ218" s="335"/>
      <c r="BVA218" s="335"/>
      <c r="BVB218" s="224"/>
      <c r="BVC218" s="389"/>
      <c r="BVD218" s="389"/>
      <c r="BVE218" s="333"/>
      <c r="BVF218" s="334"/>
      <c r="BVG218" s="389"/>
      <c r="BVH218" s="224"/>
      <c r="BVI218" s="224"/>
      <c r="BVJ218" s="335"/>
      <c r="BVK218" s="335"/>
      <c r="BVL218" s="224"/>
      <c r="BVM218" s="389"/>
      <c r="BVN218" s="389"/>
      <c r="BVO218" s="333"/>
      <c r="BVP218" s="334"/>
      <c r="BVQ218" s="389"/>
      <c r="BVR218" s="224"/>
      <c r="BVS218" s="224"/>
      <c r="BVT218" s="335"/>
      <c r="BVU218" s="335"/>
      <c r="BVV218" s="224"/>
      <c r="BVW218" s="389"/>
      <c r="BVX218" s="389"/>
      <c r="BVY218" s="333"/>
      <c r="BVZ218" s="334"/>
      <c r="BWA218" s="389"/>
      <c r="BWB218" s="224"/>
      <c r="BWC218" s="224"/>
      <c r="BWD218" s="335"/>
      <c r="BWE218" s="335"/>
      <c r="BWF218" s="224"/>
      <c r="BWG218" s="389"/>
      <c r="BWH218" s="389"/>
      <c r="BWI218" s="333"/>
      <c r="BWJ218" s="334"/>
      <c r="BWK218" s="389"/>
      <c r="BWL218" s="224"/>
      <c r="BWM218" s="224"/>
      <c r="BWN218" s="335"/>
      <c r="BWO218" s="335"/>
      <c r="BWP218" s="224"/>
      <c r="BWQ218" s="389"/>
      <c r="BWR218" s="389"/>
      <c r="BWS218" s="333"/>
      <c r="BWT218" s="334"/>
      <c r="BWU218" s="389"/>
      <c r="BWV218" s="224"/>
      <c r="BWW218" s="224"/>
      <c r="BWX218" s="335"/>
      <c r="BWY218" s="335"/>
      <c r="BWZ218" s="224"/>
      <c r="BXA218" s="389"/>
      <c r="BXB218" s="389"/>
      <c r="BXC218" s="333"/>
      <c r="BXD218" s="334"/>
      <c r="BXE218" s="389"/>
      <c r="BXF218" s="224"/>
      <c r="BXG218" s="224"/>
      <c r="BXH218" s="335"/>
      <c r="BXI218" s="335"/>
      <c r="BXJ218" s="224"/>
      <c r="BXK218" s="389"/>
      <c r="BXL218" s="389"/>
      <c r="BXM218" s="333"/>
      <c r="BXN218" s="334"/>
      <c r="BXO218" s="389"/>
      <c r="BXP218" s="224"/>
      <c r="BXQ218" s="224"/>
      <c r="BXR218" s="335"/>
      <c r="BXS218" s="335"/>
      <c r="BXT218" s="224"/>
      <c r="BXU218" s="389"/>
      <c r="BXV218" s="389"/>
      <c r="BXW218" s="333"/>
      <c r="BXX218" s="334"/>
      <c r="BXY218" s="389"/>
      <c r="BXZ218" s="224"/>
      <c r="BYA218" s="224"/>
      <c r="BYB218" s="335"/>
      <c r="BYC218" s="335"/>
      <c r="BYD218" s="224"/>
      <c r="BYE218" s="389"/>
      <c r="BYF218" s="389"/>
      <c r="BYG218" s="333"/>
      <c r="BYH218" s="334"/>
      <c r="BYI218" s="389"/>
      <c r="BYJ218" s="224"/>
      <c r="BYK218" s="224"/>
      <c r="BYL218" s="335"/>
      <c r="BYM218" s="335"/>
      <c r="BYN218" s="224"/>
      <c r="BYO218" s="389"/>
      <c r="BYP218" s="389"/>
      <c r="BYQ218" s="333"/>
      <c r="BYR218" s="334"/>
      <c r="BYS218" s="389"/>
      <c r="BYT218" s="224"/>
      <c r="BYU218" s="224"/>
      <c r="BYV218" s="335"/>
      <c r="BYW218" s="335"/>
      <c r="BYX218" s="224"/>
      <c r="BYY218" s="389"/>
      <c r="BYZ218" s="389"/>
      <c r="BZA218" s="333"/>
      <c r="BZB218" s="334"/>
      <c r="BZC218" s="389"/>
      <c r="BZD218" s="224"/>
      <c r="BZE218" s="224"/>
      <c r="BZF218" s="335"/>
      <c r="BZG218" s="335"/>
      <c r="BZH218" s="224"/>
      <c r="BZI218" s="389"/>
      <c r="BZJ218" s="389"/>
      <c r="BZK218" s="333"/>
      <c r="BZL218" s="334"/>
      <c r="BZM218" s="389"/>
      <c r="BZN218" s="224"/>
      <c r="BZO218" s="224"/>
      <c r="BZP218" s="335"/>
      <c r="BZQ218" s="335"/>
      <c r="BZR218" s="224"/>
      <c r="BZS218" s="389"/>
      <c r="BZT218" s="389"/>
      <c r="BZU218" s="333"/>
      <c r="BZV218" s="334"/>
      <c r="BZW218" s="389"/>
      <c r="BZX218" s="224"/>
      <c r="BZY218" s="224"/>
      <c r="BZZ218" s="335"/>
      <c r="CAA218" s="335"/>
      <c r="CAB218" s="224"/>
      <c r="CAC218" s="389"/>
      <c r="CAD218" s="389"/>
      <c r="CAE218" s="333"/>
      <c r="CAF218" s="334"/>
      <c r="CAG218" s="389"/>
      <c r="CAH218" s="224"/>
      <c r="CAI218" s="224"/>
      <c r="CAJ218" s="335"/>
      <c r="CAK218" s="335"/>
      <c r="CAL218" s="224"/>
      <c r="CAM218" s="389"/>
      <c r="CAN218" s="389"/>
      <c r="CAO218" s="333"/>
      <c r="CAP218" s="334"/>
      <c r="CAQ218" s="389"/>
      <c r="CAR218" s="224"/>
      <c r="CAS218" s="224"/>
      <c r="CAT218" s="335"/>
      <c r="CAU218" s="335"/>
      <c r="CAV218" s="224"/>
      <c r="CAW218" s="389"/>
      <c r="CAX218" s="389"/>
      <c r="CAY218" s="333"/>
      <c r="CAZ218" s="334"/>
      <c r="CBA218" s="389"/>
      <c r="CBB218" s="224"/>
      <c r="CBC218" s="224"/>
      <c r="CBD218" s="335"/>
      <c r="CBE218" s="335"/>
      <c r="CBF218" s="224"/>
      <c r="CBG218" s="389"/>
      <c r="CBH218" s="389"/>
      <c r="CBI218" s="333"/>
      <c r="CBJ218" s="334"/>
      <c r="CBK218" s="389"/>
      <c r="CBL218" s="224"/>
      <c r="CBM218" s="224"/>
      <c r="CBN218" s="335"/>
      <c r="CBO218" s="335"/>
      <c r="CBP218" s="224"/>
      <c r="CBQ218" s="389"/>
      <c r="CBR218" s="389"/>
      <c r="CBS218" s="333"/>
      <c r="CBT218" s="334"/>
      <c r="CBU218" s="389"/>
      <c r="CBV218" s="224"/>
      <c r="CBW218" s="224"/>
      <c r="CBX218" s="335"/>
      <c r="CBY218" s="335"/>
      <c r="CBZ218" s="224"/>
      <c r="CCA218" s="389"/>
      <c r="CCB218" s="389"/>
      <c r="CCC218" s="333"/>
      <c r="CCD218" s="334"/>
      <c r="CCE218" s="389"/>
      <c r="CCF218" s="224"/>
      <c r="CCG218" s="224"/>
      <c r="CCH218" s="335"/>
      <c r="CCI218" s="335"/>
      <c r="CCJ218" s="224"/>
      <c r="CCK218" s="389"/>
      <c r="CCL218" s="389"/>
      <c r="CCM218" s="333"/>
      <c r="CCN218" s="334"/>
      <c r="CCO218" s="389"/>
      <c r="CCP218" s="224"/>
      <c r="CCQ218" s="224"/>
      <c r="CCR218" s="335"/>
      <c r="CCS218" s="335"/>
      <c r="CCT218" s="224"/>
      <c r="CCU218" s="389"/>
      <c r="CCV218" s="389"/>
      <c r="CCW218" s="333"/>
      <c r="CCX218" s="334"/>
      <c r="CCY218" s="389"/>
      <c r="CCZ218" s="224"/>
      <c r="CDA218" s="224"/>
      <c r="CDB218" s="335"/>
      <c r="CDC218" s="335"/>
      <c r="CDD218" s="224"/>
      <c r="CDE218" s="389"/>
      <c r="CDF218" s="389"/>
      <c r="CDG218" s="333"/>
      <c r="CDH218" s="334"/>
      <c r="CDI218" s="389"/>
      <c r="CDJ218" s="224"/>
      <c r="CDK218" s="224"/>
      <c r="CDL218" s="335"/>
      <c r="CDM218" s="335"/>
      <c r="CDN218" s="224"/>
      <c r="CDO218" s="389"/>
      <c r="CDP218" s="389"/>
      <c r="CDQ218" s="333"/>
      <c r="CDR218" s="334"/>
      <c r="CDS218" s="389"/>
      <c r="CDT218" s="224"/>
      <c r="CDU218" s="224"/>
      <c r="CDV218" s="335"/>
      <c r="CDW218" s="335"/>
      <c r="CDX218" s="224"/>
      <c r="CDY218" s="389"/>
      <c r="CDZ218" s="389"/>
      <c r="CEA218" s="333"/>
      <c r="CEB218" s="334"/>
      <c r="CEC218" s="389"/>
      <c r="CED218" s="224"/>
      <c r="CEE218" s="224"/>
      <c r="CEF218" s="335"/>
      <c r="CEG218" s="335"/>
      <c r="CEH218" s="224"/>
      <c r="CEI218" s="389"/>
      <c r="CEJ218" s="389"/>
      <c r="CEK218" s="333"/>
      <c r="CEL218" s="334"/>
      <c r="CEM218" s="389"/>
      <c r="CEN218" s="224"/>
      <c r="CEO218" s="224"/>
      <c r="CEP218" s="335"/>
      <c r="CEQ218" s="335"/>
      <c r="CER218" s="224"/>
      <c r="CES218" s="389"/>
      <c r="CET218" s="389"/>
      <c r="CEU218" s="333"/>
      <c r="CEV218" s="334"/>
      <c r="CEW218" s="389"/>
      <c r="CEX218" s="224"/>
      <c r="CEY218" s="224"/>
      <c r="CEZ218" s="335"/>
      <c r="CFA218" s="335"/>
      <c r="CFB218" s="224"/>
      <c r="CFC218" s="389"/>
      <c r="CFD218" s="389"/>
      <c r="CFE218" s="333"/>
      <c r="CFF218" s="334"/>
      <c r="CFG218" s="389"/>
      <c r="CFH218" s="224"/>
      <c r="CFI218" s="224"/>
      <c r="CFJ218" s="335"/>
      <c r="CFK218" s="335"/>
      <c r="CFL218" s="224"/>
      <c r="CFM218" s="389"/>
      <c r="CFN218" s="389"/>
      <c r="CFO218" s="333"/>
      <c r="CFP218" s="334"/>
      <c r="CFQ218" s="389"/>
      <c r="CFR218" s="224"/>
      <c r="CFS218" s="224"/>
      <c r="CFT218" s="335"/>
      <c r="CFU218" s="335"/>
      <c r="CFV218" s="224"/>
      <c r="CFW218" s="389"/>
      <c r="CFX218" s="389"/>
      <c r="CFY218" s="333"/>
      <c r="CFZ218" s="334"/>
      <c r="CGA218" s="389"/>
      <c r="CGB218" s="224"/>
      <c r="CGC218" s="224"/>
      <c r="CGD218" s="335"/>
      <c r="CGE218" s="335"/>
      <c r="CGF218" s="224"/>
      <c r="CGG218" s="389"/>
      <c r="CGH218" s="389"/>
      <c r="CGI218" s="333"/>
      <c r="CGJ218" s="334"/>
      <c r="CGK218" s="389"/>
      <c r="CGL218" s="224"/>
      <c r="CGM218" s="224"/>
      <c r="CGN218" s="335"/>
      <c r="CGO218" s="335"/>
      <c r="CGP218" s="224"/>
      <c r="CGQ218" s="389"/>
      <c r="CGR218" s="389"/>
      <c r="CGS218" s="333"/>
      <c r="CGT218" s="334"/>
      <c r="CGU218" s="389"/>
      <c r="CGV218" s="224"/>
      <c r="CGW218" s="224"/>
      <c r="CGX218" s="335"/>
      <c r="CGY218" s="335"/>
      <c r="CGZ218" s="224"/>
      <c r="CHA218" s="389"/>
      <c r="CHB218" s="389"/>
      <c r="CHC218" s="333"/>
      <c r="CHD218" s="334"/>
      <c r="CHE218" s="389"/>
      <c r="CHF218" s="224"/>
      <c r="CHG218" s="224"/>
      <c r="CHH218" s="335"/>
      <c r="CHI218" s="335"/>
      <c r="CHJ218" s="224"/>
      <c r="CHK218" s="389"/>
      <c r="CHL218" s="389"/>
      <c r="CHM218" s="333"/>
      <c r="CHN218" s="334"/>
      <c r="CHO218" s="389"/>
      <c r="CHP218" s="224"/>
      <c r="CHQ218" s="224"/>
      <c r="CHR218" s="335"/>
      <c r="CHS218" s="335"/>
      <c r="CHT218" s="224"/>
      <c r="CHU218" s="389"/>
      <c r="CHV218" s="389"/>
      <c r="CHW218" s="333"/>
      <c r="CHX218" s="334"/>
      <c r="CHY218" s="389"/>
      <c r="CHZ218" s="224"/>
      <c r="CIA218" s="224"/>
      <c r="CIB218" s="335"/>
      <c r="CIC218" s="335"/>
      <c r="CID218" s="224"/>
      <c r="CIE218" s="389"/>
      <c r="CIF218" s="389"/>
      <c r="CIG218" s="333"/>
      <c r="CIH218" s="334"/>
      <c r="CII218" s="389"/>
      <c r="CIJ218" s="224"/>
      <c r="CIK218" s="224"/>
      <c r="CIL218" s="335"/>
      <c r="CIM218" s="335"/>
      <c r="CIN218" s="224"/>
      <c r="CIO218" s="389"/>
      <c r="CIP218" s="389"/>
      <c r="CIQ218" s="333"/>
      <c r="CIR218" s="334"/>
      <c r="CIS218" s="389"/>
      <c r="CIT218" s="224"/>
      <c r="CIU218" s="224"/>
      <c r="CIV218" s="335"/>
      <c r="CIW218" s="335"/>
      <c r="CIX218" s="224"/>
      <c r="CIY218" s="389"/>
      <c r="CIZ218" s="389"/>
      <c r="CJA218" s="333"/>
      <c r="CJB218" s="334"/>
      <c r="CJC218" s="389"/>
      <c r="CJD218" s="224"/>
      <c r="CJE218" s="224"/>
      <c r="CJF218" s="335"/>
      <c r="CJG218" s="335"/>
      <c r="CJH218" s="224"/>
      <c r="CJI218" s="389"/>
      <c r="CJJ218" s="389"/>
      <c r="CJK218" s="333"/>
      <c r="CJL218" s="334"/>
      <c r="CJM218" s="389"/>
      <c r="CJN218" s="224"/>
      <c r="CJO218" s="224"/>
      <c r="CJP218" s="335"/>
      <c r="CJQ218" s="335"/>
      <c r="CJR218" s="224"/>
      <c r="CJS218" s="389"/>
      <c r="CJT218" s="389"/>
      <c r="CJU218" s="333"/>
      <c r="CJV218" s="334"/>
      <c r="CJW218" s="389"/>
      <c r="CJX218" s="224"/>
      <c r="CJY218" s="224"/>
      <c r="CJZ218" s="335"/>
      <c r="CKA218" s="335"/>
      <c r="CKB218" s="224"/>
      <c r="CKC218" s="389"/>
      <c r="CKD218" s="389"/>
      <c r="CKE218" s="333"/>
      <c r="CKF218" s="334"/>
      <c r="CKG218" s="389"/>
      <c r="CKH218" s="224"/>
      <c r="CKI218" s="224"/>
      <c r="CKJ218" s="335"/>
      <c r="CKK218" s="335"/>
      <c r="CKL218" s="224"/>
      <c r="CKM218" s="389"/>
      <c r="CKN218" s="389"/>
      <c r="CKO218" s="333"/>
      <c r="CKP218" s="334"/>
      <c r="CKQ218" s="389"/>
      <c r="CKR218" s="224"/>
      <c r="CKS218" s="224"/>
      <c r="CKT218" s="335"/>
      <c r="CKU218" s="335"/>
      <c r="CKV218" s="224"/>
      <c r="CKW218" s="389"/>
      <c r="CKX218" s="389"/>
      <c r="CKY218" s="333"/>
      <c r="CKZ218" s="334"/>
      <c r="CLA218" s="389"/>
      <c r="CLB218" s="224"/>
      <c r="CLC218" s="224"/>
      <c r="CLD218" s="335"/>
      <c r="CLE218" s="335"/>
      <c r="CLF218" s="224"/>
      <c r="CLG218" s="389"/>
      <c r="CLH218" s="389"/>
      <c r="CLI218" s="333"/>
      <c r="CLJ218" s="334"/>
      <c r="CLK218" s="389"/>
      <c r="CLL218" s="224"/>
      <c r="CLM218" s="224"/>
      <c r="CLN218" s="335"/>
      <c r="CLO218" s="335"/>
      <c r="CLP218" s="224"/>
      <c r="CLQ218" s="389"/>
      <c r="CLR218" s="389"/>
      <c r="CLS218" s="333"/>
      <c r="CLT218" s="334"/>
      <c r="CLU218" s="389"/>
      <c r="CLV218" s="224"/>
      <c r="CLW218" s="224"/>
      <c r="CLX218" s="335"/>
      <c r="CLY218" s="335"/>
      <c r="CLZ218" s="224"/>
      <c r="CMA218" s="389"/>
      <c r="CMB218" s="389"/>
      <c r="CMC218" s="333"/>
      <c r="CMD218" s="334"/>
      <c r="CME218" s="389"/>
      <c r="CMF218" s="224"/>
      <c r="CMG218" s="224"/>
      <c r="CMH218" s="335"/>
      <c r="CMI218" s="335"/>
      <c r="CMJ218" s="224"/>
      <c r="CMK218" s="389"/>
      <c r="CML218" s="389"/>
      <c r="CMM218" s="333"/>
      <c r="CMN218" s="334"/>
      <c r="CMO218" s="389"/>
      <c r="CMP218" s="224"/>
      <c r="CMQ218" s="224"/>
      <c r="CMR218" s="335"/>
      <c r="CMS218" s="335"/>
      <c r="CMT218" s="224"/>
      <c r="CMU218" s="389"/>
      <c r="CMV218" s="389"/>
      <c r="CMW218" s="333"/>
      <c r="CMX218" s="334"/>
      <c r="CMY218" s="389"/>
      <c r="CMZ218" s="224"/>
      <c r="CNA218" s="224"/>
      <c r="CNB218" s="335"/>
      <c r="CNC218" s="335"/>
      <c r="CND218" s="224"/>
      <c r="CNE218" s="389"/>
      <c r="CNF218" s="389"/>
      <c r="CNG218" s="333"/>
      <c r="CNH218" s="334"/>
      <c r="CNI218" s="389"/>
      <c r="CNJ218" s="224"/>
      <c r="CNK218" s="224"/>
      <c r="CNL218" s="335"/>
      <c r="CNM218" s="335"/>
      <c r="CNN218" s="224"/>
      <c r="CNO218" s="389"/>
      <c r="CNP218" s="389"/>
      <c r="CNQ218" s="333"/>
      <c r="CNR218" s="334"/>
      <c r="CNS218" s="389"/>
      <c r="CNT218" s="224"/>
      <c r="CNU218" s="224"/>
      <c r="CNV218" s="335"/>
      <c r="CNW218" s="335"/>
      <c r="CNX218" s="224"/>
      <c r="CNY218" s="389"/>
      <c r="CNZ218" s="389"/>
      <c r="COA218" s="333"/>
      <c r="COB218" s="334"/>
      <c r="COC218" s="389"/>
      <c r="COD218" s="224"/>
      <c r="COE218" s="224"/>
      <c r="COF218" s="335"/>
      <c r="COG218" s="335"/>
      <c r="COH218" s="224"/>
      <c r="COI218" s="389"/>
      <c r="COJ218" s="389"/>
      <c r="COK218" s="333"/>
      <c r="COL218" s="334"/>
      <c r="COM218" s="389"/>
      <c r="CON218" s="224"/>
      <c r="COO218" s="224"/>
      <c r="COP218" s="335"/>
      <c r="COQ218" s="335"/>
      <c r="COR218" s="224"/>
      <c r="COS218" s="389"/>
      <c r="COT218" s="389"/>
      <c r="COU218" s="333"/>
      <c r="COV218" s="334"/>
      <c r="COW218" s="389"/>
      <c r="COX218" s="224"/>
      <c r="COY218" s="224"/>
      <c r="COZ218" s="335"/>
      <c r="CPA218" s="335"/>
      <c r="CPB218" s="224"/>
      <c r="CPC218" s="389"/>
      <c r="CPD218" s="389"/>
      <c r="CPE218" s="333"/>
      <c r="CPF218" s="334"/>
      <c r="CPG218" s="389"/>
      <c r="CPH218" s="224"/>
      <c r="CPI218" s="224"/>
      <c r="CPJ218" s="335"/>
      <c r="CPK218" s="335"/>
      <c r="CPL218" s="224"/>
      <c r="CPM218" s="389"/>
      <c r="CPN218" s="389"/>
      <c r="CPO218" s="333"/>
      <c r="CPP218" s="334"/>
      <c r="CPQ218" s="389"/>
      <c r="CPR218" s="224"/>
      <c r="CPS218" s="224"/>
      <c r="CPT218" s="335"/>
      <c r="CPU218" s="335"/>
      <c r="CPV218" s="224"/>
      <c r="CPW218" s="389"/>
      <c r="CPX218" s="389"/>
      <c r="CPY218" s="333"/>
      <c r="CPZ218" s="334"/>
      <c r="CQA218" s="389"/>
      <c r="CQB218" s="224"/>
      <c r="CQC218" s="224"/>
      <c r="CQD218" s="335"/>
      <c r="CQE218" s="335"/>
      <c r="CQF218" s="224"/>
      <c r="CQG218" s="389"/>
      <c r="CQH218" s="389"/>
      <c r="CQI218" s="333"/>
      <c r="CQJ218" s="334"/>
      <c r="CQK218" s="389"/>
      <c r="CQL218" s="224"/>
      <c r="CQM218" s="224"/>
      <c r="CQN218" s="335"/>
      <c r="CQO218" s="335"/>
      <c r="CQP218" s="224"/>
      <c r="CQQ218" s="389"/>
      <c r="CQR218" s="389"/>
      <c r="CQS218" s="333"/>
      <c r="CQT218" s="334"/>
      <c r="CQU218" s="389"/>
      <c r="CQV218" s="224"/>
      <c r="CQW218" s="224"/>
      <c r="CQX218" s="335"/>
      <c r="CQY218" s="335"/>
      <c r="CQZ218" s="224"/>
      <c r="CRA218" s="389"/>
      <c r="CRB218" s="389"/>
      <c r="CRC218" s="333"/>
      <c r="CRD218" s="334"/>
      <c r="CRE218" s="389"/>
      <c r="CRF218" s="224"/>
      <c r="CRG218" s="224"/>
      <c r="CRH218" s="335"/>
      <c r="CRI218" s="335"/>
      <c r="CRJ218" s="224"/>
      <c r="CRK218" s="389"/>
      <c r="CRL218" s="389"/>
      <c r="CRM218" s="333"/>
      <c r="CRN218" s="334"/>
      <c r="CRO218" s="389"/>
      <c r="CRP218" s="224"/>
      <c r="CRQ218" s="224"/>
      <c r="CRR218" s="335"/>
      <c r="CRS218" s="335"/>
      <c r="CRT218" s="224"/>
      <c r="CRU218" s="389"/>
      <c r="CRV218" s="389"/>
      <c r="CRW218" s="333"/>
      <c r="CRX218" s="334"/>
      <c r="CRY218" s="389"/>
      <c r="CRZ218" s="224"/>
      <c r="CSA218" s="224"/>
      <c r="CSB218" s="335"/>
      <c r="CSC218" s="335"/>
      <c r="CSD218" s="224"/>
      <c r="CSE218" s="389"/>
      <c r="CSF218" s="389"/>
      <c r="CSG218" s="333"/>
      <c r="CSH218" s="334"/>
      <c r="CSI218" s="389"/>
      <c r="CSJ218" s="224"/>
      <c r="CSK218" s="224"/>
      <c r="CSL218" s="335"/>
      <c r="CSM218" s="335"/>
      <c r="CSN218" s="224"/>
      <c r="CSO218" s="389"/>
      <c r="CSP218" s="389"/>
      <c r="CSQ218" s="333"/>
      <c r="CSR218" s="334"/>
      <c r="CSS218" s="389"/>
      <c r="CST218" s="224"/>
      <c r="CSU218" s="224"/>
      <c r="CSV218" s="335"/>
      <c r="CSW218" s="335"/>
      <c r="CSX218" s="224"/>
      <c r="CSY218" s="389"/>
      <c r="CSZ218" s="389"/>
      <c r="CTA218" s="333"/>
      <c r="CTB218" s="334"/>
      <c r="CTC218" s="389"/>
      <c r="CTD218" s="224"/>
      <c r="CTE218" s="224"/>
      <c r="CTF218" s="335"/>
      <c r="CTG218" s="335"/>
      <c r="CTH218" s="224"/>
      <c r="CTI218" s="389"/>
      <c r="CTJ218" s="389"/>
      <c r="CTK218" s="333"/>
      <c r="CTL218" s="334"/>
      <c r="CTM218" s="389"/>
      <c r="CTN218" s="224"/>
      <c r="CTO218" s="224"/>
      <c r="CTP218" s="335"/>
      <c r="CTQ218" s="335"/>
      <c r="CTR218" s="224"/>
      <c r="CTS218" s="389"/>
      <c r="CTT218" s="389"/>
      <c r="CTU218" s="333"/>
      <c r="CTV218" s="334"/>
      <c r="CTW218" s="389"/>
      <c r="CTX218" s="224"/>
      <c r="CTY218" s="224"/>
      <c r="CTZ218" s="335"/>
      <c r="CUA218" s="335"/>
      <c r="CUB218" s="224"/>
      <c r="CUC218" s="389"/>
      <c r="CUD218" s="389"/>
      <c r="CUE218" s="333"/>
      <c r="CUF218" s="334"/>
      <c r="CUG218" s="389"/>
      <c r="CUH218" s="224"/>
      <c r="CUI218" s="224"/>
      <c r="CUJ218" s="335"/>
      <c r="CUK218" s="335"/>
      <c r="CUL218" s="224"/>
      <c r="CUM218" s="389"/>
      <c r="CUN218" s="389"/>
      <c r="CUO218" s="333"/>
      <c r="CUP218" s="334"/>
      <c r="CUQ218" s="389"/>
      <c r="CUR218" s="224"/>
      <c r="CUS218" s="224"/>
      <c r="CUT218" s="335"/>
      <c r="CUU218" s="335"/>
      <c r="CUV218" s="224"/>
      <c r="CUW218" s="389"/>
      <c r="CUX218" s="389"/>
      <c r="CUY218" s="333"/>
      <c r="CUZ218" s="334"/>
      <c r="CVA218" s="389"/>
      <c r="CVB218" s="224"/>
      <c r="CVC218" s="224"/>
      <c r="CVD218" s="335"/>
      <c r="CVE218" s="335"/>
      <c r="CVF218" s="224"/>
      <c r="CVG218" s="389"/>
      <c r="CVH218" s="389"/>
      <c r="CVI218" s="333"/>
      <c r="CVJ218" s="334"/>
      <c r="CVK218" s="389"/>
      <c r="CVL218" s="224"/>
      <c r="CVM218" s="224"/>
      <c r="CVN218" s="335"/>
      <c r="CVO218" s="335"/>
      <c r="CVP218" s="224"/>
      <c r="CVQ218" s="389"/>
      <c r="CVR218" s="389"/>
      <c r="CVS218" s="333"/>
      <c r="CVT218" s="334"/>
      <c r="CVU218" s="389"/>
      <c r="CVV218" s="224"/>
      <c r="CVW218" s="224"/>
      <c r="CVX218" s="335"/>
      <c r="CVY218" s="335"/>
      <c r="CVZ218" s="224"/>
      <c r="CWA218" s="389"/>
      <c r="CWB218" s="389"/>
      <c r="CWC218" s="333"/>
      <c r="CWD218" s="334"/>
      <c r="CWE218" s="389"/>
      <c r="CWF218" s="224"/>
      <c r="CWG218" s="224"/>
      <c r="CWH218" s="335"/>
      <c r="CWI218" s="335"/>
      <c r="CWJ218" s="224"/>
      <c r="CWK218" s="389"/>
      <c r="CWL218" s="389"/>
      <c r="CWM218" s="333"/>
      <c r="CWN218" s="334"/>
      <c r="CWO218" s="389"/>
      <c r="CWP218" s="224"/>
      <c r="CWQ218" s="224"/>
      <c r="CWR218" s="335"/>
      <c r="CWS218" s="335"/>
      <c r="CWT218" s="224"/>
      <c r="CWU218" s="389"/>
      <c r="CWV218" s="389"/>
      <c r="CWW218" s="333"/>
      <c r="CWX218" s="334"/>
      <c r="CWY218" s="389"/>
      <c r="CWZ218" s="224"/>
      <c r="CXA218" s="224"/>
      <c r="CXB218" s="335"/>
      <c r="CXC218" s="335"/>
      <c r="CXD218" s="224"/>
      <c r="CXE218" s="389"/>
      <c r="CXF218" s="389"/>
      <c r="CXG218" s="333"/>
      <c r="CXH218" s="334"/>
      <c r="CXI218" s="389"/>
      <c r="CXJ218" s="224"/>
      <c r="CXK218" s="224"/>
      <c r="CXL218" s="335"/>
      <c r="CXM218" s="335"/>
      <c r="CXN218" s="224"/>
      <c r="CXO218" s="389"/>
      <c r="CXP218" s="389"/>
      <c r="CXQ218" s="333"/>
      <c r="CXR218" s="334"/>
      <c r="CXS218" s="389"/>
      <c r="CXT218" s="224"/>
      <c r="CXU218" s="224"/>
      <c r="CXV218" s="335"/>
      <c r="CXW218" s="335"/>
      <c r="CXX218" s="224"/>
      <c r="CXY218" s="389"/>
      <c r="CXZ218" s="389"/>
      <c r="CYA218" s="333"/>
      <c r="CYB218" s="334"/>
      <c r="CYC218" s="389"/>
      <c r="CYD218" s="224"/>
      <c r="CYE218" s="224"/>
      <c r="CYF218" s="335"/>
      <c r="CYG218" s="335"/>
      <c r="CYH218" s="224"/>
      <c r="CYI218" s="389"/>
      <c r="CYJ218" s="389"/>
      <c r="CYK218" s="333"/>
      <c r="CYL218" s="334"/>
      <c r="CYM218" s="389"/>
      <c r="CYN218" s="224"/>
      <c r="CYO218" s="224"/>
      <c r="CYP218" s="335"/>
      <c r="CYQ218" s="335"/>
      <c r="CYR218" s="224"/>
      <c r="CYS218" s="389"/>
      <c r="CYT218" s="389"/>
      <c r="CYU218" s="333"/>
      <c r="CYV218" s="334"/>
      <c r="CYW218" s="389"/>
      <c r="CYX218" s="224"/>
      <c r="CYY218" s="224"/>
      <c r="CYZ218" s="335"/>
      <c r="CZA218" s="335"/>
      <c r="CZB218" s="224"/>
      <c r="CZC218" s="389"/>
      <c r="CZD218" s="389"/>
      <c r="CZE218" s="333"/>
      <c r="CZF218" s="334"/>
      <c r="CZG218" s="389"/>
      <c r="CZH218" s="224"/>
      <c r="CZI218" s="224"/>
      <c r="CZJ218" s="335"/>
      <c r="CZK218" s="335"/>
      <c r="CZL218" s="224"/>
      <c r="CZM218" s="389"/>
      <c r="CZN218" s="389"/>
      <c r="CZO218" s="333"/>
      <c r="CZP218" s="334"/>
      <c r="CZQ218" s="389"/>
      <c r="CZR218" s="224"/>
      <c r="CZS218" s="224"/>
      <c r="CZT218" s="335"/>
      <c r="CZU218" s="335"/>
      <c r="CZV218" s="224"/>
      <c r="CZW218" s="389"/>
      <c r="CZX218" s="389"/>
      <c r="CZY218" s="333"/>
      <c r="CZZ218" s="334"/>
      <c r="DAA218" s="389"/>
      <c r="DAB218" s="224"/>
      <c r="DAC218" s="224"/>
      <c r="DAD218" s="335"/>
      <c r="DAE218" s="335"/>
      <c r="DAF218" s="224"/>
      <c r="DAG218" s="389"/>
      <c r="DAH218" s="389"/>
      <c r="DAI218" s="333"/>
      <c r="DAJ218" s="334"/>
      <c r="DAK218" s="389"/>
      <c r="DAL218" s="224"/>
      <c r="DAM218" s="224"/>
      <c r="DAN218" s="335"/>
      <c r="DAO218" s="335"/>
      <c r="DAP218" s="224"/>
      <c r="DAQ218" s="389"/>
      <c r="DAR218" s="389"/>
      <c r="DAS218" s="333"/>
      <c r="DAT218" s="334"/>
      <c r="DAU218" s="389"/>
      <c r="DAV218" s="224"/>
      <c r="DAW218" s="224"/>
      <c r="DAX218" s="335"/>
      <c r="DAY218" s="335"/>
      <c r="DAZ218" s="224"/>
      <c r="DBA218" s="389"/>
      <c r="DBB218" s="389"/>
      <c r="DBC218" s="333"/>
      <c r="DBD218" s="334"/>
      <c r="DBE218" s="389"/>
      <c r="DBF218" s="224"/>
      <c r="DBG218" s="224"/>
      <c r="DBH218" s="335"/>
      <c r="DBI218" s="335"/>
      <c r="DBJ218" s="224"/>
      <c r="DBK218" s="389"/>
      <c r="DBL218" s="389"/>
      <c r="DBM218" s="333"/>
      <c r="DBN218" s="334"/>
      <c r="DBO218" s="389"/>
      <c r="DBP218" s="224"/>
      <c r="DBQ218" s="224"/>
      <c r="DBR218" s="335"/>
      <c r="DBS218" s="335"/>
      <c r="DBT218" s="224"/>
      <c r="DBU218" s="389"/>
      <c r="DBV218" s="389"/>
      <c r="DBW218" s="333"/>
      <c r="DBX218" s="334"/>
      <c r="DBY218" s="389"/>
      <c r="DBZ218" s="224"/>
      <c r="DCA218" s="224"/>
      <c r="DCB218" s="335"/>
      <c r="DCC218" s="335"/>
      <c r="DCD218" s="224"/>
      <c r="DCE218" s="389"/>
      <c r="DCF218" s="389"/>
      <c r="DCG218" s="333"/>
      <c r="DCH218" s="334"/>
      <c r="DCI218" s="389"/>
      <c r="DCJ218" s="224"/>
      <c r="DCK218" s="224"/>
      <c r="DCL218" s="335"/>
      <c r="DCM218" s="335"/>
      <c r="DCN218" s="224"/>
      <c r="DCO218" s="389"/>
      <c r="DCP218" s="389"/>
      <c r="DCQ218" s="333"/>
      <c r="DCR218" s="334"/>
      <c r="DCS218" s="389"/>
      <c r="DCT218" s="224"/>
      <c r="DCU218" s="224"/>
      <c r="DCV218" s="335"/>
      <c r="DCW218" s="335"/>
      <c r="DCX218" s="224"/>
      <c r="DCY218" s="389"/>
      <c r="DCZ218" s="389"/>
      <c r="DDA218" s="333"/>
      <c r="DDB218" s="334"/>
      <c r="DDC218" s="389"/>
      <c r="DDD218" s="224"/>
      <c r="DDE218" s="224"/>
      <c r="DDF218" s="335"/>
      <c r="DDG218" s="335"/>
      <c r="DDH218" s="224"/>
      <c r="DDI218" s="389"/>
      <c r="DDJ218" s="389"/>
      <c r="DDK218" s="333"/>
      <c r="DDL218" s="334"/>
      <c r="DDM218" s="389"/>
      <c r="DDN218" s="224"/>
      <c r="DDO218" s="224"/>
      <c r="DDP218" s="335"/>
      <c r="DDQ218" s="335"/>
      <c r="DDR218" s="224"/>
      <c r="DDS218" s="389"/>
      <c r="DDT218" s="389"/>
      <c r="DDU218" s="333"/>
      <c r="DDV218" s="334"/>
      <c r="DDW218" s="389"/>
      <c r="DDX218" s="224"/>
      <c r="DDY218" s="224"/>
      <c r="DDZ218" s="335"/>
      <c r="DEA218" s="335"/>
      <c r="DEB218" s="224"/>
      <c r="DEC218" s="389"/>
      <c r="DED218" s="389"/>
      <c r="DEE218" s="333"/>
      <c r="DEF218" s="334"/>
      <c r="DEG218" s="389"/>
      <c r="DEH218" s="224"/>
      <c r="DEI218" s="224"/>
      <c r="DEJ218" s="335"/>
      <c r="DEK218" s="335"/>
      <c r="DEL218" s="224"/>
      <c r="DEM218" s="389"/>
      <c r="DEN218" s="389"/>
      <c r="DEO218" s="333"/>
      <c r="DEP218" s="334"/>
      <c r="DEQ218" s="389"/>
      <c r="DER218" s="224"/>
      <c r="DES218" s="224"/>
      <c r="DET218" s="335"/>
      <c r="DEU218" s="335"/>
      <c r="DEV218" s="224"/>
      <c r="DEW218" s="389"/>
      <c r="DEX218" s="389"/>
      <c r="DEY218" s="333"/>
      <c r="DEZ218" s="334"/>
      <c r="DFA218" s="389"/>
      <c r="DFB218" s="224"/>
      <c r="DFC218" s="224"/>
      <c r="DFD218" s="335"/>
      <c r="DFE218" s="335"/>
      <c r="DFF218" s="224"/>
      <c r="DFG218" s="389"/>
      <c r="DFH218" s="389"/>
      <c r="DFI218" s="333"/>
      <c r="DFJ218" s="334"/>
      <c r="DFK218" s="389"/>
      <c r="DFL218" s="224"/>
      <c r="DFM218" s="224"/>
      <c r="DFN218" s="335"/>
      <c r="DFO218" s="335"/>
      <c r="DFP218" s="224"/>
      <c r="DFQ218" s="389"/>
      <c r="DFR218" s="389"/>
      <c r="DFS218" s="333"/>
      <c r="DFT218" s="334"/>
      <c r="DFU218" s="389"/>
      <c r="DFV218" s="224"/>
      <c r="DFW218" s="224"/>
      <c r="DFX218" s="335"/>
      <c r="DFY218" s="335"/>
      <c r="DFZ218" s="224"/>
      <c r="DGA218" s="389"/>
      <c r="DGB218" s="389"/>
      <c r="DGC218" s="333"/>
      <c r="DGD218" s="334"/>
      <c r="DGE218" s="389"/>
      <c r="DGF218" s="224"/>
      <c r="DGG218" s="224"/>
      <c r="DGH218" s="335"/>
      <c r="DGI218" s="335"/>
      <c r="DGJ218" s="224"/>
      <c r="DGK218" s="389"/>
      <c r="DGL218" s="389"/>
      <c r="DGM218" s="333"/>
      <c r="DGN218" s="334"/>
      <c r="DGO218" s="389"/>
      <c r="DGP218" s="224"/>
      <c r="DGQ218" s="224"/>
      <c r="DGR218" s="335"/>
      <c r="DGS218" s="335"/>
      <c r="DGT218" s="224"/>
      <c r="DGU218" s="389"/>
      <c r="DGV218" s="389"/>
      <c r="DGW218" s="333"/>
      <c r="DGX218" s="334"/>
      <c r="DGY218" s="389"/>
      <c r="DGZ218" s="224"/>
      <c r="DHA218" s="224"/>
      <c r="DHB218" s="335"/>
      <c r="DHC218" s="335"/>
      <c r="DHD218" s="224"/>
      <c r="DHE218" s="389"/>
      <c r="DHF218" s="389"/>
      <c r="DHG218" s="333"/>
      <c r="DHH218" s="334"/>
      <c r="DHI218" s="389"/>
      <c r="DHJ218" s="224"/>
      <c r="DHK218" s="224"/>
      <c r="DHL218" s="335"/>
      <c r="DHM218" s="335"/>
      <c r="DHN218" s="224"/>
      <c r="DHO218" s="389"/>
      <c r="DHP218" s="389"/>
      <c r="DHQ218" s="333"/>
      <c r="DHR218" s="334"/>
      <c r="DHS218" s="389"/>
      <c r="DHT218" s="224"/>
      <c r="DHU218" s="224"/>
      <c r="DHV218" s="335"/>
      <c r="DHW218" s="335"/>
      <c r="DHX218" s="224"/>
      <c r="DHY218" s="389"/>
      <c r="DHZ218" s="389"/>
      <c r="DIA218" s="333"/>
      <c r="DIB218" s="334"/>
      <c r="DIC218" s="389"/>
      <c r="DID218" s="224"/>
      <c r="DIE218" s="224"/>
      <c r="DIF218" s="335"/>
      <c r="DIG218" s="335"/>
      <c r="DIH218" s="224"/>
      <c r="DII218" s="389"/>
      <c r="DIJ218" s="389"/>
      <c r="DIK218" s="333"/>
      <c r="DIL218" s="334"/>
      <c r="DIM218" s="389"/>
      <c r="DIN218" s="224"/>
      <c r="DIO218" s="224"/>
      <c r="DIP218" s="335"/>
      <c r="DIQ218" s="335"/>
      <c r="DIR218" s="224"/>
      <c r="DIS218" s="389"/>
      <c r="DIT218" s="389"/>
      <c r="DIU218" s="333"/>
      <c r="DIV218" s="334"/>
      <c r="DIW218" s="389"/>
      <c r="DIX218" s="224"/>
      <c r="DIY218" s="224"/>
      <c r="DIZ218" s="335"/>
      <c r="DJA218" s="335"/>
      <c r="DJB218" s="224"/>
      <c r="DJC218" s="389"/>
      <c r="DJD218" s="389"/>
      <c r="DJE218" s="333"/>
      <c r="DJF218" s="334"/>
      <c r="DJG218" s="389"/>
      <c r="DJH218" s="224"/>
      <c r="DJI218" s="224"/>
      <c r="DJJ218" s="335"/>
      <c r="DJK218" s="335"/>
      <c r="DJL218" s="224"/>
      <c r="DJM218" s="389"/>
      <c r="DJN218" s="389"/>
      <c r="DJO218" s="333"/>
      <c r="DJP218" s="334"/>
      <c r="DJQ218" s="389"/>
      <c r="DJR218" s="224"/>
      <c r="DJS218" s="224"/>
      <c r="DJT218" s="335"/>
      <c r="DJU218" s="335"/>
      <c r="DJV218" s="224"/>
      <c r="DJW218" s="389"/>
      <c r="DJX218" s="389"/>
      <c r="DJY218" s="333"/>
      <c r="DJZ218" s="334"/>
      <c r="DKA218" s="389"/>
      <c r="DKB218" s="224"/>
      <c r="DKC218" s="224"/>
      <c r="DKD218" s="335"/>
      <c r="DKE218" s="335"/>
      <c r="DKF218" s="224"/>
      <c r="DKG218" s="389"/>
      <c r="DKH218" s="389"/>
      <c r="DKI218" s="333"/>
      <c r="DKJ218" s="334"/>
      <c r="DKK218" s="389"/>
      <c r="DKL218" s="224"/>
      <c r="DKM218" s="224"/>
      <c r="DKN218" s="335"/>
      <c r="DKO218" s="335"/>
      <c r="DKP218" s="224"/>
      <c r="DKQ218" s="389"/>
      <c r="DKR218" s="389"/>
      <c r="DKS218" s="333"/>
      <c r="DKT218" s="334"/>
      <c r="DKU218" s="389"/>
      <c r="DKV218" s="224"/>
      <c r="DKW218" s="224"/>
      <c r="DKX218" s="335"/>
      <c r="DKY218" s="335"/>
      <c r="DKZ218" s="224"/>
      <c r="DLA218" s="389"/>
      <c r="DLB218" s="389"/>
      <c r="DLC218" s="333"/>
      <c r="DLD218" s="334"/>
      <c r="DLE218" s="389"/>
      <c r="DLF218" s="224"/>
      <c r="DLG218" s="224"/>
      <c r="DLH218" s="335"/>
      <c r="DLI218" s="335"/>
      <c r="DLJ218" s="224"/>
      <c r="DLK218" s="389"/>
      <c r="DLL218" s="389"/>
      <c r="DLM218" s="333"/>
      <c r="DLN218" s="334"/>
      <c r="DLO218" s="389"/>
      <c r="DLP218" s="224"/>
      <c r="DLQ218" s="224"/>
      <c r="DLR218" s="335"/>
      <c r="DLS218" s="335"/>
      <c r="DLT218" s="224"/>
      <c r="DLU218" s="389"/>
      <c r="DLV218" s="389"/>
      <c r="DLW218" s="333"/>
      <c r="DLX218" s="334"/>
      <c r="DLY218" s="389"/>
      <c r="DLZ218" s="224"/>
      <c r="DMA218" s="224"/>
      <c r="DMB218" s="335"/>
      <c r="DMC218" s="335"/>
      <c r="DMD218" s="224"/>
      <c r="DME218" s="389"/>
      <c r="DMF218" s="389"/>
      <c r="DMG218" s="333"/>
      <c r="DMH218" s="334"/>
      <c r="DMI218" s="389"/>
      <c r="DMJ218" s="224"/>
      <c r="DMK218" s="224"/>
      <c r="DML218" s="335"/>
      <c r="DMM218" s="335"/>
      <c r="DMN218" s="224"/>
      <c r="DMO218" s="389"/>
      <c r="DMP218" s="389"/>
      <c r="DMQ218" s="333"/>
      <c r="DMR218" s="334"/>
      <c r="DMS218" s="389"/>
      <c r="DMT218" s="224"/>
      <c r="DMU218" s="224"/>
      <c r="DMV218" s="335"/>
      <c r="DMW218" s="335"/>
      <c r="DMX218" s="224"/>
      <c r="DMY218" s="389"/>
      <c r="DMZ218" s="389"/>
      <c r="DNA218" s="333"/>
      <c r="DNB218" s="334"/>
      <c r="DNC218" s="389"/>
      <c r="DND218" s="224"/>
      <c r="DNE218" s="224"/>
      <c r="DNF218" s="335"/>
      <c r="DNG218" s="335"/>
      <c r="DNH218" s="224"/>
      <c r="DNI218" s="389"/>
      <c r="DNJ218" s="389"/>
      <c r="DNK218" s="333"/>
      <c r="DNL218" s="334"/>
      <c r="DNM218" s="389"/>
      <c r="DNN218" s="224"/>
      <c r="DNO218" s="224"/>
      <c r="DNP218" s="335"/>
      <c r="DNQ218" s="335"/>
      <c r="DNR218" s="224"/>
      <c r="DNS218" s="389"/>
      <c r="DNT218" s="389"/>
      <c r="DNU218" s="333"/>
      <c r="DNV218" s="334"/>
      <c r="DNW218" s="389"/>
      <c r="DNX218" s="224"/>
      <c r="DNY218" s="224"/>
      <c r="DNZ218" s="335"/>
      <c r="DOA218" s="335"/>
      <c r="DOB218" s="224"/>
      <c r="DOC218" s="389"/>
      <c r="DOD218" s="389"/>
      <c r="DOE218" s="333"/>
      <c r="DOF218" s="334"/>
      <c r="DOG218" s="389"/>
      <c r="DOH218" s="224"/>
      <c r="DOI218" s="224"/>
      <c r="DOJ218" s="335"/>
      <c r="DOK218" s="335"/>
      <c r="DOL218" s="224"/>
      <c r="DOM218" s="389"/>
      <c r="DON218" s="389"/>
      <c r="DOO218" s="333"/>
      <c r="DOP218" s="334"/>
      <c r="DOQ218" s="389"/>
      <c r="DOR218" s="224"/>
      <c r="DOS218" s="224"/>
      <c r="DOT218" s="335"/>
      <c r="DOU218" s="335"/>
      <c r="DOV218" s="224"/>
      <c r="DOW218" s="389"/>
      <c r="DOX218" s="389"/>
      <c r="DOY218" s="333"/>
      <c r="DOZ218" s="334"/>
      <c r="DPA218" s="389"/>
      <c r="DPB218" s="224"/>
      <c r="DPC218" s="224"/>
      <c r="DPD218" s="335"/>
      <c r="DPE218" s="335"/>
      <c r="DPF218" s="224"/>
      <c r="DPG218" s="389"/>
      <c r="DPH218" s="389"/>
      <c r="DPI218" s="333"/>
      <c r="DPJ218" s="334"/>
      <c r="DPK218" s="389"/>
      <c r="DPL218" s="224"/>
      <c r="DPM218" s="224"/>
      <c r="DPN218" s="335"/>
      <c r="DPO218" s="335"/>
      <c r="DPP218" s="224"/>
      <c r="DPQ218" s="389"/>
      <c r="DPR218" s="389"/>
      <c r="DPS218" s="333"/>
      <c r="DPT218" s="334"/>
      <c r="DPU218" s="389"/>
      <c r="DPV218" s="224"/>
      <c r="DPW218" s="224"/>
      <c r="DPX218" s="335"/>
      <c r="DPY218" s="335"/>
      <c r="DPZ218" s="224"/>
      <c r="DQA218" s="389"/>
      <c r="DQB218" s="389"/>
      <c r="DQC218" s="333"/>
      <c r="DQD218" s="334"/>
      <c r="DQE218" s="389"/>
      <c r="DQF218" s="224"/>
      <c r="DQG218" s="224"/>
      <c r="DQH218" s="335"/>
      <c r="DQI218" s="335"/>
      <c r="DQJ218" s="224"/>
      <c r="DQK218" s="389"/>
      <c r="DQL218" s="389"/>
      <c r="DQM218" s="333"/>
      <c r="DQN218" s="334"/>
      <c r="DQO218" s="389"/>
      <c r="DQP218" s="224"/>
      <c r="DQQ218" s="224"/>
      <c r="DQR218" s="335"/>
      <c r="DQS218" s="335"/>
      <c r="DQT218" s="224"/>
      <c r="DQU218" s="389"/>
      <c r="DQV218" s="389"/>
      <c r="DQW218" s="333"/>
      <c r="DQX218" s="334"/>
      <c r="DQY218" s="389"/>
      <c r="DQZ218" s="224"/>
      <c r="DRA218" s="224"/>
      <c r="DRB218" s="335"/>
      <c r="DRC218" s="335"/>
      <c r="DRD218" s="224"/>
      <c r="DRE218" s="389"/>
      <c r="DRF218" s="389"/>
      <c r="DRG218" s="333"/>
      <c r="DRH218" s="334"/>
      <c r="DRI218" s="389"/>
      <c r="DRJ218" s="224"/>
      <c r="DRK218" s="224"/>
      <c r="DRL218" s="335"/>
      <c r="DRM218" s="335"/>
      <c r="DRN218" s="224"/>
      <c r="DRO218" s="389"/>
      <c r="DRP218" s="389"/>
      <c r="DRQ218" s="333"/>
      <c r="DRR218" s="334"/>
      <c r="DRS218" s="389"/>
      <c r="DRT218" s="224"/>
      <c r="DRU218" s="224"/>
      <c r="DRV218" s="335"/>
      <c r="DRW218" s="335"/>
      <c r="DRX218" s="224"/>
      <c r="DRY218" s="389"/>
      <c r="DRZ218" s="389"/>
      <c r="DSA218" s="333"/>
      <c r="DSB218" s="334"/>
      <c r="DSC218" s="389"/>
      <c r="DSD218" s="224"/>
      <c r="DSE218" s="224"/>
      <c r="DSF218" s="335"/>
      <c r="DSG218" s="335"/>
      <c r="DSH218" s="224"/>
      <c r="DSI218" s="389"/>
      <c r="DSJ218" s="389"/>
      <c r="DSK218" s="333"/>
      <c r="DSL218" s="334"/>
      <c r="DSM218" s="389"/>
      <c r="DSN218" s="224"/>
      <c r="DSO218" s="224"/>
      <c r="DSP218" s="335"/>
      <c r="DSQ218" s="335"/>
      <c r="DSR218" s="224"/>
      <c r="DSS218" s="389"/>
      <c r="DST218" s="389"/>
      <c r="DSU218" s="333"/>
      <c r="DSV218" s="334"/>
      <c r="DSW218" s="389"/>
      <c r="DSX218" s="224"/>
      <c r="DSY218" s="224"/>
      <c r="DSZ218" s="335"/>
      <c r="DTA218" s="335"/>
      <c r="DTB218" s="224"/>
      <c r="DTC218" s="389"/>
      <c r="DTD218" s="389"/>
      <c r="DTE218" s="333"/>
      <c r="DTF218" s="334"/>
      <c r="DTG218" s="389"/>
      <c r="DTH218" s="224"/>
      <c r="DTI218" s="224"/>
      <c r="DTJ218" s="335"/>
      <c r="DTK218" s="335"/>
      <c r="DTL218" s="224"/>
      <c r="DTM218" s="389"/>
      <c r="DTN218" s="389"/>
      <c r="DTO218" s="333"/>
      <c r="DTP218" s="334"/>
      <c r="DTQ218" s="389"/>
      <c r="DTR218" s="224"/>
      <c r="DTS218" s="224"/>
      <c r="DTT218" s="335"/>
      <c r="DTU218" s="335"/>
      <c r="DTV218" s="224"/>
      <c r="DTW218" s="389"/>
      <c r="DTX218" s="389"/>
      <c r="DTY218" s="333"/>
      <c r="DTZ218" s="334"/>
      <c r="DUA218" s="389"/>
      <c r="DUB218" s="224"/>
      <c r="DUC218" s="224"/>
      <c r="DUD218" s="335"/>
      <c r="DUE218" s="335"/>
      <c r="DUF218" s="224"/>
      <c r="DUG218" s="389"/>
      <c r="DUH218" s="389"/>
      <c r="DUI218" s="333"/>
      <c r="DUJ218" s="334"/>
      <c r="DUK218" s="389"/>
      <c r="DUL218" s="224"/>
      <c r="DUM218" s="224"/>
      <c r="DUN218" s="335"/>
      <c r="DUO218" s="335"/>
      <c r="DUP218" s="224"/>
      <c r="DUQ218" s="389"/>
      <c r="DUR218" s="389"/>
      <c r="DUS218" s="333"/>
      <c r="DUT218" s="334"/>
      <c r="DUU218" s="389"/>
      <c r="DUV218" s="224"/>
      <c r="DUW218" s="224"/>
      <c r="DUX218" s="335"/>
      <c r="DUY218" s="335"/>
      <c r="DUZ218" s="224"/>
      <c r="DVA218" s="389"/>
      <c r="DVB218" s="389"/>
      <c r="DVC218" s="333"/>
      <c r="DVD218" s="334"/>
      <c r="DVE218" s="389"/>
      <c r="DVF218" s="224"/>
      <c r="DVG218" s="224"/>
      <c r="DVH218" s="335"/>
      <c r="DVI218" s="335"/>
      <c r="DVJ218" s="224"/>
      <c r="DVK218" s="389"/>
      <c r="DVL218" s="389"/>
      <c r="DVM218" s="333"/>
      <c r="DVN218" s="334"/>
      <c r="DVO218" s="389"/>
      <c r="DVP218" s="224"/>
      <c r="DVQ218" s="224"/>
      <c r="DVR218" s="335"/>
      <c r="DVS218" s="335"/>
      <c r="DVT218" s="224"/>
      <c r="DVU218" s="389"/>
      <c r="DVV218" s="389"/>
      <c r="DVW218" s="333"/>
      <c r="DVX218" s="334"/>
      <c r="DVY218" s="389"/>
      <c r="DVZ218" s="224"/>
      <c r="DWA218" s="224"/>
      <c r="DWB218" s="335"/>
      <c r="DWC218" s="335"/>
      <c r="DWD218" s="224"/>
      <c r="DWE218" s="389"/>
      <c r="DWF218" s="389"/>
      <c r="DWG218" s="333"/>
      <c r="DWH218" s="334"/>
      <c r="DWI218" s="389"/>
      <c r="DWJ218" s="224"/>
      <c r="DWK218" s="224"/>
      <c r="DWL218" s="335"/>
      <c r="DWM218" s="335"/>
      <c r="DWN218" s="224"/>
      <c r="DWO218" s="389"/>
      <c r="DWP218" s="389"/>
      <c r="DWQ218" s="333"/>
      <c r="DWR218" s="334"/>
      <c r="DWS218" s="389"/>
      <c r="DWT218" s="224"/>
      <c r="DWU218" s="224"/>
      <c r="DWV218" s="335"/>
      <c r="DWW218" s="335"/>
      <c r="DWX218" s="224"/>
      <c r="DWY218" s="389"/>
      <c r="DWZ218" s="389"/>
      <c r="DXA218" s="333"/>
      <c r="DXB218" s="334"/>
      <c r="DXC218" s="389"/>
      <c r="DXD218" s="224"/>
      <c r="DXE218" s="224"/>
      <c r="DXF218" s="335"/>
      <c r="DXG218" s="335"/>
      <c r="DXH218" s="224"/>
      <c r="DXI218" s="389"/>
      <c r="DXJ218" s="389"/>
      <c r="DXK218" s="333"/>
      <c r="DXL218" s="334"/>
      <c r="DXM218" s="389"/>
      <c r="DXN218" s="224"/>
      <c r="DXO218" s="224"/>
      <c r="DXP218" s="335"/>
      <c r="DXQ218" s="335"/>
      <c r="DXR218" s="224"/>
      <c r="DXS218" s="389"/>
      <c r="DXT218" s="389"/>
      <c r="DXU218" s="333"/>
      <c r="DXV218" s="334"/>
      <c r="DXW218" s="389"/>
      <c r="DXX218" s="224"/>
      <c r="DXY218" s="224"/>
      <c r="DXZ218" s="335"/>
      <c r="DYA218" s="335"/>
      <c r="DYB218" s="224"/>
      <c r="DYC218" s="389"/>
      <c r="DYD218" s="389"/>
      <c r="DYE218" s="333"/>
      <c r="DYF218" s="334"/>
      <c r="DYG218" s="389"/>
      <c r="DYH218" s="224"/>
      <c r="DYI218" s="224"/>
      <c r="DYJ218" s="335"/>
      <c r="DYK218" s="335"/>
      <c r="DYL218" s="224"/>
      <c r="DYM218" s="389"/>
      <c r="DYN218" s="389"/>
      <c r="DYO218" s="333"/>
      <c r="DYP218" s="334"/>
      <c r="DYQ218" s="389"/>
      <c r="DYR218" s="224"/>
      <c r="DYS218" s="224"/>
      <c r="DYT218" s="335"/>
      <c r="DYU218" s="335"/>
      <c r="DYV218" s="224"/>
      <c r="DYW218" s="389"/>
      <c r="DYX218" s="389"/>
      <c r="DYY218" s="333"/>
      <c r="DYZ218" s="334"/>
      <c r="DZA218" s="389"/>
      <c r="DZB218" s="224"/>
      <c r="DZC218" s="224"/>
      <c r="DZD218" s="335"/>
      <c r="DZE218" s="335"/>
      <c r="DZF218" s="224"/>
      <c r="DZG218" s="389"/>
      <c r="DZH218" s="389"/>
      <c r="DZI218" s="333"/>
      <c r="DZJ218" s="334"/>
      <c r="DZK218" s="389"/>
      <c r="DZL218" s="224"/>
      <c r="DZM218" s="224"/>
      <c r="DZN218" s="335"/>
      <c r="DZO218" s="335"/>
      <c r="DZP218" s="224"/>
      <c r="DZQ218" s="389"/>
      <c r="DZR218" s="389"/>
      <c r="DZS218" s="333"/>
      <c r="DZT218" s="334"/>
      <c r="DZU218" s="389"/>
      <c r="DZV218" s="224"/>
      <c r="DZW218" s="224"/>
      <c r="DZX218" s="335"/>
      <c r="DZY218" s="335"/>
      <c r="DZZ218" s="224"/>
      <c r="EAA218" s="389"/>
      <c r="EAB218" s="389"/>
      <c r="EAC218" s="333"/>
      <c r="EAD218" s="334"/>
      <c r="EAE218" s="389"/>
      <c r="EAF218" s="224"/>
      <c r="EAG218" s="224"/>
      <c r="EAH218" s="335"/>
      <c r="EAI218" s="335"/>
      <c r="EAJ218" s="224"/>
      <c r="EAK218" s="389"/>
      <c r="EAL218" s="389"/>
      <c r="EAM218" s="333"/>
      <c r="EAN218" s="334"/>
      <c r="EAO218" s="389"/>
      <c r="EAP218" s="224"/>
      <c r="EAQ218" s="224"/>
      <c r="EAR218" s="335"/>
      <c r="EAS218" s="335"/>
      <c r="EAT218" s="224"/>
      <c r="EAU218" s="389"/>
      <c r="EAV218" s="389"/>
      <c r="EAW218" s="333"/>
      <c r="EAX218" s="334"/>
      <c r="EAY218" s="389"/>
      <c r="EAZ218" s="224"/>
      <c r="EBA218" s="224"/>
      <c r="EBB218" s="335"/>
      <c r="EBC218" s="335"/>
      <c r="EBD218" s="224"/>
      <c r="EBE218" s="389"/>
      <c r="EBF218" s="389"/>
      <c r="EBG218" s="333"/>
      <c r="EBH218" s="334"/>
      <c r="EBI218" s="389"/>
      <c r="EBJ218" s="224"/>
      <c r="EBK218" s="224"/>
      <c r="EBL218" s="335"/>
      <c r="EBM218" s="335"/>
      <c r="EBN218" s="224"/>
      <c r="EBO218" s="389"/>
      <c r="EBP218" s="389"/>
      <c r="EBQ218" s="333"/>
      <c r="EBR218" s="334"/>
      <c r="EBS218" s="389"/>
      <c r="EBT218" s="224"/>
      <c r="EBU218" s="224"/>
      <c r="EBV218" s="335"/>
      <c r="EBW218" s="335"/>
      <c r="EBX218" s="224"/>
      <c r="EBY218" s="389"/>
      <c r="EBZ218" s="389"/>
      <c r="ECA218" s="333"/>
      <c r="ECB218" s="334"/>
      <c r="ECC218" s="389"/>
      <c r="ECD218" s="224"/>
      <c r="ECE218" s="224"/>
      <c r="ECF218" s="335"/>
      <c r="ECG218" s="335"/>
      <c r="ECH218" s="224"/>
      <c r="ECI218" s="389"/>
      <c r="ECJ218" s="389"/>
      <c r="ECK218" s="333"/>
      <c r="ECL218" s="334"/>
      <c r="ECM218" s="389"/>
      <c r="ECN218" s="224"/>
      <c r="ECO218" s="224"/>
      <c r="ECP218" s="335"/>
      <c r="ECQ218" s="335"/>
      <c r="ECR218" s="224"/>
      <c r="ECS218" s="389"/>
      <c r="ECT218" s="389"/>
      <c r="ECU218" s="333"/>
      <c r="ECV218" s="334"/>
      <c r="ECW218" s="389"/>
      <c r="ECX218" s="224"/>
      <c r="ECY218" s="224"/>
      <c r="ECZ218" s="335"/>
      <c r="EDA218" s="335"/>
      <c r="EDB218" s="224"/>
      <c r="EDC218" s="389"/>
      <c r="EDD218" s="389"/>
      <c r="EDE218" s="333"/>
      <c r="EDF218" s="334"/>
      <c r="EDG218" s="389"/>
      <c r="EDH218" s="224"/>
      <c r="EDI218" s="224"/>
      <c r="EDJ218" s="335"/>
      <c r="EDK218" s="335"/>
      <c r="EDL218" s="224"/>
      <c r="EDM218" s="389"/>
      <c r="EDN218" s="389"/>
      <c r="EDO218" s="333"/>
      <c r="EDP218" s="334"/>
      <c r="EDQ218" s="389"/>
      <c r="EDR218" s="224"/>
      <c r="EDS218" s="224"/>
      <c r="EDT218" s="335"/>
      <c r="EDU218" s="335"/>
      <c r="EDV218" s="224"/>
      <c r="EDW218" s="389"/>
      <c r="EDX218" s="389"/>
      <c r="EDY218" s="333"/>
      <c r="EDZ218" s="334"/>
      <c r="EEA218" s="389"/>
      <c r="EEB218" s="224"/>
      <c r="EEC218" s="224"/>
      <c r="EED218" s="335"/>
      <c r="EEE218" s="335"/>
      <c r="EEF218" s="224"/>
      <c r="EEG218" s="389"/>
      <c r="EEH218" s="389"/>
      <c r="EEI218" s="333"/>
      <c r="EEJ218" s="334"/>
      <c r="EEK218" s="389"/>
      <c r="EEL218" s="224"/>
      <c r="EEM218" s="224"/>
      <c r="EEN218" s="335"/>
      <c r="EEO218" s="335"/>
      <c r="EEP218" s="224"/>
      <c r="EEQ218" s="389"/>
      <c r="EER218" s="389"/>
      <c r="EES218" s="333"/>
      <c r="EET218" s="334"/>
      <c r="EEU218" s="389"/>
      <c r="EEV218" s="224"/>
      <c r="EEW218" s="224"/>
      <c r="EEX218" s="335"/>
      <c r="EEY218" s="335"/>
      <c r="EEZ218" s="224"/>
      <c r="EFA218" s="389"/>
      <c r="EFB218" s="389"/>
      <c r="EFC218" s="333"/>
      <c r="EFD218" s="334"/>
      <c r="EFE218" s="389"/>
      <c r="EFF218" s="224"/>
      <c r="EFG218" s="224"/>
      <c r="EFH218" s="335"/>
      <c r="EFI218" s="335"/>
      <c r="EFJ218" s="224"/>
      <c r="EFK218" s="389"/>
      <c r="EFL218" s="389"/>
      <c r="EFM218" s="333"/>
      <c r="EFN218" s="334"/>
      <c r="EFO218" s="389"/>
      <c r="EFP218" s="224"/>
      <c r="EFQ218" s="224"/>
      <c r="EFR218" s="335"/>
      <c r="EFS218" s="335"/>
      <c r="EFT218" s="224"/>
      <c r="EFU218" s="389"/>
      <c r="EFV218" s="389"/>
      <c r="EFW218" s="333"/>
      <c r="EFX218" s="334"/>
      <c r="EFY218" s="389"/>
      <c r="EFZ218" s="224"/>
      <c r="EGA218" s="224"/>
      <c r="EGB218" s="335"/>
      <c r="EGC218" s="335"/>
      <c r="EGD218" s="224"/>
      <c r="EGE218" s="389"/>
      <c r="EGF218" s="389"/>
      <c r="EGG218" s="333"/>
      <c r="EGH218" s="334"/>
      <c r="EGI218" s="389"/>
      <c r="EGJ218" s="224"/>
      <c r="EGK218" s="224"/>
      <c r="EGL218" s="335"/>
      <c r="EGM218" s="335"/>
      <c r="EGN218" s="224"/>
      <c r="EGO218" s="389"/>
      <c r="EGP218" s="389"/>
      <c r="EGQ218" s="333"/>
      <c r="EGR218" s="334"/>
      <c r="EGS218" s="389"/>
      <c r="EGT218" s="224"/>
      <c r="EGU218" s="224"/>
      <c r="EGV218" s="335"/>
      <c r="EGW218" s="335"/>
      <c r="EGX218" s="224"/>
      <c r="EGY218" s="389"/>
      <c r="EGZ218" s="389"/>
      <c r="EHA218" s="333"/>
      <c r="EHB218" s="334"/>
      <c r="EHC218" s="389"/>
      <c r="EHD218" s="224"/>
      <c r="EHE218" s="224"/>
      <c r="EHF218" s="335"/>
      <c r="EHG218" s="335"/>
      <c r="EHH218" s="224"/>
      <c r="EHI218" s="389"/>
      <c r="EHJ218" s="389"/>
      <c r="EHK218" s="333"/>
      <c r="EHL218" s="334"/>
      <c r="EHM218" s="389"/>
      <c r="EHN218" s="224"/>
      <c r="EHO218" s="224"/>
      <c r="EHP218" s="335"/>
      <c r="EHQ218" s="335"/>
      <c r="EHR218" s="224"/>
      <c r="EHS218" s="389"/>
      <c r="EHT218" s="389"/>
      <c r="EHU218" s="333"/>
      <c r="EHV218" s="334"/>
      <c r="EHW218" s="389"/>
      <c r="EHX218" s="224"/>
      <c r="EHY218" s="224"/>
      <c r="EHZ218" s="335"/>
      <c r="EIA218" s="335"/>
      <c r="EIB218" s="224"/>
      <c r="EIC218" s="389"/>
      <c r="EID218" s="389"/>
      <c r="EIE218" s="333"/>
      <c r="EIF218" s="334"/>
      <c r="EIG218" s="389"/>
      <c r="EIH218" s="224"/>
      <c r="EII218" s="224"/>
      <c r="EIJ218" s="335"/>
      <c r="EIK218" s="335"/>
      <c r="EIL218" s="224"/>
      <c r="EIM218" s="389"/>
      <c r="EIN218" s="389"/>
      <c r="EIO218" s="333"/>
      <c r="EIP218" s="334"/>
      <c r="EIQ218" s="389"/>
      <c r="EIR218" s="224"/>
      <c r="EIS218" s="224"/>
      <c r="EIT218" s="335"/>
      <c r="EIU218" s="335"/>
      <c r="EIV218" s="224"/>
      <c r="EIW218" s="389"/>
      <c r="EIX218" s="389"/>
      <c r="EIY218" s="333"/>
      <c r="EIZ218" s="334"/>
      <c r="EJA218" s="389"/>
      <c r="EJB218" s="224"/>
      <c r="EJC218" s="224"/>
      <c r="EJD218" s="335"/>
      <c r="EJE218" s="335"/>
      <c r="EJF218" s="224"/>
      <c r="EJG218" s="389"/>
      <c r="EJH218" s="389"/>
      <c r="EJI218" s="333"/>
      <c r="EJJ218" s="334"/>
      <c r="EJK218" s="389"/>
      <c r="EJL218" s="224"/>
      <c r="EJM218" s="224"/>
      <c r="EJN218" s="335"/>
      <c r="EJO218" s="335"/>
      <c r="EJP218" s="224"/>
      <c r="EJQ218" s="389"/>
      <c r="EJR218" s="389"/>
      <c r="EJS218" s="333"/>
      <c r="EJT218" s="334"/>
      <c r="EJU218" s="389"/>
      <c r="EJV218" s="224"/>
      <c r="EJW218" s="224"/>
      <c r="EJX218" s="335"/>
      <c r="EJY218" s="335"/>
      <c r="EJZ218" s="224"/>
      <c r="EKA218" s="389"/>
      <c r="EKB218" s="389"/>
      <c r="EKC218" s="333"/>
      <c r="EKD218" s="334"/>
      <c r="EKE218" s="389"/>
      <c r="EKF218" s="224"/>
      <c r="EKG218" s="224"/>
      <c r="EKH218" s="335"/>
      <c r="EKI218" s="335"/>
      <c r="EKJ218" s="224"/>
      <c r="EKK218" s="389"/>
      <c r="EKL218" s="389"/>
      <c r="EKM218" s="333"/>
      <c r="EKN218" s="334"/>
      <c r="EKO218" s="389"/>
      <c r="EKP218" s="224"/>
      <c r="EKQ218" s="224"/>
      <c r="EKR218" s="335"/>
      <c r="EKS218" s="335"/>
      <c r="EKT218" s="224"/>
      <c r="EKU218" s="389"/>
      <c r="EKV218" s="389"/>
      <c r="EKW218" s="333"/>
      <c r="EKX218" s="334"/>
      <c r="EKY218" s="389"/>
      <c r="EKZ218" s="224"/>
      <c r="ELA218" s="224"/>
      <c r="ELB218" s="335"/>
      <c r="ELC218" s="335"/>
      <c r="ELD218" s="224"/>
      <c r="ELE218" s="389"/>
      <c r="ELF218" s="389"/>
      <c r="ELG218" s="333"/>
      <c r="ELH218" s="334"/>
      <c r="ELI218" s="389"/>
      <c r="ELJ218" s="224"/>
      <c r="ELK218" s="224"/>
      <c r="ELL218" s="335"/>
      <c r="ELM218" s="335"/>
      <c r="ELN218" s="224"/>
      <c r="ELO218" s="389"/>
      <c r="ELP218" s="389"/>
      <c r="ELQ218" s="333"/>
      <c r="ELR218" s="334"/>
      <c r="ELS218" s="389"/>
      <c r="ELT218" s="224"/>
      <c r="ELU218" s="224"/>
      <c r="ELV218" s="335"/>
      <c r="ELW218" s="335"/>
      <c r="ELX218" s="224"/>
      <c r="ELY218" s="389"/>
      <c r="ELZ218" s="389"/>
      <c r="EMA218" s="333"/>
      <c r="EMB218" s="334"/>
      <c r="EMC218" s="389"/>
      <c r="EMD218" s="224"/>
      <c r="EME218" s="224"/>
      <c r="EMF218" s="335"/>
      <c r="EMG218" s="335"/>
      <c r="EMH218" s="224"/>
      <c r="EMI218" s="389"/>
      <c r="EMJ218" s="389"/>
      <c r="EMK218" s="333"/>
      <c r="EML218" s="334"/>
      <c r="EMM218" s="389"/>
      <c r="EMN218" s="224"/>
      <c r="EMO218" s="224"/>
      <c r="EMP218" s="335"/>
      <c r="EMQ218" s="335"/>
      <c r="EMR218" s="224"/>
      <c r="EMS218" s="389"/>
      <c r="EMT218" s="389"/>
      <c r="EMU218" s="333"/>
      <c r="EMV218" s="334"/>
      <c r="EMW218" s="389"/>
      <c r="EMX218" s="224"/>
      <c r="EMY218" s="224"/>
      <c r="EMZ218" s="335"/>
      <c r="ENA218" s="335"/>
      <c r="ENB218" s="224"/>
      <c r="ENC218" s="389"/>
      <c r="END218" s="389"/>
      <c r="ENE218" s="333"/>
      <c r="ENF218" s="334"/>
      <c r="ENG218" s="389"/>
      <c r="ENH218" s="224"/>
      <c r="ENI218" s="224"/>
      <c r="ENJ218" s="335"/>
      <c r="ENK218" s="335"/>
      <c r="ENL218" s="224"/>
      <c r="ENM218" s="389"/>
      <c r="ENN218" s="389"/>
      <c r="ENO218" s="333"/>
      <c r="ENP218" s="334"/>
      <c r="ENQ218" s="389"/>
      <c r="ENR218" s="224"/>
      <c r="ENS218" s="224"/>
      <c r="ENT218" s="335"/>
      <c r="ENU218" s="335"/>
      <c r="ENV218" s="224"/>
      <c r="ENW218" s="389"/>
      <c r="ENX218" s="389"/>
      <c r="ENY218" s="333"/>
      <c r="ENZ218" s="334"/>
      <c r="EOA218" s="389"/>
      <c r="EOB218" s="224"/>
      <c r="EOC218" s="224"/>
      <c r="EOD218" s="335"/>
      <c r="EOE218" s="335"/>
      <c r="EOF218" s="224"/>
      <c r="EOG218" s="389"/>
      <c r="EOH218" s="389"/>
      <c r="EOI218" s="333"/>
      <c r="EOJ218" s="334"/>
      <c r="EOK218" s="389"/>
      <c r="EOL218" s="224"/>
      <c r="EOM218" s="224"/>
      <c r="EON218" s="335"/>
      <c r="EOO218" s="335"/>
      <c r="EOP218" s="224"/>
      <c r="EOQ218" s="389"/>
      <c r="EOR218" s="389"/>
      <c r="EOS218" s="333"/>
      <c r="EOT218" s="334"/>
      <c r="EOU218" s="389"/>
      <c r="EOV218" s="224"/>
      <c r="EOW218" s="224"/>
      <c r="EOX218" s="335"/>
      <c r="EOY218" s="335"/>
      <c r="EOZ218" s="224"/>
      <c r="EPA218" s="389"/>
      <c r="EPB218" s="389"/>
      <c r="EPC218" s="333"/>
      <c r="EPD218" s="334"/>
      <c r="EPE218" s="389"/>
      <c r="EPF218" s="224"/>
      <c r="EPG218" s="224"/>
      <c r="EPH218" s="335"/>
      <c r="EPI218" s="335"/>
      <c r="EPJ218" s="224"/>
      <c r="EPK218" s="389"/>
      <c r="EPL218" s="389"/>
      <c r="EPM218" s="333"/>
      <c r="EPN218" s="334"/>
      <c r="EPO218" s="389"/>
      <c r="EPP218" s="224"/>
      <c r="EPQ218" s="224"/>
      <c r="EPR218" s="335"/>
      <c r="EPS218" s="335"/>
      <c r="EPT218" s="224"/>
      <c r="EPU218" s="389"/>
      <c r="EPV218" s="389"/>
      <c r="EPW218" s="333"/>
      <c r="EPX218" s="334"/>
      <c r="EPY218" s="389"/>
      <c r="EPZ218" s="224"/>
      <c r="EQA218" s="224"/>
      <c r="EQB218" s="335"/>
      <c r="EQC218" s="335"/>
      <c r="EQD218" s="224"/>
      <c r="EQE218" s="389"/>
      <c r="EQF218" s="389"/>
      <c r="EQG218" s="333"/>
      <c r="EQH218" s="334"/>
      <c r="EQI218" s="389"/>
      <c r="EQJ218" s="224"/>
      <c r="EQK218" s="224"/>
      <c r="EQL218" s="335"/>
      <c r="EQM218" s="335"/>
      <c r="EQN218" s="224"/>
      <c r="EQO218" s="389"/>
      <c r="EQP218" s="389"/>
      <c r="EQQ218" s="333"/>
      <c r="EQR218" s="334"/>
      <c r="EQS218" s="389"/>
      <c r="EQT218" s="224"/>
      <c r="EQU218" s="224"/>
      <c r="EQV218" s="335"/>
      <c r="EQW218" s="335"/>
      <c r="EQX218" s="224"/>
      <c r="EQY218" s="389"/>
      <c r="EQZ218" s="389"/>
      <c r="ERA218" s="333"/>
      <c r="ERB218" s="334"/>
      <c r="ERC218" s="389"/>
      <c r="ERD218" s="224"/>
      <c r="ERE218" s="224"/>
      <c r="ERF218" s="335"/>
      <c r="ERG218" s="335"/>
      <c r="ERH218" s="224"/>
      <c r="ERI218" s="389"/>
      <c r="ERJ218" s="389"/>
      <c r="ERK218" s="333"/>
      <c r="ERL218" s="334"/>
      <c r="ERM218" s="389"/>
      <c r="ERN218" s="224"/>
      <c r="ERO218" s="224"/>
      <c r="ERP218" s="335"/>
      <c r="ERQ218" s="335"/>
      <c r="ERR218" s="224"/>
      <c r="ERS218" s="389"/>
      <c r="ERT218" s="389"/>
      <c r="ERU218" s="333"/>
      <c r="ERV218" s="334"/>
      <c r="ERW218" s="389"/>
      <c r="ERX218" s="224"/>
      <c r="ERY218" s="224"/>
      <c r="ERZ218" s="335"/>
      <c r="ESA218" s="335"/>
      <c r="ESB218" s="224"/>
      <c r="ESC218" s="389"/>
      <c r="ESD218" s="389"/>
      <c r="ESE218" s="333"/>
      <c r="ESF218" s="334"/>
      <c r="ESG218" s="389"/>
      <c r="ESH218" s="224"/>
      <c r="ESI218" s="224"/>
      <c r="ESJ218" s="335"/>
      <c r="ESK218" s="335"/>
      <c r="ESL218" s="224"/>
      <c r="ESM218" s="389"/>
      <c r="ESN218" s="389"/>
      <c r="ESO218" s="333"/>
      <c r="ESP218" s="334"/>
      <c r="ESQ218" s="389"/>
      <c r="ESR218" s="224"/>
      <c r="ESS218" s="224"/>
      <c r="EST218" s="335"/>
      <c r="ESU218" s="335"/>
      <c r="ESV218" s="224"/>
      <c r="ESW218" s="389"/>
      <c r="ESX218" s="389"/>
      <c r="ESY218" s="333"/>
      <c r="ESZ218" s="334"/>
      <c r="ETA218" s="389"/>
      <c r="ETB218" s="224"/>
      <c r="ETC218" s="224"/>
      <c r="ETD218" s="335"/>
      <c r="ETE218" s="335"/>
      <c r="ETF218" s="224"/>
      <c r="ETG218" s="389"/>
      <c r="ETH218" s="389"/>
      <c r="ETI218" s="333"/>
      <c r="ETJ218" s="334"/>
      <c r="ETK218" s="389"/>
      <c r="ETL218" s="224"/>
      <c r="ETM218" s="224"/>
      <c r="ETN218" s="335"/>
      <c r="ETO218" s="335"/>
      <c r="ETP218" s="224"/>
      <c r="ETQ218" s="389"/>
      <c r="ETR218" s="389"/>
      <c r="ETS218" s="333"/>
      <c r="ETT218" s="334"/>
      <c r="ETU218" s="389"/>
      <c r="ETV218" s="224"/>
      <c r="ETW218" s="224"/>
      <c r="ETX218" s="335"/>
      <c r="ETY218" s="335"/>
      <c r="ETZ218" s="224"/>
      <c r="EUA218" s="389"/>
      <c r="EUB218" s="389"/>
      <c r="EUC218" s="333"/>
      <c r="EUD218" s="334"/>
      <c r="EUE218" s="389"/>
      <c r="EUF218" s="224"/>
      <c r="EUG218" s="224"/>
      <c r="EUH218" s="335"/>
      <c r="EUI218" s="335"/>
      <c r="EUJ218" s="224"/>
      <c r="EUK218" s="389"/>
      <c r="EUL218" s="389"/>
      <c r="EUM218" s="333"/>
      <c r="EUN218" s="334"/>
      <c r="EUO218" s="389"/>
      <c r="EUP218" s="224"/>
      <c r="EUQ218" s="224"/>
      <c r="EUR218" s="335"/>
      <c r="EUS218" s="335"/>
      <c r="EUT218" s="224"/>
      <c r="EUU218" s="389"/>
      <c r="EUV218" s="389"/>
      <c r="EUW218" s="333"/>
      <c r="EUX218" s="334"/>
      <c r="EUY218" s="389"/>
      <c r="EUZ218" s="224"/>
      <c r="EVA218" s="224"/>
      <c r="EVB218" s="335"/>
      <c r="EVC218" s="335"/>
      <c r="EVD218" s="224"/>
      <c r="EVE218" s="389"/>
      <c r="EVF218" s="389"/>
      <c r="EVG218" s="333"/>
      <c r="EVH218" s="334"/>
      <c r="EVI218" s="389"/>
      <c r="EVJ218" s="224"/>
      <c r="EVK218" s="224"/>
      <c r="EVL218" s="335"/>
      <c r="EVM218" s="335"/>
      <c r="EVN218" s="224"/>
      <c r="EVO218" s="389"/>
      <c r="EVP218" s="389"/>
      <c r="EVQ218" s="333"/>
      <c r="EVR218" s="334"/>
      <c r="EVS218" s="389"/>
      <c r="EVT218" s="224"/>
      <c r="EVU218" s="224"/>
      <c r="EVV218" s="335"/>
      <c r="EVW218" s="335"/>
      <c r="EVX218" s="224"/>
      <c r="EVY218" s="389"/>
      <c r="EVZ218" s="389"/>
      <c r="EWA218" s="333"/>
      <c r="EWB218" s="334"/>
      <c r="EWC218" s="389"/>
      <c r="EWD218" s="224"/>
      <c r="EWE218" s="224"/>
      <c r="EWF218" s="335"/>
      <c r="EWG218" s="335"/>
      <c r="EWH218" s="224"/>
      <c r="EWI218" s="389"/>
      <c r="EWJ218" s="389"/>
      <c r="EWK218" s="333"/>
      <c r="EWL218" s="334"/>
      <c r="EWM218" s="389"/>
      <c r="EWN218" s="224"/>
      <c r="EWO218" s="224"/>
      <c r="EWP218" s="335"/>
      <c r="EWQ218" s="335"/>
      <c r="EWR218" s="224"/>
      <c r="EWS218" s="389"/>
      <c r="EWT218" s="389"/>
      <c r="EWU218" s="333"/>
      <c r="EWV218" s="334"/>
      <c r="EWW218" s="389"/>
      <c r="EWX218" s="224"/>
      <c r="EWY218" s="224"/>
      <c r="EWZ218" s="335"/>
      <c r="EXA218" s="335"/>
      <c r="EXB218" s="224"/>
      <c r="EXC218" s="389"/>
      <c r="EXD218" s="389"/>
      <c r="EXE218" s="333"/>
      <c r="EXF218" s="334"/>
      <c r="EXG218" s="389"/>
      <c r="EXH218" s="224"/>
      <c r="EXI218" s="224"/>
      <c r="EXJ218" s="335"/>
      <c r="EXK218" s="335"/>
      <c r="EXL218" s="224"/>
      <c r="EXM218" s="389"/>
      <c r="EXN218" s="389"/>
      <c r="EXO218" s="333"/>
      <c r="EXP218" s="334"/>
      <c r="EXQ218" s="389"/>
      <c r="EXR218" s="224"/>
      <c r="EXS218" s="224"/>
      <c r="EXT218" s="335"/>
      <c r="EXU218" s="335"/>
      <c r="EXV218" s="224"/>
      <c r="EXW218" s="389"/>
      <c r="EXX218" s="389"/>
      <c r="EXY218" s="333"/>
      <c r="EXZ218" s="334"/>
      <c r="EYA218" s="389"/>
      <c r="EYB218" s="224"/>
      <c r="EYC218" s="224"/>
      <c r="EYD218" s="335"/>
      <c r="EYE218" s="335"/>
      <c r="EYF218" s="224"/>
      <c r="EYG218" s="389"/>
      <c r="EYH218" s="389"/>
      <c r="EYI218" s="333"/>
      <c r="EYJ218" s="334"/>
      <c r="EYK218" s="389"/>
      <c r="EYL218" s="224"/>
      <c r="EYM218" s="224"/>
      <c r="EYN218" s="335"/>
      <c r="EYO218" s="335"/>
      <c r="EYP218" s="224"/>
      <c r="EYQ218" s="389"/>
      <c r="EYR218" s="389"/>
      <c r="EYS218" s="333"/>
      <c r="EYT218" s="334"/>
      <c r="EYU218" s="389"/>
      <c r="EYV218" s="224"/>
      <c r="EYW218" s="224"/>
      <c r="EYX218" s="335"/>
      <c r="EYY218" s="335"/>
      <c r="EYZ218" s="224"/>
      <c r="EZA218" s="389"/>
      <c r="EZB218" s="389"/>
      <c r="EZC218" s="333"/>
      <c r="EZD218" s="334"/>
      <c r="EZE218" s="389"/>
      <c r="EZF218" s="224"/>
      <c r="EZG218" s="224"/>
      <c r="EZH218" s="335"/>
      <c r="EZI218" s="335"/>
      <c r="EZJ218" s="224"/>
      <c r="EZK218" s="389"/>
      <c r="EZL218" s="389"/>
      <c r="EZM218" s="333"/>
      <c r="EZN218" s="334"/>
      <c r="EZO218" s="389"/>
      <c r="EZP218" s="224"/>
      <c r="EZQ218" s="224"/>
      <c r="EZR218" s="335"/>
      <c r="EZS218" s="335"/>
      <c r="EZT218" s="224"/>
      <c r="EZU218" s="389"/>
      <c r="EZV218" s="389"/>
      <c r="EZW218" s="333"/>
      <c r="EZX218" s="334"/>
      <c r="EZY218" s="389"/>
      <c r="EZZ218" s="224"/>
      <c r="FAA218" s="224"/>
      <c r="FAB218" s="335"/>
      <c r="FAC218" s="335"/>
      <c r="FAD218" s="224"/>
      <c r="FAE218" s="389"/>
      <c r="FAF218" s="389"/>
      <c r="FAG218" s="333"/>
      <c r="FAH218" s="334"/>
      <c r="FAI218" s="389"/>
      <c r="FAJ218" s="224"/>
      <c r="FAK218" s="224"/>
      <c r="FAL218" s="335"/>
      <c r="FAM218" s="335"/>
      <c r="FAN218" s="224"/>
      <c r="FAO218" s="389"/>
      <c r="FAP218" s="389"/>
      <c r="FAQ218" s="333"/>
      <c r="FAR218" s="334"/>
      <c r="FAS218" s="389"/>
      <c r="FAT218" s="224"/>
      <c r="FAU218" s="224"/>
      <c r="FAV218" s="335"/>
      <c r="FAW218" s="335"/>
      <c r="FAX218" s="224"/>
      <c r="FAY218" s="389"/>
      <c r="FAZ218" s="389"/>
      <c r="FBA218" s="333"/>
      <c r="FBB218" s="334"/>
      <c r="FBC218" s="389"/>
      <c r="FBD218" s="224"/>
      <c r="FBE218" s="224"/>
      <c r="FBF218" s="335"/>
      <c r="FBG218" s="335"/>
      <c r="FBH218" s="224"/>
      <c r="FBI218" s="389"/>
      <c r="FBJ218" s="389"/>
      <c r="FBK218" s="333"/>
      <c r="FBL218" s="334"/>
      <c r="FBM218" s="389"/>
      <c r="FBN218" s="224"/>
      <c r="FBO218" s="224"/>
      <c r="FBP218" s="335"/>
      <c r="FBQ218" s="335"/>
      <c r="FBR218" s="224"/>
      <c r="FBS218" s="389"/>
      <c r="FBT218" s="389"/>
      <c r="FBU218" s="333"/>
      <c r="FBV218" s="334"/>
      <c r="FBW218" s="389"/>
      <c r="FBX218" s="224"/>
      <c r="FBY218" s="224"/>
      <c r="FBZ218" s="335"/>
      <c r="FCA218" s="335"/>
      <c r="FCB218" s="224"/>
      <c r="FCC218" s="389"/>
      <c r="FCD218" s="389"/>
      <c r="FCE218" s="333"/>
      <c r="FCF218" s="334"/>
      <c r="FCG218" s="389"/>
      <c r="FCH218" s="224"/>
      <c r="FCI218" s="224"/>
      <c r="FCJ218" s="335"/>
      <c r="FCK218" s="335"/>
      <c r="FCL218" s="224"/>
      <c r="FCM218" s="389"/>
      <c r="FCN218" s="389"/>
      <c r="FCO218" s="333"/>
      <c r="FCP218" s="334"/>
      <c r="FCQ218" s="389"/>
      <c r="FCR218" s="224"/>
      <c r="FCS218" s="224"/>
      <c r="FCT218" s="335"/>
      <c r="FCU218" s="335"/>
      <c r="FCV218" s="224"/>
      <c r="FCW218" s="389"/>
      <c r="FCX218" s="389"/>
      <c r="FCY218" s="333"/>
      <c r="FCZ218" s="334"/>
      <c r="FDA218" s="389"/>
      <c r="FDB218" s="224"/>
      <c r="FDC218" s="224"/>
      <c r="FDD218" s="335"/>
      <c r="FDE218" s="335"/>
      <c r="FDF218" s="224"/>
      <c r="FDG218" s="389"/>
      <c r="FDH218" s="389"/>
      <c r="FDI218" s="333"/>
      <c r="FDJ218" s="334"/>
      <c r="FDK218" s="389"/>
      <c r="FDL218" s="224"/>
      <c r="FDM218" s="224"/>
      <c r="FDN218" s="335"/>
      <c r="FDO218" s="335"/>
      <c r="FDP218" s="224"/>
      <c r="FDQ218" s="389"/>
      <c r="FDR218" s="389"/>
      <c r="FDS218" s="333"/>
      <c r="FDT218" s="334"/>
      <c r="FDU218" s="389"/>
      <c r="FDV218" s="224"/>
      <c r="FDW218" s="224"/>
      <c r="FDX218" s="335"/>
      <c r="FDY218" s="335"/>
      <c r="FDZ218" s="224"/>
      <c r="FEA218" s="389"/>
      <c r="FEB218" s="389"/>
      <c r="FEC218" s="333"/>
      <c r="FED218" s="334"/>
      <c r="FEE218" s="389"/>
      <c r="FEF218" s="224"/>
      <c r="FEG218" s="224"/>
      <c r="FEH218" s="335"/>
      <c r="FEI218" s="335"/>
      <c r="FEJ218" s="224"/>
      <c r="FEK218" s="389"/>
      <c r="FEL218" s="389"/>
      <c r="FEM218" s="333"/>
      <c r="FEN218" s="334"/>
      <c r="FEO218" s="389"/>
      <c r="FEP218" s="224"/>
      <c r="FEQ218" s="224"/>
      <c r="FER218" s="335"/>
      <c r="FES218" s="335"/>
      <c r="FET218" s="224"/>
      <c r="FEU218" s="389"/>
      <c r="FEV218" s="389"/>
      <c r="FEW218" s="333"/>
      <c r="FEX218" s="334"/>
      <c r="FEY218" s="389"/>
      <c r="FEZ218" s="224"/>
      <c r="FFA218" s="224"/>
      <c r="FFB218" s="335"/>
      <c r="FFC218" s="335"/>
      <c r="FFD218" s="224"/>
      <c r="FFE218" s="389"/>
      <c r="FFF218" s="389"/>
      <c r="FFG218" s="333"/>
      <c r="FFH218" s="334"/>
      <c r="FFI218" s="389"/>
      <c r="FFJ218" s="224"/>
      <c r="FFK218" s="224"/>
      <c r="FFL218" s="335"/>
      <c r="FFM218" s="335"/>
      <c r="FFN218" s="224"/>
      <c r="FFO218" s="389"/>
      <c r="FFP218" s="389"/>
      <c r="FFQ218" s="333"/>
      <c r="FFR218" s="334"/>
      <c r="FFS218" s="389"/>
      <c r="FFT218" s="224"/>
      <c r="FFU218" s="224"/>
      <c r="FFV218" s="335"/>
      <c r="FFW218" s="335"/>
      <c r="FFX218" s="224"/>
      <c r="FFY218" s="389"/>
      <c r="FFZ218" s="389"/>
      <c r="FGA218" s="333"/>
      <c r="FGB218" s="334"/>
      <c r="FGC218" s="389"/>
      <c r="FGD218" s="224"/>
      <c r="FGE218" s="224"/>
      <c r="FGF218" s="335"/>
      <c r="FGG218" s="335"/>
      <c r="FGH218" s="224"/>
      <c r="FGI218" s="389"/>
      <c r="FGJ218" s="389"/>
      <c r="FGK218" s="333"/>
      <c r="FGL218" s="334"/>
      <c r="FGM218" s="389"/>
      <c r="FGN218" s="224"/>
      <c r="FGO218" s="224"/>
      <c r="FGP218" s="335"/>
      <c r="FGQ218" s="335"/>
      <c r="FGR218" s="224"/>
      <c r="FGS218" s="389"/>
      <c r="FGT218" s="389"/>
      <c r="FGU218" s="333"/>
      <c r="FGV218" s="334"/>
      <c r="FGW218" s="389"/>
      <c r="FGX218" s="224"/>
      <c r="FGY218" s="224"/>
      <c r="FGZ218" s="335"/>
      <c r="FHA218" s="335"/>
      <c r="FHB218" s="224"/>
      <c r="FHC218" s="389"/>
      <c r="FHD218" s="389"/>
      <c r="FHE218" s="333"/>
      <c r="FHF218" s="334"/>
      <c r="FHG218" s="389"/>
      <c r="FHH218" s="224"/>
      <c r="FHI218" s="224"/>
      <c r="FHJ218" s="335"/>
      <c r="FHK218" s="335"/>
      <c r="FHL218" s="224"/>
      <c r="FHM218" s="389"/>
      <c r="FHN218" s="389"/>
      <c r="FHO218" s="333"/>
      <c r="FHP218" s="334"/>
      <c r="FHQ218" s="389"/>
      <c r="FHR218" s="224"/>
      <c r="FHS218" s="224"/>
      <c r="FHT218" s="335"/>
      <c r="FHU218" s="335"/>
      <c r="FHV218" s="224"/>
      <c r="FHW218" s="389"/>
      <c r="FHX218" s="389"/>
      <c r="FHY218" s="333"/>
      <c r="FHZ218" s="334"/>
      <c r="FIA218" s="389"/>
      <c r="FIB218" s="224"/>
      <c r="FIC218" s="224"/>
      <c r="FID218" s="335"/>
      <c r="FIE218" s="335"/>
      <c r="FIF218" s="224"/>
      <c r="FIG218" s="389"/>
      <c r="FIH218" s="389"/>
      <c r="FII218" s="333"/>
      <c r="FIJ218" s="334"/>
      <c r="FIK218" s="389"/>
      <c r="FIL218" s="224"/>
      <c r="FIM218" s="224"/>
      <c r="FIN218" s="335"/>
      <c r="FIO218" s="335"/>
      <c r="FIP218" s="224"/>
      <c r="FIQ218" s="389"/>
      <c r="FIR218" s="389"/>
      <c r="FIS218" s="333"/>
      <c r="FIT218" s="334"/>
      <c r="FIU218" s="389"/>
      <c r="FIV218" s="224"/>
      <c r="FIW218" s="224"/>
      <c r="FIX218" s="335"/>
      <c r="FIY218" s="335"/>
      <c r="FIZ218" s="224"/>
      <c r="FJA218" s="389"/>
      <c r="FJB218" s="389"/>
      <c r="FJC218" s="333"/>
      <c r="FJD218" s="334"/>
      <c r="FJE218" s="389"/>
      <c r="FJF218" s="224"/>
      <c r="FJG218" s="224"/>
      <c r="FJH218" s="335"/>
      <c r="FJI218" s="335"/>
      <c r="FJJ218" s="224"/>
      <c r="FJK218" s="389"/>
      <c r="FJL218" s="389"/>
      <c r="FJM218" s="333"/>
      <c r="FJN218" s="334"/>
      <c r="FJO218" s="389"/>
      <c r="FJP218" s="224"/>
      <c r="FJQ218" s="224"/>
      <c r="FJR218" s="335"/>
      <c r="FJS218" s="335"/>
      <c r="FJT218" s="224"/>
      <c r="FJU218" s="389"/>
      <c r="FJV218" s="389"/>
      <c r="FJW218" s="333"/>
      <c r="FJX218" s="334"/>
      <c r="FJY218" s="389"/>
      <c r="FJZ218" s="224"/>
      <c r="FKA218" s="224"/>
      <c r="FKB218" s="335"/>
      <c r="FKC218" s="335"/>
      <c r="FKD218" s="224"/>
      <c r="FKE218" s="389"/>
      <c r="FKF218" s="389"/>
      <c r="FKG218" s="333"/>
      <c r="FKH218" s="334"/>
      <c r="FKI218" s="389"/>
      <c r="FKJ218" s="224"/>
      <c r="FKK218" s="224"/>
      <c r="FKL218" s="335"/>
      <c r="FKM218" s="335"/>
      <c r="FKN218" s="224"/>
      <c r="FKO218" s="389"/>
      <c r="FKP218" s="389"/>
      <c r="FKQ218" s="333"/>
      <c r="FKR218" s="334"/>
      <c r="FKS218" s="389"/>
      <c r="FKT218" s="224"/>
      <c r="FKU218" s="224"/>
      <c r="FKV218" s="335"/>
      <c r="FKW218" s="335"/>
      <c r="FKX218" s="224"/>
      <c r="FKY218" s="389"/>
      <c r="FKZ218" s="389"/>
      <c r="FLA218" s="333"/>
      <c r="FLB218" s="334"/>
      <c r="FLC218" s="389"/>
      <c r="FLD218" s="224"/>
      <c r="FLE218" s="224"/>
      <c r="FLF218" s="335"/>
      <c r="FLG218" s="335"/>
      <c r="FLH218" s="224"/>
      <c r="FLI218" s="389"/>
      <c r="FLJ218" s="389"/>
      <c r="FLK218" s="333"/>
      <c r="FLL218" s="334"/>
      <c r="FLM218" s="389"/>
      <c r="FLN218" s="224"/>
      <c r="FLO218" s="224"/>
      <c r="FLP218" s="335"/>
      <c r="FLQ218" s="335"/>
      <c r="FLR218" s="224"/>
      <c r="FLS218" s="389"/>
      <c r="FLT218" s="389"/>
      <c r="FLU218" s="333"/>
      <c r="FLV218" s="334"/>
      <c r="FLW218" s="389"/>
      <c r="FLX218" s="224"/>
      <c r="FLY218" s="224"/>
      <c r="FLZ218" s="335"/>
      <c r="FMA218" s="335"/>
      <c r="FMB218" s="224"/>
      <c r="FMC218" s="389"/>
      <c r="FMD218" s="389"/>
      <c r="FME218" s="333"/>
      <c r="FMF218" s="334"/>
      <c r="FMG218" s="389"/>
      <c r="FMH218" s="224"/>
      <c r="FMI218" s="224"/>
      <c r="FMJ218" s="335"/>
      <c r="FMK218" s="335"/>
      <c r="FML218" s="224"/>
      <c r="FMM218" s="389"/>
      <c r="FMN218" s="389"/>
      <c r="FMO218" s="333"/>
      <c r="FMP218" s="334"/>
      <c r="FMQ218" s="389"/>
      <c r="FMR218" s="224"/>
      <c r="FMS218" s="224"/>
      <c r="FMT218" s="335"/>
      <c r="FMU218" s="335"/>
      <c r="FMV218" s="224"/>
      <c r="FMW218" s="389"/>
      <c r="FMX218" s="389"/>
      <c r="FMY218" s="333"/>
      <c r="FMZ218" s="334"/>
      <c r="FNA218" s="389"/>
      <c r="FNB218" s="224"/>
      <c r="FNC218" s="224"/>
      <c r="FND218" s="335"/>
      <c r="FNE218" s="335"/>
      <c r="FNF218" s="224"/>
      <c r="FNG218" s="389"/>
      <c r="FNH218" s="389"/>
      <c r="FNI218" s="333"/>
      <c r="FNJ218" s="334"/>
      <c r="FNK218" s="389"/>
      <c r="FNL218" s="224"/>
      <c r="FNM218" s="224"/>
      <c r="FNN218" s="335"/>
      <c r="FNO218" s="335"/>
      <c r="FNP218" s="224"/>
      <c r="FNQ218" s="389"/>
      <c r="FNR218" s="389"/>
      <c r="FNS218" s="333"/>
      <c r="FNT218" s="334"/>
      <c r="FNU218" s="389"/>
      <c r="FNV218" s="224"/>
      <c r="FNW218" s="224"/>
      <c r="FNX218" s="335"/>
      <c r="FNY218" s="335"/>
      <c r="FNZ218" s="224"/>
      <c r="FOA218" s="389"/>
      <c r="FOB218" s="389"/>
      <c r="FOC218" s="333"/>
      <c r="FOD218" s="334"/>
      <c r="FOE218" s="389"/>
      <c r="FOF218" s="224"/>
      <c r="FOG218" s="224"/>
      <c r="FOH218" s="335"/>
      <c r="FOI218" s="335"/>
      <c r="FOJ218" s="224"/>
      <c r="FOK218" s="389"/>
      <c r="FOL218" s="389"/>
      <c r="FOM218" s="333"/>
      <c r="FON218" s="334"/>
      <c r="FOO218" s="389"/>
      <c r="FOP218" s="224"/>
      <c r="FOQ218" s="224"/>
      <c r="FOR218" s="335"/>
      <c r="FOS218" s="335"/>
      <c r="FOT218" s="224"/>
      <c r="FOU218" s="389"/>
      <c r="FOV218" s="389"/>
      <c r="FOW218" s="333"/>
      <c r="FOX218" s="334"/>
      <c r="FOY218" s="389"/>
      <c r="FOZ218" s="224"/>
      <c r="FPA218" s="224"/>
      <c r="FPB218" s="335"/>
      <c r="FPC218" s="335"/>
      <c r="FPD218" s="224"/>
      <c r="FPE218" s="389"/>
      <c r="FPF218" s="389"/>
      <c r="FPG218" s="333"/>
      <c r="FPH218" s="334"/>
      <c r="FPI218" s="389"/>
      <c r="FPJ218" s="224"/>
      <c r="FPK218" s="224"/>
      <c r="FPL218" s="335"/>
      <c r="FPM218" s="335"/>
      <c r="FPN218" s="224"/>
      <c r="FPO218" s="389"/>
      <c r="FPP218" s="389"/>
      <c r="FPQ218" s="333"/>
      <c r="FPR218" s="334"/>
      <c r="FPS218" s="389"/>
      <c r="FPT218" s="224"/>
      <c r="FPU218" s="224"/>
      <c r="FPV218" s="335"/>
      <c r="FPW218" s="335"/>
      <c r="FPX218" s="224"/>
      <c r="FPY218" s="389"/>
      <c r="FPZ218" s="389"/>
      <c r="FQA218" s="333"/>
      <c r="FQB218" s="334"/>
      <c r="FQC218" s="389"/>
      <c r="FQD218" s="224"/>
      <c r="FQE218" s="224"/>
      <c r="FQF218" s="335"/>
      <c r="FQG218" s="335"/>
      <c r="FQH218" s="224"/>
      <c r="FQI218" s="389"/>
      <c r="FQJ218" s="389"/>
      <c r="FQK218" s="333"/>
      <c r="FQL218" s="334"/>
      <c r="FQM218" s="389"/>
      <c r="FQN218" s="224"/>
      <c r="FQO218" s="224"/>
      <c r="FQP218" s="335"/>
      <c r="FQQ218" s="335"/>
      <c r="FQR218" s="224"/>
      <c r="FQS218" s="389"/>
      <c r="FQT218" s="389"/>
      <c r="FQU218" s="333"/>
      <c r="FQV218" s="334"/>
      <c r="FQW218" s="389"/>
      <c r="FQX218" s="224"/>
      <c r="FQY218" s="224"/>
      <c r="FQZ218" s="335"/>
      <c r="FRA218" s="335"/>
      <c r="FRB218" s="224"/>
      <c r="FRC218" s="389"/>
      <c r="FRD218" s="389"/>
      <c r="FRE218" s="333"/>
      <c r="FRF218" s="334"/>
      <c r="FRG218" s="389"/>
      <c r="FRH218" s="224"/>
      <c r="FRI218" s="224"/>
      <c r="FRJ218" s="335"/>
      <c r="FRK218" s="335"/>
      <c r="FRL218" s="224"/>
      <c r="FRM218" s="389"/>
      <c r="FRN218" s="389"/>
      <c r="FRO218" s="333"/>
      <c r="FRP218" s="334"/>
      <c r="FRQ218" s="389"/>
      <c r="FRR218" s="224"/>
      <c r="FRS218" s="224"/>
      <c r="FRT218" s="335"/>
      <c r="FRU218" s="335"/>
      <c r="FRV218" s="224"/>
      <c r="FRW218" s="389"/>
      <c r="FRX218" s="389"/>
      <c r="FRY218" s="333"/>
      <c r="FRZ218" s="334"/>
      <c r="FSA218" s="389"/>
      <c r="FSB218" s="224"/>
      <c r="FSC218" s="224"/>
      <c r="FSD218" s="335"/>
      <c r="FSE218" s="335"/>
      <c r="FSF218" s="224"/>
      <c r="FSG218" s="389"/>
      <c r="FSH218" s="389"/>
      <c r="FSI218" s="333"/>
      <c r="FSJ218" s="334"/>
      <c r="FSK218" s="389"/>
      <c r="FSL218" s="224"/>
      <c r="FSM218" s="224"/>
      <c r="FSN218" s="335"/>
      <c r="FSO218" s="335"/>
      <c r="FSP218" s="224"/>
      <c r="FSQ218" s="389"/>
      <c r="FSR218" s="389"/>
      <c r="FSS218" s="333"/>
      <c r="FST218" s="334"/>
      <c r="FSU218" s="389"/>
      <c r="FSV218" s="224"/>
      <c r="FSW218" s="224"/>
      <c r="FSX218" s="335"/>
      <c r="FSY218" s="335"/>
      <c r="FSZ218" s="224"/>
      <c r="FTA218" s="389"/>
      <c r="FTB218" s="389"/>
      <c r="FTC218" s="333"/>
      <c r="FTD218" s="334"/>
      <c r="FTE218" s="389"/>
      <c r="FTF218" s="224"/>
      <c r="FTG218" s="224"/>
      <c r="FTH218" s="335"/>
      <c r="FTI218" s="335"/>
      <c r="FTJ218" s="224"/>
      <c r="FTK218" s="389"/>
      <c r="FTL218" s="389"/>
      <c r="FTM218" s="333"/>
      <c r="FTN218" s="334"/>
      <c r="FTO218" s="389"/>
      <c r="FTP218" s="224"/>
      <c r="FTQ218" s="224"/>
      <c r="FTR218" s="335"/>
      <c r="FTS218" s="335"/>
      <c r="FTT218" s="224"/>
      <c r="FTU218" s="389"/>
      <c r="FTV218" s="389"/>
      <c r="FTW218" s="333"/>
      <c r="FTX218" s="334"/>
      <c r="FTY218" s="389"/>
      <c r="FTZ218" s="224"/>
      <c r="FUA218" s="224"/>
      <c r="FUB218" s="335"/>
      <c r="FUC218" s="335"/>
      <c r="FUD218" s="224"/>
      <c r="FUE218" s="389"/>
      <c r="FUF218" s="389"/>
      <c r="FUG218" s="333"/>
      <c r="FUH218" s="334"/>
      <c r="FUI218" s="389"/>
      <c r="FUJ218" s="224"/>
      <c r="FUK218" s="224"/>
      <c r="FUL218" s="335"/>
      <c r="FUM218" s="335"/>
      <c r="FUN218" s="224"/>
      <c r="FUO218" s="389"/>
      <c r="FUP218" s="389"/>
      <c r="FUQ218" s="333"/>
      <c r="FUR218" s="334"/>
      <c r="FUS218" s="389"/>
      <c r="FUT218" s="224"/>
      <c r="FUU218" s="224"/>
      <c r="FUV218" s="335"/>
      <c r="FUW218" s="335"/>
      <c r="FUX218" s="224"/>
      <c r="FUY218" s="389"/>
      <c r="FUZ218" s="389"/>
      <c r="FVA218" s="333"/>
      <c r="FVB218" s="334"/>
      <c r="FVC218" s="389"/>
      <c r="FVD218" s="224"/>
      <c r="FVE218" s="224"/>
      <c r="FVF218" s="335"/>
      <c r="FVG218" s="335"/>
      <c r="FVH218" s="224"/>
      <c r="FVI218" s="389"/>
      <c r="FVJ218" s="389"/>
      <c r="FVK218" s="333"/>
      <c r="FVL218" s="334"/>
      <c r="FVM218" s="389"/>
      <c r="FVN218" s="224"/>
      <c r="FVO218" s="224"/>
      <c r="FVP218" s="335"/>
      <c r="FVQ218" s="335"/>
      <c r="FVR218" s="224"/>
      <c r="FVS218" s="389"/>
      <c r="FVT218" s="389"/>
      <c r="FVU218" s="333"/>
      <c r="FVV218" s="334"/>
      <c r="FVW218" s="389"/>
      <c r="FVX218" s="224"/>
      <c r="FVY218" s="224"/>
      <c r="FVZ218" s="335"/>
      <c r="FWA218" s="335"/>
      <c r="FWB218" s="224"/>
      <c r="FWC218" s="389"/>
      <c r="FWD218" s="389"/>
      <c r="FWE218" s="333"/>
      <c r="FWF218" s="334"/>
      <c r="FWG218" s="389"/>
      <c r="FWH218" s="224"/>
      <c r="FWI218" s="224"/>
      <c r="FWJ218" s="335"/>
      <c r="FWK218" s="335"/>
      <c r="FWL218" s="224"/>
      <c r="FWM218" s="389"/>
      <c r="FWN218" s="389"/>
      <c r="FWO218" s="333"/>
      <c r="FWP218" s="334"/>
      <c r="FWQ218" s="389"/>
      <c r="FWR218" s="224"/>
      <c r="FWS218" s="224"/>
      <c r="FWT218" s="335"/>
      <c r="FWU218" s="335"/>
      <c r="FWV218" s="224"/>
      <c r="FWW218" s="389"/>
      <c r="FWX218" s="389"/>
      <c r="FWY218" s="333"/>
      <c r="FWZ218" s="334"/>
      <c r="FXA218" s="389"/>
      <c r="FXB218" s="224"/>
      <c r="FXC218" s="224"/>
      <c r="FXD218" s="335"/>
      <c r="FXE218" s="335"/>
      <c r="FXF218" s="224"/>
      <c r="FXG218" s="389"/>
      <c r="FXH218" s="389"/>
      <c r="FXI218" s="333"/>
      <c r="FXJ218" s="334"/>
      <c r="FXK218" s="389"/>
      <c r="FXL218" s="224"/>
      <c r="FXM218" s="224"/>
      <c r="FXN218" s="335"/>
      <c r="FXO218" s="335"/>
      <c r="FXP218" s="224"/>
      <c r="FXQ218" s="389"/>
      <c r="FXR218" s="389"/>
      <c r="FXS218" s="333"/>
      <c r="FXT218" s="334"/>
      <c r="FXU218" s="389"/>
      <c r="FXV218" s="224"/>
      <c r="FXW218" s="224"/>
      <c r="FXX218" s="335"/>
      <c r="FXY218" s="335"/>
      <c r="FXZ218" s="224"/>
      <c r="FYA218" s="389"/>
      <c r="FYB218" s="389"/>
      <c r="FYC218" s="333"/>
      <c r="FYD218" s="334"/>
      <c r="FYE218" s="389"/>
      <c r="FYF218" s="224"/>
      <c r="FYG218" s="224"/>
      <c r="FYH218" s="335"/>
      <c r="FYI218" s="335"/>
      <c r="FYJ218" s="224"/>
      <c r="FYK218" s="389"/>
      <c r="FYL218" s="389"/>
      <c r="FYM218" s="333"/>
      <c r="FYN218" s="334"/>
      <c r="FYO218" s="389"/>
      <c r="FYP218" s="224"/>
      <c r="FYQ218" s="224"/>
      <c r="FYR218" s="335"/>
      <c r="FYS218" s="335"/>
      <c r="FYT218" s="224"/>
      <c r="FYU218" s="389"/>
      <c r="FYV218" s="389"/>
      <c r="FYW218" s="333"/>
      <c r="FYX218" s="334"/>
      <c r="FYY218" s="389"/>
      <c r="FYZ218" s="224"/>
      <c r="FZA218" s="224"/>
      <c r="FZB218" s="335"/>
      <c r="FZC218" s="335"/>
      <c r="FZD218" s="224"/>
      <c r="FZE218" s="389"/>
      <c r="FZF218" s="389"/>
      <c r="FZG218" s="333"/>
      <c r="FZH218" s="334"/>
      <c r="FZI218" s="389"/>
      <c r="FZJ218" s="224"/>
      <c r="FZK218" s="224"/>
      <c r="FZL218" s="335"/>
      <c r="FZM218" s="335"/>
      <c r="FZN218" s="224"/>
      <c r="FZO218" s="389"/>
      <c r="FZP218" s="389"/>
      <c r="FZQ218" s="333"/>
      <c r="FZR218" s="334"/>
      <c r="FZS218" s="389"/>
      <c r="FZT218" s="224"/>
      <c r="FZU218" s="224"/>
      <c r="FZV218" s="335"/>
      <c r="FZW218" s="335"/>
      <c r="FZX218" s="224"/>
      <c r="FZY218" s="389"/>
      <c r="FZZ218" s="389"/>
      <c r="GAA218" s="333"/>
      <c r="GAB218" s="334"/>
      <c r="GAC218" s="389"/>
      <c r="GAD218" s="224"/>
      <c r="GAE218" s="224"/>
      <c r="GAF218" s="335"/>
      <c r="GAG218" s="335"/>
      <c r="GAH218" s="224"/>
      <c r="GAI218" s="389"/>
      <c r="GAJ218" s="389"/>
      <c r="GAK218" s="333"/>
      <c r="GAL218" s="334"/>
      <c r="GAM218" s="389"/>
      <c r="GAN218" s="224"/>
      <c r="GAO218" s="224"/>
      <c r="GAP218" s="335"/>
      <c r="GAQ218" s="335"/>
      <c r="GAR218" s="224"/>
      <c r="GAS218" s="389"/>
      <c r="GAT218" s="389"/>
      <c r="GAU218" s="333"/>
      <c r="GAV218" s="334"/>
      <c r="GAW218" s="389"/>
      <c r="GAX218" s="224"/>
      <c r="GAY218" s="224"/>
      <c r="GAZ218" s="335"/>
      <c r="GBA218" s="335"/>
      <c r="GBB218" s="224"/>
      <c r="GBC218" s="389"/>
      <c r="GBD218" s="389"/>
      <c r="GBE218" s="333"/>
      <c r="GBF218" s="334"/>
      <c r="GBG218" s="389"/>
      <c r="GBH218" s="224"/>
      <c r="GBI218" s="224"/>
      <c r="GBJ218" s="335"/>
      <c r="GBK218" s="335"/>
      <c r="GBL218" s="224"/>
      <c r="GBM218" s="389"/>
      <c r="GBN218" s="389"/>
      <c r="GBO218" s="333"/>
      <c r="GBP218" s="334"/>
      <c r="GBQ218" s="389"/>
      <c r="GBR218" s="224"/>
      <c r="GBS218" s="224"/>
      <c r="GBT218" s="335"/>
      <c r="GBU218" s="335"/>
      <c r="GBV218" s="224"/>
      <c r="GBW218" s="389"/>
      <c r="GBX218" s="389"/>
      <c r="GBY218" s="333"/>
      <c r="GBZ218" s="334"/>
      <c r="GCA218" s="389"/>
      <c r="GCB218" s="224"/>
      <c r="GCC218" s="224"/>
      <c r="GCD218" s="335"/>
      <c r="GCE218" s="335"/>
      <c r="GCF218" s="224"/>
      <c r="GCG218" s="389"/>
      <c r="GCH218" s="389"/>
      <c r="GCI218" s="333"/>
      <c r="GCJ218" s="334"/>
      <c r="GCK218" s="389"/>
      <c r="GCL218" s="224"/>
      <c r="GCM218" s="224"/>
      <c r="GCN218" s="335"/>
      <c r="GCO218" s="335"/>
      <c r="GCP218" s="224"/>
      <c r="GCQ218" s="389"/>
      <c r="GCR218" s="389"/>
      <c r="GCS218" s="333"/>
      <c r="GCT218" s="334"/>
      <c r="GCU218" s="389"/>
      <c r="GCV218" s="224"/>
      <c r="GCW218" s="224"/>
      <c r="GCX218" s="335"/>
      <c r="GCY218" s="335"/>
      <c r="GCZ218" s="224"/>
      <c r="GDA218" s="389"/>
      <c r="GDB218" s="389"/>
      <c r="GDC218" s="333"/>
      <c r="GDD218" s="334"/>
      <c r="GDE218" s="389"/>
      <c r="GDF218" s="224"/>
      <c r="GDG218" s="224"/>
      <c r="GDH218" s="335"/>
      <c r="GDI218" s="335"/>
      <c r="GDJ218" s="224"/>
      <c r="GDK218" s="389"/>
      <c r="GDL218" s="389"/>
      <c r="GDM218" s="333"/>
      <c r="GDN218" s="334"/>
      <c r="GDO218" s="389"/>
      <c r="GDP218" s="224"/>
      <c r="GDQ218" s="224"/>
      <c r="GDR218" s="335"/>
      <c r="GDS218" s="335"/>
      <c r="GDT218" s="224"/>
      <c r="GDU218" s="389"/>
      <c r="GDV218" s="389"/>
      <c r="GDW218" s="333"/>
      <c r="GDX218" s="334"/>
      <c r="GDY218" s="389"/>
      <c r="GDZ218" s="224"/>
      <c r="GEA218" s="224"/>
      <c r="GEB218" s="335"/>
      <c r="GEC218" s="335"/>
      <c r="GED218" s="224"/>
      <c r="GEE218" s="389"/>
      <c r="GEF218" s="389"/>
      <c r="GEG218" s="333"/>
      <c r="GEH218" s="334"/>
      <c r="GEI218" s="389"/>
      <c r="GEJ218" s="224"/>
      <c r="GEK218" s="224"/>
      <c r="GEL218" s="335"/>
      <c r="GEM218" s="335"/>
      <c r="GEN218" s="224"/>
      <c r="GEO218" s="389"/>
      <c r="GEP218" s="389"/>
      <c r="GEQ218" s="333"/>
      <c r="GER218" s="334"/>
      <c r="GES218" s="389"/>
      <c r="GET218" s="224"/>
      <c r="GEU218" s="224"/>
      <c r="GEV218" s="335"/>
      <c r="GEW218" s="335"/>
      <c r="GEX218" s="224"/>
      <c r="GEY218" s="389"/>
      <c r="GEZ218" s="389"/>
      <c r="GFA218" s="333"/>
      <c r="GFB218" s="334"/>
      <c r="GFC218" s="389"/>
      <c r="GFD218" s="224"/>
      <c r="GFE218" s="224"/>
      <c r="GFF218" s="335"/>
      <c r="GFG218" s="335"/>
      <c r="GFH218" s="224"/>
      <c r="GFI218" s="389"/>
      <c r="GFJ218" s="389"/>
      <c r="GFK218" s="333"/>
      <c r="GFL218" s="334"/>
      <c r="GFM218" s="389"/>
      <c r="GFN218" s="224"/>
      <c r="GFO218" s="224"/>
      <c r="GFP218" s="335"/>
      <c r="GFQ218" s="335"/>
      <c r="GFR218" s="224"/>
      <c r="GFS218" s="389"/>
      <c r="GFT218" s="389"/>
      <c r="GFU218" s="333"/>
      <c r="GFV218" s="334"/>
      <c r="GFW218" s="389"/>
      <c r="GFX218" s="224"/>
      <c r="GFY218" s="224"/>
      <c r="GFZ218" s="335"/>
      <c r="GGA218" s="335"/>
      <c r="GGB218" s="224"/>
      <c r="GGC218" s="389"/>
      <c r="GGD218" s="389"/>
      <c r="GGE218" s="333"/>
      <c r="GGF218" s="334"/>
      <c r="GGG218" s="389"/>
      <c r="GGH218" s="224"/>
      <c r="GGI218" s="224"/>
      <c r="GGJ218" s="335"/>
      <c r="GGK218" s="335"/>
      <c r="GGL218" s="224"/>
      <c r="GGM218" s="389"/>
      <c r="GGN218" s="389"/>
      <c r="GGO218" s="333"/>
      <c r="GGP218" s="334"/>
      <c r="GGQ218" s="389"/>
      <c r="GGR218" s="224"/>
      <c r="GGS218" s="224"/>
      <c r="GGT218" s="335"/>
      <c r="GGU218" s="335"/>
      <c r="GGV218" s="224"/>
      <c r="GGW218" s="389"/>
      <c r="GGX218" s="389"/>
      <c r="GGY218" s="333"/>
      <c r="GGZ218" s="334"/>
      <c r="GHA218" s="389"/>
      <c r="GHB218" s="224"/>
      <c r="GHC218" s="224"/>
      <c r="GHD218" s="335"/>
      <c r="GHE218" s="335"/>
      <c r="GHF218" s="224"/>
      <c r="GHG218" s="389"/>
      <c r="GHH218" s="389"/>
      <c r="GHI218" s="333"/>
      <c r="GHJ218" s="334"/>
      <c r="GHK218" s="389"/>
      <c r="GHL218" s="224"/>
      <c r="GHM218" s="224"/>
      <c r="GHN218" s="335"/>
      <c r="GHO218" s="335"/>
      <c r="GHP218" s="224"/>
      <c r="GHQ218" s="389"/>
      <c r="GHR218" s="389"/>
      <c r="GHS218" s="333"/>
      <c r="GHT218" s="334"/>
      <c r="GHU218" s="389"/>
      <c r="GHV218" s="224"/>
      <c r="GHW218" s="224"/>
      <c r="GHX218" s="335"/>
      <c r="GHY218" s="335"/>
      <c r="GHZ218" s="224"/>
      <c r="GIA218" s="389"/>
      <c r="GIB218" s="389"/>
      <c r="GIC218" s="333"/>
      <c r="GID218" s="334"/>
      <c r="GIE218" s="389"/>
      <c r="GIF218" s="224"/>
      <c r="GIG218" s="224"/>
      <c r="GIH218" s="335"/>
      <c r="GII218" s="335"/>
      <c r="GIJ218" s="224"/>
      <c r="GIK218" s="389"/>
      <c r="GIL218" s="389"/>
      <c r="GIM218" s="333"/>
      <c r="GIN218" s="334"/>
      <c r="GIO218" s="389"/>
      <c r="GIP218" s="224"/>
      <c r="GIQ218" s="224"/>
      <c r="GIR218" s="335"/>
      <c r="GIS218" s="335"/>
      <c r="GIT218" s="224"/>
      <c r="GIU218" s="389"/>
      <c r="GIV218" s="389"/>
      <c r="GIW218" s="333"/>
      <c r="GIX218" s="334"/>
      <c r="GIY218" s="389"/>
      <c r="GIZ218" s="224"/>
      <c r="GJA218" s="224"/>
      <c r="GJB218" s="335"/>
      <c r="GJC218" s="335"/>
      <c r="GJD218" s="224"/>
      <c r="GJE218" s="389"/>
      <c r="GJF218" s="389"/>
      <c r="GJG218" s="333"/>
      <c r="GJH218" s="334"/>
      <c r="GJI218" s="389"/>
      <c r="GJJ218" s="224"/>
      <c r="GJK218" s="224"/>
      <c r="GJL218" s="335"/>
      <c r="GJM218" s="335"/>
      <c r="GJN218" s="224"/>
      <c r="GJO218" s="389"/>
      <c r="GJP218" s="389"/>
      <c r="GJQ218" s="333"/>
      <c r="GJR218" s="334"/>
      <c r="GJS218" s="389"/>
      <c r="GJT218" s="224"/>
      <c r="GJU218" s="224"/>
      <c r="GJV218" s="335"/>
      <c r="GJW218" s="335"/>
      <c r="GJX218" s="224"/>
      <c r="GJY218" s="389"/>
      <c r="GJZ218" s="389"/>
      <c r="GKA218" s="333"/>
      <c r="GKB218" s="334"/>
      <c r="GKC218" s="389"/>
      <c r="GKD218" s="224"/>
      <c r="GKE218" s="224"/>
      <c r="GKF218" s="335"/>
      <c r="GKG218" s="335"/>
      <c r="GKH218" s="224"/>
      <c r="GKI218" s="389"/>
      <c r="GKJ218" s="389"/>
      <c r="GKK218" s="333"/>
      <c r="GKL218" s="334"/>
      <c r="GKM218" s="389"/>
      <c r="GKN218" s="224"/>
      <c r="GKO218" s="224"/>
      <c r="GKP218" s="335"/>
      <c r="GKQ218" s="335"/>
      <c r="GKR218" s="224"/>
      <c r="GKS218" s="389"/>
      <c r="GKT218" s="389"/>
      <c r="GKU218" s="333"/>
      <c r="GKV218" s="334"/>
      <c r="GKW218" s="389"/>
      <c r="GKX218" s="224"/>
      <c r="GKY218" s="224"/>
      <c r="GKZ218" s="335"/>
      <c r="GLA218" s="335"/>
      <c r="GLB218" s="224"/>
      <c r="GLC218" s="389"/>
      <c r="GLD218" s="389"/>
      <c r="GLE218" s="333"/>
      <c r="GLF218" s="334"/>
      <c r="GLG218" s="389"/>
      <c r="GLH218" s="224"/>
      <c r="GLI218" s="224"/>
      <c r="GLJ218" s="335"/>
      <c r="GLK218" s="335"/>
      <c r="GLL218" s="224"/>
      <c r="GLM218" s="389"/>
      <c r="GLN218" s="389"/>
      <c r="GLO218" s="333"/>
      <c r="GLP218" s="334"/>
      <c r="GLQ218" s="389"/>
      <c r="GLR218" s="224"/>
      <c r="GLS218" s="224"/>
      <c r="GLT218" s="335"/>
      <c r="GLU218" s="335"/>
      <c r="GLV218" s="224"/>
      <c r="GLW218" s="389"/>
      <c r="GLX218" s="389"/>
      <c r="GLY218" s="333"/>
      <c r="GLZ218" s="334"/>
      <c r="GMA218" s="389"/>
      <c r="GMB218" s="224"/>
      <c r="GMC218" s="224"/>
      <c r="GMD218" s="335"/>
      <c r="GME218" s="335"/>
      <c r="GMF218" s="224"/>
      <c r="GMG218" s="389"/>
      <c r="GMH218" s="389"/>
      <c r="GMI218" s="333"/>
      <c r="GMJ218" s="334"/>
      <c r="GMK218" s="389"/>
      <c r="GML218" s="224"/>
      <c r="GMM218" s="224"/>
      <c r="GMN218" s="335"/>
      <c r="GMO218" s="335"/>
      <c r="GMP218" s="224"/>
      <c r="GMQ218" s="389"/>
      <c r="GMR218" s="389"/>
      <c r="GMS218" s="333"/>
      <c r="GMT218" s="334"/>
      <c r="GMU218" s="389"/>
      <c r="GMV218" s="224"/>
      <c r="GMW218" s="224"/>
      <c r="GMX218" s="335"/>
      <c r="GMY218" s="335"/>
      <c r="GMZ218" s="224"/>
      <c r="GNA218" s="389"/>
      <c r="GNB218" s="389"/>
      <c r="GNC218" s="333"/>
      <c r="GND218" s="334"/>
      <c r="GNE218" s="389"/>
      <c r="GNF218" s="224"/>
      <c r="GNG218" s="224"/>
      <c r="GNH218" s="335"/>
      <c r="GNI218" s="335"/>
      <c r="GNJ218" s="224"/>
      <c r="GNK218" s="389"/>
      <c r="GNL218" s="389"/>
      <c r="GNM218" s="333"/>
      <c r="GNN218" s="334"/>
      <c r="GNO218" s="389"/>
      <c r="GNP218" s="224"/>
      <c r="GNQ218" s="224"/>
      <c r="GNR218" s="335"/>
      <c r="GNS218" s="335"/>
      <c r="GNT218" s="224"/>
      <c r="GNU218" s="389"/>
      <c r="GNV218" s="389"/>
      <c r="GNW218" s="333"/>
      <c r="GNX218" s="334"/>
      <c r="GNY218" s="389"/>
      <c r="GNZ218" s="224"/>
      <c r="GOA218" s="224"/>
      <c r="GOB218" s="335"/>
      <c r="GOC218" s="335"/>
      <c r="GOD218" s="224"/>
      <c r="GOE218" s="389"/>
      <c r="GOF218" s="389"/>
      <c r="GOG218" s="333"/>
      <c r="GOH218" s="334"/>
      <c r="GOI218" s="389"/>
      <c r="GOJ218" s="224"/>
      <c r="GOK218" s="224"/>
      <c r="GOL218" s="335"/>
      <c r="GOM218" s="335"/>
      <c r="GON218" s="224"/>
      <c r="GOO218" s="389"/>
      <c r="GOP218" s="389"/>
      <c r="GOQ218" s="333"/>
      <c r="GOR218" s="334"/>
      <c r="GOS218" s="389"/>
      <c r="GOT218" s="224"/>
      <c r="GOU218" s="224"/>
      <c r="GOV218" s="335"/>
      <c r="GOW218" s="335"/>
      <c r="GOX218" s="224"/>
      <c r="GOY218" s="389"/>
      <c r="GOZ218" s="389"/>
      <c r="GPA218" s="333"/>
      <c r="GPB218" s="334"/>
      <c r="GPC218" s="389"/>
      <c r="GPD218" s="224"/>
      <c r="GPE218" s="224"/>
      <c r="GPF218" s="335"/>
      <c r="GPG218" s="335"/>
      <c r="GPH218" s="224"/>
      <c r="GPI218" s="389"/>
      <c r="GPJ218" s="389"/>
      <c r="GPK218" s="333"/>
      <c r="GPL218" s="334"/>
      <c r="GPM218" s="389"/>
      <c r="GPN218" s="224"/>
      <c r="GPO218" s="224"/>
      <c r="GPP218" s="335"/>
      <c r="GPQ218" s="335"/>
      <c r="GPR218" s="224"/>
      <c r="GPS218" s="389"/>
      <c r="GPT218" s="389"/>
      <c r="GPU218" s="333"/>
      <c r="GPV218" s="334"/>
      <c r="GPW218" s="389"/>
      <c r="GPX218" s="224"/>
      <c r="GPY218" s="224"/>
      <c r="GPZ218" s="335"/>
      <c r="GQA218" s="335"/>
      <c r="GQB218" s="224"/>
      <c r="GQC218" s="389"/>
      <c r="GQD218" s="389"/>
      <c r="GQE218" s="333"/>
      <c r="GQF218" s="334"/>
      <c r="GQG218" s="389"/>
      <c r="GQH218" s="224"/>
      <c r="GQI218" s="224"/>
      <c r="GQJ218" s="335"/>
      <c r="GQK218" s="335"/>
      <c r="GQL218" s="224"/>
      <c r="GQM218" s="389"/>
      <c r="GQN218" s="389"/>
      <c r="GQO218" s="333"/>
      <c r="GQP218" s="334"/>
      <c r="GQQ218" s="389"/>
      <c r="GQR218" s="224"/>
      <c r="GQS218" s="224"/>
      <c r="GQT218" s="335"/>
      <c r="GQU218" s="335"/>
      <c r="GQV218" s="224"/>
      <c r="GQW218" s="389"/>
      <c r="GQX218" s="389"/>
      <c r="GQY218" s="333"/>
      <c r="GQZ218" s="334"/>
      <c r="GRA218" s="389"/>
      <c r="GRB218" s="224"/>
      <c r="GRC218" s="224"/>
      <c r="GRD218" s="335"/>
      <c r="GRE218" s="335"/>
      <c r="GRF218" s="224"/>
      <c r="GRG218" s="389"/>
      <c r="GRH218" s="389"/>
      <c r="GRI218" s="333"/>
      <c r="GRJ218" s="334"/>
      <c r="GRK218" s="389"/>
      <c r="GRL218" s="224"/>
      <c r="GRM218" s="224"/>
      <c r="GRN218" s="335"/>
      <c r="GRO218" s="335"/>
      <c r="GRP218" s="224"/>
      <c r="GRQ218" s="389"/>
      <c r="GRR218" s="389"/>
      <c r="GRS218" s="333"/>
      <c r="GRT218" s="334"/>
      <c r="GRU218" s="389"/>
      <c r="GRV218" s="224"/>
      <c r="GRW218" s="224"/>
      <c r="GRX218" s="335"/>
      <c r="GRY218" s="335"/>
      <c r="GRZ218" s="224"/>
      <c r="GSA218" s="389"/>
      <c r="GSB218" s="389"/>
      <c r="GSC218" s="333"/>
      <c r="GSD218" s="334"/>
      <c r="GSE218" s="389"/>
      <c r="GSF218" s="224"/>
      <c r="GSG218" s="224"/>
      <c r="GSH218" s="335"/>
      <c r="GSI218" s="335"/>
      <c r="GSJ218" s="224"/>
      <c r="GSK218" s="389"/>
      <c r="GSL218" s="389"/>
      <c r="GSM218" s="333"/>
      <c r="GSN218" s="334"/>
      <c r="GSO218" s="389"/>
      <c r="GSP218" s="224"/>
      <c r="GSQ218" s="224"/>
      <c r="GSR218" s="335"/>
      <c r="GSS218" s="335"/>
      <c r="GST218" s="224"/>
      <c r="GSU218" s="389"/>
      <c r="GSV218" s="389"/>
      <c r="GSW218" s="333"/>
      <c r="GSX218" s="334"/>
      <c r="GSY218" s="389"/>
      <c r="GSZ218" s="224"/>
      <c r="GTA218" s="224"/>
      <c r="GTB218" s="335"/>
      <c r="GTC218" s="335"/>
      <c r="GTD218" s="224"/>
      <c r="GTE218" s="389"/>
      <c r="GTF218" s="389"/>
      <c r="GTG218" s="333"/>
      <c r="GTH218" s="334"/>
      <c r="GTI218" s="389"/>
      <c r="GTJ218" s="224"/>
      <c r="GTK218" s="224"/>
      <c r="GTL218" s="335"/>
      <c r="GTM218" s="335"/>
      <c r="GTN218" s="224"/>
      <c r="GTO218" s="389"/>
      <c r="GTP218" s="389"/>
      <c r="GTQ218" s="333"/>
      <c r="GTR218" s="334"/>
      <c r="GTS218" s="389"/>
      <c r="GTT218" s="224"/>
      <c r="GTU218" s="224"/>
      <c r="GTV218" s="335"/>
      <c r="GTW218" s="335"/>
      <c r="GTX218" s="224"/>
      <c r="GTY218" s="389"/>
      <c r="GTZ218" s="389"/>
      <c r="GUA218" s="333"/>
      <c r="GUB218" s="334"/>
      <c r="GUC218" s="389"/>
      <c r="GUD218" s="224"/>
      <c r="GUE218" s="224"/>
      <c r="GUF218" s="335"/>
      <c r="GUG218" s="335"/>
      <c r="GUH218" s="224"/>
      <c r="GUI218" s="389"/>
      <c r="GUJ218" s="389"/>
      <c r="GUK218" s="333"/>
      <c r="GUL218" s="334"/>
      <c r="GUM218" s="389"/>
      <c r="GUN218" s="224"/>
      <c r="GUO218" s="224"/>
      <c r="GUP218" s="335"/>
      <c r="GUQ218" s="335"/>
      <c r="GUR218" s="224"/>
      <c r="GUS218" s="389"/>
      <c r="GUT218" s="389"/>
      <c r="GUU218" s="333"/>
      <c r="GUV218" s="334"/>
      <c r="GUW218" s="389"/>
      <c r="GUX218" s="224"/>
      <c r="GUY218" s="224"/>
      <c r="GUZ218" s="335"/>
      <c r="GVA218" s="335"/>
      <c r="GVB218" s="224"/>
      <c r="GVC218" s="389"/>
      <c r="GVD218" s="389"/>
      <c r="GVE218" s="333"/>
      <c r="GVF218" s="334"/>
      <c r="GVG218" s="389"/>
      <c r="GVH218" s="224"/>
      <c r="GVI218" s="224"/>
      <c r="GVJ218" s="335"/>
      <c r="GVK218" s="335"/>
      <c r="GVL218" s="224"/>
      <c r="GVM218" s="389"/>
      <c r="GVN218" s="389"/>
      <c r="GVO218" s="333"/>
      <c r="GVP218" s="334"/>
      <c r="GVQ218" s="389"/>
      <c r="GVR218" s="224"/>
      <c r="GVS218" s="224"/>
      <c r="GVT218" s="335"/>
      <c r="GVU218" s="335"/>
      <c r="GVV218" s="224"/>
      <c r="GVW218" s="389"/>
      <c r="GVX218" s="389"/>
      <c r="GVY218" s="333"/>
      <c r="GVZ218" s="334"/>
      <c r="GWA218" s="389"/>
      <c r="GWB218" s="224"/>
      <c r="GWC218" s="224"/>
      <c r="GWD218" s="335"/>
      <c r="GWE218" s="335"/>
      <c r="GWF218" s="224"/>
      <c r="GWG218" s="389"/>
      <c r="GWH218" s="389"/>
      <c r="GWI218" s="333"/>
      <c r="GWJ218" s="334"/>
      <c r="GWK218" s="389"/>
      <c r="GWL218" s="224"/>
      <c r="GWM218" s="224"/>
      <c r="GWN218" s="335"/>
      <c r="GWO218" s="335"/>
      <c r="GWP218" s="224"/>
      <c r="GWQ218" s="389"/>
      <c r="GWR218" s="389"/>
      <c r="GWS218" s="333"/>
      <c r="GWT218" s="334"/>
      <c r="GWU218" s="389"/>
      <c r="GWV218" s="224"/>
      <c r="GWW218" s="224"/>
      <c r="GWX218" s="335"/>
      <c r="GWY218" s="335"/>
      <c r="GWZ218" s="224"/>
      <c r="GXA218" s="389"/>
      <c r="GXB218" s="389"/>
      <c r="GXC218" s="333"/>
      <c r="GXD218" s="334"/>
      <c r="GXE218" s="389"/>
      <c r="GXF218" s="224"/>
      <c r="GXG218" s="224"/>
      <c r="GXH218" s="335"/>
      <c r="GXI218" s="335"/>
      <c r="GXJ218" s="224"/>
      <c r="GXK218" s="389"/>
      <c r="GXL218" s="389"/>
      <c r="GXM218" s="333"/>
      <c r="GXN218" s="334"/>
      <c r="GXO218" s="389"/>
      <c r="GXP218" s="224"/>
      <c r="GXQ218" s="224"/>
      <c r="GXR218" s="335"/>
      <c r="GXS218" s="335"/>
      <c r="GXT218" s="224"/>
      <c r="GXU218" s="389"/>
      <c r="GXV218" s="389"/>
      <c r="GXW218" s="333"/>
      <c r="GXX218" s="334"/>
      <c r="GXY218" s="389"/>
      <c r="GXZ218" s="224"/>
      <c r="GYA218" s="224"/>
      <c r="GYB218" s="335"/>
      <c r="GYC218" s="335"/>
      <c r="GYD218" s="224"/>
      <c r="GYE218" s="389"/>
      <c r="GYF218" s="389"/>
      <c r="GYG218" s="333"/>
      <c r="GYH218" s="334"/>
      <c r="GYI218" s="389"/>
      <c r="GYJ218" s="224"/>
      <c r="GYK218" s="224"/>
      <c r="GYL218" s="335"/>
      <c r="GYM218" s="335"/>
      <c r="GYN218" s="224"/>
      <c r="GYO218" s="389"/>
      <c r="GYP218" s="389"/>
      <c r="GYQ218" s="333"/>
      <c r="GYR218" s="334"/>
      <c r="GYS218" s="389"/>
      <c r="GYT218" s="224"/>
      <c r="GYU218" s="224"/>
      <c r="GYV218" s="335"/>
      <c r="GYW218" s="335"/>
      <c r="GYX218" s="224"/>
      <c r="GYY218" s="389"/>
      <c r="GYZ218" s="389"/>
      <c r="GZA218" s="333"/>
      <c r="GZB218" s="334"/>
      <c r="GZC218" s="389"/>
      <c r="GZD218" s="224"/>
      <c r="GZE218" s="224"/>
      <c r="GZF218" s="335"/>
      <c r="GZG218" s="335"/>
      <c r="GZH218" s="224"/>
      <c r="GZI218" s="389"/>
      <c r="GZJ218" s="389"/>
      <c r="GZK218" s="333"/>
      <c r="GZL218" s="334"/>
      <c r="GZM218" s="389"/>
      <c r="GZN218" s="224"/>
      <c r="GZO218" s="224"/>
      <c r="GZP218" s="335"/>
      <c r="GZQ218" s="335"/>
      <c r="GZR218" s="224"/>
      <c r="GZS218" s="389"/>
      <c r="GZT218" s="389"/>
      <c r="GZU218" s="333"/>
      <c r="GZV218" s="334"/>
      <c r="GZW218" s="389"/>
      <c r="GZX218" s="224"/>
      <c r="GZY218" s="224"/>
      <c r="GZZ218" s="335"/>
      <c r="HAA218" s="335"/>
      <c r="HAB218" s="224"/>
      <c r="HAC218" s="389"/>
      <c r="HAD218" s="389"/>
      <c r="HAE218" s="333"/>
      <c r="HAF218" s="334"/>
      <c r="HAG218" s="389"/>
      <c r="HAH218" s="224"/>
      <c r="HAI218" s="224"/>
      <c r="HAJ218" s="335"/>
      <c r="HAK218" s="335"/>
      <c r="HAL218" s="224"/>
      <c r="HAM218" s="389"/>
      <c r="HAN218" s="389"/>
      <c r="HAO218" s="333"/>
      <c r="HAP218" s="334"/>
      <c r="HAQ218" s="389"/>
      <c r="HAR218" s="224"/>
      <c r="HAS218" s="224"/>
      <c r="HAT218" s="335"/>
      <c r="HAU218" s="335"/>
      <c r="HAV218" s="224"/>
      <c r="HAW218" s="389"/>
      <c r="HAX218" s="389"/>
      <c r="HAY218" s="333"/>
      <c r="HAZ218" s="334"/>
      <c r="HBA218" s="389"/>
      <c r="HBB218" s="224"/>
      <c r="HBC218" s="224"/>
      <c r="HBD218" s="335"/>
      <c r="HBE218" s="335"/>
      <c r="HBF218" s="224"/>
      <c r="HBG218" s="389"/>
      <c r="HBH218" s="389"/>
      <c r="HBI218" s="333"/>
      <c r="HBJ218" s="334"/>
      <c r="HBK218" s="389"/>
      <c r="HBL218" s="224"/>
      <c r="HBM218" s="224"/>
      <c r="HBN218" s="335"/>
      <c r="HBO218" s="335"/>
      <c r="HBP218" s="224"/>
      <c r="HBQ218" s="389"/>
      <c r="HBR218" s="389"/>
      <c r="HBS218" s="333"/>
      <c r="HBT218" s="334"/>
      <c r="HBU218" s="389"/>
      <c r="HBV218" s="224"/>
      <c r="HBW218" s="224"/>
      <c r="HBX218" s="335"/>
      <c r="HBY218" s="335"/>
      <c r="HBZ218" s="224"/>
      <c r="HCA218" s="389"/>
      <c r="HCB218" s="389"/>
      <c r="HCC218" s="333"/>
      <c r="HCD218" s="334"/>
      <c r="HCE218" s="389"/>
      <c r="HCF218" s="224"/>
      <c r="HCG218" s="224"/>
      <c r="HCH218" s="335"/>
      <c r="HCI218" s="335"/>
      <c r="HCJ218" s="224"/>
      <c r="HCK218" s="389"/>
      <c r="HCL218" s="389"/>
      <c r="HCM218" s="333"/>
      <c r="HCN218" s="334"/>
      <c r="HCO218" s="389"/>
      <c r="HCP218" s="224"/>
      <c r="HCQ218" s="224"/>
      <c r="HCR218" s="335"/>
      <c r="HCS218" s="335"/>
      <c r="HCT218" s="224"/>
      <c r="HCU218" s="389"/>
      <c r="HCV218" s="389"/>
      <c r="HCW218" s="333"/>
      <c r="HCX218" s="334"/>
      <c r="HCY218" s="389"/>
      <c r="HCZ218" s="224"/>
      <c r="HDA218" s="224"/>
      <c r="HDB218" s="335"/>
      <c r="HDC218" s="335"/>
      <c r="HDD218" s="224"/>
      <c r="HDE218" s="389"/>
      <c r="HDF218" s="389"/>
      <c r="HDG218" s="333"/>
      <c r="HDH218" s="334"/>
      <c r="HDI218" s="389"/>
      <c r="HDJ218" s="224"/>
      <c r="HDK218" s="224"/>
      <c r="HDL218" s="335"/>
      <c r="HDM218" s="335"/>
      <c r="HDN218" s="224"/>
      <c r="HDO218" s="389"/>
      <c r="HDP218" s="389"/>
      <c r="HDQ218" s="333"/>
      <c r="HDR218" s="334"/>
      <c r="HDS218" s="389"/>
      <c r="HDT218" s="224"/>
      <c r="HDU218" s="224"/>
      <c r="HDV218" s="335"/>
      <c r="HDW218" s="335"/>
      <c r="HDX218" s="224"/>
      <c r="HDY218" s="389"/>
      <c r="HDZ218" s="389"/>
      <c r="HEA218" s="333"/>
      <c r="HEB218" s="334"/>
      <c r="HEC218" s="389"/>
      <c r="HED218" s="224"/>
      <c r="HEE218" s="224"/>
      <c r="HEF218" s="335"/>
      <c r="HEG218" s="335"/>
      <c r="HEH218" s="224"/>
      <c r="HEI218" s="389"/>
      <c r="HEJ218" s="389"/>
      <c r="HEK218" s="333"/>
      <c r="HEL218" s="334"/>
      <c r="HEM218" s="389"/>
      <c r="HEN218" s="224"/>
      <c r="HEO218" s="224"/>
      <c r="HEP218" s="335"/>
      <c r="HEQ218" s="335"/>
      <c r="HER218" s="224"/>
      <c r="HES218" s="389"/>
      <c r="HET218" s="389"/>
      <c r="HEU218" s="333"/>
      <c r="HEV218" s="334"/>
      <c r="HEW218" s="389"/>
      <c r="HEX218" s="224"/>
      <c r="HEY218" s="224"/>
      <c r="HEZ218" s="335"/>
      <c r="HFA218" s="335"/>
      <c r="HFB218" s="224"/>
      <c r="HFC218" s="389"/>
      <c r="HFD218" s="389"/>
      <c r="HFE218" s="333"/>
      <c r="HFF218" s="334"/>
      <c r="HFG218" s="389"/>
      <c r="HFH218" s="224"/>
      <c r="HFI218" s="224"/>
      <c r="HFJ218" s="335"/>
      <c r="HFK218" s="335"/>
      <c r="HFL218" s="224"/>
      <c r="HFM218" s="389"/>
      <c r="HFN218" s="389"/>
      <c r="HFO218" s="333"/>
      <c r="HFP218" s="334"/>
      <c r="HFQ218" s="389"/>
      <c r="HFR218" s="224"/>
      <c r="HFS218" s="224"/>
      <c r="HFT218" s="335"/>
      <c r="HFU218" s="335"/>
      <c r="HFV218" s="224"/>
      <c r="HFW218" s="389"/>
      <c r="HFX218" s="389"/>
      <c r="HFY218" s="333"/>
      <c r="HFZ218" s="334"/>
      <c r="HGA218" s="389"/>
      <c r="HGB218" s="224"/>
      <c r="HGC218" s="224"/>
      <c r="HGD218" s="335"/>
      <c r="HGE218" s="335"/>
      <c r="HGF218" s="224"/>
      <c r="HGG218" s="389"/>
      <c r="HGH218" s="389"/>
      <c r="HGI218" s="333"/>
      <c r="HGJ218" s="334"/>
      <c r="HGK218" s="389"/>
      <c r="HGL218" s="224"/>
      <c r="HGM218" s="224"/>
      <c r="HGN218" s="335"/>
      <c r="HGO218" s="335"/>
      <c r="HGP218" s="224"/>
      <c r="HGQ218" s="389"/>
      <c r="HGR218" s="389"/>
      <c r="HGS218" s="333"/>
      <c r="HGT218" s="334"/>
      <c r="HGU218" s="389"/>
      <c r="HGV218" s="224"/>
      <c r="HGW218" s="224"/>
      <c r="HGX218" s="335"/>
      <c r="HGY218" s="335"/>
      <c r="HGZ218" s="224"/>
      <c r="HHA218" s="389"/>
      <c r="HHB218" s="389"/>
      <c r="HHC218" s="333"/>
      <c r="HHD218" s="334"/>
      <c r="HHE218" s="389"/>
      <c r="HHF218" s="224"/>
      <c r="HHG218" s="224"/>
      <c r="HHH218" s="335"/>
      <c r="HHI218" s="335"/>
      <c r="HHJ218" s="224"/>
      <c r="HHK218" s="389"/>
      <c r="HHL218" s="389"/>
      <c r="HHM218" s="333"/>
      <c r="HHN218" s="334"/>
      <c r="HHO218" s="389"/>
      <c r="HHP218" s="224"/>
      <c r="HHQ218" s="224"/>
      <c r="HHR218" s="335"/>
      <c r="HHS218" s="335"/>
      <c r="HHT218" s="224"/>
      <c r="HHU218" s="389"/>
      <c r="HHV218" s="389"/>
      <c r="HHW218" s="333"/>
      <c r="HHX218" s="334"/>
      <c r="HHY218" s="389"/>
      <c r="HHZ218" s="224"/>
      <c r="HIA218" s="224"/>
      <c r="HIB218" s="335"/>
      <c r="HIC218" s="335"/>
      <c r="HID218" s="224"/>
      <c r="HIE218" s="389"/>
      <c r="HIF218" s="389"/>
      <c r="HIG218" s="333"/>
      <c r="HIH218" s="334"/>
      <c r="HII218" s="389"/>
      <c r="HIJ218" s="224"/>
      <c r="HIK218" s="224"/>
      <c r="HIL218" s="335"/>
      <c r="HIM218" s="335"/>
      <c r="HIN218" s="224"/>
      <c r="HIO218" s="389"/>
      <c r="HIP218" s="389"/>
      <c r="HIQ218" s="333"/>
      <c r="HIR218" s="334"/>
      <c r="HIS218" s="389"/>
      <c r="HIT218" s="224"/>
      <c r="HIU218" s="224"/>
      <c r="HIV218" s="335"/>
      <c r="HIW218" s="335"/>
      <c r="HIX218" s="224"/>
      <c r="HIY218" s="389"/>
      <c r="HIZ218" s="389"/>
      <c r="HJA218" s="333"/>
      <c r="HJB218" s="334"/>
      <c r="HJC218" s="389"/>
      <c r="HJD218" s="224"/>
      <c r="HJE218" s="224"/>
      <c r="HJF218" s="335"/>
      <c r="HJG218" s="335"/>
      <c r="HJH218" s="224"/>
      <c r="HJI218" s="389"/>
      <c r="HJJ218" s="389"/>
      <c r="HJK218" s="333"/>
      <c r="HJL218" s="334"/>
      <c r="HJM218" s="389"/>
      <c r="HJN218" s="224"/>
      <c r="HJO218" s="224"/>
      <c r="HJP218" s="335"/>
      <c r="HJQ218" s="335"/>
      <c r="HJR218" s="224"/>
      <c r="HJS218" s="389"/>
      <c r="HJT218" s="389"/>
      <c r="HJU218" s="333"/>
      <c r="HJV218" s="334"/>
      <c r="HJW218" s="389"/>
      <c r="HJX218" s="224"/>
      <c r="HJY218" s="224"/>
      <c r="HJZ218" s="335"/>
      <c r="HKA218" s="335"/>
      <c r="HKB218" s="224"/>
      <c r="HKC218" s="389"/>
      <c r="HKD218" s="389"/>
      <c r="HKE218" s="333"/>
      <c r="HKF218" s="334"/>
      <c r="HKG218" s="389"/>
      <c r="HKH218" s="224"/>
      <c r="HKI218" s="224"/>
      <c r="HKJ218" s="335"/>
      <c r="HKK218" s="335"/>
      <c r="HKL218" s="224"/>
      <c r="HKM218" s="389"/>
      <c r="HKN218" s="389"/>
      <c r="HKO218" s="333"/>
      <c r="HKP218" s="334"/>
      <c r="HKQ218" s="389"/>
      <c r="HKR218" s="224"/>
      <c r="HKS218" s="224"/>
      <c r="HKT218" s="335"/>
      <c r="HKU218" s="335"/>
      <c r="HKV218" s="224"/>
      <c r="HKW218" s="389"/>
      <c r="HKX218" s="389"/>
      <c r="HKY218" s="333"/>
      <c r="HKZ218" s="334"/>
      <c r="HLA218" s="389"/>
      <c r="HLB218" s="224"/>
      <c r="HLC218" s="224"/>
      <c r="HLD218" s="335"/>
      <c r="HLE218" s="335"/>
      <c r="HLF218" s="224"/>
      <c r="HLG218" s="389"/>
      <c r="HLH218" s="389"/>
      <c r="HLI218" s="333"/>
      <c r="HLJ218" s="334"/>
      <c r="HLK218" s="389"/>
      <c r="HLL218" s="224"/>
      <c r="HLM218" s="224"/>
      <c r="HLN218" s="335"/>
      <c r="HLO218" s="335"/>
      <c r="HLP218" s="224"/>
      <c r="HLQ218" s="389"/>
      <c r="HLR218" s="389"/>
      <c r="HLS218" s="333"/>
      <c r="HLT218" s="334"/>
      <c r="HLU218" s="389"/>
      <c r="HLV218" s="224"/>
      <c r="HLW218" s="224"/>
      <c r="HLX218" s="335"/>
      <c r="HLY218" s="335"/>
      <c r="HLZ218" s="224"/>
      <c r="HMA218" s="389"/>
      <c r="HMB218" s="389"/>
      <c r="HMC218" s="333"/>
      <c r="HMD218" s="334"/>
      <c r="HME218" s="389"/>
      <c r="HMF218" s="224"/>
      <c r="HMG218" s="224"/>
      <c r="HMH218" s="335"/>
      <c r="HMI218" s="335"/>
      <c r="HMJ218" s="224"/>
      <c r="HMK218" s="389"/>
      <c r="HML218" s="389"/>
      <c r="HMM218" s="333"/>
      <c r="HMN218" s="334"/>
      <c r="HMO218" s="389"/>
      <c r="HMP218" s="224"/>
      <c r="HMQ218" s="224"/>
      <c r="HMR218" s="335"/>
      <c r="HMS218" s="335"/>
      <c r="HMT218" s="224"/>
      <c r="HMU218" s="389"/>
      <c r="HMV218" s="389"/>
      <c r="HMW218" s="333"/>
      <c r="HMX218" s="334"/>
      <c r="HMY218" s="389"/>
      <c r="HMZ218" s="224"/>
      <c r="HNA218" s="224"/>
      <c r="HNB218" s="335"/>
      <c r="HNC218" s="335"/>
      <c r="HND218" s="224"/>
      <c r="HNE218" s="389"/>
      <c r="HNF218" s="389"/>
      <c r="HNG218" s="333"/>
      <c r="HNH218" s="334"/>
      <c r="HNI218" s="389"/>
      <c r="HNJ218" s="224"/>
      <c r="HNK218" s="224"/>
      <c r="HNL218" s="335"/>
      <c r="HNM218" s="335"/>
      <c r="HNN218" s="224"/>
      <c r="HNO218" s="389"/>
      <c r="HNP218" s="389"/>
      <c r="HNQ218" s="333"/>
      <c r="HNR218" s="334"/>
      <c r="HNS218" s="389"/>
      <c r="HNT218" s="224"/>
      <c r="HNU218" s="224"/>
      <c r="HNV218" s="335"/>
      <c r="HNW218" s="335"/>
      <c r="HNX218" s="224"/>
      <c r="HNY218" s="389"/>
      <c r="HNZ218" s="389"/>
      <c r="HOA218" s="333"/>
      <c r="HOB218" s="334"/>
      <c r="HOC218" s="389"/>
      <c r="HOD218" s="224"/>
      <c r="HOE218" s="224"/>
      <c r="HOF218" s="335"/>
      <c r="HOG218" s="335"/>
      <c r="HOH218" s="224"/>
      <c r="HOI218" s="389"/>
      <c r="HOJ218" s="389"/>
      <c r="HOK218" s="333"/>
      <c r="HOL218" s="334"/>
      <c r="HOM218" s="389"/>
      <c r="HON218" s="224"/>
      <c r="HOO218" s="224"/>
      <c r="HOP218" s="335"/>
      <c r="HOQ218" s="335"/>
      <c r="HOR218" s="224"/>
      <c r="HOS218" s="389"/>
      <c r="HOT218" s="389"/>
      <c r="HOU218" s="333"/>
      <c r="HOV218" s="334"/>
      <c r="HOW218" s="389"/>
      <c r="HOX218" s="224"/>
      <c r="HOY218" s="224"/>
      <c r="HOZ218" s="335"/>
      <c r="HPA218" s="335"/>
      <c r="HPB218" s="224"/>
      <c r="HPC218" s="389"/>
      <c r="HPD218" s="389"/>
      <c r="HPE218" s="333"/>
      <c r="HPF218" s="334"/>
      <c r="HPG218" s="389"/>
      <c r="HPH218" s="224"/>
      <c r="HPI218" s="224"/>
      <c r="HPJ218" s="335"/>
      <c r="HPK218" s="335"/>
      <c r="HPL218" s="224"/>
      <c r="HPM218" s="389"/>
      <c r="HPN218" s="389"/>
      <c r="HPO218" s="333"/>
      <c r="HPP218" s="334"/>
      <c r="HPQ218" s="389"/>
      <c r="HPR218" s="224"/>
      <c r="HPS218" s="224"/>
      <c r="HPT218" s="335"/>
      <c r="HPU218" s="335"/>
      <c r="HPV218" s="224"/>
      <c r="HPW218" s="389"/>
      <c r="HPX218" s="389"/>
      <c r="HPY218" s="333"/>
      <c r="HPZ218" s="334"/>
      <c r="HQA218" s="389"/>
      <c r="HQB218" s="224"/>
      <c r="HQC218" s="224"/>
      <c r="HQD218" s="335"/>
      <c r="HQE218" s="335"/>
      <c r="HQF218" s="224"/>
      <c r="HQG218" s="389"/>
      <c r="HQH218" s="389"/>
      <c r="HQI218" s="333"/>
      <c r="HQJ218" s="334"/>
      <c r="HQK218" s="389"/>
      <c r="HQL218" s="224"/>
      <c r="HQM218" s="224"/>
      <c r="HQN218" s="335"/>
      <c r="HQO218" s="335"/>
      <c r="HQP218" s="224"/>
      <c r="HQQ218" s="389"/>
      <c r="HQR218" s="389"/>
      <c r="HQS218" s="333"/>
      <c r="HQT218" s="334"/>
      <c r="HQU218" s="389"/>
      <c r="HQV218" s="224"/>
      <c r="HQW218" s="224"/>
      <c r="HQX218" s="335"/>
      <c r="HQY218" s="335"/>
      <c r="HQZ218" s="224"/>
      <c r="HRA218" s="389"/>
      <c r="HRB218" s="389"/>
      <c r="HRC218" s="333"/>
      <c r="HRD218" s="334"/>
      <c r="HRE218" s="389"/>
      <c r="HRF218" s="224"/>
      <c r="HRG218" s="224"/>
      <c r="HRH218" s="335"/>
      <c r="HRI218" s="335"/>
      <c r="HRJ218" s="224"/>
      <c r="HRK218" s="389"/>
      <c r="HRL218" s="389"/>
      <c r="HRM218" s="333"/>
      <c r="HRN218" s="334"/>
      <c r="HRO218" s="389"/>
      <c r="HRP218" s="224"/>
      <c r="HRQ218" s="224"/>
      <c r="HRR218" s="335"/>
      <c r="HRS218" s="335"/>
      <c r="HRT218" s="224"/>
      <c r="HRU218" s="389"/>
      <c r="HRV218" s="389"/>
      <c r="HRW218" s="333"/>
      <c r="HRX218" s="334"/>
      <c r="HRY218" s="389"/>
      <c r="HRZ218" s="224"/>
      <c r="HSA218" s="224"/>
      <c r="HSB218" s="335"/>
      <c r="HSC218" s="335"/>
      <c r="HSD218" s="224"/>
      <c r="HSE218" s="389"/>
      <c r="HSF218" s="389"/>
      <c r="HSG218" s="333"/>
      <c r="HSH218" s="334"/>
      <c r="HSI218" s="389"/>
      <c r="HSJ218" s="224"/>
      <c r="HSK218" s="224"/>
      <c r="HSL218" s="335"/>
      <c r="HSM218" s="335"/>
      <c r="HSN218" s="224"/>
      <c r="HSO218" s="389"/>
      <c r="HSP218" s="389"/>
      <c r="HSQ218" s="333"/>
      <c r="HSR218" s="334"/>
      <c r="HSS218" s="389"/>
      <c r="HST218" s="224"/>
      <c r="HSU218" s="224"/>
      <c r="HSV218" s="335"/>
      <c r="HSW218" s="335"/>
      <c r="HSX218" s="224"/>
      <c r="HSY218" s="389"/>
      <c r="HSZ218" s="389"/>
      <c r="HTA218" s="333"/>
      <c r="HTB218" s="334"/>
      <c r="HTC218" s="389"/>
      <c r="HTD218" s="224"/>
      <c r="HTE218" s="224"/>
      <c r="HTF218" s="335"/>
      <c r="HTG218" s="335"/>
      <c r="HTH218" s="224"/>
      <c r="HTI218" s="389"/>
      <c r="HTJ218" s="389"/>
      <c r="HTK218" s="333"/>
      <c r="HTL218" s="334"/>
      <c r="HTM218" s="389"/>
      <c r="HTN218" s="224"/>
      <c r="HTO218" s="224"/>
      <c r="HTP218" s="335"/>
      <c r="HTQ218" s="335"/>
      <c r="HTR218" s="224"/>
      <c r="HTS218" s="389"/>
      <c r="HTT218" s="389"/>
      <c r="HTU218" s="333"/>
      <c r="HTV218" s="334"/>
      <c r="HTW218" s="389"/>
      <c r="HTX218" s="224"/>
      <c r="HTY218" s="224"/>
      <c r="HTZ218" s="335"/>
      <c r="HUA218" s="335"/>
      <c r="HUB218" s="224"/>
      <c r="HUC218" s="389"/>
      <c r="HUD218" s="389"/>
      <c r="HUE218" s="333"/>
      <c r="HUF218" s="334"/>
      <c r="HUG218" s="389"/>
      <c r="HUH218" s="224"/>
      <c r="HUI218" s="224"/>
      <c r="HUJ218" s="335"/>
      <c r="HUK218" s="335"/>
      <c r="HUL218" s="224"/>
      <c r="HUM218" s="389"/>
      <c r="HUN218" s="389"/>
      <c r="HUO218" s="333"/>
      <c r="HUP218" s="334"/>
      <c r="HUQ218" s="389"/>
      <c r="HUR218" s="224"/>
      <c r="HUS218" s="224"/>
      <c r="HUT218" s="335"/>
      <c r="HUU218" s="335"/>
      <c r="HUV218" s="224"/>
      <c r="HUW218" s="389"/>
      <c r="HUX218" s="389"/>
      <c r="HUY218" s="333"/>
      <c r="HUZ218" s="334"/>
      <c r="HVA218" s="389"/>
      <c r="HVB218" s="224"/>
      <c r="HVC218" s="224"/>
      <c r="HVD218" s="335"/>
      <c r="HVE218" s="335"/>
      <c r="HVF218" s="224"/>
      <c r="HVG218" s="389"/>
      <c r="HVH218" s="389"/>
      <c r="HVI218" s="333"/>
      <c r="HVJ218" s="334"/>
      <c r="HVK218" s="389"/>
      <c r="HVL218" s="224"/>
      <c r="HVM218" s="224"/>
      <c r="HVN218" s="335"/>
      <c r="HVO218" s="335"/>
      <c r="HVP218" s="224"/>
      <c r="HVQ218" s="389"/>
      <c r="HVR218" s="389"/>
      <c r="HVS218" s="333"/>
      <c r="HVT218" s="334"/>
      <c r="HVU218" s="389"/>
      <c r="HVV218" s="224"/>
      <c r="HVW218" s="224"/>
      <c r="HVX218" s="335"/>
      <c r="HVY218" s="335"/>
      <c r="HVZ218" s="224"/>
      <c r="HWA218" s="389"/>
      <c r="HWB218" s="389"/>
      <c r="HWC218" s="333"/>
      <c r="HWD218" s="334"/>
      <c r="HWE218" s="389"/>
      <c r="HWF218" s="224"/>
      <c r="HWG218" s="224"/>
      <c r="HWH218" s="335"/>
      <c r="HWI218" s="335"/>
      <c r="HWJ218" s="224"/>
      <c r="HWK218" s="389"/>
      <c r="HWL218" s="389"/>
      <c r="HWM218" s="333"/>
      <c r="HWN218" s="334"/>
      <c r="HWO218" s="389"/>
      <c r="HWP218" s="224"/>
      <c r="HWQ218" s="224"/>
      <c r="HWR218" s="335"/>
      <c r="HWS218" s="335"/>
      <c r="HWT218" s="224"/>
      <c r="HWU218" s="389"/>
      <c r="HWV218" s="389"/>
      <c r="HWW218" s="333"/>
      <c r="HWX218" s="334"/>
      <c r="HWY218" s="389"/>
      <c r="HWZ218" s="224"/>
      <c r="HXA218" s="224"/>
      <c r="HXB218" s="335"/>
      <c r="HXC218" s="335"/>
      <c r="HXD218" s="224"/>
      <c r="HXE218" s="389"/>
      <c r="HXF218" s="389"/>
      <c r="HXG218" s="333"/>
      <c r="HXH218" s="334"/>
      <c r="HXI218" s="389"/>
      <c r="HXJ218" s="224"/>
      <c r="HXK218" s="224"/>
      <c r="HXL218" s="335"/>
      <c r="HXM218" s="335"/>
      <c r="HXN218" s="224"/>
      <c r="HXO218" s="389"/>
      <c r="HXP218" s="389"/>
      <c r="HXQ218" s="333"/>
      <c r="HXR218" s="334"/>
      <c r="HXS218" s="389"/>
      <c r="HXT218" s="224"/>
      <c r="HXU218" s="224"/>
      <c r="HXV218" s="335"/>
      <c r="HXW218" s="335"/>
      <c r="HXX218" s="224"/>
      <c r="HXY218" s="389"/>
      <c r="HXZ218" s="389"/>
      <c r="HYA218" s="333"/>
      <c r="HYB218" s="334"/>
      <c r="HYC218" s="389"/>
      <c r="HYD218" s="224"/>
      <c r="HYE218" s="224"/>
      <c r="HYF218" s="335"/>
      <c r="HYG218" s="335"/>
      <c r="HYH218" s="224"/>
      <c r="HYI218" s="389"/>
      <c r="HYJ218" s="389"/>
      <c r="HYK218" s="333"/>
      <c r="HYL218" s="334"/>
      <c r="HYM218" s="389"/>
      <c r="HYN218" s="224"/>
      <c r="HYO218" s="224"/>
      <c r="HYP218" s="335"/>
      <c r="HYQ218" s="335"/>
      <c r="HYR218" s="224"/>
      <c r="HYS218" s="389"/>
      <c r="HYT218" s="389"/>
      <c r="HYU218" s="333"/>
      <c r="HYV218" s="334"/>
      <c r="HYW218" s="389"/>
      <c r="HYX218" s="224"/>
      <c r="HYY218" s="224"/>
      <c r="HYZ218" s="335"/>
      <c r="HZA218" s="335"/>
      <c r="HZB218" s="224"/>
      <c r="HZC218" s="389"/>
      <c r="HZD218" s="389"/>
      <c r="HZE218" s="333"/>
      <c r="HZF218" s="334"/>
      <c r="HZG218" s="389"/>
      <c r="HZH218" s="224"/>
      <c r="HZI218" s="224"/>
      <c r="HZJ218" s="335"/>
      <c r="HZK218" s="335"/>
      <c r="HZL218" s="224"/>
      <c r="HZM218" s="389"/>
      <c r="HZN218" s="389"/>
      <c r="HZO218" s="333"/>
      <c r="HZP218" s="334"/>
      <c r="HZQ218" s="389"/>
      <c r="HZR218" s="224"/>
      <c r="HZS218" s="224"/>
      <c r="HZT218" s="335"/>
      <c r="HZU218" s="335"/>
      <c r="HZV218" s="224"/>
      <c r="HZW218" s="389"/>
      <c r="HZX218" s="389"/>
      <c r="HZY218" s="333"/>
      <c r="HZZ218" s="334"/>
      <c r="IAA218" s="389"/>
      <c r="IAB218" s="224"/>
      <c r="IAC218" s="224"/>
      <c r="IAD218" s="335"/>
      <c r="IAE218" s="335"/>
      <c r="IAF218" s="224"/>
      <c r="IAG218" s="389"/>
      <c r="IAH218" s="389"/>
      <c r="IAI218" s="333"/>
      <c r="IAJ218" s="334"/>
      <c r="IAK218" s="389"/>
      <c r="IAL218" s="224"/>
      <c r="IAM218" s="224"/>
      <c r="IAN218" s="335"/>
      <c r="IAO218" s="335"/>
      <c r="IAP218" s="224"/>
      <c r="IAQ218" s="389"/>
      <c r="IAR218" s="389"/>
      <c r="IAS218" s="333"/>
      <c r="IAT218" s="334"/>
      <c r="IAU218" s="389"/>
      <c r="IAV218" s="224"/>
      <c r="IAW218" s="224"/>
      <c r="IAX218" s="335"/>
      <c r="IAY218" s="335"/>
      <c r="IAZ218" s="224"/>
      <c r="IBA218" s="389"/>
      <c r="IBB218" s="389"/>
      <c r="IBC218" s="333"/>
      <c r="IBD218" s="334"/>
      <c r="IBE218" s="389"/>
      <c r="IBF218" s="224"/>
      <c r="IBG218" s="224"/>
      <c r="IBH218" s="335"/>
      <c r="IBI218" s="335"/>
      <c r="IBJ218" s="224"/>
      <c r="IBK218" s="389"/>
      <c r="IBL218" s="389"/>
      <c r="IBM218" s="333"/>
      <c r="IBN218" s="334"/>
      <c r="IBO218" s="389"/>
      <c r="IBP218" s="224"/>
      <c r="IBQ218" s="224"/>
      <c r="IBR218" s="335"/>
      <c r="IBS218" s="335"/>
      <c r="IBT218" s="224"/>
      <c r="IBU218" s="389"/>
      <c r="IBV218" s="389"/>
      <c r="IBW218" s="333"/>
      <c r="IBX218" s="334"/>
      <c r="IBY218" s="389"/>
      <c r="IBZ218" s="224"/>
      <c r="ICA218" s="224"/>
      <c r="ICB218" s="335"/>
      <c r="ICC218" s="335"/>
      <c r="ICD218" s="224"/>
      <c r="ICE218" s="389"/>
      <c r="ICF218" s="389"/>
      <c r="ICG218" s="333"/>
      <c r="ICH218" s="334"/>
      <c r="ICI218" s="389"/>
      <c r="ICJ218" s="224"/>
      <c r="ICK218" s="224"/>
      <c r="ICL218" s="335"/>
      <c r="ICM218" s="335"/>
      <c r="ICN218" s="224"/>
      <c r="ICO218" s="389"/>
      <c r="ICP218" s="389"/>
      <c r="ICQ218" s="333"/>
      <c r="ICR218" s="334"/>
      <c r="ICS218" s="389"/>
      <c r="ICT218" s="224"/>
      <c r="ICU218" s="224"/>
      <c r="ICV218" s="335"/>
      <c r="ICW218" s="335"/>
      <c r="ICX218" s="224"/>
      <c r="ICY218" s="389"/>
      <c r="ICZ218" s="389"/>
      <c r="IDA218" s="333"/>
      <c r="IDB218" s="334"/>
      <c r="IDC218" s="389"/>
      <c r="IDD218" s="224"/>
      <c r="IDE218" s="224"/>
      <c r="IDF218" s="335"/>
      <c r="IDG218" s="335"/>
      <c r="IDH218" s="224"/>
      <c r="IDI218" s="389"/>
      <c r="IDJ218" s="389"/>
      <c r="IDK218" s="333"/>
      <c r="IDL218" s="334"/>
      <c r="IDM218" s="389"/>
      <c r="IDN218" s="224"/>
      <c r="IDO218" s="224"/>
      <c r="IDP218" s="335"/>
      <c r="IDQ218" s="335"/>
      <c r="IDR218" s="224"/>
      <c r="IDS218" s="389"/>
      <c r="IDT218" s="389"/>
      <c r="IDU218" s="333"/>
      <c r="IDV218" s="334"/>
      <c r="IDW218" s="389"/>
      <c r="IDX218" s="224"/>
      <c r="IDY218" s="224"/>
      <c r="IDZ218" s="335"/>
      <c r="IEA218" s="335"/>
      <c r="IEB218" s="224"/>
      <c r="IEC218" s="389"/>
      <c r="IED218" s="389"/>
      <c r="IEE218" s="333"/>
      <c r="IEF218" s="334"/>
      <c r="IEG218" s="389"/>
      <c r="IEH218" s="224"/>
      <c r="IEI218" s="224"/>
      <c r="IEJ218" s="335"/>
      <c r="IEK218" s="335"/>
      <c r="IEL218" s="224"/>
      <c r="IEM218" s="389"/>
      <c r="IEN218" s="389"/>
      <c r="IEO218" s="333"/>
      <c r="IEP218" s="334"/>
      <c r="IEQ218" s="389"/>
      <c r="IER218" s="224"/>
      <c r="IES218" s="224"/>
      <c r="IET218" s="335"/>
      <c r="IEU218" s="335"/>
      <c r="IEV218" s="224"/>
      <c r="IEW218" s="389"/>
      <c r="IEX218" s="389"/>
      <c r="IEY218" s="333"/>
      <c r="IEZ218" s="334"/>
      <c r="IFA218" s="389"/>
      <c r="IFB218" s="224"/>
      <c r="IFC218" s="224"/>
      <c r="IFD218" s="335"/>
      <c r="IFE218" s="335"/>
      <c r="IFF218" s="224"/>
      <c r="IFG218" s="389"/>
      <c r="IFH218" s="389"/>
      <c r="IFI218" s="333"/>
      <c r="IFJ218" s="334"/>
      <c r="IFK218" s="389"/>
      <c r="IFL218" s="224"/>
      <c r="IFM218" s="224"/>
      <c r="IFN218" s="335"/>
      <c r="IFO218" s="335"/>
      <c r="IFP218" s="224"/>
      <c r="IFQ218" s="389"/>
      <c r="IFR218" s="389"/>
      <c r="IFS218" s="333"/>
      <c r="IFT218" s="334"/>
      <c r="IFU218" s="389"/>
      <c r="IFV218" s="224"/>
      <c r="IFW218" s="224"/>
      <c r="IFX218" s="335"/>
      <c r="IFY218" s="335"/>
      <c r="IFZ218" s="224"/>
      <c r="IGA218" s="389"/>
      <c r="IGB218" s="389"/>
      <c r="IGC218" s="333"/>
      <c r="IGD218" s="334"/>
      <c r="IGE218" s="389"/>
      <c r="IGF218" s="224"/>
      <c r="IGG218" s="224"/>
      <c r="IGH218" s="335"/>
      <c r="IGI218" s="335"/>
      <c r="IGJ218" s="224"/>
      <c r="IGK218" s="389"/>
      <c r="IGL218" s="389"/>
      <c r="IGM218" s="333"/>
      <c r="IGN218" s="334"/>
      <c r="IGO218" s="389"/>
      <c r="IGP218" s="224"/>
      <c r="IGQ218" s="224"/>
      <c r="IGR218" s="335"/>
      <c r="IGS218" s="335"/>
      <c r="IGT218" s="224"/>
      <c r="IGU218" s="389"/>
      <c r="IGV218" s="389"/>
      <c r="IGW218" s="333"/>
      <c r="IGX218" s="334"/>
      <c r="IGY218" s="389"/>
      <c r="IGZ218" s="224"/>
      <c r="IHA218" s="224"/>
      <c r="IHB218" s="335"/>
      <c r="IHC218" s="335"/>
      <c r="IHD218" s="224"/>
      <c r="IHE218" s="389"/>
      <c r="IHF218" s="389"/>
      <c r="IHG218" s="333"/>
      <c r="IHH218" s="334"/>
      <c r="IHI218" s="389"/>
      <c r="IHJ218" s="224"/>
      <c r="IHK218" s="224"/>
      <c r="IHL218" s="335"/>
      <c r="IHM218" s="335"/>
      <c r="IHN218" s="224"/>
      <c r="IHO218" s="389"/>
      <c r="IHP218" s="389"/>
      <c r="IHQ218" s="333"/>
      <c r="IHR218" s="334"/>
      <c r="IHS218" s="389"/>
      <c r="IHT218" s="224"/>
      <c r="IHU218" s="224"/>
      <c r="IHV218" s="335"/>
      <c r="IHW218" s="335"/>
      <c r="IHX218" s="224"/>
      <c r="IHY218" s="389"/>
      <c r="IHZ218" s="389"/>
      <c r="IIA218" s="333"/>
      <c r="IIB218" s="334"/>
      <c r="IIC218" s="389"/>
      <c r="IID218" s="224"/>
      <c r="IIE218" s="224"/>
      <c r="IIF218" s="335"/>
      <c r="IIG218" s="335"/>
      <c r="IIH218" s="224"/>
      <c r="III218" s="389"/>
      <c r="IIJ218" s="389"/>
      <c r="IIK218" s="333"/>
      <c r="IIL218" s="334"/>
      <c r="IIM218" s="389"/>
      <c r="IIN218" s="224"/>
      <c r="IIO218" s="224"/>
      <c r="IIP218" s="335"/>
      <c r="IIQ218" s="335"/>
      <c r="IIR218" s="224"/>
      <c r="IIS218" s="389"/>
      <c r="IIT218" s="389"/>
      <c r="IIU218" s="333"/>
      <c r="IIV218" s="334"/>
      <c r="IIW218" s="389"/>
      <c r="IIX218" s="224"/>
      <c r="IIY218" s="224"/>
      <c r="IIZ218" s="335"/>
      <c r="IJA218" s="335"/>
      <c r="IJB218" s="224"/>
      <c r="IJC218" s="389"/>
      <c r="IJD218" s="389"/>
      <c r="IJE218" s="333"/>
      <c r="IJF218" s="334"/>
      <c r="IJG218" s="389"/>
      <c r="IJH218" s="224"/>
      <c r="IJI218" s="224"/>
      <c r="IJJ218" s="335"/>
      <c r="IJK218" s="335"/>
      <c r="IJL218" s="224"/>
      <c r="IJM218" s="389"/>
      <c r="IJN218" s="389"/>
      <c r="IJO218" s="333"/>
      <c r="IJP218" s="334"/>
      <c r="IJQ218" s="389"/>
      <c r="IJR218" s="224"/>
      <c r="IJS218" s="224"/>
      <c r="IJT218" s="335"/>
      <c r="IJU218" s="335"/>
      <c r="IJV218" s="224"/>
      <c r="IJW218" s="389"/>
      <c r="IJX218" s="389"/>
      <c r="IJY218" s="333"/>
      <c r="IJZ218" s="334"/>
      <c r="IKA218" s="389"/>
      <c r="IKB218" s="224"/>
      <c r="IKC218" s="224"/>
      <c r="IKD218" s="335"/>
      <c r="IKE218" s="335"/>
      <c r="IKF218" s="224"/>
      <c r="IKG218" s="389"/>
      <c r="IKH218" s="389"/>
      <c r="IKI218" s="333"/>
      <c r="IKJ218" s="334"/>
      <c r="IKK218" s="389"/>
      <c r="IKL218" s="224"/>
      <c r="IKM218" s="224"/>
      <c r="IKN218" s="335"/>
      <c r="IKO218" s="335"/>
      <c r="IKP218" s="224"/>
      <c r="IKQ218" s="389"/>
      <c r="IKR218" s="389"/>
      <c r="IKS218" s="333"/>
      <c r="IKT218" s="334"/>
      <c r="IKU218" s="389"/>
      <c r="IKV218" s="224"/>
      <c r="IKW218" s="224"/>
      <c r="IKX218" s="335"/>
      <c r="IKY218" s="335"/>
      <c r="IKZ218" s="224"/>
      <c r="ILA218" s="389"/>
      <c r="ILB218" s="389"/>
      <c r="ILC218" s="333"/>
      <c r="ILD218" s="334"/>
      <c r="ILE218" s="389"/>
      <c r="ILF218" s="224"/>
      <c r="ILG218" s="224"/>
      <c r="ILH218" s="335"/>
      <c r="ILI218" s="335"/>
      <c r="ILJ218" s="224"/>
      <c r="ILK218" s="389"/>
      <c r="ILL218" s="389"/>
      <c r="ILM218" s="333"/>
      <c r="ILN218" s="334"/>
      <c r="ILO218" s="389"/>
      <c r="ILP218" s="224"/>
      <c r="ILQ218" s="224"/>
      <c r="ILR218" s="335"/>
      <c r="ILS218" s="335"/>
      <c r="ILT218" s="224"/>
      <c r="ILU218" s="389"/>
      <c r="ILV218" s="389"/>
      <c r="ILW218" s="333"/>
      <c r="ILX218" s="334"/>
      <c r="ILY218" s="389"/>
      <c r="ILZ218" s="224"/>
      <c r="IMA218" s="224"/>
      <c r="IMB218" s="335"/>
      <c r="IMC218" s="335"/>
      <c r="IMD218" s="224"/>
      <c r="IME218" s="389"/>
      <c r="IMF218" s="389"/>
      <c r="IMG218" s="333"/>
      <c r="IMH218" s="334"/>
      <c r="IMI218" s="389"/>
      <c r="IMJ218" s="224"/>
      <c r="IMK218" s="224"/>
      <c r="IML218" s="335"/>
      <c r="IMM218" s="335"/>
      <c r="IMN218" s="224"/>
      <c r="IMO218" s="389"/>
      <c r="IMP218" s="389"/>
      <c r="IMQ218" s="333"/>
      <c r="IMR218" s="334"/>
      <c r="IMS218" s="389"/>
      <c r="IMT218" s="224"/>
      <c r="IMU218" s="224"/>
      <c r="IMV218" s="335"/>
      <c r="IMW218" s="335"/>
      <c r="IMX218" s="224"/>
      <c r="IMY218" s="389"/>
      <c r="IMZ218" s="389"/>
      <c r="INA218" s="333"/>
      <c r="INB218" s="334"/>
      <c r="INC218" s="389"/>
      <c r="IND218" s="224"/>
      <c r="INE218" s="224"/>
      <c r="INF218" s="335"/>
      <c r="ING218" s="335"/>
      <c r="INH218" s="224"/>
      <c r="INI218" s="389"/>
      <c r="INJ218" s="389"/>
      <c r="INK218" s="333"/>
      <c r="INL218" s="334"/>
      <c r="INM218" s="389"/>
      <c r="INN218" s="224"/>
      <c r="INO218" s="224"/>
      <c r="INP218" s="335"/>
      <c r="INQ218" s="335"/>
      <c r="INR218" s="224"/>
      <c r="INS218" s="389"/>
      <c r="INT218" s="389"/>
      <c r="INU218" s="333"/>
      <c r="INV218" s="334"/>
      <c r="INW218" s="389"/>
      <c r="INX218" s="224"/>
      <c r="INY218" s="224"/>
      <c r="INZ218" s="335"/>
      <c r="IOA218" s="335"/>
      <c r="IOB218" s="224"/>
      <c r="IOC218" s="389"/>
      <c r="IOD218" s="389"/>
      <c r="IOE218" s="333"/>
      <c r="IOF218" s="334"/>
      <c r="IOG218" s="389"/>
      <c r="IOH218" s="224"/>
      <c r="IOI218" s="224"/>
      <c r="IOJ218" s="335"/>
      <c r="IOK218" s="335"/>
      <c r="IOL218" s="224"/>
      <c r="IOM218" s="389"/>
      <c r="ION218" s="389"/>
      <c r="IOO218" s="333"/>
      <c r="IOP218" s="334"/>
      <c r="IOQ218" s="389"/>
      <c r="IOR218" s="224"/>
      <c r="IOS218" s="224"/>
      <c r="IOT218" s="335"/>
      <c r="IOU218" s="335"/>
      <c r="IOV218" s="224"/>
      <c r="IOW218" s="389"/>
      <c r="IOX218" s="389"/>
      <c r="IOY218" s="333"/>
      <c r="IOZ218" s="334"/>
      <c r="IPA218" s="389"/>
      <c r="IPB218" s="224"/>
      <c r="IPC218" s="224"/>
      <c r="IPD218" s="335"/>
      <c r="IPE218" s="335"/>
      <c r="IPF218" s="224"/>
      <c r="IPG218" s="389"/>
      <c r="IPH218" s="389"/>
      <c r="IPI218" s="333"/>
      <c r="IPJ218" s="334"/>
      <c r="IPK218" s="389"/>
      <c r="IPL218" s="224"/>
      <c r="IPM218" s="224"/>
      <c r="IPN218" s="335"/>
      <c r="IPO218" s="335"/>
      <c r="IPP218" s="224"/>
      <c r="IPQ218" s="389"/>
      <c r="IPR218" s="389"/>
      <c r="IPS218" s="333"/>
      <c r="IPT218" s="334"/>
      <c r="IPU218" s="389"/>
      <c r="IPV218" s="224"/>
      <c r="IPW218" s="224"/>
      <c r="IPX218" s="335"/>
      <c r="IPY218" s="335"/>
      <c r="IPZ218" s="224"/>
      <c r="IQA218" s="389"/>
      <c r="IQB218" s="389"/>
      <c r="IQC218" s="333"/>
      <c r="IQD218" s="334"/>
      <c r="IQE218" s="389"/>
      <c r="IQF218" s="224"/>
      <c r="IQG218" s="224"/>
      <c r="IQH218" s="335"/>
      <c r="IQI218" s="335"/>
      <c r="IQJ218" s="224"/>
      <c r="IQK218" s="389"/>
      <c r="IQL218" s="389"/>
      <c r="IQM218" s="333"/>
      <c r="IQN218" s="334"/>
      <c r="IQO218" s="389"/>
      <c r="IQP218" s="224"/>
      <c r="IQQ218" s="224"/>
      <c r="IQR218" s="335"/>
      <c r="IQS218" s="335"/>
      <c r="IQT218" s="224"/>
      <c r="IQU218" s="389"/>
      <c r="IQV218" s="389"/>
      <c r="IQW218" s="333"/>
      <c r="IQX218" s="334"/>
      <c r="IQY218" s="389"/>
      <c r="IQZ218" s="224"/>
      <c r="IRA218" s="224"/>
      <c r="IRB218" s="335"/>
      <c r="IRC218" s="335"/>
      <c r="IRD218" s="224"/>
      <c r="IRE218" s="389"/>
      <c r="IRF218" s="389"/>
      <c r="IRG218" s="333"/>
      <c r="IRH218" s="334"/>
      <c r="IRI218" s="389"/>
      <c r="IRJ218" s="224"/>
      <c r="IRK218" s="224"/>
      <c r="IRL218" s="335"/>
      <c r="IRM218" s="335"/>
      <c r="IRN218" s="224"/>
      <c r="IRO218" s="389"/>
      <c r="IRP218" s="389"/>
      <c r="IRQ218" s="333"/>
      <c r="IRR218" s="334"/>
      <c r="IRS218" s="389"/>
      <c r="IRT218" s="224"/>
      <c r="IRU218" s="224"/>
      <c r="IRV218" s="335"/>
      <c r="IRW218" s="335"/>
      <c r="IRX218" s="224"/>
      <c r="IRY218" s="389"/>
      <c r="IRZ218" s="389"/>
      <c r="ISA218" s="333"/>
      <c r="ISB218" s="334"/>
      <c r="ISC218" s="389"/>
      <c r="ISD218" s="224"/>
      <c r="ISE218" s="224"/>
      <c r="ISF218" s="335"/>
      <c r="ISG218" s="335"/>
      <c r="ISH218" s="224"/>
      <c r="ISI218" s="389"/>
      <c r="ISJ218" s="389"/>
      <c r="ISK218" s="333"/>
      <c r="ISL218" s="334"/>
      <c r="ISM218" s="389"/>
      <c r="ISN218" s="224"/>
      <c r="ISO218" s="224"/>
      <c r="ISP218" s="335"/>
      <c r="ISQ218" s="335"/>
      <c r="ISR218" s="224"/>
      <c r="ISS218" s="389"/>
      <c r="IST218" s="389"/>
      <c r="ISU218" s="333"/>
      <c r="ISV218" s="334"/>
      <c r="ISW218" s="389"/>
      <c r="ISX218" s="224"/>
      <c r="ISY218" s="224"/>
      <c r="ISZ218" s="335"/>
      <c r="ITA218" s="335"/>
      <c r="ITB218" s="224"/>
      <c r="ITC218" s="389"/>
      <c r="ITD218" s="389"/>
      <c r="ITE218" s="333"/>
      <c r="ITF218" s="334"/>
      <c r="ITG218" s="389"/>
      <c r="ITH218" s="224"/>
      <c r="ITI218" s="224"/>
      <c r="ITJ218" s="335"/>
      <c r="ITK218" s="335"/>
      <c r="ITL218" s="224"/>
      <c r="ITM218" s="389"/>
      <c r="ITN218" s="389"/>
      <c r="ITO218" s="333"/>
      <c r="ITP218" s="334"/>
      <c r="ITQ218" s="389"/>
      <c r="ITR218" s="224"/>
      <c r="ITS218" s="224"/>
      <c r="ITT218" s="335"/>
      <c r="ITU218" s="335"/>
      <c r="ITV218" s="224"/>
      <c r="ITW218" s="389"/>
      <c r="ITX218" s="389"/>
      <c r="ITY218" s="333"/>
      <c r="ITZ218" s="334"/>
      <c r="IUA218" s="389"/>
      <c r="IUB218" s="224"/>
      <c r="IUC218" s="224"/>
      <c r="IUD218" s="335"/>
      <c r="IUE218" s="335"/>
      <c r="IUF218" s="224"/>
      <c r="IUG218" s="389"/>
      <c r="IUH218" s="389"/>
      <c r="IUI218" s="333"/>
      <c r="IUJ218" s="334"/>
      <c r="IUK218" s="389"/>
      <c r="IUL218" s="224"/>
      <c r="IUM218" s="224"/>
      <c r="IUN218" s="335"/>
      <c r="IUO218" s="335"/>
      <c r="IUP218" s="224"/>
      <c r="IUQ218" s="389"/>
      <c r="IUR218" s="389"/>
      <c r="IUS218" s="333"/>
      <c r="IUT218" s="334"/>
      <c r="IUU218" s="389"/>
      <c r="IUV218" s="224"/>
      <c r="IUW218" s="224"/>
      <c r="IUX218" s="335"/>
      <c r="IUY218" s="335"/>
      <c r="IUZ218" s="224"/>
      <c r="IVA218" s="389"/>
      <c r="IVB218" s="389"/>
      <c r="IVC218" s="333"/>
      <c r="IVD218" s="334"/>
      <c r="IVE218" s="389"/>
      <c r="IVF218" s="224"/>
      <c r="IVG218" s="224"/>
      <c r="IVH218" s="335"/>
      <c r="IVI218" s="335"/>
      <c r="IVJ218" s="224"/>
      <c r="IVK218" s="389"/>
      <c r="IVL218" s="389"/>
      <c r="IVM218" s="333"/>
      <c r="IVN218" s="334"/>
      <c r="IVO218" s="389"/>
      <c r="IVP218" s="224"/>
      <c r="IVQ218" s="224"/>
      <c r="IVR218" s="335"/>
      <c r="IVS218" s="335"/>
      <c r="IVT218" s="224"/>
      <c r="IVU218" s="389"/>
      <c r="IVV218" s="389"/>
      <c r="IVW218" s="333"/>
      <c r="IVX218" s="334"/>
      <c r="IVY218" s="389"/>
      <c r="IVZ218" s="224"/>
      <c r="IWA218" s="224"/>
      <c r="IWB218" s="335"/>
      <c r="IWC218" s="335"/>
      <c r="IWD218" s="224"/>
      <c r="IWE218" s="389"/>
      <c r="IWF218" s="389"/>
      <c r="IWG218" s="333"/>
      <c r="IWH218" s="334"/>
      <c r="IWI218" s="389"/>
      <c r="IWJ218" s="224"/>
      <c r="IWK218" s="224"/>
      <c r="IWL218" s="335"/>
      <c r="IWM218" s="335"/>
      <c r="IWN218" s="224"/>
      <c r="IWO218" s="389"/>
      <c r="IWP218" s="389"/>
      <c r="IWQ218" s="333"/>
      <c r="IWR218" s="334"/>
      <c r="IWS218" s="389"/>
      <c r="IWT218" s="224"/>
      <c r="IWU218" s="224"/>
      <c r="IWV218" s="335"/>
      <c r="IWW218" s="335"/>
      <c r="IWX218" s="224"/>
      <c r="IWY218" s="389"/>
      <c r="IWZ218" s="389"/>
      <c r="IXA218" s="333"/>
      <c r="IXB218" s="334"/>
      <c r="IXC218" s="389"/>
      <c r="IXD218" s="224"/>
      <c r="IXE218" s="224"/>
      <c r="IXF218" s="335"/>
      <c r="IXG218" s="335"/>
      <c r="IXH218" s="224"/>
      <c r="IXI218" s="389"/>
      <c r="IXJ218" s="389"/>
      <c r="IXK218" s="333"/>
      <c r="IXL218" s="334"/>
      <c r="IXM218" s="389"/>
      <c r="IXN218" s="224"/>
      <c r="IXO218" s="224"/>
      <c r="IXP218" s="335"/>
      <c r="IXQ218" s="335"/>
      <c r="IXR218" s="224"/>
      <c r="IXS218" s="389"/>
      <c r="IXT218" s="389"/>
      <c r="IXU218" s="333"/>
      <c r="IXV218" s="334"/>
      <c r="IXW218" s="389"/>
      <c r="IXX218" s="224"/>
      <c r="IXY218" s="224"/>
      <c r="IXZ218" s="335"/>
      <c r="IYA218" s="335"/>
      <c r="IYB218" s="224"/>
      <c r="IYC218" s="389"/>
      <c r="IYD218" s="389"/>
      <c r="IYE218" s="333"/>
      <c r="IYF218" s="334"/>
      <c r="IYG218" s="389"/>
      <c r="IYH218" s="224"/>
      <c r="IYI218" s="224"/>
      <c r="IYJ218" s="335"/>
      <c r="IYK218" s="335"/>
      <c r="IYL218" s="224"/>
      <c r="IYM218" s="389"/>
      <c r="IYN218" s="389"/>
      <c r="IYO218" s="333"/>
      <c r="IYP218" s="334"/>
      <c r="IYQ218" s="389"/>
      <c r="IYR218" s="224"/>
      <c r="IYS218" s="224"/>
      <c r="IYT218" s="335"/>
      <c r="IYU218" s="335"/>
      <c r="IYV218" s="224"/>
      <c r="IYW218" s="389"/>
      <c r="IYX218" s="389"/>
      <c r="IYY218" s="333"/>
      <c r="IYZ218" s="334"/>
      <c r="IZA218" s="389"/>
      <c r="IZB218" s="224"/>
      <c r="IZC218" s="224"/>
      <c r="IZD218" s="335"/>
      <c r="IZE218" s="335"/>
      <c r="IZF218" s="224"/>
      <c r="IZG218" s="389"/>
      <c r="IZH218" s="389"/>
      <c r="IZI218" s="333"/>
      <c r="IZJ218" s="334"/>
      <c r="IZK218" s="389"/>
      <c r="IZL218" s="224"/>
      <c r="IZM218" s="224"/>
      <c r="IZN218" s="335"/>
      <c r="IZO218" s="335"/>
      <c r="IZP218" s="224"/>
      <c r="IZQ218" s="389"/>
      <c r="IZR218" s="389"/>
      <c r="IZS218" s="333"/>
      <c r="IZT218" s="334"/>
      <c r="IZU218" s="389"/>
      <c r="IZV218" s="224"/>
      <c r="IZW218" s="224"/>
      <c r="IZX218" s="335"/>
      <c r="IZY218" s="335"/>
      <c r="IZZ218" s="224"/>
      <c r="JAA218" s="389"/>
      <c r="JAB218" s="389"/>
      <c r="JAC218" s="333"/>
      <c r="JAD218" s="334"/>
      <c r="JAE218" s="389"/>
      <c r="JAF218" s="224"/>
      <c r="JAG218" s="224"/>
      <c r="JAH218" s="335"/>
      <c r="JAI218" s="335"/>
      <c r="JAJ218" s="224"/>
      <c r="JAK218" s="389"/>
      <c r="JAL218" s="389"/>
      <c r="JAM218" s="333"/>
      <c r="JAN218" s="334"/>
      <c r="JAO218" s="389"/>
      <c r="JAP218" s="224"/>
      <c r="JAQ218" s="224"/>
      <c r="JAR218" s="335"/>
      <c r="JAS218" s="335"/>
      <c r="JAT218" s="224"/>
      <c r="JAU218" s="389"/>
      <c r="JAV218" s="389"/>
      <c r="JAW218" s="333"/>
      <c r="JAX218" s="334"/>
      <c r="JAY218" s="389"/>
      <c r="JAZ218" s="224"/>
      <c r="JBA218" s="224"/>
      <c r="JBB218" s="335"/>
      <c r="JBC218" s="335"/>
      <c r="JBD218" s="224"/>
      <c r="JBE218" s="389"/>
      <c r="JBF218" s="389"/>
      <c r="JBG218" s="333"/>
      <c r="JBH218" s="334"/>
      <c r="JBI218" s="389"/>
      <c r="JBJ218" s="224"/>
      <c r="JBK218" s="224"/>
      <c r="JBL218" s="335"/>
      <c r="JBM218" s="335"/>
      <c r="JBN218" s="224"/>
      <c r="JBO218" s="389"/>
      <c r="JBP218" s="389"/>
      <c r="JBQ218" s="333"/>
      <c r="JBR218" s="334"/>
      <c r="JBS218" s="389"/>
      <c r="JBT218" s="224"/>
      <c r="JBU218" s="224"/>
      <c r="JBV218" s="335"/>
      <c r="JBW218" s="335"/>
      <c r="JBX218" s="224"/>
      <c r="JBY218" s="389"/>
      <c r="JBZ218" s="389"/>
      <c r="JCA218" s="333"/>
      <c r="JCB218" s="334"/>
      <c r="JCC218" s="389"/>
      <c r="JCD218" s="224"/>
      <c r="JCE218" s="224"/>
      <c r="JCF218" s="335"/>
      <c r="JCG218" s="335"/>
      <c r="JCH218" s="224"/>
      <c r="JCI218" s="389"/>
      <c r="JCJ218" s="389"/>
      <c r="JCK218" s="333"/>
      <c r="JCL218" s="334"/>
      <c r="JCM218" s="389"/>
      <c r="JCN218" s="224"/>
      <c r="JCO218" s="224"/>
      <c r="JCP218" s="335"/>
      <c r="JCQ218" s="335"/>
      <c r="JCR218" s="224"/>
      <c r="JCS218" s="389"/>
      <c r="JCT218" s="389"/>
      <c r="JCU218" s="333"/>
      <c r="JCV218" s="334"/>
      <c r="JCW218" s="389"/>
      <c r="JCX218" s="224"/>
      <c r="JCY218" s="224"/>
      <c r="JCZ218" s="335"/>
      <c r="JDA218" s="335"/>
      <c r="JDB218" s="224"/>
      <c r="JDC218" s="389"/>
      <c r="JDD218" s="389"/>
      <c r="JDE218" s="333"/>
      <c r="JDF218" s="334"/>
      <c r="JDG218" s="389"/>
      <c r="JDH218" s="224"/>
      <c r="JDI218" s="224"/>
      <c r="JDJ218" s="335"/>
      <c r="JDK218" s="335"/>
      <c r="JDL218" s="224"/>
      <c r="JDM218" s="389"/>
      <c r="JDN218" s="389"/>
      <c r="JDO218" s="333"/>
      <c r="JDP218" s="334"/>
      <c r="JDQ218" s="389"/>
      <c r="JDR218" s="224"/>
      <c r="JDS218" s="224"/>
      <c r="JDT218" s="335"/>
      <c r="JDU218" s="335"/>
      <c r="JDV218" s="224"/>
      <c r="JDW218" s="389"/>
      <c r="JDX218" s="389"/>
      <c r="JDY218" s="333"/>
      <c r="JDZ218" s="334"/>
      <c r="JEA218" s="389"/>
      <c r="JEB218" s="224"/>
      <c r="JEC218" s="224"/>
      <c r="JED218" s="335"/>
      <c r="JEE218" s="335"/>
      <c r="JEF218" s="224"/>
      <c r="JEG218" s="389"/>
      <c r="JEH218" s="389"/>
      <c r="JEI218" s="333"/>
      <c r="JEJ218" s="334"/>
      <c r="JEK218" s="389"/>
      <c r="JEL218" s="224"/>
      <c r="JEM218" s="224"/>
      <c r="JEN218" s="335"/>
      <c r="JEO218" s="335"/>
      <c r="JEP218" s="224"/>
      <c r="JEQ218" s="389"/>
      <c r="JER218" s="389"/>
      <c r="JES218" s="333"/>
      <c r="JET218" s="334"/>
      <c r="JEU218" s="389"/>
      <c r="JEV218" s="224"/>
      <c r="JEW218" s="224"/>
      <c r="JEX218" s="335"/>
      <c r="JEY218" s="335"/>
      <c r="JEZ218" s="224"/>
      <c r="JFA218" s="389"/>
      <c r="JFB218" s="389"/>
      <c r="JFC218" s="333"/>
      <c r="JFD218" s="334"/>
      <c r="JFE218" s="389"/>
      <c r="JFF218" s="224"/>
      <c r="JFG218" s="224"/>
      <c r="JFH218" s="335"/>
      <c r="JFI218" s="335"/>
      <c r="JFJ218" s="224"/>
      <c r="JFK218" s="389"/>
      <c r="JFL218" s="389"/>
      <c r="JFM218" s="333"/>
      <c r="JFN218" s="334"/>
      <c r="JFO218" s="389"/>
      <c r="JFP218" s="224"/>
      <c r="JFQ218" s="224"/>
      <c r="JFR218" s="335"/>
      <c r="JFS218" s="335"/>
      <c r="JFT218" s="224"/>
      <c r="JFU218" s="389"/>
      <c r="JFV218" s="389"/>
      <c r="JFW218" s="333"/>
      <c r="JFX218" s="334"/>
      <c r="JFY218" s="389"/>
      <c r="JFZ218" s="224"/>
      <c r="JGA218" s="224"/>
      <c r="JGB218" s="335"/>
      <c r="JGC218" s="335"/>
      <c r="JGD218" s="224"/>
      <c r="JGE218" s="389"/>
      <c r="JGF218" s="389"/>
      <c r="JGG218" s="333"/>
      <c r="JGH218" s="334"/>
      <c r="JGI218" s="389"/>
      <c r="JGJ218" s="224"/>
      <c r="JGK218" s="224"/>
      <c r="JGL218" s="335"/>
      <c r="JGM218" s="335"/>
      <c r="JGN218" s="224"/>
      <c r="JGO218" s="389"/>
      <c r="JGP218" s="389"/>
      <c r="JGQ218" s="333"/>
      <c r="JGR218" s="334"/>
      <c r="JGS218" s="389"/>
      <c r="JGT218" s="224"/>
      <c r="JGU218" s="224"/>
      <c r="JGV218" s="335"/>
      <c r="JGW218" s="335"/>
      <c r="JGX218" s="224"/>
      <c r="JGY218" s="389"/>
      <c r="JGZ218" s="389"/>
      <c r="JHA218" s="333"/>
      <c r="JHB218" s="334"/>
      <c r="JHC218" s="389"/>
      <c r="JHD218" s="224"/>
      <c r="JHE218" s="224"/>
      <c r="JHF218" s="335"/>
      <c r="JHG218" s="335"/>
      <c r="JHH218" s="224"/>
      <c r="JHI218" s="389"/>
      <c r="JHJ218" s="389"/>
      <c r="JHK218" s="333"/>
      <c r="JHL218" s="334"/>
      <c r="JHM218" s="389"/>
      <c r="JHN218" s="224"/>
      <c r="JHO218" s="224"/>
      <c r="JHP218" s="335"/>
      <c r="JHQ218" s="335"/>
      <c r="JHR218" s="224"/>
      <c r="JHS218" s="389"/>
      <c r="JHT218" s="389"/>
      <c r="JHU218" s="333"/>
      <c r="JHV218" s="334"/>
      <c r="JHW218" s="389"/>
      <c r="JHX218" s="224"/>
      <c r="JHY218" s="224"/>
      <c r="JHZ218" s="335"/>
      <c r="JIA218" s="335"/>
      <c r="JIB218" s="224"/>
      <c r="JIC218" s="389"/>
      <c r="JID218" s="389"/>
      <c r="JIE218" s="333"/>
      <c r="JIF218" s="334"/>
      <c r="JIG218" s="389"/>
      <c r="JIH218" s="224"/>
      <c r="JII218" s="224"/>
      <c r="JIJ218" s="335"/>
      <c r="JIK218" s="335"/>
      <c r="JIL218" s="224"/>
      <c r="JIM218" s="389"/>
      <c r="JIN218" s="389"/>
      <c r="JIO218" s="333"/>
      <c r="JIP218" s="334"/>
      <c r="JIQ218" s="389"/>
      <c r="JIR218" s="224"/>
      <c r="JIS218" s="224"/>
      <c r="JIT218" s="335"/>
      <c r="JIU218" s="335"/>
      <c r="JIV218" s="224"/>
      <c r="JIW218" s="389"/>
      <c r="JIX218" s="389"/>
      <c r="JIY218" s="333"/>
      <c r="JIZ218" s="334"/>
      <c r="JJA218" s="389"/>
      <c r="JJB218" s="224"/>
      <c r="JJC218" s="224"/>
      <c r="JJD218" s="335"/>
      <c r="JJE218" s="335"/>
      <c r="JJF218" s="224"/>
      <c r="JJG218" s="389"/>
      <c r="JJH218" s="389"/>
      <c r="JJI218" s="333"/>
      <c r="JJJ218" s="334"/>
      <c r="JJK218" s="389"/>
      <c r="JJL218" s="224"/>
      <c r="JJM218" s="224"/>
      <c r="JJN218" s="335"/>
      <c r="JJO218" s="335"/>
      <c r="JJP218" s="224"/>
      <c r="JJQ218" s="389"/>
      <c r="JJR218" s="389"/>
      <c r="JJS218" s="333"/>
      <c r="JJT218" s="334"/>
      <c r="JJU218" s="389"/>
      <c r="JJV218" s="224"/>
      <c r="JJW218" s="224"/>
      <c r="JJX218" s="335"/>
      <c r="JJY218" s="335"/>
      <c r="JJZ218" s="224"/>
      <c r="JKA218" s="389"/>
      <c r="JKB218" s="389"/>
      <c r="JKC218" s="333"/>
      <c r="JKD218" s="334"/>
      <c r="JKE218" s="389"/>
      <c r="JKF218" s="224"/>
      <c r="JKG218" s="224"/>
      <c r="JKH218" s="335"/>
      <c r="JKI218" s="335"/>
      <c r="JKJ218" s="224"/>
      <c r="JKK218" s="389"/>
      <c r="JKL218" s="389"/>
      <c r="JKM218" s="333"/>
      <c r="JKN218" s="334"/>
      <c r="JKO218" s="389"/>
      <c r="JKP218" s="224"/>
      <c r="JKQ218" s="224"/>
      <c r="JKR218" s="335"/>
      <c r="JKS218" s="335"/>
      <c r="JKT218" s="224"/>
      <c r="JKU218" s="389"/>
      <c r="JKV218" s="389"/>
      <c r="JKW218" s="333"/>
      <c r="JKX218" s="334"/>
      <c r="JKY218" s="389"/>
      <c r="JKZ218" s="224"/>
      <c r="JLA218" s="224"/>
      <c r="JLB218" s="335"/>
      <c r="JLC218" s="335"/>
      <c r="JLD218" s="224"/>
      <c r="JLE218" s="389"/>
      <c r="JLF218" s="389"/>
      <c r="JLG218" s="333"/>
      <c r="JLH218" s="334"/>
      <c r="JLI218" s="389"/>
      <c r="JLJ218" s="224"/>
      <c r="JLK218" s="224"/>
      <c r="JLL218" s="335"/>
      <c r="JLM218" s="335"/>
      <c r="JLN218" s="224"/>
      <c r="JLO218" s="389"/>
      <c r="JLP218" s="389"/>
      <c r="JLQ218" s="333"/>
      <c r="JLR218" s="334"/>
      <c r="JLS218" s="389"/>
      <c r="JLT218" s="224"/>
      <c r="JLU218" s="224"/>
      <c r="JLV218" s="335"/>
      <c r="JLW218" s="335"/>
      <c r="JLX218" s="224"/>
      <c r="JLY218" s="389"/>
      <c r="JLZ218" s="389"/>
      <c r="JMA218" s="333"/>
      <c r="JMB218" s="334"/>
      <c r="JMC218" s="389"/>
      <c r="JMD218" s="224"/>
      <c r="JME218" s="224"/>
      <c r="JMF218" s="335"/>
      <c r="JMG218" s="335"/>
      <c r="JMH218" s="224"/>
      <c r="JMI218" s="389"/>
      <c r="JMJ218" s="389"/>
      <c r="JMK218" s="333"/>
      <c r="JML218" s="334"/>
      <c r="JMM218" s="389"/>
      <c r="JMN218" s="224"/>
      <c r="JMO218" s="224"/>
      <c r="JMP218" s="335"/>
      <c r="JMQ218" s="335"/>
      <c r="JMR218" s="224"/>
      <c r="JMS218" s="389"/>
      <c r="JMT218" s="389"/>
      <c r="JMU218" s="333"/>
      <c r="JMV218" s="334"/>
      <c r="JMW218" s="389"/>
      <c r="JMX218" s="224"/>
      <c r="JMY218" s="224"/>
      <c r="JMZ218" s="335"/>
      <c r="JNA218" s="335"/>
      <c r="JNB218" s="224"/>
      <c r="JNC218" s="389"/>
      <c r="JND218" s="389"/>
      <c r="JNE218" s="333"/>
      <c r="JNF218" s="334"/>
      <c r="JNG218" s="389"/>
      <c r="JNH218" s="224"/>
      <c r="JNI218" s="224"/>
      <c r="JNJ218" s="335"/>
      <c r="JNK218" s="335"/>
      <c r="JNL218" s="224"/>
      <c r="JNM218" s="389"/>
      <c r="JNN218" s="389"/>
      <c r="JNO218" s="333"/>
      <c r="JNP218" s="334"/>
      <c r="JNQ218" s="389"/>
      <c r="JNR218" s="224"/>
      <c r="JNS218" s="224"/>
      <c r="JNT218" s="335"/>
      <c r="JNU218" s="335"/>
      <c r="JNV218" s="224"/>
      <c r="JNW218" s="389"/>
      <c r="JNX218" s="389"/>
      <c r="JNY218" s="333"/>
      <c r="JNZ218" s="334"/>
      <c r="JOA218" s="389"/>
      <c r="JOB218" s="224"/>
      <c r="JOC218" s="224"/>
      <c r="JOD218" s="335"/>
      <c r="JOE218" s="335"/>
      <c r="JOF218" s="224"/>
      <c r="JOG218" s="389"/>
      <c r="JOH218" s="389"/>
      <c r="JOI218" s="333"/>
      <c r="JOJ218" s="334"/>
      <c r="JOK218" s="389"/>
      <c r="JOL218" s="224"/>
      <c r="JOM218" s="224"/>
      <c r="JON218" s="335"/>
      <c r="JOO218" s="335"/>
      <c r="JOP218" s="224"/>
      <c r="JOQ218" s="389"/>
      <c r="JOR218" s="389"/>
      <c r="JOS218" s="333"/>
      <c r="JOT218" s="334"/>
      <c r="JOU218" s="389"/>
      <c r="JOV218" s="224"/>
      <c r="JOW218" s="224"/>
      <c r="JOX218" s="335"/>
      <c r="JOY218" s="335"/>
      <c r="JOZ218" s="224"/>
      <c r="JPA218" s="389"/>
      <c r="JPB218" s="389"/>
      <c r="JPC218" s="333"/>
      <c r="JPD218" s="334"/>
      <c r="JPE218" s="389"/>
      <c r="JPF218" s="224"/>
      <c r="JPG218" s="224"/>
      <c r="JPH218" s="335"/>
      <c r="JPI218" s="335"/>
      <c r="JPJ218" s="224"/>
      <c r="JPK218" s="389"/>
      <c r="JPL218" s="389"/>
      <c r="JPM218" s="333"/>
      <c r="JPN218" s="334"/>
      <c r="JPO218" s="389"/>
      <c r="JPP218" s="224"/>
      <c r="JPQ218" s="224"/>
      <c r="JPR218" s="335"/>
      <c r="JPS218" s="335"/>
      <c r="JPT218" s="224"/>
      <c r="JPU218" s="389"/>
      <c r="JPV218" s="389"/>
      <c r="JPW218" s="333"/>
      <c r="JPX218" s="334"/>
      <c r="JPY218" s="389"/>
      <c r="JPZ218" s="224"/>
      <c r="JQA218" s="224"/>
      <c r="JQB218" s="335"/>
      <c r="JQC218" s="335"/>
      <c r="JQD218" s="224"/>
      <c r="JQE218" s="389"/>
      <c r="JQF218" s="389"/>
      <c r="JQG218" s="333"/>
      <c r="JQH218" s="334"/>
      <c r="JQI218" s="389"/>
      <c r="JQJ218" s="224"/>
      <c r="JQK218" s="224"/>
      <c r="JQL218" s="335"/>
      <c r="JQM218" s="335"/>
      <c r="JQN218" s="224"/>
      <c r="JQO218" s="389"/>
      <c r="JQP218" s="389"/>
      <c r="JQQ218" s="333"/>
      <c r="JQR218" s="334"/>
      <c r="JQS218" s="389"/>
      <c r="JQT218" s="224"/>
      <c r="JQU218" s="224"/>
      <c r="JQV218" s="335"/>
      <c r="JQW218" s="335"/>
      <c r="JQX218" s="224"/>
      <c r="JQY218" s="389"/>
      <c r="JQZ218" s="389"/>
      <c r="JRA218" s="333"/>
      <c r="JRB218" s="334"/>
      <c r="JRC218" s="389"/>
      <c r="JRD218" s="224"/>
      <c r="JRE218" s="224"/>
      <c r="JRF218" s="335"/>
      <c r="JRG218" s="335"/>
      <c r="JRH218" s="224"/>
      <c r="JRI218" s="389"/>
      <c r="JRJ218" s="389"/>
      <c r="JRK218" s="333"/>
      <c r="JRL218" s="334"/>
      <c r="JRM218" s="389"/>
      <c r="JRN218" s="224"/>
      <c r="JRO218" s="224"/>
      <c r="JRP218" s="335"/>
      <c r="JRQ218" s="335"/>
      <c r="JRR218" s="224"/>
      <c r="JRS218" s="389"/>
      <c r="JRT218" s="389"/>
      <c r="JRU218" s="333"/>
      <c r="JRV218" s="334"/>
      <c r="JRW218" s="389"/>
      <c r="JRX218" s="224"/>
      <c r="JRY218" s="224"/>
      <c r="JRZ218" s="335"/>
      <c r="JSA218" s="335"/>
      <c r="JSB218" s="224"/>
      <c r="JSC218" s="389"/>
      <c r="JSD218" s="389"/>
      <c r="JSE218" s="333"/>
      <c r="JSF218" s="334"/>
      <c r="JSG218" s="389"/>
      <c r="JSH218" s="224"/>
      <c r="JSI218" s="224"/>
      <c r="JSJ218" s="335"/>
      <c r="JSK218" s="335"/>
      <c r="JSL218" s="224"/>
      <c r="JSM218" s="389"/>
      <c r="JSN218" s="389"/>
      <c r="JSO218" s="333"/>
      <c r="JSP218" s="334"/>
      <c r="JSQ218" s="389"/>
      <c r="JSR218" s="224"/>
      <c r="JSS218" s="224"/>
      <c r="JST218" s="335"/>
      <c r="JSU218" s="335"/>
      <c r="JSV218" s="224"/>
      <c r="JSW218" s="389"/>
      <c r="JSX218" s="389"/>
      <c r="JSY218" s="333"/>
      <c r="JSZ218" s="334"/>
      <c r="JTA218" s="389"/>
      <c r="JTB218" s="224"/>
      <c r="JTC218" s="224"/>
      <c r="JTD218" s="335"/>
      <c r="JTE218" s="335"/>
      <c r="JTF218" s="224"/>
      <c r="JTG218" s="389"/>
      <c r="JTH218" s="389"/>
      <c r="JTI218" s="333"/>
      <c r="JTJ218" s="334"/>
      <c r="JTK218" s="389"/>
      <c r="JTL218" s="224"/>
      <c r="JTM218" s="224"/>
      <c r="JTN218" s="335"/>
      <c r="JTO218" s="335"/>
      <c r="JTP218" s="224"/>
      <c r="JTQ218" s="389"/>
      <c r="JTR218" s="389"/>
      <c r="JTS218" s="333"/>
      <c r="JTT218" s="334"/>
      <c r="JTU218" s="389"/>
      <c r="JTV218" s="224"/>
      <c r="JTW218" s="224"/>
      <c r="JTX218" s="335"/>
      <c r="JTY218" s="335"/>
      <c r="JTZ218" s="224"/>
      <c r="JUA218" s="389"/>
      <c r="JUB218" s="389"/>
      <c r="JUC218" s="333"/>
      <c r="JUD218" s="334"/>
      <c r="JUE218" s="389"/>
      <c r="JUF218" s="224"/>
      <c r="JUG218" s="224"/>
      <c r="JUH218" s="335"/>
      <c r="JUI218" s="335"/>
      <c r="JUJ218" s="224"/>
      <c r="JUK218" s="389"/>
      <c r="JUL218" s="389"/>
      <c r="JUM218" s="333"/>
      <c r="JUN218" s="334"/>
      <c r="JUO218" s="389"/>
      <c r="JUP218" s="224"/>
      <c r="JUQ218" s="224"/>
      <c r="JUR218" s="335"/>
      <c r="JUS218" s="335"/>
      <c r="JUT218" s="224"/>
      <c r="JUU218" s="389"/>
      <c r="JUV218" s="389"/>
      <c r="JUW218" s="333"/>
      <c r="JUX218" s="334"/>
      <c r="JUY218" s="389"/>
      <c r="JUZ218" s="224"/>
      <c r="JVA218" s="224"/>
      <c r="JVB218" s="335"/>
      <c r="JVC218" s="335"/>
      <c r="JVD218" s="224"/>
      <c r="JVE218" s="389"/>
      <c r="JVF218" s="389"/>
      <c r="JVG218" s="333"/>
      <c r="JVH218" s="334"/>
      <c r="JVI218" s="389"/>
      <c r="JVJ218" s="224"/>
      <c r="JVK218" s="224"/>
      <c r="JVL218" s="335"/>
      <c r="JVM218" s="335"/>
      <c r="JVN218" s="224"/>
      <c r="JVO218" s="389"/>
      <c r="JVP218" s="389"/>
      <c r="JVQ218" s="333"/>
      <c r="JVR218" s="334"/>
      <c r="JVS218" s="389"/>
      <c r="JVT218" s="224"/>
      <c r="JVU218" s="224"/>
      <c r="JVV218" s="335"/>
      <c r="JVW218" s="335"/>
      <c r="JVX218" s="224"/>
      <c r="JVY218" s="389"/>
      <c r="JVZ218" s="389"/>
      <c r="JWA218" s="333"/>
      <c r="JWB218" s="334"/>
      <c r="JWC218" s="389"/>
      <c r="JWD218" s="224"/>
      <c r="JWE218" s="224"/>
      <c r="JWF218" s="335"/>
      <c r="JWG218" s="335"/>
      <c r="JWH218" s="224"/>
      <c r="JWI218" s="389"/>
      <c r="JWJ218" s="389"/>
      <c r="JWK218" s="333"/>
      <c r="JWL218" s="334"/>
      <c r="JWM218" s="389"/>
      <c r="JWN218" s="224"/>
      <c r="JWO218" s="224"/>
      <c r="JWP218" s="335"/>
      <c r="JWQ218" s="335"/>
      <c r="JWR218" s="224"/>
      <c r="JWS218" s="389"/>
      <c r="JWT218" s="389"/>
      <c r="JWU218" s="333"/>
      <c r="JWV218" s="334"/>
      <c r="JWW218" s="389"/>
      <c r="JWX218" s="224"/>
      <c r="JWY218" s="224"/>
      <c r="JWZ218" s="335"/>
      <c r="JXA218" s="335"/>
      <c r="JXB218" s="224"/>
      <c r="JXC218" s="389"/>
      <c r="JXD218" s="389"/>
      <c r="JXE218" s="333"/>
      <c r="JXF218" s="334"/>
      <c r="JXG218" s="389"/>
      <c r="JXH218" s="224"/>
      <c r="JXI218" s="224"/>
      <c r="JXJ218" s="335"/>
      <c r="JXK218" s="335"/>
      <c r="JXL218" s="224"/>
      <c r="JXM218" s="389"/>
      <c r="JXN218" s="389"/>
      <c r="JXO218" s="333"/>
      <c r="JXP218" s="334"/>
      <c r="JXQ218" s="389"/>
      <c r="JXR218" s="224"/>
      <c r="JXS218" s="224"/>
      <c r="JXT218" s="335"/>
      <c r="JXU218" s="335"/>
      <c r="JXV218" s="224"/>
      <c r="JXW218" s="389"/>
      <c r="JXX218" s="389"/>
      <c r="JXY218" s="333"/>
      <c r="JXZ218" s="334"/>
      <c r="JYA218" s="389"/>
      <c r="JYB218" s="224"/>
      <c r="JYC218" s="224"/>
      <c r="JYD218" s="335"/>
      <c r="JYE218" s="335"/>
      <c r="JYF218" s="224"/>
      <c r="JYG218" s="389"/>
      <c r="JYH218" s="389"/>
      <c r="JYI218" s="333"/>
      <c r="JYJ218" s="334"/>
      <c r="JYK218" s="389"/>
      <c r="JYL218" s="224"/>
      <c r="JYM218" s="224"/>
      <c r="JYN218" s="335"/>
      <c r="JYO218" s="335"/>
      <c r="JYP218" s="224"/>
      <c r="JYQ218" s="389"/>
      <c r="JYR218" s="389"/>
      <c r="JYS218" s="333"/>
      <c r="JYT218" s="334"/>
      <c r="JYU218" s="389"/>
      <c r="JYV218" s="224"/>
      <c r="JYW218" s="224"/>
      <c r="JYX218" s="335"/>
      <c r="JYY218" s="335"/>
      <c r="JYZ218" s="224"/>
      <c r="JZA218" s="389"/>
      <c r="JZB218" s="389"/>
      <c r="JZC218" s="333"/>
      <c r="JZD218" s="334"/>
      <c r="JZE218" s="389"/>
      <c r="JZF218" s="224"/>
      <c r="JZG218" s="224"/>
      <c r="JZH218" s="335"/>
      <c r="JZI218" s="335"/>
      <c r="JZJ218" s="224"/>
      <c r="JZK218" s="389"/>
      <c r="JZL218" s="389"/>
      <c r="JZM218" s="333"/>
      <c r="JZN218" s="334"/>
      <c r="JZO218" s="389"/>
      <c r="JZP218" s="224"/>
      <c r="JZQ218" s="224"/>
      <c r="JZR218" s="335"/>
      <c r="JZS218" s="335"/>
      <c r="JZT218" s="224"/>
      <c r="JZU218" s="389"/>
      <c r="JZV218" s="389"/>
      <c r="JZW218" s="333"/>
      <c r="JZX218" s="334"/>
      <c r="JZY218" s="389"/>
      <c r="JZZ218" s="224"/>
      <c r="KAA218" s="224"/>
      <c r="KAB218" s="335"/>
      <c r="KAC218" s="335"/>
      <c r="KAD218" s="224"/>
      <c r="KAE218" s="389"/>
      <c r="KAF218" s="389"/>
      <c r="KAG218" s="333"/>
      <c r="KAH218" s="334"/>
      <c r="KAI218" s="389"/>
      <c r="KAJ218" s="224"/>
      <c r="KAK218" s="224"/>
      <c r="KAL218" s="335"/>
      <c r="KAM218" s="335"/>
      <c r="KAN218" s="224"/>
      <c r="KAO218" s="389"/>
      <c r="KAP218" s="389"/>
      <c r="KAQ218" s="333"/>
      <c r="KAR218" s="334"/>
      <c r="KAS218" s="389"/>
      <c r="KAT218" s="224"/>
      <c r="KAU218" s="224"/>
      <c r="KAV218" s="335"/>
      <c r="KAW218" s="335"/>
      <c r="KAX218" s="224"/>
      <c r="KAY218" s="389"/>
      <c r="KAZ218" s="389"/>
      <c r="KBA218" s="333"/>
      <c r="KBB218" s="334"/>
      <c r="KBC218" s="389"/>
      <c r="KBD218" s="224"/>
      <c r="KBE218" s="224"/>
      <c r="KBF218" s="335"/>
      <c r="KBG218" s="335"/>
      <c r="KBH218" s="224"/>
      <c r="KBI218" s="389"/>
      <c r="KBJ218" s="389"/>
      <c r="KBK218" s="333"/>
      <c r="KBL218" s="334"/>
      <c r="KBM218" s="389"/>
      <c r="KBN218" s="224"/>
      <c r="KBO218" s="224"/>
      <c r="KBP218" s="335"/>
      <c r="KBQ218" s="335"/>
      <c r="KBR218" s="224"/>
      <c r="KBS218" s="389"/>
      <c r="KBT218" s="389"/>
      <c r="KBU218" s="333"/>
      <c r="KBV218" s="334"/>
      <c r="KBW218" s="389"/>
      <c r="KBX218" s="224"/>
      <c r="KBY218" s="224"/>
      <c r="KBZ218" s="335"/>
      <c r="KCA218" s="335"/>
      <c r="KCB218" s="224"/>
      <c r="KCC218" s="389"/>
      <c r="KCD218" s="389"/>
      <c r="KCE218" s="333"/>
      <c r="KCF218" s="334"/>
      <c r="KCG218" s="389"/>
      <c r="KCH218" s="224"/>
      <c r="KCI218" s="224"/>
      <c r="KCJ218" s="335"/>
      <c r="KCK218" s="335"/>
      <c r="KCL218" s="224"/>
      <c r="KCM218" s="389"/>
      <c r="KCN218" s="389"/>
      <c r="KCO218" s="333"/>
      <c r="KCP218" s="334"/>
      <c r="KCQ218" s="389"/>
      <c r="KCR218" s="224"/>
      <c r="KCS218" s="224"/>
      <c r="KCT218" s="335"/>
      <c r="KCU218" s="335"/>
      <c r="KCV218" s="224"/>
      <c r="KCW218" s="389"/>
      <c r="KCX218" s="389"/>
      <c r="KCY218" s="333"/>
      <c r="KCZ218" s="334"/>
      <c r="KDA218" s="389"/>
      <c r="KDB218" s="224"/>
      <c r="KDC218" s="224"/>
      <c r="KDD218" s="335"/>
      <c r="KDE218" s="335"/>
      <c r="KDF218" s="224"/>
      <c r="KDG218" s="389"/>
      <c r="KDH218" s="389"/>
      <c r="KDI218" s="333"/>
      <c r="KDJ218" s="334"/>
      <c r="KDK218" s="389"/>
      <c r="KDL218" s="224"/>
      <c r="KDM218" s="224"/>
      <c r="KDN218" s="335"/>
      <c r="KDO218" s="335"/>
      <c r="KDP218" s="224"/>
      <c r="KDQ218" s="389"/>
      <c r="KDR218" s="389"/>
      <c r="KDS218" s="333"/>
      <c r="KDT218" s="334"/>
      <c r="KDU218" s="389"/>
      <c r="KDV218" s="224"/>
      <c r="KDW218" s="224"/>
      <c r="KDX218" s="335"/>
      <c r="KDY218" s="335"/>
      <c r="KDZ218" s="224"/>
      <c r="KEA218" s="389"/>
      <c r="KEB218" s="389"/>
      <c r="KEC218" s="333"/>
      <c r="KED218" s="334"/>
      <c r="KEE218" s="389"/>
      <c r="KEF218" s="224"/>
      <c r="KEG218" s="224"/>
      <c r="KEH218" s="335"/>
      <c r="KEI218" s="335"/>
      <c r="KEJ218" s="224"/>
      <c r="KEK218" s="389"/>
      <c r="KEL218" s="389"/>
      <c r="KEM218" s="333"/>
      <c r="KEN218" s="334"/>
      <c r="KEO218" s="389"/>
      <c r="KEP218" s="224"/>
      <c r="KEQ218" s="224"/>
      <c r="KER218" s="335"/>
      <c r="KES218" s="335"/>
      <c r="KET218" s="224"/>
      <c r="KEU218" s="389"/>
      <c r="KEV218" s="389"/>
      <c r="KEW218" s="333"/>
      <c r="KEX218" s="334"/>
      <c r="KEY218" s="389"/>
      <c r="KEZ218" s="224"/>
      <c r="KFA218" s="224"/>
      <c r="KFB218" s="335"/>
      <c r="KFC218" s="335"/>
      <c r="KFD218" s="224"/>
      <c r="KFE218" s="389"/>
      <c r="KFF218" s="389"/>
      <c r="KFG218" s="333"/>
      <c r="KFH218" s="334"/>
      <c r="KFI218" s="389"/>
      <c r="KFJ218" s="224"/>
      <c r="KFK218" s="224"/>
      <c r="KFL218" s="335"/>
      <c r="KFM218" s="335"/>
      <c r="KFN218" s="224"/>
      <c r="KFO218" s="389"/>
      <c r="KFP218" s="389"/>
      <c r="KFQ218" s="333"/>
      <c r="KFR218" s="334"/>
      <c r="KFS218" s="389"/>
      <c r="KFT218" s="224"/>
      <c r="KFU218" s="224"/>
      <c r="KFV218" s="335"/>
      <c r="KFW218" s="335"/>
      <c r="KFX218" s="224"/>
      <c r="KFY218" s="389"/>
      <c r="KFZ218" s="389"/>
      <c r="KGA218" s="333"/>
      <c r="KGB218" s="334"/>
      <c r="KGC218" s="389"/>
      <c r="KGD218" s="224"/>
      <c r="KGE218" s="224"/>
      <c r="KGF218" s="335"/>
      <c r="KGG218" s="335"/>
      <c r="KGH218" s="224"/>
      <c r="KGI218" s="389"/>
      <c r="KGJ218" s="389"/>
      <c r="KGK218" s="333"/>
      <c r="KGL218" s="334"/>
      <c r="KGM218" s="389"/>
      <c r="KGN218" s="224"/>
      <c r="KGO218" s="224"/>
      <c r="KGP218" s="335"/>
      <c r="KGQ218" s="335"/>
      <c r="KGR218" s="224"/>
      <c r="KGS218" s="389"/>
      <c r="KGT218" s="389"/>
      <c r="KGU218" s="333"/>
      <c r="KGV218" s="334"/>
      <c r="KGW218" s="389"/>
      <c r="KGX218" s="224"/>
      <c r="KGY218" s="224"/>
      <c r="KGZ218" s="335"/>
      <c r="KHA218" s="335"/>
      <c r="KHB218" s="224"/>
      <c r="KHC218" s="389"/>
      <c r="KHD218" s="389"/>
      <c r="KHE218" s="333"/>
      <c r="KHF218" s="334"/>
      <c r="KHG218" s="389"/>
      <c r="KHH218" s="224"/>
      <c r="KHI218" s="224"/>
      <c r="KHJ218" s="335"/>
      <c r="KHK218" s="335"/>
      <c r="KHL218" s="224"/>
      <c r="KHM218" s="389"/>
      <c r="KHN218" s="389"/>
      <c r="KHO218" s="333"/>
      <c r="KHP218" s="334"/>
      <c r="KHQ218" s="389"/>
      <c r="KHR218" s="224"/>
      <c r="KHS218" s="224"/>
      <c r="KHT218" s="335"/>
      <c r="KHU218" s="335"/>
      <c r="KHV218" s="224"/>
      <c r="KHW218" s="389"/>
      <c r="KHX218" s="389"/>
      <c r="KHY218" s="333"/>
      <c r="KHZ218" s="334"/>
      <c r="KIA218" s="389"/>
      <c r="KIB218" s="224"/>
      <c r="KIC218" s="224"/>
      <c r="KID218" s="335"/>
      <c r="KIE218" s="335"/>
      <c r="KIF218" s="224"/>
      <c r="KIG218" s="389"/>
      <c r="KIH218" s="389"/>
      <c r="KII218" s="333"/>
      <c r="KIJ218" s="334"/>
      <c r="KIK218" s="389"/>
      <c r="KIL218" s="224"/>
      <c r="KIM218" s="224"/>
      <c r="KIN218" s="335"/>
      <c r="KIO218" s="335"/>
      <c r="KIP218" s="224"/>
      <c r="KIQ218" s="389"/>
      <c r="KIR218" s="389"/>
      <c r="KIS218" s="333"/>
      <c r="KIT218" s="334"/>
      <c r="KIU218" s="389"/>
      <c r="KIV218" s="224"/>
      <c r="KIW218" s="224"/>
      <c r="KIX218" s="335"/>
      <c r="KIY218" s="335"/>
      <c r="KIZ218" s="224"/>
      <c r="KJA218" s="389"/>
      <c r="KJB218" s="389"/>
      <c r="KJC218" s="333"/>
      <c r="KJD218" s="334"/>
      <c r="KJE218" s="389"/>
      <c r="KJF218" s="224"/>
      <c r="KJG218" s="224"/>
      <c r="KJH218" s="335"/>
      <c r="KJI218" s="335"/>
      <c r="KJJ218" s="224"/>
      <c r="KJK218" s="389"/>
      <c r="KJL218" s="389"/>
      <c r="KJM218" s="333"/>
      <c r="KJN218" s="334"/>
      <c r="KJO218" s="389"/>
      <c r="KJP218" s="224"/>
      <c r="KJQ218" s="224"/>
      <c r="KJR218" s="335"/>
      <c r="KJS218" s="335"/>
      <c r="KJT218" s="224"/>
      <c r="KJU218" s="389"/>
      <c r="KJV218" s="389"/>
      <c r="KJW218" s="333"/>
      <c r="KJX218" s="334"/>
      <c r="KJY218" s="389"/>
      <c r="KJZ218" s="224"/>
      <c r="KKA218" s="224"/>
      <c r="KKB218" s="335"/>
      <c r="KKC218" s="335"/>
      <c r="KKD218" s="224"/>
      <c r="KKE218" s="389"/>
      <c r="KKF218" s="389"/>
      <c r="KKG218" s="333"/>
      <c r="KKH218" s="334"/>
      <c r="KKI218" s="389"/>
      <c r="KKJ218" s="224"/>
      <c r="KKK218" s="224"/>
      <c r="KKL218" s="335"/>
      <c r="KKM218" s="335"/>
      <c r="KKN218" s="224"/>
      <c r="KKO218" s="389"/>
      <c r="KKP218" s="389"/>
      <c r="KKQ218" s="333"/>
      <c r="KKR218" s="334"/>
      <c r="KKS218" s="389"/>
      <c r="KKT218" s="224"/>
      <c r="KKU218" s="224"/>
      <c r="KKV218" s="335"/>
      <c r="KKW218" s="335"/>
      <c r="KKX218" s="224"/>
      <c r="KKY218" s="389"/>
      <c r="KKZ218" s="389"/>
      <c r="KLA218" s="333"/>
      <c r="KLB218" s="334"/>
      <c r="KLC218" s="389"/>
      <c r="KLD218" s="224"/>
      <c r="KLE218" s="224"/>
      <c r="KLF218" s="335"/>
      <c r="KLG218" s="335"/>
      <c r="KLH218" s="224"/>
      <c r="KLI218" s="389"/>
      <c r="KLJ218" s="389"/>
      <c r="KLK218" s="333"/>
      <c r="KLL218" s="334"/>
      <c r="KLM218" s="389"/>
      <c r="KLN218" s="224"/>
      <c r="KLO218" s="224"/>
      <c r="KLP218" s="335"/>
      <c r="KLQ218" s="335"/>
      <c r="KLR218" s="224"/>
      <c r="KLS218" s="389"/>
      <c r="KLT218" s="389"/>
      <c r="KLU218" s="333"/>
      <c r="KLV218" s="334"/>
      <c r="KLW218" s="389"/>
      <c r="KLX218" s="224"/>
      <c r="KLY218" s="224"/>
      <c r="KLZ218" s="335"/>
      <c r="KMA218" s="335"/>
      <c r="KMB218" s="224"/>
      <c r="KMC218" s="389"/>
      <c r="KMD218" s="389"/>
      <c r="KME218" s="333"/>
      <c r="KMF218" s="334"/>
      <c r="KMG218" s="389"/>
      <c r="KMH218" s="224"/>
      <c r="KMI218" s="224"/>
      <c r="KMJ218" s="335"/>
      <c r="KMK218" s="335"/>
      <c r="KML218" s="224"/>
      <c r="KMM218" s="389"/>
      <c r="KMN218" s="389"/>
      <c r="KMO218" s="333"/>
      <c r="KMP218" s="334"/>
      <c r="KMQ218" s="389"/>
      <c r="KMR218" s="224"/>
      <c r="KMS218" s="224"/>
      <c r="KMT218" s="335"/>
      <c r="KMU218" s="335"/>
      <c r="KMV218" s="224"/>
      <c r="KMW218" s="389"/>
      <c r="KMX218" s="389"/>
      <c r="KMY218" s="333"/>
      <c r="KMZ218" s="334"/>
      <c r="KNA218" s="389"/>
      <c r="KNB218" s="224"/>
      <c r="KNC218" s="224"/>
      <c r="KND218" s="335"/>
      <c r="KNE218" s="335"/>
      <c r="KNF218" s="224"/>
      <c r="KNG218" s="389"/>
      <c r="KNH218" s="389"/>
      <c r="KNI218" s="333"/>
      <c r="KNJ218" s="334"/>
      <c r="KNK218" s="389"/>
      <c r="KNL218" s="224"/>
      <c r="KNM218" s="224"/>
      <c r="KNN218" s="335"/>
      <c r="KNO218" s="335"/>
      <c r="KNP218" s="224"/>
      <c r="KNQ218" s="389"/>
      <c r="KNR218" s="389"/>
      <c r="KNS218" s="333"/>
      <c r="KNT218" s="334"/>
      <c r="KNU218" s="389"/>
      <c r="KNV218" s="224"/>
      <c r="KNW218" s="224"/>
      <c r="KNX218" s="335"/>
      <c r="KNY218" s="335"/>
      <c r="KNZ218" s="224"/>
      <c r="KOA218" s="389"/>
      <c r="KOB218" s="389"/>
      <c r="KOC218" s="333"/>
      <c r="KOD218" s="334"/>
      <c r="KOE218" s="389"/>
      <c r="KOF218" s="224"/>
      <c r="KOG218" s="224"/>
      <c r="KOH218" s="335"/>
      <c r="KOI218" s="335"/>
      <c r="KOJ218" s="224"/>
      <c r="KOK218" s="389"/>
      <c r="KOL218" s="389"/>
      <c r="KOM218" s="333"/>
      <c r="KON218" s="334"/>
      <c r="KOO218" s="389"/>
      <c r="KOP218" s="224"/>
      <c r="KOQ218" s="224"/>
      <c r="KOR218" s="335"/>
      <c r="KOS218" s="335"/>
      <c r="KOT218" s="224"/>
      <c r="KOU218" s="389"/>
      <c r="KOV218" s="389"/>
      <c r="KOW218" s="333"/>
      <c r="KOX218" s="334"/>
      <c r="KOY218" s="389"/>
      <c r="KOZ218" s="224"/>
      <c r="KPA218" s="224"/>
      <c r="KPB218" s="335"/>
      <c r="KPC218" s="335"/>
      <c r="KPD218" s="224"/>
      <c r="KPE218" s="389"/>
      <c r="KPF218" s="389"/>
      <c r="KPG218" s="333"/>
      <c r="KPH218" s="334"/>
      <c r="KPI218" s="389"/>
      <c r="KPJ218" s="224"/>
      <c r="KPK218" s="224"/>
      <c r="KPL218" s="335"/>
      <c r="KPM218" s="335"/>
      <c r="KPN218" s="224"/>
      <c r="KPO218" s="389"/>
      <c r="KPP218" s="389"/>
      <c r="KPQ218" s="333"/>
      <c r="KPR218" s="334"/>
      <c r="KPS218" s="389"/>
      <c r="KPT218" s="224"/>
      <c r="KPU218" s="224"/>
      <c r="KPV218" s="335"/>
      <c r="KPW218" s="335"/>
      <c r="KPX218" s="224"/>
      <c r="KPY218" s="389"/>
      <c r="KPZ218" s="389"/>
      <c r="KQA218" s="333"/>
      <c r="KQB218" s="334"/>
      <c r="KQC218" s="389"/>
      <c r="KQD218" s="224"/>
      <c r="KQE218" s="224"/>
      <c r="KQF218" s="335"/>
      <c r="KQG218" s="335"/>
      <c r="KQH218" s="224"/>
      <c r="KQI218" s="389"/>
      <c r="KQJ218" s="389"/>
      <c r="KQK218" s="333"/>
      <c r="KQL218" s="334"/>
      <c r="KQM218" s="389"/>
      <c r="KQN218" s="224"/>
      <c r="KQO218" s="224"/>
      <c r="KQP218" s="335"/>
      <c r="KQQ218" s="335"/>
      <c r="KQR218" s="224"/>
      <c r="KQS218" s="389"/>
      <c r="KQT218" s="389"/>
      <c r="KQU218" s="333"/>
      <c r="KQV218" s="334"/>
      <c r="KQW218" s="389"/>
      <c r="KQX218" s="224"/>
      <c r="KQY218" s="224"/>
      <c r="KQZ218" s="335"/>
      <c r="KRA218" s="335"/>
      <c r="KRB218" s="224"/>
      <c r="KRC218" s="389"/>
      <c r="KRD218" s="389"/>
      <c r="KRE218" s="333"/>
      <c r="KRF218" s="334"/>
      <c r="KRG218" s="389"/>
      <c r="KRH218" s="224"/>
      <c r="KRI218" s="224"/>
      <c r="KRJ218" s="335"/>
      <c r="KRK218" s="335"/>
      <c r="KRL218" s="224"/>
      <c r="KRM218" s="389"/>
      <c r="KRN218" s="389"/>
      <c r="KRO218" s="333"/>
      <c r="KRP218" s="334"/>
      <c r="KRQ218" s="389"/>
      <c r="KRR218" s="224"/>
      <c r="KRS218" s="224"/>
      <c r="KRT218" s="335"/>
      <c r="KRU218" s="335"/>
      <c r="KRV218" s="224"/>
      <c r="KRW218" s="389"/>
      <c r="KRX218" s="389"/>
      <c r="KRY218" s="333"/>
      <c r="KRZ218" s="334"/>
      <c r="KSA218" s="389"/>
      <c r="KSB218" s="224"/>
      <c r="KSC218" s="224"/>
      <c r="KSD218" s="335"/>
      <c r="KSE218" s="335"/>
      <c r="KSF218" s="224"/>
      <c r="KSG218" s="389"/>
      <c r="KSH218" s="389"/>
      <c r="KSI218" s="333"/>
      <c r="KSJ218" s="334"/>
      <c r="KSK218" s="389"/>
      <c r="KSL218" s="224"/>
      <c r="KSM218" s="224"/>
      <c r="KSN218" s="335"/>
      <c r="KSO218" s="335"/>
      <c r="KSP218" s="224"/>
      <c r="KSQ218" s="389"/>
      <c r="KSR218" s="389"/>
      <c r="KSS218" s="333"/>
      <c r="KST218" s="334"/>
      <c r="KSU218" s="389"/>
      <c r="KSV218" s="224"/>
      <c r="KSW218" s="224"/>
      <c r="KSX218" s="335"/>
      <c r="KSY218" s="335"/>
      <c r="KSZ218" s="224"/>
      <c r="KTA218" s="389"/>
      <c r="KTB218" s="389"/>
      <c r="KTC218" s="333"/>
      <c r="KTD218" s="334"/>
      <c r="KTE218" s="389"/>
      <c r="KTF218" s="224"/>
      <c r="KTG218" s="224"/>
      <c r="KTH218" s="335"/>
      <c r="KTI218" s="335"/>
      <c r="KTJ218" s="224"/>
      <c r="KTK218" s="389"/>
      <c r="KTL218" s="389"/>
      <c r="KTM218" s="333"/>
      <c r="KTN218" s="334"/>
      <c r="KTO218" s="389"/>
      <c r="KTP218" s="224"/>
      <c r="KTQ218" s="224"/>
      <c r="KTR218" s="335"/>
      <c r="KTS218" s="335"/>
      <c r="KTT218" s="224"/>
      <c r="KTU218" s="389"/>
      <c r="KTV218" s="389"/>
      <c r="KTW218" s="333"/>
      <c r="KTX218" s="334"/>
      <c r="KTY218" s="389"/>
      <c r="KTZ218" s="224"/>
      <c r="KUA218" s="224"/>
      <c r="KUB218" s="335"/>
      <c r="KUC218" s="335"/>
      <c r="KUD218" s="224"/>
      <c r="KUE218" s="389"/>
      <c r="KUF218" s="389"/>
      <c r="KUG218" s="333"/>
      <c r="KUH218" s="334"/>
      <c r="KUI218" s="389"/>
      <c r="KUJ218" s="224"/>
      <c r="KUK218" s="224"/>
      <c r="KUL218" s="335"/>
      <c r="KUM218" s="335"/>
      <c r="KUN218" s="224"/>
      <c r="KUO218" s="389"/>
      <c r="KUP218" s="389"/>
      <c r="KUQ218" s="333"/>
      <c r="KUR218" s="334"/>
      <c r="KUS218" s="389"/>
      <c r="KUT218" s="224"/>
      <c r="KUU218" s="224"/>
      <c r="KUV218" s="335"/>
      <c r="KUW218" s="335"/>
      <c r="KUX218" s="224"/>
      <c r="KUY218" s="389"/>
      <c r="KUZ218" s="389"/>
      <c r="KVA218" s="333"/>
      <c r="KVB218" s="334"/>
      <c r="KVC218" s="389"/>
      <c r="KVD218" s="224"/>
      <c r="KVE218" s="224"/>
      <c r="KVF218" s="335"/>
      <c r="KVG218" s="335"/>
      <c r="KVH218" s="224"/>
      <c r="KVI218" s="389"/>
      <c r="KVJ218" s="389"/>
      <c r="KVK218" s="333"/>
      <c r="KVL218" s="334"/>
      <c r="KVM218" s="389"/>
      <c r="KVN218" s="224"/>
      <c r="KVO218" s="224"/>
      <c r="KVP218" s="335"/>
      <c r="KVQ218" s="335"/>
      <c r="KVR218" s="224"/>
      <c r="KVS218" s="389"/>
      <c r="KVT218" s="389"/>
      <c r="KVU218" s="333"/>
      <c r="KVV218" s="334"/>
      <c r="KVW218" s="389"/>
      <c r="KVX218" s="224"/>
      <c r="KVY218" s="224"/>
      <c r="KVZ218" s="335"/>
      <c r="KWA218" s="335"/>
      <c r="KWB218" s="224"/>
      <c r="KWC218" s="389"/>
      <c r="KWD218" s="389"/>
      <c r="KWE218" s="333"/>
      <c r="KWF218" s="334"/>
      <c r="KWG218" s="389"/>
      <c r="KWH218" s="224"/>
      <c r="KWI218" s="224"/>
      <c r="KWJ218" s="335"/>
      <c r="KWK218" s="335"/>
      <c r="KWL218" s="224"/>
      <c r="KWM218" s="389"/>
      <c r="KWN218" s="389"/>
      <c r="KWO218" s="333"/>
      <c r="KWP218" s="334"/>
      <c r="KWQ218" s="389"/>
      <c r="KWR218" s="224"/>
      <c r="KWS218" s="224"/>
      <c r="KWT218" s="335"/>
      <c r="KWU218" s="335"/>
      <c r="KWV218" s="224"/>
      <c r="KWW218" s="389"/>
      <c r="KWX218" s="389"/>
      <c r="KWY218" s="333"/>
      <c r="KWZ218" s="334"/>
      <c r="KXA218" s="389"/>
      <c r="KXB218" s="224"/>
      <c r="KXC218" s="224"/>
      <c r="KXD218" s="335"/>
      <c r="KXE218" s="335"/>
      <c r="KXF218" s="224"/>
      <c r="KXG218" s="389"/>
      <c r="KXH218" s="389"/>
      <c r="KXI218" s="333"/>
      <c r="KXJ218" s="334"/>
      <c r="KXK218" s="389"/>
      <c r="KXL218" s="224"/>
      <c r="KXM218" s="224"/>
      <c r="KXN218" s="335"/>
      <c r="KXO218" s="335"/>
      <c r="KXP218" s="224"/>
      <c r="KXQ218" s="389"/>
      <c r="KXR218" s="389"/>
      <c r="KXS218" s="333"/>
      <c r="KXT218" s="334"/>
      <c r="KXU218" s="389"/>
      <c r="KXV218" s="224"/>
      <c r="KXW218" s="224"/>
      <c r="KXX218" s="335"/>
      <c r="KXY218" s="335"/>
      <c r="KXZ218" s="224"/>
      <c r="KYA218" s="389"/>
      <c r="KYB218" s="389"/>
      <c r="KYC218" s="333"/>
      <c r="KYD218" s="334"/>
      <c r="KYE218" s="389"/>
      <c r="KYF218" s="224"/>
      <c r="KYG218" s="224"/>
      <c r="KYH218" s="335"/>
      <c r="KYI218" s="335"/>
      <c r="KYJ218" s="224"/>
      <c r="KYK218" s="389"/>
      <c r="KYL218" s="389"/>
      <c r="KYM218" s="333"/>
      <c r="KYN218" s="334"/>
      <c r="KYO218" s="389"/>
      <c r="KYP218" s="224"/>
      <c r="KYQ218" s="224"/>
      <c r="KYR218" s="335"/>
      <c r="KYS218" s="335"/>
      <c r="KYT218" s="224"/>
      <c r="KYU218" s="389"/>
      <c r="KYV218" s="389"/>
      <c r="KYW218" s="333"/>
      <c r="KYX218" s="334"/>
      <c r="KYY218" s="389"/>
      <c r="KYZ218" s="224"/>
      <c r="KZA218" s="224"/>
      <c r="KZB218" s="335"/>
      <c r="KZC218" s="335"/>
      <c r="KZD218" s="224"/>
      <c r="KZE218" s="389"/>
      <c r="KZF218" s="389"/>
      <c r="KZG218" s="333"/>
      <c r="KZH218" s="334"/>
      <c r="KZI218" s="389"/>
      <c r="KZJ218" s="224"/>
      <c r="KZK218" s="224"/>
      <c r="KZL218" s="335"/>
      <c r="KZM218" s="335"/>
      <c r="KZN218" s="224"/>
      <c r="KZO218" s="389"/>
      <c r="KZP218" s="389"/>
      <c r="KZQ218" s="333"/>
      <c r="KZR218" s="334"/>
      <c r="KZS218" s="389"/>
      <c r="KZT218" s="224"/>
      <c r="KZU218" s="224"/>
      <c r="KZV218" s="335"/>
      <c r="KZW218" s="335"/>
      <c r="KZX218" s="224"/>
      <c r="KZY218" s="389"/>
      <c r="KZZ218" s="389"/>
      <c r="LAA218" s="333"/>
      <c r="LAB218" s="334"/>
      <c r="LAC218" s="389"/>
      <c r="LAD218" s="224"/>
      <c r="LAE218" s="224"/>
      <c r="LAF218" s="335"/>
      <c r="LAG218" s="335"/>
      <c r="LAH218" s="224"/>
      <c r="LAI218" s="389"/>
      <c r="LAJ218" s="389"/>
      <c r="LAK218" s="333"/>
      <c r="LAL218" s="334"/>
      <c r="LAM218" s="389"/>
      <c r="LAN218" s="224"/>
      <c r="LAO218" s="224"/>
      <c r="LAP218" s="335"/>
      <c r="LAQ218" s="335"/>
      <c r="LAR218" s="224"/>
      <c r="LAS218" s="389"/>
      <c r="LAT218" s="389"/>
      <c r="LAU218" s="333"/>
      <c r="LAV218" s="334"/>
      <c r="LAW218" s="389"/>
      <c r="LAX218" s="224"/>
      <c r="LAY218" s="224"/>
      <c r="LAZ218" s="335"/>
      <c r="LBA218" s="335"/>
      <c r="LBB218" s="224"/>
      <c r="LBC218" s="389"/>
      <c r="LBD218" s="389"/>
      <c r="LBE218" s="333"/>
      <c r="LBF218" s="334"/>
      <c r="LBG218" s="389"/>
      <c r="LBH218" s="224"/>
      <c r="LBI218" s="224"/>
      <c r="LBJ218" s="335"/>
      <c r="LBK218" s="335"/>
      <c r="LBL218" s="224"/>
      <c r="LBM218" s="389"/>
      <c r="LBN218" s="389"/>
      <c r="LBO218" s="333"/>
      <c r="LBP218" s="334"/>
      <c r="LBQ218" s="389"/>
      <c r="LBR218" s="224"/>
      <c r="LBS218" s="224"/>
      <c r="LBT218" s="335"/>
      <c r="LBU218" s="335"/>
      <c r="LBV218" s="224"/>
      <c r="LBW218" s="389"/>
      <c r="LBX218" s="389"/>
      <c r="LBY218" s="333"/>
      <c r="LBZ218" s="334"/>
      <c r="LCA218" s="389"/>
      <c r="LCB218" s="224"/>
      <c r="LCC218" s="224"/>
      <c r="LCD218" s="335"/>
      <c r="LCE218" s="335"/>
      <c r="LCF218" s="224"/>
      <c r="LCG218" s="389"/>
      <c r="LCH218" s="389"/>
      <c r="LCI218" s="333"/>
      <c r="LCJ218" s="334"/>
      <c r="LCK218" s="389"/>
      <c r="LCL218" s="224"/>
      <c r="LCM218" s="224"/>
      <c r="LCN218" s="335"/>
      <c r="LCO218" s="335"/>
      <c r="LCP218" s="224"/>
      <c r="LCQ218" s="389"/>
      <c r="LCR218" s="389"/>
      <c r="LCS218" s="333"/>
      <c r="LCT218" s="334"/>
      <c r="LCU218" s="389"/>
      <c r="LCV218" s="224"/>
      <c r="LCW218" s="224"/>
      <c r="LCX218" s="335"/>
      <c r="LCY218" s="335"/>
      <c r="LCZ218" s="224"/>
      <c r="LDA218" s="389"/>
      <c r="LDB218" s="389"/>
      <c r="LDC218" s="333"/>
      <c r="LDD218" s="334"/>
      <c r="LDE218" s="389"/>
      <c r="LDF218" s="224"/>
      <c r="LDG218" s="224"/>
      <c r="LDH218" s="335"/>
      <c r="LDI218" s="335"/>
      <c r="LDJ218" s="224"/>
      <c r="LDK218" s="389"/>
      <c r="LDL218" s="389"/>
      <c r="LDM218" s="333"/>
      <c r="LDN218" s="334"/>
      <c r="LDO218" s="389"/>
      <c r="LDP218" s="224"/>
      <c r="LDQ218" s="224"/>
      <c r="LDR218" s="335"/>
      <c r="LDS218" s="335"/>
      <c r="LDT218" s="224"/>
      <c r="LDU218" s="389"/>
      <c r="LDV218" s="389"/>
      <c r="LDW218" s="333"/>
      <c r="LDX218" s="334"/>
      <c r="LDY218" s="389"/>
      <c r="LDZ218" s="224"/>
      <c r="LEA218" s="224"/>
      <c r="LEB218" s="335"/>
      <c r="LEC218" s="335"/>
      <c r="LED218" s="224"/>
      <c r="LEE218" s="389"/>
      <c r="LEF218" s="389"/>
      <c r="LEG218" s="333"/>
      <c r="LEH218" s="334"/>
      <c r="LEI218" s="389"/>
      <c r="LEJ218" s="224"/>
      <c r="LEK218" s="224"/>
      <c r="LEL218" s="335"/>
      <c r="LEM218" s="335"/>
      <c r="LEN218" s="224"/>
      <c r="LEO218" s="389"/>
      <c r="LEP218" s="389"/>
      <c r="LEQ218" s="333"/>
      <c r="LER218" s="334"/>
      <c r="LES218" s="389"/>
      <c r="LET218" s="224"/>
      <c r="LEU218" s="224"/>
      <c r="LEV218" s="335"/>
      <c r="LEW218" s="335"/>
      <c r="LEX218" s="224"/>
      <c r="LEY218" s="389"/>
      <c r="LEZ218" s="389"/>
      <c r="LFA218" s="333"/>
      <c r="LFB218" s="334"/>
      <c r="LFC218" s="389"/>
      <c r="LFD218" s="224"/>
      <c r="LFE218" s="224"/>
      <c r="LFF218" s="335"/>
      <c r="LFG218" s="335"/>
      <c r="LFH218" s="224"/>
      <c r="LFI218" s="389"/>
      <c r="LFJ218" s="389"/>
      <c r="LFK218" s="333"/>
      <c r="LFL218" s="334"/>
      <c r="LFM218" s="389"/>
      <c r="LFN218" s="224"/>
      <c r="LFO218" s="224"/>
      <c r="LFP218" s="335"/>
      <c r="LFQ218" s="335"/>
      <c r="LFR218" s="224"/>
      <c r="LFS218" s="389"/>
      <c r="LFT218" s="389"/>
      <c r="LFU218" s="333"/>
      <c r="LFV218" s="334"/>
      <c r="LFW218" s="389"/>
      <c r="LFX218" s="224"/>
      <c r="LFY218" s="224"/>
      <c r="LFZ218" s="335"/>
      <c r="LGA218" s="335"/>
      <c r="LGB218" s="224"/>
      <c r="LGC218" s="389"/>
      <c r="LGD218" s="389"/>
      <c r="LGE218" s="333"/>
      <c r="LGF218" s="334"/>
      <c r="LGG218" s="389"/>
      <c r="LGH218" s="224"/>
      <c r="LGI218" s="224"/>
      <c r="LGJ218" s="335"/>
      <c r="LGK218" s="335"/>
      <c r="LGL218" s="224"/>
      <c r="LGM218" s="389"/>
      <c r="LGN218" s="389"/>
      <c r="LGO218" s="333"/>
      <c r="LGP218" s="334"/>
      <c r="LGQ218" s="389"/>
      <c r="LGR218" s="224"/>
      <c r="LGS218" s="224"/>
      <c r="LGT218" s="335"/>
      <c r="LGU218" s="335"/>
      <c r="LGV218" s="224"/>
      <c r="LGW218" s="389"/>
      <c r="LGX218" s="389"/>
      <c r="LGY218" s="333"/>
      <c r="LGZ218" s="334"/>
      <c r="LHA218" s="389"/>
      <c r="LHB218" s="224"/>
      <c r="LHC218" s="224"/>
      <c r="LHD218" s="335"/>
      <c r="LHE218" s="335"/>
      <c r="LHF218" s="224"/>
      <c r="LHG218" s="389"/>
      <c r="LHH218" s="389"/>
      <c r="LHI218" s="333"/>
      <c r="LHJ218" s="334"/>
      <c r="LHK218" s="389"/>
      <c r="LHL218" s="224"/>
      <c r="LHM218" s="224"/>
      <c r="LHN218" s="335"/>
      <c r="LHO218" s="335"/>
      <c r="LHP218" s="224"/>
      <c r="LHQ218" s="389"/>
      <c r="LHR218" s="389"/>
      <c r="LHS218" s="333"/>
      <c r="LHT218" s="334"/>
      <c r="LHU218" s="389"/>
      <c r="LHV218" s="224"/>
      <c r="LHW218" s="224"/>
      <c r="LHX218" s="335"/>
      <c r="LHY218" s="335"/>
      <c r="LHZ218" s="224"/>
      <c r="LIA218" s="389"/>
      <c r="LIB218" s="389"/>
      <c r="LIC218" s="333"/>
      <c r="LID218" s="334"/>
      <c r="LIE218" s="389"/>
      <c r="LIF218" s="224"/>
      <c r="LIG218" s="224"/>
      <c r="LIH218" s="335"/>
      <c r="LII218" s="335"/>
      <c r="LIJ218" s="224"/>
      <c r="LIK218" s="389"/>
      <c r="LIL218" s="389"/>
      <c r="LIM218" s="333"/>
      <c r="LIN218" s="334"/>
      <c r="LIO218" s="389"/>
      <c r="LIP218" s="224"/>
      <c r="LIQ218" s="224"/>
      <c r="LIR218" s="335"/>
      <c r="LIS218" s="335"/>
      <c r="LIT218" s="224"/>
      <c r="LIU218" s="389"/>
      <c r="LIV218" s="389"/>
      <c r="LIW218" s="333"/>
      <c r="LIX218" s="334"/>
      <c r="LIY218" s="389"/>
      <c r="LIZ218" s="224"/>
      <c r="LJA218" s="224"/>
      <c r="LJB218" s="335"/>
      <c r="LJC218" s="335"/>
      <c r="LJD218" s="224"/>
      <c r="LJE218" s="389"/>
      <c r="LJF218" s="389"/>
      <c r="LJG218" s="333"/>
      <c r="LJH218" s="334"/>
      <c r="LJI218" s="389"/>
      <c r="LJJ218" s="224"/>
      <c r="LJK218" s="224"/>
      <c r="LJL218" s="335"/>
      <c r="LJM218" s="335"/>
      <c r="LJN218" s="224"/>
      <c r="LJO218" s="389"/>
      <c r="LJP218" s="389"/>
      <c r="LJQ218" s="333"/>
      <c r="LJR218" s="334"/>
      <c r="LJS218" s="389"/>
      <c r="LJT218" s="224"/>
      <c r="LJU218" s="224"/>
      <c r="LJV218" s="335"/>
      <c r="LJW218" s="335"/>
      <c r="LJX218" s="224"/>
      <c r="LJY218" s="389"/>
      <c r="LJZ218" s="389"/>
      <c r="LKA218" s="333"/>
      <c r="LKB218" s="334"/>
      <c r="LKC218" s="389"/>
      <c r="LKD218" s="224"/>
      <c r="LKE218" s="224"/>
      <c r="LKF218" s="335"/>
      <c r="LKG218" s="335"/>
      <c r="LKH218" s="224"/>
      <c r="LKI218" s="389"/>
      <c r="LKJ218" s="389"/>
      <c r="LKK218" s="333"/>
      <c r="LKL218" s="334"/>
      <c r="LKM218" s="389"/>
      <c r="LKN218" s="224"/>
      <c r="LKO218" s="224"/>
      <c r="LKP218" s="335"/>
      <c r="LKQ218" s="335"/>
      <c r="LKR218" s="224"/>
      <c r="LKS218" s="389"/>
      <c r="LKT218" s="389"/>
      <c r="LKU218" s="333"/>
      <c r="LKV218" s="334"/>
      <c r="LKW218" s="389"/>
      <c r="LKX218" s="224"/>
      <c r="LKY218" s="224"/>
      <c r="LKZ218" s="335"/>
      <c r="LLA218" s="335"/>
      <c r="LLB218" s="224"/>
      <c r="LLC218" s="389"/>
      <c r="LLD218" s="389"/>
      <c r="LLE218" s="333"/>
      <c r="LLF218" s="334"/>
      <c r="LLG218" s="389"/>
      <c r="LLH218" s="224"/>
      <c r="LLI218" s="224"/>
      <c r="LLJ218" s="335"/>
      <c r="LLK218" s="335"/>
      <c r="LLL218" s="224"/>
      <c r="LLM218" s="389"/>
      <c r="LLN218" s="389"/>
      <c r="LLO218" s="333"/>
      <c r="LLP218" s="334"/>
      <c r="LLQ218" s="389"/>
      <c r="LLR218" s="224"/>
      <c r="LLS218" s="224"/>
      <c r="LLT218" s="335"/>
      <c r="LLU218" s="335"/>
      <c r="LLV218" s="224"/>
      <c r="LLW218" s="389"/>
      <c r="LLX218" s="389"/>
      <c r="LLY218" s="333"/>
      <c r="LLZ218" s="334"/>
      <c r="LMA218" s="389"/>
      <c r="LMB218" s="224"/>
      <c r="LMC218" s="224"/>
      <c r="LMD218" s="335"/>
      <c r="LME218" s="335"/>
      <c r="LMF218" s="224"/>
      <c r="LMG218" s="389"/>
      <c r="LMH218" s="389"/>
      <c r="LMI218" s="333"/>
      <c r="LMJ218" s="334"/>
      <c r="LMK218" s="389"/>
      <c r="LML218" s="224"/>
      <c r="LMM218" s="224"/>
      <c r="LMN218" s="335"/>
      <c r="LMO218" s="335"/>
      <c r="LMP218" s="224"/>
      <c r="LMQ218" s="389"/>
      <c r="LMR218" s="389"/>
      <c r="LMS218" s="333"/>
      <c r="LMT218" s="334"/>
      <c r="LMU218" s="389"/>
      <c r="LMV218" s="224"/>
      <c r="LMW218" s="224"/>
      <c r="LMX218" s="335"/>
      <c r="LMY218" s="335"/>
      <c r="LMZ218" s="224"/>
      <c r="LNA218" s="389"/>
      <c r="LNB218" s="389"/>
      <c r="LNC218" s="333"/>
      <c r="LND218" s="334"/>
      <c r="LNE218" s="389"/>
      <c r="LNF218" s="224"/>
      <c r="LNG218" s="224"/>
      <c r="LNH218" s="335"/>
      <c r="LNI218" s="335"/>
      <c r="LNJ218" s="224"/>
      <c r="LNK218" s="389"/>
      <c r="LNL218" s="389"/>
      <c r="LNM218" s="333"/>
      <c r="LNN218" s="334"/>
      <c r="LNO218" s="389"/>
      <c r="LNP218" s="224"/>
      <c r="LNQ218" s="224"/>
      <c r="LNR218" s="335"/>
      <c r="LNS218" s="335"/>
      <c r="LNT218" s="224"/>
      <c r="LNU218" s="389"/>
      <c r="LNV218" s="389"/>
      <c r="LNW218" s="333"/>
      <c r="LNX218" s="334"/>
      <c r="LNY218" s="389"/>
      <c r="LNZ218" s="224"/>
      <c r="LOA218" s="224"/>
      <c r="LOB218" s="335"/>
      <c r="LOC218" s="335"/>
      <c r="LOD218" s="224"/>
      <c r="LOE218" s="389"/>
      <c r="LOF218" s="389"/>
      <c r="LOG218" s="333"/>
      <c r="LOH218" s="334"/>
      <c r="LOI218" s="389"/>
      <c r="LOJ218" s="224"/>
      <c r="LOK218" s="224"/>
      <c r="LOL218" s="335"/>
      <c r="LOM218" s="335"/>
      <c r="LON218" s="224"/>
      <c r="LOO218" s="389"/>
      <c r="LOP218" s="389"/>
      <c r="LOQ218" s="333"/>
      <c r="LOR218" s="334"/>
      <c r="LOS218" s="389"/>
      <c r="LOT218" s="224"/>
      <c r="LOU218" s="224"/>
      <c r="LOV218" s="335"/>
      <c r="LOW218" s="335"/>
      <c r="LOX218" s="224"/>
      <c r="LOY218" s="389"/>
      <c r="LOZ218" s="389"/>
      <c r="LPA218" s="333"/>
      <c r="LPB218" s="334"/>
      <c r="LPC218" s="389"/>
      <c r="LPD218" s="224"/>
      <c r="LPE218" s="224"/>
      <c r="LPF218" s="335"/>
      <c r="LPG218" s="335"/>
      <c r="LPH218" s="224"/>
      <c r="LPI218" s="389"/>
      <c r="LPJ218" s="389"/>
      <c r="LPK218" s="333"/>
      <c r="LPL218" s="334"/>
      <c r="LPM218" s="389"/>
      <c r="LPN218" s="224"/>
      <c r="LPO218" s="224"/>
      <c r="LPP218" s="335"/>
      <c r="LPQ218" s="335"/>
      <c r="LPR218" s="224"/>
      <c r="LPS218" s="389"/>
      <c r="LPT218" s="389"/>
      <c r="LPU218" s="333"/>
      <c r="LPV218" s="334"/>
      <c r="LPW218" s="389"/>
      <c r="LPX218" s="224"/>
      <c r="LPY218" s="224"/>
      <c r="LPZ218" s="335"/>
      <c r="LQA218" s="335"/>
      <c r="LQB218" s="224"/>
      <c r="LQC218" s="389"/>
      <c r="LQD218" s="389"/>
      <c r="LQE218" s="333"/>
      <c r="LQF218" s="334"/>
      <c r="LQG218" s="389"/>
      <c r="LQH218" s="224"/>
      <c r="LQI218" s="224"/>
      <c r="LQJ218" s="335"/>
      <c r="LQK218" s="335"/>
      <c r="LQL218" s="224"/>
      <c r="LQM218" s="389"/>
      <c r="LQN218" s="389"/>
      <c r="LQO218" s="333"/>
      <c r="LQP218" s="334"/>
      <c r="LQQ218" s="389"/>
      <c r="LQR218" s="224"/>
      <c r="LQS218" s="224"/>
      <c r="LQT218" s="335"/>
      <c r="LQU218" s="335"/>
      <c r="LQV218" s="224"/>
      <c r="LQW218" s="389"/>
      <c r="LQX218" s="389"/>
      <c r="LQY218" s="333"/>
      <c r="LQZ218" s="334"/>
      <c r="LRA218" s="389"/>
      <c r="LRB218" s="224"/>
      <c r="LRC218" s="224"/>
      <c r="LRD218" s="335"/>
      <c r="LRE218" s="335"/>
      <c r="LRF218" s="224"/>
      <c r="LRG218" s="389"/>
      <c r="LRH218" s="389"/>
      <c r="LRI218" s="333"/>
      <c r="LRJ218" s="334"/>
      <c r="LRK218" s="389"/>
      <c r="LRL218" s="224"/>
      <c r="LRM218" s="224"/>
      <c r="LRN218" s="335"/>
      <c r="LRO218" s="335"/>
      <c r="LRP218" s="224"/>
      <c r="LRQ218" s="389"/>
      <c r="LRR218" s="389"/>
      <c r="LRS218" s="333"/>
      <c r="LRT218" s="334"/>
      <c r="LRU218" s="389"/>
      <c r="LRV218" s="224"/>
      <c r="LRW218" s="224"/>
      <c r="LRX218" s="335"/>
      <c r="LRY218" s="335"/>
      <c r="LRZ218" s="224"/>
      <c r="LSA218" s="389"/>
      <c r="LSB218" s="389"/>
      <c r="LSC218" s="333"/>
      <c r="LSD218" s="334"/>
      <c r="LSE218" s="389"/>
      <c r="LSF218" s="224"/>
      <c r="LSG218" s="224"/>
      <c r="LSH218" s="335"/>
      <c r="LSI218" s="335"/>
      <c r="LSJ218" s="224"/>
      <c r="LSK218" s="389"/>
      <c r="LSL218" s="389"/>
      <c r="LSM218" s="333"/>
      <c r="LSN218" s="334"/>
      <c r="LSO218" s="389"/>
      <c r="LSP218" s="224"/>
      <c r="LSQ218" s="224"/>
      <c r="LSR218" s="335"/>
      <c r="LSS218" s="335"/>
      <c r="LST218" s="224"/>
      <c r="LSU218" s="389"/>
      <c r="LSV218" s="389"/>
      <c r="LSW218" s="333"/>
      <c r="LSX218" s="334"/>
      <c r="LSY218" s="389"/>
      <c r="LSZ218" s="224"/>
      <c r="LTA218" s="224"/>
      <c r="LTB218" s="335"/>
      <c r="LTC218" s="335"/>
      <c r="LTD218" s="224"/>
      <c r="LTE218" s="389"/>
      <c r="LTF218" s="389"/>
      <c r="LTG218" s="333"/>
      <c r="LTH218" s="334"/>
      <c r="LTI218" s="389"/>
      <c r="LTJ218" s="224"/>
      <c r="LTK218" s="224"/>
      <c r="LTL218" s="335"/>
      <c r="LTM218" s="335"/>
      <c r="LTN218" s="224"/>
      <c r="LTO218" s="389"/>
      <c r="LTP218" s="389"/>
      <c r="LTQ218" s="333"/>
      <c r="LTR218" s="334"/>
      <c r="LTS218" s="389"/>
      <c r="LTT218" s="224"/>
      <c r="LTU218" s="224"/>
      <c r="LTV218" s="335"/>
      <c r="LTW218" s="335"/>
      <c r="LTX218" s="224"/>
      <c r="LTY218" s="389"/>
      <c r="LTZ218" s="389"/>
      <c r="LUA218" s="333"/>
      <c r="LUB218" s="334"/>
      <c r="LUC218" s="389"/>
      <c r="LUD218" s="224"/>
      <c r="LUE218" s="224"/>
      <c r="LUF218" s="335"/>
      <c r="LUG218" s="335"/>
      <c r="LUH218" s="224"/>
      <c r="LUI218" s="389"/>
      <c r="LUJ218" s="389"/>
      <c r="LUK218" s="333"/>
      <c r="LUL218" s="334"/>
      <c r="LUM218" s="389"/>
      <c r="LUN218" s="224"/>
      <c r="LUO218" s="224"/>
      <c r="LUP218" s="335"/>
      <c r="LUQ218" s="335"/>
      <c r="LUR218" s="224"/>
      <c r="LUS218" s="389"/>
      <c r="LUT218" s="389"/>
      <c r="LUU218" s="333"/>
      <c r="LUV218" s="334"/>
      <c r="LUW218" s="389"/>
      <c r="LUX218" s="224"/>
      <c r="LUY218" s="224"/>
      <c r="LUZ218" s="335"/>
      <c r="LVA218" s="335"/>
      <c r="LVB218" s="224"/>
      <c r="LVC218" s="389"/>
      <c r="LVD218" s="389"/>
      <c r="LVE218" s="333"/>
      <c r="LVF218" s="334"/>
      <c r="LVG218" s="389"/>
      <c r="LVH218" s="224"/>
      <c r="LVI218" s="224"/>
      <c r="LVJ218" s="335"/>
      <c r="LVK218" s="335"/>
      <c r="LVL218" s="224"/>
      <c r="LVM218" s="389"/>
      <c r="LVN218" s="389"/>
      <c r="LVO218" s="333"/>
      <c r="LVP218" s="334"/>
      <c r="LVQ218" s="389"/>
      <c r="LVR218" s="224"/>
      <c r="LVS218" s="224"/>
      <c r="LVT218" s="335"/>
      <c r="LVU218" s="335"/>
      <c r="LVV218" s="224"/>
      <c r="LVW218" s="389"/>
      <c r="LVX218" s="389"/>
      <c r="LVY218" s="333"/>
      <c r="LVZ218" s="334"/>
      <c r="LWA218" s="389"/>
      <c r="LWB218" s="224"/>
      <c r="LWC218" s="224"/>
      <c r="LWD218" s="335"/>
      <c r="LWE218" s="335"/>
      <c r="LWF218" s="224"/>
      <c r="LWG218" s="389"/>
      <c r="LWH218" s="389"/>
      <c r="LWI218" s="333"/>
      <c r="LWJ218" s="334"/>
      <c r="LWK218" s="389"/>
      <c r="LWL218" s="224"/>
      <c r="LWM218" s="224"/>
      <c r="LWN218" s="335"/>
      <c r="LWO218" s="335"/>
      <c r="LWP218" s="224"/>
      <c r="LWQ218" s="389"/>
      <c r="LWR218" s="389"/>
      <c r="LWS218" s="333"/>
      <c r="LWT218" s="334"/>
      <c r="LWU218" s="389"/>
      <c r="LWV218" s="224"/>
      <c r="LWW218" s="224"/>
      <c r="LWX218" s="335"/>
      <c r="LWY218" s="335"/>
      <c r="LWZ218" s="224"/>
      <c r="LXA218" s="389"/>
      <c r="LXB218" s="389"/>
      <c r="LXC218" s="333"/>
      <c r="LXD218" s="334"/>
      <c r="LXE218" s="389"/>
      <c r="LXF218" s="224"/>
      <c r="LXG218" s="224"/>
      <c r="LXH218" s="335"/>
      <c r="LXI218" s="335"/>
      <c r="LXJ218" s="224"/>
      <c r="LXK218" s="389"/>
      <c r="LXL218" s="389"/>
      <c r="LXM218" s="333"/>
      <c r="LXN218" s="334"/>
      <c r="LXO218" s="389"/>
      <c r="LXP218" s="224"/>
      <c r="LXQ218" s="224"/>
      <c r="LXR218" s="335"/>
      <c r="LXS218" s="335"/>
      <c r="LXT218" s="224"/>
      <c r="LXU218" s="389"/>
      <c r="LXV218" s="389"/>
      <c r="LXW218" s="333"/>
      <c r="LXX218" s="334"/>
      <c r="LXY218" s="389"/>
      <c r="LXZ218" s="224"/>
      <c r="LYA218" s="224"/>
      <c r="LYB218" s="335"/>
      <c r="LYC218" s="335"/>
      <c r="LYD218" s="224"/>
      <c r="LYE218" s="389"/>
      <c r="LYF218" s="389"/>
      <c r="LYG218" s="333"/>
      <c r="LYH218" s="334"/>
      <c r="LYI218" s="389"/>
      <c r="LYJ218" s="224"/>
      <c r="LYK218" s="224"/>
      <c r="LYL218" s="335"/>
      <c r="LYM218" s="335"/>
      <c r="LYN218" s="224"/>
      <c r="LYO218" s="389"/>
      <c r="LYP218" s="389"/>
      <c r="LYQ218" s="333"/>
      <c r="LYR218" s="334"/>
      <c r="LYS218" s="389"/>
      <c r="LYT218" s="224"/>
      <c r="LYU218" s="224"/>
      <c r="LYV218" s="335"/>
      <c r="LYW218" s="335"/>
      <c r="LYX218" s="224"/>
      <c r="LYY218" s="389"/>
      <c r="LYZ218" s="389"/>
      <c r="LZA218" s="333"/>
      <c r="LZB218" s="334"/>
      <c r="LZC218" s="389"/>
      <c r="LZD218" s="224"/>
      <c r="LZE218" s="224"/>
      <c r="LZF218" s="335"/>
      <c r="LZG218" s="335"/>
      <c r="LZH218" s="224"/>
      <c r="LZI218" s="389"/>
      <c r="LZJ218" s="389"/>
      <c r="LZK218" s="333"/>
      <c r="LZL218" s="334"/>
      <c r="LZM218" s="389"/>
      <c r="LZN218" s="224"/>
      <c r="LZO218" s="224"/>
      <c r="LZP218" s="335"/>
      <c r="LZQ218" s="335"/>
      <c r="LZR218" s="224"/>
      <c r="LZS218" s="389"/>
      <c r="LZT218" s="389"/>
      <c r="LZU218" s="333"/>
      <c r="LZV218" s="334"/>
      <c r="LZW218" s="389"/>
      <c r="LZX218" s="224"/>
      <c r="LZY218" s="224"/>
      <c r="LZZ218" s="335"/>
      <c r="MAA218" s="335"/>
      <c r="MAB218" s="224"/>
      <c r="MAC218" s="389"/>
      <c r="MAD218" s="389"/>
      <c r="MAE218" s="333"/>
      <c r="MAF218" s="334"/>
      <c r="MAG218" s="389"/>
      <c r="MAH218" s="224"/>
      <c r="MAI218" s="224"/>
      <c r="MAJ218" s="335"/>
      <c r="MAK218" s="335"/>
      <c r="MAL218" s="224"/>
      <c r="MAM218" s="389"/>
      <c r="MAN218" s="389"/>
      <c r="MAO218" s="333"/>
      <c r="MAP218" s="334"/>
      <c r="MAQ218" s="389"/>
      <c r="MAR218" s="224"/>
      <c r="MAS218" s="224"/>
      <c r="MAT218" s="335"/>
      <c r="MAU218" s="335"/>
      <c r="MAV218" s="224"/>
      <c r="MAW218" s="389"/>
      <c r="MAX218" s="389"/>
      <c r="MAY218" s="333"/>
      <c r="MAZ218" s="334"/>
      <c r="MBA218" s="389"/>
      <c r="MBB218" s="224"/>
      <c r="MBC218" s="224"/>
      <c r="MBD218" s="335"/>
      <c r="MBE218" s="335"/>
      <c r="MBF218" s="224"/>
      <c r="MBG218" s="389"/>
      <c r="MBH218" s="389"/>
      <c r="MBI218" s="333"/>
      <c r="MBJ218" s="334"/>
      <c r="MBK218" s="389"/>
      <c r="MBL218" s="224"/>
      <c r="MBM218" s="224"/>
      <c r="MBN218" s="335"/>
      <c r="MBO218" s="335"/>
      <c r="MBP218" s="224"/>
      <c r="MBQ218" s="389"/>
      <c r="MBR218" s="389"/>
      <c r="MBS218" s="333"/>
      <c r="MBT218" s="334"/>
      <c r="MBU218" s="389"/>
      <c r="MBV218" s="224"/>
      <c r="MBW218" s="224"/>
      <c r="MBX218" s="335"/>
      <c r="MBY218" s="335"/>
      <c r="MBZ218" s="224"/>
      <c r="MCA218" s="389"/>
      <c r="MCB218" s="389"/>
      <c r="MCC218" s="333"/>
      <c r="MCD218" s="334"/>
      <c r="MCE218" s="389"/>
      <c r="MCF218" s="224"/>
      <c r="MCG218" s="224"/>
      <c r="MCH218" s="335"/>
      <c r="MCI218" s="335"/>
      <c r="MCJ218" s="224"/>
      <c r="MCK218" s="389"/>
      <c r="MCL218" s="389"/>
      <c r="MCM218" s="333"/>
      <c r="MCN218" s="334"/>
      <c r="MCO218" s="389"/>
      <c r="MCP218" s="224"/>
      <c r="MCQ218" s="224"/>
      <c r="MCR218" s="335"/>
      <c r="MCS218" s="335"/>
      <c r="MCT218" s="224"/>
      <c r="MCU218" s="389"/>
      <c r="MCV218" s="389"/>
      <c r="MCW218" s="333"/>
      <c r="MCX218" s="334"/>
      <c r="MCY218" s="389"/>
      <c r="MCZ218" s="224"/>
      <c r="MDA218" s="224"/>
      <c r="MDB218" s="335"/>
      <c r="MDC218" s="335"/>
      <c r="MDD218" s="224"/>
      <c r="MDE218" s="389"/>
      <c r="MDF218" s="389"/>
      <c r="MDG218" s="333"/>
      <c r="MDH218" s="334"/>
      <c r="MDI218" s="389"/>
      <c r="MDJ218" s="224"/>
      <c r="MDK218" s="224"/>
      <c r="MDL218" s="335"/>
      <c r="MDM218" s="335"/>
      <c r="MDN218" s="224"/>
      <c r="MDO218" s="389"/>
      <c r="MDP218" s="389"/>
      <c r="MDQ218" s="333"/>
      <c r="MDR218" s="334"/>
      <c r="MDS218" s="389"/>
      <c r="MDT218" s="224"/>
      <c r="MDU218" s="224"/>
      <c r="MDV218" s="335"/>
      <c r="MDW218" s="335"/>
      <c r="MDX218" s="224"/>
      <c r="MDY218" s="389"/>
      <c r="MDZ218" s="389"/>
      <c r="MEA218" s="333"/>
      <c r="MEB218" s="334"/>
      <c r="MEC218" s="389"/>
      <c r="MED218" s="224"/>
      <c r="MEE218" s="224"/>
      <c r="MEF218" s="335"/>
      <c r="MEG218" s="335"/>
      <c r="MEH218" s="224"/>
      <c r="MEI218" s="389"/>
      <c r="MEJ218" s="389"/>
      <c r="MEK218" s="333"/>
      <c r="MEL218" s="334"/>
      <c r="MEM218" s="389"/>
      <c r="MEN218" s="224"/>
      <c r="MEO218" s="224"/>
      <c r="MEP218" s="335"/>
      <c r="MEQ218" s="335"/>
      <c r="MER218" s="224"/>
      <c r="MES218" s="389"/>
      <c r="MET218" s="389"/>
      <c r="MEU218" s="333"/>
      <c r="MEV218" s="334"/>
      <c r="MEW218" s="389"/>
      <c r="MEX218" s="224"/>
      <c r="MEY218" s="224"/>
      <c r="MEZ218" s="335"/>
      <c r="MFA218" s="335"/>
      <c r="MFB218" s="224"/>
      <c r="MFC218" s="389"/>
      <c r="MFD218" s="389"/>
      <c r="MFE218" s="333"/>
      <c r="MFF218" s="334"/>
      <c r="MFG218" s="389"/>
      <c r="MFH218" s="224"/>
      <c r="MFI218" s="224"/>
      <c r="MFJ218" s="335"/>
      <c r="MFK218" s="335"/>
      <c r="MFL218" s="224"/>
      <c r="MFM218" s="389"/>
      <c r="MFN218" s="389"/>
      <c r="MFO218" s="333"/>
      <c r="MFP218" s="334"/>
      <c r="MFQ218" s="389"/>
      <c r="MFR218" s="224"/>
      <c r="MFS218" s="224"/>
      <c r="MFT218" s="335"/>
      <c r="MFU218" s="335"/>
      <c r="MFV218" s="224"/>
      <c r="MFW218" s="389"/>
      <c r="MFX218" s="389"/>
      <c r="MFY218" s="333"/>
      <c r="MFZ218" s="334"/>
      <c r="MGA218" s="389"/>
      <c r="MGB218" s="224"/>
      <c r="MGC218" s="224"/>
      <c r="MGD218" s="335"/>
      <c r="MGE218" s="335"/>
      <c r="MGF218" s="224"/>
      <c r="MGG218" s="389"/>
      <c r="MGH218" s="389"/>
      <c r="MGI218" s="333"/>
      <c r="MGJ218" s="334"/>
      <c r="MGK218" s="389"/>
      <c r="MGL218" s="224"/>
      <c r="MGM218" s="224"/>
      <c r="MGN218" s="335"/>
      <c r="MGO218" s="335"/>
      <c r="MGP218" s="224"/>
      <c r="MGQ218" s="389"/>
      <c r="MGR218" s="389"/>
      <c r="MGS218" s="333"/>
      <c r="MGT218" s="334"/>
      <c r="MGU218" s="389"/>
      <c r="MGV218" s="224"/>
      <c r="MGW218" s="224"/>
      <c r="MGX218" s="335"/>
      <c r="MGY218" s="335"/>
      <c r="MGZ218" s="224"/>
      <c r="MHA218" s="389"/>
      <c r="MHB218" s="389"/>
      <c r="MHC218" s="333"/>
      <c r="MHD218" s="334"/>
      <c r="MHE218" s="389"/>
      <c r="MHF218" s="224"/>
      <c r="MHG218" s="224"/>
      <c r="MHH218" s="335"/>
      <c r="MHI218" s="335"/>
      <c r="MHJ218" s="224"/>
      <c r="MHK218" s="389"/>
      <c r="MHL218" s="389"/>
      <c r="MHM218" s="333"/>
      <c r="MHN218" s="334"/>
      <c r="MHO218" s="389"/>
      <c r="MHP218" s="224"/>
      <c r="MHQ218" s="224"/>
      <c r="MHR218" s="335"/>
      <c r="MHS218" s="335"/>
      <c r="MHT218" s="224"/>
      <c r="MHU218" s="389"/>
      <c r="MHV218" s="389"/>
      <c r="MHW218" s="333"/>
      <c r="MHX218" s="334"/>
      <c r="MHY218" s="389"/>
      <c r="MHZ218" s="224"/>
      <c r="MIA218" s="224"/>
      <c r="MIB218" s="335"/>
      <c r="MIC218" s="335"/>
      <c r="MID218" s="224"/>
      <c r="MIE218" s="389"/>
      <c r="MIF218" s="389"/>
      <c r="MIG218" s="333"/>
      <c r="MIH218" s="334"/>
      <c r="MII218" s="389"/>
      <c r="MIJ218" s="224"/>
      <c r="MIK218" s="224"/>
      <c r="MIL218" s="335"/>
      <c r="MIM218" s="335"/>
      <c r="MIN218" s="224"/>
      <c r="MIO218" s="389"/>
      <c r="MIP218" s="389"/>
      <c r="MIQ218" s="333"/>
      <c r="MIR218" s="334"/>
      <c r="MIS218" s="389"/>
      <c r="MIT218" s="224"/>
      <c r="MIU218" s="224"/>
      <c r="MIV218" s="335"/>
      <c r="MIW218" s="335"/>
      <c r="MIX218" s="224"/>
      <c r="MIY218" s="389"/>
      <c r="MIZ218" s="389"/>
      <c r="MJA218" s="333"/>
      <c r="MJB218" s="334"/>
      <c r="MJC218" s="389"/>
      <c r="MJD218" s="224"/>
      <c r="MJE218" s="224"/>
      <c r="MJF218" s="335"/>
      <c r="MJG218" s="335"/>
      <c r="MJH218" s="224"/>
      <c r="MJI218" s="389"/>
      <c r="MJJ218" s="389"/>
      <c r="MJK218" s="333"/>
      <c r="MJL218" s="334"/>
      <c r="MJM218" s="389"/>
      <c r="MJN218" s="224"/>
      <c r="MJO218" s="224"/>
      <c r="MJP218" s="335"/>
      <c r="MJQ218" s="335"/>
      <c r="MJR218" s="224"/>
      <c r="MJS218" s="389"/>
      <c r="MJT218" s="389"/>
      <c r="MJU218" s="333"/>
      <c r="MJV218" s="334"/>
      <c r="MJW218" s="389"/>
      <c r="MJX218" s="224"/>
      <c r="MJY218" s="224"/>
      <c r="MJZ218" s="335"/>
      <c r="MKA218" s="335"/>
      <c r="MKB218" s="224"/>
      <c r="MKC218" s="389"/>
      <c r="MKD218" s="389"/>
      <c r="MKE218" s="333"/>
      <c r="MKF218" s="334"/>
      <c r="MKG218" s="389"/>
      <c r="MKH218" s="224"/>
      <c r="MKI218" s="224"/>
      <c r="MKJ218" s="335"/>
      <c r="MKK218" s="335"/>
      <c r="MKL218" s="224"/>
      <c r="MKM218" s="389"/>
      <c r="MKN218" s="389"/>
      <c r="MKO218" s="333"/>
      <c r="MKP218" s="334"/>
      <c r="MKQ218" s="389"/>
      <c r="MKR218" s="224"/>
      <c r="MKS218" s="224"/>
      <c r="MKT218" s="335"/>
      <c r="MKU218" s="335"/>
      <c r="MKV218" s="224"/>
      <c r="MKW218" s="389"/>
      <c r="MKX218" s="389"/>
      <c r="MKY218" s="333"/>
      <c r="MKZ218" s="334"/>
      <c r="MLA218" s="389"/>
      <c r="MLB218" s="224"/>
      <c r="MLC218" s="224"/>
      <c r="MLD218" s="335"/>
      <c r="MLE218" s="335"/>
      <c r="MLF218" s="224"/>
      <c r="MLG218" s="389"/>
      <c r="MLH218" s="389"/>
      <c r="MLI218" s="333"/>
      <c r="MLJ218" s="334"/>
      <c r="MLK218" s="389"/>
      <c r="MLL218" s="224"/>
      <c r="MLM218" s="224"/>
      <c r="MLN218" s="335"/>
      <c r="MLO218" s="335"/>
      <c r="MLP218" s="224"/>
      <c r="MLQ218" s="389"/>
      <c r="MLR218" s="389"/>
      <c r="MLS218" s="333"/>
      <c r="MLT218" s="334"/>
      <c r="MLU218" s="389"/>
      <c r="MLV218" s="224"/>
      <c r="MLW218" s="224"/>
      <c r="MLX218" s="335"/>
      <c r="MLY218" s="335"/>
      <c r="MLZ218" s="224"/>
      <c r="MMA218" s="389"/>
      <c r="MMB218" s="389"/>
      <c r="MMC218" s="333"/>
      <c r="MMD218" s="334"/>
      <c r="MME218" s="389"/>
      <c r="MMF218" s="224"/>
      <c r="MMG218" s="224"/>
      <c r="MMH218" s="335"/>
      <c r="MMI218" s="335"/>
      <c r="MMJ218" s="224"/>
      <c r="MMK218" s="389"/>
      <c r="MML218" s="389"/>
      <c r="MMM218" s="333"/>
      <c r="MMN218" s="334"/>
      <c r="MMO218" s="389"/>
      <c r="MMP218" s="224"/>
      <c r="MMQ218" s="224"/>
      <c r="MMR218" s="335"/>
      <c r="MMS218" s="335"/>
      <c r="MMT218" s="224"/>
      <c r="MMU218" s="389"/>
      <c r="MMV218" s="389"/>
      <c r="MMW218" s="333"/>
      <c r="MMX218" s="334"/>
      <c r="MMY218" s="389"/>
      <c r="MMZ218" s="224"/>
      <c r="MNA218" s="224"/>
      <c r="MNB218" s="335"/>
      <c r="MNC218" s="335"/>
      <c r="MND218" s="224"/>
      <c r="MNE218" s="389"/>
      <c r="MNF218" s="389"/>
      <c r="MNG218" s="333"/>
      <c r="MNH218" s="334"/>
      <c r="MNI218" s="389"/>
      <c r="MNJ218" s="224"/>
      <c r="MNK218" s="224"/>
      <c r="MNL218" s="335"/>
      <c r="MNM218" s="335"/>
      <c r="MNN218" s="224"/>
      <c r="MNO218" s="389"/>
      <c r="MNP218" s="389"/>
      <c r="MNQ218" s="333"/>
      <c r="MNR218" s="334"/>
      <c r="MNS218" s="389"/>
      <c r="MNT218" s="224"/>
      <c r="MNU218" s="224"/>
      <c r="MNV218" s="335"/>
      <c r="MNW218" s="335"/>
      <c r="MNX218" s="224"/>
      <c r="MNY218" s="389"/>
      <c r="MNZ218" s="389"/>
      <c r="MOA218" s="333"/>
      <c r="MOB218" s="334"/>
      <c r="MOC218" s="389"/>
      <c r="MOD218" s="224"/>
      <c r="MOE218" s="224"/>
      <c r="MOF218" s="335"/>
      <c r="MOG218" s="335"/>
      <c r="MOH218" s="224"/>
      <c r="MOI218" s="389"/>
      <c r="MOJ218" s="389"/>
      <c r="MOK218" s="333"/>
      <c r="MOL218" s="334"/>
      <c r="MOM218" s="389"/>
      <c r="MON218" s="224"/>
      <c r="MOO218" s="224"/>
      <c r="MOP218" s="335"/>
      <c r="MOQ218" s="335"/>
      <c r="MOR218" s="224"/>
      <c r="MOS218" s="389"/>
      <c r="MOT218" s="389"/>
      <c r="MOU218" s="333"/>
      <c r="MOV218" s="334"/>
      <c r="MOW218" s="389"/>
      <c r="MOX218" s="224"/>
      <c r="MOY218" s="224"/>
      <c r="MOZ218" s="335"/>
      <c r="MPA218" s="335"/>
      <c r="MPB218" s="224"/>
      <c r="MPC218" s="389"/>
      <c r="MPD218" s="389"/>
      <c r="MPE218" s="333"/>
      <c r="MPF218" s="334"/>
      <c r="MPG218" s="389"/>
      <c r="MPH218" s="224"/>
      <c r="MPI218" s="224"/>
      <c r="MPJ218" s="335"/>
      <c r="MPK218" s="335"/>
      <c r="MPL218" s="224"/>
      <c r="MPM218" s="389"/>
      <c r="MPN218" s="389"/>
      <c r="MPO218" s="333"/>
      <c r="MPP218" s="334"/>
      <c r="MPQ218" s="389"/>
      <c r="MPR218" s="224"/>
      <c r="MPS218" s="224"/>
      <c r="MPT218" s="335"/>
      <c r="MPU218" s="335"/>
      <c r="MPV218" s="224"/>
      <c r="MPW218" s="389"/>
      <c r="MPX218" s="389"/>
      <c r="MPY218" s="333"/>
      <c r="MPZ218" s="334"/>
      <c r="MQA218" s="389"/>
      <c r="MQB218" s="224"/>
      <c r="MQC218" s="224"/>
      <c r="MQD218" s="335"/>
      <c r="MQE218" s="335"/>
      <c r="MQF218" s="224"/>
      <c r="MQG218" s="389"/>
      <c r="MQH218" s="389"/>
      <c r="MQI218" s="333"/>
      <c r="MQJ218" s="334"/>
      <c r="MQK218" s="389"/>
      <c r="MQL218" s="224"/>
      <c r="MQM218" s="224"/>
      <c r="MQN218" s="335"/>
      <c r="MQO218" s="335"/>
      <c r="MQP218" s="224"/>
      <c r="MQQ218" s="389"/>
      <c r="MQR218" s="389"/>
      <c r="MQS218" s="333"/>
      <c r="MQT218" s="334"/>
      <c r="MQU218" s="389"/>
      <c r="MQV218" s="224"/>
      <c r="MQW218" s="224"/>
      <c r="MQX218" s="335"/>
      <c r="MQY218" s="335"/>
      <c r="MQZ218" s="224"/>
      <c r="MRA218" s="389"/>
      <c r="MRB218" s="389"/>
      <c r="MRC218" s="333"/>
      <c r="MRD218" s="334"/>
      <c r="MRE218" s="389"/>
      <c r="MRF218" s="224"/>
      <c r="MRG218" s="224"/>
      <c r="MRH218" s="335"/>
      <c r="MRI218" s="335"/>
      <c r="MRJ218" s="224"/>
      <c r="MRK218" s="389"/>
      <c r="MRL218" s="389"/>
      <c r="MRM218" s="333"/>
      <c r="MRN218" s="334"/>
      <c r="MRO218" s="389"/>
      <c r="MRP218" s="224"/>
      <c r="MRQ218" s="224"/>
      <c r="MRR218" s="335"/>
      <c r="MRS218" s="335"/>
      <c r="MRT218" s="224"/>
      <c r="MRU218" s="389"/>
      <c r="MRV218" s="389"/>
      <c r="MRW218" s="333"/>
      <c r="MRX218" s="334"/>
      <c r="MRY218" s="389"/>
      <c r="MRZ218" s="224"/>
      <c r="MSA218" s="224"/>
      <c r="MSB218" s="335"/>
      <c r="MSC218" s="335"/>
      <c r="MSD218" s="224"/>
      <c r="MSE218" s="389"/>
      <c r="MSF218" s="389"/>
      <c r="MSG218" s="333"/>
      <c r="MSH218" s="334"/>
      <c r="MSI218" s="389"/>
      <c r="MSJ218" s="224"/>
      <c r="MSK218" s="224"/>
      <c r="MSL218" s="335"/>
      <c r="MSM218" s="335"/>
      <c r="MSN218" s="224"/>
      <c r="MSO218" s="389"/>
      <c r="MSP218" s="389"/>
      <c r="MSQ218" s="333"/>
      <c r="MSR218" s="334"/>
      <c r="MSS218" s="389"/>
      <c r="MST218" s="224"/>
      <c r="MSU218" s="224"/>
      <c r="MSV218" s="335"/>
      <c r="MSW218" s="335"/>
      <c r="MSX218" s="224"/>
      <c r="MSY218" s="389"/>
      <c r="MSZ218" s="389"/>
      <c r="MTA218" s="333"/>
      <c r="MTB218" s="334"/>
      <c r="MTC218" s="389"/>
      <c r="MTD218" s="224"/>
      <c r="MTE218" s="224"/>
      <c r="MTF218" s="335"/>
      <c r="MTG218" s="335"/>
      <c r="MTH218" s="224"/>
      <c r="MTI218" s="389"/>
      <c r="MTJ218" s="389"/>
      <c r="MTK218" s="333"/>
      <c r="MTL218" s="334"/>
      <c r="MTM218" s="389"/>
      <c r="MTN218" s="224"/>
      <c r="MTO218" s="224"/>
      <c r="MTP218" s="335"/>
      <c r="MTQ218" s="335"/>
      <c r="MTR218" s="224"/>
      <c r="MTS218" s="389"/>
      <c r="MTT218" s="389"/>
      <c r="MTU218" s="333"/>
      <c r="MTV218" s="334"/>
      <c r="MTW218" s="389"/>
      <c r="MTX218" s="224"/>
      <c r="MTY218" s="224"/>
      <c r="MTZ218" s="335"/>
      <c r="MUA218" s="335"/>
      <c r="MUB218" s="224"/>
      <c r="MUC218" s="389"/>
      <c r="MUD218" s="389"/>
      <c r="MUE218" s="333"/>
      <c r="MUF218" s="334"/>
      <c r="MUG218" s="389"/>
      <c r="MUH218" s="224"/>
      <c r="MUI218" s="224"/>
      <c r="MUJ218" s="335"/>
      <c r="MUK218" s="335"/>
      <c r="MUL218" s="224"/>
      <c r="MUM218" s="389"/>
      <c r="MUN218" s="389"/>
      <c r="MUO218" s="333"/>
      <c r="MUP218" s="334"/>
      <c r="MUQ218" s="389"/>
      <c r="MUR218" s="224"/>
      <c r="MUS218" s="224"/>
      <c r="MUT218" s="335"/>
      <c r="MUU218" s="335"/>
      <c r="MUV218" s="224"/>
      <c r="MUW218" s="389"/>
      <c r="MUX218" s="389"/>
      <c r="MUY218" s="333"/>
      <c r="MUZ218" s="334"/>
      <c r="MVA218" s="389"/>
      <c r="MVB218" s="224"/>
      <c r="MVC218" s="224"/>
      <c r="MVD218" s="335"/>
      <c r="MVE218" s="335"/>
      <c r="MVF218" s="224"/>
      <c r="MVG218" s="389"/>
      <c r="MVH218" s="389"/>
      <c r="MVI218" s="333"/>
      <c r="MVJ218" s="334"/>
      <c r="MVK218" s="389"/>
      <c r="MVL218" s="224"/>
      <c r="MVM218" s="224"/>
      <c r="MVN218" s="335"/>
      <c r="MVO218" s="335"/>
      <c r="MVP218" s="224"/>
      <c r="MVQ218" s="389"/>
      <c r="MVR218" s="389"/>
      <c r="MVS218" s="333"/>
      <c r="MVT218" s="334"/>
      <c r="MVU218" s="389"/>
      <c r="MVV218" s="224"/>
      <c r="MVW218" s="224"/>
      <c r="MVX218" s="335"/>
      <c r="MVY218" s="335"/>
      <c r="MVZ218" s="224"/>
      <c r="MWA218" s="389"/>
      <c r="MWB218" s="389"/>
      <c r="MWC218" s="333"/>
      <c r="MWD218" s="334"/>
      <c r="MWE218" s="389"/>
      <c r="MWF218" s="224"/>
      <c r="MWG218" s="224"/>
      <c r="MWH218" s="335"/>
      <c r="MWI218" s="335"/>
      <c r="MWJ218" s="224"/>
      <c r="MWK218" s="389"/>
      <c r="MWL218" s="389"/>
      <c r="MWM218" s="333"/>
      <c r="MWN218" s="334"/>
      <c r="MWO218" s="389"/>
      <c r="MWP218" s="224"/>
      <c r="MWQ218" s="224"/>
      <c r="MWR218" s="335"/>
      <c r="MWS218" s="335"/>
      <c r="MWT218" s="224"/>
      <c r="MWU218" s="389"/>
      <c r="MWV218" s="389"/>
      <c r="MWW218" s="333"/>
      <c r="MWX218" s="334"/>
      <c r="MWY218" s="389"/>
      <c r="MWZ218" s="224"/>
      <c r="MXA218" s="224"/>
      <c r="MXB218" s="335"/>
      <c r="MXC218" s="335"/>
      <c r="MXD218" s="224"/>
      <c r="MXE218" s="389"/>
      <c r="MXF218" s="389"/>
      <c r="MXG218" s="333"/>
      <c r="MXH218" s="334"/>
      <c r="MXI218" s="389"/>
      <c r="MXJ218" s="224"/>
      <c r="MXK218" s="224"/>
      <c r="MXL218" s="335"/>
      <c r="MXM218" s="335"/>
      <c r="MXN218" s="224"/>
      <c r="MXO218" s="389"/>
      <c r="MXP218" s="389"/>
      <c r="MXQ218" s="333"/>
      <c r="MXR218" s="334"/>
      <c r="MXS218" s="389"/>
      <c r="MXT218" s="224"/>
      <c r="MXU218" s="224"/>
      <c r="MXV218" s="335"/>
      <c r="MXW218" s="335"/>
      <c r="MXX218" s="224"/>
      <c r="MXY218" s="389"/>
      <c r="MXZ218" s="389"/>
      <c r="MYA218" s="333"/>
      <c r="MYB218" s="334"/>
      <c r="MYC218" s="389"/>
      <c r="MYD218" s="224"/>
      <c r="MYE218" s="224"/>
      <c r="MYF218" s="335"/>
      <c r="MYG218" s="335"/>
      <c r="MYH218" s="224"/>
      <c r="MYI218" s="389"/>
      <c r="MYJ218" s="389"/>
      <c r="MYK218" s="333"/>
      <c r="MYL218" s="334"/>
      <c r="MYM218" s="389"/>
      <c r="MYN218" s="224"/>
      <c r="MYO218" s="224"/>
      <c r="MYP218" s="335"/>
      <c r="MYQ218" s="335"/>
      <c r="MYR218" s="224"/>
      <c r="MYS218" s="389"/>
      <c r="MYT218" s="389"/>
      <c r="MYU218" s="333"/>
      <c r="MYV218" s="334"/>
      <c r="MYW218" s="389"/>
      <c r="MYX218" s="224"/>
      <c r="MYY218" s="224"/>
      <c r="MYZ218" s="335"/>
      <c r="MZA218" s="335"/>
      <c r="MZB218" s="224"/>
      <c r="MZC218" s="389"/>
      <c r="MZD218" s="389"/>
      <c r="MZE218" s="333"/>
      <c r="MZF218" s="334"/>
      <c r="MZG218" s="389"/>
      <c r="MZH218" s="224"/>
      <c r="MZI218" s="224"/>
      <c r="MZJ218" s="335"/>
      <c r="MZK218" s="335"/>
      <c r="MZL218" s="224"/>
      <c r="MZM218" s="389"/>
      <c r="MZN218" s="389"/>
      <c r="MZO218" s="333"/>
      <c r="MZP218" s="334"/>
      <c r="MZQ218" s="389"/>
      <c r="MZR218" s="224"/>
      <c r="MZS218" s="224"/>
      <c r="MZT218" s="335"/>
      <c r="MZU218" s="335"/>
      <c r="MZV218" s="224"/>
      <c r="MZW218" s="389"/>
      <c r="MZX218" s="389"/>
      <c r="MZY218" s="333"/>
      <c r="MZZ218" s="334"/>
      <c r="NAA218" s="389"/>
      <c r="NAB218" s="224"/>
      <c r="NAC218" s="224"/>
      <c r="NAD218" s="335"/>
      <c r="NAE218" s="335"/>
      <c r="NAF218" s="224"/>
      <c r="NAG218" s="389"/>
      <c r="NAH218" s="389"/>
      <c r="NAI218" s="333"/>
      <c r="NAJ218" s="334"/>
      <c r="NAK218" s="389"/>
      <c r="NAL218" s="224"/>
      <c r="NAM218" s="224"/>
      <c r="NAN218" s="335"/>
      <c r="NAO218" s="335"/>
      <c r="NAP218" s="224"/>
      <c r="NAQ218" s="389"/>
      <c r="NAR218" s="389"/>
      <c r="NAS218" s="333"/>
      <c r="NAT218" s="334"/>
      <c r="NAU218" s="389"/>
      <c r="NAV218" s="224"/>
      <c r="NAW218" s="224"/>
      <c r="NAX218" s="335"/>
      <c r="NAY218" s="335"/>
      <c r="NAZ218" s="224"/>
      <c r="NBA218" s="389"/>
      <c r="NBB218" s="389"/>
      <c r="NBC218" s="333"/>
      <c r="NBD218" s="334"/>
      <c r="NBE218" s="389"/>
      <c r="NBF218" s="224"/>
      <c r="NBG218" s="224"/>
      <c r="NBH218" s="335"/>
      <c r="NBI218" s="335"/>
      <c r="NBJ218" s="224"/>
      <c r="NBK218" s="389"/>
      <c r="NBL218" s="389"/>
      <c r="NBM218" s="333"/>
      <c r="NBN218" s="334"/>
      <c r="NBO218" s="389"/>
      <c r="NBP218" s="224"/>
      <c r="NBQ218" s="224"/>
      <c r="NBR218" s="335"/>
      <c r="NBS218" s="335"/>
      <c r="NBT218" s="224"/>
      <c r="NBU218" s="389"/>
      <c r="NBV218" s="389"/>
      <c r="NBW218" s="333"/>
      <c r="NBX218" s="334"/>
      <c r="NBY218" s="389"/>
      <c r="NBZ218" s="224"/>
      <c r="NCA218" s="224"/>
      <c r="NCB218" s="335"/>
      <c r="NCC218" s="335"/>
      <c r="NCD218" s="224"/>
      <c r="NCE218" s="389"/>
      <c r="NCF218" s="389"/>
      <c r="NCG218" s="333"/>
      <c r="NCH218" s="334"/>
      <c r="NCI218" s="389"/>
      <c r="NCJ218" s="224"/>
      <c r="NCK218" s="224"/>
      <c r="NCL218" s="335"/>
      <c r="NCM218" s="335"/>
      <c r="NCN218" s="224"/>
      <c r="NCO218" s="389"/>
      <c r="NCP218" s="389"/>
      <c r="NCQ218" s="333"/>
      <c r="NCR218" s="334"/>
      <c r="NCS218" s="389"/>
      <c r="NCT218" s="224"/>
      <c r="NCU218" s="224"/>
      <c r="NCV218" s="335"/>
      <c r="NCW218" s="335"/>
      <c r="NCX218" s="224"/>
      <c r="NCY218" s="389"/>
      <c r="NCZ218" s="389"/>
      <c r="NDA218" s="333"/>
      <c r="NDB218" s="334"/>
      <c r="NDC218" s="389"/>
      <c r="NDD218" s="224"/>
      <c r="NDE218" s="224"/>
      <c r="NDF218" s="335"/>
      <c r="NDG218" s="335"/>
      <c r="NDH218" s="224"/>
      <c r="NDI218" s="389"/>
      <c r="NDJ218" s="389"/>
      <c r="NDK218" s="333"/>
      <c r="NDL218" s="334"/>
      <c r="NDM218" s="389"/>
      <c r="NDN218" s="224"/>
      <c r="NDO218" s="224"/>
      <c r="NDP218" s="335"/>
      <c r="NDQ218" s="335"/>
      <c r="NDR218" s="224"/>
      <c r="NDS218" s="389"/>
      <c r="NDT218" s="389"/>
      <c r="NDU218" s="333"/>
      <c r="NDV218" s="334"/>
      <c r="NDW218" s="389"/>
      <c r="NDX218" s="224"/>
      <c r="NDY218" s="224"/>
      <c r="NDZ218" s="335"/>
      <c r="NEA218" s="335"/>
      <c r="NEB218" s="224"/>
      <c r="NEC218" s="389"/>
      <c r="NED218" s="389"/>
      <c r="NEE218" s="333"/>
      <c r="NEF218" s="334"/>
      <c r="NEG218" s="389"/>
      <c r="NEH218" s="224"/>
      <c r="NEI218" s="224"/>
      <c r="NEJ218" s="335"/>
      <c r="NEK218" s="335"/>
      <c r="NEL218" s="224"/>
      <c r="NEM218" s="389"/>
      <c r="NEN218" s="389"/>
      <c r="NEO218" s="333"/>
      <c r="NEP218" s="334"/>
      <c r="NEQ218" s="389"/>
      <c r="NER218" s="224"/>
      <c r="NES218" s="224"/>
      <c r="NET218" s="335"/>
      <c r="NEU218" s="335"/>
      <c r="NEV218" s="224"/>
      <c r="NEW218" s="389"/>
      <c r="NEX218" s="389"/>
      <c r="NEY218" s="333"/>
      <c r="NEZ218" s="334"/>
      <c r="NFA218" s="389"/>
      <c r="NFB218" s="224"/>
      <c r="NFC218" s="224"/>
      <c r="NFD218" s="335"/>
      <c r="NFE218" s="335"/>
      <c r="NFF218" s="224"/>
      <c r="NFG218" s="389"/>
      <c r="NFH218" s="389"/>
      <c r="NFI218" s="333"/>
      <c r="NFJ218" s="334"/>
      <c r="NFK218" s="389"/>
      <c r="NFL218" s="224"/>
      <c r="NFM218" s="224"/>
      <c r="NFN218" s="335"/>
      <c r="NFO218" s="335"/>
      <c r="NFP218" s="224"/>
      <c r="NFQ218" s="389"/>
      <c r="NFR218" s="389"/>
      <c r="NFS218" s="333"/>
      <c r="NFT218" s="334"/>
      <c r="NFU218" s="389"/>
      <c r="NFV218" s="224"/>
      <c r="NFW218" s="224"/>
      <c r="NFX218" s="335"/>
      <c r="NFY218" s="335"/>
      <c r="NFZ218" s="224"/>
      <c r="NGA218" s="389"/>
      <c r="NGB218" s="389"/>
      <c r="NGC218" s="333"/>
      <c r="NGD218" s="334"/>
      <c r="NGE218" s="389"/>
      <c r="NGF218" s="224"/>
      <c r="NGG218" s="224"/>
      <c r="NGH218" s="335"/>
      <c r="NGI218" s="335"/>
      <c r="NGJ218" s="224"/>
      <c r="NGK218" s="389"/>
      <c r="NGL218" s="389"/>
      <c r="NGM218" s="333"/>
      <c r="NGN218" s="334"/>
      <c r="NGO218" s="389"/>
      <c r="NGP218" s="224"/>
      <c r="NGQ218" s="224"/>
      <c r="NGR218" s="335"/>
      <c r="NGS218" s="335"/>
      <c r="NGT218" s="224"/>
      <c r="NGU218" s="389"/>
      <c r="NGV218" s="389"/>
      <c r="NGW218" s="333"/>
      <c r="NGX218" s="334"/>
      <c r="NGY218" s="389"/>
      <c r="NGZ218" s="224"/>
      <c r="NHA218" s="224"/>
      <c r="NHB218" s="335"/>
      <c r="NHC218" s="335"/>
      <c r="NHD218" s="224"/>
      <c r="NHE218" s="389"/>
      <c r="NHF218" s="389"/>
      <c r="NHG218" s="333"/>
      <c r="NHH218" s="334"/>
      <c r="NHI218" s="389"/>
      <c r="NHJ218" s="224"/>
      <c r="NHK218" s="224"/>
      <c r="NHL218" s="335"/>
      <c r="NHM218" s="335"/>
      <c r="NHN218" s="224"/>
      <c r="NHO218" s="389"/>
      <c r="NHP218" s="389"/>
      <c r="NHQ218" s="333"/>
      <c r="NHR218" s="334"/>
      <c r="NHS218" s="389"/>
      <c r="NHT218" s="224"/>
      <c r="NHU218" s="224"/>
      <c r="NHV218" s="335"/>
      <c r="NHW218" s="335"/>
      <c r="NHX218" s="224"/>
      <c r="NHY218" s="389"/>
      <c r="NHZ218" s="389"/>
      <c r="NIA218" s="333"/>
      <c r="NIB218" s="334"/>
      <c r="NIC218" s="389"/>
      <c r="NID218" s="224"/>
      <c r="NIE218" s="224"/>
      <c r="NIF218" s="335"/>
      <c r="NIG218" s="335"/>
      <c r="NIH218" s="224"/>
      <c r="NII218" s="389"/>
      <c r="NIJ218" s="389"/>
      <c r="NIK218" s="333"/>
      <c r="NIL218" s="334"/>
      <c r="NIM218" s="389"/>
      <c r="NIN218" s="224"/>
      <c r="NIO218" s="224"/>
      <c r="NIP218" s="335"/>
      <c r="NIQ218" s="335"/>
      <c r="NIR218" s="224"/>
      <c r="NIS218" s="389"/>
      <c r="NIT218" s="389"/>
      <c r="NIU218" s="333"/>
      <c r="NIV218" s="334"/>
      <c r="NIW218" s="389"/>
      <c r="NIX218" s="224"/>
      <c r="NIY218" s="224"/>
      <c r="NIZ218" s="335"/>
      <c r="NJA218" s="335"/>
      <c r="NJB218" s="224"/>
      <c r="NJC218" s="389"/>
      <c r="NJD218" s="389"/>
      <c r="NJE218" s="333"/>
      <c r="NJF218" s="334"/>
      <c r="NJG218" s="389"/>
      <c r="NJH218" s="224"/>
      <c r="NJI218" s="224"/>
      <c r="NJJ218" s="335"/>
      <c r="NJK218" s="335"/>
      <c r="NJL218" s="224"/>
      <c r="NJM218" s="389"/>
      <c r="NJN218" s="389"/>
      <c r="NJO218" s="333"/>
      <c r="NJP218" s="334"/>
      <c r="NJQ218" s="389"/>
      <c r="NJR218" s="224"/>
      <c r="NJS218" s="224"/>
      <c r="NJT218" s="335"/>
      <c r="NJU218" s="335"/>
      <c r="NJV218" s="224"/>
      <c r="NJW218" s="389"/>
      <c r="NJX218" s="389"/>
      <c r="NJY218" s="333"/>
      <c r="NJZ218" s="334"/>
      <c r="NKA218" s="389"/>
      <c r="NKB218" s="224"/>
      <c r="NKC218" s="224"/>
      <c r="NKD218" s="335"/>
      <c r="NKE218" s="335"/>
      <c r="NKF218" s="224"/>
      <c r="NKG218" s="389"/>
      <c r="NKH218" s="389"/>
      <c r="NKI218" s="333"/>
      <c r="NKJ218" s="334"/>
      <c r="NKK218" s="389"/>
      <c r="NKL218" s="224"/>
      <c r="NKM218" s="224"/>
      <c r="NKN218" s="335"/>
      <c r="NKO218" s="335"/>
      <c r="NKP218" s="224"/>
      <c r="NKQ218" s="389"/>
      <c r="NKR218" s="389"/>
      <c r="NKS218" s="333"/>
      <c r="NKT218" s="334"/>
      <c r="NKU218" s="389"/>
      <c r="NKV218" s="224"/>
      <c r="NKW218" s="224"/>
      <c r="NKX218" s="335"/>
      <c r="NKY218" s="335"/>
      <c r="NKZ218" s="224"/>
      <c r="NLA218" s="389"/>
      <c r="NLB218" s="389"/>
      <c r="NLC218" s="333"/>
      <c r="NLD218" s="334"/>
      <c r="NLE218" s="389"/>
      <c r="NLF218" s="224"/>
      <c r="NLG218" s="224"/>
      <c r="NLH218" s="335"/>
      <c r="NLI218" s="335"/>
      <c r="NLJ218" s="224"/>
      <c r="NLK218" s="389"/>
      <c r="NLL218" s="389"/>
      <c r="NLM218" s="333"/>
      <c r="NLN218" s="334"/>
      <c r="NLO218" s="389"/>
      <c r="NLP218" s="224"/>
      <c r="NLQ218" s="224"/>
      <c r="NLR218" s="335"/>
      <c r="NLS218" s="335"/>
      <c r="NLT218" s="224"/>
      <c r="NLU218" s="389"/>
      <c r="NLV218" s="389"/>
      <c r="NLW218" s="333"/>
      <c r="NLX218" s="334"/>
      <c r="NLY218" s="389"/>
      <c r="NLZ218" s="224"/>
      <c r="NMA218" s="224"/>
      <c r="NMB218" s="335"/>
      <c r="NMC218" s="335"/>
      <c r="NMD218" s="224"/>
      <c r="NME218" s="389"/>
      <c r="NMF218" s="389"/>
      <c r="NMG218" s="333"/>
      <c r="NMH218" s="334"/>
      <c r="NMI218" s="389"/>
      <c r="NMJ218" s="224"/>
      <c r="NMK218" s="224"/>
      <c r="NML218" s="335"/>
      <c r="NMM218" s="335"/>
      <c r="NMN218" s="224"/>
      <c r="NMO218" s="389"/>
      <c r="NMP218" s="389"/>
      <c r="NMQ218" s="333"/>
      <c r="NMR218" s="334"/>
      <c r="NMS218" s="389"/>
      <c r="NMT218" s="224"/>
      <c r="NMU218" s="224"/>
      <c r="NMV218" s="335"/>
      <c r="NMW218" s="335"/>
      <c r="NMX218" s="224"/>
      <c r="NMY218" s="389"/>
      <c r="NMZ218" s="389"/>
      <c r="NNA218" s="333"/>
      <c r="NNB218" s="334"/>
      <c r="NNC218" s="389"/>
      <c r="NND218" s="224"/>
      <c r="NNE218" s="224"/>
      <c r="NNF218" s="335"/>
      <c r="NNG218" s="335"/>
      <c r="NNH218" s="224"/>
      <c r="NNI218" s="389"/>
      <c r="NNJ218" s="389"/>
      <c r="NNK218" s="333"/>
      <c r="NNL218" s="334"/>
      <c r="NNM218" s="389"/>
      <c r="NNN218" s="224"/>
      <c r="NNO218" s="224"/>
      <c r="NNP218" s="335"/>
      <c r="NNQ218" s="335"/>
      <c r="NNR218" s="224"/>
      <c r="NNS218" s="389"/>
      <c r="NNT218" s="389"/>
      <c r="NNU218" s="333"/>
      <c r="NNV218" s="334"/>
      <c r="NNW218" s="389"/>
      <c r="NNX218" s="224"/>
      <c r="NNY218" s="224"/>
      <c r="NNZ218" s="335"/>
      <c r="NOA218" s="335"/>
      <c r="NOB218" s="224"/>
      <c r="NOC218" s="389"/>
      <c r="NOD218" s="389"/>
      <c r="NOE218" s="333"/>
      <c r="NOF218" s="334"/>
      <c r="NOG218" s="389"/>
      <c r="NOH218" s="224"/>
      <c r="NOI218" s="224"/>
      <c r="NOJ218" s="335"/>
      <c r="NOK218" s="335"/>
      <c r="NOL218" s="224"/>
      <c r="NOM218" s="389"/>
      <c r="NON218" s="389"/>
      <c r="NOO218" s="333"/>
      <c r="NOP218" s="334"/>
      <c r="NOQ218" s="389"/>
      <c r="NOR218" s="224"/>
      <c r="NOS218" s="224"/>
      <c r="NOT218" s="335"/>
      <c r="NOU218" s="335"/>
      <c r="NOV218" s="224"/>
      <c r="NOW218" s="389"/>
      <c r="NOX218" s="389"/>
      <c r="NOY218" s="333"/>
      <c r="NOZ218" s="334"/>
      <c r="NPA218" s="389"/>
      <c r="NPB218" s="224"/>
      <c r="NPC218" s="224"/>
      <c r="NPD218" s="335"/>
      <c r="NPE218" s="335"/>
      <c r="NPF218" s="224"/>
      <c r="NPG218" s="389"/>
      <c r="NPH218" s="389"/>
      <c r="NPI218" s="333"/>
      <c r="NPJ218" s="334"/>
      <c r="NPK218" s="389"/>
      <c r="NPL218" s="224"/>
      <c r="NPM218" s="224"/>
      <c r="NPN218" s="335"/>
      <c r="NPO218" s="335"/>
      <c r="NPP218" s="224"/>
      <c r="NPQ218" s="389"/>
      <c r="NPR218" s="389"/>
      <c r="NPS218" s="333"/>
      <c r="NPT218" s="334"/>
      <c r="NPU218" s="389"/>
      <c r="NPV218" s="224"/>
      <c r="NPW218" s="224"/>
      <c r="NPX218" s="335"/>
      <c r="NPY218" s="335"/>
      <c r="NPZ218" s="224"/>
      <c r="NQA218" s="389"/>
      <c r="NQB218" s="389"/>
      <c r="NQC218" s="333"/>
      <c r="NQD218" s="334"/>
      <c r="NQE218" s="389"/>
      <c r="NQF218" s="224"/>
      <c r="NQG218" s="224"/>
      <c r="NQH218" s="335"/>
      <c r="NQI218" s="335"/>
      <c r="NQJ218" s="224"/>
      <c r="NQK218" s="389"/>
      <c r="NQL218" s="389"/>
      <c r="NQM218" s="333"/>
      <c r="NQN218" s="334"/>
      <c r="NQO218" s="389"/>
      <c r="NQP218" s="224"/>
      <c r="NQQ218" s="224"/>
      <c r="NQR218" s="335"/>
      <c r="NQS218" s="335"/>
      <c r="NQT218" s="224"/>
      <c r="NQU218" s="389"/>
      <c r="NQV218" s="389"/>
      <c r="NQW218" s="333"/>
      <c r="NQX218" s="334"/>
      <c r="NQY218" s="389"/>
      <c r="NQZ218" s="224"/>
      <c r="NRA218" s="224"/>
      <c r="NRB218" s="335"/>
      <c r="NRC218" s="335"/>
      <c r="NRD218" s="224"/>
      <c r="NRE218" s="389"/>
      <c r="NRF218" s="389"/>
      <c r="NRG218" s="333"/>
      <c r="NRH218" s="334"/>
      <c r="NRI218" s="389"/>
      <c r="NRJ218" s="224"/>
      <c r="NRK218" s="224"/>
      <c r="NRL218" s="335"/>
      <c r="NRM218" s="335"/>
      <c r="NRN218" s="224"/>
      <c r="NRO218" s="389"/>
      <c r="NRP218" s="389"/>
      <c r="NRQ218" s="333"/>
      <c r="NRR218" s="334"/>
      <c r="NRS218" s="389"/>
      <c r="NRT218" s="224"/>
      <c r="NRU218" s="224"/>
      <c r="NRV218" s="335"/>
      <c r="NRW218" s="335"/>
      <c r="NRX218" s="224"/>
      <c r="NRY218" s="389"/>
      <c r="NRZ218" s="389"/>
      <c r="NSA218" s="333"/>
      <c r="NSB218" s="334"/>
      <c r="NSC218" s="389"/>
      <c r="NSD218" s="224"/>
      <c r="NSE218" s="224"/>
      <c r="NSF218" s="335"/>
      <c r="NSG218" s="335"/>
      <c r="NSH218" s="224"/>
      <c r="NSI218" s="389"/>
      <c r="NSJ218" s="389"/>
      <c r="NSK218" s="333"/>
      <c r="NSL218" s="334"/>
      <c r="NSM218" s="389"/>
      <c r="NSN218" s="224"/>
      <c r="NSO218" s="224"/>
      <c r="NSP218" s="335"/>
      <c r="NSQ218" s="335"/>
      <c r="NSR218" s="224"/>
      <c r="NSS218" s="389"/>
      <c r="NST218" s="389"/>
      <c r="NSU218" s="333"/>
      <c r="NSV218" s="334"/>
      <c r="NSW218" s="389"/>
      <c r="NSX218" s="224"/>
      <c r="NSY218" s="224"/>
      <c r="NSZ218" s="335"/>
      <c r="NTA218" s="335"/>
      <c r="NTB218" s="224"/>
      <c r="NTC218" s="389"/>
      <c r="NTD218" s="389"/>
      <c r="NTE218" s="333"/>
      <c r="NTF218" s="334"/>
      <c r="NTG218" s="389"/>
      <c r="NTH218" s="224"/>
      <c r="NTI218" s="224"/>
      <c r="NTJ218" s="335"/>
      <c r="NTK218" s="335"/>
      <c r="NTL218" s="224"/>
      <c r="NTM218" s="389"/>
      <c r="NTN218" s="389"/>
      <c r="NTO218" s="333"/>
      <c r="NTP218" s="334"/>
      <c r="NTQ218" s="389"/>
      <c r="NTR218" s="224"/>
      <c r="NTS218" s="224"/>
      <c r="NTT218" s="335"/>
      <c r="NTU218" s="335"/>
      <c r="NTV218" s="224"/>
      <c r="NTW218" s="389"/>
      <c r="NTX218" s="389"/>
      <c r="NTY218" s="333"/>
      <c r="NTZ218" s="334"/>
      <c r="NUA218" s="389"/>
      <c r="NUB218" s="224"/>
      <c r="NUC218" s="224"/>
      <c r="NUD218" s="335"/>
      <c r="NUE218" s="335"/>
      <c r="NUF218" s="224"/>
      <c r="NUG218" s="389"/>
      <c r="NUH218" s="389"/>
      <c r="NUI218" s="333"/>
      <c r="NUJ218" s="334"/>
      <c r="NUK218" s="389"/>
      <c r="NUL218" s="224"/>
      <c r="NUM218" s="224"/>
      <c r="NUN218" s="335"/>
      <c r="NUO218" s="335"/>
      <c r="NUP218" s="224"/>
      <c r="NUQ218" s="389"/>
      <c r="NUR218" s="389"/>
      <c r="NUS218" s="333"/>
      <c r="NUT218" s="334"/>
      <c r="NUU218" s="389"/>
      <c r="NUV218" s="224"/>
      <c r="NUW218" s="224"/>
      <c r="NUX218" s="335"/>
      <c r="NUY218" s="335"/>
      <c r="NUZ218" s="224"/>
      <c r="NVA218" s="389"/>
      <c r="NVB218" s="389"/>
      <c r="NVC218" s="333"/>
      <c r="NVD218" s="334"/>
      <c r="NVE218" s="389"/>
      <c r="NVF218" s="224"/>
      <c r="NVG218" s="224"/>
      <c r="NVH218" s="335"/>
      <c r="NVI218" s="335"/>
      <c r="NVJ218" s="224"/>
      <c r="NVK218" s="389"/>
      <c r="NVL218" s="389"/>
      <c r="NVM218" s="333"/>
      <c r="NVN218" s="334"/>
      <c r="NVO218" s="389"/>
      <c r="NVP218" s="224"/>
      <c r="NVQ218" s="224"/>
      <c r="NVR218" s="335"/>
      <c r="NVS218" s="335"/>
      <c r="NVT218" s="224"/>
      <c r="NVU218" s="389"/>
      <c r="NVV218" s="389"/>
      <c r="NVW218" s="333"/>
      <c r="NVX218" s="334"/>
      <c r="NVY218" s="389"/>
      <c r="NVZ218" s="224"/>
      <c r="NWA218" s="224"/>
      <c r="NWB218" s="335"/>
      <c r="NWC218" s="335"/>
      <c r="NWD218" s="224"/>
      <c r="NWE218" s="389"/>
      <c r="NWF218" s="389"/>
      <c r="NWG218" s="333"/>
      <c r="NWH218" s="334"/>
      <c r="NWI218" s="389"/>
      <c r="NWJ218" s="224"/>
      <c r="NWK218" s="224"/>
      <c r="NWL218" s="335"/>
      <c r="NWM218" s="335"/>
      <c r="NWN218" s="224"/>
      <c r="NWO218" s="389"/>
      <c r="NWP218" s="389"/>
      <c r="NWQ218" s="333"/>
      <c r="NWR218" s="334"/>
      <c r="NWS218" s="389"/>
      <c r="NWT218" s="224"/>
      <c r="NWU218" s="224"/>
      <c r="NWV218" s="335"/>
      <c r="NWW218" s="335"/>
      <c r="NWX218" s="224"/>
      <c r="NWY218" s="389"/>
      <c r="NWZ218" s="389"/>
      <c r="NXA218" s="333"/>
      <c r="NXB218" s="334"/>
      <c r="NXC218" s="389"/>
      <c r="NXD218" s="224"/>
      <c r="NXE218" s="224"/>
      <c r="NXF218" s="335"/>
      <c r="NXG218" s="335"/>
      <c r="NXH218" s="224"/>
      <c r="NXI218" s="389"/>
      <c r="NXJ218" s="389"/>
      <c r="NXK218" s="333"/>
      <c r="NXL218" s="334"/>
      <c r="NXM218" s="389"/>
      <c r="NXN218" s="224"/>
      <c r="NXO218" s="224"/>
      <c r="NXP218" s="335"/>
      <c r="NXQ218" s="335"/>
      <c r="NXR218" s="224"/>
      <c r="NXS218" s="389"/>
      <c r="NXT218" s="389"/>
      <c r="NXU218" s="333"/>
      <c r="NXV218" s="334"/>
      <c r="NXW218" s="389"/>
      <c r="NXX218" s="224"/>
      <c r="NXY218" s="224"/>
      <c r="NXZ218" s="335"/>
      <c r="NYA218" s="335"/>
      <c r="NYB218" s="224"/>
      <c r="NYC218" s="389"/>
      <c r="NYD218" s="389"/>
      <c r="NYE218" s="333"/>
      <c r="NYF218" s="334"/>
      <c r="NYG218" s="389"/>
      <c r="NYH218" s="224"/>
      <c r="NYI218" s="224"/>
      <c r="NYJ218" s="335"/>
      <c r="NYK218" s="335"/>
      <c r="NYL218" s="224"/>
      <c r="NYM218" s="389"/>
      <c r="NYN218" s="389"/>
      <c r="NYO218" s="333"/>
      <c r="NYP218" s="334"/>
      <c r="NYQ218" s="389"/>
      <c r="NYR218" s="224"/>
      <c r="NYS218" s="224"/>
      <c r="NYT218" s="335"/>
      <c r="NYU218" s="335"/>
      <c r="NYV218" s="224"/>
      <c r="NYW218" s="389"/>
      <c r="NYX218" s="389"/>
      <c r="NYY218" s="333"/>
      <c r="NYZ218" s="334"/>
      <c r="NZA218" s="389"/>
      <c r="NZB218" s="224"/>
      <c r="NZC218" s="224"/>
      <c r="NZD218" s="335"/>
      <c r="NZE218" s="335"/>
      <c r="NZF218" s="224"/>
      <c r="NZG218" s="389"/>
      <c r="NZH218" s="389"/>
      <c r="NZI218" s="333"/>
      <c r="NZJ218" s="334"/>
      <c r="NZK218" s="389"/>
      <c r="NZL218" s="224"/>
      <c r="NZM218" s="224"/>
      <c r="NZN218" s="335"/>
      <c r="NZO218" s="335"/>
      <c r="NZP218" s="224"/>
      <c r="NZQ218" s="389"/>
      <c r="NZR218" s="389"/>
      <c r="NZS218" s="333"/>
      <c r="NZT218" s="334"/>
      <c r="NZU218" s="389"/>
      <c r="NZV218" s="224"/>
      <c r="NZW218" s="224"/>
      <c r="NZX218" s="335"/>
      <c r="NZY218" s="335"/>
      <c r="NZZ218" s="224"/>
      <c r="OAA218" s="389"/>
      <c r="OAB218" s="389"/>
      <c r="OAC218" s="333"/>
      <c r="OAD218" s="334"/>
      <c r="OAE218" s="389"/>
      <c r="OAF218" s="224"/>
      <c r="OAG218" s="224"/>
      <c r="OAH218" s="335"/>
      <c r="OAI218" s="335"/>
      <c r="OAJ218" s="224"/>
      <c r="OAK218" s="389"/>
      <c r="OAL218" s="389"/>
      <c r="OAM218" s="333"/>
      <c r="OAN218" s="334"/>
      <c r="OAO218" s="389"/>
      <c r="OAP218" s="224"/>
      <c r="OAQ218" s="224"/>
      <c r="OAR218" s="335"/>
      <c r="OAS218" s="335"/>
      <c r="OAT218" s="224"/>
      <c r="OAU218" s="389"/>
      <c r="OAV218" s="389"/>
      <c r="OAW218" s="333"/>
      <c r="OAX218" s="334"/>
      <c r="OAY218" s="389"/>
      <c r="OAZ218" s="224"/>
      <c r="OBA218" s="224"/>
      <c r="OBB218" s="335"/>
      <c r="OBC218" s="335"/>
      <c r="OBD218" s="224"/>
      <c r="OBE218" s="389"/>
      <c r="OBF218" s="389"/>
      <c r="OBG218" s="333"/>
      <c r="OBH218" s="334"/>
      <c r="OBI218" s="389"/>
      <c r="OBJ218" s="224"/>
      <c r="OBK218" s="224"/>
      <c r="OBL218" s="335"/>
      <c r="OBM218" s="335"/>
      <c r="OBN218" s="224"/>
      <c r="OBO218" s="389"/>
      <c r="OBP218" s="389"/>
      <c r="OBQ218" s="333"/>
      <c r="OBR218" s="334"/>
      <c r="OBS218" s="389"/>
      <c r="OBT218" s="224"/>
      <c r="OBU218" s="224"/>
      <c r="OBV218" s="335"/>
      <c r="OBW218" s="335"/>
      <c r="OBX218" s="224"/>
      <c r="OBY218" s="389"/>
      <c r="OBZ218" s="389"/>
      <c r="OCA218" s="333"/>
      <c r="OCB218" s="334"/>
      <c r="OCC218" s="389"/>
      <c r="OCD218" s="224"/>
      <c r="OCE218" s="224"/>
      <c r="OCF218" s="335"/>
      <c r="OCG218" s="335"/>
      <c r="OCH218" s="224"/>
      <c r="OCI218" s="389"/>
      <c r="OCJ218" s="389"/>
      <c r="OCK218" s="333"/>
      <c r="OCL218" s="334"/>
      <c r="OCM218" s="389"/>
      <c r="OCN218" s="224"/>
      <c r="OCO218" s="224"/>
      <c r="OCP218" s="335"/>
      <c r="OCQ218" s="335"/>
      <c r="OCR218" s="224"/>
      <c r="OCS218" s="389"/>
      <c r="OCT218" s="389"/>
      <c r="OCU218" s="333"/>
      <c r="OCV218" s="334"/>
      <c r="OCW218" s="389"/>
      <c r="OCX218" s="224"/>
      <c r="OCY218" s="224"/>
      <c r="OCZ218" s="335"/>
      <c r="ODA218" s="335"/>
      <c r="ODB218" s="224"/>
      <c r="ODC218" s="389"/>
      <c r="ODD218" s="389"/>
      <c r="ODE218" s="333"/>
      <c r="ODF218" s="334"/>
      <c r="ODG218" s="389"/>
      <c r="ODH218" s="224"/>
      <c r="ODI218" s="224"/>
      <c r="ODJ218" s="335"/>
      <c r="ODK218" s="335"/>
      <c r="ODL218" s="224"/>
      <c r="ODM218" s="389"/>
      <c r="ODN218" s="389"/>
      <c r="ODO218" s="333"/>
      <c r="ODP218" s="334"/>
      <c r="ODQ218" s="389"/>
      <c r="ODR218" s="224"/>
      <c r="ODS218" s="224"/>
      <c r="ODT218" s="335"/>
      <c r="ODU218" s="335"/>
      <c r="ODV218" s="224"/>
      <c r="ODW218" s="389"/>
      <c r="ODX218" s="389"/>
      <c r="ODY218" s="333"/>
      <c r="ODZ218" s="334"/>
      <c r="OEA218" s="389"/>
      <c r="OEB218" s="224"/>
      <c r="OEC218" s="224"/>
      <c r="OED218" s="335"/>
      <c r="OEE218" s="335"/>
      <c r="OEF218" s="224"/>
      <c r="OEG218" s="389"/>
      <c r="OEH218" s="389"/>
      <c r="OEI218" s="333"/>
      <c r="OEJ218" s="334"/>
      <c r="OEK218" s="389"/>
      <c r="OEL218" s="224"/>
      <c r="OEM218" s="224"/>
      <c r="OEN218" s="335"/>
      <c r="OEO218" s="335"/>
      <c r="OEP218" s="224"/>
      <c r="OEQ218" s="389"/>
      <c r="OER218" s="389"/>
      <c r="OES218" s="333"/>
      <c r="OET218" s="334"/>
      <c r="OEU218" s="389"/>
      <c r="OEV218" s="224"/>
      <c r="OEW218" s="224"/>
      <c r="OEX218" s="335"/>
      <c r="OEY218" s="335"/>
      <c r="OEZ218" s="224"/>
      <c r="OFA218" s="389"/>
      <c r="OFB218" s="389"/>
      <c r="OFC218" s="333"/>
      <c r="OFD218" s="334"/>
      <c r="OFE218" s="389"/>
      <c r="OFF218" s="224"/>
      <c r="OFG218" s="224"/>
      <c r="OFH218" s="335"/>
      <c r="OFI218" s="335"/>
      <c r="OFJ218" s="224"/>
      <c r="OFK218" s="389"/>
      <c r="OFL218" s="389"/>
      <c r="OFM218" s="333"/>
      <c r="OFN218" s="334"/>
      <c r="OFO218" s="389"/>
      <c r="OFP218" s="224"/>
      <c r="OFQ218" s="224"/>
      <c r="OFR218" s="335"/>
      <c r="OFS218" s="335"/>
      <c r="OFT218" s="224"/>
      <c r="OFU218" s="389"/>
      <c r="OFV218" s="389"/>
      <c r="OFW218" s="333"/>
      <c r="OFX218" s="334"/>
      <c r="OFY218" s="389"/>
      <c r="OFZ218" s="224"/>
      <c r="OGA218" s="224"/>
      <c r="OGB218" s="335"/>
      <c r="OGC218" s="335"/>
      <c r="OGD218" s="224"/>
      <c r="OGE218" s="389"/>
      <c r="OGF218" s="389"/>
      <c r="OGG218" s="333"/>
      <c r="OGH218" s="334"/>
      <c r="OGI218" s="389"/>
      <c r="OGJ218" s="224"/>
      <c r="OGK218" s="224"/>
      <c r="OGL218" s="335"/>
      <c r="OGM218" s="335"/>
      <c r="OGN218" s="224"/>
      <c r="OGO218" s="389"/>
      <c r="OGP218" s="389"/>
      <c r="OGQ218" s="333"/>
      <c r="OGR218" s="334"/>
      <c r="OGS218" s="389"/>
      <c r="OGT218" s="224"/>
      <c r="OGU218" s="224"/>
      <c r="OGV218" s="335"/>
      <c r="OGW218" s="335"/>
      <c r="OGX218" s="224"/>
      <c r="OGY218" s="389"/>
      <c r="OGZ218" s="389"/>
      <c r="OHA218" s="333"/>
      <c r="OHB218" s="334"/>
      <c r="OHC218" s="389"/>
      <c r="OHD218" s="224"/>
      <c r="OHE218" s="224"/>
      <c r="OHF218" s="335"/>
      <c r="OHG218" s="335"/>
      <c r="OHH218" s="224"/>
      <c r="OHI218" s="389"/>
      <c r="OHJ218" s="389"/>
      <c r="OHK218" s="333"/>
      <c r="OHL218" s="334"/>
      <c r="OHM218" s="389"/>
      <c r="OHN218" s="224"/>
      <c r="OHO218" s="224"/>
      <c r="OHP218" s="335"/>
      <c r="OHQ218" s="335"/>
      <c r="OHR218" s="224"/>
      <c r="OHS218" s="389"/>
      <c r="OHT218" s="389"/>
      <c r="OHU218" s="333"/>
      <c r="OHV218" s="334"/>
      <c r="OHW218" s="389"/>
      <c r="OHX218" s="224"/>
      <c r="OHY218" s="224"/>
      <c r="OHZ218" s="335"/>
      <c r="OIA218" s="335"/>
      <c r="OIB218" s="224"/>
      <c r="OIC218" s="389"/>
      <c r="OID218" s="389"/>
      <c r="OIE218" s="333"/>
      <c r="OIF218" s="334"/>
      <c r="OIG218" s="389"/>
      <c r="OIH218" s="224"/>
      <c r="OII218" s="224"/>
      <c r="OIJ218" s="335"/>
      <c r="OIK218" s="335"/>
      <c r="OIL218" s="224"/>
      <c r="OIM218" s="389"/>
      <c r="OIN218" s="389"/>
      <c r="OIO218" s="333"/>
      <c r="OIP218" s="334"/>
      <c r="OIQ218" s="389"/>
      <c r="OIR218" s="224"/>
      <c r="OIS218" s="224"/>
      <c r="OIT218" s="335"/>
      <c r="OIU218" s="335"/>
      <c r="OIV218" s="224"/>
      <c r="OIW218" s="389"/>
      <c r="OIX218" s="389"/>
      <c r="OIY218" s="333"/>
      <c r="OIZ218" s="334"/>
      <c r="OJA218" s="389"/>
      <c r="OJB218" s="224"/>
      <c r="OJC218" s="224"/>
      <c r="OJD218" s="335"/>
      <c r="OJE218" s="335"/>
      <c r="OJF218" s="224"/>
      <c r="OJG218" s="389"/>
      <c r="OJH218" s="389"/>
      <c r="OJI218" s="333"/>
      <c r="OJJ218" s="334"/>
      <c r="OJK218" s="389"/>
      <c r="OJL218" s="224"/>
      <c r="OJM218" s="224"/>
      <c r="OJN218" s="335"/>
      <c r="OJO218" s="335"/>
      <c r="OJP218" s="224"/>
      <c r="OJQ218" s="389"/>
      <c r="OJR218" s="389"/>
      <c r="OJS218" s="333"/>
      <c r="OJT218" s="334"/>
      <c r="OJU218" s="389"/>
      <c r="OJV218" s="224"/>
      <c r="OJW218" s="224"/>
      <c r="OJX218" s="335"/>
      <c r="OJY218" s="335"/>
      <c r="OJZ218" s="224"/>
      <c r="OKA218" s="389"/>
      <c r="OKB218" s="389"/>
      <c r="OKC218" s="333"/>
      <c r="OKD218" s="334"/>
      <c r="OKE218" s="389"/>
      <c r="OKF218" s="224"/>
      <c r="OKG218" s="224"/>
      <c r="OKH218" s="335"/>
      <c r="OKI218" s="335"/>
      <c r="OKJ218" s="224"/>
      <c r="OKK218" s="389"/>
      <c r="OKL218" s="389"/>
      <c r="OKM218" s="333"/>
      <c r="OKN218" s="334"/>
      <c r="OKO218" s="389"/>
      <c r="OKP218" s="224"/>
      <c r="OKQ218" s="224"/>
      <c r="OKR218" s="335"/>
      <c r="OKS218" s="335"/>
      <c r="OKT218" s="224"/>
      <c r="OKU218" s="389"/>
      <c r="OKV218" s="389"/>
      <c r="OKW218" s="333"/>
      <c r="OKX218" s="334"/>
      <c r="OKY218" s="389"/>
      <c r="OKZ218" s="224"/>
      <c r="OLA218" s="224"/>
      <c r="OLB218" s="335"/>
      <c r="OLC218" s="335"/>
      <c r="OLD218" s="224"/>
      <c r="OLE218" s="389"/>
      <c r="OLF218" s="389"/>
      <c r="OLG218" s="333"/>
      <c r="OLH218" s="334"/>
      <c r="OLI218" s="389"/>
      <c r="OLJ218" s="224"/>
      <c r="OLK218" s="224"/>
      <c r="OLL218" s="335"/>
      <c r="OLM218" s="335"/>
      <c r="OLN218" s="224"/>
      <c r="OLO218" s="389"/>
      <c r="OLP218" s="389"/>
      <c r="OLQ218" s="333"/>
      <c r="OLR218" s="334"/>
      <c r="OLS218" s="389"/>
      <c r="OLT218" s="224"/>
      <c r="OLU218" s="224"/>
      <c r="OLV218" s="335"/>
      <c r="OLW218" s="335"/>
      <c r="OLX218" s="224"/>
      <c r="OLY218" s="389"/>
      <c r="OLZ218" s="389"/>
      <c r="OMA218" s="333"/>
      <c r="OMB218" s="334"/>
      <c r="OMC218" s="389"/>
      <c r="OMD218" s="224"/>
      <c r="OME218" s="224"/>
      <c r="OMF218" s="335"/>
      <c r="OMG218" s="335"/>
      <c r="OMH218" s="224"/>
      <c r="OMI218" s="389"/>
      <c r="OMJ218" s="389"/>
      <c r="OMK218" s="333"/>
      <c r="OML218" s="334"/>
      <c r="OMM218" s="389"/>
      <c r="OMN218" s="224"/>
      <c r="OMO218" s="224"/>
      <c r="OMP218" s="335"/>
      <c r="OMQ218" s="335"/>
      <c r="OMR218" s="224"/>
      <c r="OMS218" s="389"/>
      <c r="OMT218" s="389"/>
      <c r="OMU218" s="333"/>
      <c r="OMV218" s="334"/>
      <c r="OMW218" s="389"/>
      <c r="OMX218" s="224"/>
      <c r="OMY218" s="224"/>
      <c r="OMZ218" s="335"/>
      <c r="ONA218" s="335"/>
      <c r="ONB218" s="224"/>
      <c r="ONC218" s="389"/>
      <c r="OND218" s="389"/>
      <c r="ONE218" s="333"/>
      <c r="ONF218" s="334"/>
      <c r="ONG218" s="389"/>
      <c r="ONH218" s="224"/>
      <c r="ONI218" s="224"/>
      <c r="ONJ218" s="335"/>
      <c r="ONK218" s="335"/>
      <c r="ONL218" s="224"/>
      <c r="ONM218" s="389"/>
      <c r="ONN218" s="389"/>
      <c r="ONO218" s="333"/>
      <c r="ONP218" s="334"/>
      <c r="ONQ218" s="389"/>
      <c r="ONR218" s="224"/>
      <c r="ONS218" s="224"/>
      <c r="ONT218" s="335"/>
      <c r="ONU218" s="335"/>
      <c r="ONV218" s="224"/>
      <c r="ONW218" s="389"/>
      <c r="ONX218" s="389"/>
      <c r="ONY218" s="333"/>
      <c r="ONZ218" s="334"/>
      <c r="OOA218" s="389"/>
      <c r="OOB218" s="224"/>
      <c r="OOC218" s="224"/>
      <c r="OOD218" s="335"/>
      <c r="OOE218" s="335"/>
      <c r="OOF218" s="224"/>
      <c r="OOG218" s="389"/>
      <c r="OOH218" s="389"/>
      <c r="OOI218" s="333"/>
      <c r="OOJ218" s="334"/>
      <c r="OOK218" s="389"/>
      <c r="OOL218" s="224"/>
      <c r="OOM218" s="224"/>
      <c r="OON218" s="335"/>
      <c r="OOO218" s="335"/>
      <c r="OOP218" s="224"/>
      <c r="OOQ218" s="389"/>
      <c r="OOR218" s="389"/>
      <c r="OOS218" s="333"/>
      <c r="OOT218" s="334"/>
      <c r="OOU218" s="389"/>
      <c r="OOV218" s="224"/>
      <c r="OOW218" s="224"/>
      <c r="OOX218" s="335"/>
      <c r="OOY218" s="335"/>
      <c r="OOZ218" s="224"/>
      <c r="OPA218" s="389"/>
      <c r="OPB218" s="389"/>
      <c r="OPC218" s="333"/>
      <c r="OPD218" s="334"/>
      <c r="OPE218" s="389"/>
      <c r="OPF218" s="224"/>
      <c r="OPG218" s="224"/>
      <c r="OPH218" s="335"/>
      <c r="OPI218" s="335"/>
      <c r="OPJ218" s="224"/>
      <c r="OPK218" s="389"/>
      <c r="OPL218" s="389"/>
      <c r="OPM218" s="333"/>
      <c r="OPN218" s="334"/>
      <c r="OPO218" s="389"/>
      <c r="OPP218" s="224"/>
      <c r="OPQ218" s="224"/>
      <c r="OPR218" s="335"/>
      <c r="OPS218" s="335"/>
      <c r="OPT218" s="224"/>
      <c r="OPU218" s="389"/>
      <c r="OPV218" s="389"/>
      <c r="OPW218" s="333"/>
      <c r="OPX218" s="334"/>
      <c r="OPY218" s="389"/>
      <c r="OPZ218" s="224"/>
      <c r="OQA218" s="224"/>
      <c r="OQB218" s="335"/>
      <c r="OQC218" s="335"/>
      <c r="OQD218" s="224"/>
      <c r="OQE218" s="389"/>
      <c r="OQF218" s="389"/>
      <c r="OQG218" s="333"/>
      <c r="OQH218" s="334"/>
      <c r="OQI218" s="389"/>
      <c r="OQJ218" s="224"/>
      <c r="OQK218" s="224"/>
      <c r="OQL218" s="335"/>
      <c r="OQM218" s="335"/>
      <c r="OQN218" s="224"/>
      <c r="OQO218" s="389"/>
      <c r="OQP218" s="389"/>
      <c r="OQQ218" s="333"/>
      <c r="OQR218" s="334"/>
      <c r="OQS218" s="389"/>
      <c r="OQT218" s="224"/>
      <c r="OQU218" s="224"/>
      <c r="OQV218" s="335"/>
      <c r="OQW218" s="335"/>
      <c r="OQX218" s="224"/>
      <c r="OQY218" s="389"/>
      <c r="OQZ218" s="389"/>
      <c r="ORA218" s="333"/>
      <c r="ORB218" s="334"/>
      <c r="ORC218" s="389"/>
      <c r="ORD218" s="224"/>
      <c r="ORE218" s="224"/>
      <c r="ORF218" s="335"/>
      <c r="ORG218" s="335"/>
      <c r="ORH218" s="224"/>
      <c r="ORI218" s="389"/>
      <c r="ORJ218" s="389"/>
      <c r="ORK218" s="333"/>
      <c r="ORL218" s="334"/>
      <c r="ORM218" s="389"/>
      <c r="ORN218" s="224"/>
      <c r="ORO218" s="224"/>
      <c r="ORP218" s="335"/>
      <c r="ORQ218" s="335"/>
      <c r="ORR218" s="224"/>
      <c r="ORS218" s="389"/>
      <c r="ORT218" s="389"/>
      <c r="ORU218" s="333"/>
      <c r="ORV218" s="334"/>
      <c r="ORW218" s="389"/>
      <c r="ORX218" s="224"/>
      <c r="ORY218" s="224"/>
      <c r="ORZ218" s="335"/>
      <c r="OSA218" s="335"/>
      <c r="OSB218" s="224"/>
      <c r="OSC218" s="389"/>
      <c r="OSD218" s="389"/>
      <c r="OSE218" s="333"/>
      <c r="OSF218" s="334"/>
      <c r="OSG218" s="389"/>
      <c r="OSH218" s="224"/>
      <c r="OSI218" s="224"/>
      <c r="OSJ218" s="335"/>
      <c r="OSK218" s="335"/>
      <c r="OSL218" s="224"/>
      <c r="OSM218" s="389"/>
      <c r="OSN218" s="389"/>
      <c r="OSO218" s="333"/>
      <c r="OSP218" s="334"/>
      <c r="OSQ218" s="389"/>
      <c r="OSR218" s="224"/>
      <c r="OSS218" s="224"/>
      <c r="OST218" s="335"/>
      <c r="OSU218" s="335"/>
      <c r="OSV218" s="224"/>
      <c r="OSW218" s="389"/>
      <c r="OSX218" s="389"/>
      <c r="OSY218" s="333"/>
      <c r="OSZ218" s="334"/>
      <c r="OTA218" s="389"/>
      <c r="OTB218" s="224"/>
      <c r="OTC218" s="224"/>
      <c r="OTD218" s="335"/>
      <c r="OTE218" s="335"/>
      <c r="OTF218" s="224"/>
      <c r="OTG218" s="389"/>
      <c r="OTH218" s="389"/>
      <c r="OTI218" s="333"/>
      <c r="OTJ218" s="334"/>
      <c r="OTK218" s="389"/>
      <c r="OTL218" s="224"/>
      <c r="OTM218" s="224"/>
      <c r="OTN218" s="335"/>
      <c r="OTO218" s="335"/>
      <c r="OTP218" s="224"/>
      <c r="OTQ218" s="389"/>
      <c r="OTR218" s="389"/>
      <c r="OTS218" s="333"/>
      <c r="OTT218" s="334"/>
      <c r="OTU218" s="389"/>
      <c r="OTV218" s="224"/>
      <c r="OTW218" s="224"/>
      <c r="OTX218" s="335"/>
      <c r="OTY218" s="335"/>
      <c r="OTZ218" s="224"/>
      <c r="OUA218" s="389"/>
      <c r="OUB218" s="389"/>
      <c r="OUC218" s="333"/>
      <c r="OUD218" s="334"/>
      <c r="OUE218" s="389"/>
      <c r="OUF218" s="224"/>
      <c r="OUG218" s="224"/>
      <c r="OUH218" s="335"/>
      <c r="OUI218" s="335"/>
      <c r="OUJ218" s="224"/>
      <c r="OUK218" s="389"/>
      <c r="OUL218" s="389"/>
      <c r="OUM218" s="333"/>
      <c r="OUN218" s="334"/>
      <c r="OUO218" s="389"/>
      <c r="OUP218" s="224"/>
      <c r="OUQ218" s="224"/>
      <c r="OUR218" s="335"/>
      <c r="OUS218" s="335"/>
      <c r="OUT218" s="224"/>
      <c r="OUU218" s="389"/>
      <c r="OUV218" s="389"/>
      <c r="OUW218" s="333"/>
      <c r="OUX218" s="334"/>
      <c r="OUY218" s="389"/>
      <c r="OUZ218" s="224"/>
      <c r="OVA218" s="224"/>
      <c r="OVB218" s="335"/>
      <c r="OVC218" s="335"/>
      <c r="OVD218" s="224"/>
      <c r="OVE218" s="389"/>
      <c r="OVF218" s="389"/>
      <c r="OVG218" s="333"/>
      <c r="OVH218" s="334"/>
      <c r="OVI218" s="389"/>
      <c r="OVJ218" s="224"/>
      <c r="OVK218" s="224"/>
      <c r="OVL218" s="335"/>
      <c r="OVM218" s="335"/>
      <c r="OVN218" s="224"/>
      <c r="OVO218" s="389"/>
      <c r="OVP218" s="389"/>
      <c r="OVQ218" s="333"/>
      <c r="OVR218" s="334"/>
      <c r="OVS218" s="389"/>
      <c r="OVT218" s="224"/>
      <c r="OVU218" s="224"/>
      <c r="OVV218" s="335"/>
      <c r="OVW218" s="335"/>
      <c r="OVX218" s="224"/>
      <c r="OVY218" s="389"/>
      <c r="OVZ218" s="389"/>
      <c r="OWA218" s="333"/>
      <c r="OWB218" s="334"/>
      <c r="OWC218" s="389"/>
      <c r="OWD218" s="224"/>
      <c r="OWE218" s="224"/>
      <c r="OWF218" s="335"/>
      <c r="OWG218" s="335"/>
      <c r="OWH218" s="224"/>
      <c r="OWI218" s="389"/>
      <c r="OWJ218" s="389"/>
      <c r="OWK218" s="333"/>
      <c r="OWL218" s="334"/>
      <c r="OWM218" s="389"/>
      <c r="OWN218" s="224"/>
      <c r="OWO218" s="224"/>
      <c r="OWP218" s="335"/>
      <c r="OWQ218" s="335"/>
      <c r="OWR218" s="224"/>
      <c r="OWS218" s="389"/>
      <c r="OWT218" s="389"/>
      <c r="OWU218" s="333"/>
      <c r="OWV218" s="334"/>
      <c r="OWW218" s="389"/>
      <c r="OWX218" s="224"/>
      <c r="OWY218" s="224"/>
      <c r="OWZ218" s="335"/>
      <c r="OXA218" s="335"/>
      <c r="OXB218" s="224"/>
      <c r="OXC218" s="389"/>
      <c r="OXD218" s="389"/>
      <c r="OXE218" s="333"/>
      <c r="OXF218" s="334"/>
      <c r="OXG218" s="389"/>
      <c r="OXH218" s="224"/>
      <c r="OXI218" s="224"/>
      <c r="OXJ218" s="335"/>
      <c r="OXK218" s="335"/>
      <c r="OXL218" s="224"/>
      <c r="OXM218" s="389"/>
      <c r="OXN218" s="389"/>
      <c r="OXO218" s="333"/>
      <c r="OXP218" s="334"/>
      <c r="OXQ218" s="389"/>
      <c r="OXR218" s="224"/>
      <c r="OXS218" s="224"/>
      <c r="OXT218" s="335"/>
      <c r="OXU218" s="335"/>
      <c r="OXV218" s="224"/>
      <c r="OXW218" s="389"/>
      <c r="OXX218" s="389"/>
      <c r="OXY218" s="333"/>
      <c r="OXZ218" s="334"/>
      <c r="OYA218" s="389"/>
      <c r="OYB218" s="224"/>
      <c r="OYC218" s="224"/>
      <c r="OYD218" s="335"/>
      <c r="OYE218" s="335"/>
      <c r="OYF218" s="224"/>
      <c r="OYG218" s="389"/>
      <c r="OYH218" s="389"/>
      <c r="OYI218" s="333"/>
      <c r="OYJ218" s="334"/>
      <c r="OYK218" s="389"/>
      <c r="OYL218" s="224"/>
      <c r="OYM218" s="224"/>
      <c r="OYN218" s="335"/>
      <c r="OYO218" s="335"/>
      <c r="OYP218" s="224"/>
      <c r="OYQ218" s="389"/>
      <c r="OYR218" s="389"/>
      <c r="OYS218" s="333"/>
      <c r="OYT218" s="334"/>
      <c r="OYU218" s="389"/>
      <c r="OYV218" s="224"/>
      <c r="OYW218" s="224"/>
      <c r="OYX218" s="335"/>
      <c r="OYY218" s="335"/>
      <c r="OYZ218" s="224"/>
      <c r="OZA218" s="389"/>
      <c r="OZB218" s="389"/>
      <c r="OZC218" s="333"/>
      <c r="OZD218" s="334"/>
      <c r="OZE218" s="389"/>
      <c r="OZF218" s="224"/>
      <c r="OZG218" s="224"/>
      <c r="OZH218" s="335"/>
      <c r="OZI218" s="335"/>
      <c r="OZJ218" s="224"/>
      <c r="OZK218" s="389"/>
      <c r="OZL218" s="389"/>
      <c r="OZM218" s="333"/>
      <c r="OZN218" s="334"/>
      <c r="OZO218" s="389"/>
      <c r="OZP218" s="224"/>
      <c r="OZQ218" s="224"/>
      <c r="OZR218" s="335"/>
      <c r="OZS218" s="335"/>
      <c r="OZT218" s="224"/>
      <c r="OZU218" s="389"/>
      <c r="OZV218" s="389"/>
      <c r="OZW218" s="333"/>
      <c r="OZX218" s="334"/>
      <c r="OZY218" s="389"/>
      <c r="OZZ218" s="224"/>
      <c r="PAA218" s="224"/>
      <c r="PAB218" s="335"/>
      <c r="PAC218" s="335"/>
      <c r="PAD218" s="224"/>
      <c r="PAE218" s="389"/>
      <c r="PAF218" s="389"/>
      <c r="PAG218" s="333"/>
      <c r="PAH218" s="334"/>
      <c r="PAI218" s="389"/>
      <c r="PAJ218" s="224"/>
      <c r="PAK218" s="224"/>
      <c r="PAL218" s="335"/>
      <c r="PAM218" s="335"/>
      <c r="PAN218" s="224"/>
      <c r="PAO218" s="389"/>
      <c r="PAP218" s="389"/>
      <c r="PAQ218" s="333"/>
      <c r="PAR218" s="334"/>
      <c r="PAS218" s="389"/>
      <c r="PAT218" s="224"/>
      <c r="PAU218" s="224"/>
      <c r="PAV218" s="335"/>
      <c r="PAW218" s="335"/>
      <c r="PAX218" s="224"/>
      <c r="PAY218" s="389"/>
      <c r="PAZ218" s="389"/>
      <c r="PBA218" s="333"/>
      <c r="PBB218" s="334"/>
      <c r="PBC218" s="389"/>
      <c r="PBD218" s="224"/>
      <c r="PBE218" s="224"/>
      <c r="PBF218" s="335"/>
      <c r="PBG218" s="335"/>
      <c r="PBH218" s="224"/>
      <c r="PBI218" s="389"/>
      <c r="PBJ218" s="389"/>
      <c r="PBK218" s="333"/>
      <c r="PBL218" s="334"/>
      <c r="PBM218" s="389"/>
      <c r="PBN218" s="224"/>
      <c r="PBO218" s="224"/>
      <c r="PBP218" s="335"/>
      <c r="PBQ218" s="335"/>
      <c r="PBR218" s="224"/>
      <c r="PBS218" s="389"/>
      <c r="PBT218" s="389"/>
      <c r="PBU218" s="333"/>
      <c r="PBV218" s="334"/>
      <c r="PBW218" s="389"/>
      <c r="PBX218" s="224"/>
      <c r="PBY218" s="224"/>
      <c r="PBZ218" s="335"/>
      <c r="PCA218" s="335"/>
      <c r="PCB218" s="224"/>
      <c r="PCC218" s="389"/>
      <c r="PCD218" s="389"/>
      <c r="PCE218" s="333"/>
      <c r="PCF218" s="334"/>
      <c r="PCG218" s="389"/>
      <c r="PCH218" s="224"/>
      <c r="PCI218" s="224"/>
      <c r="PCJ218" s="335"/>
      <c r="PCK218" s="335"/>
      <c r="PCL218" s="224"/>
      <c r="PCM218" s="389"/>
      <c r="PCN218" s="389"/>
      <c r="PCO218" s="333"/>
      <c r="PCP218" s="334"/>
      <c r="PCQ218" s="389"/>
      <c r="PCR218" s="224"/>
      <c r="PCS218" s="224"/>
      <c r="PCT218" s="335"/>
      <c r="PCU218" s="335"/>
      <c r="PCV218" s="224"/>
      <c r="PCW218" s="389"/>
      <c r="PCX218" s="389"/>
      <c r="PCY218" s="333"/>
      <c r="PCZ218" s="334"/>
      <c r="PDA218" s="389"/>
      <c r="PDB218" s="224"/>
      <c r="PDC218" s="224"/>
      <c r="PDD218" s="335"/>
      <c r="PDE218" s="335"/>
      <c r="PDF218" s="224"/>
      <c r="PDG218" s="389"/>
      <c r="PDH218" s="389"/>
      <c r="PDI218" s="333"/>
      <c r="PDJ218" s="334"/>
      <c r="PDK218" s="389"/>
      <c r="PDL218" s="224"/>
      <c r="PDM218" s="224"/>
      <c r="PDN218" s="335"/>
      <c r="PDO218" s="335"/>
      <c r="PDP218" s="224"/>
      <c r="PDQ218" s="389"/>
      <c r="PDR218" s="389"/>
      <c r="PDS218" s="333"/>
      <c r="PDT218" s="334"/>
      <c r="PDU218" s="389"/>
      <c r="PDV218" s="224"/>
      <c r="PDW218" s="224"/>
      <c r="PDX218" s="335"/>
      <c r="PDY218" s="335"/>
      <c r="PDZ218" s="224"/>
      <c r="PEA218" s="389"/>
      <c r="PEB218" s="389"/>
      <c r="PEC218" s="333"/>
      <c r="PED218" s="334"/>
      <c r="PEE218" s="389"/>
      <c r="PEF218" s="224"/>
      <c r="PEG218" s="224"/>
      <c r="PEH218" s="335"/>
      <c r="PEI218" s="335"/>
      <c r="PEJ218" s="224"/>
      <c r="PEK218" s="389"/>
      <c r="PEL218" s="389"/>
      <c r="PEM218" s="333"/>
      <c r="PEN218" s="334"/>
      <c r="PEO218" s="389"/>
      <c r="PEP218" s="224"/>
      <c r="PEQ218" s="224"/>
      <c r="PER218" s="335"/>
      <c r="PES218" s="335"/>
      <c r="PET218" s="224"/>
      <c r="PEU218" s="389"/>
      <c r="PEV218" s="389"/>
      <c r="PEW218" s="333"/>
      <c r="PEX218" s="334"/>
      <c r="PEY218" s="389"/>
      <c r="PEZ218" s="224"/>
      <c r="PFA218" s="224"/>
      <c r="PFB218" s="335"/>
      <c r="PFC218" s="335"/>
      <c r="PFD218" s="224"/>
      <c r="PFE218" s="389"/>
      <c r="PFF218" s="389"/>
      <c r="PFG218" s="333"/>
      <c r="PFH218" s="334"/>
      <c r="PFI218" s="389"/>
      <c r="PFJ218" s="224"/>
      <c r="PFK218" s="224"/>
      <c r="PFL218" s="335"/>
      <c r="PFM218" s="335"/>
      <c r="PFN218" s="224"/>
      <c r="PFO218" s="389"/>
      <c r="PFP218" s="389"/>
      <c r="PFQ218" s="333"/>
      <c r="PFR218" s="334"/>
      <c r="PFS218" s="389"/>
      <c r="PFT218" s="224"/>
      <c r="PFU218" s="224"/>
      <c r="PFV218" s="335"/>
      <c r="PFW218" s="335"/>
      <c r="PFX218" s="224"/>
      <c r="PFY218" s="389"/>
      <c r="PFZ218" s="389"/>
      <c r="PGA218" s="333"/>
      <c r="PGB218" s="334"/>
      <c r="PGC218" s="389"/>
      <c r="PGD218" s="224"/>
      <c r="PGE218" s="224"/>
      <c r="PGF218" s="335"/>
      <c r="PGG218" s="335"/>
      <c r="PGH218" s="224"/>
      <c r="PGI218" s="389"/>
      <c r="PGJ218" s="389"/>
      <c r="PGK218" s="333"/>
      <c r="PGL218" s="334"/>
      <c r="PGM218" s="389"/>
      <c r="PGN218" s="224"/>
      <c r="PGO218" s="224"/>
      <c r="PGP218" s="335"/>
      <c r="PGQ218" s="335"/>
      <c r="PGR218" s="224"/>
      <c r="PGS218" s="389"/>
      <c r="PGT218" s="389"/>
      <c r="PGU218" s="333"/>
      <c r="PGV218" s="334"/>
      <c r="PGW218" s="389"/>
      <c r="PGX218" s="224"/>
      <c r="PGY218" s="224"/>
      <c r="PGZ218" s="335"/>
      <c r="PHA218" s="335"/>
      <c r="PHB218" s="224"/>
      <c r="PHC218" s="389"/>
      <c r="PHD218" s="389"/>
      <c r="PHE218" s="333"/>
      <c r="PHF218" s="334"/>
      <c r="PHG218" s="389"/>
      <c r="PHH218" s="224"/>
      <c r="PHI218" s="224"/>
      <c r="PHJ218" s="335"/>
      <c r="PHK218" s="335"/>
      <c r="PHL218" s="224"/>
      <c r="PHM218" s="389"/>
      <c r="PHN218" s="389"/>
      <c r="PHO218" s="333"/>
      <c r="PHP218" s="334"/>
      <c r="PHQ218" s="389"/>
      <c r="PHR218" s="224"/>
      <c r="PHS218" s="224"/>
      <c r="PHT218" s="335"/>
      <c r="PHU218" s="335"/>
      <c r="PHV218" s="224"/>
      <c r="PHW218" s="389"/>
      <c r="PHX218" s="389"/>
      <c r="PHY218" s="333"/>
      <c r="PHZ218" s="334"/>
      <c r="PIA218" s="389"/>
      <c r="PIB218" s="224"/>
      <c r="PIC218" s="224"/>
      <c r="PID218" s="335"/>
      <c r="PIE218" s="335"/>
      <c r="PIF218" s="224"/>
      <c r="PIG218" s="389"/>
      <c r="PIH218" s="389"/>
      <c r="PII218" s="333"/>
      <c r="PIJ218" s="334"/>
      <c r="PIK218" s="389"/>
      <c r="PIL218" s="224"/>
      <c r="PIM218" s="224"/>
      <c r="PIN218" s="335"/>
      <c r="PIO218" s="335"/>
      <c r="PIP218" s="224"/>
      <c r="PIQ218" s="389"/>
      <c r="PIR218" s="389"/>
      <c r="PIS218" s="333"/>
      <c r="PIT218" s="334"/>
      <c r="PIU218" s="389"/>
      <c r="PIV218" s="224"/>
      <c r="PIW218" s="224"/>
      <c r="PIX218" s="335"/>
      <c r="PIY218" s="335"/>
      <c r="PIZ218" s="224"/>
      <c r="PJA218" s="389"/>
      <c r="PJB218" s="389"/>
      <c r="PJC218" s="333"/>
      <c r="PJD218" s="334"/>
      <c r="PJE218" s="389"/>
      <c r="PJF218" s="224"/>
      <c r="PJG218" s="224"/>
      <c r="PJH218" s="335"/>
      <c r="PJI218" s="335"/>
      <c r="PJJ218" s="224"/>
      <c r="PJK218" s="389"/>
      <c r="PJL218" s="389"/>
      <c r="PJM218" s="333"/>
      <c r="PJN218" s="334"/>
      <c r="PJO218" s="389"/>
      <c r="PJP218" s="224"/>
      <c r="PJQ218" s="224"/>
      <c r="PJR218" s="335"/>
      <c r="PJS218" s="335"/>
      <c r="PJT218" s="224"/>
      <c r="PJU218" s="389"/>
      <c r="PJV218" s="389"/>
      <c r="PJW218" s="333"/>
      <c r="PJX218" s="334"/>
      <c r="PJY218" s="389"/>
      <c r="PJZ218" s="224"/>
      <c r="PKA218" s="224"/>
      <c r="PKB218" s="335"/>
      <c r="PKC218" s="335"/>
      <c r="PKD218" s="224"/>
      <c r="PKE218" s="389"/>
      <c r="PKF218" s="389"/>
      <c r="PKG218" s="333"/>
      <c r="PKH218" s="334"/>
      <c r="PKI218" s="389"/>
      <c r="PKJ218" s="224"/>
      <c r="PKK218" s="224"/>
      <c r="PKL218" s="335"/>
      <c r="PKM218" s="335"/>
      <c r="PKN218" s="224"/>
      <c r="PKO218" s="389"/>
      <c r="PKP218" s="389"/>
      <c r="PKQ218" s="333"/>
      <c r="PKR218" s="334"/>
      <c r="PKS218" s="389"/>
      <c r="PKT218" s="224"/>
      <c r="PKU218" s="224"/>
      <c r="PKV218" s="335"/>
      <c r="PKW218" s="335"/>
      <c r="PKX218" s="224"/>
      <c r="PKY218" s="389"/>
      <c r="PKZ218" s="389"/>
      <c r="PLA218" s="333"/>
      <c r="PLB218" s="334"/>
      <c r="PLC218" s="389"/>
      <c r="PLD218" s="224"/>
      <c r="PLE218" s="224"/>
      <c r="PLF218" s="335"/>
      <c r="PLG218" s="335"/>
      <c r="PLH218" s="224"/>
      <c r="PLI218" s="389"/>
      <c r="PLJ218" s="389"/>
      <c r="PLK218" s="333"/>
      <c r="PLL218" s="334"/>
      <c r="PLM218" s="389"/>
      <c r="PLN218" s="224"/>
      <c r="PLO218" s="224"/>
      <c r="PLP218" s="335"/>
      <c r="PLQ218" s="335"/>
      <c r="PLR218" s="224"/>
      <c r="PLS218" s="389"/>
      <c r="PLT218" s="389"/>
      <c r="PLU218" s="333"/>
      <c r="PLV218" s="334"/>
      <c r="PLW218" s="389"/>
      <c r="PLX218" s="224"/>
      <c r="PLY218" s="224"/>
      <c r="PLZ218" s="335"/>
      <c r="PMA218" s="335"/>
      <c r="PMB218" s="224"/>
      <c r="PMC218" s="389"/>
      <c r="PMD218" s="389"/>
      <c r="PME218" s="333"/>
      <c r="PMF218" s="334"/>
      <c r="PMG218" s="389"/>
      <c r="PMH218" s="224"/>
      <c r="PMI218" s="224"/>
      <c r="PMJ218" s="335"/>
      <c r="PMK218" s="335"/>
      <c r="PML218" s="224"/>
      <c r="PMM218" s="389"/>
      <c r="PMN218" s="389"/>
      <c r="PMO218" s="333"/>
      <c r="PMP218" s="334"/>
      <c r="PMQ218" s="389"/>
      <c r="PMR218" s="224"/>
      <c r="PMS218" s="224"/>
      <c r="PMT218" s="335"/>
      <c r="PMU218" s="335"/>
      <c r="PMV218" s="224"/>
      <c r="PMW218" s="389"/>
      <c r="PMX218" s="389"/>
      <c r="PMY218" s="333"/>
      <c r="PMZ218" s="334"/>
      <c r="PNA218" s="389"/>
      <c r="PNB218" s="224"/>
      <c r="PNC218" s="224"/>
      <c r="PND218" s="335"/>
      <c r="PNE218" s="335"/>
      <c r="PNF218" s="224"/>
      <c r="PNG218" s="389"/>
      <c r="PNH218" s="389"/>
      <c r="PNI218" s="333"/>
      <c r="PNJ218" s="334"/>
      <c r="PNK218" s="389"/>
      <c r="PNL218" s="224"/>
      <c r="PNM218" s="224"/>
      <c r="PNN218" s="335"/>
      <c r="PNO218" s="335"/>
      <c r="PNP218" s="224"/>
      <c r="PNQ218" s="389"/>
      <c r="PNR218" s="389"/>
      <c r="PNS218" s="333"/>
      <c r="PNT218" s="334"/>
      <c r="PNU218" s="389"/>
      <c r="PNV218" s="224"/>
      <c r="PNW218" s="224"/>
      <c r="PNX218" s="335"/>
      <c r="PNY218" s="335"/>
      <c r="PNZ218" s="224"/>
      <c r="POA218" s="389"/>
      <c r="POB218" s="389"/>
      <c r="POC218" s="333"/>
      <c r="POD218" s="334"/>
      <c r="POE218" s="389"/>
      <c r="POF218" s="224"/>
      <c r="POG218" s="224"/>
      <c r="POH218" s="335"/>
      <c r="POI218" s="335"/>
      <c r="POJ218" s="224"/>
      <c r="POK218" s="389"/>
      <c r="POL218" s="389"/>
      <c r="POM218" s="333"/>
      <c r="PON218" s="334"/>
      <c r="POO218" s="389"/>
      <c r="POP218" s="224"/>
      <c r="POQ218" s="224"/>
      <c r="POR218" s="335"/>
      <c r="POS218" s="335"/>
      <c r="POT218" s="224"/>
      <c r="POU218" s="389"/>
      <c r="POV218" s="389"/>
      <c r="POW218" s="333"/>
      <c r="POX218" s="334"/>
      <c r="POY218" s="389"/>
      <c r="POZ218" s="224"/>
      <c r="PPA218" s="224"/>
      <c r="PPB218" s="335"/>
      <c r="PPC218" s="335"/>
      <c r="PPD218" s="224"/>
      <c r="PPE218" s="389"/>
      <c r="PPF218" s="389"/>
      <c r="PPG218" s="333"/>
      <c r="PPH218" s="334"/>
      <c r="PPI218" s="389"/>
      <c r="PPJ218" s="224"/>
      <c r="PPK218" s="224"/>
      <c r="PPL218" s="335"/>
      <c r="PPM218" s="335"/>
      <c r="PPN218" s="224"/>
      <c r="PPO218" s="389"/>
      <c r="PPP218" s="389"/>
      <c r="PPQ218" s="333"/>
      <c r="PPR218" s="334"/>
      <c r="PPS218" s="389"/>
      <c r="PPT218" s="224"/>
      <c r="PPU218" s="224"/>
      <c r="PPV218" s="335"/>
      <c r="PPW218" s="335"/>
      <c r="PPX218" s="224"/>
      <c r="PPY218" s="389"/>
      <c r="PPZ218" s="389"/>
      <c r="PQA218" s="333"/>
      <c r="PQB218" s="334"/>
      <c r="PQC218" s="389"/>
      <c r="PQD218" s="224"/>
      <c r="PQE218" s="224"/>
      <c r="PQF218" s="335"/>
      <c r="PQG218" s="335"/>
      <c r="PQH218" s="224"/>
      <c r="PQI218" s="389"/>
      <c r="PQJ218" s="389"/>
      <c r="PQK218" s="333"/>
      <c r="PQL218" s="334"/>
      <c r="PQM218" s="389"/>
      <c r="PQN218" s="224"/>
      <c r="PQO218" s="224"/>
      <c r="PQP218" s="335"/>
      <c r="PQQ218" s="335"/>
      <c r="PQR218" s="224"/>
      <c r="PQS218" s="389"/>
      <c r="PQT218" s="389"/>
      <c r="PQU218" s="333"/>
      <c r="PQV218" s="334"/>
      <c r="PQW218" s="389"/>
      <c r="PQX218" s="224"/>
      <c r="PQY218" s="224"/>
      <c r="PQZ218" s="335"/>
      <c r="PRA218" s="335"/>
      <c r="PRB218" s="224"/>
      <c r="PRC218" s="389"/>
      <c r="PRD218" s="389"/>
      <c r="PRE218" s="333"/>
      <c r="PRF218" s="334"/>
      <c r="PRG218" s="389"/>
      <c r="PRH218" s="224"/>
      <c r="PRI218" s="224"/>
      <c r="PRJ218" s="335"/>
      <c r="PRK218" s="335"/>
      <c r="PRL218" s="224"/>
      <c r="PRM218" s="389"/>
      <c r="PRN218" s="389"/>
      <c r="PRO218" s="333"/>
      <c r="PRP218" s="334"/>
      <c r="PRQ218" s="389"/>
      <c r="PRR218" s="224"/>
      <c r="PRS218" s="224"/>
      <c r="PRT218" s="335"/>
      <c r="PRU218" s="335"/>
      <c r="PRV218" s="224"/>
      <c r="PRW218" s="389"/>
      <c r="PRX218" s="389"/>
      <c r="PRY218" s="333"/>
      <c r="PRZ218" s="334"/>
      <c r="PSA218" s="389"/>
      <c r="PSB218" s="224"/>
      <c r="PSC218" s="224"/>
      <c r="PSD218" s="335"/>
      <c r="PSE218" s="335"/>
      <c r="PSF218" s="224"/>
      <c r="PSG218" s="389"/>
      <c r="PSH218" s="389"/>
      <c r="PSI218" s="333"/>
      <c r="PSJ218" s="334"/>
      <c r="PSK218" s="389"/>
      <c r="PSL218" s="224"/>
      <c r="PSM218" s="224"/>
      <c r="PSN218" s="335"/>
      <c r="PSO218" s="335"/>
      <c r="PSP218" s="224"/>
      <c r="PSQ218" s="389"/>
      <c r="PSR218" s="389"/>
      <c r="PSS218" s="333"/>
      <c r="PST218" s="334"/>
      <c r="PSU218" s="389"/>
      <c r="PSV218" s="224"/>
      <c r="PSW218" s="224"/>
      <c r="PSX218" s="335"/>
      <c r="PSY218" s="335"/>
      <c r="PSZ218" s="224"/>
      <c r="PTA218" s="389"/>
      <c r="PTB218" s="389"/>
      <c r="PTC218" s="333"/>
      <c r="PTD218" s="334"/>
      <c r="PTE218" s="389"/>
      <c r="PTF218" s="224"/>
      <c r="PTG218" s="224"/>
      <c r="PTH218" s="335"/>
      <c r="PTI218" s="335"/>
      <c r="PTJ218" s="224"/>
      <c r="PTK218" s="389"/>
      <c r="PTL218" s="389"/>
      <c r="PTM218" s="333"/>
      <c r="PTN218" s="334"/>
      <c r="PTO218" s="389"/>
      <c r="PTP218" s="224"/>
      <c r="PTQ218" s="224"/>
      <c r="PTR218" s="335"/>
      <c r="PTS218" s="335"/>
      <c r="PTT218" s="224"/>
      <c r="PTU218" s="389"/>
      <c r="PTV218" s="389"/>
      <c r="PTW218" s="333"/>
      <c r="PTX218" s="334"/>
      <c r="PTY218" s="389"/>
      <c r="PTZ218" s="224"/>
      <c r="PUA218" s="224"/>
      <c r="PUB218" s="335"/>
      <c r="PUC218" s="335"/>
      <c r="PUD218" s="224"/>
      <c r="PUE218" s="389"/>
      <c r="PUF218" s="389"/>
      <c r="PUG218" s="333"/>
      <c r="PUH218" s="334"/>
      <c r="PUI218" s="389"/>
      <c r="PUJ218" s="224"/>
      <c r="PUK218" s="224"/>
      <c r="PUL218" s="335"/>
      <c r="PUM218" s="335"/>
      <c r="PUN218" s="224"/>
      <c r="PUO218" s="389"/>
      <c r="PUP218" s="389"/>
      <c r="PUQ218" s="333"/>
      <c r="PUR218" s="334"/>
      <c r="PUS218" s="389"/>
      <c r="PUT218" s="224"/>
      <c r="PUU218" s="224"/>
      <c r="PUV218" s="335"/>
      <c r="PUW218" s="335"/>
      <c r="PUX218" s="224"/>
      <c r="PUY218" s="389"/>
      <c r="PUZ218" s="389"/>
      <c r="PVA218" s="333"/>
      <c r="PVB218" s="334"/>
      <c r="PVC218" s="389"/>
      <c r="PVD218" s="224"/>
      <c r="PVE218" s="224"/>
      <c r="PVF218" s="335"/>
      <c r="PVG218" s="335"/>
      <c r="PVH218" s="224"/>
      <c r="PVI218" s="389"/>
      <c r="PVJ218" s="389"/>
      <c r="PVK218" s="333"/>
      <c r="PVL218" s="334"/>
      <c r="PVM218" s="389"/>
      <c r="PVN218" s="224"/>
      <c r="PVO218" s="224"/>
      <c r="PVP218" s="335"/>
      <c r="PVQ218" s="335"/>
      <c r="PVR218" s="224"/>
      <c r="PVS218" s="389"/>
      <c r="PVT218" s="389"/>
      <c r="PVU218" s="333"/>
      <c r="PVV218" s="334"/>
      <c r="PVW218" s="389"/>
      <c r="PVX218" s="224"/>
      <c r="PVY218" s="224"/>
      <c r="PVZ218" s="335"/>
      <c r="PWA218" s="335"/>
      <c r="PWB218" s="224"/>
      <c r="PWC218" s="389"/>
      <c r="PWD218" s="389"/>
      <c r="PWE218" s="333"/>
      <c r="PWF218" s="334"/>
      <c r="PWG218" s="389"/>
      <c r="PWH218" s="224"/>
      <c r="PWI218" s="224"/>
      <c r="PWJ218" s="335"/>
      <c r="PWK218" s="335"/>
      <c r="PWL218" s="224"/>
      <c r="PWM218" s="389"/>
      <c r="PWN218" s="389"/>
      <c r="PWO218" s="333"/>
      <c r="PWP218" s="334"/>
      <c r="PWQ218" s="389"/>
      <c r="PWR218" s="224"/>
      <c r="PWS218" s="224"/>
      <c r="PWT218" s="335"/>
      <c r="PWU218" s="335"/>
      <c r="PWV218" s="224"/>
      <c r="PWW218" s="389"/>
      <c r="PWX218" s="389"/>
      <c r="PWY218" s="333"/>
      <c r="PWZ218" s="334"/>
      <c r="PXA218" s="389"/>
      <c r="PXB218" s="224"/>
      <c r="PXC218" s="224"/>
      <c r="PXD218" s="335"/>
      <c r="PXE218" s="335"/>
      <c r="PXF218" s="224"/>
      <c r="PXG218" s="389"/>
      <c r="PXH218" s="389"/>
      <c r="PXI218" s="333"/>
      <c r="PXJ218" s="334"/>
      <c r="PXK218" s="389"/>
      <c r="PXL218" s="224"/>
      <c r="PXM218" s="224"/>
      <c r="PXN218" s="335"/>
      <c r="PXO218" s="335"/>
      <c r="PXP218" s="224"/>
      <c r="PXQ218" s="389"/>
      <c r="PXR218" s="389"/>
      <c r="PXS218" s="333"/>
      <c r="PXT218" s="334"/>
      <c r="PXU218" s="389"/>
      <c r="PXV218" s="224"/>
      <c r="PXW218" s="224"/>
      <c r="PXX218" s="335"/>
      <c r="PXY218" s="335"/>
      <c r="PXZ218" s="224"/>
      <c r="PYA218" s="389"/>
      <c r="PYB218" s="389"/>
      <c r="PYC218" s="333"/>
      <c r="PYD218" s="334"/>
      <c r="PYE218" s="389"/>
      <c r="PYF218" s="224"/>
      <c r="PYG218" s="224"/>
      <c r="PYH218" s="335"/>
      <c r="PYI218" s="335"/>
      <c r="PYJ218" s="224"/>
      <c r="PYK218" s="389"/>
      <c r="PYL218" s="389"/>
      <c r="PYM218" s="333"/>
      <c r="PYN218" s="334"/>
      <c r="PYO218" s="389"/>
      <c r="PYP218" s="224"/>
      <c r="PYQ218" s="224"/>
      <c r="PYR218" s="335"/>
      <c r="PYS218" s="335"/>
      <c r="PYT218" s="224"/>
      <c r="PYU218" s="389"/>
      <c r="PYV218" s="389"/>
      <c r="PYW218" s="333"/>
      <c r="PYX218" s="334"/>
      <c r="PYY218" s="389"/>
      <c r="PYZ218" s="224"/>
      <c r="PZA218" s="224"/>
      <c r="PZB218" s="335"/>
      <c r="PZC218" s="335"/>
      <c r="PZD218" s="224"/>
      <c r="PZE218" s="389"/>
      <c r="PZF218" s="389"/>
      <c r="PZG218" s="333"/>
      <c r="PZH218" s="334"/>
      <c r="PZI218" s="389"/>
      <c r="PZJ218" s="224"/>
      <c r="PZK218" s="224"/>
      <c r="PZL218" s="335"/>
      <c r="PZM218" s="335"/>
      <c r="PZN218" s="224"/>
      <c r="PZO218" s="389"/>
      <c r="PZP218" s="389"/>
      <c r="PZQ218" s="333"/>
      <c r="PZR218" s="334"/>
      <c r="PZS218" s="389"/>
      <c r="PZT218" s="224"/>
      <c r="PZU218" s="224"/>
      <c r="PZV218" s="335"/>
      <c r="PZW218" s="335"/>
      <c r="PZX218" s="224"/>
      <c r="PZY218" s="389"/>
      <c r="PZZ218" s="389"/>
      <c r="QAA218" s="333"/>
      <c r="QAB218" s="334"/>
      <c r="QAC218" s="389"/>
      <c r="QAD218" s="224"/>
      <c r="QAE218" s="224"/>
      <c r="QAF218" s="335"/>
      <c r="QAG218" s="335"/>
      <c r="QAH218" s="224"/>
      <c r="QAI218" s="389"/>
      <c r="QAJ218" s="389"/>
      <c r="QAK218" s="333"/>
      <c r="QAL218" s="334"/>
      <c r="QAM218" s="389"/>
      <c r="QAN218" s="224"/>
      <c r="QAO218" s="224"/>
      <c r="QAP218" s="335"/>
      <c r="QAQ218" s="335"/>
      <c r="QAR218" s="224"/>
      <c r="QAS218" s="389"/>
      <c r="QAT218" s="389"/>
      <c r="QAU218" s="333"/>
      <c r="QAV218" s="334"/>
      <c r="QAW218" s="389"/>
      <c r="QAX218" s="224"/>
      <c r="QAY218" s="224"/>
      <c r="QAZ218" s="335"/>
      <c r="QBA218" s="335"/>
      <c r="QBB218" s="224"/>
      <c r="QBC218" s="389"/>
      <c r="QBD218" s="389"/>
      <c r="QBE218" s="333"/>
      <c r="QBF218" s="334"/>
      <c r="QBG218" s="389"/>
      <c r="QBH218" s="224"/>
      <c r="QBI218" s="224"/>
      <c r="QBJ218" s="335"/>
      <c r="QBK218" s="335"/>
      <c r="QBL218" s="224"/>
      <c r="QBM218" s="389"/>
      <c r="QBN218" s="389"/>
      <c r="QBO218" s="333"/>
      <c r="QBP218" s="334"/>
      <c r="QBQ218" s="389"/>
      <c r="QBR218" s="224"/>
      <c r="QBS218" s="224"/>
      <c r="QBT218" s="335"/>
      <c r="QBU218" s="335"/>
      <c r="QBV218" s="224"/>
      <c r="QBW218" s="389"/>
      <c r="QBX218" s="389"/>
      <c r="QBY218" s="333"/>
      <c r="QBZ218" s="334"/>
      <c r="QCA218" s="389"/>
      <c r="QCB218" s="224"/>
      <c r="QCC218" s="224"/>
      <c r="QCD218" s="335"/>
      <c r="QCE218" s="335"/>
      <c r="QCF218" s="224"/>
      <c r="QCG218" s="389"/>
      <c r="QCH218" s="389"/>
      <c r="QCI218" s="333"/>
      <c r="QCJ218" s="334"/>
      <c r="QCK218" s="389"/>
      <c r="QCL218" s="224"/>
      <c r="QCM218" s="224"/>
      <c r="QCN218" s="335"/>
      <c r="QCO218" s="335"/>
      <c r="QCP218" s="224"/>
      <c r="QCQ218" s="389"/>
      <c r="QCR218" s="389"/>
      <c r="QCS218" s="333"/>
      <c r="QCT218" s="334"/>
      <c r="QCU218" s="389"/>
      <c r="QCV218" s="224"/>
      <c r="QCW218" s="224"/>
      <c r="QCX218" s="335"/>
      <c r="QCY218" s="335"/>
      <c r="QCZ218" s="224"/>
      <c r="QDA218" s="389"/>
      <c r="QDB218" s="389"/>
      <c r="QDC218" s="333"/>
      <c r="QDD218" s="334"/>
      <c r="QDE218" s="389"/>
      <c r="QDF218" s="224"/>
      <c r="QDG218" s="224"/>
      <c r="QDH218" s="335"/>
      <c r="QDI218" s="335"/>
      <c r="QDJ218" s="224"/>
      <c r="QDK218" s="389"/>
      <c r="QDL218" s="389"/>
      <c r="QDM218" s="333"/>
      <c r="QDN218" s="334"/>
      <c r="QDO218" s="389"/>
      <c r="QDP218" s="224"/>
      <c r="QDQ218" s="224"/>
      <c r="QDR218" s="335"/>
      <c r="QDS218" s="335"/>
      <c r="QDT218" s="224"/>
      <c r="QDU218" s="389"/>
      <c r="QDV218" s="389"/>
      <c r="QDW218" s="333"/>
      <c r="QDX218" s="334"/>
      <c r="QDY218" s="389"/>
      <c r="QDZ218" s="224"/>
      <c r="QEA218" s="224"/>
      <c r="QEB218" s="335"/>
      <c r="QEC218" s="335"/>
      <c r="QED218" s="224"/>
      <c r="QEE218" s="389"/>
      <c r="QEF218" s="389"/>
      <c r="QEG218" s="333"/>
      <c r="QEH218" s="334"/>
      <c r="QEI218" s="389"/>
      <c r="QEJ218" s="224"/>
      <c r="QEK218" s="224"/>
      <c r="QEL218" s="335"/>
      <c r="QEM218" s="335"/>
      <c r="QEN218" s="224"/>
      <c r="QEO218" s="389"/>
      <c r="QEP218" s="389"/>
      <c r="QEQ218" s="333"/>
      <c r="QER218" s="334"/>
      <c r="QES218" s="389"/>
      <c r="QET218" s="224"/>
      <c r="QEU218" s="224"/>
      <c r="QEV218" s="335"/>
      <c r="QEW218" s="335"/>
      <c r="QEX218" s="224"/>
      <c r="QEY218" s="389"/>
      <c r="QEZ218" s="389"/>
      <c r="QFA218" s="333"/>
      <c r="QFB218" s="334"/>
      <c r="QFC218" s="389"/>
      <c r="QFD218" s="224"/>
      <c r="QFE218" s="224"/>
      <c r="QFF218" s="335"/>
      <c r="QFG218" s="335"/>
      <c r="QFH218" s="224"/>
      <c r="QFI218" s="389"/>
      <c r="QFJ218" s="389"/>
      <c r="QFK218" s="333"/>
      <c r="QFL218" s="334"/>
      <c r="QFM218" s="389"/>
      <c r="QFN218" s="224"/>
      <c r="QFO218" s="224"/>
      <c r="QFP218" s="335"/>
      <c r="QFQ218" s="335"/>
      <c r="QFR218" s="224"/>
      <c r="QFS218" s="389"/>
      <c r="QFT218" s="389"/>
      <c r="QFU218" s="333"/>
      <c r="QFV218" s="334"/>
      <c r="QFW218" s="389"/>
      <c r="QFX218" s="224"/>
      <c r="QFY218" s="224"/>
      <c r="QFZ218" s="335"/>
      <c r="QGA218" s="335"/>
      <c r="QGB218" s="224"/>
      <c r="QGC218" s="389"/>
      <c r="QGD218" s="389"/>
      <c r="QGE218" s="333"/>
      <c r="QGF218" s="334"/>
      <c r="QGG218" s="389"/>
      <c r="QGH218" s="224"/>
      <c r="QGI218" s="224"/>
      <c r="QGJ218" s="335"/>
      <c r="QGK218" s="335"/>
      <c r="QGL218" s="224"/>
      <c r="QGM218" s="389"/>
      <c r="QGN218" s="389"/>
      <c r="QGO218" s="333"/>
      <c r="QGP218" s="334"/>
      <c r="QGQ218" s="389"/>
      <c r="QGR218" s="224"/>
      <c r="QGS218" s="224"/>
      <c r="QGT218" s="335"/>
      <c r="QGU218" s="335"/>
      <c r="QGV218" s="224"/>
      <c r="QGW218" s="389"/>
      <c r="QGX218" s="389"/>
      <c r="QGY218" s="333"/>
      <c r="QGZ218" s="334"/>
      <c r="QHA218" s="389"/>
      <c r="QHB218" s="224"/>
      <c r="QHC218" s="224"/>
      <c r="QHD218" s="335"/>
      <c r="QHE218" s="335"/>
      <c r="QHF218" s="224"/>
      <c r="QHG218" s="389"/>
      <c r="QHH218" s="389"/>
      <c r="QHI218" s="333"/>
      <c r="QHJ218" s="334"/>
      <c r="QHK218" s="389"/>
      <c r="QHL218" s="224"/>
      <c r="QHM218" s="224"/>
      <c r="QHN218" s="335"/>
      <c r="QHO218" s="335"/>
      <c r="QHP218" s="224"/>
      <c r="QHQ218" s="389"/>
      <c r="QHR218" s="389"/>
      <c r="QHS218" s="333"/>
      <c r="QHT218" s="334"/>
      <c r="QHU218" s="389"/>
      <c r="QHV218" s="224"/>
      <c r="QHW218" s="224"/>
      <c r="QHX218" s="335"/>
      <c r="QHY218" s="335"/>
      <c r="QHZ218" s="224"/>
      <c r="QIA218" s="389"/>
      <c r="QIB218" s="389"/>
      <c r="QIC218" s="333"/>
      <c r="QID218" s="334"/>
      <c r="QIE218" s="389"/>
      <c r="QIF218" s="224"/>
      <c r="QIG218" s="224"/>
      <c r="QIH218" s="335"/>
      <c r="QII218" s="335"/>
      <c r="QIJ218" s="224"/>
      <c r="QIK218" s="389"/>
      <c r="QIL218" s="389"/>
      <c r="QIM218" s="333"/>
      <c r="QIN218" s="334"/>
      <c r="QIO218" s="389"/>
      <c r="QIP218" s="224"/>
      <c r="QIQ218" s="224"/>
      <c r="QIR218" s="335"/>
      <c r="QIS218" s="335"/>
      <c r="QIT218" s="224"/>
      <c r="QIU218" s="389"/>
      <c r="QIV218" s="389"/>
      <c r="QIW218" s="333"/>
      <c r="QIX218" s="334"/>
      <c r="QIY218" s="389"/>
      <c r="QIZ218" s="224"/>
      <c r="QJA218" s="224"/>
      <c r="QJB218" s="335"/>
      <c r="QJC218" s="335"/>
      <c r="QJD218" s="224"/>
      <c r="QJE218" s="389"/>
      <c r="QJF218" s="389"/>
      <c r="QJG218" s="333"/>
      <c r="QJH218" s="334"/>
      <c r="QJI218" s="389"/>
      <c r="QJJ218" s="224"/>
      <c r="QJK218" s="224"/>
      <c r="QJL218" s="335"/>
      <c r="QJM218" s="335"/>
      <c r="QJN218" s="224"/>
      <c r="QJO218" s="389"/>
      <c r="QJP218" s="389"/>
      <c r="QJQ218" s="333"/>
      <c r="QJR218" s="334"/>
      <c r="QJS218" s="389"/>
      <c r="QJT218" s="224"/>
      <c r="QJU218" s="224"/>
      <c r="QJV218" s="335"/>
      <c r="QJW218" s="335"/>
      <c r="QJX218" s="224"/>
      <c r="QJY218" s="389"/>
      <c r="QJZ218" s="389"/>
      <c r="QKA218" s="333"/>
      <c r="QKB218" s="334"/>
      <c r="QKC218" s="389"/>
      <c r="QKD218" s="224"/>
      <c r="QKE218" s="224"/>
      <c r="QKF218" s="335"/>
      <c r="QKG218" s="335"/>
      <c r="QKH218" s="224"/>
      <c r="QKI218" s="389"/>
      <c r="QKJ218" s="389"/>
      <c r="QKK218" s="333"/>
      <c r="QKL218" s="334"/>
      <c r="QKM218" s="389"/>
      <c r="QKN218" s="224"/>
      <c r="QKO218" s="224"/>
      <c r="QKP218" s="335"/>
      <c r="QKQ218" s="335"/>
      <c r="QKR218" s="224"/>
      <c r="QKS218" s="389"/>
      <c r="QKT218" s="389"/>
      <c r="QKU218" s="333"/>
      <c r="QKV218" s="334"/>
      <c r="QKW218" s="389"/>
      <c r="QKX218" s="224"/>
      <c r="QKY218" s="224"/>
      <c r="QKZ218" s="335"/>
      <c r="QLA218" s="335"/>
      <c r="QLB218" s="224"/>
      <c r="QLC218" s="389"/>
      <c r="QLD218" s="389"/>
      <c r="QLE218" s="333"/>
      <c r="QLF218" s="334"/>
      <c r="QLG218" s="389"/>
      <c r="QLH218" s="224"/>
      <c r="QLI218" s="224"/>
      <c r="QLJ218" s="335"/>
      <c r="QLK218" s="335"/>
      <c r="QLL218" s="224"/>
      <c r="QLM218" s="389"/>
      <c r="QLN218" s="389"/>
      <c r="QLO218" s="333"/>
      <c r="QLP218" s="334"/>
      <c r="QLQ218" s="389"/>
      <c r="QLR218" s="224"/>
      <c r="QLS218" s="224"/>
      <c r="QLT218" s="335"/>
      <c r="QLU218" s="335"/>
      <c r="QLV218" s="224"/>
      <c r="QLW218" s="389"/>
      <c r="QLX218" s="389"/>
      <c r="QLY218" s="333"/>
      <c r="QLZ218" s="334"/>
      <c r="QMA218" s="389"/>
      <c r="QMB218" s="224"/>
      <c r="QMC218" s="224"/>
      <c r="QMD218" s="335"/>
      <c r="QME218" s="335"/>
      <c r="QMF218" s="224"/>
      <c r="QMG218" s="389"/>
      <c r="QMH218" s="389"/>
      <c r="QMI218" s="333"/>
      <c r="QMJ218" s="334"/>
      <c r="QMK218" s="389"/>
      <c r="QML218" s="224"/>
      <c r="QMM218" s="224"/>
      <c r="QMN218" s="335"/>
      <c r="QMO218" s="335"/>
      <c r="QMP218" s="224"/>
      <c r="QMQ218" s="389"/>
      <c r="QMR218" s="389"/>
      <c r="QMS218" s="333"/>
      <c r="QMT218" s="334"/>
      <c r="QMU218" s="389"/>
      <c r="QMV218" s="224"/>
      <c r="QMW218" s="224"/>
      <c r="QMX218" s="335"/>
      <c r="QMY218" s="335"/>
      <c r="QMZ218" s="224"/>
      <c r="QNA218" s="389"/>
      <c r="QNB218" s="389"/>
      <c r="QNC218" s="333"/>
      <c r="QND218" s="334"/>
      <c r="QNE218" s="389"/>
      <c r="QNF218" s="224"/>
      <c r="QNG218" s="224"/>
      <c r="QNH218" s="335"/>
      <c r="QNI218" s="335"/>
      <c r="QNJ218" s="224"/>
      <c r="QNK218" s="389"/>
      <c r="QNL218" s="389"/>
      <c r="QNM218" s="333"/>
      <c r="QNN218" s="334"/>
      <c r="QNO218" s="389"/>
      <c r="QNP218" s="224"/>
      <c r="QNQ218" s="224"/>
      <c r="QNR218" s="335"/>
      <c r="QNS218" s="335"/>
      <c r="QNT218" s="224"/>
      <c r="QNU218" s="389"/>
      <c r="QNV218" s="389"/>
      <c r="QNW218" s="333"/>
      <c r="QNX218" s="334"/>
      <c r="QNY218" s="389"/>
      <c r="QNZ218" s="224"/>
      <c r="QOA218" s="224"/>
      <c r="QOB218" s="335"/>
      <c r="QOC218" s="335"/>
      <c r="QOD218" s="224"/>
      <c r="QOE218" s="389"/>
      <c r="QOF218" s="389"/>
      <c r="QOG218" s="333"/>
      <c r="QOH218" s="334"/>
      <c r="QOI218" s="389"/>
      <c r="QOJ218" s="224"/>
      <c r="QOK218" s="224"/>
      <c r="QOL218" s="335"/>
      <c r="QOM218" s="335"/>
      <c r="QON218" s="224"/>
      <c r="QOO218" s="389"/>
      <c r="QOP218" s="389"/>
      <c r="QOQ218" s="333"/>
      <c r="QOR218" s="334"/>
      <c r="QOS218" s="389"/>
      <c r="QOT218" s="224"/>
      <c r="QOU218" s="224"/>
      <c r="QOV218" s="335"/>
      <c r="QOW218" s="335"/>
      <c r="QOX218" s="224"/>
      <c r="QOY218" s="389"/>
      <c r="QOZ218" s="389"/>
      <c r="QPA218" s="333"/>
      <c r="QPB218" s="334"/>
      <c r="QPC218" s="389"/>
      <c r="QPD218" s="224"/>
      <c r="QPE218" s="224"/>
      <c r="QPF218" s="335"/>
      <c r="QPG218" s="335"/>
      <c r="QPH218" s="224"/>
      <c r="QPI218" s="389"/>
      <c r="QPJ218" s="389"/>
      <c r="QPK218" s="333"/>
      <c r="QPL218" s="334"/>
      <c r="QPM218" s="389"/>
      <c r="QPN218" s="224"/>
      <c r="QPO218" s="224"/>
      <c r="QPP218" s="335"/>
      <c r="QPQ218" s="335"/>
      <c r="QPR218" s="224"/>
      <c r="QPS218" s="389"/>
      <c r="QPT218" s="389"/>
      <c r="QPU218" s="333"/>
      <c r="QPV218" s="334"/>
      <c r="QPW218" s="389"/>
      <c r="QPX218" s="224"/>
      <c r="QPY218" s="224"/>
      <c r="QPZ218" s="335"/>
      <c r="QQA218" s="335"/>
      <c r="QQB218" s="224"/>
      <c r="QQC218" s="389"/>
      <c r="QQD218" s="389"/>
      <c r="QQE218" s="333"/>
      <c r="QQF218" s="334"/>
      <c r="QQG218" s="389"/>
      <c r="QQH218" s="224"/>
      <c r="QQI218" s="224"/>
      <c r="QQJ218" s="335"/>
      <c r="QQK218" s="335"/>
      <c r="QQL218" s="224"/>
      <c r="QQM218" s="389"/>
      <c r="QQN218" s="389"/>
      <c r="QQO218" s="333"/>
      <c r="QQP218" s="334"/>
      <c r="QQQ218" s="389"/>
      <c r="QQR218" s="224"/>
      <c r="QQS218" s="224"/>
      <c r="QQT218" s="335"/>
      <c r="QQU218" s="335"/>
      <c r="QQV218" s="224"/>
      <c r="QQW218" s="389"/>
      <c r="QQX218" s="389"/>
      <c r="QQY218" s="333"/>
      <c r="QQZ218" s="334"/>
      <c r="QRA218" s="389"/>
      <c r="QRB218" s="224"/>
      <c r="QRC218" s="224"/>
      <c r="QRD218" s="335"/>
      <c r="QRE218" s="335"/>
      <c r="QRF218" s="224"/>
      <c r="QRG218" s="389"/>
      <c r="QRH218" s="389"/>
      <c r="QRI218" s="333"/>
      <c r="QRJ218" s="334"/>
      <c r="QRK218" s="389"/>
      <c r="QRL218" s="224"/>
      <c r="QRM218" s="224"/>
      <c r="QRN218" s="335"/>
      <c r="QRO218" s="335"/>
      <c r="QRP218" s="224"/>
      <c r="QRQ218" s="389"/>
      <c r="QRR218" s="389"/>
      <c r="QRS218" s="333"/>
      <c r="QRT218" s="334"/>
      <c r="QRU218" s="389"/>
      <c r="QRV218" s="224"/>
      <c r="QRW218" s="224"/>
      <c r="QRX218" s="335"/>
      <c r="QRY218" s="335"/>
      <c r="QRZ218" s="224"/>
      <c r="QSA218" s="389"/>
      <c r="QSB218" s="389"/>
      <c r="QSC218" s="333"/>
      <c r="QSD218" s="334"/>
      <c r="QSE218" s="389"/>
      <c r="QSF218" s="224"/>
      <c r="QSG218" s="224"/>
      <c r="QSH218" s="335"/>
      <c r="QSI218" s="335"/>
      <c r="QSJ218" s="224"/>
      <c r="QSK218" s="389"/>
      <c r="QSL218" s="389"/>
      <c r="QSM218" s="333"/>
      <c r="QSN218" s="334"/>
      <c r="QSO218" s="389"/>
      <c r="QSP218" s="224"/>
      <c r="QSQ218" s="224"/>
      <c r="QSR218" s="335"/>
      <c r="QSS218" s="335"/>
      <c r="QST218" s="224"/>
      <c r="QSU218" s="389"/>
      <c r="QSV218" s="389"/>
      <c r="QSW218" s="333"/>
      <c r="QSX218" s="334"/>
      <c r="QSY218" s="389"/>
      <c r="QSZ218" s="224"/>
      <c r="QTA218" s="224"/>
      <c r="QTB218" s="335"/>
      <c r="QTC218" s="335"/>
      <c r="QTD218" s="224"/>
      <c r="QTE218" s="389"/>
      <c r="QTF218" s="389"/>
      <c r="QTG218" s="333"/>
      <c r="QTH218" s="334"/>
      <c r="QTI218" s="389"/>
      <c r="QTJ218" s="224"/>
      <c r="QTK218" s="224"/>
      <c r="QTL218" s="335"/>
      <c r="QTM218" s="335"/>
      <c r="QTN218" s="224"/>
      <c r="QTO218" s="389"/>
      <c r="QTP218" s="389"/>
      <c r="QTQ218" s="333"/>
      <c r="QTR218" s="334"/>
      <c r="QTS218" s="389"/>
      <c r="QTT218" s="224"/>
      <c r="QTU218" s="224"/>
      <c r="QTV218" s="335"/>
      <c r="QTW218" s="335"/>
      <c r="QTX218" s="224"/>
      <c r="QTY218" s="389"/>
      <c r="QTZ218" s="389"/>
      <c r="QUA218" s="333"/>
      <c r="QUB218" s="334"/>
      <c r="QUC218" s="389"/>
      <c r="QUD218" s="224"/>
      <c r="QUE218" s="224"/>
      <c r="QUF218" s="335"/>
      <c r="QUG218" s="335"/>
      <c r="QUH218" s="224"/>
      <c r="QUI218" s="389"/>
      <c r="QUJ218" s="389"/>
      <c r="QUK218" s="333"/>
      <c r="QUL218" s="334"/>
      <c r="QUM218" s="389"/>
      <c r="QUN218" s="224"/>
      <c r="QUO218" s="224"/>
      <c r="QUP218" s="335"/>
      <c r="QUQ218" s="335"/>
      <c r="QUR218" s="224"/>
      <c r="QUS218" s="389"/>
      <c r="QUT218" s="389"/>
      <c r="QUU218" s="333"/>
      <c r="QUV218" s="334"/>
      <c r="QUW218" s="389"/>
      <c r="QUX218" s="224"/>
      <c r="QUY218" s="224"/>
      <c r="QUZ218" s="335"/>
      <c r="QVA218" s="335"/>
      <c r="QVB218" s="224"/>
      <c r="QVC218" s="389"/>
      <c r="QVD218" s="389"/>
      <c r="QVE218" s="333"/>
      <c r="QVF218" s="334"/>
      <c r="QVG218" s="389"/>
      <c r="QVH218" s="224"/>
      <c r="QVI218" s="224"/>
      <c r="QVJ218" s="335"/>
      <c r="QVK218" s="335"/>
      <c r="QVL218" s="224"/>
      <c r="QVM218" s="389"/>
      <c r="QVN218" s="389"/>
      <c r="QVO218" s="333"/>
      <c r="QVP218" s="334"/>
      <c r="QVQ218" s="389"/>
      <c r="QVR218" s="224"/>
      <c r="QVS218" s="224"/>
      <c r="QVT218" s="335"/>
      <c r="QVU218" s="335"/>
      <c r="QVV218" s="224"/>
      <c r="QVW218" s="389"/>
      <c r="QVX218" s="389"/>
      <c r="QVY218" s="333"/>
      <c r="QVZ218" s="334"/>
      <c r="QWA218" s="389"/>
      <c r="QWB218" s="224"/>
      <c r="QWC218" s="224"/>
      <c r="QWD218" s="335"/>
      <c r="QWE218" s="335"/>
      <c r="QWF218" s="224"/>
      <c r="QWG218" s="389"/>
      <c r="QWH218" s="389"/>
      <c r="QWI218" s="333"/>
      <c r="QWJ218" s="334"/>
      <c r="QWK218" s="389"/>
      <c r="QWL218" s="224"/>
      <c r="QWM218" s="224"/>
      <c r="QWN218" s="335"/>
      <c r="QWO218" s="335"/>
      <c r="QWP218" s="224"/>
      <c r="QWQ218" s="389"/>
      <c r="QWR218" s="389"/>
      <c r="QWS218" s="333"/>
      <c r="QWT218" s="334"/>
      <c r="QWU218" s="389"/>
      <c r="QWV218" s="224"/>
      <c r="QWW218" s="224"/>
      <c r="QWX218" s="335"/>
      <c r="QWY218" s="335"/>
      <c r="QWZ218" s="224"/>
      <c r="QXA218" s="389"/>
      <c r="QXB218" s="389"/>
      <c r="QXC218" s="333"/>
      <c r="QXD218" s="334"/>
      <c r="QXE218" s="389"/>
      <c r="QXF218" s="224"/>
      <c r="QXG218" s="224"/>
      <c r="QXH218" s="335"/>
      <c r="QXI218" s="335"/>
      <c r="QXJ218" s="224"/>
      <c r="QXK218" s="389"/>
      <c r="QXL218" s="389"/>
      <c r="QXM218" s="333"/>
      <c r="QXN218" s="334"/>
      <c r="QXO218" s="389"/>
      <c r="QXP218" s="224"/>
      <c r="QXQ218" s="224"/>
      <c r="QXR218" s="335"/>
      <c r="QXS218" s="335"/>
      <c r="QXT218" s="224"/>
      <c r="QXU218" s="389"/>
      <c r="QXV218" s="389"/>
      <c r="QXW218" s="333"/>
      <c r="QXX218" s="334"/>
      <c r="QXY218" s="389"/>
      <c r="QXZ218" s="224"/>
      <c r="QYA218" s="224"/>
      <c r="QYB218" s="335"/>
      <c r="QYC218" s="335"/>
      <c r="QYD218" s="224"/>
      <c r="QYE218" s="389"/>
      <c r="QYF218" s="389"/>
      <c r="QYG218" s="333"/>
      <c r="QYH218" s="334"/>
      <c r="QYI218" s="389"/>
      <c r="QYJ218" s="224"/>
      <c r="QYK218" s="224"/>
      <c r="QYL218" s="335"/>
      <c r="QYM218" s="335"/>
      <c r="QYN218" s="224"/>
      <c r="QYO218" s="389"/>
      <c r="QYP218" s="389"/>
      <c r="QYQ218" s="333"/>
      <c r="QYR218" s="334"/>
      <c r="QYS218" s="389"/>
      <c r="QYT218" s="224"/>
      <c r="QYU218" s="224"/>
      <c r="QYV218" s="335"/>
      <c r="QYW218" s="335"/>
      <c r="QYX218" s="224"/>
      <c r="QYY218" s="389"/>
      <c r="QYZ218" s="389"/>
      <c r="QZA218" s="333"/>
      <c r="QZB218" s="334"/>
      <c r="QZC218" s="389"/>
      <c r="QZD218" s="224"/>
      <c r="QZE218" s="224"/>
      <c r="QZF218" s="335"/>
      <c r="QZG218" s="335"/>
      <c r="QZH218" s="224"/>
      <c r="QZI218" s="389"/>
      <c r="QZJ218" s="389"/>
      <c r="QZK218" s="333"/>
      <c r="QZL218" s="334"/>
      <c r="QZM218" s="389"/>
      <c r="QZN218" s="224"/>
      <c r="QZO218" s="224"/>
      <c r="QZP218" s="335"/>
      <c r="QZQ218" s="335"/>
      <c r="QZR218" s="224"/>
      <c r="QZS218" s="389"/>
      <c r="QZT218" s="389"/>
      <c r="QZU218" s="333"/>
      <c r="QZV218" s="334"/>
      <c r="QZW218" s="389"/>
      <c r="QZX218" s="224"/>
      <c r="QZY218" s="224"/>
      <c r="QZZ218" s="335"/>
      <c r="RAA218" s="335"/>
      <c r="RAB218" s="224"/>
      <c r="RAC218" s="389"/>
      <c r="RAD218" s="389"/>
      <c r="RAE218" s="333"/>
      <c r="RAF218" s="334"/>
      <c r="RAG218" s="389"/>
      <c r="RAH218" s="224"/>
      <c r="RAI218" s="224"/>
      <c r="RAJ218" s="335"/>
      <c r="RAK218" s="335"/>
      <c r="RAL218" s="224"/>
      <c r="RAM218" s="389"/>
      <c r="RAN218" s="389"/>
      <c r="RAO218" s="333"/>
      <c r="RAP218" s="334"/>
      <c r="RAQ218" s="389"/>
      <c r="RAR218" s="224"/>
      <c r="RAS218" s="224"/>
      <c r="RAT218" s="335"/>
      <c r="RAU218" s="335"/>
      <c r="RAV218" s="224"/>
      <c r="RAW218" s="389"/>
      <c r="RAX218" s="389"/>
      <c r="RAY218" s="333"/>
      <c r="RAZ218" s="334"/>
      <c r="RBA218" s="389"/>
      <c r="RBB218" s="224"/>
      <c r="RBC218" s="224"/>
      <c r="RBD218" s="335"/>
      <c r="RBE218" s="335"/>
      <c r="RBF218" s="224"/>
      <c r="RBG218" s="389"/>
      <c r="RBH218" s="389"/>
      <c r="RBI218" s="333"/>
      <c r="RBJ218" s="334"/>
      <c r="RBK218" s="389"/>
      <c r="RBL218" s="224"/>
      <c r="RBM218" s="224"/>
      <c r="RBN218" s="335"/>
      <c r="RBO218" s="335"/>
      <c r="RBP218" s="224"/>
      <c r="RBQ218" s="389"/>
      <c r="RBR218" s="389"/>
      <c r="RBS218" s="333"/>
      <c r="RBT218" s="334"/>
      <c r="RBU218" s="389"/>
      <c r="RBV218" s="224"/>
      <c r="RBW218" s="224"/>
      <c r="RBX218" s="335"/>
      <c r="RBY218" s="335"/>
      <c r="RBZ218" s="224"/>
      <c r="RCA218" s="389"/>
      <c r="RCB218" s="389"/>
      <c r="RCC218" s="333"/>
      <c r="RCD218" s="334"/>
      <c r="RCE218" s="389"/>
      <c r="RCF218" s="224"/>
      <c r="RCG218" s="224"/>
      <c r="RCH218" s="335"/>
      <c r="RCI218" s="335"/>
      <c r="RCJ218" s="224"/>
      <c r="RCK218" s="389"/>
      <c r="RCL218" s="389"/>
      <c r="RCM218" s="333"/>
      <c r="RCN218" s="334"/>
      <c r="RCO218" s="389"/>
      <c r="RCP218" s="224"/>
      <c r="RCQ218" s="224"/>
      <c r="RCR218" s="335"/>
      <c r="RCS218" s="335"/>
      <c r="RCT218" s="224"/>
      <c r="RCU218" s="389"/>
      <c r="RCV218" s="389"/>
      <c r="RCW218" s="333"/>
      <c r="RCX218" s="334"/>
      <c r="RCY218" s="389"/>
      <c r="RCZ218" s="224"/>
      <c r="RDA218" s="224"/>
      <c r="RDB218" s="335"/>
      <c r="RDC218" s="335"/>
      <c r="RDD218" s="224"/>
      <c r="RDE218" s="389"/>
      <c r="RDF218" s="389"/>
      <c r="RDG218" s="333"/>
      <c r="RDH218" s="334"/>
      <c r="RDI218" s="389"/>
      <c r="RDJ218" s="224"/>
      <c r="RDK218" s="224"/>
      <c r="RDL218" s="335"/>
      <c r="RDM218" s="335"/>
      <c r="RDN218" s="224"/>
      <c r="RDO218" s="389"/>
      <c r="RDP218" s="389"/>
      <c r="RDQ218" s="333"/>
      <c r="RDR218" s="334"/>
      <c r="RDS218" s="389"/>
      <c r="RDT218" s="224"/>
      <c r="RDU218" s="224"/>
      <c r="RDV218" s="335"/>
      <c r="RDW218" s="335"/>
      <c r="RDX218" s="224"/>
      <c r="RDY218" s="389"/>
      <c r="RDZ218" s="389"/>
      <c r="REA218" s="333"/>
      <c r="REB218" s="334"/>
      <c r="REC218" s="389"/>
      <c r="RED218" s="224"/>
      <c r="REE218" s="224"/>
      <c r="REF218" s="335"/>
      <c r="REG218" s="335"/>
      <c r="REH218" s="224"/>
      <c r="REI218" s="389"/>
      <c r="REJ218" s="389"/>
      <c r="REK218" s="333"/>
      <c r="REL218" s="334"/>
      <c r="REM218" s="389"/>
      <c r="REN218" s="224"/>
      <c r="REO218" s="224"/>
      <c r="REP218" s="335"/>
      <c r="REQ218" s="335"/>
      <c r="RER218" s="224"/>
      <c r="RES218" s="389"/>
      <c r="RET218" s="389"/>
      <c r="REU218" s="333"/>
      <c r="REV218" s="334"/>
      <c r="REW218" s="389"/>
      <c r="REX218" s="224"/>
      <c r="REY218" s="224"/>
      <c r="REZ218" s="335"/>
      <c r="RFA218" s="335"/>
      <c r="RFB218" s="224"/>
      <c r="RFC218" s="389"/>
      <c r="RFD218" s="389"/>
      <c r="RFE218" s="333"/>
      <c r="RFF218" s="334"/>
      <c r="RFG218" s="389"/>
      <c r="RFH218" s="224"/>
      <c r="RFI218" s="224"/>
      <c r="RFJ218" s="335"/>
      <c r="RFK218" s="335"/>
      <c r="RFL218" s="224"/>
      <c r="RFM218" s="389"/>
      <c r="RFN218" s="389"/>
      <c r="RFO218" s="333"/>
      <c r="RFP218" s="334"/>
      <c r="RFQ218" s="389"/>
      <c r="RFR218" s="224"/>
      <c r="RFS218" s="224"/>
      <c r="RFT218" s="335"/>
      <c r="RFU218" s="335"/>
      <c r="RFV218" s="224"/>
      <c r="RFW218" s="389"/>
      <c r="RFX218" s="389"/>
      <c r="RFY218" s="333"/>
      <c r="RFZ218" s="334"/>
      <c r="RGA218" s="389"/>
      <c r="RGB218" s="224"/>
      <c r="RGC218" s="224"/>
      <c r="RGD218" s="335"/>
      <c r="RGE218" s="335"/>
      <c r="RGF218" s="224"/>
      <c r="RGG218" s="389"/>
      <c r="RGH218" s="389"/>
      <c r="RGI218" s="333"/>
      <c r="RGJ218" s="334"/>
      <c r="RGK218" s="389"/>
      <c r="RGL218" s="224"/>
      <c r="RGM218" s="224"/>
      <c r="RGN218" s="335"/>
      <c r="RGO218" s="335"/>
      <c r="RGP218" s="224"/>
      <c r="RGQ218" s="389"/>
      <c r="RGR218" s="389"/>
      <c r="RGS218" s="333"/>
      <c r="RGT218" s="334"/>
      <c r="RGU218" s="389"/>
      <c r="RGV218" s="224"/>
      <c r="RGW218" s="224"/>
      <c r="RGX218" s="335"/>
      <c r="RGY218" s="335"/>
      <c r="RGZ218" s="224"/>
      <c r="RHA218" s="389"/>
      <c r="RHB218" s="389"/>
      <c r="RHC218" s="333"/>
      <c r="RHD218" s="334"/>
      <c r="RHE218" s="389"/>
      <c r="RHF218" s="224"/>
      <c r="RHG218" s="224"/>
      <c r="RHH218" s="335"/>
      <c r="RHI218" s="335"/>
      <c r="RHJ218" s="224"/>
      <c r="RHK218" s="389"/>
      <c r="RHL218" s="389"/>
      <c r="RHM218" s="333"/>
      <c r="RHN218" s="334"/>
      <c r="RHO218" s="389"/>
      <c r="RHP218" s="224"/>
      <c r="RHQ218" s="224"/>
      <c r="RHR218" s="335"/>
      <c r="RHS218" s="335"/>
      <c r="RHT218" s="224"/>
      <c r="RHU218" s="389"/>
      <c r="RHV218" s="389"/>
      <c r="RHW218" s="333"/>
      <c r="RHX218" s="334"/>
      <c r="RHY218" s="389"/>
      <c r="RHZ218" s="224"/>
      <c r="RIA218" s="224"/>
      <c r="RIB218" s="335"/>
      <c r="RIC218" s="335"/>
      <c r="RID218" s="224"/>
      <c r="RIE218" s="389"/>
      <c r="RIF218" s="389"/>
      <c r="RIG218" s="333"/>
      <c r="RIH218" s="334"/>
      <c r="RII218" s="389"/>
      <c r="RIJ218" s="224"/>
      <c r="RIK218" s="224"/>
      <c r="RIL218" s="335"/>
      <c r="RIM218" s="335"/>
      <c r="RIN218" s="224"/>
      <c r="RIO218" s="389"/>
      <c r="RIP218" s="389"/>
      <c r="RIQ218" s="333"/>
      <c r="RIR218" s="334"/>
      <c r="RIS218" s="389"/>
      <c r="RIT218" s="224"/>
      <c r="RIU218" s="224"/>
      <c r="RIV218" s="335"/>
      <c r="RIW218" s="335"/>
      <c r="RIX218" s="224"/>
      <c r="RIY218" s="389"/>
      <c r="RIZ218" s="389"/>
      <c r="RJA218" s="333"/>
      <c r="RJB218" s="334"/>
      <c r="RJC218" s="389"/>
      <c r="RJD218" s="224"/>
      <c r="RJE218" s="224"/>
      <c r="RJF218" s="335"/>
      <c r="RJG218" s="335"/>
      <c r="RJH218" s="224"/>
      <c r="RJI218" s="389"/>
      <c r="RJJ218" s="389"/>
      <c r="RJK218" s="333"/>
      <c r="RJL218" s="334"/>
      <c r="RJM218" s="389"/>
      <c r="RJN218" s="224"/>
      <c r="RJO218" s="224"/>
      <c r="RJP218" s="335"/>
      <c r="RJQ218" s="335"/>
      <c r="RJR218" s="224"/>
      <c r="RJS218" s="389"/>
      <c r="RJT218" s="389"/>
      <c r="RJU218" s="333"/>
      <c r="RJV218" s="334"/>
      <c r="RJW218" s="389"/>
      <c r="RJX218" s="224"/>
      <c r="RJY218" s="224"/>
      <c r="RJZ218" s="335"/>
      <c r="RKA218" s="335"/>
      <c r="RKB218" s="224"/>
      <c r="RKC218" s="389"/>
      <c r="RKD218" s="389"/>
      <c r="RKE218" s="333"/>
      <c r="RKF218" s="334"/>
      <c r="RKG218" s="389"/>
      <c r="RKH218" s="224"/>
      <c r="RKI218" s="224"/>
      <c r="RKJ218" s="335"/>
      <c r="RKK218" s="335"/>
      <c r="RKL218" s="224"/>
      <c r="RKM218" s="389"/>
      <c r="RKN218" s="389"/>
      <c r="RKO218" s="333"/>
      <c r="RKP218" s="334"/>
      <c r="RKQ218" s="389"/>
      <c r="RKR218" s="224"/>
      <c r="RKS218" s="224"/>
      <c r="RKT218" s="335"/>
      <c r="RKU218" s="335"/>
      <c r="RKV218" s="224"/>
      <c r="RKW218" s="389"/>
      <c r="RKX218" s="389"/>
      <c r="RKY218" s="333"/>
      <c r="RKZ218" s="334"/>
      <c r="RLA218" s="389"/>
      <c r="RLB218" s="224"/>
      <c r="RLC218" s="224"/>
      <c r="RLD218" s="335"/>
      <c r="RLE218" s="335"/>
      <c r="RLF218" s="224"/>
      <c r="RLG218" s="389"/>
      <c r="RLH218" s="389"/>
      <c r="RLI218" s="333"/>
      <c r="RLJ218" s="334"/>
      <c r="RLK218" s="389"/>
      <c r="RLL218" s="224"/>
      <c r="RLM218" s="224"/>
      <c r="RLN218" s="335"/>
      <c r="RLO218" s="335"/>
      <c r="RLP218" s="224"/>
      <c r="RLQ218" s="389"/>
      <c r="RLR218" s="389"/>
      <c r="RLS218" s="333"/>
      <c r="RLT218" s="334"/>
      <c r="RLU218" s="389"/>
      <c r="RLV218" s="224"/>
      <c r="RLW218" s="224"/>
      <c r="RLX218" s="335"/>
      <c r="RLY218" s="335"/>
      <c r="RLZ218" s="224"/>
      <c r="RMA218" s="389"/>
      <c r="RMB218" s="389"/>
      <c r="RMC218" s="333"/>
      <c r="RMD218" s="334"/>
      <c r="RME218" s="389"/>
      <c r="RMF218" s="224"/>
      <c r="RMG218" s="224"/>
      <c r="RMH218" s="335"/>
      <c r="RMI218" s="335"/>
      <c r="RMJ218" s="224"/>
      <c r="RMK218" s="389"/>
      <c r="RML218" s="389"/>
      <c r="RMM218" s="333"/>
      <c r="RMN218" s="334"/>
      <c r="RMO218" s="389"/>
      <c r="RMP218" s="224"/>
      <c r="RMQ218" s="224"/>
      <c r="RMR218" s="335"/>
      <c r="RMS218" s="335"/>
      <c r="RMT218" s="224"/>
      <c r="RMU218" s="389"/>
      <c r="RMV218" s="389"/>
      <c r="RMW218" s="333"/>
      <c r="RMX218" s="334"/>
      <c r="RMY218" s="389"/>
      <c r="RMZ218" s="224"/>
      <c r="RNA218" s="224"/>
      <c r="RNB218" s="335"/>
      <c r="RNC218" s="335"/>
      <c r="RND218" s="224"/>
      <c r="RNE218" s="389"/>
      <c r="RNF218" s="389"/>
      <c r="RNG218" s="333"/>
      <c r="RNH218" s="334"/>
      <c r="RNI218" s="389"/>
      <c r="RNJ218" s="224"/>
      <c r="RNK218" s="224"/>
      <c r="RNL218" s="335"/>
      <c r="RNM218" s="335"/>
      <c r="RNN218" s="224"/>
      <c r="RNO218" s="389"/>
      <c r="RNP218" s="389"/>
      <c r="RNQ218" s="333"/>
      <c r="RNR218" s="334"/>
      <c r="RNS218" s="389"/>
      <c r="RNT218" s="224"/>
      <c r="RNU218" s="224"/>
      <c r="RNV218" s="335"/>
      <c r="RNW218" s="335"/>
      <c r="RNX218" s="224"/>
      <c r="RNY218" s="389"/>
      <c r="RNZ218" s="389"/>
      <c r="ROA218" s="333"/>
      <c r="ROB218" s="334"/>
      <c r="ROC218" s="389"/>
      <c r="ROD218" s="224"/>
      <c r="ROE218" s="224"/>
      <c r="ROF218" s="335"/>
      <c r="ROG218" s="335"/>
      <c r="ROH218" s="224"/>
      <c r="ROI218" s="389"/>
      <c r="ROJ218" s="389"/>
      <c r="ROK218" s="333"/>
      <c r="ROL218" s="334"/>
      <c r="ROM218" s="389"/>
      <c r="RON218" s="224"/>
      <c r="ROO218" s="224"/>
      <c r="ROP218" s="335"/>
      <c r="ROQ218" s="335"/>
      <c r="ROR218" s="224"/>
      <c r="ROS218" s="389"/>
      <c r="ROT218" s="389"/>
      <c r="ROU218" s="333"/>
      <c r="ROV218" s="334"/>
      <c r="ROW218" s="389"/>
      <c r="ROX218" s="224"/>
      <c r="ROY218" s="224"/>
      <c r="ROZ218" s="335"/>
      <c r="RPA218" s="335"/>
      <c r="RPB218" s="224"/>
      <c r="RPC218" s="389"/>
      <c r="RPD218" s="389"/>
      <c r="RPE218" s="333"/>
      <c r="RPF218" s="334"/>
      <c r="RPG218" s="389"/>
      <c r="RPH218" s="224"/>
      <c r="RPI218" s="224"/>
      <c r="RPJ218" s="335"/>
      <c r="RPK218" s="335"/>
      <c r="RPL218" s="224"/>
      <c r="RPM218" s="389"/>
      <c r="RPN218" s="389"/>
      <c r="RPO218" s="333"/>
      <c r="RPP218" s="334"/>
      <c r="RPQ218" s="389"/>
      <c r="RPR218" s="224"/>
      <c r="RPS218" s="224"/>
      <c r="RPT218" s="335"/>
      <c r="RPU218" s="335"/>
      <c r="RPV218" s="224"/>
      <c r="RPW218" s="389"/>
      <c r="RPX218" s="389"/>
      <c r="RPY218" s="333"/>
      <c r="RPZ218" s="334"/>
      <c r="RQA218" s="389"/>
      <c r="RQB218" s="224"/>
      <c r="RQC218" s="224"/>
      <c r="RQD218" s="335"/>
      <c r="RQE218" s="335"/>
      <c r="RQF218" s="224"/>
      <c r="RQG218" s="389"/>
      <c r="RQH218" s="389"/>
      <c r="RQI218" s="333"/>
      <c r="RQJ218" s="334"/>
      <c r="RQK218" s="389"/>
      <c r="RQL218" s="224"/>
      <c r="RQM218" s="224"/>
      <c r="RQN218" s="335"/>
      <c r="RQO218" s="335"/>
      <c r="RQP218" s="224"/>
      <c r="RQQ218" s="389"/>
      <c r="RQR218" s="389"/>
      <c r="RQS218" s="333"/>
      <c r="RQT218" s="334"/>
      <c r="RQU218" s="389"/>
      <c r="RQV218" s="224"/>
      <c r="RQW218" s="224"/>
      <c r="RQX218" s="335"/>
      <c r="RQY218" s="335"/>
      <c r="RQZ218" s="224"/>
      <c r="RRA218" s="389"/>
      <c r="RRB218" s="389"/>
      <c r="RRC218" s="333"/>
      <c r="RRD218" s="334"/>
      <c r="RRE218" s="389"/>
      <c r="RRF218" s="224"/>
      <c r="RRG218" s="224"/>
      <c r="RRH218" s="335"/>
      <c r="RRI218" s="335"/>
      <c r="RRJ218" s="224"/>
      <c r="RRK218" s="389"/>
      <c r="RRL218" s="389"/>
      <c r="RRM218" s="333"/>
      <c r="RRN218" s="334"/>
      <c r="RRO218" s="389"/>
      <c r="RRP218" s="224"/>
      <c r="RRQ218" s="224"/>
      <c r="RRR218" s="335"/>
      <c r="RRS218" s="335"/>
      <c r="RRT218" s="224"/>
      <c r="RRU218" s="389"/>
      <c r="RRV218" s="389"/>
      <c r="RRW218" s="333"/>
      <c r="RRX218" s="334"/>
      <c r="RRY218" s="389"/>
      <c r="RRZ218" s="224"/>
      <c r="RSA218" s="224"/>
      <c r="RSB218" s="335"/>
      <c r="RSC218" s="335"/>
      <c r="RSD218" s="224"/>
      <c r="RSE218" s="389"/>
      <c r="RSF218" s="389"/>
      <c r="RSG218" s="333"/>
      <c r="RSH218" s="334"/>
      <c r="RSI218" s="389"/>
      <c r="RSJ218" s="224"/>
      <c r="RSK218" s="224"/>
      <c r="RSL218" s="335"/>
      <c r="RSM218" s="335"/>
      <c r="RSN218" s="224"/>
      <c r="RSO218" s="389"/>
      <c r="RSP218" s="389"/>
      <c r="RSQ218" s="333"/>
      <c r="RSR218" s="334"/>
      <c r="RSS218" s="389"/>
      <c r="RST218" s="224"/>
      <c r="RSU218" s="224"/>
      <c r="RSV218" s="335"/>
      <c r="RSW218" s="335"/>
      <c r="RSX218" s="224"/>
      <c r="RSY218" s="389"/>
      <c r="RSZ218" s="389"/>
      <c r="RTA218" s="333"/>
      <c r="RTB218" s="334"/>
      <c r="RTC218" s="389"/>
      <c r="RTD218" s="224"/>
      <c r="RTE218" s="224"/>
      <c r="RTF218" s="335"/>
      <c r="RTG218" s="335"/>
      <c r="RTH218" s="224"/>
      <c r="RTI218" s="389"/>
      <c r="RTJ218" s="389"/>
      <c r="RTK218" s="333"/>
      <c r="RTL218" s="334"/>
      <c r="RTM218" s="389"/>
      <c r="RTN218" s="224"/>
      <c r="RTO218" s="224"/>
      <c r="RTP218" s="335"/>
      <c r="RTQ218" s="335"/>
      <c r="RTR218" s="224"/>
      <c r="RTS218" s="389"/>
      <c r="RTT218" s="389"/>
      <c r="RTU218" s="333"/>
      <c r="RTV218" s="334"/>
      <c r="RTW218" s="389"/>
      <c r="RTX218" s="224"/>
      <c r="RTY218" s="224"/>
      <c r="RTZ218" s="335"/>
      <c r="RUA218" s="335"/>
      <c r="RUB218" s="224"/>
      <c r="RUC218" s="389"/>
      <c r="RUD218" s="389"/>
      <c r="RUE218" s="333"/>
      <c r="RUF218" s="334"/>
      <c r="RUG218" s="389"/>
      <c r="RUH218" s="224"/>
      <c r="RUI218" s="224"/>
      <c r="RUJ218" s="335"/>
      <c r="RUK218" s="335"/>
      <c r="RUL218" s="224"/>
      <c r="RUM218" s="389"/>
      <c r="RUN218" s="389"/>
      <c r="RUO218" s="333"/>
      <c r="RUP218" s="334"/>
      <c r="RUQ218" s="389"/>
      <c r="RUR218" s="224"/>
      <c r="RUS218" s="224"/>
      <c r="RUT218" s="335"/>
      <c r="RUU218" s="335"/>
      <c r="RUV218" s="224"/>
      <c r="RUW218" s="389"/>
      <c r="RUX218" s="389"/>
      <c r="RUY218" s="333"/>
      <c r="RUZ218" s="334"/>
      <c r="RVA218" s="389"/>
      <c r="RVB218" s="224"/>
      <c r="RVC218" s="224"/>
      <c r="RVD218" s="335"/>
      <c r="RVE218" s="335"/>
      <c r="RVF218" s="224"/>
      <c r="RVG218" s="389"/>
      <c r="RVH218" s="389"/>
      <c r="RVI218" s="333"/>
      <c r="RVJ218" s="334"/>
      <c r="RVK218" s="389"/>
      <c r="RVL218" s="224"/>
      <c r="RVM218" s="224"/>
      <c r="RVN218" s="335"/>
      <c r="RVO218" s="335"/>
      <c r="RVP218" s="224"/>
      <c r="RVQ218" s="389"/>
      <c r="RVR218" s="389"/>
      <c r="RVS218" s="333"/>
      <c r="RVT218" s="334"/>
      <c r="RVU218" s="389"/>
      <c r="RVV218" s="224"/>
      <c r="RVW218" s="224"/>
      <c r="RVX218" s="335"/>
      <c r="RVY218" s="335"/>
      <c r="RVZ218" s="224"/>
      <c r="RWA218" s="389"/>
      <c r="RWB218" s="389"/>
      <c r="RWC218" s="333"/>
      <c r="RWD218" s="334"/>
      <c r="RWE218" s="389"/>
      <c r="RWF218" s="224"/>
      <c r="RWG218" s="224"/>
      <c r="RWH218" s="335"/>
      <c r="RWI218" s="335"/>
      <c r="RWJ218" s="224"/>
      <c r="RWK218" s="389"/>
      <c r="RWL218" s="389"/>
      <c r="RWM218" s="333"/>
      <c r="RWN218" s="334"/>
      <c r="RWO218" s="389"/>
      <c r="RWP218" s="224"/>
      <c r="RWQ218" s="224"/>
      <c r="RWR218" s="335"/>
      <c r="RWS218" s="335"/>
      <c r="RWT218" s="224"/>
      <c r="RWU218" s="389"/>
      <c r="RWV218" s="389"/>
      <c r="RWW218" s="333"/>
      <c r="RWX218" s="334"/>
      <c r="RWY218" s="389"/>
      <c r="RWZ218" s="224"/>
      <c r="RXA218" s="224"/>
      <c r="RXB218" s="335"/>
      <c r="RXC218" s="335"/>
      <c r="RXD218" s="224"/>
      <c r="RXE218" s="389"/>
      <c r="RXF218" s="389"/>
      <c r="RXG218" s="333"/>
      <c r="RXH218" s="334"/>
      <c r="RXI218" s="389"/>
      <c r="RXJ218" s="224"/>
      <c r="RXK218" s="224"/>
      <c r="RXL218" s="335"/>
      <c r="RXM218" s="335"/>
      <c r="RXN218" s="224"/>
      <c r="RXO218" s="389"/>
      <c r="RXP218" s="389"/>
      <c r="RXQ218" s="333"/>
      <c r="RXR218" s="334"/>
      <c r="RXS218" s="389"/>
      <c r="RXT218" s="224"/>
      <c r="RXU218" s="224"/>
      <c r="RXV218" s="335"/>
      <c r="RXW218" s="335"/>
      <c r="RXX218" s="224"/>
      <c r="RXY218" s="389"/>
      <c r="RXZ218" s="389"/>
      <c r="RYA218" s="333"/>
      <c r="RYB218" s="334"/>
      <c r="RYC218" s="389"/>
      <c r="RYD218" s="224"/>
      <c r="RYE218" s="224"/>
      <c r="RYF218" s="335"/>
      <c r="RYG218" s="335"/>
      <c r="RYH218" s="224"/>
      <c r="RYI218" s="389"/>
      <c r="RYJ218" s="389"/>
      <c r="RYK218" s="333"/>
      <c r="RYL218" s="334"/>
      <c r="RYM218" s="389"/>
      <c r="RYN218" s="224"/>
      <c r="RYO218" s="224"/>
      <c r="RYP218" s="335"/>
      <c r="RYQ218" s="335"/>
      <c r="RYR218" s="224"/>
      <c r="RYS218" s="389"/>
      <c r="RYT218" s="389"/>
      <c r="RYU218" s="333"/>
      <c r="RYV218" s="334"/>
      <c r="RYW218" s="389"/>
      <c r="RYX218" s="224"/>
      <c r="RYY218" s="224"/>
      <c r="RYZ218" s="335"/>
      <c r="RZA218" s="335"/>
      <c r="RZB218" s="224"/>
      <c r="RZC218" s="389"/>
      <c r="RZD218" s="389"/>
      <c r="RZE218" s="333"/>
      <c r="RZF218" s="334"/>
      <c r="RZG218" s="389"/>
      <c r="RZH218" s="224"/>
      <c r="RZI218" s="224"/>
      <c r="RZJ218" s="335"/>
      <c r="RZK218" s="335"/>
      <c r="RZL218" s="224"/>
      <c r="RZM218" s="389"/>
      <c r="RZN218" s="389"/>
      <c r="RZO218" s="333"/>
      <c r="RZP218" s="334"/>
      <c r="RZQ218" s="389"/>
      <c r="RZR218" s="224"/>
      <c r="RZS218" s="224"/>
      <c r="RZT218" s="335"/>
      <c r="RZU218" s="335"/>
      <c r="RZV218" s="224"/>
      <c r="RZW218" s="389"/>
      <c r="RZX218" s="389"/>
      <c r="RZY218" s="333"/>
      <c r="RZZ218" s="334"/>
      <c r="SAA218" s="389"/>
      <c r="SAB218" s="224"/>
      <c r="SAC218" s="224"/>
      <c r="SAD218" s="335"/>
      <c r="SAE218" s="335"/>
      <c r="SAF218" s="224"/>
      <c r="SAG218" s="389"/>
      <c r="SAH218" s="389"/>
      <c r="SAI218" s="333"/>
      <c r="SAJ218" s="334"/>
      <c r="SAK218" s="389"/>
      <c r="SAL218" s="224"/>
      <c r="SAM218" s="224"/>
      <c r="SAN218" s="335"/>
      <c r="SAO218" s="335"/>
      <c r="SAP218" s="224"/>
      <c r="SAQ218" s="389"/>
      <c r="SAR218" s="389"/>
      <c r="SAS218" s="333"/>
      <c r="SAT218" s="334"/>
      <c r="SAU218" s="389"/>
      <c r="SAV218" s="224"/>
      <c r="SAW218" s="224"/>
      <c r="SAX218" s="335"/>
      <c r="SAY218" s="335"/>
      <c r="SAZ218" s="224"/>
      <c r="SBA218" s="389"/>
      <c r="SBB218" s="389"/>
      <c r="SBC218" s="333"/>
      <c r="SBD218" s="334"/>
      <c r="SBE218" s="389"/>
      <c r="SBF218" s="224"/>
      <c r="SBG218" s="224"/>
      <c r="SBH218" s="335"/>
      <c r="SBI218" s="335"/>
      <c r="SBJ218" s="224"/>
      <c r="SBK218" s="389"/>
      <c r="SBL218" s="389"/>
      <c r="SBM218" s="333"/>
      <c r="SBN218" s="334"/>
      <c r="SBO218" s="389"/>
      <c r="SBP218" s="224"/>
      <c r="SBQ218" s="224"/>
      <c r="SBR218" s="335"/>
      <c r="SBS218" s="335"/>
      <c r="SBT218" s="224"/>
      <c r="SBU218" s="389"/>
      <c r="SBV218" s="389"/>
      <c r="SBW218" s="333"/>
      <c r="SBX218" s="334"/>
      <c r="SBY218" s="389"/>
      <c r="SBZ218" s="224"/>
      <c r="SCA218" s="224"/>
      <c r="SCB218" s="335"/>
      <c r="SCC218" s="335"/>
      <c r="SCD218" s="224"/>
      <c r="SCE218" s="389"/>
      <c r="SCF218" s="389"/>
      <c r="SCG218" s="333"/>
      <c r="SCH218" s="334"/>
      <c r="SCI218" s="389"/>
      <c r="SCJ218" s="224"/>
      <c r="SCK218" s="224"/>
      <c r="SCL218" s="335"/>
      <c r="SCM218" s="335"/>
      <c r="SCN218" s="224"/>
      <c r="SCO218" s="389"/>
      <c r="SCP218" s="389"/>
      <c r="SCQ218" s="333"/>
      <c r="SCR218" s="334"/>
      <c r="SCS218" s="389"/>
      <c r="SCT218" s="224"/>
      <c r="SCU218" s="224"/>
      <c r="SCV218" s="335"/>
      <c r="SCW218" s="335"/>
      <c r="SCX218" s="224"/>
      <c r="SCY218" s="389"/>
      <c r="SCZ218" s="389"/>
      <c r="SDA218" s="333"/>
      <c r="SDB218" s="334"/>
      <c r="SDC218" s="389"/>
      <c r="SDD218" s="224"/>
      <c r="SDE218" s="224"/>
      <c r="SDF218" s="335"/>
      <c r="SDG218" s="335"/>
      <c r="SDH218" s="224"/>
      <c r="SDI218" s="389"/>
      <c r="SDJ218" s="389"/>
      <c r="SDK218" s="333"/>
      <c r="SDL218" s="334"/>
      <c r="SDM218" s="389"/>
      <c r="SDN218" s="224"/>
      <c r="SDO218" s="224"/>
      <c r="SDP218" s="335"/>
      <c r="SDQ218" s="335"/>
      <c r="SDR218" s="224"/>
      <c r="SDS218" s="389"/>
      <c r="SDT218" s="389"/>
      <c r="SDU218" s="333"/>
      <c r="SDV218" s="334"/>
      <c r="SDW218" s="389"/>
      <c r="SDX218" s="224"/>
      <c r="SDY218" s="224"/>
      <c r="SDZ218" s="335"/>
      <c r="SEA218" s="335"/>
      <c r="SEB218" s="224"/>
      <c r="SEC218" s="389"/>
      <c r="SED218" s="389"/>
      <c r="SEE218" s="333"/>
      <c r="SEF218" s="334"/>
      <c r="SEG218" s="389"/>
      <c r="SEH218" s="224"/>
      <c r="SEI218" s="224"/>
      <c r="SEJ218" s="335"/>
      <c r="SEK218" s="335"/>
      <c r="SEL218" s="224"/>
      <c r="SEM218" s="389"/>
      <c r="SEN218" s="389"/>
      <c r="SEO218" s="333"/>
      <c r="SEP218" s="334"/>
      <c r="SEQ218" s="389"/>
      <c r="SER218" s="224"/>
      <c r="SES218" s="224"/>
      <c r="SET218" s="335"/>
      <c r="SEU218" s="335"/>
      <c r="SEV218" s="224"/>
      <c r="SEW218" s="389"/>
      <c r="SEX218" s="389"/>
      <c r="SEY218" s="333"/>
      <c r="SEZ218" s="334"/>
      <c r="SFA218" s="389"/>
      <c r="SFB218" s="224"/>
      <c r="SFC218" s="224"/>
      <c r="SFD218" s="335"/>
      <c r="SFE218" s="335"/>
      <c r="SFF218" s="224"/>
      <c r="SFG218" s="389"/>
      <c r="SFH218" s="389"/>
      <c r="SFI218" s="333"/>
      <c r="SFJ218" s="334"/>
      <c r="SFK218" s="389"/>
      <c r="SFL218" s="224"/>
      <c r="SFM218" s="224"/>
      <c r="SFN218" s="335"/>
      <c r="SFO218" s="335"/>
      <c r="SFP218" s="224"/>
      <c r="SFQ218" s="389"/>
      <c r="SFR218" s="389"/>
      <c r="SFS218" s="333"/>
      <c r="SFT218" s="334"/>
      <c r="SFU218" s="389"/>
      <c r="SFV218" s="224"/>
      <c r="SFW218" s="224"/>
      <c r="SFX218" s="335"/>
      <c r="SFY218" s="335"/>
      <c r="SFZ218" s="224"/>
      <c r="SGA218" s="389"/>
      <c r="SGB218" s="389"/>
      <c r="SGC218" s="333"/>
      <c r="SGD218" s="334"/>
      <c r="SGE218" s="389"/>
      <c r="SGF218" s="224"/>
      <c r="SGG218" s="224"/>
      <c r="SGH218" s="335"/>
      <c r="SGI218" s="335"/>
      <c r="SGJ218" s="224"/>
      <c r="SGK218" s="389"/>
      <c r="SGL218" s="389"/>
      <c r="SGM218" s="333"/>
      <c r="SGN218" s="334"/>
      <c r="SGO218" s="389"/>
      <c r="SGP218" s="224"/>
      <c r="SGQ218" s="224"/>
      <c r="SGR218" s="335"/>
      <c r="SGS218" s="335"/>
      <c r="SGT218" s="224"/>
      <c r="SGU218" s="389"/>
      <c r="SGV218" s="389"/>
      <c r="SGW218" s="333"/>
      <c r="SGX218" s="334"/>
      <c r="SGY218" s="389"/>
      <c r="SGZ218" s="224"/>
      <c r="SHA218" s="224"/>
      <c r="SHB218" s="335"/>
      <c r="SHC218" s="335"/>
      <c r="SHD218" s="224"/>
      <c r="SHE218" s="389"/>
      <c r="SHF218" s="389"/>
      <c r="SHG218" s="333"/>
      <c r="SHH218" s="334"/>
      <c r="SHI218" s="389"/>
      <c r="SHJ218" s="224"/>
      <c r="SHK218" s="224"/>
      <c r="SHL218" s="335"/>
      <c r="SHM218" s="335"/>
      <c r="SHN218" s="224"/>
      <c r="SHO218" s="389"/>
      <c r="SHP218" s="389"/>
      <c r="SHQ218" s="333"/>
      <c r="SHR218" s="334"/>
      <c r="SHS218" s="389"/>
      <c r="SHT218" s="224"/>
      <c r="SHU218" s="224"/>
      <c r="SHV218" s="335"/>
      <c r="SHW218" s="335"/>
      <c r="SHX218" s="224"/>
      <c r="SHY218" s="389"/>
      <c r="SHZ218" s="389"/>
      <c r="SIA218" s="333"/>
      <c r="SIB218" s="334"/>
      <c r="SIC218" s="389"/>
      <c r="SID218" s="224"/>
      <c r="SIE218" s="224"/>
      <c r="SIF218" s="335"/>
      <c r="SIG218" s="335"/>
      <c r="SIH218" s="224"/>
      <c r="SII218" s="389"/>
      <c r="SIJ218" s="389"/>
      <c r="SIK218" s="333"/>
      <c r="SIL218" s="334"/>
      <c r="SIM218" s="389"/>
      <c r="SIN218" s="224"/>
      <c r="SIO218" s="224"/>
      <c r="SIP218" s="335"/>
      <c r="SIQ218" s="335"/>
      <c r="SIR218" s="224"/>
      <c r="SIS218" s="389"/>
      <c r="SIT218" s="389"/>
      <c r="SIU218" s="333"/>
      <c r="SIV218" s="334"/>
      <c r="SIW218" s="389"/>
      <c r="SIX218" s="224"/>
      <c r="SIY218" s="224"/>
      <c r="SIZ218" s="335"/>
      <c r="SJA218" s="335"/>
      <c r="SJB218" s="224"/>
      <c r="SJC218" s="389"/>
      <c r="SJD218" s="389"/>
      <c r="SJE218" s="333"/>
      <c r="SJF218" s="334"/>
      <c r="SJG218" s="389"/>
      <c r="SJH218" s="224"/>
      <c r="SJI218" s="224"/>
      <c r="SJJ218" s="335"/>
      <c r="SJK218" s="335"/>
      <c r="SJL218" s="224"/>
      <c r="SJM218" s="389"/>
      <c r="SJN218" s="389"/>
      <c r="SJO218" s="333"/>
      <c r="SJP218" s="334"/>
      <c r="SJQ218" s="389"/>
      <c r="SJR218" s="224"/>
      <c r="SJS218" s="224"/>
      <c r="SJT218" s="335"/>
      <c r="SJU218" s="335"/>
      <c r="SJV218" s="224"/>
      <c r="SJW218" s="389"/>
      <c r="SJX218" s="389"/>
      <c r="SJY218" s="333"/>
      <c r="SJZ218" s="334"/>
      <c r="SKA218" s="389"/>
      <c r="SKB218" s="224"/>
      <c r="SKC218" s="224"/>
      <c r="SKD218" s="335"/>
      <c r="SKE218" s="335"/>
      <c r="SKF218" s="224"/>
      <c r="SKG218" s="389"/>
      <c r="SKH218" s="389"/>
      <c r="SKI218" s="333"/>
      <c r="SKJ218" s="334"/>
      <c r="SKK218" s="389"/>
      <c r="SKL218" s="224"/>
      <c r="SKM218" s="224"/>
      <c r="SKN218" s="335"/>
      <c r="SKO218" s="335"/>
      <c r="SKP218" s="224"/>
      <c r="SKQ218" s="389"/>
      <c r="SKR218" s="389"/>
      <c r="SKS218" s="333"/>
      <c r="SKT218" s="334"/>
      <c r="SKU218" s="389"/>
      <c r="SKV218" s="224"/>
      <c r="SKW218" s="224"/>
      <c r="SKX218" s="335"/>
      <c r="SKY218" s="335"/>
      <c r="SKZ218" s="224"/>
      <c r="SLA218" s="389"/>
      <c r="SLB218" s="389"/>
      <c r="SLC218" s="333"/>
      <c r="SLD218" s="334"/>
      <c r="SLE218" s="389"/>
      <c r="SLF218" s="224"/>
      <c r="SLG218" s="224"/>
      <c r="SLH218" s="335"/>
      <c r="SLI218" s="335"/>
      <c r="SLJ218" s="224"/>
      <c r="SLK218" s="389"/>
      <c r="SLL218" s="389"/>
      <c r="SLM218" s="333"/>
      <c r="SLN218" s="334"/>
      <c r="SLO218" s="389"/>
      <c r="SLP218" s="224"/>
      <c r="SLQ218" s="224"/>
      <c r="SLR218" s="335"/>
      <c r="SLS218" s="335"/>
      <c r="SLT218" s="224"/>
      <c r="SLU218" s="389"/>
      <c r="SLV218" s="389"/>
      <c r="SLW218" s="333"/>
      <c r="SLX218" s="334"/>
      <c r="SLY218" s="389"/>
      <c r="SLZ218" s="224"/>
      <c r="SMA218" s="224"/>
      <c r="SMB218" s="335"/>
      <c r="SMC218" s="335"/>
      <c r="SMD218" s="224"/>
      <c r="SME218" s="389"/>
      <c r="SMF218" s="389"/>
      <c r="SMG218" s="333"/>
      <c r="SMH218" s="334"/>
      <c r="SMI218" s="389"/>
      <c r="SMJ218" s="224"/>
      <c r="SMK218" s="224"/>
      <c r="SML218" s="335"/>
      <c r="SMM218" s="335"/>
      <c r="SMN218" s="224"/>
      <c r="SMO218" s="389"/>
      <c r="SMP218" s="389"/>
      <c r="SMQ218" s="333"/>
      <c r="SMR218" s="334"/>
      <c r="SMS218" s="389"/>
      <c r="SMT218" s="224"/>
      <c r="SMU218" s="224"/>
      <c r="SMV218" s="335"/>
      <c r="SMW218" s="335"/>
      <c r="SMX218" s="224"/>
      <c r="SMY218" s="389"/>
      <c r="SMZ218" s="389"/>
      <c r="SNA218" s="333"/>
      <c r="SNB218" s="334"/>
      <c r="SNC218" s="389"/>
      <c r="SND218" s="224"/>
      <c r="SNE218" s="224"/>
      <c r="SNF218" s="335"/>
      <c r="SNG218" s="335"/>
      <c r="SNH218" s="224"/>
      <c r="SNI218" s="389"/>
      <c r="SNJ218" s="389"/>
      <c r="SNK218" s="333"/>
      <c r="SNL218" s="334"/>
      <c r="SNM218" s="389"/>
      <c r="SNN218" s="224"/>
      <c r="SNO218" s="224"/>
      <c r="SNP218" s="335"/>
      <c r="SNQ218" s="335"/>
      <c r="SNR218" s="224"/>
      <c r="SNS218" s="389"/>
      <c r="SNT218" s="389"/>
      <c r="SNU218" s="333"/>
      <c r="SNV218" s="334"/>
      <c r="SNW218" s="389"/>
      <c r="SNX218" s="224"/>
      <c r="SNY218" s="224"/>
      <c r="SNZ218" s="335"/>
      <c r="SOA218" s="335"/>
      <c r="SOB218" s="224"/>
      <c r="SOC218" s="389"/>
      <c r="SOD218" s="389"/>
      <c r="SOE218" s="333"/>
      <c r="SOF218" s="334"/>
      <c r="SOG218" s="389"/>
      <c r="SOH218" s="224"/>
      <c r="SOI218" s="224"/>
      <c r="SOJ218" s="335"/>
      <c r="SOK218" s="335"/>
      <c r="SOL218" s="224"/>
      <c r="SOM218" s="389"/>
      <c r="SON218" s="389"/>
      <c r="SOO218" s="333"/>
      <c r="SOP218" s="334"/>
      <c r="SOQ218" s="389"/>
      <c r="SOR218" s="224"/>
      <c r="SOS218" s="224"/>
      <c r="SOT218" s="335"/>
      <c r="SOU218" s="335"/>
      <c r="SOV218" s="224"/>
      <c r="SOW218" s="389"/>
      <c r="SOX218" s="389"/>
      <c r="SOY218" s="333"/>
      <c r="SOZ218" s="334"/>
      <c r="SPA218" s="389"/>
      <c r="SPB218" s="224"/>
      <c r="SPC218" s="224"/>
      <c r="SPD218" s="335"/>
      <c r="SPE218" s="335"/>
      <c r="SPF218" s="224"/>
      <c r="SPG218" s="389"/>
      <c r="SPH218" s="389"/>
      <c r="SPI218" s="333"/>
      <c r="SPJ218" s="334"/>
      <c r="SPK218" s="389"/>
      <c r="SPL218" s="224"/>
      <c r="SPM218" s="224"/>
      <c r="SPN218" s="335"/>
      <c r="SPO218" s="335"/>
      <c r="SPP218" s="224"/>
      <c r="SPQ218" s="389"/>
      <c r="SPR218" s="389"/>
      <c r="SPS218" s="333"/>
      <c r="SPT218" s="334"/>
      <c r="SPU218" s="389"/>
      <c r="SPV218" s="224"/>
      <c r="SPW218" s="224"/>
      <c r="SPX218" s="335"/>
      <c r="SPY218" s="335"/>
      <c r="SPZ218" s="224"/>
      <c r="SQA218" s="389"/>
      <c r="SQB218" s="389"/>
      <c r="SQC218" s="333"/>
      <c r="SQD218" s="334"/>
      <c r="SQE218" s="389"/>
      <c r="SQF218" s="224"/>
      <c r="SQG218" s="224"/>
      <c r="SQH218" s="335"/>
      <c r="SQI218" s="335"/>
      <c r="SQJ218" s="224"/>
      <c r="SQK218" s="389"/>
      <c r="SQL218" s="389"/>
      <c r="SQM218" s="333"/>
      <c r="SQN218" s="334"/>
      <c r="SQO218" s="389"/>
      <c r="SQP218" s="224"/>
      <c r="SQQ218" s="224"/>
      <c r="SQR218" s="335"/>
      <c r="SQS218" s="335"/>
      <c r="SQT218" s="224"/>
      <c r="SQU218" s="389"/>
      <c r="SQV218" s="389"/>
      <c r="SQW218" s="333"/>
      <c r="SQX218" s="334"/>
      <c r="SQY218" s="389"/>
      <c r="SQZ218" s="224"/>
      <c r="SRA218" s="224"/>
      <c r="SRB218" s="335"/>
      <c r="SRC218" s="335"/>
      <c r="SRD218" s="224"/>
      <c r="SRE218" s="389"/>
      <c r="SRF218" s="389"/>
      <c r="SRG218" s="333"/>
      <c r="SRH218" s="334"/>
      <c r="SRI218" s="389"/>
      <c r="SRJ218" s="224"/>
      <c r="SRK218" s="224"/>
      <c r="SRL218" s="335"/>
      <c r="SRM218" s="335"/>
      <c r="SRN218" s="224"/>
      <c r="SRO218" s="389"/>
      <c r="SRP218" s="389"/>
      <c r="SRQ218" s="333"/>
      <c r="SRR218" s="334"/>
      <c r="SRS218" s="389"/>
      <c r="SRT218" s="224"/>
      <c r="SRU218" s="224"/>
      <c r="SRV218" s="335"/>
      <c r="SRW218" s="335"/>
      <c r="SRX218" s="224"/>
      <c r="SRY218" s="389"/>
      <c r="SRZ218" s="389"/>
      <c r="SSA218" s="333"/>
      <c r="SSB218" s="334"/>
      <c r="SSC218" s="389"/>
      <c r="SSD218" s="224"/>
      <c r="SSE218" s="224"/>
      <c r="SSF218" s="335"/>
      <c r="SSG218" s="335"/>
      <c r="SSH218" s="224"/>
      <c r="SSI218" s="389"/>
      <c r="SSJ218" s="389"/>
      <c r="SSK218" s="333"/>
      <c r="SSL218" s="334"/>
      <c r="SSM218" s="389"/>
      <c r="SSN218" s="224"/>
      <c r="SSO218" s="224"/>
      <c r="SSP218" s="335"/>
      <c r="SSQ218" s="335"/>
      <c r="SSR218" s="224"/>
      <c r="SSS218" s="389"/>
      <c r="SST218" s="389"/>
      <c r="SSU218" s="333"/>
      <c r="SSV218" s="334"/>
      <c r="SSW218" s="389"/>
      <c r="SSX218" s="224"/>
      <c r="SSY218" s="224"/>
      <c r="SSZ218" s="335"/>
      <c r="STA218" s="335"/>
      <c r="STB218" s="224"/>
      <c r="STC218" s="389"/>
      <c r="STD218" s="389"/>
      <c r="STE218" s="333"/>
      <c r="STF218" s="334"/>
      <c r="STG218" s="389"/>
      <c r="STH218" s="224"/>
      <c r="STI218" s="224"/>
      <c r="STJ218" s="335"/>
      <c r="STK218" s="335"/>
      <c r="STL218" s="224"/>
      <c r="STM218" s="389"/>
      <c r="STN218" s="389"/>
      <c r="STO218" s="333"/>
      <c r="STP218" s="334"/>
      <c r="STQ218" s="389"/>
      <c r="STR218" s="224"/>
      <c r="STS218" s="224"/>
      <c r="STT218" s="335"/>
      <c r="STU218" s="335"/>
      <c r="STV218" s="224"/>
      <c r="STW218" s="389"/>
      <c r="STX218" s="389"/>
      <c r="STY218" s="333"/>
      <c r="STZ218" s="334"/>
      <c r="SUA218" s="389"/>
      <c r="SUB218" s="224"/>
      <c r="SUC218" s="224"/>
      <c r="SUD218" s="335"/>
      <c r="SUE218" s="335"/>
      <c r="SUF218" s="224"/>
      <c r="SUG218" s="389"/>
      <c r="SUH218" s="389"/>
      <c r="SUI218" s="333"/>
      <c r="SUJ218" s="334"/>
      <c r="SUK218" s="389"/>
      <c r="SUL218" s="224"/>
      <c r="SUM218" s="224"/>
      <c r="SUN218" s="335"/>
      <c r="SUO218" s="335"/>
      <c r="SUP218" s="224"/>
      <c r="SUQ218" s="389"/>
      <c r="SUR218" s="389"/>
      <c r="SUS218" s="333"/>
      <c r="SUT218" s="334"/>
      <c r="SUU218" s="389"/>
      <c r="SUV218" s="224"/>
      <c r="SUW218" s="224"/>
      <c r="SUX218" s="335"/>
      <c r="SUY218" s="335"/>
      <c r="SUZ218" s="224"/>
      <c r="SVA218" s="389"/>
      <c r="SVB218" s="389"/>
      <c r="SVC218" s="333"/>
      <c r="SVD218" s="334"/>
      <c r="SVE218" s="389"/>
      <c r="SVF218" s="224"/>
      <c r="SVG218" s="224"/>
      <c r="SVH218" s="335"/>
      <c r="SVI218" s="335"/>
      <c r="SVJ218" s="224"/>
      <c r="SVK218" s="389"/>
      <c r="SVL218" s="389"/>
      <c r="SVM218" s="333"/>
      <c r="SVN218" s="334"/>
      <c r="SVO218" s="389"/>
      <c r="SVP218" s="224"/>
      <c r="SVQ218" s="224"/>
      <c r="SVR218" s="335"/>
      <c r="SVS218" s="335"/>
      <c r="SVT218" s="224"/>
      <c r="SVU218" s="389"/>
      <c r="SVV218" s="389"/>
      <c r="SVW218" s="333"/>
      <c r="SVX218" s="334"/>
      <c r="SVY218" s="389"/>
      <c r="SVZ218" s="224"/>
      <c r="SWA218" s="224"/>
      <c r="SWB218" s="335"/>
      <c r="SWC218" s="335"/>
      <c r="SWD218" s="224"/>
      <c r="SWE218" s="389"/>
      <c r="SWF218" s="389"/>
      <c r="SWG218" s="333"/>
      <c r="SWH218" s="334"/>
      <c r="SWI218" s="389"/>
      <c r="SWJ218" s="224"/>
      <c r="SWK218" s="224"/>
      <c r="SWL218" s="335"/>
      <c r="SWM218" s="335"/>
      <c r="SWN218" s="224"/>
      <c r="SWO218" s="389"/>
      <c r="SWP218" s="389"/>
      <c r="SWQ218" s="333"/>
      <c r="SWR218" s="334"/>
      <c r="SWS218" s="389"/>
      <c r="SWT218" s="224"/>
      <c r="SWU218" s="224"/>
      <c r="SWV218" s="335"/>
      <c r="SWW218" s="335"/>
      <c r="SWX218" s="224"/>
      <c r="SWY218" s="389"/>
      <c r="SWZ218" s="389"/>
      <c r="SXA218" s="333"/>
      <c r="SXB218" s="334"/>
      <c r="SXC218" s="389"/>
      <c r="SXD218" s="224"/>
      <c r="SXE218" s="224"/>
      <c r="SXF218" s="335"/>
      <c r="SXG218" s="335"/>
      <c r="SXH218" s="224"/>
      <c r="SXI218" s="389"/>
      <c r="SXJ218" s="389"/>
      <c r="SXK218" s="333"/>
      <c r="SXL218" s="334"/>
      <c r="SXM218" s="389"/>
      <c r="SXN218" s="224"/>
      <c r="SXO218" s="224"/>
      <c r="SXP218" s="335"/>
      <c r="SXQ218" s="335"/>
      <c r="SXR218" s="224"/>
      <c r="SXS218" s="389"/>
      <c r="SXT218" s="389"/>
      <c r="SXU218" s="333"/>
      <c r="SXV218" s="334"/>
      <c r="SXW218" s="389"/>
      <c r="SXX218" s="224"/>
      <c r="SXY218" s="224"/>
      <c r="SXZ218" s="335"/>
      <c r="SYA218" s="335"/>
      <c r="SYB218" s="224"/>
      <c r="SYC218" s="389"/>
      <c r="SYD218" s="389"/>
      <c r="SYE218" s="333"/>
      <c r="SYF218" s="334"/>
      <c r="SYG218" s="389"/>
      <c r="SYH218" s="224"/>
      <c r="SYI218" s="224"/>
      <c r="SYJ218" s="335"/>
      <c r="SYK218" s="335"/>
      <c r="SYL218" s="224"/>
      <c r="SYM218" s="389"/>
      <c r="SYN218" s="389"/>
      <c r="SYO218" s="333"/>
      <c r="SYP218" s="334"/>
      <c r="SYQ218" s="389"/>
      <c r="SYR218" s="224"/>
      <c r="SYS218" s="224"/>
      <c r="SYT218" s="335"/>
      <c r="SYU218" s="335"/>
      <c r="SYV218" s="224"/>
      <c r="SYW218" s="389"/>
      <c r="SYX218" s="389"/>
      <c r="SYY218" s="333"/>
      <c r="SYZ218" s="334"/>
      <c r="SZA218" s="389"/>
      <c r="SZB218" s="224"/>
      <c r="SZC218" s="224"/>
      <c r="SZD218" s="335"/>
      <c r="SZE218" s="335"/>
      <c r="SZF218" s="224"/>
      <c r="SZG218" s="389"/>
      <c r="SZH218" s="389"/>
      <c r="SZI218" s="333"/>
      <c r="SZJ218" s="334"/>
      <c r="SZK218" s="389"/>
      <c r="SZL218" s="224"/>
      <c r="SZM218" s="224"/>
      <c r="SZN218" s="335"/>
      <c r="SZO218" s="335"/>
      <c r="SZP218" s="224"/>
      <c r="SZQ218" s="389"/>
      <c r="SZR218" s="389"/>
      <c r="SZS218" s="333"/>
      <c r="SZT218" s="334"/>
      <c r="SZU218" s="389"/>
      <c r="SZV218" s="224"/>
      <c r="SZW218" s="224"/>
      <c r="SZX218" s="335"/>
      <c r="SZY218" s="335"/>
      <c r="SZZ218" s="224"/>
      <c r="TAA218" s="389"/>
      <c r="TAB218" s="389"/>
      <c r="TAC218" s="333"/>
      <c r="TAD218" s="334"/>
      <c r="TAE218" s="389"/>
      <c r="TAF218" s="224"/>
      <c r="TAG218" s="224"/>
      <c r="TAH218" s="335"/>
      <c r="TAI218" s="335"/>
      <c r="TAJ218" s="224"/>
      <c r="TAK218" s="389"/>
      <c r="TAL218" s="389"/>
      <c r="TAM218" s="333"/>
      <c r="TAN218" s="334"/>
      <c r="TAO218" s="389"/>
      <c r="TAP218" s="224"/>
      <c r="TAQ218" s="224"/>
      <c r="TAR218" s="335"/>
      <c r="TAS218" s="335"/>
      <c r="TAT218" s="224"/>
      <c r="TAU218" s="389"/>
      <c r="TAV218" s="389"/>
      <c r="TAW218" s="333"/>
      <c r="TAX218" s="334"/>
      <c r="TAY218" s="389"/>
      <c r="TAZ218" s="224"/>
      <c r="TBA218" s="224"/>
      <c r="TBB218" s="335"/>
      <c r="TBC218" s="335"/>
      <c r="TBD218" s="224"/>
      <c r="TBE218" s="389"/>
      <c r="TBF218" s="389"/>
      <c r="TBG218" s="333"/>
      <c r="TBH218" s="334"/>
      <c r="TBI218" s="389"/>
      <c r="TBJ218" s="224"/>
      <c r="TBK218" s="224"/>
      <c r="TBL218" s="335"/>
      <c r="TBM218" s="335"/>
      <c r="TBN218" s="224"/>
      <c r="TBO218" s="389"/>
      <c r="TBP218" s="389"/>
      <c r="TBQ218" s="333"/>
      <c r="TBR218" s="334"/>
      <c r="TBS218" s="389"/>
      <c r="TBT218" s="224"/>
      <c r="TBU218" s="224"/>
      <c r="TBV218" s="335"/>
      <c r="TBW218" s="335"/>
      <c r="TBX218" s="224"/>
      <c r="TBY218" s="389"/>
      <c r="TBZ218" s="389"/>
      <c r="TCA218" s="333"/>
      <c r="TCB218" s="334"/>
      <c r="TCC218" s="389"/>
      <c r="TCD218" s="224"/>
      <c r="TCE218" s="224"/>
      <c r="TCF218" s="335"/>
      <c r="TCG218" s="335"/>
      <c r="TCH218" s="224"/>
      <c r="TCI218" s="389"/>
      <c r="TCJ218" s="389"/>
      <c r="TCK218" s="333"/>
      <c r="TCL218" s="334"/>
      <c r="TCM218" s="389"/>
      <c r="TCN218" s="224"/>
      <c r="TCO218" s="224"/>
      <c r="TCP218" s="335"/>
      <c r="TCQ218" s="335"/>
      <c r="TCR218" s="224"/>
      <c r="TCS218" s="389"/>
      <c r="TCT218" s="389"/>
      <c r="TCU218" s="333"/>
      <c r="TCV218" s="334"/>
      <c r="TCW218" s="389"/>
      <c r="TCX218" s="224"/>
      <c r="TCY218" s="224"/>
      <c r="TCZ218" s="335"/>
      <c r="TDA218" s="335"/>
      <c r="TDB218" s="224"/>
      <c r="TDC218" s="389"/>
      <c r="TDD218" s="389"/>
      <c r="TDE218" s="333"/>
      <c r="TDF218" s="334"/>
      <c r="TDG218" s="389"/>
      <c r="TDH218" s="224"/>
      <c r="TDI218" s="224"/>
      <c r="TDJ218" s="335"/>
      <c r="TDK218" s="335"/>
      <c r="TDL218" s="224"/>
      <c r="TDM218" s="389"/>
      <c r="TDN218" s="389"/>
      <c r="TDO218" s="333"/>
      <c r="TDP218" s="334"/>
      <c r="TDQ218" s="389"/>
      <c r="TDR218" s="224"/>
      <c r="TDS218" s="224"/>
      <c r="TDT218" s="335"/>
      <c r="TDU218" s="335"/>
      <c r="TDV218" s="224"/>
      <c r="TDW218" s="389"/>
      <c r="TDX218" s="389"/>
      <c r="TDY218" s="333"/>
      <c r="TDZ218" s="334"/>
      <c r="TEA218" s="389"/>
      <c r="TEB218" s="224"/>
      <c r="TEC218" s="224"/>
      <c r="TED218" s="335"/>
      <c r="TEE218" s="335"/>
      <c r="TEF218" s="224"/>
      <c r="TEG218" s="389"/>
      <c r="TEH218" s="389"/>
      <c r="TEI218" s="333"/>
      <c r="TEJ218" s="334"/>
      <c r="TEK218" s="389"/>
      <c r="TEL218" s="224"/>
      <c r="TEM218" s="224"/>
      <c r="TEN218" s="335"/>
      <c r="TEO218" s="335"/>
      <c r="TEP218" s="224"/>
      <c r="TEQ218" s="389"/>
      <c r="TER218" s="389"/>
      <c r="TES218" s="333"/>
      <c r="TET218" s="334"/>
      <c r="TEU218" s="389"/>
      <c r="TEV218" s="224"/>
      <c r="TEW218" s="224"/>
      <c r="TEX218" s="335"/>
      <c r="TEY218" s="335"/>
      <c r="TEZ218" s="224"/>
      <c r="TFA218" s="389"/>
      <c r="TFB218" s="389"/>
      <c r="TFC218" s="333"/>
      <c r="TFD218" s="334"/>
      <c r="TFE218" s="389"/>
      <c r="TFF218" s="224"/>
      <c r="TFG218" s="224"/>
      <c r="TFH218" s="335"/>
      <c r="TFI218" s="335"/>
      <c r="TFJ218" s="224"/>
      <c r="TFK218" s="389"/>
      <c r="TFL218" s="389"/>
      <c r="TFM218" s="333"/>
      <c r="TFN218" s="334"/>
      <c r="TFO218" s="389"/>
      <c r="TFP218" s="224"/>
      <c r="TFQ218" s="224"/>
      <c r="TFR218" s="335"/>
      <c r="TFS218" s="335"/>
      <c r="TFT218" s="224"/>
      <c r="TFU218" s="389"/>
      <c r="TFV218" s="389"/>
      <c r="TFW218" s="333"/>
      <c r="TFX218" s="334"/>
      <c r="TFY218" s="389"/>
      <c r="TFZ218" s="224"/>
      <c r="TGA218" s="224"/>
      <c r="TGB218" s="335"/>
      <c r="TGC218" s="335"/>
      <c r="TGD218" s="224"/>
      <c r="TGE218" s="389"/>
      <c r="TGF218" s="389"/>
      <c r="TGG218" s="333"/>
      <c r="TGH218" s="334"/>
      <c r="TGI218" s="389"/>
      <c r="TGJ218" s="224"/>
      <c r="TGK218" s="224"/>
      <c r="TGL218" s="335"/>
      <c r="TGM218" s="335"/>
      <c r="TGN218" s="224"/>
      <c r="TGO218" s="389"/>
      <c r="TGP218" s="389"/>
      <c r="TGQ218" s="333"/>
      <c r="TGR218" s="334"/>
      <c r="TGS218" s="389"/>
      <c r="TGT218" s="224"/>
      <c r="TGU218" s="224"/>
      <c r="TGV218" s="335"/>
      <c r="TGW218" s="335"/>
      <c r="TGX218" s="224"/>
      <c r="TGY218" s="389"/>
      <c r="TGZ218" s="389"/>
      <c r="THA218" s="333"/>
      <c r="THB218" s="334"/>
      <c r="THC218" s="389"/>
      <c r="THD218" s="224"/>
      <c r="THE218" s="224"/>
      <c r="THF218" s="335"/>
      <c r="THG218" s="335"/>
      <c r="THH218" s="224"/>
      <c r="THI218" s="389"/>
      <c r="THJ218" s="389"/>
      <c r="THK218" s="333"/>
      <c r="THL218" s="334"/>
      <c r="THM218" s="389"/>
      <c r="THN218" s="224"/>
      <c r="THO218" s="224"/>
      <c r="THP218" s="335"/>
      <c r="THQ218" s="335"/>
      <c r="THR218" s="224"/>
      <c r="THS218" s="389"/>
      <c r="THT218" s="389"/>
      <c r="THU218" s="333"/>
      <c r="THV218" s="334"/>
      <c r="THW218" s="389"/>
      <c r="THX218" s="224"/>
      <c r="THY218" s="224"/>
      <c r="THZ218" s="335"/>
      <c r="TIA218" s="335"/>
      <c r="TIB218" s="224"/>
      <c r="TIC218" s="389"/>
      <c r="TID218" s="389"/>
      <c r="TIE218" s="333"/>
      <c r="TIF218" s="334"/>
      <c r="TIG218" s="389"/>
      <c r="TIH218" s="224"/>
      <c r="TII218" s="224"/>
      <c r="TIJ218" s="335"/>
      <c r="TIK218" s="335"/>
      <c r="TIL218" s="224"/>
      <c r="TIM218" s="389"/>
      <c r="TIN218" s="389"/>
      <c r="TIO218" s="333"/>
      <c r="TIP218" s="334"/>
      <c r="TIQ218" s="389"/>
      <c r="TIR218" s="224"/>
      <c r="TIS218" s="224"/>
      <c r="TIT218" s="335"/>
      <c r="TIU218" s="335"/>
      <c r="TIV218" s="224"/>
      <c r="TIW218" s="389"/>
      <c r="TIX218" s="389"/>
      <c r="TIY218" s="333"/>
      <c r="TIZ218" s="334"/>
      <c r="TJA218" s="389"/>
      <c r="TJB218" s="224"/>
      <c r="TJC218" s="224"/>
      <c r="TJD218" s="335"/>
      <c r="TJE218" s="335"/>
      <c r="TJF218" s="224"/>
      <c r="TJG218" s="389"/>
      <c r="TJH218" s="389"/>
      <c r="TJI218" s="333"/>
      <c r="TJJ218" s="334"/>
      <c r="TJK218" s="389"/>
      <c r="TJL218" s="224"/>
      <c r="TJM218" s="224"/>
      <c r="TJN218" s="335"/>
      <c r="TJO218" s="335"/>
      <c r="TJP218" s="224"/>
      <c r="TJQ218" s="389"/>
      <c r="TJR218" s="389"/>
      <c r="TJS218" s="333"/>
      <c r="TJT218" s="334"/>
      <c r="TJU218" s="389"/>
      <c r="TJV218" s="224"/>
      <c r="TJW218" s="224"/>
      <c r="TJX218" s="335"/>
      <c r="TJY218" s="335"/>
      <c r="TJZ218" s="224"/>
      <c r="TKA218" s="389"/>
      <c r="TKB218" s="389"/>
      <c r="TKC218" s="333"/>
      <c r="TKD218" s="334"/>
      <c r="TKE218" s="389"/>
      <c r="TKF218" s="224"/>
      <c r="TKG218" s="224"/>
      <c r="TKH218" s="335"/>
      <c r="TKI218" s="335"/>
      <c r="TKJ218" s="224"/>
      <c r="TKK218" s="389"/>
      <c r="TKL218" s="389"/>
      <c r="TKM218" s="333"/>
      <c r="TKN218" s="334"/>
      <c r="TKO218" s="389"/>
      <c r="TKP218" s="224"/>
      <c r="TKQ218" s="224"/>
      <c r="TKR218" s="335"/>
      <c r="TKS218" s="335"/>
      <c r="TKT218" s="224"/>
      <c r="TKU218" s="389"/>
      <c r="TKV218" s="389"/>
      <c r="TKW218" s="333"/>
      <c r="TKX218" s="334"/>
      <c r="TKY218" s="389"/>
      <c r="TKZ218" s="224"/>
      <c r="TLA218" s="224"/>
      <c r="TLB218" s="335"/>
      <c r="TLC218" s="335"/>
      <c r="TLD218" s="224"/>
      <c r="TLE218" s="389"/>
      <c r="TLF218" s="389"/>
      <c r="TLG218" s="333"/>
      <c r="TLH218" s="334"/>
      <c r="TLI218" s="389"/>
      <c r="TLJ218" s="224"/>
      <c r="TLK218" s="224"/>
      <c r="TLL218" s="335"/>
      <c r="TLM218" s="335"/>
      <c r="TLN218" s="224"/>
      <c r="TLO218" s="389"/>
      <c r="TLP218" s="389"/>
      <c r="TLQ218" s="333"/>
      <c r="TLR218" s="334"/>
      <c r="TLS218" s="389"/>
      <c r="TLT218" s="224"/>
      <c r="TLU218" s="224"/>
      <c r="TLV218" s="335"/>
      <c r="TLW218" s="335"/>
      <c r="TLX218" s="224"/>
      <c r="TLY218" s="389"/>
      <c r="TLZ218" s="389"/>
      <c r="TMA218" s="333"/>
      <c r="TMB218" s="334"/>
      <c r="TMC218" s="389"/>
      <c r="TMD218" s="224"/>
      <c r="TME218" s="224"/>
      <c r="TMF218" s="335"/>
      <c r="TMG218" s="335"/>
      <c r="TMH218" s="224"/>
      <c r="TMI218" s="389"/>
      <c r="TMJ218" s="389"/>
      <c r="TMK218" s="333"/>
      <c r="TML218" s="334"/>
      <c r="TMM218" s="389"/>
      <c r="TMN218" s="224"/>
      <c r="TMO218" s="224"/>
      <c r="TMP218" s="335"/>
      <c r="TMQ218" s="335"/>
      <c r="TMR218" s="224"/>
      <c r="TMS218" s="389"/>
      <c r="TMT218" s="389"/>
      <c r="TMU218" s="333"/>
      <c r="TMV218" s="334"/>
      <c r="TMW218" s="389"/>
      <c r="TMX218" s="224"/>
      <c r="TMY218" s="224"/>
      <c r="TMZ218" s="335"/>
      <c r="TNA218" s="335"/>
      <c r="TNB218" s="224"/>
      <c r="TNC218" s="389"/>
      <c r="TND218" s="389"/>
      <c r="TNE218" s="333"/>
      <c r="TNF218" s="334"/>
      <c r="TNG218" s="389"/>
      <c r="TNH218" s="224"/>
      <c r="TNI218" s="224"/>
      <c r="TNJ218" s="335"/>
      <c r="TNK218" s="335"/>
      <c r="TNL218" s="224"/>
      <c r="TNM218" s="389"/>
      <c r="TNN218" s="389"/>
      <c r="TNO218" s="333"/>
      <c r="TNP218" s="334"/>
      <c r="TNQ218" s="389"/>
      <c r="TNR218" s="224"/>
      <c r="TNS218" s="224"/>
      <c r="TNT218" s="335"/>
      <c r="TNU218" s="335"/>
      <c r="TNV218" s="224"/>
      <c r="TNW218" s="389"/>
      <c r="TNX218" s="389"/>
      <c r="TNY218" s="333"/>
      <c r="TNZ218" s="334"/>
      <c r="TOA218" s="389"/>
      <c r="TOB218" s="224"/>
      <c r="TOC218" s="224"/>
      <c r="TOD218" s="335"/>
      <c r="TOE218" s="335"/>
      <c r="TOF218" s="224"/>
      <c r="TOG218" s="389"/>
      <c r="TOH218" s="389"/>
      <c r="TOI218" s="333"/>
      <c r="TOJ218" s="334"/>
      <c r="TOK218" s="389"/>
      <c r="TOL218" s="224"/>
      <c r="TOM218" s="224"/>
      <c r="TON218" s="335"/>
      <c r="TOO218" s="335"/>
      <c r="TOP218" s="224"/>
      <c r="TOQ218" s="389"/>
      <c r="TOR218" s="389"/>
      <c r="TOS218" s="333"/>
      <c r="TOT218" s="334"/>
      <c r="TOU218" s="389"/>
      <c r="TOV218" s="224"/>
      <c r="TOW218" s="224"/>
      <c r="TOX218" s="335"/>
      <c r="TOY218" s="335"/>
      <c r="TOZ218" s="224"/>
      <c r="TPA218" s="389"/>
      <c r="TPB218" s="389"/>
      <c r="TPC218" s="333"/>
      <c r="TPD218" s="334"/>
      <c r="TPE218" s="389"/>
      <c r="TPF218" s="224"/>
      <c r="TPG218" s="224"/>
      <c r="TPH218" s="335"/>
      <c r="TPI218" s="335"/>
      <c r="TPJ218" s="224"/>
      <c r="TPK218" s="389"/>
      <c r="TPL218" s="389"/>
      <c r="TPM218" s="333"/>
      <c r="TPN218" s="334"/>
      <c r="TPO218" s="389"/>
      <c r="TPP218" s="224"/>
      <c r="TPQ218" s="224"/>
      <c r="TPR218" s="335"/>
      <c r="TPS218" s="335"/>
      <c r="TPT218" s="224"/>
      <c r="TPU218" s="389"/>
      <c r="TPV218" s="389"/>
      <c r="TPW218" s="333"/>
      <c r="TPX218" s="334"/>
      <c r="TPY218" s="389"/>
      <c r="TPZ218" s="224"/>
      <c r="TQA218" s="224"/>
      <c r="TQB218" s="335"/>
      <c r="TQC218" s="335"/>
      <c r="TQD218" s="224"/>
      <c r="TQE218" s="389"/>
      <c r="TQF218" s="389"/>
      <c r="TQG218" s="333"/>
      <c r="TQH218" s="334"/>
      <c r="TQI218" s="389"/>
      <c r="TQJ218" s="224"/>
      <c r="TQK218" s="224"/>
      <c r="TQL218" s="335"/>
      <c r="TQM218" s="335"/>
      <c r="TQN218" s="224"/>
      <c r="TQO218" s="389"/>
      <c r="TQP218" s="389"/>
      <c r="TQQ218" s="333"/>
      <c r="TQR218" s="334"/>
      <c r="TQS218" s="389"/>
      <c r="TQT218" s="224"/>
      <c r="TQU218" s="224"/>
      <c r="TQV218" s="335"/>
      <c r="TQW218" s="335"/>
      <c r="TQX218" s="224"/>
      <c r="TQY218" s="389"/>
      <c r="TQZ218" s="389"/>
      <c r="TRA218" s="333"/>
      <c r="TRB218" s="334"/>
      <c r="TRC218" s="389"/>
      <c r="TRD218" s="224"/>
      <c r="TRE218" s="224"/>
      <c r="TRF218" s="335"/>
      <c r="TRG218" s="335"/>
      <c r="TRH218" s="224"/>
      <c r="TRI218" s="389"/>
      <c r="TRJ218" s="389"/>
      <c r="TRK218" s="333"/>
      <c r="TRL218" s="334"/>
      <c r="TRM218" s="389"/>
      <c r="TRN218" s="224"/>
      <c r="TRO218" s="224"/>
      <c r="TRP218" s="335"/>
      <c r="TRQ218" s="335"/>
      <c r="TRR218" s="224"/>
      <c r="TRS218" s="389"/>
      <c r="TRT218" s="389"/>
      <c r="TRU218" s="333"/>
      <c r="TRV218" s="334"/>
      <c r="TRW218" s="389"/>
      <c r="TRX218" s="224"/>
      <c r="TRY218" s="224"/>
      <c r="TRZ218" s="335"/>
      <c r="TSA218" s="335"/>
      <c r="TSB218" s="224"/>
      <c r="TSC218" s="389"/>
      <c r="TSD218" s="389"/>
      <c r="TSE218" s="333"/>
      <c r="TSF218" s="334"/>
      <c r="TSG218" s="389"/>
      <c r="TSH218" s="224"/>
      <c r="TSI218" s="224"/>
      <c r="TSJ218" s="335"/>
      <c r="TSK218" s="335"/>
      <c r="TSL218" s="224"/>
      <c r="TSM218" s="389"/>
      <c r="TSN218" s="389"/>
      <c r="TSO218" s="333"/>
      <c r="TSP218" s="334"/>
      <c r="TSQ218" s="389"/>
      <c r="TSR218" s="224"/>
      <c r="TSS218" s="224"/>
      <c r="TST218" s="335"/>
      <c r="TSU218" s="335"/>
      <c r="TSV218" s="224"/>
      <c r="TSW218" s="389"/>
      <c r="TSX218" s="389"/>
      <c r="TSY218" s="333"/>
      <c r="TSZ218" s="334"/>
      <c r="TTA218" s="389"/>
      <c r="TTB218" s="224"/>
      <c r="TTC218" s="224"/>
      <c r="TTD218" s="335"/>
      <c r="TTE218" s="335"/>
      <c r="TTF218" s="224"/>
      <c r="TTG218" s="389"/>
      <c r="TTH218" s="389"/>
      <c r="TTI218" s="333"/>
      <c r="TTJ218" s="334"/>
      <c r="TTK218" s="389"/>
      <c r="TTL218" s="224"/>
      <c r="TTM218" s="224"/>
      <c r="TTN218" s="335"/>
      <c r="TTO218" s="335"/>
      <c r="TTP218" s="224"/>
      <c r="TTQ218" s="389"/>
      <c r="TTR218" s="389"/>
      <c r="TTS218" s="333"/>
      <c r="TTT218" s="334"/>
      <c r="TTU218" s="389"/>
      <c r="TTV218" s="224"/>
      <c r="TTW218" s="224"/>
      <c r="TTX218" s="335"/>
      <c r="TTY218" s="335"/>
      <c r="TTZ218" s="224"/>
      <c r="TUA218" s="389"/>
      <c r="TUB218" s="389"/>
      <c r="TUC218" s="333"/>
      <c r="TUD218" s="334"/>
      <c r="TUE218" s="389"/>
      <c r="TUF218" s="224"/>
      <c r="TUG218" s="224"/>
      <c r="TUH218" s="335"/>
      <c r="TUI218" s="335"/>
      <c r="TUJ218" s="224"/>
      <c r="TUK218" s="389"/>
      <c r="TUL218" s="389"/>
      <c r="TUM218" s="333"/>
      <c r="TUN218" s="334"/>
      <c r="TUO218" s="389"/>
      <c r="TUP218" s="224"/>
      <c r="TUQ218" s="224"/>
      <c r="TUR218" s="335"/>
      <c r="TUS218" s="335"/>
      <c r="TUT218" s="224"/>
      <c r="TUU218" s="389"/>
      <c r="TUV218" s="389"/>
      <c r="TUW218" s="333"/>
      <c r="TUX218" s="334"/>
      <c r="TUY218" s="389"/>
      <c r="TUZ218" s="224"/>
      <c r="TVA218" s="224"/>
      <c r="TVB218" s="335"/>
      <c r="TVC218" s="335"/>
      <c r="TVD218" s="224"/>
      <c r="TVE218" s="389"/>
      <c r="TVF218" s="389"/>
      <c r="TVG218" s="333"/>
      <c r="TVH218" s="334"/>
      <c r="TVI218" s="389"/>
      <c r="TVJ218" s="224"/>
      <c r="TVK218" s="224"/>
      <c r="TVL218" s="335"/>
      <c r="TVM218" s="335"/>
      <c r="TVN218" s="224"/>
      <c r="TVO218" s="389"/>
      <c r="TVP218" s="389"/>
      <c r="TVQ218" s="333"/>
      <c r="TVR218" s="334"/>
      <c r="TVS218" s="389"/>
      <c r="TVT218" s="224"/>
      <c r="TVU218" s="224"/>
      <c r="TVV218" s="335"/>
      <c r="TVW218" s="335"/>
      <c r="TVX218" s="224"/>
      <c r="TVY218" s="389"/>
      <c r="TVZ218" s="389"/>
      <c r="TWA218" s="333"/>
      <c r="TWB218" s="334"/>
      <c r="TWC218" s="389"/>
      <c r="TWD218" s="224"/>
      <c r="TWE218" s="224"/>
      <c r="TWF218" s="335"/>
      <c r="TWG218" s="335"/>
      <c r="TWH218" s="224"/>
      <c r="TWI218" s="389"/>
      <c r="TWJ218" s="389"/>
      <c r="TWK218" s="333"/>
      <c r="TWL218" s="334"/>
      <c r="TWM218" s="389"/>
      <c r="TWN218" s="224"/>
      <c r="TWO218" s="224"/>
      <c r="TWP218" s="335"/>
      <c r="TWQ218" s="335"/>
      <c r="TWR218" s="224"/>
      <c r="TWS218" s="389"/>
      <c r="TWT218" s="389"/>
      <c r="TWU218" s="333"/>
      <c r="TWV218" s="334"/>
      <c r="TWW218" s="389"/>
      <c r="TWX218" s="224"/>
      <c r="TWY218" s="224"/>
      <c r="TWZ218" s="335"/>
      <c r="TXA218" s="335"/>
      <c r="TXB218" s="224"/>
      <c r="TXC218" s="389"/>
      <c r="TXD218" s="389"/>
      <c r="TXE218" s="333"/>
      <c r="TXF218" s="334"/>
      <c r="TXG218" s="389"/>
      <c r="TXH218" s="224"/>
      <c r="TXI218" s="224"/>
      <c r="TXJ218" s="335"/>
      <c r="TXK218" s="335"/>
      <c r="TXL218" s="224"/>
      <c r="TXM218" s="389"/>
      <c r="TXN218" s="389"/>
      <c r="TXO218" s="333"/>
      <c r="TXP218" s="334"/>
      <c r="TXQ218" s="389"/>
      <c r="TXR218" s="224"/>
      <c r="TXS218" s="224"/>
      <c r="TXT218" s="335"/>
      <c r="TXU218" s="335"/>
      <c r="TXV218" s="224"/>
      <c r="TXW218" s="389"/>
      <c r="TXX218" s="389"/>
      <c r="TXY218" s="333"/>
      <c r="TXZ218" s="334"/>
      <c r="TYA218" s="389"/>
      <c r="TYB218" s="224"/>
      <c r="TYC218" s="224"/>
      <c r="TYD218" s="335"/>
      <c r="TYE218" s="335"/>
      <c r="TYF218" s="224"/>
      <c r="TYG218" s="389"/>
      <c r="TYH218" s="389"/>
      <c r="TYI218" s="333"/>
      <c r="TYJ218" s="334"/>
      <c r="TYK218" s="389"/>
      <c r="TYL218" s="224"/>
      <c r="TYM218" s="224"/>
      <c r="TYN218" s="335"/>
      <c r="TYO218" s="335"/>
      <c r="TYP218" s="224"/>
      <c r="TYQ218" s="389"/>
      <c r="TYR218" s="389"/>
      <c r="TYS218" s="333"/>
      <c r="TYT218" s="334"/>
      <c r="TYU218" s="389"/>
      <c r="TYV218" s="224"/>
      <c r="TYW218" s="224"/>
      <c r="TYX218" s="335"/>
      <c r="TYY218" s="335"/>
      <c r="TYZ218" s="224"/>
      <c r="TZA218" s="389"/>
      <c r="TZB218" s="389"/>
      <c r="TZC218" s="333"/>
      <c r="TZD218" s="334"/>
      <c r="TZE218" s="389"/>
      <c r="TZF218" s="224"/>
      <c r="TZG218" s="224"/>
      <c r="TZH218" s="335"/>
      <c r="TZI218" s="335"/>
      <c r="TZJ218" s="224"/>
      <c r="TZK218" s="389"/>
      <c r="TZL218" s="389"/>
      <c r="TZM218" s="333"/>
      <c r="TZN218" s="334"/>
      <c r="TZO218" s="389"/>
      <c r="TZP218" s="224"/>
      <c r="TZQ218" s="224"/>
      <c r="TZR218" s="335"/>
      <c r="TZS218" s="335"/>
      <c r="TZT218" s="224"/>
      <c r="TZU218" s="389"/>
      <c r="TZV218" s="389"/>
      <c r="TZW218" s="333"/>
      <c r="TZX218" s="334"/>
      <c r="TZY218" s="389"/>
      <c r="TZZ218" s="224"/>
      <c r="UAA218" s="224"/>
      <c r="UAB218" s="335"/>
      <c r="UAC218" s="335"/>
      <c r="UAD218" s="224"/>
      <c r="UAE218" s="389"/>
      <c r="UAF218" s="389"/>
      <c r="UAG218" s="333"/>
      <c r="UAH218" s="334"/>
      <c r="UAI218" s="389"/>
      <c r="UAJ218" s="224"/>
      <c r="UAK218" s="224"/>
      <c r="UAL218" s="335"/>
      <c r="UAM218" s="335"/>
      <c r="UAN218" s="224"/>
      <c r="UAO218" s="389"/>
      <c r="UAP218" s="389"/>
      <c r="UAQ218" s="333"/>
      <c r="UAR218" s="334"/>
      <c r="UAS218" s="389"/>
      <c r="UAT218" s="224"/>
      <c r="UAU218" s="224"/>
      <c r="UAV218" s="335"/>
      <c r="UAW218" s="335"/>
      <c r="UAX218" s="224"/>
      <c r="UAY218" s="389"/>
      <c r="UAZ218" s="389"/>
      <c r="UBA218" s="333"/>
      <c r="UBB218" s="334"/>
      <c r="UBC218" s="389"/>
      <c r="UBD218" s="224"/>
      <c r="UBE218" s="224"/>
      <c r="UBF218" s="335"/>
      <c r="UBG218" s="335"/>
      <c r="UBH218" s="224"/>
      <c r="UBI218" s="389"/>
      <c r="UBJ218" s="389"/>
      <c r="UBK218" s="333"/>
      <c r="UBL218" s="334"/>
      <c r="UBM218" s="389"/>
      <c r="UBN218" s="224"/>
      <c r="UBO218" s="224"/>
      <c r="UBP218" s="335"/>
      <c r="UBQ218" s="335"/>
      <c r="UBR218" s="224"/>
      <c r="UBS218" s="389"/>
      <c r="UBT218" s="389"/>
      <c r="UBU218" s="333"/>
      <c r="UBV218" s="334"/>
      <c r="UBW218" s="389"/>
      <c r="UBX218" s="224"/>
      <c r="UBY218" s="224"/>
      <c r="UBZ218" s="335"/>
      <c r="UCA218" s="335"/>
      <c r="UCB218" s="224"/>
      <c r="UCC218" s="389"/>
      <c r="UCD218" s="389"/>
      <c r="UCE218" s="333"/>
      <c r="UCF218" s="334"/>
      <c r="UCG218" s="389"/>
      <c r="UCH218" s="224"/>
      <c r="UCI218" s="224"/>
      <c r="UCJ218" s="335"/>
      <c r="UCK218" s="335"/>
      <c r="UCL218" s="224"/>
      <c r="UCM218" s="389"/>
      <c r="UCN218" s="389"/>
      <c r="UCO218" s="333"/>
      <c r="UCP218" s="334"/>
      <c r="UCQ218" s="389"/>
      <c r="UCR218" s="224"/>
      <c r="UCS218" s="224"/>
      <c r="UCT218" s="335"/>
      <c r="UCU218" s="335"/>
      <c r="UCV218" s="224"/>
      <c r="UCW218" s="389"/>
      <c r="UCX218" s="389"/>
      <c r="UCY218" s="333"/>
      <c r="UCZ218" s="334"/>
      <c r="UDA218" s="389"/>
      <c r="UDB218" s="224"/>
      <c r="UDC218" s="224"/>
      <c r="UDD218" s="335"/>
      <c r="UDE218" s="335"/>
      <c r="UDF218" s="224"/>
      <c r="UDG218" s="389"/>
      <c r="UDH218" s="389"/>
      <c r="UDI218" s="333"/>
      <c r="UDJ218" s="334"/>
      <c r="UDK218" s="389"/>
      <c r="UDL218" s="224"/>
      <c r="UDM218" s="224"/>
      <c r="UDN218" s="335"/>
      <c r="UDO218" s="335"/>
      <c r="UDP218" s="224"/>
      <c r="UDQ218" s="389"/>
      <c r="UDR218" s="389"/>
      <c r="UDS218" s="333"/>
      <c r="UDT218" s="334"/>
      <c r="UDU218" s="389"/>
      <c r="UDV218" s="224"/>
      <c r="UDW218" s="224"/>
      <c r="UDX218" s="335"/>
      <c r="UDY218" s="335"/>
      <c r="UDZ218" s="224"/>
      <c r="UEA218" s="389"/>
      <c r="UEB218" s="389"/>
      <c r="UEC218" s="333"/>
      <c r="UED218" s="334"/>
      <c r="UEE218" s="389"/>
      <c r="UEF218" s="224"/>
      <c r="UEG218" s="224"/>
      <c r="UEH218" s="335"/>
      <c r="UEI218" s="335"/>
      <c r="UEJ218" s="224"/>
      <c r="UEK218" s="389"/>
      <c r="UEL218" s="389"/>
      <c r="UEM218" s="333"/>
      <c r="UEN218" s="334"/>
      <c r="UEO218" s="389"/>
      <c r="UEP218" s="224"/>
      <c r="UEQ218" s="224"/>
      <c r="UER218" s="335"/>
      <c r="UES218" s="335"/>
      <c r="UET218" s="224"/>
      <c r="UEU218" s="389"/>
      <c r="UEV218" s="389"/>
      <c r="UEW218" s="333"/>
      <c r="UEX218" s="334"/>
      <c r="UEY218" s="389"/>
      <c r="UEZ218" s="224"/>
      <c r="UFA218" s="224"/>
      <c r="UFB218" s="335"/>
      <c r="UFC218" s="335"/>
      <c r="UFD218" s="224"/>
      <c r="UFE218" s="389"/>
      <c r="UFF218" s="389"/>
      <c r="UFG218" s="333"/>
      <c r="UFH218" s="334"/>
      <c r="UFI218" s="389"/>
      <c r="UFJ218" s="224"/>
      <c r="UFK218" s="224"/>
      <c r="UFL218" s="335"/>
      <c r="UFM218" s="335"/>
      <c r="UFN218" s="224"/>
      <c r="UFO218" s="389"/>
      <c r="UFP218" s="389"/>
      <c r="UFQ218" s="333"/>
      <c r="UFR218" s="334"/>
      <c r="UFS218" s="389"/>
      <c r="UFT218" s="224"/>
      <c r="UFU218" s="224"/>
      <c r="UFV218" s="335"/>
      <c r="UFW218" s="335"/>
      <c r="UFX218" s="224"/>
      <c r="UFY218" s="389"/>
      <c r="UFZ218" s="389"/>
      <c r="UGA218" s="333"/>
      <c r="UGB218" s="334"/>
      <c r="UGC218" s="389"/>
      <c r="UGD218" s="224"/>
      <c r="UGE218" s="224"/>
      <c r="UGF218" s="335"/>
      <c r="UGG218" s="335"/>
      <c r="UGH218" s="224"/>
      <c r="UGI218" s="389"/>
      <c r="UGJ218" s="389"/>
      <c r="UGK218" s="333"/>
      <c r="UGL218" s="334"/>
      <c r="UGM218" s="389"/>
      <c r="UGN218" s="224"/>
      <c r="UGO218" s="224"/>
      <c r="UGP218" s="335"/>
      <c r="UGQ218" s="335"/>
      <c r="UGR218" s="224"/>
      <c r="UGS218" s="389"/>
      <c r="UGT218" s="389"/>
      <c r="UGU218" s="333"/>
      <c r="UGV218" s="334"/>
      <c r="UGW218" s="389"/>
      <c r="UGX218" s="224"/>
      <c r="UGY218" s="224"/>
      <c r="UGZ218" s="335"/>
      <c r="UHA218" s="335"/>
      <c r="UHB218" s="224"/>
      <c r="UHC218" s="389"/>
      <c r="UHD218" s="389"/>
      <c r="UHE218" s="333"/>
      <c r="UHF218" s="334"/>
      <c r="UHG218" s="389"/>
      <c r="UHH218" s="224"/>
      <c r="UHI218" s="224"/>
      <c r="UHJ218" s="335"/>
      <c r="UHK218" s="335"/>
      <c r="UHL218" s="224"/>
      <c r="UHM218" s="389"/>
      <c r="UHN218" s="389"/>
      <c r="UHO218" s="333"/>
      <c r="UHP218" s="334"/>
      <c r="UHQ218" s="389"/>
      <c r="UHR218" s="224"/>
      <c r="UHS218" s="224"/>
      <c r="UHT218" s="335"/>
      <c r="UHU218" s="335"/>
      <c r="UHV218" s="224"/>
      <c r="UHW218" s="389"/>
      <c r="UHX218" s="389"/>
      <c r="UHY218" s="333"/>
      <c r="UHZ218" s="334"/>
      <c r="UIA218" s="389"/>
      <c r="UIB218" s="224"/>
      <c r="UIC218" s="224"/>
      <c r="UID218" s="335"/>
      <c r="UIE218" s="335"/>
      <c r="UIF218" s="224"/>
      <c r="UIG218" s="389"/>
      <c r="UIH218" s="389"/>
      <c r="UII218" s="333"/>
      <c r="UIJ218" s="334"/>
      <c r="UIK218" s="389"/>
      <c r="UIL218" s="224"/>
      <c r="UIM218" s="224"/>
      <c r="UIN218" s="335"/>
      <c r="UIO218" s="335"/>
      <c r="UIP218" s="224"/>
      <c r="UIQ218" s="389"/>
      <c r="UIR218" s="389"/>
      <c r="UIS218" s="333"/>
      <c r="UIT218" s="334"/>
      <c r="UIU218" s="389"/>
      <c r="UIV218" s="224"/>
      <c r="UIW218" s="224"/>
      <c r="UIX218" s="335"/>
      <c r="UIY218" s="335"/>
      <c r="UIZ218" s="224"/>
      <c r="UJA218" s="389"/>
      <c r="UJB218" s="389"/>
      <c r="UJC218" s="333"/>
      <c r="UJD218" s="334"/>
      <c r="UJE218" s="389"/>
      <c r="UJF218" s="224"/>
      <c r="UJG218" s="224"/>
      <c r="UJH218" s="335"/>
      <c r="UJI218" s="335"/>
      <c r="UJJ218" s="224"/>
      <c r="UJK218" s="389"/>
      <c r="UJL218" s="389"/>
      <c r="UJM218" s="333"/>
      <c r="UJN218" s="334"/>
      <c r="UJO218" s="389"/>
      <c r="UJP218" s="224"/>
      <c r="UJQ218" s="224"/>
      <c r="UJR218" s="335"/>
      <c r="UJS218" s="335"/>
      <c r="UJT218" s="224"/>
      <c r="UJU218" s="389"/>
      <c r="UJV218" s="389"/>
      <c r="UJW218" s="333"/>
      <c r="UJX218" s="334"/>
      <c r="UJY218" s="389"/>
      <c r="UJZ218" s="224"/>
      <c r="UKA218" s="224"/>
      <c r="UKB218" s="335"/>
      <c r="UKC218" s="335"/>
      <c r="UKD218" s="224"/>
      <c r="UKE218" s="389"/>
      <c r="UKF218" s="389"/>
      <c r="UKG218" s="333"/>
      <c r="UKH218" s="334"/>
      <c r="UKI218" s="389"/>
      <c r="UKJ218" s="224"/>
      <c r="UKK218" s="224"/>
      <c r="UKL218" s="335"/>
      <c r="UKM218" s="335"/>
      <c r="UKN218" s="224"/>
      <c r="UKO218" s="389"/>
      <c r="UKP218" s="389"/>
      <c r="UKQ218" s="333"/>
      <c r="UKR218" s="334"/>
      <c r="UKS218" s="389"/>
      <c r="UKT218" s="224"/>
      <c r="UKU218" s="224"/>
      <c r="UKV218" s="335"/>
      <c r="UKW218" s="335"/>
      <c r="UKX218" s="224"/>
      <c r="UKY218" s="389"/>
      <c r="UKZ218" s="389"/>
      <c r="ULA218" s="333"/>
      <c r="ULB218" s="334"/>
      <c r="ULC218" s="389"/>
      <c r="ULD218" s="224"/>
      <c r="ULE218" s="224"/>
      <c r="ULF218" s="335"/>
      <c r="ULG218" s="335"/>
      <c r="ULH218" s="224"/>
      <c r="ULI218" s="389"/>
      <c r="ULJ218" s="389"/>
      <c r="ULK218" s="333"/>
      <c r="ULL218" s="334"/>
      <c r="ULM218" s="389"/>
      <c r="ULN218" s="224"/>
      <c r="ULO218" s="224"/>
      <c r="ULP218" s="335"/>
      <c r="ULQ218" s="335"/>
      <c r="ULR218" s="224"/>
      <c r="ULS218" s="389"/>
      <c r="ULT218" s="389"/>
      <c r="ULU218" s="333"/>
      <c r="ULV218" s="334"/>
      <c r="ULW218" s="389"/>
      <c r="ULX218" s="224"/>
      <c r="ULY218" s="224"/>
      <c r="ULZ218" s="335"/>
      <c r="UMA218" s="335"/>
      <c r="UMB218" s="224"/>
      <c r="UMC218" s="389"/>
      <c r="UMD218" s="389"/>
      <c r="UME218" s="333"/>
      <c r="UMF218" s="334"/>
      <c r="UMG218" s="389"/>
      <c r="UMH218" s="224"/>
      <c r="UMI218" s="224"/>
      <c r="UMJ218" s="335"/>
      <c r="UMK218" s="335"/>
      <c r="UML218" s="224"/>
      <c r="UMM218" s="389"/>
      <c r="UMN218" s="389"/>
      <c r="UMO218" s="333"/>
      <c r="UMP218" s="334"/>
      <c r="UMQ218" s="389"/>
      <c r="UMR218" s="224"/>
      <c r="UMS218" s="224"/>
      <c r="UMT218" s="335"/>
      <c r="UMU218" s="335"/>
      <c r="UMV218" s="224"/>
      <c r="UMW218" s="389"/>
      <c r="UMX218" s="389"/>
      <c r="UMY218" s="333"/>
      <c r="UMZ218" s="334"/>
      <c r="UNA218" s="389"/>
      <c r="UNB218" s="224"/>
      <c r="UNC218" s="224"/>
      <c r="UND218" s="335"/>
      <c r="UNE218" s="335"/>
      <c r="UNF218" s="224"/>
      <c r="UNG218" s="389"/>
      <c r="UNH218" s="389"/>
      <c r="UNI218" s="333"/>
      <c r="UNJ218" s="334"/>
      <c r="UNK218" s="389"/>
      <c r="UNL218" s="224"/>
      <c r="UNM218" s="224"/>
      <c r="UNN218" s="335"/>
      <c r="UNO218" s="335"/>
      <c r="UNP218" s="224"/>
      <c r="UNQ218" s="389"/>
      <c r="UNR218" s="389"/>
      <c r="UNS218" s="333"/>
      <c r="UNT218" s="334"/>
      <c r="UNU218" s="389"/>
      <c r="UNV218" s="224"/>
      <c r="UNW218" s="224"/>
      <c r="UNX218" s="335"/>
      <c r="UNY218" s="335"/>
      <c r="UNZ218" s="224"/>
      <c r="UOA218" s="389"/>
      <c r="UOB218" s="389"/>
      <c r="UOC218" s="333"/>
      <c r="UOD218" s="334"/>
      <c r="UOE218" s="389"/>
      <c r="UOF218" s="224"/>
      <c r="UOG218" s="224"/>
      <c r="UOH218" s="335"/>
      <c r="UOI218" s="335"/>
      <c r="UOJ218" s="224"/>
      <c r="UOK218" s="389"/>
      <c r="UOL218" s="389"/>
      <c r="UOM218" s="333"/>
      <c r="UON218" s="334"/>
      <c r="UOO218" s="389"/>
      <c r="UOP218" s="224"/>
      <c r="UOQ218" s="224"/>
      <c r="UOR218" s="335"/>
      <c r="UOS218" s="335"/>
      <c r="UOT218" s="224"/>
      <c r="UOU218" s="389"/>
      <c r="UOV218" s="389"/>
      <c r="UOW218" s="333"/>
      <c r="UOX218" s="334"/>
      <c r="UOY218" s="389"/>
      <c r="UOZ218" s="224"/>
      <c r="UPA218" s="224"/>
      <c r="UPB218" s="335"/>
      <c r="UPC218" s="335"/>
      <c r="UPD218" s="224"/>
      <c r="UPE218" s="389"/>
      <c r="UPF218" s="389"/>
      <c r="UPG218" s="333"/>
      <c r="UPH218" s="334"/>
      <c r="UPI218" s="389"/>
      <c r="UPJ218" s="224"/>
      <c r="UPK218" s="224"/>
      <c r="UPL218" s="335"/>
      <c r="UPM218" s="335"/>
      <c r="UPN218" s="224"/>
      <c r="UPO218" s="389"/>
      <c r="UPP218" s="389"/>
      <c r="UPQ218" s="333"/>
      <c r="UPR218" s="334"/>
      <c r="UPS218" s="389"/>
      <c r="UPT218" s="224"/>
      <c r="UPU218" s="224"/>
      <c r="UPV218" s="335"/>
      <c r="UPW218" s="335"/>
      <c r="UPX218" s="224"/>
      <c r="UPY218" s="389"/>
      <c r="UPZ218" s="389"/>
      <c r="UQA218" s="333"/>
      <c r="UQB218" s="334"/>
      <c r="UQC218" s="389"/>
      <c r="UQD218" s="224"/>
      <c r="UQE218" s="224"/>
      <c r="UQF218" s="335"/>
      <c r="UQG218" s="335"/>
      <c r="UQH218" s="224"/>
      <c r="UQI218" s="389"/>
      <c r="UQJ218" s="389"/>
      <c r="UQK218" s="333"/>
      <c r="UQL218" s="334"/>
      <c r="UQM218" s="389"/>
      <c r="UQN218" s="224"/>
      <c r="UQO218" s="224"/>
      <c r="UQP218" s="335"/>
      <c r="UQQ218" s="335"/>
      <c r="UQR218" s="224"/>
      <c r="UQS218" s="389"/>
      <c r="UQT218" s="389"/>
      <c r="UQU218" s="333"/>
      <c r="UQV218" s="334"/>
      <c r="UQW218" s="389"/>
      <c r="UQX218" s="224"/>
      <c r="UQY218" s="224"/>
      <c r="UQZ218" s="335"/>
      <c r="URA218" s="335"/>
      <c r="URB218" s="224"/>
      <c r="URC218" s="389"/>
      <c r="URD218" s="389"/>
      <c r="URE218" s="333"/>
      <c r="URF218" s="334"/>
      <c r="URG218" s="389"/>
      <c r="URH218" s="224"/>
      <c r="URI218" s="224"/>
      <c r="URJ218" s="335"/>
      <c r="URK218" s="335"/>
      <c r="URL218" s="224"/>
      <c r="URM218" s="389"/>
      <c r="URN218" s="389"/>
      <c r="URO218" s="333"/>
      <c r="URP218" s="334"/>
      <c r="URQ218" s="389"/>
      <c r="URR218" s="224"/>
      <c r="URS218" s="224"/>
      <c r="URT218" s="335"/>
      <c r="URU218" s="335"/>
      <c r="URV218" s="224"/>
      <c r="URW218" s="389"/>
      <c r="URX218" s="389"/>
      <c r="URY218" s="333"/>
      <c r="URZ218" s="334"/>
      <c r="USA218" s="389"/>
      <c r="USB218" s="224"/>
      <c r="USC218" s="224"/>
      <c r="USD218" s="335"/>
      <c r="USE218" s="335"/>
      <c r="USF218" s="224"/>
      <c r="USG218" s="389"/>
      <c r="USH218" s="389"/>
      <c r="USI218" s="333"/>
      <c r="USJ218" s="334"/>
      <c r="USK218" s="389"/>
      <c r="USL218" s="224"/>
      <c r="USM218" s="224"/>
      <c r="USN218" s="335"/>
      <c r="USO218" s="335"/>
      <c r="USP218" s="224"/>
      <c r="USQ218" s="389"/>
      <c r="USR218" s="389"/>
      <c r="USS218" s="333"/>
      <c r="UST218" s="334"/>
      <c r="USU218" s="389"/>
      <c r="USV218" s="224"/>
      <c r="USW218" s="224"/>
      <c r="USX218" s="335"/>
      <c r="USY218" s="335"/>
      <c r="USZ218" s="224"/>
      <c r="UTA218" s="389"/>
      <c r="UTB218" s="389"/>
      <c r="UTC218" s="333"/>
      <c r="UTD218" s="334"/>
      <c r="UTE218" s="389"/>
      <c r="UTF218" s="224"/>
      <c r="UTG218" s="224"/>
      <c r="UTH218" s="335"/>
      <c r="UTI218" s="335"/>
      <c r="UTJ218" s="224"/>
      <c r="UTK218" s="389"/>
      <c r="UTL218" s="389"/>
      <c r="UTM218" s="333"/>
      <c r="UTN218" s="334"/>
      <c r="UTO218" s="389"/>
      <c r="UTP218" s="224"/>
      <c r="UTQ218" s="224"/>
      <c r="UTR218" s="335"/>
      <c r="UTS218" s="335"/>
      <c r="UTT218" s="224"/>
      <c r="UTU218" s="389"/>
      <c r="UTV218" s="389"/>
      <c r="UTW218" s="333"/>
      <c r="UTX218" s="334"/>
      <c r="UTY218" s="389"/>
      <c r="UTZ218" s="224"/>
      <c r="UUA218" s="224"/>
      <c r="UUB218" s="335"/>
      <c r="UUC218" s="335"/>
      <c r="UUD218" s="224"/>
      <c r="UUE218" s="389"/>
      <c r="UUF218" s="389"/>
      <c r="UUG218" s="333"/>
      <c r="UUH218" s="334"/>
      <c r="UUI218" s="389"/>
      <c r="UUJ218" s="224"/>
      <c r="UUK218" s="224"/>
      <c r="UUL218" s="335"/>
      <c r="UUM218" s="335"/>
      <c r="UUN218" s="224"/>
      <c r="UUO218" s="389"/>
      <c r="UUP218" s="389"/>
      <c r="UUQ218" s="333"/>
      <c r="UUR218" s="334"/>
      <c r="UUS218" s="389"/>
      <c r="UUT218" s="224"/>
      <c r="UUU218" s="224"/>
      <c r="UUV218" s="335"/>
      <c r="UUW218" s="335"/>
      <c r="UUX218" s="224"/>
      <c r="UUY218" s="389"/>
      <c r="UUZ218" s="389"/>
      <c r="UVA218" s="333"/>
      <c r="UVB218" s="334"/>
      <c r="UVC218" s="389"/>
      <c r="UVD218" s="224"/>
      <c r="UVE218" s="224"/>
      <c r="UVF218" s="335"/>
      <c r="UVG218" s="335"/>
      <c r="UVH218" s="224"/>
      <c r="UVI218" s="389"/>
      <c r="UVJ218" s="389"/>
      <c r="UVK218" s="333"/>
      <c r="UVL218" s="334"/>
      <c r="UVM218" s="389"/>
      <c r="UVN218" s="224"/>
      <c r="UVO218" s="224"/>
      <c r="UVP218" s="335"/>
      <c r="UVQ218" s="335"/>
      <c r="UVR218" s="224"/>
      <c r="UVS218" s="389"/>
      <c r="UVT218" s="389"/>
      <c r="UVU218" s="333"/>
      <c r="UVV218" s="334"/>
      <c r="UVW218" s="389"/>
      <c r="UVX218" s="224"/>
      <c r="UVY218" s="224"/>
      <c r="UVZ218" s="335"/>
      <c r="UWA218" s="335"/>
      <c r="UWB218" s="224"/>
      <c r="UWC218" s="389"/>
      <c r="UWD218" s="389"/>
      <c r="UWE218" s="333"/>
      <c r="UWF218" s="334"/>
      <c r="UWG218" s="389"/>
      <c r="UWH218" s="224"/>
      <c r="UWI218" s="224"/>
      <c r="UWJ218" s="335"/>
      <c r="UWK218" s="335"/>
      <c r="UWL218" s="224"/>
      <c r="UWM218" s="389"/>
      <c r="UWN218" s="389"/>
      <c r="UWO218" s="333"/>
      <c r="UWP218" s="334"/>
      <c r="UWQ218" s="389"/>
      <c r="UWR218" s="224"/>
      <c r="UWS218" s="224"/>
      <c r="UWT218" s="335"/>
      <c r="UWU218" s="335"/>
      <c r="UWV218" s="224"/>
      <c r="UWW218" s="389"/>
      <c r="UWX218" s="389"/>
      <c r="UWY218" s="333"/>
      <c r="UWZ218" s="334"/>
      <c r="UXA218" s="389"/>
      <c r="UXB218" s="224"/>
      <c r="UXC218" s="224"/>
      <c r="UXD218" s="335"/>
      <c r="UXE218" s="335"/>
      <c r="UXF218" s="224"/>
      <c r="UXG218" s="389"/>
      <c r="UXH218" s="389"/>
      <c r="UXI218" s="333"/>
      <c r="UXJ218" s="334"/>
      <c r="UXK218" s="389"/>
      <c r="UXL218" s="224"/>
      <c r="UXM218" s="224"/>
      <c r="UXN218" s="335"/>
      <c r="UXO218" s="335"/>
      <c r="UXP218" s="224"/>
      <c r="UXQ218" s="389"/>
      <c r="UXR218" s="389"/>
      <c r="UXS218" s="333"/>
      <c r="UXT218" s="334"/>
      <c r="UXU218" s="389"/>
      <c r="UXV218" s="224"/>
      <c r="UXW218" s="224"/>
      <c r="UXX218" s="335"/>
      <c r="UXY218" s="335"/>
      <c r="UXZ218" s="224"/>
      <c r="UYA218" s="389"/>
      <c r="UYB218" s="389"/>
      <c r="UYC218" s="333"/>
      <c r="UYD218" s="334"/>
      <c r="UYE218" s="389"/>
      <c r="UYF218" s="224"/>
      <c r="UYG218" s="224"/>
      <c r="UYH218" s="335"/>
      <c r="UYI218" s="335"/>
      <c r="UYJ218" s="224"/>
      <c r="UYK218" s="389"/>
      <c r="UYL218" s="389"/>
      <c r="UYM218" s="333"/>
      <c r="UYN218" s="334"/>
      <c r="UYO218" s="389"/>
      <c r="UYP218" s="224"/>
      <c r="UYQ218" s="224"/>
      <c r="UYR218" s="335"/>
      <c r="UYS218" s="335"/>
      <c r="UYT218" s="224"/>
      <c r="UYU218" s="389"/>
      <c r="UYV218" s="389"/>
      <c r="UYW218" s="333"/>
      <c r="UYX218" s="334"/>
      <c r="UYY218" s="389"/>
      <c r="UYZ218" s="224"/>
      <c r="UZA218" s="224"/>
      <c r="UZB218" s="335"/>
      <c r="UZC218" s="335"/>
      <c r="UZD218" s="224"/>
      <c r="UZE218" s="389"/>
      <c r="UZF218" s="389"/>
      <c r="UZG218" s="333"/>
      <c r="UZH218" s="334"/>
      <c r="UZI218" s="389"/>
      <c r="UZJ218" s="224"/>
      <c r="UZK218" s="224"/>
      <c r="UZL218" s="335"/>
      <c r="UZM218" s="335"/>
      <c r="UZN218" s="224"/>
      <c r="UZO218" s="389"/>
      <c r="UZP218" s="389"/>
      <c r="UZQ218" s="333"/>
      <c r="UZR218" s="334"/>
      <c r="UZS218" s="389"/>
      <c r="UZT218" s="224"/>
      <c r="UZU218" s="224"/>
      <c r="UZV218" s="335"/>
      <c r="UZW218" s="335"/>
      <c r="UZX218" s="224"/>
      <c r="UZY218" s="389"/>
      <c r="UZZ218" s="389"/>
      <c r="VAA218" s="333"/>
      <c r="VAB218" s="334"/>
      <c r="VAC218" s="389"/>
      <c r="VAD218" s="224"/>
      <c r="VAE218" s="224"/>
      <c r="VAF218" s="335"/>
      <c r="VAG218" s="335"/>
      <c r="VAH218" s="224"/>
      <c r="VAI218" s="389"/>
      <c r="VAJ218" s="389"/>
      <c r="VAK218" s="333"/>
      <c r="VAL218" s="334"/>
      <c r="VAM218" s="389"/>
      <c r="VAN218" s="224"/>
      <c r="VAO218" s="224"/>
      <c r="VAP218" s="335"/>
      <c r="VAQ218" s="335"/>
      <c r="VAR218" s="224"/>
      <c r="VAS218" s="389"/>
      <c r="VAT218" s="389"/>
      <c r="VAU218" s="333"/>
      <c r="VAV218" s="334"/>
      <c r="VAW218" s="389"/>
      <c r="VAX218" s="224"/>
      <c r="VAY218" s="224"/>
      <c r="VAZ218" s="335"/>
      <c r="VBA218" s="335"/>
      <c r="VBB218" s="224"/>
      <c r="VBC218" s="389"/>
      <c r="VBD218" s="389"/>
      <c r="VBE218" s="333"/>
      <c r="VBF218" s="334"/>
      <c r="VBG218" s="389"/>
      <c r="VBH218" s="224"/>
      <c r="VBI218" s="224"/>
      <c r="VBJ218" s="335"/>
      <c r="VBK218" s="335"/>
      <c r="VBL218" s="224"/>
      <c r="VBM218" s="389"/>
      <c r="VBN218" s="389"/>
      <c r="VBO218" s="333"/>
      <c r="VBP218" s="334"/>
      <c r="VBQ218" s="389"/>
      <c r="VBR218" s="224"/>
      <c r="VBS218" s="224"/>
      <c r="VBT218" s="335"/>
      <c r="VBU218" s="335"/>
      <c r="VBV218" s="224"/>
      <c r="VBW218" s="389"/>
      <c r="VBX218" s="389"/>
      <c r="VBY218" s="333"/>
      <c r="VBZ218" s="334"/>
      <c r="VCA218" s="389"/>
      <c r="VCB218" s="224"/>
      <c r="VCC218" s="224"/>
      <c r="VCD218" s="335"/>
      <c r="VCE218" s="335"/>
      <c r="VCF218" s="224"/>
      <c r="VCG218" s="389"/>
      <c r="VCH218" s="389"/>
      <c r="VCI218" s="333"/>
      <c r="VCJ218" s="334"/>
      <c r="VCK218" s="389"/>
      <c r="VCL218" s="224"/>
      <c r="VCM218" s="224"/>
      <c r="VCN218" s="335"/>
      <c r="VCO218" s="335"/>
      <c r="VCP218" s="224"/>
      <c r="VCQ218" s="389"/>
      <c r="VCR218" s="389"/>
      <c r="VCS218" s="333"/>
      <c r="VCT218" s="334"/>
      <c r="VCU218" s="389"/>
      <c r="VCV218" s="224"/>
      <c r="VCW218" s="224"/>
      <c r="VCX218" s="335"/>
      <c r="VCY218" s="335"/>
      <c r="VCZ218" s="224"/>
      <c r="VDA218" s="389"/>
      <c r="VDB218" s="389"/>
      <c r="VDC218" s="333"/>
      <c r="VDD218" s="334"/>
      <c r="VDE218" s="389"/>
      <c r="VDF218" s="224"/>
      <c r="VDG218" s="224"/>
      <c r="VDH218" s="335"/>
      <c r="VDI218" s="335"/>
      <c r="VDJ218" s="224"/>
      <c r="VDK218" s="389"/>
      <c r="VDL218" s="389"/>
      <c r="VDM218" s="333"/>
      <c r="VDN218" s="334"/>
      <c r="VDO218" s="389"/>
      <c r="VDP218" s="224"/>
      <c r="VDQ218" s="224"/>
      <c r="VDR218" s="335"/>
      <c r="VDS218" s="335"/>
      <c r="VDT218" s="224"/>
      <c r="VDU218" s="389"/>
      <c r="VDV218" s="389"/>
      <c r="VDW218" s="333"/>
      <c r="VDX218" s="334"/>
      <c r="VDY218" s="389"/>
      <c r="VDZ218" s="224"/>
      <c r="VEA218" s="224"/>
      <c r="VEB218" s="335"/>
      <c r="VEC218" s="335"/>
      <c r="VED218" s="224"/>
      <c r="VEE218" s="389"/>
      <c r="VEF218" s="389"/>
      <c r="VEG218" s="333"/>
      <c r="VEH218" s="334"/>
      <c r="VEI218" s="389"/>
      <c r="VEJ218" s="224"/>
      <c r="VEK218" s="224"/>
      <c r="VEL218" s="335"/>
      <c r="VEM218" s="335"/>
      <c r="VEN218" s="224"/>
      <c r="VEO218" s="389"/>
      <c r="VEP218" s="389"/>
      <c r="VEQ218" s="333"/>
      <c r="VER218" s="334"/>
      <c r="VES218" s="389"/>
      <c r="VET218" s="224"/>
      <c r="VEU218" s="224"/>
      <c r="VEV218" s="335"/>
      <c r="VEW218" s="335"/>
      <c r="VEX218" s="224"/>
      <c r="VEY218" s="389"/>
      <c r="VEZ218" s="389"/>
      <c r="VFA218" s="333"/>
      <c r="VFB218" s="334"/>
      <c r="VFC218" s="389"/>
      <c r="VFD218" s="224"/>
      <c r="VFE218" s="224"/>
      <c r="VFF218" s="335"/>
      <c r="VFG218" s="335"/>
      <c r="VFH218" s="224"/>
      <c r="VFI218" s="389"/>
      <c r="VFJ218" s="389"/>
      <c r="VFK218" s="333"/>
      <c r="VFL218" s="334"/>
      <c r="VFM218" s="389"/>
      <c r="VFN218" s="224"/>
      <c r="VFO218" s="224"/>
      <c r="VFP218" s="335"/>
      <c r="VFQ218" s="335"/>
      <c r="VFR218" s="224"/>
      <c r="VFS218" s="389"/>
      <c r="VFT218" s="389"/>
      <c r="VFU218" s="333"/>
      <c r="VFV218" s="334"/>
      <c r="VFW218" s="389"/>
      <c r="VFX218" s="224"/>
      <c r="VFY218" s="224"/>
      <c r="VFZ218" s="335"/>
      <c r="VGA218" s="335"/>
      <c r="VGB218" s="224"/>
      <c r="VGC218" s="389"/>
      <c r="VGD218" s="389"/>
      <c r="VGE218" s="333"/>
      <c r="VGF218" s="334"/>
      <c r="VGG218" s="389"/>
      <c r="VGH218" s="224"/>
      <c r="VGI218" s="224"/>
      <c r="VGJ218" s="335"/>
      <c r="VGK218" s="335"/>
      <c r="VGL218" s="224"/>
      <c r="VGM218" s="389"/>
      <c r="VGN218" s="389"/>
      <c r="VGO218" s="333"/>
      <c r="VGP218" s="334"/>
      <c r="VGQ218" s="389"/>
      <c r="VGR218" s="224"/>
      <c r="VGS218" s="224"/>
      <c r="VGT218" s="335"/>
      <c r="VGU218" s="335"/>
      <c r="VGV218" s="224"/>
      <c r="VGW218" s="389"/>
      <c r="VGX218" s="389"/>
      <c r="VGY218" s="333"/>
      <c r="VGZ218" s="334"/>
      <c r="VHA218" s="389"/>
      <c r="VHB218" s="224"/>
      <c r="VHC218" s="224"/>
      <c r="VHD218" s="335"/>
      <c r="VHE218" s="335"/>
      <c r="VHF218" s="224"/>
      <c r="VHG218" s="389"/>
      <c r="VHH218" s="389"/>
      <c r="VHI218" s="333"/>
      <c r="VHJ218" s="334"/>
      <c r="VHK218" s="389"/>
      <c r="VHL218" s="224"/>
      <c r="VHM218" s="224"/>
      <c r="VHN218" s="335"/>
      <c r="VHO218" s="335"/>
      <c r="VHP218" s="224"/>
      <c r="VHQ218" s="389"/>
      <c r="VHR218" s="389"/>
      <c r="VHS218" s="333"/>
      <c r="VHT218" s="334"/>
      <c r="VHU218" s="389"/>
      <c r="VHV218" s="224"/>
      <c r="VHW218" s="224"/>
      <c r="VHX218" s="335"/>
      <c r="VHY218" s="335"/>
      <c r="VHZ218" s="224"/>
      <c r="VIA218" s="389"/>
      <c r="VIB218" s="389"/>
      <c r="VIC218" s="333"/>
      <c r="VID218" s="334"/>
      <c r="VIE218" s="389"/>
      <c r="VIF218" s="224"/>
      <c r="VIG218" s="224"/>
      <c r="VIH218" s="335"/>
      <c r="VII218" s="335"/>
      <c r="VIJ218" s="224"/>
      <c r="VIK218" s="389"/>
      <c r="VIL218" s="389"/>
      <c r="VIM218" s="333"/>
      <c r="VIN218" s="334"/>
      <c r="VIO218" s="389"/>
      <c r="VIP218" s="224"/>
      <c r="VIQ218" s="224"/>
      <c r="VIR218" s="335"/>
      <c r="VIS218" s="335"/>
      <c r="VIT218" s="224"/>
      <c r="VIU218" s="389"/>
      <c r="VIV218" s="389"/>
      <c r="VIW218" s="333"/>
      <c r="VIX218" s="334"/>
      <c r="VIY218" s="389"/>
      <c r="VIZ218" s="224"/>
      <c r="VJA218" s="224"/>
      <c r="VJB218" s="335"/>
      <c r="VJC218" s="335"/>
      <c r="VJD218" s="224"/>
      <c r="VJE218" s="389"/>
      <c r="VJF218" s="389"/>
      <c r="VJG218" s="333"/>
      <c r="VJH218" s="334"/>
      <c r="VJI218" s="389"/>
      <c r="VJJ218" s="224"/>
      <c r="VJK218" s="224"/>
      <c r="VJL218" s="335"/>
      <c r="VJM218" s="335"/>
      <c r="VJN218" s="224"/>
      <c r="VJO218" s="389"/>
      <c r="VJP218" s="389"/>
      <c r="VJQ218" s="333"/>
      <c r="VJR218" s="334"/>
      <c r="VJS218" s="389"/>
      <c r="VJT218" s="224"/>
      <c r="VJU218" s="224"/>
      <c r="VJV218" s="335"/>
      <c r="VJW218" s="335"/>
      <c r="VJX218" s="224"/>
      <c r="VJY218" s="389"/>
      <c r="VJZ218" s="389"/>
      <c r="VKA218" s="333"/>
      <c r="VKB218" s="334"/>
      <c r="VKC218" s="389"/>
      <c r="VKD218" s="224"/>
      <c r="VKE218" s="224"/>
      <c r="VKF218" s="335"/>
      <c r="VKG218" s="335"/>
      <c r="VKH218" s="224"/>
      <c r="VKI218" s="389"/>
      <c r="VKJ218" s="389"/>
      <c r="VKK218" s="333"/>
      <c r="VKL218" s="334"/>
      <c r="VKM218" s="389"/>
      <c r="VKN218" s="224"/>
      <c r="VKO218" s="224"/>
      <c r="VKP218" s="335"/>
      <c r="VKQ218" s="335"/>
      <c r="VKR218" s="224"/>
      <c r="VKS218" s="389"/>
      <c r="VKT218" s="389"/>
      <c r="VKU218" s="333"/>
      <c r="VKV218" s="334"/>
      <c r="VKW218" s="389"/>
      <c r="VKX218" s="224"/>
      <c r="VKY218" s="224"/>
      <c r="VKZ218" s="335"/>
      <c r="VLA218" s="335"/>
      <c r="VLB218" s="224"/>
      <c r="VLC218" s="389"/>
      <c r="VLD218" s="389"/>
      <c r="VLE218" s="333"/>
      <c r="VLF218" s="334"/>
      <c r="VLG218" s="389"/>
      <c r="VLH218" s="224"/>
      <c r="VLI218" s="224"/>
      <c r="VLJ218" s="335"/>
      <c r="VLK218" s="335"/>
      <c r="VLL218" s="224"/>
      <c r="VLM218" s="389"/>
      <c r="VLN218" s="389"/>
      <c r="VLO218" s="333"/>
      <c r="VLP218" s="334"/>
      <c r="VLQ218" s="389"/>
      <c r="VLR218" s="224"/>
      <c r="VLS218" s="224"/>
      <c r="VLT218" s="335"/>
      <c r="VLU218" s="335"/>
      <c r="VLV218" s="224"/>
      <c r="VLW218" s="389"/>
      <c r="VLX218" s="389"/>
      <c r="VLY218" s="333"/>
      <c r="VLZ218" s="334"/>
      <c r="VMA218" s="389"/>
      <c r="VMB218" s="224"/>
      <c r="VMC218" s="224"/>
      <c r="VMD218" s="335"/>
      <c r="VME218" s="335"/>
      <c r="VMF218" s="224"/>
      <c r="VMG218" s="389"/>
      <c r="VMH218" s="389"/>
      <c r="VMI218" s="333"/>
      <c r="VMJ218" s="334"/>
      <c r="VMK218" s="389"/>
      <c r="VML218" s="224"/>
      <c r="VMM218" s="224"/>
      <c r="VMN218" s="335"/>
      <c r="VMO218" s="335"/>
      <c r="VMP218" s="224"/>
      <c r="VMQ218" s="389"/>
      <c r="VMR218" s="389"/>
      <c r="VMS218" s="333"/>
      <c r="VMT218" s="334"/>
      <c r="VMU218" s="389"/>
      <c r="VMV218" s="224"/>
      <c r="VMW218" s="224"/>
      <c r="VMX218" s="335"/>
      <c r="VMY218" s="335"/>
      <c r="VMZ218" s="224"/>
      <c r="VNA218" s="389"/>
      <c r="VNB218" s="389"/>
      <c r="VNC218" s="333"/>
      <c r="VND218" s="334"/>
      <c r="VNE218" s="389"/>
      <c r="VNF218" s="224"/>
      <c r="VNG218" s="224"/>
      <c r="VNH218" s="335"/>
      <c r="VNI218" s="335"/>
      <c r="VNJ218" s="224"/>
      <c r="VNK218" s="389"/>
      <c r="VNL218" s="389"/>
      <c r="VNM218" s="333"/>
      <c r="VNN218" s="334"/>
      <c r="VNO218" s="389"/>
      <c r="VNP218" s="224"/>
      <c r="VNQ218" s="224"/>
      <c r="VNR218" s="335"/>
      <c r="VNS218" s="335"/>
      <c r="VNT218" s="224"/>
      <c r="VNU218" s="389"/>
      <c r="VNV218" s="389"/>
      <c r="VNW218" s="333"/>
      <c r="VNX218" s="334"/>
      <c r="VNY218" s="389"/>
      <c r="VNZ218" s="224"/>
      <c r="VOA218" s="224"/>
      <c r="VOB218" s="335"/>
      <c r="VOC218" s="335"/>
      <c r="VOD218" s="224"/>
      <c r="VOE218" s="389"/>
      <c r="VOF218" s="389"/>
      <c r="VOG218" s="333"/>
      <c r="VOH218" s="334"/>
      <c r="VOI218" s="389"/>
      <c r="VOJ218" s="224"/>
      <c r="VOK218" s="224"/>
      <c r="VOL218" s="335"/>
      <c r="VOM218" s="335"/>
      <c r="VON218" s="224"/>
      <c r="VOO218" s="389"/>
      <c r="VOP218" s="389"/>
      <c r="VOQ218" s="333"/>
      <c r="VOR218" s="334"/>
      <c r="VOS218" s="389"/>
      <c r="VOT218" s="224"/>
      <c r="VOU218" s="224"/>
      <c r="VOV218" s="335"/>
      <c r="VOW218" s="335"/>
      <c r="VOX218" s="224"/>
      <c r="VOY218" s="389"/>
      <c r="VOZ218" s="389"/>
      <c r="VPA218" s="333"/>
      <c r="VPB218" s="334"/>
      <c r="VPC218" s="389"/>
      <c r="VPD218" s="224"/>
      <c r="VPE218" s="224"/>
      <c r="VPF218" s="335"/>
      <c r="VPG218" s="335"/>
      <c r="VPH218" s="224"/>
      <c r="VPI218" s="389"/>
      <c r="VPJ218" s="389"/>
      <c r="VPK218" s="333"/>
      <c r="VPL218" s="334"/>
      <c r="VPM218" s="389"/>
      <c r="VPN218" s="224"/>
      <c r="VPO218" s="224"/>
      <c r="VPP218" s="335"/>
      <c r="VPQ218" s="335"/>
      <c r="VPR218" s="224"/>
      <c r="VPS218" s="389"/>
      <c r="VPT218" s="389"/>
      <c r="VPU218" s="333"/>
      <c r="VPV218" s="334"/>
      <c r="VPW218" s="389"/>
      <c r="VPX218" s="224"/>
      <c r="VPY218" s="224"/>
      <c r="VPZ218" s="335"/>
      <c r="VQA218" s="335"/>
      <c r="VQB218" s="224"/>
      <c r="VQC218" s="389"/>
      <c r="VQD218" s="389"/>
      <c r="VQE218" s="333"/>
      <c r="VQF218" s="334"/>
      <c r="VQG218" s="389"/>
      <c r="VQH218" s="224"/>
      <c r="VQI218" s="224"/>
      <c r="VQJ218" s="335"/>
      <c r="VQK218" s="335"/>
      <c r="VQL218" s="224"/>
      <c r="VQM218" s="389"/>
      <c r="VQN218" s="389"/>
      <c r="VQO218" s="333"/>
      <c r="VQP218" s="334"/>
      <c r="VQQ218" s="389"/>
      <c r="VQR218" s="224"/>
      <c r="VQS218" s="224"/>
      <c r="VQT218" s="335"/>
      <c r="VQU218" s="335"/>
      <c r="VQV218" s="224"/>
      <c r="VQW218" s="389"/>
      <c r="VQX218" s="389"/>
      <c r="VQY218" s="333"/>
      <c r="VQZ218" s="334"/>
      <c r="VRA218" s="389"/>
      <c r="VRB218" s="224"/>
      <c r="VRC218" s="224"/>
      <c r="VRD218" s="335"/>
      <c r="VRE218" s="335"/>
      <c r="VRF218" s="224"/>
      <c r="VRG218" s="389"/>
      <c r="VRH218" s="389"/>
      <c r="VRI218" s="333"/>
      <c r="VRJ218" s="334"/>
      <c r="VRK218" s="389"/>
      <c r="VRL218" s="224"/>
      <c r="VRM218" s="224"/>
      <c r="VRN218" s="335"/>
      <c r="VRO218" s="335"/>
      <c r="VRP218" s="224"/>
      <c r="VRQ218" s="389"/>
      <c r="VRR218" s="389"/>
      <c r="VRS218" s="333"/>
      <c r="VRT218" s="334"/>
      <c r="VRU218" s="389"/>
      <c r="VRV218" s="224"/>
      <c r="VRW218" s="224"/>
      <c r="VRX218" s="335"/>
      <c r="VRY218" s="335"/>
      <c r="VRZ218" s="224"/>
      <c r="VSA218" s="389"/>
      <c r="VSB218" s="389"/>
      <c r="VSC218" s="333"/>
      <c r="VSD218" s="334"/>
      <c r="VSE218" s="389"/>
      <c r="VSF218" s="224"/>
      <c r="VSG218" s="224"/>
      <c r="VSH218" s="335"/>
      <c r="VSI218" s="335"/>
      <c r="VSJ218" s="224"/>
      <c r="VSK218" s="389"/>
      <c r="VSL218" s="389"/>
      <c r="VSM218" s="333"/>
      <c r="VSN218" s="334"/>
      <c r="VSO218" s="389"/>
      <c r="VSP218" s="224"/>
      <c r="VSQ218" s="224"/>
      <c r="VSR218" s="335"/>
      <c r="VSS218" s="335"/>
      <c r="VST218" s="224"/>
      <c r="VSU218" s="389"/>
      <c r="VSV218" s="389"/>
      <c r="VSW218" s="333"/>
      <c r="VSX218" s="334"/>
      <c r="VSY218" s="389"/>
      <c r="VSZ218" s="224"/>
      <c r="VTA218" s="224"/>
      <c r="VTB218" s="335"/>
      <c r="VTC218" s="335"/>
      <c r="VTD218" s="224"/>
      <c r="VTE218" s="389"/>
      <c r="VTF218" s="389"/>
      <c r="VTG218" s="333"/>
      <c r="VTH218" s="334"/>
      <c r="VTI218" s="389"/>
      <c r="VTJ218" s="224"/>
      <c r="VTK218" s="224"/>
      <c r="VTL218" s="335"/>
      <c r="VTM218" s="335"/>
      <c r="VTN218" s="224"/>
      <c r="VTO218" s="389"/>
      <c r="VTP218" s="389"/>
      <c r="VTQ218" s="333"/>
      <c r="VTR218" s="334"/>
      <c r="VTS218" s="389"/>
      <c r="VTT218" s="224"/>
      <c r="VTU218" s="224"/>
      <c r="VTV218" s="335"/>
      <c r="VTW218" s="335"/>
      <c r="VTX218" s="224"/>
      <c r="VTY218" s="389"/>
      <c r="VTZ218" s="389"/>
      <c r="VUA218" s="333"/>
      <c r="VUB218" s="334"/>
      <c r="VUC218" s="389"/>
      <c r="VUD218" s="224"/>
      <c r="VUE218" s="224"/>
      <c r="VUF218" s="335"/>
      <c r="VUG218" s="335"/>
      <c r="VUH218" s="224"/>
      <c r="VUI218" s="389"/>
      <c r="VUJ218" s="389"/>
      <c r="VUK218" s="333"/>
      <c r="VUL218" s="334"/>
      <c r="VUM218" s="389"/>
      <c r="VUN218" s="224"/>
      <c r="VUO218" s="224"/>
      <c r="VUP218" s="335"/>
      <c r="VUQ218" s="335"/>
      <c r="VUR218" s="224"/>
      <c r="VUS218" s="389"/>
      <c r="VUT218" s="389"/>
      <c r="VUU218" s="333"/>
      <c r="VUV218" s="334"/>
      <c r="VUW218" s="389"/>
      <c r="VUX218" s="224"/>
      <c r="VUY218" s="224"/>
      <c r="VUZ218" s="335"/>
      <c r="VVA218" s="335"/>
      <c r="VVB218" s="224"/>
      <c r="VVC218" s="389"/>
      <c r="VVD218" s="389"/>
      <c r="VVE218" s="333"/>
      <c r="VVF218" s="334"/>
      <c r="VVG218" s="389"/>
      <c r="VVH218" s="224"/>
      <c r="VVI218" s="224"/>
      <c r="VVJ218" s="335"/>
      <c r="VVK218" s="335"/>
      <c r="VVL218" s="224"/>
      <c r="VVM218" s="389"/>
      <c r="VVN218" s="389"/>
      <c r="VVO218" s="333"/>
      <c r="VVP218" s="334"/>
      <c r="VVQ218" s="389"/>
      <c r="VVR218" s="224"/>
      <c r="VVS218" s="224"/>
      <c r="VVT218" s="335"/>
      <c r="VVU218" s="335"/>
      <c r="VVV218" s="224"/>
      <c r="VVW218" s="389"/>
      <c r="VVX218" s="389"/>
      <c r="VVY218" s="333"/>
      <c r="VVZ218" s="334"/>
      <c r="VWA218" s="389"/>
      <c r="VWB218" s="224"/>
      <c r="VWC218" s="224"/>
      <c r="VWD218" s="335"/>
      <c r="VWE218" s="335"/>
      <c r="VWF218" s="224"/>
      <c r="VWG218" s="389"/>
      <c r="VWH218" s="389"/>
      <c r="VWI218" s="333"/>
      <c r="VWJ218" s="334"/>
      <c r="VWK218" s="389"/>
      <c r="VWL218" s="224"/>
      <c r="VWM218" s="224"/>
      <c r="VWN218" s="335"/>
      <c r="VWO218" s="335"/>
      <c r="VWP218" s="224"/>
      <c r="VWQ218" s="389"/>
      <c r="VWR218" s="389"/>
      <c r="VWS218" s="333"/>
      <c r="VWT218" s="334"/>
      <c r="VWU218" s="389"/>
      <c r="VWV218" s="224"/>
      <c r="VWW218" s="224"/>
      <c r="VWX218" s="335"/>
      <c r="VWY218" s="335"/>
      <c r="VWZ218" s="224"/>
      <c r="VXA218" s="389"/>
      <c r="VXB218" s="389"/>
      <c r="VXC218" s="333"/>
      <c r="VXD218" s="334"/>
      <c r="VXE218" s="389"/>
      <c r="VXF218" s="224"/>
      <c r="VXG218" s="224"/>
      <c r="VXH218" s="335"/>
      <c r="VXI218" s="335"/>
      <c r="VXJ218" s="224"/>
      <c r="VXK218" s="389"/>
      <c r="VXL218" s="389"/>
      <c r="VXM218" s="333"/>
      <c r="VXN218" s="334"/>
      <c r="VXO218" s="389"/>
      <c r="VXP218" s="224"/>
      <c r="VXQ218" s="224"/>
      <c r="VXR218" s="335"/>
      <c r="VXS218" s="335"/>
      <c r="VXT218" s="224"/>
      <c r="VXU218" s="389"/>
      <c r="VXV218" s="389"/>
      <c r="VXW218" s="333"/>
      <c r="VXX218" s="334"/>
      <c r="VXY218" s="389"/>
      <c r="VXZ218" s="224"/>
      <c r="VYA218" s="224"/>
      <c r="VYB218" s="335"/>
      <c r="VYC218" s="335"/>
      <c r="VYD218" s="224"/>
      <c r="VYE218" s="389"/>
      <c r="VYF218" s="389"/>
      <c r="VYG218" s="333"/>
      <c r="VYH218" s="334"/>
      <c r="VYI218" s="389"/>
      <c r="VYJ218" s="224"/>
      <c r="VYK218" s="224"/>
      <c r="VYL218" s="335"/>
      <c r="VYM218" s="335"/>
      <c r="VYN218" s="224"/>
      <c r="VYO218" s="389"/>
      <c r="VYP218" s="389"/>
      <c r="VYQ218" s="333"/>
      <c r="VYR218" s="334"/>
      <c r="VYS218" s="389"/>
      <c r="VYT218" s="224"/>
      <c r="VYU218" s="224"/>
      <c r="VYV218" s="335"/>
      <c r="VYW218" s="335"/>
      <c r="VYX218" s="224"/>
      <c r="VYY218" s="389"/>
      <c r="VYZ218" s="389"/>
      <c r="VZA218" s="333"/>
      <c r="VZB218" s="334"/>
      <c r="VZC218" s="389"/>
      <c r="VZD218" s="224"/>
      <c r="VZE218" s="224"/>
      <c r="VZF218" s="335"/>
      <c r="VZG218" s="335"/>
      <c r="VZH218" s="224"/>
      <c r="VZI218" s="389"/>
      <c r="VZJ218" s="389"/>
      <c r="VZK218" s="333"/>
      <c r="VZL218" s="334"/>
      <c r="VZM218" s="389"/>
      <c r="VZN218" s="224"/>
      <c r="VZO218" s="224"/>
      <c r="VZP218" s="335"/>
      <c r="VZQ218" s="335"/>
      <c r="VZR218" s="224"/>
      <c r="VZS218" s="389"/>
      <c r="VZT218" s="389"/>
      <c r="VZU218" s="333"/>
      <c r="VZV218" s="334"/>
      <c r="VZW218" s="389"/>
      <c r="VZX218" s="224"/>
      <c r="VZY218" s="224"/>
      <c r="VZZ218" s="335"/>
      <c r="WAA218" s="335"/>
      <c r="WAB218" s="224"/>
      <c r="WAC218" s="389"/>
      <c r="WAD218" s="389"/>
      <c r="WAE218" s="333"/>
      <c r="WAF218" s="334"/>
      <c r="WAG218" s="389"/>
      <c r="WAH218" s="224"/>
      <c r="WAI218" s="224"/>
      <c r="WAJ218" s="335"/>
      <c r="WAK218" s="335"/>
      <c r="WAL218" s="224"/>
      <c r="WAM218" s="389"/>
      <c r="WAN218" s="389"/>
      <c r="WAO218" s="333"/>
      <c r="WAP218" s="334"/>
      <c r="WAQ218" s="389"/>
      <c r="WAR218" s="224"/>
      <c r="WAS218" s="224"/>
      <c r="WAT218" s="335"/>
      <c r="WAU218" s="335"/>
      <c r="WAV218" s="224"/>
      <c r="WAW218" s="389"/>
      <c r="WAX218" s="389"/>
      <c r="WAY218" s="333"/>
      <c r="WAZ218" s="334"/>
      <c r="WBA218" s="389"/>
      <c r="WBB218" s="224"/>
      <c r="WBC218" s="224"/>
      <c r="WBD218" s="335"/>
      <c r="WBE218" s="335"/>
      <c r="WBF218" s="224"/>
      <c r="WBG218" s="389"/>
      <c r="WBH218" s="389"/>
      <c r="WBI218" s="333"/>
      <c r="WBJ218" s="334"/>
      <c r="WBK218" s="389"/>
      <c r="WBL218" s="224"/>
      <c r="WBM218" s="224"/>
      <c r="WBN218" s="335"/>
      <c r="WBO218" s="335"/>
      <c r="WBP218" s="224"/>
      <c r="WBQ218" s="389"/>
      <c r="WBR218" s="389"/>
      <c r="WBS218" s="333"/>
      <c r="WBT218" s="334"/>
      <c r="WBU218" s="389"/>
      <c r="WBV218" s="224"/>
      <c r="WBW218" s="224"/>
      <c r="WBX218" s="335"/>
      <c r="WBY218" s="335"/>
      <c r="WBZ218" s="224"/>
      <c r="WCA218" s="389"/>
      <c r="WCB218" s="389"/>
      <c r="WCC218" s="333"/>
      <c r="WCD218" s="334"/>
      <c r="WCE218" s="389"/>
      <c r="WCF218" s="224"/>
      <c r="WCG218" s="224"/>
      <c r="WCH218" s="335"/>
      <c r="WCI218" s="335"/>
      <c r="WCJ218" s="224"/>
      <c r="WCK218" s="389"/>
      <c r="WCL218" s="389"/>
      <c r="WCM218" s="333"/>
      <c r="WCN218" s="334"/>
      <c r="WCO218" s="389"/>
      <c r="WCP218" s="224"/>
      <c r="WCQ218" s="224"/>
      <c r="WCR218" s="335"/>
      <c r="WCS218" s="335"/>
      <c r="WCT218" s="224"/>
      <c r="WCU218" s="389"/>
      <c r="WCV218" s="389"/>
      <c r="WCW218" s="333"/>
      <c r="WCX218" s="334"/>
      <c r="WCY218" s="389"/>
      <c r="WCZ218" s="224"/>
      <c r="WDA218" s="224"/>
      <c r="WDB218" s="335"/>
      <c r="WDC218" s="335"/>
      <c r="WDD218" s="224"/>
      <c r="WDE218" s="389"/>
      <c r="WDF218" s="389"/>
      <c r="WDG218" s="333"/>
      <c r="WDH218" s="334"/>
      <c r="WDI218" s="389"/>
      <c r="WDJ218" s="224"/>
      <c r="WDK218" s="224"/>
      <c r="WDL218" s="335"/>
      <c r="WDM218" s="335"/>
      <c r="WDN218" s="224"/>
      <c r="WDO218" s="389"/>
      <c r="WDP218" s="389"/>
      <c r="WDQ218" s="333"/>
      <c r="WDR218" s="334"/>
      <c r="WDS218" s="389"/>
      <c r="WDT218" s="224"/>
      <c r="WDU218" s="224"/>
      <c r="WDV218" s="335"/>
      <c r="WDW218" s="335"/>
      <c r="WDX218" s="224"/>
      <c r="WDY218" s="389"/>
      <c r="WDZ218" s="389"/>
      <c r="WEA218" s="333"/>
      <c r="WEB218" s="334"/>
      <c r="WEC218" s="389"/>
      <c r="WED218" s="224"/>
      <c r="WEE218" s="224"/>
      <c r="WEF218" s="335"/>
      <c r="WEG218" s="335"/>
      <c r="WEH218" s="224"/>
      <c r="WEI218" s="389"/>
      <c r="WEJ218" s="389"/>
      <c r="WEK218" s="333"/>
      <c r="WEL218" s="334"/>
      <c r="WEM218" s="389"/>
      <c r="WEN218" s="224"/>
      <c r="WEO218" s="224"/>
      <c r="WEP218" s="335"/>
      <c r="WEQ218" s="335"/>
      <c r="WER218" s="224"/>
      <c r="WES218" s="389"/>
      <c r="WET218" s="389"/>
      <c r="WEU218" s="333"/>
      <c r="WEV218" s="334"/>
      <c r="WEW218" s="389"/>
      <c r="WEX218" s="224"/>
      <c r="WEY218" s="224"/>
      <c r="WEZ218" s="335"/>
      <c r="WFA218" s="335"/>
      <c r="WFB218" s="224"/>
      <c r="WFC218" s="389"/>
      <c r="WFD218" s="389"/>
      <c r="WFE218" s="333"/>
      <c r="WFF218" s="334"/>
      <c r="WFG218" s="389"/>
      <c r="WFH218" s="224"/>
      <c r="WFI218" s="224"/>
      <c r="WFJ218" s="335"/>
      <c r="WFK218" s="335"/>
      <c r="WFL218" s="224"/>
      <c r="WFM218" s="389"/>
      <c r="WFN218" s="389"/>
      <c r="WFO218" s="333"/>
      <c r="WFP218" s="334"/>
      <c r="WFQ218" s="389"/>
      <c r="WFR218" s="224"/>
      <c r="WFS218" s="224"/>
      <c r="WFT218" s="335"/>
      <c r="WFU218" s="335"/>
      <c r="WFV218" s="224"/>
      <c r="WFW218" s="389"/>
      <c r="WFX218" s="389"/>
      <c r="WFY218" s="333"/>
      <c r="WFZ218" s="334"/>
      <c r="WGA218" s="389"/>
      <c r="WGB218" s="224"/>
      <c r="WGC218" s="224"/>
      <c r="WGD218" s="335"/>
      <c r="WGE218" s="335"/>
      <c r="WGF218" s="224"/>
      <c r="WGG218" s="389"/>
      <c r="WGH218" s="389"/>
      <c r="WGI218" s="333"/>
      <c r="WGJ218" s="334"/>
      <c r="WGK218" s="389"/>
      <c r="WGL218" s="224"/>
      <c r="WGM218" s="224"/>
      <c r="WGN218" s="335"/>
      <c r="WGO218" s="335"/>
      <c r="WGP218" s="224"/>
      <c r="WGQ218" s="389"/>
      <c r="WGR218" s="389"/>
      <c r="WGS218" s="333"/>
      <c r="WGT218" s="334"/>
      <c r="WGU218" s="389"/>
      <c r="WGV218" s="224"/>
      <c r="WGW218" s="224"/>
      <c r="WGX218" s="335"/>
      <c r="WGY218" s="335"/>
      <c r="WGZ218" s="224"/>
      <c r="WHA218" s="389"/>
      <c r="WHB218" s="389"/>
      <c r="WHC218" s="333"/>
      <c r="WHD218" s="334"/>
      <c r="WHE218" s="389"/>
      <c r="WHF218" s="224"/>
      <c r="WHG218" s="224"/>
      <c r="WHH218" s="335"/>
      <c r="WHI218" s="335"/>
      <c r="WHJ218" s="224"/>
      <c r="WHK218" s="389"/>
      <c r="WHL218" s="389"/>
      <c r="WHM218" s="333"/>
      <c r="WHN218" s="334"/>
      <c r="WHO218" s="389"/>
      <c r="WHP218" s="224"/>
      <c r="WHQ218" s="224"/>
      <c r="WHR218" s="335"/>
      <c r="WHS218" s="335"/>
      <c r="WHT218" s="224"/>
      <c r="WHU218" s="389"/>
      <c r="WHV218" s="389"/>
      <c r="WHW218" s="333"/>
      <c r="WHX218" s="334"/>
      <c r="WHY218" s="389"/>
      <c r="WHZ218" s="224"/>
      <c r="WIA218" s="224"/>
      <c r="WIB218" s="335"/>
      <c r="WIC218" s="335"/>
      <c r="WID218" s="224"/>
      <c r="WIE218" s="389"/>
      <c r="WIF218" s="389"/>
      <c r="WIG218" s="333"/>
      <c r="WIH218" s="334"/>
      <c r="WII218" s="389"/>
      <c r="WIJ218" s="224"/>
      <c r="WIK218" s="224"/>
      <c r="WIL218" s="335"/>
      <c r="WIM218" s="335"/>
      <c r="WIN218" s="224"/>
      <c r="WIO218" s="389"/>
      <c r="WIP218" s="389"/>
      <c r="WIQ218" s="333"/>
      <c r="WIR218" s="334"/>
      <c r="WIS218" s="389"/>
      <c r="WIT218" s="224"/>
      <c r="WIU218" s="224"/>
      <c r="WIV218" s="335"/>
      <c r="WIW218" s="335"/>
      <c r="WIX218" s="224"/>
      <c r="WIY218" s="389"/>
      <c r="WIZ218" s="389"/>
      <c r="WJA218" s="333"/>
      <c r="WJB218" s="334"/>
      <c r="WJC218" s="389"/>
      <c r="WJD218" s="224"/>
      <c r="WJE218" s="224"/>
      <c r="WJF218" s="335"/>
      <c r="WJG218" s="335"/>
      <c r="WJH218" s="224"/>
      <c r="WJI218" s="389"/>
      <c r="WJJ218" s="389"/>
      <c r="WJK218" s="333"/>
      <c r="WJL218" s="334"/>
      <c r="WJM218" s="389"/>
      <c r="WJN218" s="224"/>
      <c r="WJO218" s="224"/>
      <c r="WJP218" s="335"/>
      <c r="WJQ218" s="335"/>
      <c r="WJR218" s="224"/>
      <c r="WJS218" s="389"/>
      <c r="WJT218" s="389"/>
      <c r="WJU218" s="333"/>
      <c r="WJV218" s="334"/>
      <c r="WJW218" s="389"/>
      <c r="WJX218" s="224"/>
      <c r="WJY218" s="224"/>
      <c r="WJZ218" s="335"/>
      <c r="WKA218" s="335"/>
      <c r="WKB218" s="224"/>
      <c r="WKC218" s="389"/>
      <c r="WKD218" s="389"/>
      <c r="WKE218" s="333"/>
      <c r="WKF218" s="334"/>
      <c r="WKG218" s="389"/>
      <c r="WKH218" s="224"/>
      <c r="WKI218" s="224"/>
      <c r="WKJ218" s="335"/>
      <c r="WKK218" s="335"/>
      <c r="WKL218" s="224"/>
      <c r="WKM218" s="389"/>
      <c r="WKN218" s="389"/>
      <c r="WKO218" s="333"/>
      <c r="WKP218" s="334"/>
      <c r="WKQ218" s="389"/>
      <c r="WKR218" s="224"/>
      <c r="WKS218" s="224"/>
      <c r="WKT218" s="335"/>
      <c r="WKU218" s="335"/>
      <c r="WKV218" s="224"/>
      <c r="WKW218" s="389"/>
      <c r="WKX218" s="389"/>
      <c r="WKY218" s="333"/>
      <c r="WKZ218" s="334"/>
      <c r="WLA218" s="389"/>
      <c r="WLB218" s="224"/>
      <c r="WLC218" s="224"/>
      <c r="WLD218" s="335"/>
      <c r="WLE218" s="335"/>
      <c r="WLF218" s="224"/>
      <c r="WLG218" s="389"/>
      <c r="WLH218" s="389"/>
      <c r="WLI218" s="333"/>
      <c r="WLJ218" s="334"/>
      <c r="WLK218" s="389"/>
      <c r="WLL218" s="224"/>
      <c r="WLM218" s="224"/>
      <c r="WLN218" s="335"/>
      <c r="WLO218" s="335"/>
      <c r="WLP218" s="224"/>
      <c r="WLQ218" s="389"/>
      <c r="WLR218" s="389"/>
      <c r="WLS218" s="333"/>
      <c r="WLT218" s="334"/>
      <c r="WLU218" s="389"/>
      <c r="WLV218" s="224"/>
      <c r="WLW218" s="224"/>
      <c r="WLX218" s="335"/>
      <c r="WLY218" s="335"/>
      <c r="WLZ218" s="224"/>
      <c r="WMA218" s="389"/>
      <c r="WMB218" s="389"/>
      <c r="WMC218" s="333"/>
      <c r="WMD218" s="334"/>
      <c r="WME218" s="389"/>
      <c r="WMF218" s="224"/>
      <c r="WMG218" s="224"/>
      <c r="WMH218" s="335"/>
      <c r="WMI218" s="335"/>
      <c r="WMJ218" s="224"/>
      <c r="WMK218" s="389"/>
      <c r="WML218" s="389"/>
      <c r="WMM218" s="333"/>
      <c r="WMN218" s="334"/>
      <c r="WMO218" s="389"/>
      <c r="WMP218" s="224"/>
      <c r="WMQ218" s="224"/>
      <c r="WMR218" s="335"/>
      <c r="WMS218" s="335"/>
      <c r="WMT218" s="224"/>
      <c r="WMU218" s="389"/>
      <c r="WMV218" s="389"/>
      <c r="WMW218" s="333"/>
      <c r="WMX218" s="334"/>
      <c r="WMY218" s="389"/>
      <c r="WMZ218" s="224"/>
      <c r="WNA218" s="224"/>
      <c r="WNB218" s="335"/>
      <c r="WNC218" s="335"/>
      <c r="WND218" s="224"/>
      <c r="WNE218" s="389"/>
      <c r="WNF218" s="389"/>
      <c r="WNG218" s="333"/>
      <c r="WNH218" s="334"/>
      <c r="WNI218" s="389"/>
      <c r="WNJ218" s="224"/>
      <c r="WNK218" s="224"/>
      <c r="WNL218" s="335"/>
      <c r="WNM218" s="335"/>
      <c r="WNN218" s="224"/>
      <c r="WNO218" s="389"/>
      <c r="WNP218" s="389"/>
      <c r="WNQ218" s="333"/>
      <c r="WNR218" s="334"/>
      <c r="WNS218" s="389"/>
      <c r="WNT218" s="224"/>
      <c r="WNU218" s="224"/>
      <c r="WNV218" s="335"/>
      <c r="WNW218" s="335"/>
      <c r="WNX218" s="224"/>
      <c r="WNY218" s="389"/>
      <c r="WNZ218" s="389"/>
      <c r="WOA218" s="333"/>
      <c r="WOB218" s="334"/>
      <c r="WOC218" s="389"/>
      <c r="WOD218" s="224"/>
      <c r="WOE218" s="224"/>
      <c r="WOF218" s="335"/>
      <c r="WOG218" s="335"/>
      <c r="WOH218" s="224"/>
      <c r="WOI218" s="389"/>
      <c r="WOJ218" s="389"/>
      <c r="WOK218" s="333"/>
      <c r="WOL218" s="334"/>
      <c r="WOM218" s="389"/>
      <c r="WON218" s="224"/>
      <c r="WOO218" s="224"/>
      <c r="WOP218" s="335"/>
      <c r="WOQ218" s="335"/>
      <c r="WOR218" s="224"/>
      <c r="WOS218" s="389"/>
      <c r="WOT218" s="389"/>
      <c r="WOU218" s="333"/>
      <c r="WOV218" s="334"/>
      <c r="WOW218" s="389"/>
      <c r="WOX218" s="224"/>
      <c r="WOY218" s="224"/>
      <c r="WOZ218" s="335"/>
      <c r="WPA218" s="335"/>
      <c r="WPB218" s="224"/>
      <c r="WPC218" s="389"/>
      <c r="WPD218" s="389"/>
      <c r="WPE218" s="333"/>
      <c r="WPF218" s="334"/>
      <c r="WPG218" s="389"/>
      <c r="WPH218" s="224"/>
      <c r="WPI218" s="224"/>
      <c r="WPJ218" s="335"/>
      <c r="WPK218" s="335"/>
      <c r="WPL218" s="224"/>
      <c r="WPM218" s="389"/>
      <c r="WPN218" s="389"/>
      <c r="WPO218" s="333"/>
      <c r="WPP218" s="334"/>
      <c r="WPQ218" s="389"/>
      <c r="WPR218" s="224"/>
      <c r="WPS218" s="224"/>
      <c r="WPT218" s="335"/>
      <c r="WPU218" s="335"/>
      <c r="WPV218" s="224"/>
      <c r="WPW218" s="389"/>
      <c r="WPX218" s="389"/>
      <c r="WPY218" s="333"/>
      <c r="WPZ218" s="334"/>
      <c r="WQA218" s="389"/>
      <c r="WQB218" s="224"/>
      <c r="WQC218" s="224"/>
      <c r="WQD218" s="335"/>
      <c r="WQE218" s="335"/>
      <c r="WQF218" s="224"/>
      <c r="WQG218" s="389"/>
      <c r="WQH218" s="389"/>
      <c r="WQI218" s="333"/>
      <c r="WQJ218" s="334"/>
      <c r="WQK218" s="389"/>
      <c r="WQL218" s="224"/>
      <c r="WQM218" s="224"/>
      <c r="WQN218" s="335"/>
      <c r="WQO218" s="335"/>
      <c r="WQP218" s="224"/>
      <c r="WQQ218" s="389"/>
      <c r="WQR218" s="389"/>
      <c r="WQS218" s="333"/>
      <c r="WQT218" s="334"/>
      <c r="WQU218" s="389"/>
      <c r="WQV218" s="224"/>
      <c r="WQW218" s="224"/>
      <c r="WQX218" s="335"/>
      <c r="WQY218" s="335"/>
      <c r="WQZ218" s="224"/>
      <c r="WRA218" s="389"/>
      <c r="WRB218" s="389"/>
      <c r="WRC218" s="333"/>
      <c r="WRD218" s="334"/>
      <c r="WRE218" s="389"/>
      <c r="WRF218" s="224"/>
      <c r="WRG218" s="224"/>
      <c r="WRH218" s="335"/>
      <c r="WRI218" s="335"/>
      <c r="WRJ218" s="224"/>
      <c r="WRK218" s="389"/>
      <c r="WRL218" s="389"/>
      <c r="WRM218" s="333"/>
      <c r="WRN218" s="334"/>
      <c r="WRO218" s="389"/>
      <c r="WRP218" s="224"/>
      <c r="WRQ218" s="224"/>
      <c r="WRR218" s="335"/>
      <c r="WRS218" s="335"/>
      <c r="WRT218" s="224"/>
      <c r="WRU218" s="389"/>
      <c r="WRV218" s="389"/>
      <c r="WRW218" s="333"/>
      <c r="WRX218" s="334"/>
      <c r="WRY218" s="389"/>
      <c r="WRZ218" s="224"/>
      <c r="WSA218" s="224"/>
      <c r="WSB218" s="335"/>
      <c r="WSC218" s="335"/>
      <c r="WSD218" s="224"/>
      <c r="WSE218" s="389"/>
      <c r="WSF218" s="389"/>
      <c r="WSG218" s="333"/>
      <c r="WSH218" s="334"/>
      <c r="WSI218" s="389"/>
      <c r="WSJ218" s="224"/>
      <c r="WSK218" s="224"/>
      <c r="WSL218" s="335"/>
      <c r="WSM218" s="335"/>
      <c r="WSN218" s="224"/>
      <c r="WSO218" s="389"/>
      <c r="WSP218" s="389"/>
      <c r="WSQ218" s="333"/>
      <c r="WSR218" s="334"/>
      <c r="WSS218" s="389"/>
      <c r="WST218" s="224"/>
      <c r="WSU218" s="224"/>
      <c r="WSV218" s="335"/>
      <c r="WSW218" s="335"/>
      <c r="WSX218" s="224"/>
      <c r="WSY218" s="389"/>
      <c r="WSZ218" s="389"/>
      <c r="WTA218" s="333"/>
      <c r="WTB218" s="334"/>
      <c r="WTC218" s="389"/>
      <c r="WTD218" s="224"/>
      <c r="WTE218" s="224"/>
      <c r="WTF218" s="335"/>
      <c r="WTG218" s="335"/>
      <c r="WTH218" s="224"/>
      <c r="WTI218" s="389"/>
      <c r="WTJ218" s="389"/>
      <c r="WTK218" s="333"/>
      <c r="WTL218" s="334"/>
      <c r="WTM218" s="389"/>
      <c r="WTN218" s="224"/>
      <c r="WTO218" s="224"/>
      <c r="WTP218" s="335"/>
      <c r="WTQ218" s="335"/>
      <c r="WTR218" s="224"/>
      <c r="WTS218" s="389"/>
      <c r="WTT218" s="389"/>
      <c r="WTU218" s="333"/>
      <c r="WTV218" s="334"/>
      <c r="WTW218" s="389"/>
      <c r="WTX218" s="224"/>
      <c r="WTY218" s="224"/>
      <c r="WTZ218" s="335"/>
      <c r="WUA218" s="335"/>
      <c r="WUB218" s="224"/>
      <c r="WUC218" s="389"/>
      <c r="WUD218" s="389"/>
      <c r="WUE218" s="333"/>
      <c r="WUF218" s="334"/>
      <c r="WUG218" s="389"/>
      <c r="WUH218" s="224"/>
      <c r="WUI218" s="224"/>
      <c r="WUJ218" s="335"/>
      <c r="WUK218" s="335"/>
      <c r="WUL218" s="224"/>
      <c r="WUM218" s="389"/>
      <c r="WUN218" s="389"/>
      <c r="WUO218" s="333"/>
      <c r="WUP218" s="334"/>
      <c r="WUQ218" s="389"/>
      <c r="WUR218" s="224"/>
      <c r="WUS218" s="224"/>
      <c r="WUT218" s="335"/>
      <c r="WUU218" s="335"/>
      <c r="WUV218" s="224"/>
      <c r="WUW218" s="389"/>
      <c r="WUX218" s="389"/>
      <c r="WUY218" s="333"/>
      <c r="WUZ218" s="334"/>
      <c r="WVA218" s="389"/>
      <c r="WVB218" s="224"/>
      <c r="WVC218" s="224"/>
      <c r="WVD218" s="335"/>
      <c r="WVE218" s="335"/>
      <c r="WVF218" s="224"/>
      <c r="WVG218" s="389"/>
      <c r="WVH218" s="389"/>
      <c r="WVI218" s="333"/>
      <c r="WVJ218" s="334"/>
      <c r="WVK218" s="389"/>
      <c r="WVL218" s="224"/>
      <c r="WVM218" s="224"/>
      <c r="WVN218" s="335"/>
      <c r="WVO218" s="335"/>
      <c r="WVP218" s="224"/>
      <c r="WVQ218" s="389"/>
      <c r="WVR218" s="389"/>
      <c r="WVS218" s="333"/>
      <c r="WVT218" s="334"/>
      <c r="WVU218" s="389"/>
      <c r="WVV218" s="224"/>
      <c r="WVW218" s="224"/>
      <c r="WVX218" s="335"/>
      <c r="WVY218" s="335"/>
      <c r="WVZ218" s="224"/>
      <c r="WWA218" s="389"/>
      <c r="WWB218" s="389"/>
      <c r="WWC218" s="333"/>
      <c r="WWD218" s="334"/>
      <c r="WWE218" s="389"/>
      <c r="WWF218" s="224"/>
      <c r="WWG218" s="224"/>
      <c r="WWH218" s="335"/>
      <c r="WWI218" s="335"/>
      <c r="WWJ218" s="224"/>
      <c r="WWK218" s="389"/>
      <c r="WWL218" s="389"/>
      <c r="WWM218" s="333"/>
      <c r="WWN218" s="334"/>
      <c r="WWO218" s="389"/>
      <c r="WWP218" s="224"/>
      <c r="WWQ218" s="224"/>
      <c r="WWR218" s="335"/>
      <c r="WWS218" s="335"/>
      <c r="WWT218" s="224"/>
      <c r="WWU218" s="389"/>
      <c r="WWV218" s="389"/>
      <c r="WWW218" s="333"/>
      <c r="WWX218" s="334"/>
      <c r="WWY218" s="389"/>
      <c r="WWZ218" s="224"/>
      <c r="WXA218" s="224"/>
      <c r="WXB218" s="335"/>
      <c r="WXC218" s="335"/>
      <c r="WXD218" s="224"/>
      <c r="WXE218" s="389"/>
      <c r="WXF218" s="389"/>
      <c r="WXG218" s="333"/>
      <c r="WXH218" s="334"/>
      <c r="WXI218" s="389"/>
      <c r="WXJ218" s="224"/>
      <c r="WXK218" s="224"/>
      <c r="WXL218" s="335"/>
      <c r="WXM218" s="335"/>
      <c r="WXN218" s="224"/>
      <c r="WXO218" s="389"/>
      <c r="WXP218" s="389"/>
      <c r="WXQ218" s="333"/>
      <c r="WXR218" s="334"/>
      <c r="WXS218" s="389"/>
      <c r="WXT218" s="224"/>
      <c r="WXU218" s="224"/>
      <c r="WXV218" s="335"/>
      <c r="WXW218" s="335"/>
      <c r="WXX218" s="224"/>
      <c r="WXY218" s="389"/>
      <c r="WXZ218" s="389"/>
      <c r="WYA218" s="333"/>
      <c r="WYB218" s="334"/>
      <c r="WYC218" s="389"/>
      <c r="WYD218" s="224"/>
      <c r="WYE218" s="224"/>
      <c r="WYF218" s="335"/>
      <c r="WYG218" s="335"/>
      <c r="WYH218" s="224"/>
      <c r="WYI218" s="389"/>
      <c r="WYJ218" s="389"/>
      <c r="WYK218" s="333"/>
      <c r="WYL218" s="334"/>
      <c r="WYM218" s="389"/>
      <c r="WYN218" s="224"/>
      <c r="WYO218" s="224"/>
      <c r="WYP218" s="335"/>
      <c r="WYQ218" s="335"/>
      <c r="WYR218" s="224"/>
      <c r="WYS218" s="389"/>
      <c r="WYT218" s="389"/>
      <c r="WYU218" s="333"/>
      <c r="WYV218" s="334"/>
      <c r="WYW218" s="389"/>
      <c r="WYX218" s="224"/>
      <c r="WYY218" s="224"/>
      <c r="WYZ218" s="335"/>
      <c r="WZA218" s="335"/>
      <c r="WZB218" s="224"/>
      <c r="WZC218" s="389"/>
      <c r="WZD218" s="389"/>
      <c r="WZE218" s="333"/>
      <c r="WZF218" s="334"/>
      <c r="WZG218" s="389"/>
      <c r="WZH218" s="224"/>
      <c r="WZI218" s="224"/>
      <c r="WZJ218" s="335"/>
      <c r="WZK218" s="335"/>
      <c r="WZL218" s="224"/>
      <c r="WZM218" s="389"/>
      <c r="WZN218" s="389"/>
      <c r="WZO218" s="333"/>
      <c r="WZP218" s="334"/>
      <c r="WZQ218" s="389"/>
      <c r="WZR218" s="224"/>
      <c r="WZS218" s="224"/>
      <c r="WZT218" s="335"/>
      <c r="WZU218" s="335"/>
      <c r="WZV218" s="224"/>
      <c r="WZW218" s="389"/>
      <c r="WZX218" s="389"/>
      <c r="WZY218" s="333"/>
      <c r="WZZ218" s="334"/>
      <c r="XAA218" s="389"/>
      <c r="XAB218" s="224"/>
      <c r="XAC218" s="224"/>
      <c r="XAD218" s="335"/>
      <c r="XAE218" s="335"/>
      <c r="XAF218" s="224"/>
      <c r="XAG218" s="389"/>
      <c r="XAH218" s="389"/>
      <c r="XAI218" s="333"/>
      <c r="XAJ218" s="334"/>
      <c r="XAK218" s="389"/>
      <c r="XAL218" s="224"/>
      <c r="XAM218" s="224"/>
      <c r="XAN218" s="335"/>
      <c r="XAO218" s="335"/>
      <c r="XAP218" s="224"/>
      <c r="XAQ218" s="389"/>
      <c r="XAR218" s="389"/>
      <c r="XAS218" s="333"/>
      <c r="XAT218" s="334"/>
      <c r="XAU218" s="389"/>
      <c r="XAV218" s="224"/>
      <c r="XAW218" s="224"/>
      <c r="XAX218" s="335"/>
      <c r="XAY218" s="335"/>
      <c r="XAZ218" s="224"/>
      <c r="XBA218" s="389"/>
      <c r="XBB218" s="389"/>
      <c r="XBC218" s="333"/>
      <c r="XBD218" s="334"/>
      <c r="XBE218" s="389"/>
      <c r="XBF218" s="224"/>
      <c r="XBG218" s="224"/>
      <c r="XBH218" s="335"/>
      <c r="XBI218" s="335"/>
      <c r="XBJ218" s="224"/>
      <c r="XBK218" s="389"/>
      <c r="XBL218" s="389"/>
      <c r="XBM218" s="333"/>
      <c r="XBN218" s="334"/>
      <c r="XBO218" s="389"/>
      <c r="XBP218" s="224"/>
      <c r="XBQ218" s="224"/>
      <c r="XBR218" s="335"/>
      <c r="XBS218" s="335"/>
      <c r="XBT218" s="224"/>
      <c r="XBU218" s="389"/>
      <c r="XBV218" s="389"/>
      <c r="XBW218" s="333"/>
      <c r="XBX218" s="334"/>
      <c r="XBY218" s="389"/>
      <c r="XBZ218" s="224"/>
      <c r="XCA218" s="224"/>
      <c r="XCB218" s="335"/>
      <c r="XCC218" s="335"/>
      <c r="XCD218" s="224"/>
      <c r="XCE218" s="389"/>
      <c r="XCF218" s="389"/>
      <c r="XCG218" s="333"/>
      <c r="XCH218" s="334"/>
      <c r="XCI218" s="389"/>
      <c r="XCJ218" s="224"/>
      <c r="XCK218" s="224"/>
      <c r="XCL218" s="335"/>
      <c r="XCM218" s="335"/>
      <c r="XCN218" s="224"/>
      <c r="XCO218" s="389"/>
      <c r="XCP218" s="389"/>
      <c r="XCQ218" s="333"/>
      <c r="XCR218" s="334"/>
      <c r="XCS218" s="389"/>
      <c r="XCT218" s="224"/>
      <c r="XCU218" s="224"/>
      <c r="XCV218" s="335"/>
      <c r="XCW218" s="335"/>
      <c r="XCX218" s="224"/>
      <c r="XCY218" s="389"/>
      <c r="XCZ218" s="389"/>
      <c r="XDA218" s="333"/>
      <c r="XDB218" s="334"/>
      <c r="XDC218" s="389"/>
      <c r="XDD218" s="224"/>
      <c r="XDE218" s="224"/>
      <c r="XDF218" s="335"/>
      <c r="XDG218" s="335"/>
      <c r="XDH218" s="224"/>
      <c r="XDI218" s="389"/>
      <c r="XDJ218" s="389"/>
      <c r="XDK218" s="333"/>
      <c r="XDL218" s="334"/>
      <c r="XDM218" s="389"/>
      <c r="XDN218" s="224"/>
      <c r="XDO218" s="224"/>
      <c r="XDP218" s="335"/>
      <c r="XDQ218" s="335"/>
      <c r="XDR218" s="224"/>
      <c r="XDS218" s="389"/>
      <c r="XDT218" s="389"/>
      <c r="XDU218" s="333"/>
      <c r="XDV218" s="334"/>
      <c r="XDW218" s="389"/>
      <c r="XDX218" s="224"/>
      <c r="XDY218" s="224"/>
      <c r="XDZ218" s="335"/>
      <c r="XEA218" s="335"/>
      <c r="XEB218" s="224"/>
      <c r="XEC218" s="389"/>
      <c r="XED218" s="389"/>
      <c r="XEE218" s="333"/>
      <c r="XEF218" s="334"/>
      <c r="XEG218" s="389"/>
      <c r="XEH218" s="224"/>
      <c r="XEI218" s="224"/>
      <c r="XEJ218" s="335"/>
      <c r="XEK218" s="335"/>
      <c r="XEL218" s="224"/>
      <c r="XEM218" s="389"/>
      <c r="XEN218" s="389"/>
      <c r="XEO218" s="333"/>
      <c r="XEP218" s="334"/>
    </row>
    <row r="219" spans="1:16370" s="317" customFormat="1" ht="36">
      <c r="A219" s="318">
        <v>91933</v>
      </c>
      <c r="B219" s="313" t="s">
        <v>16</v>
      </c>
      <c r="C219" s="313" t="s">
        <v>2497</v>
      </c>
      <c r="D219" s="548" t="s">
        <v>2381</v>
      </c>
      <c r="E219" s="313" t="s">
        <v>492</v>
      </c>
      <c r="F219" s="560">
        <v>246.4</v>
      </c>
      <c r="G219" s="316">
        <f t="shared" ref="G219:G229" si="64">$J$4</f>
        <v>0.24940000000000001</v>
      </c>
      <c r="H219" s="319"/>
      <c r="I219" s="537">
        <f t="shared" ref="I219:I271" si="65">(H219*(1+$J$4))</f>
        <v>0</v>
      </c>
      <c r="J219" s="315">
        <f t="shared" ref="J219:J229" si="66">F219*I219</f>
        <v>0</v>
      </c>
    </row>
    <row r="220" spans="1:16370" s="317" customFormat="1" ht="33" customHeight="1">
      <c r="A220" s="318">
        <v>92998</v>
      </c>
      <c r="B220" s="313" t="s">
        <v>16</v>
      </c>
      <c r="C220" s="313" t="s">
        <v>2498</v>
      </c>
      <c r="D220" s="548" t="s">
        <v>2382</v>
      </c>
      <c r="E220" s="313" t="s">
        <v>492</v>
      </c>
      <c r="F220" s="560">
        <v>31.6</v>
      </c>
      <c r="G220" s="316">
        <f t="shared" si="64"/>
        <v>0.24940000000000001</v>
      </c>
      <c r="H220" s="319"/>
      <c r="I220" s="537">
        <f t="shared" si="65"/>
        <v>0</v>
      </c>
      <c r="J220" s="315">
        <f t="shared" si="66"/>
        <v>0</v>
      </c>
    </row>
    <row r="221" spans="1:16370" s="317" customFormat="1" ht="33" customHeight="1">
      <c r="A221" s="318">
        <v>92990</v>
      </c>
      <c r="B221" s="313" t="s">
        <v>16</v>
      </c>
      <c r="C221" s="313" t="s">
        <v>2499</v>
      </c>
      <c r="D221" s="548" t="s">
        <v>2383</v>
      </c>
      <c r="E221" s="313" t="s">
        <v>492</v>
      </c>
      <c r="F221" s="560">
        <v>5.8</v>
      </c>
      <c r="G221" s="316">
        <f t="shared" si="64"/>
        <v>0.24940000000000001</v>
      </c>
      <c r="H221" s="319"/>
      <c r="I221" s="537">
        <f t="shared" si="65"/>
        <v>0</v>
      </c>
      <c r="J221" s="315">
        <f t="shared" si="66"/>
        <v>0</v>
      </c>
    </row>
    <row r="222" spans="1:16370" s="317" customFormat="1" ht="33" customHeight="1">
      <c r="A222" s="318">
        <v>92982</v>
      </c>
      <c r="B222" s="313" t="s">
        <v>16</v>
      </c>
      <c r="C222" s="313" t="s">
        <v>2500</v>
      </c>
      <c r="D222" s="548" t="s">
        <v>2384</v>
      </c>
      <c r="E222" s="313" t="s">
        <v>492</v>
      </c>
      <c r="F222" s="560">
        <v>238.6</v>
      </c>
      <c r="G222" s="316">
        <f t="shared" si="64"/>
        <v>0.24940000000000001</v>
      </c>
      <c r="H222" s="319"/>
      <c r="I222" s="537">
        <f t="shared" si="65"/>
        <v>0</v>
      </c>
      <c r="J222" s="315">
        <f t="shared" si="66"/>
        <v>0</v>
      </c>
    </row>
    <row r="223" spans="1:16370" s="317" customFormat="1" ht="33" customHeight="1">
      <c r="A223" s="318">
        <v>92984</v>
      </c>
      <c r="B223" s="313" t="s">
        <v>16</v>
      </c>
      <c r="C223" s="313" t="s">
        <v>2501</v>
      </c>
      <c r="D223" s="548" t="s">
        <v>2385</v>
      </c>
      <c r="E223" s="313" t="s">
        <v>492</v>
      </c>
      <c r="F223" s="560">
        <v>721.5</v>
      </c>
      <c r="G223" s="316">
        <f t="shared" si="64"/>
        <v>0.24940000000000001</v>
      </c>
      <c r="H223" s="319"/>
      <c r="I223" s="537">
        <f t="shared" si="65"/>
        <v>0</v>
      </c>
      <c r="J223" s="315">
        <f t="shared" si="66"/>
        <v>0</v>
      </c>
    </row>
    <row r="224" spans="1:16370" s="317" customFormat="1" ht="33" customHeight="1">
      <c r="A224" s="318">
        <v>92986</v>
      </c>
      <c r="B224" s="313" t="s">
        <v>16</v>
      </c>
      <c r="C224" s="313" t="s">
        <v>2502</v>
      </c>
      <c r="D224" s="548" t="s">
        <v>2386</v>
      </c>
      <c r="E224" s="313" t="s">
        <v>492</v>
      </c>
      <c r="F224" s="560">
        <v>240.4</v>
      </c>
      <c r="G224" s="316">
        <f t="shared" si="64"/>
        <v>0.24940000000000001</v>
      </c>
      <c r="H224" s="319"/>
      <c r="I224" s="537">
        <f t="shared" si="65"/>
        <v>0</v>
      </c>
      <c r="J224" s="315">
        <f t="shared" si="66"/>
        <v>0</v>
      </c>
    </row>
    <row r="225" spans="1:16370" s="317" customFormat="1" ht="33" customHeight="1">
      <c r="A225" s="318">
        <v>92988</v>
      </c>
      <c r="B225" s="313" t="s">
        <v>16</v>
      </c>
      <c r="C225" s="313" t="s">
        <v>2503</v>
      </c>
      <c r="D225" s="548" t="s">
        <v>2387</v>
      </c>
      <c r="E225" s="313" t="s">
        <v>492</v>
      </c>
      <c r="F225" s="560">
        <v>574.79999999999995</v>
      </c>
      <c r="G225" s="316">
        <f t="shared" si="64"/>
        <v>0.24940000000000001</v>
      </c>
      <c r="H225" s="319"/>
      <c r="I225" s="537">
        <f t="shared" si="65"/>
        <v>0</v>
      </c>
      <c r="J225" s="315">
        <f t="shared" si="66"/>
        <v>0</v>
      </c>
    </row>
    <row r="226" spans="1:16370" s="317" customFormat="1" ht="33" customHeight="1">
      <c r="A226" s="318">
        <v>92992</v>
      </c>
      <c r="B226" s="313" t="s">
        <v>16</v>
      </c>
      <c r="C226" s="313" t="s">
        <v>2504</v>
      </c>
      <c r="D226" s="548" t="s">
        <v>2388</v>
      </c>
      <c r="E226" s="313" t="s">
        <v>492</v>
      </c>
      <c r="F226" s="560">
        <v>336.7</v>
      </c>
      <c r="G226" s="316">
        <f t="shared" si="64"/>
        <v>0.24940000000000001</v>
      </c>
      <c r="H226" s="319"/>
      <c r="I226" s="537">
        <f t="shared" si="65"/>
        <v>0</v>
      </c>
      <c r="J226" s="315">
        <f t="shared" si="66"/>
        <v>0</v>
      </c>
    </row>
    <row r="227" spans="1:16370" s="317" customFormat="1" ht="36">
      <c r="A227" s="318">
        <v>91926</v>
      </c>
      <c r="B227" s="313" t="s">
        <v>16</v>
      </c>
      <c r="C227" s="313" t="s">
        <v>2505</v>
      </c>
      <c r="D227" s="548" t="s">
        <v>2389</v>
      </c>
      <c r="E227" s="313" t="s">
        <v>492</v>
      </c>
      <c r="F227" s="560">
        <v>6182.8</v>
      </c>
      <c r="G227" s="316">
        <f t="shared" si="64"/>
        <v>0.24940000000000001</v>
      </c>
      <c r="H227" s="319"/>
      <c r="I227" s="537">
        <f t="shared" si="65"/>
        <v>0</v>
      </c>
      <c r="J227" s="315">
        <f t="shared" si="66"/>
        <v>0</v>
      </c>
    </row>
    <row r="228" spans="1:16370" s="317" customFormat="1" ht="38.25" customHeight="1">
      <c r="A228" s="318">
        <v>91928</v>
      </c>
      <c r="B228" s="313" t="s">
        <v>16</v>
      </c>
      <c r="C228" s="313" t="s">
        <v>2506</v>
      </c>
      <c r="D228" s="548" t="s">
        <v>2390</v>
      </c>
      <c r="E228" s="313" t="s">
        <v>492</v>
      </c>
      <c r="F228" s="560">
        <v>1754.5</v>
      </c>
      <c r="G228" s="316">
        <f t="shared" si="64"/>
        <v>0.24940000000000001</v>
      </c>
      <c r="H228" s="319"/>
      <c r="I228" s="537">
        <f t="shared" si="65"/>
        <v>0</v>
      </c>
      <c r="J228" s="315">
        <f t="shared" si="66"/>
        <v>0</v>
      </c>
    </row>
    <row r="229" spans="1:16370" s="317" customFormat="1" ht="38.25" customHeight="1">
      <c r="A229" s="318">
        <v>91930</v>
      </c>
      <c r="B229" s="313" t="s">
        <v>16</v>
      </c>
      <c r="C229" s="313" t="s">
        <v>2507</v>
      </c>
      <c r="D229" s="548" t="s">
        <v>2391</v>
      </c>
      <c r="E229" s="313" t="s">
        <v>492</v>
      </c>
      <c r="F229" s="560">
        <v>735.8</v>
      </c>
      <c r="G229" s="316">
        <f t="shared" si="64"/>
        <v>0.24940000000000001</v>
      </c>
      <c r="H229" s="319"/>
      <c r="I229" s="537">
        <f t="shared" si="65"/>
        <v>0</v>
      </c>
      <c r="J229" s="315">
        <f t="shared" si="66"/>
        <v>0</v>
      </c>
    </row>
    <row r="230" spans="1:16370" s="210" customFormat="1" ht="21.6" customHeight="1">
      <c r="A230" s="75"/>
      <c r="B230" s="75"/>
      <c r="C230" s="93" t="s">
        <v>1925</v>
      </c>
      <c r="D230" s="103" t="s">
        <v>711</v>
      </c>
      <c r="E230" s="75"/>
      <c r="F230" s="328"/>
      <c r="G230" s="328"/>
      <c r="H230" s="319"/>
      <c r="I230" s="77"/>
      <c r="J230" s="328"/>
      <c r="K230" s="424"/>
      <c r="L230" s="224"/>
      <c r="M230" s="224"/>
      <c r="N230" s="335"/>
      <c r="O230" s="335"/>
      <c r="P230" s="224"/>
      <c r="Q230" s="424"/>
      <c r="R230" s="424"/>
      <c r="S230" s="333"/>
      <c r="T230" s="334"/>
      <c r="U230" s="424"/>
      <c r="V230" s="224"/>
      <c r="W230" s="224"/>
      <c r="X230" s="335"/>
      <c r="Y230" s="335"/>
      <c r="Z230" s="224"/>
      <c r="AA230" s="424"/>
      <c r="AB230" s="424"/>
      <c r="AC230" s="333"/>
      <c r="AD230" s="334"/>
      <c r="AE230" s="424"/>
      <c r="AF230" s="224"/>
      <c r="AG230" s="224"/>
      <c r="AH230" s="335"/>
      <c r="AI230" s="335"/>
      <c r="AJ230" s="224"/>
      <c r="AK230" s="424"/>
      <c r="AL230" s="424"/>
      <c r="AM230" s="333"/>
      <c r="AN230" s="334"/>
      <c r="AO230" s="424"/>
      <c r="AP230" s="224"/>
      <c r="AQ230" s="224"/>
      <c r="AR230" s="335"/>
      <c r="AS230" s="335"/>
      <c r="AT230" s="224"/>
      <c r="AU230" s="424"/>
      <c r="AV230" s="424"/>
      <c r="AW230" s="333"/>
      <c r="AX230" s="334"/>
      <c r="AY230" s="424"/>
      <c r="AZ230" s="224"/>
      <c r="BA230" s="224"/>
      <c r="BB230" s="335"/>
      <c r="BC230" s="335"/>
      <c r="BD230" s="224"/>
      <c r="BE230" s="424"/>
      <c r="BF230" s="424"/>
      <c r="BG230" s="333"/>
      <c r="BH230" s="334"/>
      <c r="BI230" s="424"/>
      <c r="BJ230" s="224"/>
      <c r="BK230" s="224"/>
      <c r="BL230" s="335"/>
      <c r="BM230" s="335"/>
      <c r="BN230" s="224"/>
      <c r="BO230" s="424"/>
      <c r="BP230" s="424"/>
      <c r="BQ230" s="333"/>
      <c r="BR230" s="334"/>
      <c r="BS230" s="424"/>
      <c r="BT230" s="224"/>
      <c r="BU230" s="224"/>
      <c r="BV230" s="335"/>
      <c r="BW230" s="335"/>
      <c r="BX230" s="224"/>
      <c r="BY230" s="424"/>
      <c r="BZ230" s="424"/>
      <c r="CA230" s="333"/>
      <c r="CB230" s="334"/>
      <c r="CC230" s="424"/>
      <c r="CD230" s="224"/>
      <c r="CE230" s="224"/>
      <c r="CF230" s="335"/>
      <c r="CG230" s="335"/>
      <c r="CH230" s="224"/>
      <c r="CI230" s="424"/>
      <c r="CJ230" s="424"/>
      <c r="CK230" s="333"/>
      <c r="CL230" s="334"/>
      <c r="CM230" s="424"/>
      <c r="CN230" s="224"/>
      <c r="CO230" s="224"/>
      <c r="CP230" s="335"/>
      <c r="CQ230" s="335"/>
      <c r="CR230" s="224"/>
      <c r="CS230" s="424"/>
      <c r="CT230" s="424"/>
      <c r="CU230" s="333"/>
      <c r="CV230" s="334"/>
      <c r="CW230" s="424"/>
      <c r="CX230" s="224"/>
      <c r="CY230" s="224"/>
      <c r="CZ230" s="335"/>
      <c r="DA230" s="335"/>
      <c r="DB230" s="224"/>
      <c r="DC230" s="424"/>
      <c r="DD230" s="424"/>
      <c r="DE230" s="333"/>
      <c r="DF230" s="334"/>
      <c r="DG230" s="424"/>
      <c r="DH230" s="224"/>
      <c r="DI230" s="224"/>
      <c r="DJ230" s="335"/>
      <c r="DK230" s="335"/>
      <c r="DL230" s="224"/>
      <c r="DM230" s="424"/>
      <c r="DN230" s="424"/>
      <c r="DO230" s="333"/>
      <c r="DP230" s="334"/>
      <c r="DQ230" s="424"/>
      <c r="DR230" s="224"/>
      <c r="DS230" s="224"/>
      <c r="DT230" s="335"/>
      <c r="DU230" s="335"/>
      <c r="DV230" s="224"/>
      <c r="DW230" s="424"/>
      <c r="DX230" s="424"/>
      <c r="DY230" s="333"/>
      <c r="DZ230" s="334"/>
      <c r="EA230" s="424"/>
      <c r="EB230" s="224"/>
      <c r="EC230" s="224"/>
      <c r="ED230" s="335"/>
      <c r="EE230" s="335"/>
      <c r="EF230" s="224"/>
      <c r="EG230" s="424"/>
      <c r="EH230" s="424"/>
      <c r="EI230" s="333"/>
      <c r="EJ230" s="334"/>
      <c r="EK230" s="424"/>
      <c r="EL230" s="224"/>
      <c r="EM230" s="224"/>
      <c r="EN230" s="335"/>
      <c r="EO230" s="335"/>
      <c r="EP230" s="224"/>
      <c r="EQ230" s="424"/>
      <c r="ER230" s="424"/>
      <c r="ES230" s="333"/>
      <c r="ET230" s="334"/>
      <c r="EU230" s="424"/>
      <c r="EV230" s="224"/>
      <c r="EW230" s="224"/>
      <c r="EX230" s="335"/>
      <c r="EY230" s="335"/>
      <c r="EZ230" s="224"/>
      <c r="FA230" s="424"/>
      <c r="FB230" s="424"/>
      <c r="FC230" s="333"/>
      <c r="FD230" s="334"/>
      <c r="FE230" s="424"/>
      <c r="FF230" s="224"/>
      <c r="FG230" s="224"/>
      <c r="FH230" s="335"/>
      <c r="FI230" s="335"/>
      <c r="FJ230" s="224"/>
      <c r="FK230" s="424"/>
      <c r="FL230" s="424"/>
      <c r="FM230" s="333"/>
      <c r="FN230" s="334"/>
      <c r="FO230" s="424"/>
      <c r="FP230" s="224"/>
      <c r="FQ230" s="224"/>
      <c r="FR230" s="335"/>
      <c r="FS230" s="335"/>
      <c r="FT230" s="224"/>
      <c r="FU230" s="424"/>
      <c r="FV230" s="424"/>
      <c r="FW230" s="333"/>
      <c r="FX230" s="334"/>
      <c r="FY230" s="424"/>
      <c r="FZ230" s="224"/>
      <c r="GA230" s="224"/>
      <c r="GB230" s="335"/>
      <c r="GC230" s="335"/>
      <c r="GD230" s="224"/>
      <c r="GE230" s="424"/>
      <c r="GF230" s="424"/>
      <c r="GG230" s="333"/>
      <c r="GH230" s="334"/>
      <c r="GI230" s="424"/>
      <c r="GJ230" s="224"/>
      <c r="GK230" s="224"/>
      <c r="GL230" s="335"/>
      <c r="GM230" s="335"/>
      <c r="GN230" s="224"/>
      <c r="GO230" s="424"/>
      <c r="GP230" s="424"/>
      <c r="GQ230" s="333"/>
      <c r="GR230" s="334"/>
      <c r="GS230" s="424"/>
      <c r="GT230" s="224"/>
      <c r="GU230" s="224"/>
      <c r="GV230" s="335"/>
      <c r="GW230" s="335"/>
      <c r="GX230" s="224"/>
      <c r="GY230" s="424"/>
      <c r="GZ230" s="424"/>
      <c r="HA230" s="333"/>
      <c r="HB230" s="334"/>
      <c r="HC230" s="424"/>
      <c r="HD230" s="224"/>
      <c r="HE230" s="224"/>
      <c r="HF230" s="335"/>
      <c r="HG230" s="335"/>
      <c r="HH230" s="224"/>
      <c r="HI230" s="424"/>
      <c r="HJ230" s="424"/>
      <c r="HK230" s="333"/>
      <c r="HL230" s="334"/>
      <c r="HM230" s="424"/>
      <c r="HN230" s="224"/>
      <c r="HO230" s="224"/>
      <c r="HP230" s="335"/>
      <c r="HQ230" s="335"/>
      <c r="HR230" s="224"/>
      <c r="HS230" s="424"/>
      <c r="HT230" s="424"/>
      <c r="HU230" s="333"/>
      <c r="HV230" s="334"/>
      <c r="HW230" s="424"/>
      <c r="HX230" s="224"/>
      <c r="HY230" s="224"/>
      <c r="HZ230" s="335"/>
      <c r="IA230" s="335"/>
      <c r="IB230" s="224"/>
      <c r="IC230" s="424"/>
      <c r="ID230" s="424"/>
      <c r="IE230" s="333"/>
      <c r="IF230" s="334"/>
      <c r="IG230" s="424"/>
      <c r="IH230" s="224"/>
      <c r="II230" s="224"/>
      <c r="IJ230" s="335"/>
      <c r="IK230" s="335"/>
      <c r="IL230" s="224"/>
      <c r="IM230" s="424"/>
      <c r="IN230" s="424"/>
      <c r="IO230" s="333"/>
      <c r="IP230" s="334"/>
      <c r="IQ230" s="424"/>
      <c r="IR230" s="224"/>
      <c r="IS230" s="224"/>
      <c r="IT230" s="335"/>
      <c r="IU230" s="335"/>
      <c r="IV230" s="224"/>
      <c r="IW230" s="424"/>
      <c r="IX230" s="424"/>
      <c r="IY230" s="333"/>
      <c r="IZ230" s="334"/>
      <c r="JA230" s="424"/>
      <c r="JB230" s="224"/>
      <c r="JC230" s="224"/>
      <c r="JD230" s="335"/>
      <c r="JE230" s="335"/>
      <c r="JF230" s="224"/>
      <c r="JG230" s="424"/>
      <c r="JH230" s="424"/>
      <c r="JI230" s="333"/>
      <c r="JJ230" s="334"/>
      <c r="JK230" s="424"/>
      <c r="JL230" s="224"/>
      <c r="JM230" s="224"/>
      <c r="JN230" s="335"/>
      <c r="JO230" s="335"/>
      <c r="JP230" s="224"/>
      <c r="JQ230" s="424"/>
      <c r="JR230" s="424"/>
      <c r="JS230" s="333"/>
      <c r="JT230" s="334"/>
      <c r="JU230" s="424"/>
      <c r="JV230" s="224"/>
      <c r="JW230" s="224"/>
      <c r="JX230" s="335"/>
      <c r="JY230" s="335"/>
      <c r="JZ230" s="224"/>
      <c r="KA230" s="424"/>
      <c r="KB230" s="424"/>
      <c r="KC230" s="333"/>
      <c r="KD230" s="334"/>
      <c r="KE230" s="424"/>
      <c r="KF230" s="224"/>
      <c r="KG230" s="224"/>
      <c r="KH230" s="335"/>
      <c r="KI230" s="335"/>
      <c r="KJ230" s="224"/>
      <c r="KK230" s="424"/>
      <c r="KL230" s="424"/>
      <c r="KM230" s="333"/>
      <c r="KN230" s="334"/>
      <c r="KO230" s="424"/>
      <c r="KP230" s="224"/>
      <c r="KQ230" s="224"/>
      <c r="KR230" s="335"/>
      <c r="KS230" s="335"/>
      <c r="KT230" s="224"/>
      <c r="KU230" s="424"/>
      <c r="KV230" s="424"/>
      <c r="KW230" s="333"/>
      <c r="KX230" s="334"/>
      <c r="KY230" s="424"/>
      <c r="KZ230" s="224"/>
      <c r="LA230" s="224"/>
      <c r="LB230" s="335"/>
      <c r="LC230" s="335"/>
      <c r="LD230" s="224"/>
      <c r="LE230" s="424"/>
      <c r="LF230" s="424"/>
      <c r="LG230" s="333"/>
      <c r="LH230" s="334"/>
      <c r="LI230" s="424"/>
      <c r="LJ230" s="224"/>
      <c r="LK230" s="224"/>
      <c r="LL230" s="335"/>
      <c r="LM230" s="335"/>
      <c r="LN230" s="224"/>
      <c r="LO230" s="424"/>
      <c r="LP230" s="424"/>
      <c r="LQ230" s="333"/>
      <c r="LR230" s="334"/>
      <c r="LS230" s="424"/>
      <c r="LT230" s="224"/>
      <c r="LU230" s="224"/>
      <c r="LV230" s="335"/>
      <c r="LW230" s="335"/>
      <c r="LX230" s="224"/>
      <c r="LY230" s="424"/>
      <c r="LZ230" s="424"/>
      <c r="MA230" s="333"/>
      <c r="MB230" s="334"/>
      <c r="MC230" s="424"/>
      <c r="MD230" s="224"/>
      <c r="ME230" s="224"/>
      <c r="MF230" s="335"/>
      <c r="MG230" s="335"/>
      <c r="MH230" s="224"/>
      <c r="MI230" s="424"/>
      <c r="MJ230" s="424"/>
      <c r="MK230" s="333"/>
      <c r="ML230" s="334"/>
      <c r="MM230" s="424"/>
      <c r="MN230" s="224"/>
      <c r="MO230" s="224"/>
      <c r="MP230" s="335"/>
      <c r="MQ230" s="335"/>
      <c r="MR230" s="224"/>
      <c r="MS230" s="424"/>
      <c r="MT230" s="424"/>
      <c r="MU230" s="333"/>
      <c r="MV230" s="334"/>
      <c r="MW230" s="424"/>
      <c r="MX230" s="224"/>
      <c r="MY230" s="224"/>
      <c r="MZ230" s="335"/>
      <c r="NA230" s="335"/>
      <c r="NB230" s="224"/>
      <c r="NC230" s="424"/>
      <c r="ND230" s="424"/>
      <c r="NE230" s="333"/>
      <c r="NF230" s="334"/>
      <c r="NG230" s="424"/>
      <c r="NH230" s="224"/>
      <c r="NI230" s="224"/>
      <c r="NJ230" s="335"/>
      <c r="NK230" s="335"/>
      <c r="NL230" s="224"/>
      <c r="NM230" s="424"/>
      <c r="NN230" s="424"/>
      <c r="NO230" s="333"/>
      <c r="NP230" s="334"/>
      <c r="NQ230" s="424"/>
      <c r="NR230" s="224"/>
      <c r="NS230" s="224"/>
      <c r="NT230" s="335"/>
      <c r="NU230" s="335"/>
      <c r="NV230" s="224"/>
      <c r="NW230" s="424"/>
      <c r="NX230" s="424"/>
      <c r="NY230" s="333"/>
      <c r="NZ230" s="334"/>
      <c r="OA230" s="424"/>
      <c r="OB230" s="224"/>
      <c r="OC230" s="224"/>
      <c r="OD230" s="335"/>
      <c r="OE230" s="335"/>
      <c r="OF230" s="224"/>
      <c r="OG230" s="424"/>
      <c r="OH230" s="424"/>
      <c r="OI230" s="333"/>
      <c r="OJ230" s="334"/>
      <c r="OK230" s="424"/>
      <c r="OL230" s="224"/>
      <c r="OM230" s="224"/>
      <c r="ON230" s="335"/>
      <c r="OO230" s="335"/>
      <c r="OP230" s="224"/>
      <c r="OQ230" s="424"/>
      <c r="OR230" s="424"/>
      <c r="OS230" s="333"/>
      <c r="OT230" s="334"/>
      <c r="OU230" s="424"/>
      <c r="OV230" s="224"/>
      <c r="OW230" s="224"/>
      <c r="OX230" s="335"/>
      <c r="OY230" s="335"/>
      <c r="OZ230" s="224"/>
      <c r="PA230" s="424"/>
      <c r="PB230" s="424"/>
      <c r="PC230" s="333"/>
      <c r="PD230" s="334"/>
      <c r="PE230" s="424"/>
      <c r="PF230" s="224"/>
      <c r="PG230" s="224"/>
      <c r="PH230" s="335"/>
      <c r="PI230" s="335"/>
      <c r="PJ230" s="224"/>
      <c r="PK230" s="424"/>
      <c r="PL230" s="424"/>
      <c r="PM230" s="333"/>
      <c r="PN230" s="334"/>
      <c r="PO230" s="424"/>
      <c r="PP230" s="224"/>
      <c r="PQ230" s="224"/>
      <c r="PR230" s="335"/>
      <c r="PS230" s="335"/>
      <c r="PT230" s="224"/>
      <c r="PU230" s="424"/>
      <c r="PV230" s="424"/>
      <c r="PW230" s="333"/>
      <c r="PX230" s="334"/>
      <c r="PY230" s="424"/>
      <c r="PZ230" s="224"/>
      <c r="QA230" s="224"/>
      <c r="QB230" s="335"/>
      <c r="QC230" s="335"/>
      <c r="QD230" s="224"/>
      <c r="QE230" s="424"/>
      <c r="QF230" s="424"/>
      <c r="QG230" s="333"/>
      <c r="QH230" s="334"/>
      <c r="QI230" s="424"/>
      <c r="QJ230" s="224"/>
      <c r="QK230" s="224"/>
      <c r="QL230" s="335"/>
      <c r="QM230" s="335"/>
      <c r="QN230" s="224"/>
      <c r="QO230" s="424"/>
      <c r="QP230" s="424"/>
      <c r="QQ230" s="333"/>
      <c r="QR230" s="334"/>
      <c r="QS230" s="424"/>
      <c r="QT230" s="224"/>
      <c r="QU230" s="224"/>
      <c r="QV230" s="335"/>
      <c r="QW230" s="335"/>
      <c r="QX230" s="224"/>
      <c r="QY230" s="424"/>
      <c r="QZ230" s="424"/>
      <c r="RA230" s="333"/>
      <c r="RB230" s="334"/>
      <c r="RC230" s="424"/>
      <c r="RD230" s="224"/>
      <c r="RE230" s="224"/>
      <c r="RF230" s="335"/>
      <c r="RG230" s="335"/>
      <c r="RH230" s="224"/>
      <c r="RI230" s="424"/>
      <c r="RJ230" s="424"/>
      <c r="RK230" s="333"/>
      <c r="RL230" s="334"/>
      <c r="RM230" s="424"/>
      <c r="RN230" s="224"/>
      <c r="RO230" s="224"/>
      <c r="RP230" s="335"/>
      <c r="RQ230" s="335"/>
      <c r="RR230" s="224"/>
      <c r="RS230" s="424"/>
      <c r="RT230" s="424"/>
      <c r="RU230" s="333"/>
      <c r="RV230" s="334"/>
      <c r="RW230" s="424"/>
      <c r="RX230" s="224"/>
      <c r="RY230" s="224"/>
      <c r="RZ230" s="335"/>
      <c r="SA230" s="335"/>
      <c r="SB230" s="224"/>
      <c r="SC230" s="424"/>
      <c r="SD230" s="424"/>
      <c r="SE230" s="333"/>
      <c r="SF230" s="334"/>
      <c r="SG230" s="424"/>
      <c r="SH230" s="224"/>
      <c r="SI230" s="224"/>
      <c r="SJ230" s="335"/>
      <c r="SK230" s="335"/>
      <c r="SL230" s="224"/>
      <c r="SM230" s="424"/>
      <c r="SN230" s="424"/>
      <c r="SO230" s="333"/>
      <c r="SP230" s="334"/>
      <c r="SQ230" s="424"/>
      <c r="SR230" s="224"/>
      <c r="SS230" s="224"/>
      <c r="ST230" s="335"/>
      <c r="SU230" s="335"/>
      <c r="SV230" s="224"/>
      <c r="SW230" s="424"/>
      <c r="SX230" s="424"/>
      <c r="SY230" s="333"/>
      <c r="SZ230" s="334"/>
      <c r="TA230" s="424"/>
      <c r="TB230" s="224"/>
      <c r="TC230" s="224"/>
      <c r="TD230" s="335"/>
      <c r="TE230" s="335"/>
      <c r="TF230" s="224"/>
      <c r="TG230" s="424"/>
      <c r="TH230" s="424"/>
      <c r="TI230" s="333"/>
      <c r="TJ230" s="334"/>
      <c r="TK230" s="424"/>
      <c r="TL230" s="224"/>
      <c r="TM230" s="224"/>
      <c r="TN230" s="335"/>
      <c r="TO230" s="335"/>
      <c r="TP230" s="224"/>
      <c r="TQ230" s="424"/>
      <c r="TR230" s="424"/>
      <c r="TS230" s="333"/>
      <c r="TT230" s="334"/>
      <c r="TU230" s="424"/>
      <c r="TV230" s="224"/>
      <c r="TW230" s="224"/>
      <c r="TX230" s="335"/>
      <c r="TY230" s="335"/>
      <c r="TZ230" s="224"/>
      <c r="UA230" s="424"/>
      <c r="UB230" s="424"/>
      <c r="UC230" s="333"/>
      <c r="UD230" s="334"/>
      <c r="UE230" s="424"/>
      <c r="UF230" s="224"/>
      <c r="UG230" s="224"/>
      <c r="UH230" s="335"/>
      <c r="UI230" s="335"/>
      <c r="UJ230" s="224"/>
      <c r="UK230" s="424"/>
      <c r="UL230" s="424"/>
      <c r="UM230" s="333"/>
      <c r="UN230" s="334"/>
      <c r="UO230" s="424"/>
      <c r="UP230" s="224"/>
      <c r="UQ230" s="224"/>
      <c r="UR230" s="335"/>
      <c r="US230" s="335"/>
      <c r="UT230" s="224"/>
      <c r="UU230" s="424"/>
      <c r="UV230" s="424"/>
      <c r="UW230" s="333"/>
      <c r="UX230" s="334"/>
      <c r="UY230" s="424"/>
      <c r="UZ230" s="224"/>
      <c r="VA230" s="224"/>
      <c r="VB230" s="335"/>
      <c r="VC230" s="335"/>
      <c r="VD230" s="224"/>
      <c r="VE230" s="424"/>
      <c r="VF230" s="424"/>
      <c r="VG230" s="333"/>
      <c r="VH230" s="334"/>
      <c r="VI230" s="424"/>
      <c r="VJ230" s="224"/>
      <c r="VK230" s="224"/>
      <c r="VL230" s="335"/>
      <c r="VM230" s="335"/>
      <c r="VN230" s="224"/>
      <c r="VO230" s="424"/>
      <c r="VP230" s="424"/>
      <c r="VQ230" s="333"/>
      <c r="VR230" s="334"/>
      <c r="VS230" s="424"/>
      <c r="VT230" s="224"/>
      <c r="VU230" s="224"/>
      <c r="VV230" s="335"/>
      <c r="VW230" s="335"/>
      <c r="VX230" s="224"/>
      <c r="VY230" s="424"/>
      <c r="VZ230" s="424"/>
      <c r="WA230" s="333"/>
      <c r="WB230" s="334"/>
      <c r="WC230" s="424"/>
      <c r="WD230" s="224"/>
      <c r="WE230" s="224"/>
      <c r="WF230" s="335"/>
      <c r="WG230" s="335"/>
      <c r="WH230" s="224"/>
      <c r="WI230" s="424"/>
      <c r="WJ230" s="424"/>
      <c r="WK230" s="333"/>
      <c r="WL230" s="334"/>
      <c r="WM230" s="424"/>
      <c r="WN230" s="224"/>
      <c r="WO230" s="224"/>
      <c r="WP230" s="335"/>
      <c r="WQ230" s="335"/>
      <c r="WR230" s="224"/>
      <c r="WS230" s="424"/>
      <c r="WT230" s="424"/>
      <c r="WU230" s="333"/>
      <c r="WV230" s="334"/>
      <c r="WW230" s="424"/>
      <c r="WX230" s="224"/>
      <c r="WY230" s="224"/>
      <c r="WZ230" s="335"/>
      <c r="XA230" s="335"/>
      <c r="XB230" s="224"/>
      <c r="XC230" s="424"/>
      <c r="XD230" s="424"/>
      <c r="XE230" s="333"/>
      <c r="XF230" s="334"/>
      <c r="XG230" s="424"/>
      <c r="XH230" s="224"/>
      <c r="XI230" s="224"/>
      <c r="XJ230" s="335"/>
      <c r="XK230" s="335"/>
      <c r="XL230" s="224"/>
      <c r="XM230" s="424"/>
      <c r="XN230" s="424"/>
      <c r="XO230" s="333"/>
      <c r="XP230" s="334"/>
      <c r="XQ230" s="424"/>
      <c r="XR230" s="224"/>
      <c r="XS230" s="224"/>
      <c r="XT230" s="335"/>
      <c r="XU230" s="335"/>
      <c r="XV230" s="224"/>
      <c r="XW230" s="424"/>
      <c r="XX230" s="424"/>
      <c r="XY230" s="333"/>
      <c r="XZ230" s="334"/>
      <c r="YA230" s="424"/>
      <c r="YB230" s="224"/>
      <c r="YC230" s="224"/>
      <c r="YD230" s="335"/>
      <c r="YE230" s="335"/>
      <c r="YF230" s="224"/>
      <c r="YG230" s="424"/>
      <c r="YH230" s="424"/>
      <c r="YI230" s="333"/>
      <c r="YJ230" s="334"/>
      <c r="YK230" s="424"/>
      <c r="YL230" s="224"/>
      <c r="YM230" s="224"/>
      <c r="YN230" s="335"/>
      <c r="YO230" s="335"/>
      <c r="YP230" s="224"/>
      <c r="YQ230" s="424"/>
      <c r="YR230" s="424"/>
      <c r="YS230" s="333"/>
      <c r="YT230" s="334"/>
      <c r="YU230" s="424"/>
      <c r="YV230" s="224"/>
      <c r="YW230" s="224"/>
      <c r="YX230" s="335"/>
      <c r="YY230" s="335"/>
      <c r="YZ230" s="224"/>
      <c r="ZA230" s="424"/>
      <c r="ZB230" s="424"/>
      <c r="ZC230" s="333"/>
      <c r="ZD230" s="334"/>
      <c r="ZE230" s="424"/>
      <c r="ZF230" s="224"/>
      <c r="ZG230" s="224"/>
      <c r="ZH230" s="335"/>
      <c r="ZI230" s="335"/>
      <c r="ZJ230" s="224"/>
      <c r="ZK230" s="424"/>
      <c r="ZL230" s="424"/>
      <c r="ZM230" s="333"/>
      <c r="ZN230" s="334"/>
      <c r="ZO230" s="424"/>
      <c r="ZP230" s="224"/>
      <c r="ZQ230" s="224"/>
      <c r="ZR230" s="335"/>
      <c r="ZS230" s="335"/>
      <c r="ZT230" s="224"/>
      <c r="ZU230" s="424"/>
      <c r="ZV230" s="424"/>
      <c r="ZW230" s="333"/>
      <c r="ZX230" s="334"/>
      <c r="ZY230" s="424"/>
      <c r="ZZ230" s="224"/>
      <c r="AAA230" s="224"/>
      <c r="AAB230" s="335"/>
      <c r="AAC230" s="335"/>
      <c r="AAD230" s="224"/>
      <c r="AAE230" s="424"/>
      <c r="AAF230" s="424"/>
      <c r="AAG230" s="333"/>
      <c r="AAH230" s="334"/>
      <c r="AAI230" s="424"/>
      <c r="AAJ230" s="224"/>
      <c r="AAK230" s="224"/>
      <c r="AAL230" s="335"/>
      <c r="AAM230" s="335"/>
      <c r="AAN230" s="224"/>
      <c r="AAO230" s="424"/>
      <c r="AAP230" s="424"/>
      <c r="AAQ230" s="333"/>
      <c r="AAR230" s="334"/>
      <c r="AAS230" s="424"/>
      <c r="AAT230" s="224"/>
      <c r="AAU230" s="224"/>
      <c r="AAV230" s="335"/>
      <c r="AAW230" s="335"/>
      <c r="AAX230" s="224"/>
      <c r="AAY230" s="424"/>
      <c r="AAZ230" s="424"/>
      <c r="ABA230" s="333"/>
      <c r="ABB230" s="334"/>
      <c r="ABC230" s="424"/>
      <c r="ABD230" s="224"/>
      <c r="ABE230" s="224"/>
      <c r="ABF230" s="335"/>
      <c r="ABG230" s="335"/>
      <c r="ABH230" s="224"/>
      <c r="ABI230" s="424"/>
      <c r="ABJ230" s="424"/>
      <c r="ABK230" s="333"/>
      <c r="ABL230" s="334"/>
      <c r="ABM230" s="424"/>
      <c r="ABN230" s="224"/>
      <c r="ABO230" s="224"/>
      <c r="ABP230" s="335"/>
      <c r="ABQ230" s="335"/>
      <c r="ABR230" s="224"/>
      <c r="ABS230" s="424"/>
      <c r="ABT230" s="424"/>
      <c r="ABU230" s="333"/>
      <c r="ABV230" s="334"/>
      <c r="ABW230" s="424"/>
      <c r="ABX230" s="224"/>
      <c r="ABY230" s="224"/>
      <c r="ABZ230" s="335"/>
      <c r="ACA230" s="335"/>
      <c r="ACB230" s="224"/>
      <c r="ACC230" s="424"/>
      <c r="ACD230" s="424"/>
      <c r="ACE230" s="333"/>
      <c r="ACF230" s="334"/>
      <c r="ACG230" s="424"/>
      <c r="ACH230" s="224"/>
      <c r="ACI230" s="224"/>
      <c r="ACJ230" s="335"/>
      <c r="ACK230" s="335"/>
      <c r="ACL230" s="224"/>
      <c r="ACM230" s="424"/>
      <c r="ACN230" s="424"/>
      <c r="ACO230" s="333"/>
      <c r="ACP230" s="334"/>
      <c r="ACQ230" s="424"/>
      <c r="ACR230" s="224"/>
      <c r="ACS230" s="224"/>
      <c r="ACT230" s="335"/>
      <c r="ACU230" s="335"/>
      <c r="ACV230" s="224"/>
      <c r="ACW230" s="424"/>
      <c r="ACX230" s="424"/>
      <c r="ACY230" s="333"/>
      <c r="ACZ230" s="334"/>
      <c r="ADA230" s="424"/>
      <c r="ADB230" s="224"/>
      <c r="ADC230" s="224"/>
      <c r="ADD230" s="335"/>
      <c r="ADE230" s="335"/>
      <c r="ADF230" s="224"/>
      <c r="ADG230" s="424"/>
      <c r="ADH230" s="424"/>
      <c r="ADI230" s="333"/>
      <c r="ADJ230" s="334"/>
      <c r="ADK230" s="424"/>
      <c r="ADL230" s="224"/>
      <c r="ADM230" s="224"/>
      <c r="ADN230" s="335"/>
      <c r="ADO230" s="335"/>
      <c r="ADP230" s="224"/>
      <c r="ADQ230" s="424"/>
      <c r="ADR230" s="424"/>
      <c r="ADS230" s="333"/>
      <c r="ADT230" s="334"/>
      <c r="ADU230" s="424"/>
      <c r="ADV230" s="224"/>
      <c r="ADW230" s="224"/>
      <c r="ADX230" s="335"/>
      <c r="ADY230" s="335"/>
      <c r="ADZ230" s="224"/>
      <c r="AEA230" s="424"/>
      <c r="AEB230" s="424"/>
      <c r="AEC230" s="333"/>
      <c r="AED230" s="334"/>
      <c r="AEE230" s="424"/>
      <c r="AEF230" s="224"/>
      <c r="AEG230" s="224"/>
      <c r="AEH230" s="335"/>
      <c r="AEI230" s="335"/>
      <c r="AEJ230" s="224"/>
      <c r="AEK230" s="424"/>
      <c r="AEL230" s="424"/>
      <c r="AEM230" s="333"/>
      <c r="AEN230" s="334"/>
      <c r="AEO230" s="424"/>
      <c r="AEP230" s="224"/>
      <c r="AEQ230" s="224"/>
      <c r="AER230" s="335"/>
      <c r="AES230" s="335"/>
      <c r="AET230" s="224"/>
      <c r="AEU230" s="424"/>
      <c r="AEV230" s="424"/>
      <c r="AEW230" s="333"/>
      <c r="AEX230" s="334"/>
      <c r="AEY230" s="424"/>
      <c r="AEZ230" s="224"/>
      <c r="AFA230" s="224"/>
      <c r="AFB230" s="335"/>
      <c r="AFC230" s="335"/>
      <c r="AFD230" s="224"/>
      <c r="AFE230" s="424"/>
      <c r="AFF230" s="424"/>
      <c r="AFG230" s="333"/>
      <c r="AFH230" s="334"/>
      <c r="AFI230" s="424"/>
      <c r="AFJ230" s="224"/>
      <c r="AFK230" s="224"/>
      <c r="AFL230" s="335"/>
      <c r="AFM230" s="335"/>
      <c r="AFN230" s="224"/>
      <c r="AFO230" s="424"/>
      <c r="AFP230" s="424"/>
      <c r="AFQ230" s="333"/>
      <c r="AFR230" s="334"/>
      <c r="AFS230" s="424"/>
      <c r="AFT230" s="224"/>
      <c r="AFU230" s="224"/>
      <c r="AFV230" s="335"/>
      <c r="AFW230" s="335"/>
      <c r="AFX230" s="224"/>
      <c r="AFY230" s="424"/>
      <c r="AFZ230" s="424"/>
      <c r="AGA230" s="333"/>
      <c r="AGB230" s="334"/>
      <c r="AGC230" s="424"/>
      <c r="AGD230" s="224"/>
      <c r="AGE230" s="224"/>
      <c r="AGF230" s="335"/>
      <c r="AGG230" s="335"/>
      <c r="AGH230" s="224"/>
      <c r="AGI230" s="424"/>
      <c r="AGJ230" s="424"/>
      <c r="AGK230" s="333"/>
      <c r="AGL230" s="334"/>
      <c r="AGM230" s="424"/>
      <c r="AGN230" s="224"/>
      <c r="AGO230" s="224"/>
      <c r="AGP230" s="335"/>
      <c r="AGQ230" s="335"/>
      <c r="AGR230" s="224"/>
      <c r="AGS230" s="424"/>
      <c r="AGT230" s="424"/>
      <c r="AGU230" s="333"/>
      <c r="AGV230" s="334"/>
      <c r="AGW230" s="424"/>
      <c r="AGX230" s="224"/>
      <c r="AGY230" s="224"/>
      <c r="AGZ230" s="335"/>
      <c r="AHA230" s="335"/>
      <c r="AHB230" s="224"/>
      <c r="AHC230" s="424"/>
      <c r="AHD230" s="424"/>
      <c r="AHE230" s="333"/>
      <c r="AHF230" s="334"/>
      <c r="AHG230" s="424"/>
      <c r="AHH230" s="224"/>
      <c r="AHI230" s="224"/>
      <c r="AHJ230" s="335"/>
      <c r="AHK230" s="335"/>
      <c r="AHL230" s="224"/>
      <c r="AHM230" s="424"/>
      <c r="AHN230" s="424"/>
      <c r="AHO230" s="333"/>
      <c r="AHP230" s="334"/>
      <c r="AHQ230" s="424"/>
      <c r="AHR230" s="224"/>
      <c r="AHS230" s="224"/>
      <c r="AHT230" s="335"/>
      <c r="AHU230" s="335"/>
      <c r="AHV230" s="224"/>
      <c r="AHW230" s="424"/>
      <c r="AHX230" s="424"/>
      <c r="AHY230" s="333"/>
      <c r="AHZ230" s="334"/>
      <c r="AIA230" s="424"/>
      <c r="AIB230" s="224"/>
      <c r="AIC230" s="224"/>
      <c r="AID230" s="335"/>
      <c r="AIE230" s="335"/>
      <c r="AIF230" s="224"/>
      <c r="AIG230" s="424"/>
      <c r="AIH230" s="424"/>
      <c r="AII230" s="333"/>
      <c r="AIJ230" s="334"/>
      <c r="AIK230" s="424"/>
      <c r="AIL230" s="224"/>
      <c r="AIM230" s="224"/>
      <c r="AIN230" s="335"/>
      <c r="AIO230" s="335"/>
      <c r="AIP230" s="224"/>
      <c r="AIQ230" s="424"/>
      <c r="AIR230" s="424"/>
      <c r="AIS230" s="333"/>
      <c r="AIT230" s="334"/>
      <c r="AIU230" s="424"/>
      <c r="AIV230" s="224"/>
      <c r="AIW230" s="224"/>
      <c r="AIX230" s="335"/>
      <c r="AIY230" s="335"/>
      <c r="AIZ230" s="224"/>
      <c r="AJA230" s="424"/>
      <c r="AJB230" s="424"/>
      <c r="AJC230" s="333"/>
      <c r="AJD230" s="334"/>
      <c r="AJE230" s="424"/>
      <c r="AJF230" s="224"/>
      <c r="AJG230" s="224"/>
      <c r="AJH230" s="335"/>
      <c r="AJI230" s="335"/>
      <c r="AJJ230" s="224"/>
      <c r="AJK230" s="424"/>
      <c r="AJL230" s="424"/>
      <c r="AJM230" s="333"/>
      <c r="AJN230" s="334"/>
      <c r="AJO230" s="424"/>
      <c r="AJP230" s="224"/>
      <c r="AJQ230" s="224"/>
      <c r="AJR230" s="335"/>
      <c r="AJS230" s="335"/>
      <c r="AJT230" s="224"/>
      <c r="AJU230" s="424"/>
      <c r="AJV230" s="424"/>
      <c r="AJW230" s="333"/>
      <c r="AJX230" s="334"/>
      <c r="AJY230" s="424"/>
      <c r="AJZ230" s="224"/>
      <c r="AKA230" s="224"/>
      <c r="AKB230" s="335"/>
      <c r="AKC230" s="335"/>
      <c r="AKD230" s="224"/>
      <c r="AKE230" s="424"/>
      <c r="AKF230" s="424"/>
      <c r="AKG230" s="333"/>
      <c r="AKH230" s="334"/>
      <c r="AKI230" s="424"/>
      <c r="AKJ230" s="224"/>
      <c r="AKK230" s="224"/>
      <c r="AKL230" s="335"/>
      <c r="AKM230" s="335"/>
      <c r="AKN230" s="224"/>
      <c r="AKO230" s="424"/>
      <c r="AKP230" s="424"/>
      <c r="AKQ230" s="333"/>
      <c r="AKR230" s="334"/>
      <c r="AKS230" s="424"/>
      <c r="AKT230" s="224"/>
      <c r="AKU230" s="224"/>
      <c r="AKV230" s="335"/>
      <c r="AKW230" s="335"/>
      <c r="AKX230" s="224"/>
      <c r="AKY230" s="424"/>
      <c r="AKZ230" s="424"/>
      <c r="ALA230" s="333"/>
      <c r="ALB230" s="334"/>
      <c r="ALC230" s="424"/>
      <c r="ALD230" s="224"/>
      <c r="ALE230" s="224"/>
      <c r="ALF230" s="335"/>
      <c r="ALG230" s="335"/>
      <c r="ALH230" s="224"/>
      <c r="ALI230" s="424"/>
      <c r="ALJ230" s="424"/>
      <c r="ALK230" s="333"/>
      <c r="ALL230" s="334"/>
      <c r="ALM230" s="424"/>
      <c r="ALN230" s="224"/>
      <c r="ALO230" s="224"/>
      <c r="ALP230" s="335"/>
      <c r="ALQ230" s="335"/>
      <c r="ALR230" s="224"/>
      <c r="ALS230" s="424"/>
      <c r="ALT230" s="424"/>
      <c r="ALU230" s="333"/>
      <c r="ALV230" s="334"/>
      <c r="ALW230" s="424"/>
      <c r="ALX230" s="224"/>
      <c r="ALY230" s="224"/>
      <c r="ALZ230" s="335"/>
      <c r="AMA230" s="335"/>
      <c r="AMB230" s="224"/>
      <c r="AMC230" s="424"/>
      <c r="AMD230" s="424"/>
      <c r="AME230" s="333"/>
      <c r="AMF230" s="334"/>
      <c r="AMG230" s="424"/>
      <c r="AMH230" s="224"/>
      <c r="AMI230" s="224"/>
      <c r="AMJ230" s="335"/>
      <c r="AMK230" s="335"/>
      <c r="AML230" s="224"/>
      <c r="AMM230" s="424"/>
      <c r="AMN230" s="424"/>
      <c r="AMO230" s="333"/>
      <c r="AMP230" s="334"/>
      <c r="AMQ230" s="424"/>
      <c r="AMR230" s="224"/>
      <c r="AMS230" s="224"/>
      <c r="AMT230" s="335"/>
      <c r="AMU230" s="335"/>
      <c r="AMV230" s="224"/>
      <c r="AMW230" s="424"/>
      <c r="AMX230" s="424"/>
      <c r="AMY230" s="333"/>
      <c r="AMZ230" s="334"/>
      <c r="ANA230" s="424"/>
      <c r="ANB230" s="224"/>
      <c r="ANC230" s="224"/>
      <c r="AND230" s="335"/>
      <c r="ANE230" s="335"/>
      <c r="ANF230" s="224"/>
      <c r="ANG230" s="424"/>
      <c r="ANH230" s="424"/>
      <c r="ANI230" s="333"/>
      <c r="ANJ230" s="334"/>
      <c r="ANK230" s="424"/>
      <c r="ANL230" s="224"/>
      <c r="ANM230" s="224"/>
      <c r="ANN230" s="335"/>
      <c r="ANO230" s="335"/>
      <c r="ANP230" s="224"/>
      <c r="ANQ230" s="424"/>
      <c r="ANR230" s="424"/>
      <c r="ANS230" s="333"/>
      <c r="ANT230" s="334"/>
      <c r="ANU230" s="424"/>
      <c r="ANV230" s="224"/>
      <c r="ANW230" s="224"/>
      <c r="ANX230" s="335"/>
      <c r="ANY230" s="335"/>
      <c r="ANZ230" s="224"/>
      <c r="AOA230" s="424"/>
      <c r="AOB230" s="424"/>
      <c r="AOC230" s="333"/>
      <c r="AOD230" s="334"/>
      <c r="AOE230" s="424"/>
      <c r="AOF230" s="224"/>
      <c r="AOG230" s="224"/>
      <c r="AOH230" s="335"/>
      <c r="AOI230" s="335"/>
      <c r="AOJ230" s="224"/>
      <c r="AOK230" s="424"/>
      <c r="AOL230" s="424"/>
      <c r="AOM230" s="333"/>
      <c r="AON230" s="334"/>
      <c r="AOO230" s="424"/>
      <c r="AOP230" s="224"/>
      <c r="AOQ230" s="224"/>
      <c r="AOR230" s="335"/>
      <c r="AOS230" s="335"/>
      <c r="AOT230" s="224"/>
      <c r="AOU230" s="424"/>
      <c r="AOV230" s="424"/>
      <c r="AOW230" s="333"/>
      <c r="AOX230" s="334"/>
      <c r="AOY230" s="424"/>
      <c r="AOZ230" s="224"/>
      <c r="APA230" s="224"/>
      <c r="APB230" s="335"/>
      <c r="APC230" s="335"/>
      <c r="APD230" s="224"/>
      <c r="APE230" s="424"/>
      <c r="APF230" s="424"/>
      <c r="APG230" s="333"/>
      <c r="APH230" s="334"/>
      <c r="API230" s="424"/>
      <c r="APJ230" s="224"/>
      <c r="APK230" s="224"/>
      <c r="APL230" s="335"/>
      <c r="APM230" s="335"/>
      <c r="APN230" s="224"/>
      <c r="APO230" s="424"/>
      <c r="APP230" s="424"/>
      <c r="APQ230" s="333"/>
      <c r="APR230" s="334"/>
      <c r="APS230" s="424"/>
      <c r="APT230" s="224"/>
      <c r="APU230" s="224"/>
      <c r="APV230" s="335"/>
      <c r="APW230" s="335"/>
      <c r="APX230" s="224"/>
      <c r="APY230" s="424"/>
      <c r="APZ230" s="424"/>
      <c r="AQA230" s="333"/>
      <c r="AQB230" s="334"/>
      <c r="AQC230" s="424"/>
      <c r="AQD230" s="224"/>
      <c r="AQE230" s="224"/>
      <c r="AQF230" s="335"/>
      <c r="AQG230" s="335"/>
      <c r="AQH230" s="224"/>
      <c r="AQI230" s="424"/>
      <c r="AQJ230" s="424"/>
      <c r="AQK230" s="333"/>
      <c r="AQL230" s="334"/>
      <c r="AQM230" s="424"/>
      <c r="AQN230" s="224"/>
      <c r="AQO230" s="224"/>
      <c r="AQP230" s="335"/>
      <c r="AQQ230" s="335"/>
      <c r="AQR230" s="224"/>
      <c r="AQS230" s="424"/>
      <c r="AQT230" s="424"/>
      <c r="AQU230" s="333"/>
      <c r="AQV230" s="334"/>
      <c r="AQW230" s="424"/>
      <c r="AQX230" s="224"/>
      <c r="AQY230" s="224"/>
      <c r="AQZ230" s="335"/>
      <c r="ARA230" s="335"/>
      <c r="ARB230" s="224"/>
      <c r="ARC230" s="424"/>
      <c r="ARD230" s="424"/>
      <c r="ARE230" s="333"/>
      <c r="ARF230" s="334"/>
      <c r="ARG230" s="424"/>
      <c r="ARH230" s="224"/>
      <c r="ARI230" s="224"/>
      <c r="ARJ230" s="335"/>
      <c r="ARK230" s="335"/>
      <c r="ARL230" s="224"/>
      <c r="ARM230" s="424"/>
      <c r="ARN230" s="424"/>
      <c r="ARO230" s="333"/>
      <c r="ARP230" s="334"/>
      <c r="ARQ230" s="424"/>
      <c r="ARR230" s="224"/>
      <c r="ARS230" s="224"/>
      <c r="ART230" s="335"/>
      <c r="ARU230" s="335"/>
      <c r="ARV230" s="224"/>
      <c r="ARW230" s="424"/>
      <c r="ARX230" s="424"/>
      <c r="ARY230" s="333"/>
      <c r="ARZ230" s="334"/>
      <c r="ASA230" s="424"/>
      <c r="ASB230" s="224"/>
      <c r="ASC230" s="224"/>
      <c r="ASD230" s="335"/>
      <c r="ASE230" s="335"/>
      <c r="ASF230" s="224"/>
      <c r="ASG230" s="424"/>
      <c r="ASH230" s="424"/>
      <c r="ASI230" s="333"/>
      <c r="ASJ230" s="334"/>
      <c r="ASK230" s="424"/>
      <c r="ASL230" s="224"/>
      <c r="ASM230" s="224"/>
      <c r="ASN230" s="335"/>
      <c r="ASO230" s="335"/>
      <c r="ASP230" s="224"/>
      <c r="ASQ230" s="424"/>
      <c r="ASR230" s="424"/>
      <c r="ASS230" s="333"/>
      <c r="AST230" s="334"/>
      <c r="ASU230" s="424"/>
      <c r="ASV230" s="224"/>
      <c r="ASW230" s="224"/>
      <c r="ASX230" s="335"/>
      <c r="ASY230" s="335"/>
      <c r="ASZ230" s="224"/>
      <c r="ATA230" s="424"/>
      <c r="ATB230" s="424"/>
      <c r="ATC230" s="333"/>
      <c r="ATD230" s="334"/>
      <c r="ATE230" s="424"/>
      <c r="ATF230" s="224"/>
      <c r="ATG230" s="224"/>
      <c r="ATH230" s="335"/>
      <c r="ATI230" s="335"/>
      <c r="ATJ230" s="224"/>
      <c r="ATK230" s="424"/>
      <c r="ATL230" s="424"/>
      <c r="ATM230" s="333"/>
      <c r="ATN230" s="334"/>
      <c r="ATO230" s="424"/>
      <c r="ATP230" s="224"/>
      <c r="ATQ230" s="224"/>
      <c r="ATR230" s="335"/>
      <c r="ATS230" s="335"/>
      <c r="ATT230" s="224"/>
      <c r="ATU230" s="424"/>
      <c r="ATV230" s="424"/>
      <c r="ATW230" s="333"/>
      <c r="ATX230" s="334"/>
      <c r="ATY230" s="424"/>
      <c r="ATZ230" s="224"/>
      <c r="AUA230" s="224"/>
      <c r="AUB230" s="335"/>
      <c r="AUC230" s="335"/>
      <c r="AUD230" s="224"/>
      <c r="AUE230" s="424"/>
      <c r="AUF230" s="424"/>
      <c r="AUG230" s="333"/>
      <c r="AUH230" s="334"/>
      <c r="AUI230" s="424"/>
      <c r="AUJ230" s="224"/>
      <c r="AUK230" s="224"/>
      <c r="AUL230" s="335"/>
      <c r="AUM230" s="335"/>
      <c r="AUN230" s="224"/>
      <c r="AUO230" s="424"/>
      <c r="AUP230" s="424"/>
      <c r="AUQ230" s="333"/>
      <c r="AUR230" s="334"/>
      <c r="AUS230" s="424"/>
      <c r="AUT230" s="224"/>
      <c r="AUU230" s="224"/>
      <c r="AUV230" s="335"/>
      <c r="AUW230" s="335"/>
      <c r="AUX230" s="224"/>
      <c r="AUY230" s="424"/>
      <c r="AUZ230" s="424"/>
      <c r="AVA230" s="333"/>
      <c r="AVB230" s="334"/>
      <c r="AVC230" s="424"/>
      <c r="AVD230" s="224"/>
      <c r="AVE230" s="224"/>
      <c r="AVF230" s="335"/>
      <c r="AVG230" s="335"/>
      <c r="AVH230" s="224"/>
      <c r="AVI230" s="424"/>
      <c r="AVJ230" s="424"/>
      <c r="AVK230" s="333"/>
      <c r="AVL230" s="334"/>
      <c r="AVM230" s="424"/>
      <c r="AVN230" s="224"/>
      <c r="AVO230" s="224"/>
      <c r="AVP230" s="335"/>
      <c r="AVQ230" s="335"/>
      <c r="AVR230" s="224"/>
      <c r="AVS230" s="424"/>
      <c r="AVT230" s="424"/>
      <c r="AVU230" s="333"/>
      <c r="AVV230" s="334"/>
      <c r="AVW230" s="424"/>
      <c r="AVX230" s="224"/>
      <c r="AVY230" s="224"/>
      <c r="AVZ230" s="335"/>
      <c r="AWA230" s="335"/>
      <c r="AWB230" s="224"/>
      <c r="AWC230" s="424"/>
      <c r="AWD230" s="424"/>
      <c r="AWE230" s="333"/>
      <c r="AWF230" s="334"/>
      <c r="AWG230" s="424"/>
      <c r="AWH230" s="224"/>
      <c r="AWI230" s="224"/>
      <c r="AWJ230" s="335"/>
      <c r="AWK230" s="335"/>
      <c r="AWL230" s="224"/>
      <c r="AWM230" s="424"/>
      <c r="AWN230" s="424"/>
      <c r="AWO230" s="333"/>
      <c r="AWP230" s="334"/>
      <c r="AWQ230" s="424"/>
      <c r="AWR230" s="224"/>
      <c r="AWS230" s="224"/>
      <c r="AWT230" s="335"/>
      <c r="AWU230" s="335"/>
      <c r="AWV230" s="224"/>
      <c r="AWW230" s="424"/>
      <c r="AWX230" s="424"/>
      <c r="AWY230" s="333"/>
      <c r="AWZ230" s="334"/>
      <c r="AXA230" s="424"/>
      <c r="AXB230" s="224"/>
      <c r="AXC230" s="224"/>
      <c r="AXD230" s="335"/>
      <c r="AXE230" s="335"/>
      <c r="AXF230" s="224"/>
      <c r="AXG230" s="424"/>
      <c r="AXH230" s="424"/>
      <c r="AXI230" s="333"/>
      <c r="AXJ230" s="334"/>
      <c r="AXK230" s="424"/>
      <c r="AXL230" s="224"/>
      <c r="AXM230" s="224"/>
      <c r="AXN230" s="335"/>
      <c r="AXO230" s="335"/>
      <c r="AXP230" s="224"/>
      <c r="AXQ230" s="424"/>
      <c r="AXR230" s="424"/>
      <c r="AXS230" s="333"/>
      <c r="AXT230" s="334"/>
      <c r="AXU230" s="424"/>
      <c r="AXV230" s="224"/>
      <c r="AXW230" s="224"/>
      <c r="AXX230" s="335"/>
      <c r="AXY230" s="335"/>
      <c r="AXZ230" s="224"/>
      <c r="AYA230" s="424"/>
      <c r="AYB230" s="424"/>
      <c r="AYC230" s="333"/>
      <c r="AYD230" s="334"/>
      <c r="AYE230" s="424"/>
      <c r="AYF230" s="224"/>
      <c r="AYG230" s="224"/>
      <c r="AYH230" s="335"/>
      <c r="AYI230" s="335"/>
      <c r="AYJ230" s="224"/>
      <c r="AYK230" s="424"/>
      <c r="AYL230" s="424"/>
      <c r="AYM230" s="333"/>
      <c r="AYN230" s="334"/>
      <c r="AYO230" s="424"/>
      <c r="AYP230" s="224"/>
      <c r="AYQ230" s="224"/>
      <c r="AYR230" s="335"/>
      <c r="AYS230" s="335"/>
      <c r="AYT230" s="224"/>
      <c r="AYU230" s="424"/>
      <c r="AYV230" s="424"/>
      <c r="AYW230" s="333"/>
      <c r="AYX230" s="334"/>
      <c r="AYY230" s="424"/>
      <c r="AYZ230" s="224"/>
      <c r="AZA230" s="224"/>
      <c r="AZB230" s="335"/>
      <c r="AZC230" s="335"/>
      <c r="AZD230" s="224"/>
      <c r="AZE230" s="424"/>
      <c r="AZF230" s="424"/>
      <c r="AZG230" s="333"/>
      <c r="AZH230" s="334"/>
      <c r="AZI230" s="424"/>
      <c r="AZJ230" s="224"/>
      <c r="AZK230" s="224"/>
      <c r="AZL230" s="335"/>
      <c r="AZM230" s="335"/>
      <c r="AZN230" s="224"/>
      <c r="AZO230" s="424"/>
      <c r="AZP230" s="424"/>
      <c r="AZQ230" s="333"/>
      <c r="AZR230" s="334"/>
      <c r="AZS230" s="424"/>
      <c r="AZT230" s="224"/>
      <c r="AZU230" s="224"/>
      <c r="AZV230" s="335"/>
      <c r="AZW230" s="335"/>
      <c r="AZX230" s="224"/>
      <c r="AZY230" s="424"/>
      <c r="AZZ230" s="424"/>
      <c r="BAA230" s="333"/>
      <c r="BAB230" s="334"/>
      <c r="BAC230" s="424"/>
      <c r="BAD230" s="224"/>
      <c r="BAE230" s="224"/>
      <c r="BAF230" s="335"/>
      <c r="BAG230" s="335"/>
      <c r="BAH230" s="224"/>
      <c r="BAI230" s="424"/>
      <c r="BAJ230" s="424"/>
      <c r="BAK230" s="333"/>
      <c r="BAL230" s="334"/>
      <c r="BAM230" s="424"/>
      <c r="BAN230" s="224"/>
      <c r="BAO230" s="224"/>
      <c r="BAP230" s="335"/>
      <c r="BAQ230" s="335"/>
      <c r="BAR230" s="224"/>
      <c r="BAS230" s="424"/>
      <c r="BAT230" s="424"/>
      <c r="BAU230" s="333"/>
      <c r="BAV230" s="334"/>
      <c r="BAW230" s="424"/>
      <c r="BAX230" s="224"/>
      <c r="BAY230" s="224"/>
      <c r="BAZ230" s="335"/>
      <c r="BBA230" s="335"/>
      <c r="BBB230" s="224"/>
      <c r="BBC230" s="424"/>
      <c r="BBD230" s="424"/>
      <c r="BBE230" s="333"/>
      <c r="BBF230" s="334"/>
      <c r="BBG230" s="424"/>
      <c r="BBH230" s="224"/>
      <c r="BBI230" s="224"/>
      <c r="BBJ230" s="335"/>
      <c r="BBK230" s="335"/>
      <c r="BBL230" s="224"/>
      <c r="BBM230" s="424"/>
      <c r="BBN230" s="424"/>
      <c r="BBO230" s="333"/>
      <c r="BBP230" s="334"/>
      <c r="BBQ230" s="424"/>
      <c r="BBR230" s="224"/>
      <c r="BBS230" s="224"/>
      <c r="BBT230" s="335"/>
      <c r="BBU230" s="335"/>
      <c r="BBV230" s="224"/>
      <c r="BBW230" s="424"/>
      <c r="BBX230" s="424"/>
      <c r="BBY230" s="333"/>
      <c r="BBZ230" s="334"/>
      <c r="BCA230" s="424"/>
      <c r="BCB230" s="224"/>
      <c r="BCC230" s="224"/>
      <c r="BCD230" s="335"/>
      <c r="BCE230" s="335"/>
      <c r="BCF230" s="224"/>
      <c r="BCG230" s="424"/>
      <c r="BCH230" s="424"/>
      <c r="BCI230" s="333"/>
      <c r="BCJ230" s="334"/>
      <c r="BCK230" s="424"/>
      <c r="BCL230" s="224"/>
      <c r="BCM230" s="224"/>
      <c r="BCN230" s="335"/>
      <c r="BCO230" s="335"/>
      <c r="BCP230" s="224"/>
      <c r="BCQ230" s="424"/>
      <c r="BCR230" s="424"/>
      <c r="BCS230" s="333"/>
      <c r="BCT230" s="334"/>
      <c r="BCU230" s="424"/>
      <c r="BCV230" s="224"/>
      <c r="BCW230" s="224"/>
      <c r="BCX230" s="335"/>
      <c r="BCY230" s="335"/>
      <c r="BCZ230" s="224"/>
      <c r="BDA230" s="424"/>
      <c r="BDB230" s="424"/>
      <c r="BDC230" s="333"/>
      <c r="BDD230" s="334"/>
      <c r="BDE230" s="424"/>
      <c r="BDF230" s="224"/>
      <c r="BDG230" s="224"/>
      <c r="BDH230" s="335"/>
      <c r="BDI230" s="335"/>
      <c r="BDJ230" s="224"/>
      <c r="BDK230" s="424"/>
      <c r="BDL230" s="424"/>
      <c r="BDM230" s="333"/>
      <c r="BDN230" s="334"/>
      <c r="BDO230" s="424"/>
      <c r="BDP230" s="224"/>
      <c r="BDQ230" s="224"/>
      <c r="BDR230" s="335"/>
      <c r="BDS230" s="335"/>
      <c r="BDT230" s="224"/>
      <c r="BDU230" s="424"/>
      <c r="BDV230" s="424"/>
      <c r="BDW230" s="333"/>
      <c r="BDX230" s="334"/>
      <c r="BDY230" s="424"/>
      <c r="BDZ230" s="224"/>
      <c r="BEA230" s="224"/>
      <c r="BEB230" s="335"/>
      <c r="BEC230" s="335"/>
      <c r="BED230" s="224"/>
      <c r="BEE230" s="424"/>
      <c r="BEF230" s="424"/>
      <c r="BEG230" s="333"/>
      <c r="BEH230" s="334"/>
      <c r="BEI230" s="424"/>
      <c r="BEJ230" s="224"/>
      <c r="BEK230" s="224"/>
      <c r="BEL230" s="335"/>
      <c r="BEM230" s="335"/>
      <c r="BEN230" s="224"/>
      <c r="BEO230" s="424"/>
      <c r="BEP230" s="424"/>
      <c r="BEQ230" s="333"/>
      <c r="BER230" s="334"/>
      <c r="BES230" s="424"/>
      <c r="BET230" s="224"/>
      <c r="BEU230" s="224"/>
      <c r="BEV230" s="335"/>
      <c r="BEW230" s="335"/>
      <c r="BEX230" s="224"/>
      <c r="BEY230" s="424"/>
      <c r="BEZ230" s="424"/>
      <c r="BFA230" s="333"/>
      <c r="BFB230" s="334"/>
      <c r="BFC230" s="424"/>
      <c r="BFD230" s="224"/>
      <c r="BFE230" s="224"/>
      <c r="BFF230" s="335"/>
      <c r="BFG230" s="335"/>
      <c r="BFH230" s="224"/>
      <c r="BFI230" s="424"/>
      <c r="BFJ230" s="424"/>
      <c r="BFK230" s="333"/>
      <c r="BFL230" s="334"/>
      <c r="BFM230" s="424"/>
      <c r="BFN230" s="224"/>
      <c r="BFO230" s="224"/>
      <c r="BFP230" s="335"/>
      <c r="BFQ230" s="335"/>
      <c r="BFR230" s="224"/>
      <c r="BFS230" s="424"/>
      <c r="BFT230" s="424"/>
      <c r="BFU230" s="333"/>
      <c r="BFV230" s="334"/>
      <c r="BFW230" s="424"/>
      <c r="BFX230" s="224"/>
      <c r="BFY230" s="224"/>
      <c r="BFZ230" s="335"/>
      <c r="BGA230" s="335"/>
      <c r="BGB230" s="224"/>
      <c r="BGC230" s="424"/>
      <c r="BGD230" s="424"/>
      <c r="BGE230" s="333"/>
      <c r="BGF230" s="334"/>
      <c r="BGG230" s="424"/>
      <c r="BGH230" s="224"/>
      <c r="BGI230" s="224"/>
      <c r="BGJ230" s="335"/>
      <c r="BGK230" s="335"/>
      <c r="BGL230" s="224"/>
      <c r="BGM230" s="424"/>
      <c r="BGN230" s="424"/>
      <c r="BGO230" s="333"/>
      <c r="BGP230" s="334"/>
      <c r="BGQ230" s="424"/>
      <c r="BGR230" s="224"/>
      <c r="BGS230" s="224"/>
      <c r="BGT230" s="335"/>
      <c r="BGU230" s="335"/>
      <c r="BGV230" s="224"/>
      <c r="BGW230" s="424"/>
      <c r="BGX230" s="424"/>
      <c r="BGY230" s="333"/>
      <c r="BGZ230" s="334"/>
      <c r="BHA230" s="424"/>
      <c r="BHB230" s="224"/>
      <c r="BHC230" s="224"/>
      <c r="BHD230" s="335"/>
      <c r="BHE230" s="335"/>
      <c r="BHF230" s="224"/>
      <c r="BHG230" s="424"/>
      <c r="BHH230" s="424"/>
      <c r="BHI230" s="333"/>
      <c r="BHJ230" s="334"/>
      <c r="BHK230" s="424"/>
      <c r="BHL230" s="224"/>
      <c r="BHM230" s="224"/>
      <c r="BHN230" s="335"/>
      <c r="BHO230" s="335"/>
      <c r="BHP230" s="224"/>
      <c r="BHQ230" s="424"/>
      <c r="BHR230" s="424"/>
      <c r="BHS230" s="333"/>
      <c r="BHT230" s="334"/>
      <c r="BHU230" s="424"/>
      <c r="BHV230" s="224"/>
      <c r="BHW230" s="224"/>
      <c r="BHX230" s="335"/>
      <c r="BHY230" s="335"/>
      <c r="BHZ230" s="224"/>
      <c r="BIA230" s="424"/>
      <c r="BIB230" s="424"/>
      <c r="BIC230" s="333"/>
      <c r="BID230" s="334"/>
      <c r="BIE230" s="424"/>
      <c r="BIF230" s="224"/>
      <c r="BIG230" s="224"/>
      <c r="BIH230" s="335"/>
      <c r="BII230" s="335"/>
      <c r="BIJ230" s="224"/>
      <c r="BIK230" s="424"/>
      <c r="BIL230" s="424"/>
      <c r="BIM230" s="333"/>
      <c r="BIN230" s="334"/>
      <c r="BIO230" s="424"/>
      <c r="BIP230" s="224"/>
      <c r="BIQ230" s="224"/>
      <c r="BIR230" s="335"/>
      <c r="BIS230" s="335"/>
      <c r="BIT230" s="224"/>
      <c r="BIU230" s="424"/>
      <c r="BIV230" s="424"/>
      <c r="BIW230" s="333"/>
      <c r="BIX230" s="334"/>
      <c r="BIY230" s="424"/>
      <c r="BIZ230" s="224"/>
      <c r="BJA230" s="224"/>
      <c r="BJB230" s="335"/>
      <c r="BJC230" s="335"/>
      <c r="BJD230" s="224"/>
      <c r="BJE230" s="424"/>
      <c r="BJF230" s="424"/>
      <c r="BJG230" s="333"/>
      <c r="BJH230" s="334"/>
      <c r="BJI230" s="424"/>
      <c r="BJJ230" s="224"/>
      <c r="BJK230" s="224"/>
      <c r="BJL230" s="335"/>
      <c r="BJM230" s="335"/>
      <c r="BJN230" s="224"/>
      <c r="BJO230" s="424"/>
      <c r="BJP230" s="424"/>
      <c r="BJQ230" s="333"/>
      <c r="BJR230" s="334"/>
      <c r="BJS230" s="424"/>
      <c r="BJT230" s="224"/>
      <c r="BJU230" s="224"/>
      <c r="BJV230" s="335"/>
      <c r="BJW230" s="335"/>
      <c r="BJX230" s="224"/>
      <c r="BJY230" s="424"/>
      <c r="BJZ230" s="424"/>
      <c r="BKA230" s="333"/>
      <c r="BKB230" s="334"/>
      <c r="BKC230" s="424"/>
      <c r="BKD230" s="224"/>
      <c r="BKE230" s="224"/>
      <c r="BKF230" s="335"/>
      <c r="BKG230" s="335"/>
      <c r="BKH230" s="224"/>
      <c r="BKI230" s="424"/>
      <c r="BKJ230" s="424"/>
      <c r="BKK230" s="333"/>
      <c r="BKL230" s="334"/>
      <c r="BKM230" s="424"/>
      <c r="BKN230" s="224"/>
      <c r="BKO230" s="224"/>
      <c r="BKP230" s="335"/>
      <c r="BKQ230" s="335"/>
      <c r="BKR230" s="224"/>
      <c r="BKS230" s="424"/>
      <c r="BKT230" s="424"/>
      <c r="BKU230" s="333"/>
      <c r="BKV230" s="334"/>
      <c r="BKW230" s="424"/>
      <c r="BKX230" s="224"/>
      <c r="BKY230" s="224"/>
      <c r="BKZ230" s="335"/>
      <c r="BLA230" s="335"/>
      <c r="BLB230" s="224"/>
      <c r="BLC230" s="424"/>
      <c r="BLD230" s="424"/>
      <c r="BLE230" s="333"/>
      <c r="BLF230" s="334"/>
      <c r="BLG230" s="424"/>
      <c r="BLH230" s="224"/>
      <c r="BLI230" s="224"/>
      <c r="BLJ230" s="335"/>
      <c r="BLK230" s="335"/>
      <c r="BLL230" s="224"/>
      <c r="BLM230" s="424"/>
      <c r="BLN230" s="424"/>
      <c r="BLO230" s="333"/>
      <c r="BLP230" s="334"/>
      <c r="BLQ230" s="424"/>
      <c r="BLR230" s="224"/>
      <c r="BLS230" s="224"/>
      <c r="BLT230" s="335"/>
      <c r="BLU230" s="335"/>
      <c r="BLV230" s="224"/>
      <c r="BLW230" s="424"/>
      <c r="BLX230" s="424"/>
      <c r="BLY230" s="333"/>
      <c r="BLZ230" s="334"/>
      <c r="BMA230" s="424"/>
      <c r="BMB230" s="224"/>
      <c r="BMC230" s="224"/>
      <c r="BMD230" s="335"/>
      <c r="BME230" s="335"/>
      <c r="BMF230" s="224"/>
      <c r="BMG230" s="424"/>
      <c r="BMH230" s="424"/>
      <c r="BMI230" s="333"/>
      <c r="BMJ230" s="334"/>
      <c r="BMK230" s="424"/>
      <c r="BML230" s="224"/>
      <c r="BMM230" s="224"/>
      <c r="BMN230" s="335"/>
      <c r="BMO230" s="335"/>
      <c r="BMP230" s="224"/>
      <c r="BMQ230" s="424"/>
      <c r="BMR230" s="424"/>
      <c r="BMS230" s="333"/>
      <c r="BMT230" s="334"/>
      <c r="BMU230" s="424"/>
      <c r="BMV230" s="224"/>
      <c r="BMW230" s="224"/>
      <c r="BMX230" s="335"/>
      <c r="BMY230" s="335"/>
      <c r="BMZ230" s="224"/>
      <c r="BNA230" s="424"/>
      <c r="BNB230" s="424"/>
      <c r="BNC230" s="333"/>
      <c r="BND230" s="334"/>
      <c r="BNE230" s="424"/>
      <c r="BNF230" s="224"/>
      <c r="BNG230" s="224"/>
      <c r="BNH230" s="335"/>
      <c r="BNI230" s="335"/>
      <c r="BNJ230" s="224"/>
      <c r="BNK230" s="424"/>
      <c r="BNL230" s="424"/>
      <c r="BNM230" s="333"/>
      <c r="BNN230" s="334"/>
      <c r="BNO230" s="424"/>
      <c r="BNP230" s="224"/>
      <c r="BNQ230" s="224"/>
      <c r="BNR230" s="335"/>
      <c r="BNS230" s="335"/>
      <c r="BNT230" s="224"/>
      <c r="BNU230" s="424"/>
      <c r="BNV230" s="424"/>
      <c r="BNW230" s="333"/>
      <c r="BNX230" s="334"/>
      <c r="BNY230" s="424"/>
      <c r="BNZ230" s="224"/>
      <c r="BOA230" s="224"/>
      <c r="BOB230" s="335"/>
      <c r="BOC230" s="335"/>
      <c r="BOD230" s="224"/>
      <c r="BOE230" s="424"/>
      <c r="BOF230" s="424"/>
      <c r="BOG230" s="333"/>
      <c r="BOH230" s="334"/>
      <c r="BOI230" s="424"/>
      <c r="BOJ230" s="224"/>
      <c r="BOK230" s="224"/>
      <c r="BOL230" s="335"/>
      <c r="BOM230" s="335"/>
      <c r="BON230" s="224"/>
      <c r="BOO230" s="424"/>
      <c r="BOP230" s="424"/>
      <c r="BOQ230" s="333"/>
      <c r="BOR230" s="334"/>
      <c r="BOS230" s="424"/>
      <c r="BOT230" s="224"/>
      <c r="BOU230" s="224"/>
      <c r="BOV230" s="335"/>
      <c r="BOW230" s="335"/>
      <c r="BOX230" s="224"/>
      <c r="BOY230" s="424"/>
      <c r="BOZ230" s="424"/>
      <c r="BPA230" s="333"/>
      <c r="BPB230" s="334"/>
      <c r="BPC230" s="424"/>
      <c r="BPD230" s="224"/>
      <c r="BPE230" s="224"/>
      <c r="BPF230" s="335"/>
      <c r="BPG230" s="335"/>
      <c r="BPH230" s="224"/>
      <c r="BPI230" s="424"/>
      <c r="BPJ230" s="424"/>
      <c r="BPK230" s="333"/>
      <c r="BPL230" s="334"/>
      <c r="BPM230" s="424"/>
      <c r="BPN230" s="224"/>
      <c r="BPO230" s="224"/>
      <c r="BPP230" s="335"/>
      <c r="BPQ230" s="335"/>
      <c r="BPR230" s="224"/>
      <c r="BPS230" s="424"/>
      <c r="BPT230" s="424"/>
      <c r="BPU230" s="333"/>
      <c r="BPV230" s="334"/>
      <c r="BPW230" s="424"/>
      <c r="BPX230" s="224"/>
      <c r="BPY230" s="224"/>
      <c r="BPZ230" s="335"/>
      <c r="BQA230" s="335"/>
      <c r="BQB230" s="224"/>
      <c r="BQC230" s="424"/>
      <c r="BQD230" s="424"/>
      <c r="BQE230" s="333"/>
      <c r="BQF230" s="334"/>
      <c r="BQG230" s="424"/>
      <c r="BQH230" s="224"/>
      <c r="BQI230" s="224"/>
      <c r="BQJ230" s="335"/>
      <c r="BQK230" s="335"/>
      <c r="BQL230" s="224"/>
      <c r="BQM230" s="424"/>
      <c r="BQN230" s="424"/>
      <c r="BQO230" s="333"/>
      <c r="BQP230" s="334"/>
      <c r="BQQ230" s="424"/>
      <c r="BQR230" s="224"/>
      <c r="BQS230" s="224"/>
      <c r="BQT230" s="335"/>
      <c r="BQU230" s="335"/>
      <c r="BQV230" s="224"/>
      <c r="BQW230" s="424"/>
      <c r="BQX230" s="424"/>
      <c r="BQY230" s="333"/>
      <c r="BQZ230" s="334"/>
      <c r="BRA230" s="424"/>
      <c r="BRB230" s="224"/>
      <c r="BRC230" s="224"/>
      <c r="BRD230" s="335"/>
      <c r="BRE230" s="335"/>
      <c r="BRF230" s="224"/>
      <c r="BRG230" s="424"/>
      <c r="BRH230" s="424"/>
      <c r="BRI230" s="333"/>
      <c r="BRJ230" s="334"/>
      <c r="BRK230" s="424"/>
      <c r="BRL230" s="224"/>
      <c r="BRM230" s="224"/>
      <c r="BRN230" s="335"/>
      <c r="BRO230" s="335"/>
      <c r="BRP230" s="224"/>
      <c r="BRQ230" s="424"/>
      <c r="BRR230" s="424"/>
      <c r="BRS230" s="333"/>
      <c r="BRT230" s="334"/>
      <c r="BRU230" s="424"/>
      <c r="BRV230" s="224"/>
      <c r="BRW230" s="224"/>
      <c r="BRX230" s="335"/>
      <c r="BRY230" s="335"/>
      <c r="BRZ230" s="224"/>
      <c r="BSA230" s="424"/>
      <c r="BSB230" s="424"/>
      <c r="BSC230" s="333"/>
      <c r="BSD230" s="334"/>
      <c r="BSE230" s="424"/>
      <c r="BSF230" s="224"/>
      <c r="BSG230" s="224"/>
      <c r="BSH230" s="335"/>
      <c r="BSI230" s="335"/>
      <c r="BSJ230" s="224"/>
      <c r="BSK230" s="424"/>
      <c r="BSL230" s="424"/>
      <c r="BSM230" s="333"/>
      <c r="BSN230" s="334"/>
      <c r="BSO230" s="424"/>
      <c r="BSP230" s="224"/>
      <c r="BSQ230" s="224"/>
      <c r="BSR230" s="335"/>
      <c r="BSS230" s="335"/>
      <c r="BST230" s="224"/>
      <c r="BSU230" s="424"/>
      <c r="BSV230" s="424"/>
      <c r="BSW230" s="333"/>
      <c r="BSX230" s="334"/>
      <c r="BSY230" s="424"/>
      <c r="BSZ230" s="224"/>
      <c r="BTA230" s="224"/>
      <c r="BTB230" s="335"/>
      <c r="BTC230" s="335"/>
      <c r="BTD230" s="224"/>
      <c r="BTE230" s="424"/>
      <c r="BTF230" s="424"/>
      <c r="BTG230" s="333"/>
      <c r="BTH230" s="334"/>
      <c r="BTI230" s="424"/>
      <c r="BTJ230" s="224"/>
      <c r="BTK230" s="224"/>
      <c r="BTL230" s="335"/>
      <c r="BTM230" s="335"/>
      <c r="BTN230" s="224"/>
      <c r="BTO230" s="424"/>
      <c r="BTP230" s="424"/>
      <c r="BTQ230" s="333"/>
      <c r="BTR230" s="334"/>
      <c r="BTS230" s="424"/>
      <c r="BTT230" s="224"/>
      <c r="BTU230" s="224"/>
      <c r="BTV230" s="335"/>
      <c r="BTW230" s="335"/>
      <c r="BTX230" s="224"/>
      <c r="BTY230" s="424"/>
      <c r="BTZ230" s="424"/>
      <c r="BUA230" s="333"/>
      <c r="BUB230" s="334"/>
      <c r="BUC230" s="424"/>
      <c r="BUD230" s="224"/>
      <c r="BUE230" s="224"/>
      <c r="BUF230" s="335"/>
      <c r="BUG230" s="335"/>
      <c r="BUH230" s="224"/>
      <c r="BUI230" s="424"/>
      <c r="BUJ230" s="424"/>
      <c r="BUK230" s="333"/>
      <c r="BUL230" s="334"/>
      <c r="BUM230" s="424"/>
      <c r="BUN230" s="224"/>
      <c r="BUO230" s="224"/>
      <c r="BUP230" s="335"/>
      <c r="BUQ230" s="335"/>
      <c r="BUR230" s="224"/>
      <c r="BUS230" s="424"/>
      <c r="BUT230" s="424"/>
      <c r="BUU230" s="333"/>
      <c r="BUV230" s="334"/>
      <c r="BUW230" s="424"/>
      <c r="BUX230" s="224"/>
      <c r="BUY230" s="224"/>
      <c r="BUZ230" s="335"/>
      <c r="BVA230" s="335"/>
      <c r="BVB230" s="224"/>
      <c r="BVC230" s="424"/>
      <c r="BVD230" s="424"/>
      <c r="BVE230" s="333"/>
      <c r="BVF230" s="334"/>
      <c r="BVG230" s="424"/>
      <c r="BVH230" s="224"/>
      <c r="BVI230" s="224"/>
      <c r="BVJ230" s="335"/>
      <c r="BVK230" s="335"/>
      <c r="BVL230" s="224"/>
      <c r="BVM230" s="424"/>
      <c r="BVN230" s="424"/>
      <c r="BVO230" s="333"/>
      <c r="BVP230" s="334"/>
      <c r="BVQ230" s="424"/>
      <c r="BVR230" s="224"/>
      <c r="BVS230" s="224"/>
      <c r="BVT230" s="335"/>
      <c r="BVU230" s="335"/>
      <c r="BVV230" s="224"/>
      <c r="BVW230" s="424"/>
      <c r="BVX230" s="424"/>
      <c r="BVY230" s="333"/>
      <c r="BVZ230" s="334"/>
      <c r="BWA230" s="424"/>
      <c r="BWB230" s="224"/>
      <c r="BWC230" s="224"/>
      <c r="BWD230" s="335"/>
      <c r="BWE230" s="335"/>
      <c r="BWF230" s="224"/>
      <c r="BWG230" s="424"/>
      <c r="BWH230" s="424"/>
      <c r="BWI230" s="333"/>
      <c r="BWJ230" s="334"/>
      <c r="BWK230" s="424"/>
      <c r="BWL230" s="224"/>
      <c r="BWM230" s="224"/>
      <c r="BWN230" s="335"/>
      <c r="BWO230" s="335"/>
      <c r="BWP230" s="224"/>
      <c r="BWQ230" s="424"/>
      <c r="BWR230" s="424"/>
      <c r="BWS230" s="333"/>
      <c r="BWT230" s="334"/>
      <c r="BWU230" s="424"/>
      <c r="BWV230" s="224"/>
      <c r="BWW230" s="224"/>
      <c r="BWX230" s="335"/>
      <c r="BWY230" s="335"/>
      <c r="BWZ230" s="224"/>
      <c r="BXA230" s="424"/>
      <c r="BXB230" s="424"/>
      <c r="BXC230" s="333"/>
      <c r="BXD230" s="334"/>
      <c r="BXE230" s="424"/>
      <c r="BXF230" s="224"/>
      <c r="BXG230" s="224"/>
      <c r="BXH230" s="335"/>
      <c r="BXI230" s="335"/>
      <c r="BXJ230" s="224"/>
      <c r="BXK230" s="424"/>
      <c r="BXL230" s="424"/>
      <c r="BXM230" s="333"/>
      <c r="BXN230" s="334"/>
      <c r="BXO230" s="424"/>
      <c r="BXP230" s="224"/>
      <c r="BXQ230" s="224"/>
      <c r="BXR230" s="335"/>
      <c r="BXS230" s="335"/>
      <c r="BXT230" s="224"/>
      <c r="BXU230" s="424"/>
      <c r="BXV230" s="424"/>
      <c r="BXW230" s="333"/>
      <c r="BXX230" s="334"/>
      <c r="BXY230" s="424"/>
      <c r="BXZ230" s="224"/>
      <c r="BYA230" s="224"/>
      <c r="BYB230" s="335"/>
      <c r="BYC230" s="335"/>
      <c r="BYD230" s="224"/>
      <c r="BYE230" s="424"/>
      <c r="BYF230" s="424"/>
      <c r="BYG230" s="333"/>
      <c r="BYH230" s="334"/>
      <c r="BYI230" s="424"/>
      <c r="BYJ230" s="224"/>
      <c r="BYK230" s="224"/>
      <c r="BYL230" s="335"/>
      <c r="BYM230" s="335"/>
      <c r="BYN230" s="224"/>
      <c r="BYO230" s="424"/>
      <c r="BYP230" s="424"/>
      <c r="BYQ230" s="333"/>
      <c r="BYR230" s="334"/>
      <c r="BYS230" s="424"/>
      <c r="BYT230" s="224"/>
      <c r="BYU230" s="224"/>
      <c r="BYV230" s="335"/>
      <c r="BYW230" s="335"/>
      <c r="BYX230" s="224"/>
      <c r="BYY230" s="424"/>
      <c r="BYZ230" s="424"/>
      <c r="BZA230" s="333"/>
      <c r="BZB230" s="334"/>
      <c r="BZC230" s="424"/>
      <c r="BZD230" s="224"/>
      <c r="BZE230" s="224"/>
      <c r="BZF230" s="335"/>
      <c r="BZG230" s="335"/>
      <c r="BZH230" s="224"/>
      <c r="BZI230" s="424"/>
      <c r="BZJ230" s="424"/>
      <c r="BZK230" s="333"/>
      <c r="BZL230" s="334"/>
      <c r="BZM230" s="424"/>
      <c r="BZN230" s="224"/>
      <c r="BZO230" s="224"/>
      <c r="BZP230" s="335"/>
      <c r="BZQ230" s="335"/>
      <c r="BZR230" s="224"/>
      <c r="BZS230" s="424"/>
      <c r="BZT230" s="424"/>
      <c r="BZU230" s="333"/>
      <c r="BZV230" s="334"/>
      <c r="BZW230" s="424"/>
      <c r="BZX230" s="224"/>
      <c r="BZY230" s="224"/>
      <c r="BZZ230" s="335"/>
      <c r="CAA230" s="335"/>
      <c r="CAB230" s="224"/>
      <c r="CAC230" s="424"/>
      <c r="CAD230" s="424"/>
      <c r="CAE230" s="333"/>
      <c r="CAF230" s="334"/>
      <c r="CAG230" s="424"/>
      <c r="CAH230" s="224"/>
      <c r="CAI230" s="224"/>
      <c r="CAJ230" s="335"/>
      <c r="CAK230" s="335"/>
      <c r="CAL230" s="224"/>
      <c r="CAM230" s="424"/>
      <c r="CAN230" s="424"/>
      <c r="CAO230" s="333"/>
      <c r="CAP230" s="334"/>
      <c r="CAQ230" s="424"/>
      <c r="CAR230" s="224"/>
      <c r="CAS230" s="224"/>
      <c r="CAT230" s="335"/>
      <c r="CAU230" s="335"/>
      <c r="CAV230" s="224"/>
      <c r="CAW230" s="424"/>
      <c r="CAX230" s="424"/>
      <c r="CAY230" s="333"/>
      <c r="CAZ230" s="334"/>
      <c r="CBA230" s="424"/>
      <c r="CBB230" s="224"/>
      <c r="CBC230" s="224"/>
      <c r="CBD230" s="335"/>
      <c r="CBE230" s="335"/>
      <c r="CBF230" s="224"/>
      <c r="CBG230" s="424"/>
      <c r="CBH230" s="424"/>
      <c r="CBI230" s="333"/>
      <c r="CBJ230" s="334"/>
      <c r="CBK230" s="424"/>
      <c r="CBL230" s="224"/>
      <c r="CBM230" s="224"/>
      <c r="CBN230" s="335"/>
      <c r="CBO230" s="335"/>
      <c r="CBP230" s="224"/>
      <c r="CBQ230" s="424"/>
      <c r="CBR230" s="424"/>
      <c r="CBS230" s="333"/>
      <c r="CBT230" s="334"/>
      <c r="CBU230" s="424"/>
      <c r="CBV230" s="224"/>
      <c r="CBW230" s="224"/>
      <c r="CBX230" s="335"/>
      <c r="CBY230" s="335"/>
      <c r="CBZ230" s="224"/>
      <c r="CCA230" s="424"/>
      <c r="CCB230" s="424"/>
      <c r="CCC230" s="333"/>
      <c r="CCD230" s="334"/>
      <c r="CCE230" s="424"/>
      <c r="CCF230" s="224"/>
      <c r="CCG230" s="224"/>
      <c r="CCH230" s="335"/>
      <c r="CCI230" s="335"/>
      <c r="CCJ230" s="224"/>
      <c r="CCK230" s="424"/>
      <c r="CCL230" s="424"/>
      <c r="CCM230" s="333"/>
      <c r="CCN230" s="334"/>
      <c r="CCO230" s="424"/>
      <c r="CCP230" s="224"/>
      <c r="CCQ230" s="224"/>
      <c r="CCR230" s="335"/>
      <c r="CCS230" s="335"/>
      <c r="CCT230" s="224"/>
      <c r="CCU230" s="424"/>
      <c r="CCV230" s="424"/>
      <c r="CCW230" s="333"/>
      <c r="CCX230" s="334"/>
      <c r="CCY230" s="424"/>
      <c r="CCZ230" s="224"/>
      <c r="CDA230" s="224"/>
      <c r="CDB230" s="335"/>
      <c r="CDC230" s="335"/>
      <c r="CDD230" s="224"/>
      <c r="CDE230" s="424"/>
      <c r="CDF230" s="424"/>
      <c r="CDG230" s="333"/>
      <c r="CDH230" s="334"/>
      <c r="CDI230" s="424"/>
      <c r="CDJ230" s="224"/>
      <c r="CDK230" s="224"/>
      <c r="CDL230" s="335"/>
      <c r="CDM230" s="335"/>
      <c r="CDN230" s="224"/>
      <c r="CDO230" s="424"/>
      <c r="CDP230" s="424"/>
      <c r="CDQ230" s="333"/>
      <c r="CDR230" s="334"/>
      <c r="CDS230" s="424"/>
      <c r="CDT230" s="224"/>
      <c r="CDU230" s="224"/>
      <c r="CDV230" s="335"/>
      <c r="CDW230" s="335"/>
      <c r="CDX230" s="224"/>
      <c r="CDY230" s="424"/>
      <c r="CDZ230" s="424"/>
      <c r="CEA230" s="333"/>
      <c r="CEB230" s="334"/>
      <c r="CEC230" s="424"/>
      <c r="CED230" s="224"/>
      <c r="CEE230" s="224"/>
      <c r="CEF230" s="335"/>
      <c r="CEG230" s="335"/>
      <c r="CEH230" s="224"/>
      <c r="CEI230" s="424"/>
      <c r="CEJ230" s="424"/>
      <c r="CEK230" s="333"/>
      <c r="CEL230" s="334"/>
      <c r="CEM230" s="424"/>
      <c r="CEN230" s="224"/>
      <c r="CEO230" s="224"/>
      <c r="CEP230" s="335"/>
      <c r="CEQ230" s="335"/>
      <c r="CER230" s="224"/>
      <c r="CES230" s="424"/>
      <c r="CET230" s="424"/>
      <c r="CEU230" s="333"/>
      <c r="CEV230" s="334"/>
      <c r="CEW230" s="424"/>
      <c r="CEX230" s="224"/>
      <c r="CEY230" s="224"/>
      <c r="CEZ230" s="335"/>
      <c r="CFA230" s="335"/>
      <c r="CFB230" s="224"/>
      <c r="CFC230" s="424"/>
      <c r="CFD230" s="424"/>
      <c r="CFE230" s="333"/>
      <c r="CFF230" s="334"/>
      <c r="CFG230" s="424"/>
      <c r="CFH230" s="224"/>
      <c r="CFI230" s="224"/>
      <c r="CFJ230" s="335"/>
      <c r="CFK230" s="335"/>
      <c r="CFL230" s="224"/>
      <c r="CFM230" s="424"/>
      <c r="CFN230" s="424"/>
      <c r="CFO230" s="333"/>
      <c r="CFP230" s="334"/>
      <c r="CFQ230" s="424"/>
      <c r="CFR230" s="224"/>
      <c r="CFS230" s="224"/>
      <c r="CFT230" s="335"/>
      <c r="CFU230" s="335"/>
      <c r="CFV230" s="224"/>
      <c r="CFW230" s="424"/>
      <c r="CFX230" s="424"/>
      <c r="CFY230" s="333"/>
      <c r="CFZ230" s="334"/>
      <c r="CGA230" s="424"/>
      <c r="CGB230" s="224"/>
      <c r="CGC230" s="224"/>
      <c r="CGD230" s="335"/>
      <c r="CGE230" s="335"/>
      <c r="CGF230" s="224"/>
      <c r="CGG230" s="424"/>
      <c r="CGH230" s="424"/>
      <c r="CGI230" s="333"/>
      <c r="CGJ230" s="334"/>
      <c r="CGK230" s="424"/>
      <c r="CGL230" s="224"/>
      <c r="CGM230" s="224"/>
      <c r="CGN230" s="335"/>
      <c r="CGO230" s="335"/>
      <c r="CGP230" s="224"/>
      <c r="CGQ230" s="424"/>
      <c r="CGR230" s="424"/>
      <c r="CGS230" s="333"/>
      <c r="CGT230" s="334"/>
      <c r="CGU230" s="424"/>
      <c r="CGV230" s="224"/>
      <c r="CGW230" s="224"/>
      <c r="CGX230" s="335"/>
      <c r="CGY230" s="335"/>
      <c r="CGZ230" s="224"/>
      <c r="CHA230" s="424"/>
      <c r="CHB230" s="424"/>
      <c r="CHC230" s="333"/>
      <c r="CHD230" s="334"/>
      <c r="CHE230" s="424"/>
      <c r="CHF230" s="224"/>
      <c r="CHG230" s="224"/>
      <c r="CHH230" s="335"/>
      <c r="CHI230" s="335"/>
      <c r="CHJ230" s="224"/>
      <c r="CHK230" s="424"/>
      <c r="CHL230" s="424"/>
      <c r="CHM230" s="333"/>
      <c r="CHN230" s="334"/>
      <c r="CHO230" s="424"/>
      <c r="CHP230" s="224"/>
      <c r="CHQ230" s="224"/>
      <c r="CHR230" s="335"/>
      <c r="CHS230" s="335"/>
      <c r="CHT230" s="224"/>
      <c r="CHU230" s="424"/>
      <c r="CHV230" s="424"/>
      <c r="CHW230" s="333"/>
      <c r="CHX230" s="334"/>
      <c r="CHY230" s="424"/>
      <c r="CHZ230" s="224"/>
      <c r="CIA230" s="224"/>
      <c r="CIB230" s="335"/>
      <c r="CIC230" s="335"/>
      <c r="CID230" s="224"/>
      <c r="CIE230" s="424"/>
      <c r="CIF230" s="424"/>
      <c r="CIG230" s="333"/>
      <c r="CIH230" s="334"/>
      <c r="CII230" s="424"/>
      <c r="CIJ230" s="224"/>
      <c r="CIK230" s="224"/>
      <c r="CIL230" s="335"/>
      <c r="CIM230" s="335"/>
      <c r="CIN230" s="224"/>
      <c r="CIO230" s="424"/>
      <c r="CIP230" s="424"/>
      <c r="CIQ230" s="333"/>
      <c r="CIR230" s="334"/>
      <c r="CIS230" s="424"/>
      <c r="CIT230" s="224"/>
      <c r="CIU230" s="224"/>
      <c r="CIV230" s="335"/>
      <c r="CIW230" s="335"/>
      <c r="CIX230" s="224"/>
      <c r="CIY230" s="424"/>
      <c r="CIZ230" s="424"/>
      <c r="CJA230" s="333"/>
      <c r="CJB230" s="334"/>
      <c r="CJC230" s="424"/>
      <c r="CJD230" s="224"/>
      <c r="CJE230" s="224"/>
      <c r="CJF230" s="335"/>
      <c r="CJG230" s="335"/>
      <c r="CJH230" s="224"/>
      <c r="CJI230" s="424"/>
      <c r="CJJ230" s="424"/>
      <c r="CJK230" s="333"/>
      <c r="CJL230" s="334"/>
      <c r="CJM230" s="424"/>
      <c r="CJN230" s="224"/>
      <c r="CJO230" s="224"/>
      <c r="CJP230" s="335"/>
      <c r="CJQ230" s="335"/>
      <c r="CJR230" s="224"/>
      <c r="CJS230" s="424"/>
      <c r="CJT230" s="424"/>
      <c r="CJU230" s="333"/>
      <c r="CJV230" s="334"/>
      <c r="CJW230" s="424"/>
      <c r="CJX230" s="224"/>
      <c r="CJY230" s="224"/>
      <c r="CJZ230" s="335"/>
      <c r="CKA230" s="335"/>
      <c r="CKB230" s="224"/>
      <c r="CKC230" s="424"/>
      <c r="CKD230" s="424"/>
      <c r="CKE230" s="333"/>
      <c r="CKF230" s="334"/>
      <c r="CKG230" s="424"/>
      <c r="CKH230" s="224"/>
      <c r="CKI230" s="224"/>
      <c r="CKJ230" s="335"/>
      <c r="CKK230" s="335"/>
      <c r="CKL230" s="224"/>
      <c r="CKM230" s="424"/>
      <c r="CKN230" s="424"/>
      <c r="CKO230" s="333"/>
      <c r="CKP230" s="334"/>
      <c r="CKQ230" s="424"/>
      <c r="CKR230" s="224"/>
      <c r="CKS230" s="224"/>
      <c r="CKT230" s="335"/>
      <c r="CKU230" s="335"/>
      <c r="CKV230" s="224"/>
      <c r="CKW230" s="424"/>
      <c r="CKX230" s="424"/>
      <c r="CKY230" s="333"/>
      <c r="CKZ230" s="334"/>
      <c r="CLA230" s="424"/>
      <c r="CLB230" s="224"/>
      <c r="CLC230" s="224"/>
      <c r="CLD230" s="335"/>
      <c r="CLE230" s="335"/>
      <c r="CLF230" s="224"/>
      <c r="CLG230" s="424"/>
      <c r="CLH230" s="424"/>
      <c r="CLI230" s="333"/>
      <c r="CLJ230" s="334"/>
      <c r="CLK230" s="424"/>
      <c r="CLL230" s="224"/>
      <c r="CLM230" s="224"/>
      <c r="CLN230" s="335"/>
      <c r="CLO230" s="335"/>
      <c r="CLP230" s="224"/>
      <c r="CLQ230" s="424"/>
      <c r="CLR230" s="424"/>
      <c r="CLS230" s="333"/>
      <c r="CLT230" s="334"/>
      <c r="CLU230" s="424"/>
      <c r="CLV230" s="224"/>
      <c r="CLW230" s="224"/>
      <c r="CLX230" s="335"/>
      <c r="CLY230" s="335"/>
      <c r="CLZ230" s="224"/>
      <c r="CMA230" s="424"/>
      <c r="CMB230" s="424"/>
      <c r="CMC230" s="333"/>
      <c r="CMD230" s="334"/>
      <c r="CME230" s="424"/>
      <c r="CMF230" s="224"/>
      <c r="CMG230" s="224"/>
      <c r="CMH230" s="335"/>
      <c r="CMI230" s="335"/>
      <c r="CMJ230" s="224"/>
      <c r="CMK230" s="424"/>
      <c r="CML230" s="424"/>
      <c r="CMM230" s="333"/>
      <c r="CMN230" s="334"/>
      <c r="CMO230" s="424"/>
      <c r="CMP230" s="224"/>
      <c r="CMQ230" s="224"/>
      <c r="CMR230" s="335"/>
      <c r="CMS230" s="335"/>
      <c r="CMT230" s="224"/>
      <c r="CMU230" s="424"/>
      <c r="CMV230" s="424"/>
      <c r="CMW230" s="333"/>
      <c r="CMX230" s="334"/>
      <c r="CMY230" s="424"/>
      <c r="CMZ230" s="224"/>
      <c r="CNA230" s="224"/>
      <c r="CNB230" s="335"/>
      <c r="CNC230" s="335"/>
      <c r="CND230" s="224"/>
      <c r="CNE230" s="424"/>
      <c r="CNF230" s="424"/>
      <c r="CNG230" s="333"/>
      <c r="CNH230" s="334"/>
      <c r="CNI230" s="424"/>
      <c r="CNJ230" s="224"/>
      <c r="CNK230" s="224"/>
      <c r="CNL230" s="335"/>
      <c r="CNM230" s="335"/>
      <c r="CNN230" s="224"/>
      <c r="CNO230" s="424"/>
      <c r="CNP230" s="424"/>
      <c r="CNQ230" s="333"/>
      <c r="CNR230" s="334"/>
      <c r="CNS230" s="424"/>
      <c r="CNT230" s="224"/>
      <c r="CNU230" s="224"/>
      <c r="CNV230" s="335"/>
      <c r="CNW230" s="335"/>
      <c r="CNX230" s="224"/>
      <c r="CNY230" s="424"/>
      <c r="CNZ230" s="424"/>
      <c r="COA230" s="333"/>
      <c r="COB230" s="334"/>
      <c r="COC230" s="424"/>
      <c r="COD230" s="224"/>
      <c r="COE230" s="224"/>
      <c r="COF230" s="335"/>
      <c r="COG230" s="335"/>
      <c r="COH230" s="224"/>
      <c r="COI230" s="424"/>
      <c r="COJ230" s="424"/>
      <c r="COK230" s="333"/>
      <c r="COL230" s="334"/>
      <c r="COM230" s="424"/>
      <c r="CON230" s="224"/>
      <c r="COO230" s="224"/>
      <c r="COP230" s="335"/>
      <c r="COQ230" s="335"/>
      <c r="COR230" s="224"/>
      <c r="COS230" s="424"/>
      <c r="COT230" s="424"/>
      <c r="COU230" s="333"/>
      <c r="COV230" s="334"/>
      <c r="COW230" s="424"/>
      <c r="COX230" s="224"/>
      <c r="COY230" s="224"/>
      <c r="COZ230" s="335"/>
      <c r="CPA230" s="335"/>
      <c r="CPB230" s="224"/>
      <c r="CPC230" s="424"/>
      <c r="CPD230" s="424"/>
      <c r="CPE230" s="333"/>
      <c r="CPF230" s="334"/>
      <c r="CPG230" s="424"/>
      <c r="CPH230" s="224"/>
      <c r="CPI230" s="224"/>
      <c r="CPJ230" s="335"/>
      <c r="CPK230" s="335"/>
      <c r="CPL230" s="224"/>
      <c r="CPM230" s="424"/>
      <c r="CPN230" s="424"/>
      <c r="CPO230" s="333"/>
      <c r="CPP230" s="334"/>
      <c r="CPQ230" s="424"/>
      <c r="CPR230" s="224"/>
      <c r="CPS230" s="224"/>
      <c r="CPT230" s="335"/>
      <c r="CPU230" s="335"/>
      <c r="CPV230" s="224"/>
      <c r="CPW230" s="424"/>
      <c r="CPX230" s="424"/>
      <c r="CPY230" s="333"/>
      <c r="CPZ230" s="334"/>
      <c r="CQA230" s="424"/>
      <c r="CQB230" s="224"/>
      <c r="CQC230" s="224"/>
      <c r="CQD230" s="335"/>
      <c r="CQE230" s="335"/>
      <c r="CQF230" s="224"/>
      <c r="CQG230" s="424"/>
      <c r="CQH230" s="424"/>
      <c r="CQI230" s="333"/>
      <c r="CQJ230" s="334"/>
      <c r="CQK230" s="424"/>
      <c r="CQL230" s="224"/>
      <c r="CQM230" s="224"/>
      <c r="CQN230" s="335"/>
      <c r="CQO230" s="335"/>
      <c r="CQP230" s="224"/>
      <c r="CQQ230" s="424"/>
      <c r="CQR230" s="424"/>
      <c r="CQS230" s="333"/>
      <c r="CQT230" s="334"/>
      <c r="CQU230" s="424"/>
      <c r="CQV230" s="224"/>
      <c r="CQW230" s="224"/>
      <c r="CQX230" s="335"/>
      <c r="CQY230" s="335"/>
      <c r="CQZ230" s="224"/>
      <c r="CRA230" s="424"/>
      <c r="CRB230" s="424"/>
      <c r="CRC230" s="333"/>
      <c r="CRD230" s="334"/>
      <c r="CRE230" s="424"/>
      <c r="CRF230" s="224"/>
      <c r="CRG230" s="224"/>
      <c r="CRH230" s="335"/>
      <c r="CRI230" s="335"/>
      <c r="CRJ230" s="224"/>
      <c r="CRK230" s="424"/>
      <c r="CRL230" s="424"/>
      <c r="CRM230" s="333"/>
      <c r="CRN230" s="334"/>
      <c r="CRO230" s="424"/>
      <c r="CRP230" s="224"/>
      <c r="CRQ230" s="224"/>
      <c r="CRR230" s="335"/>
      <c r="CRS230" s="335"/>
      <c r="CRT230" s="224"/>
      <c r="CRU230" s="424"/>
      <c r="CRV230" s="424"/>
      <c r="CRW230" s="333"/>
      <c r="CRX230" s="334"/>
      <c r="CRY230" s="424"/>
      <c r="CRZ230" s="224"/>
      <c r="CSA230" s="224"/>
      <c r="CSB230" s="335"/>
      <c r="CSC230" s="335"/>
      <c r="CSD230" s="224"/>
      <c r="CSE230" s="424"/>
      <c r="CSF230" s="424"/>
      <c r="CSG230" s="333"/>
      <c r="CSH230" s="334"/>
      <c r="CSI230" s="424"/>
      <c r="CSJ230" s="224"/>
      <c r="CSK230" s="224"/>
      <c r="CSL230" s="335"/>
      <c r="CSM230" s="335"/>
      <c r="CSN230" s="224"/>
      <c r="CSO230" s="424"/>
      <c r="CSP230" s="424"/>
      <c r="CSQ230" s="333"/>
      <c r="CSR230" s="334"/>
      <c r="CSS230" s="424"/>
      <c r="CST230" s="224"/>
      <c r="CSU230" s="224"/>
      <c r="CSV230" s="335"/>
      <c r="CSW230" s="335"/>
      <c r="CSX230" s="224"/>
      <c r="CSY230" s="424"/>
      <c r="CSZ230" s="424"/>
      <c r="CTA230" s="333"/>
      <c r="CTB230" s="334"/>
      <c r="CTC230" s="424"/>
      <c r="CTD230" s="224"/>
      <c r="CTE230" s="224"/>
      <c r="CTF230" s="335"/>
      <c r="CTG230" s="335"/>
      <c r="CTH230" s="224"/>
      <c r="CTI230" s="424"/>
      <c r="CTJ230" s="424"/>
      <c r="CTK230" s="333"/>
      <c r="CTL230" s="334"/>
      <c r="CTM230" s="424"/>
      <c r="CTN230" s="224"/>
      <c r="CTO230" s="224"/>
      <c r="CTP230" s="335"/>
      <c r="CTQ230" s="335"/>
      <c r="CTR230" s="224"/>
      <c r="CTS230" s="424"/>
      <c r="CTT230" s="424"/>
      <c r="CTU230" s="333"/>
      <c r="CTV230" s="334"/>
      <c r="CTW230" s="424"/>
      <c r="CTX230" s="224"/>
      <c r="CTY230" s="224"/>
      <c r="CTZ230" s="335"/>
      <c r="CUA230" s="335"/>
      <c r="CUB230" s="224"/>
      <c r="CUC230" s="424"/>
      <c r="CUD230" s="424"/>
      <c r="CUE230" s="333"/>
      <c r="CUF230" s="334"/>
      <c r="CUG230" s="424"/>
      <c r="CUH230" s="224"/>
      <c r="CUI230" s="224"/>
      <c r="CUJ230" s="335"/>
      <c r="CUK230" s="335"/>
      <c r="CUL230" s="224"/>
      <c r="CUM230" s="424"/>
      <c r="CUN230" s="424"/>
      <c r="CUO230" s="333"/>
      <c r="CUP230" s="334"/>
      <c r="CUQ230" s="424"/>
      <c r="CUR230" s="224"/>
      <c r="CUS230" s="224"/>
      <c r="CUT230" s="335"/>
      <c r="CUU230" s="335"/>
      <c r="CUV230" s="224"/>
      <c r="CUW230" s="424"/>
      <c r="CUX230" s="424"/>
      <c r="CUY230" s="333"/>
      <c r="CUZ230" s="334"/>
      <c r="CVA230" s="424"/>
      <c r="CVB230" s="224"/>
      <c r="CVC230" s="224"/>
      <c r="CVD230" s="335"/>
      <c r="CVE230" s="335"/>
      <c r="CVF230" s="224"/>
      <c r="CVG230" s="424"/>
      <c r="CVH230" s="424"/>
      <c r="CVI230" s="333"/>
      <c r="CVJ230" s="334"/>
      <c r="CVK230" s="424"/>
      <c r="CVL230" s="224"/>
      <c r="CVM230" s="224"/>
      <c r="CVN230" s="335"/>
      <c r="CVO230" s="335"/>
      <c r="CVP230" s="224"/>
      <c r="CVQ230" s="424"/>
      <c r="CVR230" s="424"/>
      <c r="CVS230" s="333"/>
      <c r="CVT230" s="334"/>
      <c r="CVU230" s="424"/>
      <c r="CVV230" s="224"/>
      <c r="CVW230" s="224"/>
      <c r="CVX230" s="335"/>
      <c r="CVY230" s="335"/>
      <c r="CVZ230" s="224"/>
      <c r="CWA230" s="424"/>
      <c r="CWB230" s="424"/>
      <c r="CWC230" s="333"/>
      <c r="CWD230" s="334"/>
      <c r="CWE230" s="424"/>
      <c r="CWF230" s="224"/>
      <c r="CWG230" s="224"/>
      <c r="CWH230" s="335"/>
      <c r="CWI230" s="335"/>
      <c r="CWJ230" s="224"/>
      <c r="CWK230" s="424"/>
      <c r="CWL230" s="424"/>
      <c r="CWM230" s="333"/>
      <c r="CWN230" s="334"/>
      <c r="CWO230" s="424"/>
      <c r="CWP230" s="224"/>
      <c r="CWQ230" s="224"/>
      <c r="CWR230" s="335"/>
      <c r="CWS230" s="335"/>
      <c r="CWT230" s="224"/>
      <c r="CWU230" s="424"/>
      <c r="CWV230" s="424"/>
      <c r="CWW230" s="333"/>
      <c r="CWX230" s="334"/>
      <c r="CWY230" s="424"/>
      <c r="CWZ230" s="224"/>
      <c r="CXA230" s="224"/>
      <c r="CXB230" s="335"/>
      <c r="CXC230" s="335"/>
      <c r="CXD230" s="224"/>
      <c r="CXE230" s="424"/>
      <c r="CXF230" s="424"/>
      <c r="CXG230" s="333"/>
      <c r="CXH230" s="334"/>
      <c r="CXI230" s="424"/>
      <c r="CXJ230" s="224"/>
      <c r="CXK230" s="224"/>
      <c r="CXL230" s="335"/>
      <c r="CXM230" s="335"/>
      <c r="CXN230" s="224"/>
      <c r="CXO230" s="424"/>
      <c r="CXP230" s="424"/>
      <c r="CXQ230" s="333"/>
      <c r="CXR230" s="334"/>
      <c r="CXS230" s="424"/>
      <c r="CXT230" s="224"/>
      <c r="CXU230" s="224"/>
      <c r="CXV230" s="335"/>
      <c r="CXW230" s="335"/>
      <c r="CXX230" s="224"/>
      <c r="CXY230" s="424"/>
      <c r="CXZ230" s="424"/>
      <c r="CYA230" s="333"/>
      <c r="CYB230" s="334"/>
      <c r="CYC230" s="424"/>
      <c r="CYD230" s="224"/>
      <c r="CYE230" s="224"/>
      <c r="CYF230" s="335"/>
      <c r="CYG230" s="335"/>
      <c r="CYH230" s="224"/>
      <c r="CYI230" s="424"/>
      <c r="CYJ230" s="424"/>
      <c r="CYK230" s="333"/>
      <c r="CYL230" s="334"/>
      <c r="CYM230" s="424"/>
      <c r="CYN230" s="224"/>
      <c r="CYO230" s="224"/>
      <c r="CYP230" s="335"/>
      <c r="CYQ230" s="335"/>
      <c r="CYR230" s="224"/>
      <c r="CYS230" s="424"/>
      <c r="CYT230" s="424"/>
      <c r="CYU230" s="333"/>
      <c r="CYV230" s="334"/>
      <c r="CYW230" s="424"/>
      <c r="CYX230" s="224"/>
      <c r="CYY230" s="224"/>
      <c r="CYZ230" s="335"/>
      <c r="CZA230" s="335"/>
      <c r="CZB230" s="224"/>
      <c r="CZC230" s="424"/>
      <c r="CZD230" s="424"/>
      <c r="CZE230" s="333"/>
      <c r="CZF230" s="334"/>
      <c r="CZG230" s="424"/>
      <c r="CZH230" s="224"/>
      <c r="CZI230" s="224"/>
      <c r="CZJ230" s="335"/>
      <c r="CZK230" s="335"/>
      <c r="CZL230" s="224"/>
      <c r="CZM230" s="424"/>
      <c r="CZN230" s="424"/>
      <c r="CZO230" s="333"/>
      <c r="CZP230" s="334"/>
      <c r="CZQ230" s="424"/>
      <c r="CZR230" s="224"/>
      <c r="CZS230" s="224"/>
      <c r="CZT230" s="335"/>
      <c r="CZU230" s="335"/>
      <c r="CZV230" s="224"/>
      <c r="CZW230" s="424"/>
      <c r="CZX230" s="424"/>
      <c r="CZY230" s="333"/>
      <c r="CZZ230" s="334"/>
      <c r="DAA230" s="424"/>
      <c r="DAB230" s="224"/>
      <c r="DAC230" s="224"/>
      <c r="DAD230" s="335"/>
      <c r="DAE230" s="335"/>
      <c r="DAF230" s="224"/>
      <c r="DAG230" s="424"/>
      <c r="DAH230" s="424"/>
      <c r="DAI230" s="333"/>
      <c r="DAJ230" s="334"/>
      <c r="DAK230" s="424"/>
      <c r="DAL230" s="224"/>
      <c r="DAM230" s="224"/>
      <c r="DAN230" s="335"/>
      <c r="DAO230" s="335"/>
      <c r="DAP230" s="224"/>
      <c r="DAQ230" s="424"/>
      <c r="DAR230" s="424"/>
      <c r="DAS230" s="333"/>
      <c r="DAT230" s="334"/>
      <c r="DAU230" s="424"/>
      <c r="DAV230" s="224"/>
      <c r="DAW230" s="224"/>
      <c r="DAX230" s="335"/>
      <c r="DAY230" s="335"/>
      <c r="DAZ230" s="224"/>
      <c r="DBA230" s="424"/>
      <c r="DBB230" s="424"/>
      <c r="DBC230" s="333"/>
      <c r="DBD230" s="334"/>
      <c r="DBE230" s="424"/>
      <c r="DBF230" s="224"/>
      <c r="DBG230" s="224"/>
      <c r="DBH230" s="335"/>
      <c r="DBI230" s="335"/>
      <c r="DBJ230" s="224"/>
      <c r="DBK230" s="424"/>
      <c r="DBL230" s="424"/>
      <c r="DBM230" s="333"/>
      <c r="DBN230" s="334"/>
      <c r="DBO230" s="424"/>
      <c r="DBP230" s="224"/>
      <c r="DBQ230" s="224"/>
      <c r="DBR230" s="335"/>
      <c r="DBS230" s="335"/>
      <c r="DBT230" s="224"/>
      <c r="DBU230" s="424"/>
      <c r="DBV230" s="424"/>
      <c r="DBW230" s="333"/>
      <c r="DBX230" s="334"/>
      <c r="DBY230" s="424"/>
      <c r="DBZ230" s="224"/>
      <c r="DCA230" s="224"/>
      <c r="DCB230" s="335"/>
      <c r="DCC230" s="335"/>
      <c r="DCD230" s="224"/>
      <c r="DCE230" s="424"/>
      <c r="DCF230" s="424"/>
      <c r="DCG230" s="333"/>
      <c r="DCH230" s="334"/>
      <c r="DCI230" s="424"/>
      <c r="DCJ230" s="224"/>
      <c r="DCK230" s="224"/>
      <c r="DCL230" s="335"/>
      <c r="DCM230" s="335"/>
      <c r="DCN230" s="224"/>
      <c r="DCO230" s="424"/>
      <c r="DCP230" s="424"/>
      <c r="DCQ230" s="333"/>
      <c r="DCR230" s="334"/>
      <c r="DCS230" s="424"/>
      <c r="DCT230" s="224"/>
      <c r="DCU230" s="224"/>
      <c r="DCV230" s="335"/>
      <c r="DCW230" s="335"/>
      <c r="DCX230" s="224"/>
      <c r="DCY230" s="424"/>
      <c r="DCZ230" s="424"/>
      <c r="DDA230" s="333"/>
      <c r="DDB230" s="334"/>
      <c r="DDC230" s="424"/>
      <c r="DDD230" s="224"/>
      <c r="DDE230" s="224"/>
      <c r="DDF230" s="335"/>
      <c r="DDG230" s="335"/>
      <c r="DDH230" s="224"/>
      <c r="DDI230" s="424"/>
      <c r="DDJ230" s="424"/>
      <c r="DDK230" s="333"/>
      <c r="DDL230" s="334"/>
      <c r="DDM230" s="424"/>
      <c r="DDN230" s="224"/>
      <c r="DDO230" s="224"/>
      <c r="DDP230" s="335"/>
      <c r="DDQ230" s="335"/>
      <c r="DDR230" s="224"/>
      <c r="DDS230" s="424"/>
      <c r="DDT230" s="424"/>
      <c r="DDU230" s="333"/>
      <c r="DDV230" s="334"/>
      <c r="DDW230" s="424"/>
      <c r="DDX230" s="224"/>
      <c r="DDY230" s="224"/>
      <c r="DDZ230" s="335"/>
      <c r="DEA230" s="335"/>
      <c r="DEB230" s="224"/>
      <c r="DEC230" s="424"/>
      <c r="DED230" s="424"/>
      <c r="DEE230" s="333"/>
      <c r="DEF230" s="334"/>
      <c r="DEG230" s="424"/>
      <c r="DEH230" s="224"/>
      <c r="DEI230" s="224"/>
      <c r="DEJ230" s="335"/>
      <c r="DEK230" s="335"/>
      <c r="DEL230" s="224"/>
      <c r="DEM230" s="424"/>
      <c r="DEN230" s="424"/>
      <c r="DEO230" s="333"/>
      <c r="DEP230" s="334"/>
      <c r="DEQ230" s="424"/>
      <c r="DER230" s="224"/>
      <c r="DES230" s="224"/>
      <c r="DET230" s="335"/>
      <c r="DEU230" s="335"/>
      <c r="DEV230" s="224"/>
      <c r="DEW230" s="424"/>
      <c r="DEX230" s="424"/>
      <c r="DEY230" s="333"/>
      <c r="DEZ230" s="334"/>
      <c r="DFA230" s="424"/>
      <c r="DFB230" s="224"/>
      <c r="DFC230" s="224"/>
      <c r="DFD230" s="335"/>
      <c r="DFE230" s="335"/>
      <c r="DFF230" s="224"/>
      <c r="DFG230" s="424"/>
      <c r="DFH230" s="424"/>
      <c r="DFI230" s="333"/>
      <c r="DFJ230" s="334"/>
      <c r="DFK230" s="424"/>
      <c r="DFL230" s="224"/>
      <c r="DFM230" s="224"/>
      <c r="DFN230" s="335"/>
      <c r="DFO230" s="335"/>
      <c r="DFP230" s="224"/>
      <c r="DFQ230" s="424"/>
      <c r="DFR230" s="424"/>
      <c r="DFS230" s="333"/>
      <c r="DFT230" s="334"/>
      <c r="DFU230" s="424"/>
      <c r="DFV230" s="224"/>
      <c r="DFW230" s="224"/>
      <c r="DFX230" s="335"/>
      <c r="DFY230" s="335"/>
      <c r="DFZ230" s="224"/>
      <c r="DGA230" s="424"/>
      <c r="DGB230" s="424"/>
      <c r="DGC230" s="333"/>
      <c r="DGD230" s="334"/>
      <c r="DGE230" s="424"/>
      <c r="DGF230" s="224"/>
      <c r="DGG230" s="224"/>
      <c r="DGH230" s="335"/>
      <c r="DGI230" s="335"/>
      <c r="DGJ230" s="224"/>
      <c r="DGK230" s="424"/>
      <c r="DGL230" s="424"/>
      <c r="DGM230" s="333"/>
      <c r="DGN230" s="334"/>
      <c r="DGO230" s="424"/>
      <c r="DGP230" s="224"/>
      <c r="DGQ230" s="224"/>
      <c r="DGR230" s="335"/>
      <c r="DGS230" s="335"/>
      <c r="DGT230" s="224"/>
      <c r="DGU230" s="424"/>
      <c r="DGV230" s="424"/>
      <c r="DGW230" s="333"/>
      <c r="DGX230" s="334"/>
      <c r="DGY230" s="424"/>
      <c r="DGZ230" s="224"/>
      <c r="DHA230" s="224"/>
      <c r="DHB230" s="335"/>
      <c r="DHC230" s="335"/>
      <c r="DHD230" s="224"/>
      <c r="DHE230" s="424"/>
      <c r="DHF230" s="424"/>
      <c r="DHG230" s="333"/>
      <c r="DHH230" s="334"/>
      <c r="DHI230" s="424"/>
      <c r="DHJ230" s="224"/>
      <c r="DHK230" s="224"/>
      <c r="DHL230" s="335"/>
      <c r="DHM230" s="335"/>
      <c r="DHN230" s="224"/>
      <c r="DHO230" s="424"/>
      <c r="DHP230" s="424"/>
      <c r="DHQ230" s="333"/>
      <c r="DHR230" s="334"/>
      <c r="DHS230" s="424"/>
      <c r="DHT230" s="224"/>
      <c r="DHU230" s="224"/>
      <c r="DHV230" s="335"/>
      <c r="DHW230" s="335"/>
      <c r="DHX230" s="224"/>
      <c r="DHY230" s="424"/>
      <c r="DHZ230" s="424"/>
      <c r="DIA230" s="333"/>
      <c r="DIB230" s="334"/>
      <c r="DIC230" s="424"/>
      <c r="DID230" s="224"/>
      <c r="DIE230" s="224"/>
      <c r="DIF230" s="335"/>
      <c r="DIG230" s="335"/>
      <c r="DIH230" s="224"/>
      <c r="DII230" s="424"/>
      <c r="DIJ230" s="424"/>
      <c r="DIK230" s="333"/>
      <c r="DIL230" s="334"/>
      <c r="DIM230" s="424"/>
      <c r="DIN230" s="224"/>
      <c r="DIO230" s="224"/>
      <c r="DIP230" s="335"/>
      <c r="DIQ230" s="335"/>
      <c r="DIR230" s="224"/>
      <c r="DIS230" s="424"/>
      <c r="DIT230" s="424"/>
      <c r="DIU230" s="333"/>
      <c r="DIV230" s="334"/>
      <c r="DIW230" s="424"/>
      <c r="DIX230" s="224"/>
      <c r="DIY230" s="224"/>
      <c r="DIZ230" s="335"/>
      <c r="DJA230" s="335"/>
      <c r="DJB230" s="224"/>
      <c r="DJC230" s="424"/>
      <c r="DJD230" s="424"/>
      <c r="DJE230" s="333"/>
      <c r="DJF230" s="334"/>
      <c r="DJG230" s="424"/>
      <c r="DJH230" s="224"/>
      <c r="DJI230" s="224"/>
      <c r="DJJ230" s="335"/>
      <c r="DJK230" s="335"/>
      <c r="DJL230" s="224"/>
      <c r="DJM230" s="424"/>
      <c r="DJN230" s="424"/>
      <c r="DJO230" s="333"/>
      <c r="DJP230" s="334"/>
      <c r="DJQ230" s="424"/>
      <c r="DJR230" s="224"/>
      <c r="DJS230" s="224"/>
      <c r="DJT230" s="335"/>
      <c r="DJU230" s="335"/>
      <c r="DJV230" s="224"/>
      <c r="DJW230" s="424"/>
      <c r="DJX230" s="424"/>
      <c r="DJY230" s="333"/>
      <c r="DJZ230" s="334"/>
      <c r="DKA230" s="424"/>
      <c r="DKB230" s="224"/>
      <c r="DKC230" s="224"/>
      <c r="DKD230" s="335"/>
      <c r="DKE230" s="335"/>
      <c r="DKF230" s="224"/>
      <c r="DKG230" s="424"/>
      <c r="DKH230" s="424"/>
      <c r="DKI230" s="333"/>
      <c r="DKJ230" s="334"/>
      <c r="DKK230" s="424"/>
      <c r="DKL230" s="224"/>
      <c r="DKM230" s="224"/>
      <c r="DKN230" s="335"/>
      <c r="DKO230" s="335"/>
      <c r="DKP230" s="224"/>
      <c r="DKQ230" s="424"/>
      <c r="DKR230" s="424"/>
      <c r="DKS230" s="333"/>
      <c r="DKT230" s="334"/>
      <c r="DKU230" s="424"/>
      <c r="DKV230" s="224"/>
      <c r="DKW230" s="224"/>
      <c r="DKX230" s="335"/>
      <c r="DKY230" s="335"/>
      <c r="DKZ230" s="224"/>
      <c r="DLA230" s="424"/>
      <c r="DLB230" s="424"/>
      <c r="DLC230" s="333"/>
      <c r="DLD230" s="334"/>
      <c r="DLE230" s="424"/>
      <c r="DLF230" s="224"/>
      <c r="DLG230" s="224"/>
      <c r="DLH230" s="335"/>
      <c r="DLI230" s="335"/>
      <c r="DLJ230" s="224"/>
      <c r="DLK230" s="424"/>
      <c r="DLL230" s="424"/>
      <c r="DLM230" s="333"/>
      <c r="DLN230" s="334"/>
      <c r="DLO230" s="424"/>
      <c r="DLP230" s="224"/>
      <c r="DLQ230" s="224"/>
      <c r="DLR230" s="335"/>
      <c r="DLS230" s="335"/>
      <c r="DLT230" s="224"/>
      <c r="DLU230" s="424"/>
      <c r="DLV230" s="424"/>
      <c r="DLW230" s="333"/>
      <c r="DLX230" s="334"/>
      <c r="DLY230" s="424"/>
      <c r="DLZ230" s="224"/>
      <c r="DMA230" s="224"/>
      <c r="DMB230" s="335"/>
      <c r="DMC230" s="335"/>
      <c r="DMD230" s="224"/>
      <c r="DME230" s="424"/>
      <c r="DMF230" s="424"/>
      <c r="DMG230" s="333"/>
      <c r="DMH230" s="334"/>
      <c r="DMI230" s="424"/>
      <c r="DMJ230" s="224"/>
      <c r="DMK230" s="224"/>
      <c r="DML230" s="335"/>
      <c r="DMM230" s="335"/>
      <c r="DMN230" s="224"/>
      <c r="DMO230" s="424"/>
      <c r="DMP230" s="424"/>
      <c r="DMQ230" s="333"/>
      <c r="DMR230" s="334"/>
      <c r="DMS230" s="424"/>
      <c r="DMT230" s="224"/>
      <c r="DMU230" s="224"/>
      <c r="DMV230" s="335"/>
      <c r="DMW230" s="335"/>
      <c r="DMX230" s="224"/>
      <c r="DMY230" s="424"/>
      <c r="DMZ230" s="424"/>
      <c r="DNA230" s="333"/>
      <c r="DNB230" s="334"/>
      <c r="DNC230" s="424"/>
      <c r="DND230" s="224"/>
      <c r="DNE230" s="224"/>
      <c r="DNF230" s="335"/>
      <c r="DNG230" s="335"/>
      <c r="DNH230" s="224"/>
      <c r="DNI230" s="424"/>
      <c r="DNJ230" s="424"/>
      <c r="DNK230" s="333"/>
      <c r="DNL230" s="334"/>
      <c r="DNM230" s="424"/>
      <c r="DNN230" s="224"/>
      <c r="DNO230" s="224"/>
      <c r="DNP230" s="335"/>
      <c r="DNQ230" s="335"/>
      <c r="DNR230" s="224"/>
      <c r="DNS230" s="424"/>
      <c r="DNT230" s="424"/>
      <c r="DNU230" s="333"/>
      <c r="DNV230" s="334"/>
      <c r="DNW230" s="424"/>
      <c r="DNX230" s="224"/>
      <c r="DNY230" s="224"/>
      <c r="DNZ230" s="335"/>
      <c r="DOA230" s="335"/>
      <c r="DOB230" s="224"/>
      <c r="DOC230" s="424"/>
      <c r="DOD230" s="424"/>
      <c r="DOE230" s="333"/>
      <c r="DOF230" s="334"/>
      <c r="DOG230" s="424"/>
      <c r="DOH230" s="224"/>
      <c r="DOI230" s="224"/>
      <c r="DOJ230" s="335"/>
      <c r="DOK230" s="335"/>
      <c r="DOL230" s="224"/>
      <c r="DOM230" s="424"/>
      <c r="DON230" s="424"/>
      <c r="DOO230" s="333"/>
      <c r="DOP230" s="334"/>
      <c r="DOQ230" s="424"/>
      <c r="DOR230" s="224"/>
      <c r="DOS230" s="224"/>
      <c r="DOT230" s="335"/>
      <c r="DOU230" s="335"/>
      <c r="DOV230" s="224"/>
      <c r="DOW230" s="424"/>
      <c r="DOX230" s="424"/>
      <c r="DOY230" s="333"/>
      <c r="DOZ230" s="334"/>
      <c r="DPA230" s="424"/>
      <c r="DPB230" s="224"/>
      <c r="DPC230" s="224"/>
      <c r="DPD230" s="335"/>
      <c r="DPE230" s="335"/>
      <c r="DPF230" s="224"/>
      <c r="DPG230" s="424"/>
      <c r="DPH230" s="424"/>
      <c r="DPI230" s="333"/>
      <c r="DPJ230" s="334"/>
      <c r="DPK230" s="424"/>
      <c r="DPL230" s="224"/>
      <c r="DPM230" s="224"/>
      <c r="DPN230" s="335"/>
      <c r="DPO230" s="335"/>
      <c r="DPP230" s="224"/>
      <c r="DPQ230" s="424"/>
      <c r="DPR230" s="424"/>
      <c r="DPS230" s="333"/>
      <c r="DPT230" s="334"/>
      <c r="DPU230" s="424"/>
      <c r="DPV230" s="224"/>
      <c r="DPW230" s="224"/>
      <c r="DPX230" s="335"/>
      <c r="DPY230" s="335"/>
      <c r="DPZ230" s="224"/>
      <c r="DQA230" s="424"/>
      <c r="DQB230" s="424"/>
      <c r="DQC230" s="333"/>
      <c r="DQD230" s="334"/>
      <c r="DQE230" s="424"/>
      <c r="DQF230" s="224"/>
      <c r="DQG230" s="224"/>
      <c r="DQH230" s="335"/>
      <c r="DQI230" s="335"/>
      <c r="DQJ230" s="224"/>
      <c r="DQK230" s="424"/>
      <c r="DQL230" s="424"/>
      <c r="DQM230" s="333"/>
      <c r="DQN230" s="334"/>
      <c r="DQO230" s="424"/>
      <c r="DQP230" s="224"/>
      <c r="DQQ230" s="224"/>
      <c r="DQR230" s="335"/>
      <c r="DQS230" s="335"/>
      <c r="DQT230" s="224"/>
      <c r="DQU230" s="424"/>
      <c r="DQV230" s="424"/>
      <c r="DQW230" s="333"/>
      <c r="DQX230" s="334"/>
      <c r="DQY230" s="424"/>
      <c r="DQZ230" s="224"/>
      <c r="DRA230" s="224"/>
      <c r="DRB230" s="335"/>
      <c r="DRC230" s="335"/>
      <c r="DRD230" s="224"/>
      <c r="DRE230" s="424"/>
      <c r="DRF230" s="424"/>
      <c r="DRG230" s="333"/>
      <c r="DRH230" s="334"/>
      <c r="DRI230" s="424"/>
      <c r="DRJ230" s="224"/>
      <c r="DRK230" s="224"/>
      <c r="DRL230" s="335"/>
      <c r="DRM230" s="335"/>
      <c r="DRN230" s="224"/>
      <c r="DRO230" s="424"/>
      <c r="DRP230" s="424"/>
      <c r="DRQ230" s="333"/>
      <c r="DRR230" s="334"/>
      <c r="DRS230" s="424"/>
      <c r="DRT230" s="224"/>
      <c r="DRU230" s="224"/>
      <c r="DRV230" s="335"/>
      <c r="DRW230" s="335"/>
      <c r="DRX230" s="224"/>
      <c r="DRY230" s="424"/>
      <c r="DRZ230" s="424"/>
      <c r="DSA230" s="333"/>
      <c r="DSB230" s="334"/>
      <c r="DSC230" s="424"/>
      <c r="DSD230" s="224"/>
      <c r="DSE230" s="224"/>
      <c r="DSF230" s="335"/>
      <c r="DSG230" s="335"/>
      <c r="DSH230" s="224"/>
      <c r="DSI230" s="424"/>
      <c r="DSJ230" s="424"/>
      <c r="DSK230" s="333"/>
      <c r="DSL230" s="334"/>
      <c r="DSM230" s="424"/>
      <c r="DSN230" s="224"/>
      <c r="DSO230" s="224"/>
      <c r="DSP230" s="335"/>
      <c r="DSQ230" s="335"/>
      <c r="DSR230" s="224"/>
      <c r="DSS230" s="424"/>
      <c r="DST230" s="424"/>
      <c r="DSU230" s="333"/>
      <c r="DSV230" s="334"/>
      <c r="DSW230" s="424"/>
      <c r="DSX230" s="224"/>
      <c r="DSY230" s="224"/>
      <c r="DSZ230" s="335"/>
      <c r="DTA230" s="335"/>
      <c r="DTB230" s="224"/>
      <c r="DTC230" s="424"/>
      <c r="DTD230" s="424"/>
      <c r="DTE230" s="333"/>
      <c r="DTF230" s="334"/>
      <c r="DTG230" s="424"/>
      <c r="DTH230" s="224"/>
      <c r="DTI230" s="224"/>
      <c r="DTJ230" s="335"/>
      <c r="DTK230" s="335"/>
      <c r="DTL230" s="224"/>
      <c r="DTM230" s="424"/>
      <c r="DTN230" s="424"/>
      <c r="DTO230" s="333"/>
      <c r="DTP230" s="334"/>
      <c r="DTQ230" s="424"/>
      <c r="DTR230" s="224"/>
      <c r="DTS230" s="224"/>
      <c r="DTT230" s="335"/>
      <c r="DTU230" s="335"/>
      <c r="DTV230" s="224"/>
      <c r="DTW230" s="424"/>
      <c r="DTX230" s="424"/>
      <c r="DTY230" s="333"/>
      <c r="DTZ230" s="334"/>
      <c r="DUA230" s="424"/>
      <c r="DUB230" s="224"/>
      <c r="DUC230" s="224"/>
      <c r="DUD230" s="335"/>
      <c r="DUE230" s="335"/>
      <c r="DUF230" s="224"/>
      <c r="DUG230" s="424"/>
      <c r="DUH230" s="424"/>
      <c r="DUI230" s="333"/>
      <c r="DUJ230" s="334"/>
      <c r="DUK230" s="424"/>
      <c r="DUL230" s="224"/>
      <c r="DUM230" s="224"/>
      <c r="DUN230" s="335"/>
      <c r="DUO230" s="335"/>
      <c r="DUP230" s="224"/>
      <c r="DUQ230" s="424"/>
      <c r="DUR230" s="424"/>
      <c r="DUS230" s="333"/>
      <c r="DUT230" s="334"/>
      <c r="DUU230" s="424"/>
      <c r="DUV230" s="224"/>
      <c r="DUW230" s="224"/>
      <c r="DUX230" s="335"/>
      <c r="DUY230" s="335"/>
      <c r="DUZ230" s="224"/>
      <c r="DVA230" s="424"/>
      <c r="DVB230" s="424"/>
      <c r="DVC230" s="333"/>
      <c r="DVD230" s="334"/>
      <c r="DVE230" s="424"/>
      <c r="DVF230" s="224"/>
      <c r="DVG230" s="224"/>
      <c r="DVH230" s="335"/>
      <c r="DVI230" s="335"/>
      <c r="DVJ230" s="224"/>
      <c r="DVK230" s="424"/>
      <c r="DVL230" s="424"/>
      <c r="DVM230" s="333"/>
      <c r="DVN230" s="334"/>
      <c r="DVO230" s="424"/>
      <c r="DVP230" s="224"/>
      <c r="DVQ230" s="224"/>
      <c r="DVR230" s="335"/>
      <c r="DVS230" s="335"/>
      <c r="DVT230" s="224"/>
      <c r="DVU230" s="424"/>
      <c r="DVV230" s="424"/>
      <c r="DVW230" s="333"/>
      <c r="DVX230" s="334"/>
      <c r="DVY230" s="424"/>
      <c r="DVZ230" s="224"/>
      <c r="DWA230" s="224"/>
      <c r="DWB230" s="335"/>
      <c r="DWC230" s="335"/>
      <c r="DWD230" s="224"/>
      <c r="DWE230" s="424"/>
      <c r="DWF230" s="424"/>
      <c r="DWG230" s="333"/>
      <c r="DWH230" s="334"/>
      <c r="DWI230" s="424"/>
      <c r="DWJ230" s="224"/>
      <c r="DWK230" s="224"/>
      <c r="DWL230" s="335"/>
      <c r="DWM230" s="335"/>
      <c r="DWN230" s="224"/>
      <c r="DWO230" s="424"/>
      <c r="DWP230" s="424"/>
      <c r="DWQ230" s="333"/>
      <c r="DWR230" s="334"/>
      <c r="DWS230" s="424"/>
      <c r="DWT230" s="224"/>
      <c r="DWU230" s="224"/>
      <c r="DWV230" s="335"/>
      <c r="DWW230" s="335"/>
      <c r="DWX230" s="224"/>
      <c r="DWY230" s="424"/>
      <c r="DWZ230" s="424"/>
      <c r="DXA230" s="333"/>
      <c r="DXB230" s="334"/>
      <c r="DXC230" s="424"/>
      <c r="DXD230" s="224"/>
      <c r="DXE230" s="224"/>
      <c r="DXF230" s="335"/>
      <c r="DXG230" s="335"/>
      <c r="DXH230" s="224"/>
      <c r="DXI230" s="424"/>
      <c r="DXJ230" s="424"/>
      <c r="DXK230" s="333"/>
      <c r="DXL230" s="334"/>
      <c r="DXM230" s="424"/>
      <c r="DXN230" s="224"/>
      <c r="DXO230" s="224"/>
      <c r="DXP230" s="335"/>
      <c r="DXQ230" s="335"/>
      <c r="DXR230" s="224"/>
      <c r="DXS230" s="424"/>
      <c r="DXT230" s="424"/>
      <c r="DXU230" s="333"/>
      <c r="DXV230" s="334"/>
      <c r="DXW230" s="424"/>
      <c r="DXX230" s="224"/>
      <c r="DXY230" s="224"/>
      <c r="DXZ230" s="335"/>
      <c r="DYA230" s="335"/>
      <c r="DYB230" s="224"/>
      <c r="DYC230" s="424"/>
      <c r="DYD230" s="424"/>
      <c r="DYE230" s="333"/>
      <c r="DYF230" s="334"/>
      <c r="DYG230" s="424"/>
      <c r="DYH230" s="224"/>
      <c r="DYI230" s="224"/>
      <c r="DYJ230" s="335"/>
      <c r="DYK230" s="335"/>
      <c r="DYL230" s="224"/>
      <c r="DYM230" s="424"/>
      <c r="DYN230" s="424"/>
      <c r="DYO230" s="333"/>
      <c r="DYP230" s="334"/>
      <c r="DYQ230" s="424"/>
      <c r="DYR230" s="224"/>
      <c r="DYS230" s="224"/>
      <c r="DYT230" s="335"/>
      <c r="DYU230" s="335"/>
      <c r="DYV230" s="224"/>
      <c r="DYW230" s="424"/>
      <c r="DYX230" s="424"/>
      <c r="DYY230" s="333"/>
      <c r="DYZ230" s="334"/>
      <c r="DZA230" s="424"/>
      <c r="DZB230" s="224"/>
      <c r="DZC230" s="224"/>
      <c r="DZD230" s="335"/>
      <c r="DZE230" s="335"/>
      <c r="DZF230" s="224"/>
      <c r="DZG230" s="424"/>
      <c r="DZH230" s="424"/>
      <c r="DZI230" s="333"/>
      <c r="DZJ230" s="334"/>
      <c r="DZK230" s="424"/>
      <c r="DZL230" s="224"/>
      <c r="DZM230" s="224"/>
      <c r="DZN230" s="335"/>
      <c r="DZO230" s="335"/>
      <c r="DZP230" s="224"/>
      <c r="DZQ230" s="424"/>
      <c r="DZR230" s="424"/>
      <c r="DZS230" s="333"/>
      <c r="DZT230" s="334"/>
      <c r="DZU230" s="424"/>
      <c r="DZV230" s="224"/>
      <c r="DZW230" s="224"/>
      <c r="DZX230" s="335"/>
      <c r="DZY230" s="335"/>
      <c r="DZZ230" s="224"/>
      <c r="EAA230" s="424"/>
      <c r="EAB230" s="424"/>
      <c r="EAC230" s="333"/>
      <c r="EAD230" s="334"/>
      <c r="EAE230" s="424"/>
      <c r="EAF230" s="224"/>
      <c r="EAG230" s="224"/>
      <c r="EAH230" s="335"/>
      <c r="EAI230" s="335"/>
      <c r="EAJ230" s="224"/>
      <c r="EAK230" s="424"/>
      <c r="EAL230" s="424"/>
      <c r="EAM230" s="333"/>
      <c r="EAN230" s="334"/>
      <c r="EAO230" s="424"/>
      <c r="EAP230" s="224"/>
      <c r="EAQ230" s="224"/>
      <c r="EAR230" s="335"/>
      <c r="EAS230" s="335"/>
      <c r="EAT230" s="224"/>
      <c r="EAU230" s="424"/>
      <c r="EAV230" s="424"/>
      <c r="EAW230" s="333"/>
      <c r="EAX230" s="334"/>
      <c r="EAY230" s="424"/>
      <c r="EAZ230" s="224"/>
      <c r="EBA230" s="224"/>
      <c r="EBB230" s="335"/>
      <c r="EBC230" s="335"/>
      <c r="EBD230" s="224"/>
      <c r="EBE230" s="424"/>
      <c r="EBF230" s="424"/>
      <c r="EBG230" s="333"/>
      <c r="EBH230" s="334"/>
      <c r="EBI230" s="424"/>
      <c r="EBJ230" s="224"/>
      <c r="EBK230" s="224"/>
      <c r="EBL230" s="335"/>
      <c r="EBM230" s="335"/>
      <c r="EBN230" s="224"/>
      <c r="EBO230" s="424"/>
      <c r="EBP230" s="424"/>
      <c r="EBQ230" s="333"/>
      <c r="EBR230" s="334"/>
      <c r="EBS230" s="424"/>
      <c r="EBT230" s="224"/>
      <c r="EBU230" s="224"/>
      <c r="EBV230" s="335"/>
      <c r="EBW230" s="335"/>
      <c r="EBX230" s="224"/>
      <c r="EBY230" s="424"/>
      <c r="EBZ230" s="424"/>
      <c r="ECA230" s="333"/>
      <c r="ECB230" s="334"/>
      <c r="ECC230" s="424"/>
      <c r="ECD230" s="224"/>
      <c r="ECE230" s="224"/>
      <c r="ECF230" s="335"/>
      <c r="ECG230" s="335"/>
      <c r="ECH230" s="224"/>
      <c r="ECI230" s="424"/>
      <c r="ECJ230" s="424"/>
      <c r="ECK230" s="333"/>
      <c r="ECL230" s="334"/>
      <c r="ECM230" s="424"/>
      <c r="ECN230" s="224"/>
      <c r="ECO230" s="224"/>
      <c r="ECP230" s="335"/>
      <c r="ECQ230" s="335"/>
      <c r="ECR230" s="224"/>
      <c r="ECS230" s="424"/>
      <c r="ECT230" s="424"/>
      <c r="ECU230" s="333"/>
      <c r="ECV230" s="334"/>
      <c r="ECW230" s="424"/>
      <c r="ECX230" s="224"/>
      <c r="ECY230" s="224"/>
      <c r="ECZ230" s="335"/>
      <c r="EDA230" s="335"/>
      <c r="EDB230" s="224"/>
      <c r="EDC230" s="424"/>
      <c r="EDD230" s="424"/>
      <c r="EDE230" s="333"/>
      <c r="EDF230" s="334"/>
      <c r="EDG230" s="424"/>
      <c r="EDH230" s="224"/>
      <c r="EDI230" s="224"/>
      <c r="EDJ230" s="335"/>
      <c r="EDK230" s="335"/>
      <c r="EDL230" s="224"/>
      <c r="EDM230" s="424"/>
      <c r="EDN230" s="424"/>
      <c r="EDO230" s="333"/>
      <c r="EDP230" s="334"/>
      <c r="EDQ230" s="424"/>
      <c r="EDR230" s="224"/>
      <c r="EDS230" s="224"/>
      <c r="EDT230" s="335"/>
      <c r="EDU230" s="335"/>
      <c r="EDV230" s="224"/>
      <c r="EDW230" s="424"/>
      <c r="EDX230" s="424"/>
      <c r="EDY230" s="333"/>
      <c r="EDZ230" s="334"/>
      <c r="EEA230" s="424"/>
      <c r="EEB230" s="224"/>
      <c r="EEC230" s="224"/>
      <c r="EED230" s="335"/>
      <c r="EEE230" s="335"/>
      <c r="EEF230" s="224"/>
      <c r="EEG230" s="424"/>
      <c r="EEH230" s="424"/>
      <c r="EEI230" s="333"/>
      <c r="EEJ230" s="334"/>
      <c r="EEK230" s="424"/>
      <c r="EEL230" s="224"/>
      <c r="EEM230" s="224"/>
      <c r="EEN230" s="335"/>
      <c r="EEO230" s="335"/>
      <c r="EEP230" s="224"/>
      <c r="EEQ230" s="424"/>
      <c r="EER230" s="424"/>
      <c r="EES230" s="333"/>
      <c r="EET230" s="334"/>
      <c r="EEU230" s="424"/>
      <c r="EEV230" s="224"/>
      <c r="EEW230" s="224"/>
      <c r="EEX230" s="335"/>
      <c r="EEY230" s="335"/>
      <c r="EEZ230" s="224"/>
      <c r="EFA230" s="424"/>
      <c r="EFB230" s="424"/>
      <c r="EFC230" s="333"/>
      <c r="EFD230" s="334"/>
      <c r="EFE230" s="424"/>
      <c r="EFF230" s="224"/>
      <c r="EFG230" s="224"/>
      <c r="EFH230" s="335"/>
      <c r="EFI230" s="335"/>
      <c r="EFJ230" s="224"/>
      <c r="EFK230" s="424"/>
      <c r="EFL230" s="424"/>
      <c r="EFM230" s="333"/>
      <c r="EFN230" s="334"/>
      <c r="EFO230" s="424"/>
      <c r="EFP230" s="224"/>
      <c r="EFQ230" s="224"/>
      <c r="EFR230" s="335"/>
      <c r="EFS230" s="335"/>
      <c r="EFT230" s="224"/>
      <c r="EFU230" s="424"/>
      <c r="EFV230" s="424"/>
      <c r="EFW230" s="333"/>
      <c r="EFX230" s="334"/>
      <c r="EFY230" s="424"/>
      <c r="EFZ230" s="224"/>
      <c r="EGA230" s="224"/>
      <c r="EGB230" s="335"/>
      <c r="EGC230" s="335"/>
      <c r="EGD230" s="224"/>
      <c r="EGE230" s="424"/>
      <c r="EGF230" s="424"/>
      <c r="EGG230" s="333"/>
      <c r="EGH230" s="334"/>
      <c r="EGI230" s="424"/>
      <c r="EGJ230" s="224"/>
      <c r="EGK230" s="224"/>
      <c r="EGL230" s="335"/>
      <c r="EGM230" s="335"/>
      <c r="EGN230" s="224"/>
      <c r="EGO230" s="424"/>
      <c r="EGP230" s="424"/>
      <c r="EGQ230" s="333"/>
      <c r="EGR230" s="334"/>
      <c r="EGS230" s="424"/>
      <c r="EGT230" s="224"/>
      <c r="EGU230" s="224"/>
      <c r="EGV230" s="335"/>
      <c r="EGW230" s="335"/>
      <c r="EGX230" s="224"/>
      <c r="EGY230" s="424"/>
      <c r="EGZ230" s="424"/>
      <c r="EHA230" s="333"/>
      <c r="EHB230" s="334"/>
      <c r="EHC230" s="424"/>
      <c r="EHD230" s="224"/>
      <c r="EHE230" s="224"/>
      <c r="EHF230" s="335"/>
      <c r="EHG230" s="335"/>
      <c r="EHH230" s="224"/>
      <c r="EHI230" s="424"/>
      <c r="EHJ230" s="424"/>
      <c r="EHK230" s="333"/>
      <c r="EHL230" s="334"/>
      <c r="EHM230" s="424"/>
      <c r="EHN230" s="224"/>
      <c r="EHO230" s="224"/>
      <c r="EHP230" s="335"/>
      <c r="EHQ230" s="335"/>
      <c r="EHR230" s="224"/>
      <c r="EHS230" s="424"/>
      <c r="EHT230" s="424"/>
      <c r="EHU230" s="333"/>
      <c r="EHV230" s="334"/>
      <c r="EHW230" s="424"/>
      <c r="EHX230" s="224"/>
      <c r="EHY230" s="224"/>
      <c r="EHZ230" s="335"/>
      <c r="EIA230" s="335"/>
      <c r="EIB230" s="224"/>
      <c r="EIC230" s="424"/>
      <c r="EID230" s="424"/>
      <c r="EIE230" s="333"/>
      <c r="EIF230" s="334"/>
      <c r="EIG230" s="424"/>
      <c r="EIH230" s="224"/>
      <c r="EII230" s="224"/>
      <c r="EIJ230" s="335"/>
      <c r="EIK230" s="335"/>
      <c r="EIL230" s="224"/>
      <c r="EIM230" s="424"/>
      <c r="EIN230" s="424"/>
      <c r="EIO230" s="333"/>
      <c r="EIP230" s="334"/>
      <c r="EIQ230" s="424"/>
      <c r="EIR230" s="224"/>
      <c r="EIS230" s="224"/>
      <c r="EIT230" s="335"/>
      <c r="EIU230" s="335"/>
      <c r="EIV230" s="224"/>
      <c r="EIW230" s="424"/>
      <c r="EIX230" s="424"/>
      <c r="EIY230" s="333"/>
      <c r="EIZ230" s="334"/>
      <c r="EJA230" s="424"/>
      <c r="EJB230" s="224"/>
      <c r="EJC230" s="224"/>
      <c r="EJD230" s="335"/>
      <c r="EJE230" s="335"/>
      <c r="EJF230" s="224"/>
      <c r="EJG230" s="424"/>
      <c r="EJH230" s="424"/>
      <c r="EJI230" s="333"/>
      <c r="EJJ230" s="334"/>
      <c r="EJK230" s="424"/>
      <c r="EJL230" s="224"/>
      <c r="EJM230" s="224"/>
      <c r="EJN230" s="335"/>
      <c r="EJO230" s="335"/>
      <c r="EJP230" s="224"/>
      <c r="EJQ230" s="424"/>
      <c r="EJR230" s="424"/>
      <c r="EJS230" s="333"/>
      <c r="EJT230" s="334"/>
      <c r="EJU230" s="424"/>
      <c r="EJV230" s="224"/>
      <c r="EJW230" s="224"/>
      <c r="EJX230" s="335"/>
      <c r="EJY230" s="335"/>
      <c r="EJZ230" s="224"/>
      <c r="EKA230" s="424"/>
      <c r="EKB230" s="424"/>
      <c r="EKC230" s="333"/>
      <c r="EKD230" s="334"/>
      <c r="EKE230" s="424"/>
      <c r="EKF230" s="224"/>
      <c r="EKG230" s="224"/>
      <c r="EKH230" s="335"/>
      <c r="EKI230" s="335"/>
      <c r="EKJ230" s="224"/>
      <c r="EKK230" s="424"/>
      <c r="EKL230" s="424"/>
      <c r="EKM230" s="333"/>
      <c r="EKN230" s="334"/>
      <c r="EKO230" s="424"/>
      <c r="EKP230" s="224"/>
      <c r="EKQ230" s="224"/>
      <c r="EKR230" s="335"/>
      <c r="EKS230" s="335"/>
      <c r="EKT230" s="224"/>
      <c r="EKU230" s="424"/>
      <c r="EKV230" s="424"/>
      <c r="EKW230" s="333"/>
      <c r="EKX230" s="334"/>
      <c r="EKY230" s="424"/>
      <c r="EKZ230" s="224"/>
      <c r="ELA230" s="224"/>
      <c r="ELB230" s="335"/>
      <c r="ELC230" s="335"/>
      <c r="ELD230" s="224"/>
      <c r="ELE230" s="424"/>
      <c r="ELF230" s="424"/>
      <c r="ELG230" s="333"/>
      <c r="ELH230" s="334"/>
      <c r="ELI230" s="424"/>
      <c r="ELJ230" s="224"/>
      <c r="ELK230" s="224"/>
      <c r="ELL230" s="335"/>
      <c r="ELM230" s="335"/>
      <c r="ELN230" s="224"/>
      <c r="ELO230" s="424"/>
      <c r="ELP230" s="424"/>
      <c r="ELQ230" s="333"/>
      <c r="ELR230" s="334"/>
      <c r="ELS230" s="424"/>
      <c r="ELT230" s="224"/>
      <c r="ELU230" s="224"/>
      <c r="ELV230" s="335"/>
      <c r="ELW230" s="335"/>
      <c r="ELX230" s="224"/>
      <c r="ELY230" s="424"/>
      <c r="ELZ230" s="424"/>
      <c r="EMA230" s="333"/>
      <c r="EMB230" s="334"/>
      <c r="EMC230" s="424"/>
      <c r="EMD230" s="224"/>
      <c r="EME230" s="224"/>
      <c r="EMF230" s="335"/>
      <c r="EMG230" s="335"/>
      <c r="EMH230" s="224"/>
      <c r="EMI230" s="424"/>
      <c r="EMJ230" s="424"/>
      <c r="EMK230" s="333"/>
      <c r="EML230" s="334"/>
      <c r="EMM230" s="424"/>
      <c r="EMN230" s="224"/>
      <c r="EMO230" s="224"/>
      <c r="EMP230" s="335"/>
      <c r="EMQ230" s="335"/>
      <c r="EMR230" s="224"/>
      <c r="EMS230" s="424"/>
      <c r="EMT230" s="424"/>
      <c r="EMU230" s="333"/>
      <c r="EMV230" s="334"/>
      <c r="EMW230" s="424"/>
      <c r="EMX230" s="224"/>
      <c r="EMY230" s="224"/>
      <c r="EMZ230" s="335"/>
      <c r="ENA230" s="335"/>
      <c r="ENB230" s="224"/>
      <c r="ENC230" s="424"/>
      <c r="END230" s="424"/>
      <c r="ENE230" s="333"/>
      <c r="ENF230" s="334"/>
      <c r="ENG230" s="424"/>
      <c r="ENH230" s="224"/>
      <c r="ENI230" s="224"/>
      <c r="ENJ230" s="335"/>
      <c r="ENK230" s="335"/>
      <c r="ENL230" s="224"/>
      <c r="ENM230" s="424"/>
      <c r="ENN230" s="424"/>
      <c r="ENO230" s="333"/>
      <c r="ENP230" s="334"/>
      <c r="ENQ230" s="424"/>
      <c r="ENR230" s="224"/>
      <c r="ENS230" s="224"/>
      <c r="ENT230" s="335"/>
      <c r="ENU230" s="335"/>
      <c r="ENV230" s="224"/>
      <c r="ENW230" s="424"/>
      <c r="ENX230" s="424"/>
      <c r="ENY230" s="333"/>
      <c r="ENZ230" s="334"/>
      <c r="EOA230" s="424"/>
      <c r="EOB230" s="224"/>
      <c r="EOC230" s="224"/>
      <c r="EOD230" s="335"/>
      <c r="EOE230" s="335"/>
      <c r="EOF230" s="224"/>
      <c r="EOG230" s="424"/>
      <c r="EOH230" s="424"/>
      <c r="EOI230" s="333"/>
      <c r="EOJ230" s="334"/>
      <c r="EOK230" s="424"/>
      <c r="EOL230" s="224"/>
      <c r="EOM230" s="224"/>
      <c r="EON230" s="335"/>
      <c r="EOO230" s="335"/>
      <c r="EOP230" s="224"/>
      <c r="EOQ230" s="424"/>
      <c r="EOR230" s="424"/>
      <c r="EOS230" s="333"/>
      <c r="EOT230" s="334"/>
      <c r="EOU230" s="424"/>
      <c r="EOV230" s="224"/>
      <c r="EOW230" s="224"/>
      <c r="EOX230" s="335"/>
      <c r="EOY230" s="335"/>
      <c r="EOZ230" s="224"/>
      <c r="EPA230" s="424"/>
      <c r="EPB230" s="424"/>
      <c r="EPC230" s="333"/>
      <c r="EPD230" s="334"/>
      <c r="EPE230" s="424"/>
      <c r="EPF230" s="224"/>
      <c r="EPG230" s="224"/>
      <c r="EPH230" s="335"/>
      <c r="EPI230" s="335"/>
      <c r="EPJ230" s="224"/>
      <c r="EPK230" s="424"/>
      <c r="EPL230" s="424"/>
      <c r="EPM230" s="333"/>
      <c r="EPN230" s="334"/>
      <c r="EPO230" s="424"/>
      <c r="EPP230" s="224"/>
      <c r="EPQ230" s="224"/>
      <c r="EPR230" s="335"/>
      <c r="EPS230" s="335"/>
      <c r="EPT230" s="224"/>
      <c r="EPU230" s="424"/>
      <c r="EPV230" s="424"/>
      <c r="EPW230" s="333"/>
      <c r="EPX230" s="334"/>
      <c r="EPY230" s="424"/>
      <c r="EPZ230" s="224"/>
      <c r="EQA230" s="224"/>
      <c r="EQB230" s="335"/>
      <c r="EQC230" s="335"/>
      <c r="EQD230" s="224"/>
      <c r="EQE230" s="424"/>
      <c r="EQF230" s="424"/>
      <c r="EQG230" s="333"/>
      <c r="EQH230" s="334"/>
      <c r="EQI230" s="424"/>
      <c r="EQJ230" s="224"/>
      <c r="EQK230" s="224"/>
      <c r="EQL230" s="335"/>
      <c r="EQM230" s="335"/>
      <c r="EQN230" s="224"/>
      <c r="EQO230" s="424"/>
      <c r="EQP230" s="424"/>
      <c r="EQQ230" s="333"/>
      <c r="EQR230" s="334"/>
      <c r="EQS230" s="424"/>
      <c r="EQT230" s="224"/>
      <c r="EQU230" s="224"/>
      <c r="EQV230" s="335"/>
      <c r="EQW230" s="335"/>
      <c r="EQX230" s="224"/>
      <c r="EQY230" s="424"/>
      <c r="EQZ230" s="424"/>
      <c r="ERA230" s="333"/>
      <c r="ERB230" s="334"/>
      <c r="ERC230" s="424"/>
      <c r="ERD230" s="224"/>
      <c r="ERE230" s="224"/>
      <c r="ERF230" s="335"/>
      <c r="ERG230" s="335"/>
      <c r="ERH230" s="224"/>
      <c r="ERI230" s="424"/>
      <c r="ERJ230" s="424"/>
      <c r="ERK230" s="333"/>
      <c r="ERL230" s="334"/>
      <c r="ERM230" s="424"/>
      <c r="ERN230" s="224"/>
      <c r="ERO230" s="224"/>
      <c r="ERP230" s="335"/>
      <c r="ERQ230" s="335"/>
      <c r="ERR230" s="224"/>
      <c r="ERS230" s="424"/>
      <c r="ERT230" s="424"/>
      <c r="ERU230" s="333"/>
      <c r="ERV230" s="334"/>
      <c r="ERW230" s="424"/>
      <c r="ERX230" s="224"/>
      <c r="ERY230" s="224"/>
      <c r="ERZ230" s="335"/>
      <c r="ESA230" s="335"/>
      <c r="ESB230" s="224"/>
      <c r="ESC230" s="424"/>
      <c r="ESD230" s="424"/>
      <c r="ESE230" s="333"/>
      <c r="ESF230" s="334"/>
      <c r="ESG230" s="424"/>
      <c r="ESH230" s="224"/>
      <c r="ESI230" s="224"/>
      <c r="ESJ230" s="335"/>
      <c r="ESK230" s="335"/>
      <c r="ESL230" s="224"/>
      <c r="ESM230" s="424"/>
      <c r="ESN230" s="424"/>
      <c r="ESO230" s="333"/>
      <c r="ESP230" s="334"/>
      <c r="ESQ230" s="424"/>
      <c r="ESR230" s="224"/>
      <c r="ESS230" s="224"/>
      <c r="EST230" s="335"/>
      <c r="ESU230" s="335"/>
      <c r="ESV230" s="224"/>
      <c r="ESW230" s="424"/>
      <c r="ESX230" s="424"/>
      <c r="ESY230" s="333"/>
      <c r="ESZ230" s="334"/>
      <c r="ETA230" s="424"/>
      <c r="ETB230" s="224"/>
      <c r="ETC230" s="224"/>
      <c r="ETD230" s="335"/>
      <c r="ETE230" s="335"/>
      <c r="ETF230" s="224"/>
      <c r="ETG230" s="424"/>
      <c r="ETH230" s="424"/>
      <c r="ETI230" s="333"/>
      <c r="ETJ230" s="334"/>
      <c r="ETK230" s="424"/>
      <c r="ETL230" s="224"/>
      <c r="ETM230" s="224"/>
      <c r="ETN230" s="335"/>
      <c r="ETO230" s="335"/>
      <c r="ETP230" s="224"/>
      <c r="ETQ230" s="424"/>
      <c r="ETR230" s="424"/>
      <c r="ETS230" s="333"/>
      <c r="ETT230" s="334"/>
      <c r="ETU230" s="424"/>
      <c r="ETV230" s="224"/>
      <c r="ETW230" s="224"/>
      <c r="ETX230" s="335"/>
      <c r="ETY230" s="335"/>
      <c r="ETZ230" s="224"/>
      <c r="EUA230" s="424"/>
      <c r="EUB230" s="424"/>
      <c r="EUC230" s="333"/>
      <c r="EUD230" s="334"/>
      <c r="EUE230" s="424"/>
      <c r="EUF230" s="224"/>
      <c r="EUG230" s="224"/>
      <c r="EUH230" s="335"/>
      <c r="EUI230" s="335"/>
      <c r="EUJ230" s="224"/>
      <c r="EUK230" s="424"/>
      <c r="EUL230" s="424"/>
      <c r="EUM230" s="333"/>
      <c r="EUN230" s="334"/>
      <c r="EUO230" s="424"/>
      <c r="EUP230" s="224"/>
      <c r="EUQ230" s="224"/>
      <c r="EUR230" s="335"/>
      <c r="EUS230" s="335"/>
      <c r="EUT230" s="224"/>
      <c r="EUU230" s="424"/>
      <c r="EUV230" s="424"/>
      <c r="EUW230" s="333"/>
      <c r="EUX230" s="334"/>
      <c r="EUY230" s="424"/>
      <c r="EUZ230" s="224"/>
      <c r="EVA230" s="224"/>
      <c r="EVB230" s="335"/>
      <c r="EVC230" s="335"/>
      <c r="EVD230" s="224"/>
      <c r="EVE230" s="424"/>
      <c r="EVF230" s="424"/>
      <c r="EVG230" s="333"/>
      <c r="EVH230" s="334"/>
      <c r="EVI230" s="424"/>
      <c r="EVJ230" s="224"/>
      <c r="EVK230" s="224"/>
      <c r="EVL230" s="335"/>
      <c r="EVM230" s="335"/>
      <c r="EVN230" s="224"/>
      <c r="EVO230" s="424"/>
      <c r="EVP230" s="424"/>
      <c r="EVQ230" s="333"/>
      <c r="EVR230" s="334"/>
      <c r="EVS230" s="424"/>
      <c r="EVT230" s="224"/>
      <c r="EVU230" s="224"/>
      <c r="EVV230" s="335"/>
      <c r="EVW230" s="335"/>
      <c r="EVX230" s="224"/>
      <c r="EVY230" s="424"/>
      <c r="EVZ230" s="424"/>
      <c r="EWA230" s="333"/>
      <c r="EWB230" s="334"/>
      <c r="EWC230" s="424"/>
      <c r="EWD230" s="224"/>
      <c r="EWE230" s="224"/>
      <c r="EWF230" s="335"/>
      <c r="EWG230" s="335"/>
      <c r="EWH230" s="224"/>
      <c r="EWI230" s="424"/>
      <c r="EWJ230" s="424"/>
      <c r="EWK230" s="333"/>
      <c r="EWL230" s="334"/>
      <c r="EWM230" s="424"/>
      <c r="EWN230" s="224"/>
      <c r="EWO230" s="224"/>
      <c r="EWP230" s="335"/>
      <c r="EWQ230" s="335"/>
      <c r="EWR230" s="224"/>
      <c r="EWS230" s="424"/>
      <c r="EWT230" s="424"/>
      <c r="EWU230" s="333"/>
      <c r="EWV230" s="334"/>
      <c r="EWW230" s="424"/>
      <c r="EWX230" s="224"/>
      <c r="EWY230" s="224"/>
      <c r="EWZ230" s="335"/>
      <c r="EXA230" s="335"/>
      <c r="EXB230" s="224"/>
      <c r="EXC230" s="424"/>
      <c r="EXD230" s="424"/>
      <c r="EXE230" s="333"/>
      <c r="EXF230" s="334"/>
      <c r="EXG230" s="424"/>
      <c r="EXH230" s="224"/>
      <c r="EXI230" s="224"/>
      <c r="EXJ230" s="335"/>
      <c r="EXK230" s="335"/>
      <c r="EXL230" s="224"/>
      <c r="EXM230" s="424"/>
      <c r="EXN230" s="424"/>
      <c r="EXO230" s="333"/>
      <c r="EXP230" s="334"/>
      <c r="EXQ230" s="424"/>
      <c r="EXR230" s="224"/>
      <c r="EXS230" s="224"/>
      <c r="EXT230" s="335"/>
      <c r="EXU230" s="335"/>
      <c r="EXV230" s="224"/>
      <c r="EXW230" s="424"/>
      <c r="EXX230" s="424"/>
      <c r="EXY230" s="333"/>
      <c r="EXZ230" s="334"/>
      <c r="EYA230" s="424"/>
      <c r="EYB230" s="224"/>
      <c r="EYC230" s="224"/>
      <c r="EYD230" s="335"/>
      <c r="EYE230" s="335"/>
      <c r="EYF230" s="224"/>
      <c r="EYG230" s="424"/>
      <c r="EYH230" s="424"/>
      <c r="EYI230" s="333"/>
      <c r="EYJ230" s="334"/>
      <c r="EYK230" s="424"/>
      <c r="EYL230" s="224"/>
      <c r="EYM230" s="224"/>
      <c r="EYN230" s="335"/>
      <c r="EYO230" s="335"/>
      <c r="EYP230" s="224"/>
      <c r="EYQ230" s="424"/>
      <c r="EYR230" s="424"/>
      <c r="EYS230" s="333"/>
      <c r="EYT230" s="334"/>
      <c r="EYU230" s="424"/>
      <c r="EYV230" s="224"/>
      <c r="EYW230" s="224"/>
      <c r="EYX230" s="335"/>
      <c r="EYY230" s="335"/>
      <c r="EYZ230" s="224"/>
      <c r="EZA230" s="424"/>
      <c r="EZB230" s="424"/>
      <c r="EZC230" s="333"/>
      <c r="EZD230" s="334"/>
      <c r="EZE230" s="424"/>
      <c r="EZF230" s="224"/>
      <c r="EZG230" s="224"/>
      <c r="EZH230" s="335"/>
      <c r="EZI230" s="335"/>
      <c r="EZJ230" s="224"/>
      <c r="EZK230" s="424"/>
      <c r="EZL230" s="424"/>
      <c r="EZM230" s="333"/>
      <c r="EZN230" s="334"/>
      <c r="EZO230" s="424"/>
      <c r="EZP230" s="224"/>
      <c r="EZQ230" s="224"/>
      <c r="EZR230" s="335"/>
      <c r="EZS230" s="335"/>
      <c r="EZT230" s="224"/>
      <c r="EZU230" s="424"/>
      <c r="EZV230" s="424"/>
      <c r="EZW230" s="333"/>
      <c r="EZX230" s="334"/>
      <c r="EZY230" s="424"/>
      <c r="EZZ230" s="224"/>
      <c r="FAA230" s="224"/>
      <c r="FAB230" s="335"/>
      <c r="FAC230" s="335"/>
      <c r="FAD230" s="224"/>
      <c r="FAE230" s="424"/>
      <c r="FAF230" s="424"/>
      <c r="FAG230" s="333"/>
      <c r="FAH230" s="334"/>
      <c r="FAI230" s="424"/>
      <c r="FAJ230" s="224"/>
      <c r="FAK230" s="224"/>
      <c r="FAL230" s="335"/>
      <c r="FAM230" s="335"/>
      <c r="FAN230" s="224"/>
      <c r="FAO230" s="424"/>
      <c r="FAP230" s="424"/>
      <c r="FAQ230" s="333"/>
      <c r="FAR230" s="334"/>
      <c r="FAS230" s="424"/>
      <c r="FAT230" s="224"/>
      <c r="FAU230" s="224"/>
      <c r="FAV230" s="335"/>
      <c r="FAW230" s="335"/>
      <c r="FAX230" s="224"/>
      <c r="FAY230" s="424"/>
      <c r="FAZ230" s="424"/>
      <c r="FBA230" s="333"/>
      <c r="FBB230" s="334"/>
      <c r="FBC230" s="424"/>
      <c r="FBD230" s="224"/>
      <c r="FBE230" s="224"/>
      <c r="FBF230" s="335"/>
      <c r="FBG230" s="335"/>
      <c r="FBH230" s="224"/>
      <c r="FBI230" s="424"/>
      <c r="FBJ230" s="424"/>
      <c r="FBK230" s="333"/>
      <c r="FBL230" s="334"/>
      <c r="FBM230" s="424"/>
      <c r="FBN230" s="224"/>
      <c r="FBO230" s="224"/>
      <c r="FBP230" s="335"/>
      <c r="FBQ230" s="335"/>
      <c r="FBR230" s="224"/>
      <c r="FBS230" s="424"/>
      <c r="FBT230" s="424"/>
      <c r="FBU230" s="333"/>
      <c r="FBV230" s="334"/>
      <c r="FBW230" s="424"/>
      <c r="FBX230" s="224"/>
      <c r="FBY230" s="224"/>
      <c r="FBZ230" s="335"/>
      <c r="FCA230" s="335"/>
      <c r="FCB230" s="224"/>
      <c r="FCC230" s="424"/>
      <c r="FCD230" s="424"/>
      <c r="FCE230" s="333"/>
      <c r="FCF230" s="334"/>
      <c r="FCG230" s="424"/>
      <c r="FCH230" s="224"/>
      <c r="FCI230" s="224"/>
      <c r="FCJ230" s="335"/>
      <c r="FCK230" s="335"/>
      <c r="FCL230" s="224"/>
      <c r="FCM230" s="424"/>
      <c r="FCN230" s="424"/>
      <c r="FCO230" s="333"/>
      <c r="FCP230" s="334"/>
      <c r="FCQ230" s="424"/>
      <c r="FCR230" s="224"/>
      <c r="FCS230" s="224"/>
      <c r="FCT230" s="335"/>
      <c r="FCU230" s="335"/>
      <c r="FCV230" s="224"/>
      <c r="FCW230" s="424"/>
      <c r="FCX230" s="424"/>
      <c r="FCY230" s="333"/>
      <c r="FCZ230" s="334"/>
      <c r="FDA230" s="424"/>
      <c r="FDB230" s="224"/>
      <c r="FDC230" s="224"/>
      <c r="FDD230" s="335"/>
      <c r="FDE230" s="335"/>
      <c r="FDF230" s="224"/>
      <c r="FDG230" s="424"/>
      <c r="FDH230" s="424"/>
      <c r="FDI230" s="333"/>
      <c r="FDJ230" s="334"/>
      <c r="FDK230" s="424"/>
      <c r="FDL230" s="224"/>
      <c r="FDM230" s="224"/>
      <c r="FDN230" s="335"/>
      <c r="FDO230" s="335"/>
      <c r="FDP230" s="224"/>
      <c r="FDQ230" s="424"/>
      <c r="FDR230" s="424"/>
      <c r="FDS230" s="333"/>
      <c r="FDT230" s="334"/>
      <c r="FDU230" s="424"/>
      <c r="FDV230" s="224"/>
      <c r="FDW230" s="224"/>
      <c r="FDX230" s="335"/>
      <c r="FDY230" s="335"/>
      <c r="FDZ230" s="224"/>
      <c r="FEA230" s="424"/>
      <c r="FEB230" s="424"/>
      <c r="FEC230" s="333"/>
      <c r="FED230" s="334"/>
      <c r="FEE230" s="424"/>
      <c r="FEF230" s="224"/>
      <c r="FEG230" s="224"/>
      <c r="FEH230" s="335"/>
      <c r="FEI230" s="335"/>
      <c r="FEJ230" s="224"/>
      <c r="FEK230" s="424"/>
      <c r="FEL230" s="424"/>
      <c r="FEM230" s="333"/>
      <c r="FEN230" s="334"/>
      <c r="FEO230" s="424"/>
      <c r="FEP230" s="224"/>
      <c r="FEQ230" s="224"/>
      <c r="FER230" s="335"/>
      <c r="FES230" s="335"/>
      <c r="FET230" s="224"/>
      <c r="FEU230" s="424"/>
      <c r="FEV230" s="424"/>
      <c r="FEW230" s="333"/>
      <c r="FEX230" s="334"/>
      <c r="FEY230" s="424"/>
      <c r="FEZ230" s="224"/>
      <c r="FFA230" s="224"/>
      <c r="FFB230" s="335"/>
      <c r="FFC230" s="335"/>
      <c r="FFD230" s="224"/>
      <c r="FFE230" s="424"/>
      <c r="FFF230" s="424"/>
      <c r="FFG230" s="333"/>
      <c r="FFH230" s="334"/>
      <c r="FFI230" s="424"/>
      <c r="FFJ230" s="224"/>
      <c r="FFK230" s="224"/>
      <c r="FFL230" s="335"/>
      <c r="FFM230" s="335"/>
      <c r="FFN230" s="224"/>
      <c r="FFO230" s="424"/>
      <c r="FFP230" s="424"/>
      <c r="FFQ230" s="333"/>
      <c r="FFR230" s="334"/>
      <c r="FFS230" s="424"/>
      <c r="FFT230" s="224"/>
      <c r="FFU230" s="224"/>
      <c r="FFV230" s="335"/>
      <c r="FFW230" s="335"/>
      <c r="FFX230" s="224"/>
      <c r="FFY230" s="424"/>
      <c r="FFZ230" s="424"/>
      <c r="FGA230" s="333"/>
      <c r="FGB230" s="334"/>
      <c r="FGC230" s="424"/>
      <c r="FGD230" s="224"/>
      <c r="FGE230" s="224"/>
      <c r="FGF230" s="335"/>
      <c r="FGG230" s="335"/>
      <c r="FGH230" s="224"/>
      <c r="FGI230" s="424"/>
      <c r="FGJ230" s="424"/>
      <c r="FGK230" s="333"/>
      <c r="FGL230" s="334"/>
      <c r="FGM230" s="424"/>
      <c r="FGN230" s="224"/>
      <c r="FGO230" s="224"/>
      <c r="FGP230" s="335"/>
      <c r="FGQ230" s="335"/>
      <c r="FGR230" s="224"/>
      <c r="FGS230" s="424"/>
      <c r="FGT230" s="424"/>
      <c r="FGU230" s="333"/>
      <c r="FGV230" s="334"/>
      <c r="FGW230" s="424"/>
      <c r="FGX230" s="224"/>
      <c r="FGY230" s="224"/>
      <c r="FGZ230" s="335"/>
      <c r="FHA230" s="335"/>
      <c r="FHB230" s="224"/>
      <c r="FHC230" s="424"/>
      <c r="FHD230" s="424"/>
      <c r="FHE230" s="333"/>
      <c r="FHF230" s="334"/>
      <c r="FHG230" s="424"/>
      <c r="FHH230" s="224"/>
      <c r="FHI230" s="224"/>
      <c r="FHJ230" s="335"/>
      <c r="FHK230" s="335"/>
      <c r="FHL230" s="224"/>
      <c r="FHM230" s="424"/>
      <c r="FHN230" s="424"/>
      <c r="FHO230" s="333"/>
      <c r="FHP230" s="334"/>
      <c r="FHQ230" s="424"/>
      <c r="FHR230" s="224"/>
      <c r="FHS230" s="224"/>
      <c r="FHT230" s="335"/>
      <c r="FHU230" s="335"/>
      <c r="FHV230" s="224"/>
      <c r="FHW230" s="424"/>
      <c r="FHX230" s="424"/>
      <c r="FHY230" s="333"/>
      <c r="FHZ230" s="334"/>
      <c r="FIA230" s="424"/>
      <c r="FIB230" s="224"/>
      <c r="FIC230" s="224"/>
      <c r="FID230" s="335"/>
      <c r="FIE230" s="335"/>
      <c r="FIF230" s="224"/>
      <c r="FIG230" s="424"/>
      <c r="FIH230" s="424"/>
      <c r="FII230" s="333"/>
      <c r="FIJ230" s="334"/>
      <c r="FIK230" s="424"/>
      <c r="FIL230" s="224"/>
      <c r="FIM230" s="224"/>
      <c r="FIN230" s="335"/>
      <c r="FIO230" s="335"/>
      <c r="FIP230" s="224"/>
      <c r="FIQ230" s="424"/>
      <c r="FIR230" s="424"/>
      <c r="FIS230" s="333"/>
      <c r="FIT230" s="334"/>
      <c r="FIU230" s="424"/>
      <c r="FIV230" s="224"/>
      <c r="FIW230" s="224"/>
      <c r="FIX230" s="335"/>
      <c r="FIY230" s="335"/>
      <c r="FIZ230" s="224"/>
      <c r="FJA230" s="424"/>
      <c r="FJB230" s="424"/>
      <c r="FJC230" s="333"/>
      <c r="FJD230" s="334"/>
      <c r="FJE230" s="424"/>
      <c r="FJF230" s="224"/>
      <c r="FJG230" s="224"/>
      <c r="FJH230" s="335"/>
      <c r="FJI230" s="335"/>
      <c r="FJJ230" s="224"/>
      <c r="FJK230" s="424"/>
      <c r="FJL230" s="424"/>
      <c r="FJM230" s="333"/>
      <c r="FJN230" s="334"/>
      <c r="FJO230" s="424"/>
      <c r="FJP230" s="224"/>
      <c r="FJQ230" s="224"/>
      <c r="FJR230" s="335"/>
      <c r="FJS230" s="335"/>
      <c r="FJT230" s="224"/>
      <c r="FJU230" s="424"/>
      <c r="FJV230" s="424"/>
      <c r="FJW230" s="333"/>
      <c r="FJX230" s="334"/>
      <c r="FJY230" s="424"/>
      <c r="FJZ230" s="224"/>
      <c r="FKA230" s="224"/>
      <c r="FKB230" s="335"/>
      <c r="FKC230" s="335"/>
      <c r="FKD230" s="224"/>
      <c r="FKE230" s="424"/>
      <c r="FKF230" s="424"/>
      <c r="FKG230" s="333"/>
      <c r="FKH230" s="334"/>
      <c r="FKI230" s="424"/>
      <c r="FKJ230" s="224"/>
      <c r="FKK230" s="224"/>
      <c r="FKL230" s="335"/>
      <c r="FKM230" s="335"/>
      <c r="FKN230" s="224"/>
      <c r="FKO230" s="424"/>
      <c r="FKP230" s="424"/>
      <c r="FKQ230" s="333"/>
      <c r="FKR230" s="334"/>
      <c r="FKS230" s="424"/>
      <c r="FKT230" s="224"/>
      <c r="FKU230" s="224"/>
      <c r="FKV230" s="335"/>
      <c r="FKW230" s="335"/>
      <c r="FKX230" s="224"/>
      <c r="FKY230" s="424"/>
      <c r="FKZ230" s="424"/>
      <c r="FLA230" s="333"/>
      <c r="FLB230" s="334"/>
      <c r="FLC230" s="424"/>
      <c r="FLD230" s="224"/>
      <c r="FLE230" s="224"/>
      <c r="FLF230" s="335"/>
      <c r="FLG230" s="335"/>
      <c r="FLH230" s="224"/>
      <c r="FLI230" s="424"/>
      <c r="FLJ230" s="424"/>
      <c r="FLK230" s="333"/>
      <c r="FLL230" s="334"/>
      <c r="FLM230" s="424"/>
      <c r="FLN230" s="224"/>
      <c r="FLO230" s="224"/>
      <c r="FLP230" s="335"/>
      <c r="FLQ230" s="335"/>
      <c r="FLR230" s="224"/>
      <c r="FLS230" s="424"/>
      <c r="FLT230" s="424"/>
      <c r="FLU230" s="333"/>
      <c r="FLV230" s="334"/>
      <c r="FLW230" s="424"/>
      <c r="FLX230" s="224"/>
      <c r="FLY230" s="224"/>
      <c r="FLZ230" s="335"/>
      <c r="FMA230" s="335"/>
      <c r="FMB230" s="224"/>
      <c r="FMC230" s="424"/>
      <c r="FMD230" s="424"/>
      <c r="FME230" s="333"/>
      <c r="FMF230" s="334"/>
      <c r="FMG230" s="424"/>
      <c r="FMH230" s="224"/>
      <c r="FMI230" s="224"/>
      <c r="FMJ230" s="335"/>
      <c r="FMK230" s="335"/>
      <c r="FML230" s="224"/>
      <c r="FMM230" s="424"/>
      <c r="FMN230" s="424"/>
      <c r="FMO230" s="333"/>
      <c r="FMP230" s="334"/>
      <c r="FMQ230" s="424"/>
      <c r="FMR230" s="224"/>
      <c r="FMS230" s="224"/>
      <c r="FMT230" s="335"/>
      <c r="FMU230" s="335"/>
      <c r="FMV230" s="224"/>
      <c r="FMW230" s="424"/>
      <c r="FMX230" s="424"/>
      <c r="FMY230" s="333"/>
      <c r="FMZ230" s="334"/>
      <c r="FNA230" s="424"/>
      <c r="FNB230" s="224"/>
      <c r="FNC230" s="224"/>
      <c r="FND230" s="335"/>
      <c r="FNE230" s="335"/>
      <c r="FNF230" s="224"/>
      <c r="FNG230" s="424"/>
      <c r="FNH230" s="424"/>
      <c r="FNI230" s="333"/>
      <c r="FNJ230" s="334"/>
      <c r="FNK230" s="424"/>
      <c r="FNL230" s="224"/>
      <c r="FNM230" s="224"/>
      <c r="FNN230" s="335"/>
      <c r="FNO230" s="335"/>
      <c r="FNP230" s="224"/>
      <c r="FNQ230" s="424"/>
      <c r="FNR230" s="424"/>
      <c r="FNS230" s="333"/>
      <c r="FNT230" s="334"/>
      <c r="FNU230" s="424"/>
      <c r="FNV230" s="224"/>
      <c r="FNW230" s="224"/>
      <c r="FNX230" s="335"/>
      <c r="FNY230" s="335"/>
      <c r="FNZ230" s="224"/>
      <c r="FOA230" s="424"/>
      <c r="FOB230" s="424"/>
      <c r="FOC230" s="333"/>
      <c r="FOD230" s="334"/>
      <c r="FOE230" s="424"/>
      <c r="FOF230" s="224"/>
      <c r="FOG230" s="224"/>
      <c r="FOH230" s="335"/>
      <c r="FOI230" s="335"/>
      <c r="FOJ230" s="224"/>
      <c r="FOK230" s="424"/>
      <c r="FOL230" s="424"/>
      <c r="FOM230" s="333"/>
      <c r="FON230" s="334"/>
      <c r="FOO230" s="424"/>
      <c r="FOP230" s="224"/>
      <c r="FOQ230" s="224"/>
      <c r="FOR230" s="335"/>
      <c r="FOS230" s="335"/>
      <c r="FOT230" s="224"/>
      <c r="FOU230" s="424"/>
      <c r="FOV230" s="424"/>
      <c r="FOW230" s="333"/>
      <c r="FOX230" s="334"/>
      <c r="FOY230" s="424"/>
      <c r="FOZ230" s="224"/>
      <c r="FPA230" s="224"/>
      <c r="FPB230" s="335"/>
      <c r="FPC230" s="335"/>
      <c r="FPD230" s="224"/>
      <c r="FPE230" s="424"/>
      <c r="FPF230" s="424"/>
      <c r="FPG230" s="333"/>
      <c r="FPH230" s="334"/>
      <c r="FPI230" s="424"/>
      <c r="FPJ230" s="224"/>
      <c r="FPK230" s="224"/>
      <c r="FPL230" s="335"/>
      <c r="FPM230" s="335"/>
      <c r="FPN230" s="224"/>
      <c r="FPO230" s="424"/>
      <c r="FPP230" s="424"/>
      <c r="FPQ230" s="333"/>
      <c r="FPR230" s="334"/>
      <c r="FPS230" s="424"/>
      <c r="FPT230" s="224"/>
      <c r="FPU230" s="224"/>
      <c r="FPV230" s="335"/>
      <c r="FPW230" s="335"/>
      <c r="FPX230" s="224"/>
      <c r="FPY230" s="424"/>
      <c r="FPZ230" s="424"/>
      <c r="FQA230" s="333"/>
      <c r="FQB230" s="334"/>
      <c r="FQC230" s="424"/>
      <c r="FQD230" s="224"/>
      <c r="FQE230" s="224"/>
      <c r="FQF230" s="335"/>
      <c r="FQG230" s="335"/>
      <c r="FQH230" s="224"/>
      <c r="FQI230" s="424"/>
      <c r="FQJ230" s="424"/>
      <c r="FQK230" s="333"/>
      <c r="FQL230" s="334"/>
      <c r="FQM230" s="424"/>
      <c r="FQN230" s="224"/>
      <c r="FQO230" s="224"/>
      <c r="FQP230" s="335"/>
      <c r="FQQ230" s="335"/>
      <c r="FQR230" s="224"/>
      <c r="FQS230" s="424"/>
      <c r="FQT230" s="424"/>
      <c r="FQU230" s="333"/>
      <c r="FQV230" s="334"/>
      <c r="FQW230" s="424"/>
      <c r="FQX230" s="224"/>
      <c r="FQY230" s="224"/>
      <c r="FQZ230" s="335"/>
      <c r="FRA230" s="335"/>
      <c r="FRB230" s="224"/>
      <c r="FRC230" s="424"/>
      <c r="FRD230" s="424"/>
      <c r="FRE230" s="333"/>
      <c r="FRF230" s="334"/>
      <c r="FRG230" s="424"/>
      <c r="FRH230" s="224"/>
      <c r="FRI230" s="224"/>
      <c r="FRJ230" s="335"/>
      <c r="FRK230" s="335"/>
      <c r="FRL230" s="224"/>
      <c r="FRM230" s="424"/>
      <c r="FRN230" s="424"/>
      <c r="FRO230" s="333"/>
      <c r="FRP230" s="334"/>
      <c r="FRQ230" s="424"/>
      <c r="FRR230" s="224"/>
      <c r="FRS230" s="224"/>
      <c r="FRT230" s="335"/>
      <c r="FRU230" s="335"/>
      <c r="FRV230" s="224"/>
      <c r="FRW230" s="424"/>
      <c r="FRX230" s="424"/>
      <c r="FRY230" s="333"/>
      <c r="FRZ230" s="334"/>
      <c r="FSA230" s="424"/>
      <c r="FSB230" s="224"/>
      <c r="FSC230" s="224"/>
      <c r="FSD230" s="335"/>
      <c r="FSE230" s="335"/>
      <c r="FSF230" s="224"/>
      <c r="FSG230" s="424"/>
      <c r="FSH230" s="424"/>
      <c r="FSI230" s="333"/>
      <c r="FSJ230" s="334"/>
      <c r="FSK230" s="424"/>
      <c r="FSL230" s="224"/>
      <c r="FSM230" s="224"/>
      <c r="FSN230" s="335"/>
      <c r="FSO230" s="335"/>
      <c r="FSP230" s="224"/>
      <c r="FSQ230" s="424"/>
      <c r="FSR230" s="424"/>
      <c r="FSS230" s="333"/>
      <c r="FST230" s="334"/>
      <c r="FSU230" s="424"/>
      <c r="FSV230" s="224"/>
      <c r="FSW230" s="224"/>
      <c r="FSX230" s="335"/>
      <c r="FSY230" s="335"/>
      <c r="FSZ230" s="224"/>
      <c r="FTA230" s="424"/>
      <c r="FTB230" s="424"/>
      <c r="FTC230" s="333"/>
      <c r="FTD230" s="334"/>
      <c r="FTE230" s="424"/>
      <c r="FTF230" s="224"/>
      <c r="FTG230" s="224"/>
      <c r="FTH230" s="335"/>
      <c r="FTI230" s="335"/>
      <c r="FTJ230" s="224"/>
      <c r="FTK230" s="424"/>
      <c r="FTL230" s="424"/>
      <c r="FTM230" s="333"/>
      <c r="FTN230" s="334"/>
      <c r="FTO230" s="424"/>
      <c r="FTP230" s="224"/>
      <c r="FTQ230" s="224"/>
      <c r="FTR230" s="335"/>
      <c r="FTS230" s="335"/>
      <c r="FTT230" s="224"/>
      <c r="FTU230" s="424"/>
      <c r="FTV230" s="424"/>
      <c r="FTW230" s="333"/>
      <c r="FTX230" s="334"/>
      <c r="FTY230" s="424"/>
      <c r="FTZ230" s="224"/>
      <c r="FUA230" s="224"/>
      <c r="FUB230" s="335"/>
      <c r="FUC230" s="335"/>
      <c r="FUD230" s="224"/>
      <c r="FUE230" s="424"/>
      <c r="FUF230" s="424"/>
      <c r="FUG230" s="333"/>
      <c r="FUH230" s="334"/>
      <c r="FUI230" s="424"/>
      <c r="FUJ230" s="224"/>
      <c r="FUK230" s="224"/>
      <c r="FUL230" s="335"/>
      <c r="FUM230" s="335"/>
      <c r="FUN230" s="224"/>
      <c r="FUO230" s="424"/>
      <c r="FUP230" s="424"/>
      <c r="FUQ230" s="333"/>
      <c r="FUR230" s="334"/>
      <c r="FUS230" s="424"/>
      <c r="FUT230" s="224"/>
      <c r="FUU230" s="224"/>
      <c r="FUV230" s="335"/>
      <c r="FUW230" s="335"/>
      <c r="FUX230" s="224"/>
      <c r="FUY230" s="424"/>
      <c r="FUZ230" s="424"/>
      <c r="FVA230" s="333"/>
      <c r="FVB230" s="334"/>
      <c r="FVC230" s="424"/>
      <c r="FVD230" s="224"/>
      <c r="FVE230" s="224"/>
      <c r="FVF230" s="335"/>
      <c r="FVG230" s="335"/>
      <c r="FVH230" s="224"/>
      <c r="FVI230" s="424"/>
      <c r="FVJ230" s="424"/>
      <c r="FVK230" s="333"/>
      <c r="FVL230" s="334"/>
      <c r="FVM230" s="424"/>
      <c r="FVN230" s="224"/>
      <c r="FVO230" s="224"/>
      <c r="FVP230" s="335"/>
      <c r="FVQ230" s="335"/>
      <c r="FVR230" s="224"/>
      <c r="FVS230" s="424"/>
      <c r="FVT230" s="424"/>
      <c r="FVU230" s="333"/>
      <c r="FVV230" s="334"/>
      <c r="FVW230" s="424"/>
      <c r="FVX230" s="224"/>
      <c r="FVY230" s="224"/>
      <c r="FVZ230" s="335"/>
      <c r="FWA230" s="335"/>
      <c r="FWB230" s="224"/>
      <c r="FWC230" s="424"/>
      <c r="FWD230" s="424"/>
      <c r="FWE230" s="333"/>
      <c r="FWF230" s="334"/>
      <c r="FWG230" s="424"/>
      <c r="FWH230" s="224"/>
      <c r="FWI230" s="224"/>
      <c r="FWJ230" s="335"/>
      <c r="FWK230" s="335"/>
      <c r="FWL230" s="224"/>
      <c r="FWM230" s="424"/>
      <c r="FWN230" s="424"/>
      <c r="FWO230" s="333"/>
      <c r="FWP230" s="334"/>
      <c r="FWQ230" s="424"/>
      <c r="FWR230" s="224"/>
      <c r="FWS230" s="224"/>
      <c r="FWT230" s="335"/>
      <c r="FWU230" s="335"/>
      <c r="FWV230" s="224"/>
      <c r="FWW230" s="424"/>
      <c r="FWX230" s="424"/>
      <c r="FWY230" s="333"/>
      <c r="FWZ230" s="334"/>
      <c r="FXA230" s="424"/>
      <c r="FXB230" s="224"/>
      <c r="FXC230" s="224"/>
      <c r="FXD230" s="335"/>
      <c r="FXE230" s="335"/>
      <c r="FXF230" s="224"/>
      <c r="FXG230" s="424"/>
      <c r="FXH230" s="424"/>
      <c r="FXI230" s="333"/>
      <c r="FXJ230" s="334"/>
      <c r="FXK230" s="424"/>
      <c r="FXL230" s="224"/>
      <c r="FXM230" s="224"/>
      <c r="FXN230" s="335"/>
      <c r="FXO230" s="335"/>
      <c r="FXP230" s="224"/>
      <c r="FXQ230" s="424"/>
      <c r="FXR230" s="424"/>
      <c r="FXS230" s="333"/>
      <c r="FXT230" s="334"/>
      <c r="FXU230" s="424"/>
      <c r="FXV230" s="224"/>
      <c r="FXW230" s="224"/>
      <c r="FXX230" s="335"/>
      <c r="FXY230" s="335"/>
      <c r="FXZ230" s="224"/>
      <c r="FYA230" s="424"/>
      <c r="FYB230" s="424"/>
      <c r="FYC230" s="333"/>
      <c r="FYD230" s="334"/>
      <c r="FYE230" s="424"/>
      <c r="FYF230" s="224"/>
      <c r="FYG230" s="224"/>
      <c r="FYH230" s="335"/>
      <c r="FYI230" s="335"/>
      <c r="FYJ230" s="224"/>
      <c r="FYK230" s="424"/>
      <c r="FYL230" s="424"/>
      <c r="FYM230" s="333"/>
      <c r="FYN230" s="334"/>
      <c r="FYO230" s="424"/>
      <c r="FYP230" s="224"/>
      <c r="FYQ230" s="224"/>
      <c r="FYR230" s="335"/>
      <c r="FYS230" s="335"/>
      <c r="FYT230" s="224"/>
      <c r="FYU230" s="424"/>
      <c r="FYV230" s="424"/>
      <c r="FYW230" s="333"/>
      <c r="FYX230" s="334"/>
      <c r="FYY230" s="424"/>
      <c r="FYZ230" s="224"/>
      <c r="FZA230" s="224"/>
      <c r="FZB230" s="335"/>
      <c r="FZC230" s="335"/>
      <c r="FZD230" s="224"/>
      <c r="FZE230" s="424"/>
      <c r="FZF230" s="424"/>
      <c r="FZG230" s="333"/>
      <c r="FZH230" s="334"/>
      <c r="FZI230" s="424"/>
      <c r="FZJ230" s="224"/>
      <c r="FZK230" s="224"/>
      <c r="FZL230" s="335"/>
      <c r="FZM230" s="335"/>
      <c r="FZN230" s="224"/>
      <c r="FZO230" s="424"/>
      <c r="FZP230" s="424"/>
      <c r="FZQ230" s="333"/>
      <c r="FZR230" s="334"/>
      <c r="FZS230" s="424"/>
      <c r="FZT230" s="224"/>
      <c r="FZU230" s="224"/>
      <c r="FZV230" s="335"/>
      <c r="FZW230" s="335"/>
      <c r="FZX230" s="224"/>
      <c r="FZY230" s="424"/>
      <c r="FZZ230" s="424"/>
      <c r="GAA230" s="333"/>
      <c r="GAB230" s="334"/>
      <c r="GAC230" s="424"/>
      <c r="GAD230" s="224"/>
      <c r="GAE230" s="224"/>
      <c r="GAF230" s="335"/>
      <c r="GAG230" s="335"/>
      <c r="GAH230" s="224"/>
      <c r="GAI230" s="424"/>
      <c r="GAJ230" s="424"/>
      <c r="GAK230" s="333"/>
      <c r="GAL230" s="334"/>
      <c r="GAM230" s="424"/>
      <c r="GAN230" s="224"/>
      <c r="GAO230" s="224"/>
      <c r="GAP230" s="335"/>
      <c r="GAQ230" s="335"/>
      <c r="GAR230" s="224"/>
      <c r="GAS230" s="424"/>
      <c r="GAT230" s="424"/>
      <c r="GAU230" s="333"/>
      <c r="GAV230" s="334"/>
      <c r="GAW230" s="424"/>
      <c r="GAX230" s="224"/>
      <c r="GAY230" s="224"/>
      <c r="GAZ230" s="335"/>
      <c r="GBA230" s="335"/>
      <c r="GBB230" s="224"/>
      <c r="GBC230" s="424"/>
      <c r="GBD230" s="424"/>
      <c r="GBE230" s="333"/>
      <c r="GBF230" s="334"/>
      <c r="GBG230" s="424"/>
      <c r="GBH230" s="224"/>
      <c r="GBI230" s="224"/>
      <c r="GBJ230" s="335"/>
      <c r="GBK230" s="335"/>
      <c r="GBL230" s="224"/>
      <c r="GBM230" s="424"/>
      <c r="GBN230" s="424"/>
      <c r="GBO230" s="333"/>
      <c r="GBP230" s="334"/>
      <c r="GBQ230" s="424"/>
      <c r="GBR230" s="224"/>
      <c r="GBS230" s="224"/>
      <c r="GBT230" s="335"/>
      <c r="GBU230" s="335"/>
      <c r="GBV230" s="224"/>
      <c r="GBW230" s="424"/>
      <c r="GBX230" s="424"/>
      <c r="GBY230" s="333"/>
      <c r="GBZ230" s="334"/>
      <c r="GCA230" s="424"/>
      <c r="GCB230" s="224"/>
      <c r="GCC230" s="224"/>
      <c r="GCD230" s="335"/>
      <c r="GCE230" s="335"/>
      <c r="GCF230" s="224"/>
      <c r="GCG230" s="424"/>
      <c r="GCH230" s="424"/>
      <c r="GCI230" s="333"/>
      <c r="GCJ230" s="334"/>
      <c r="GCK230" s="424"/>
      <c r="GCL230" s="224"/>
      <c r="GCM230" s="224"/>
      <c r="GCN230" s="335"/>
      <c r="GCO230" s="335"/>
      <c r="GCP230" s="224"/>
      <c r="GCQ230" s="424"/>
      <c r="GCR230" s="424"/>
      <c r="GCS230" s="333"/>
      <c r="GCT230" s="334"/>
      <c r="GCU230" s="424"/>
      <c r="GCV230" s="224"/>
      <c r="GCW230" s="224"/>
      <c r="GCX230" s="335"/>
      <c r="GCY230" s="335"/>
      <c r="GCZ230" s="224"/>
      <c r="GDA230" s="424"/>
      <c r="GDB230" s="424"/>
      <c r="GDC230" s="333"/>
      <c r="GDD230" s="334"/>
      <c r="GDE230" s="424"/>
      <c r="GDF230" s="224"/>
      <c r="GDG230" s="224"/>
      <c r="GDH230" s="335"/>
      <c r="GDI230" s="335"/>
      <c r="GDJ230" s="224"/>
      <c r="GDK230" s="424"/>
      <c r="GDL230" s="424"/>
      <c r="GDM230" s="333"/>
      <c r="GDN230" s="334"/>
      <c r="GDO230" s="424"/>
      <c r="GDP230" s="224"/>
      <c r="GDQ230" s="224"/>
      <c r="GDR230" s="335"/>
      <c r="GDS230" s="335"/>
      <c r="GDT230" s="224"/>
      <c r="GDU230" s="424"/>
      <c r="GDV230" s="424"/>
      <c r="GDW230" s="333"/>
      <c r="GDX230" s="334"/>
      <c r="GDY230" s="424"/>
      <c r="GDZ230" s="224"/>
      <c r="GEA230" s="224"/>
      <c r="GEB230" s="335"/>
      <c r="GEC230" s="335"/>
      <c r="GED230" s="224"/>
      <c r="GEE230" s="424"/>
      <c r="GEF230" s="424"/>
      <c r="GEG230" s="333"/>
      <c r="GEH230" s="334"/>
      <c r="GEI230" s="424"/>
      <c r="GEJ230" s="224"/>
      <c r="GEK230" s="224"/>
      <c r="GEL230" s="335"/>
      <c r="GEM230" s="335"/>
      <c r="GEN230" s="224"/>
      <c r="GEO230" s="424"/>
      <c r="GEP230" s="424"/>
      <c r="GEQ230" s="333"/>
      <c r="GER230" s="334"/>
      <c r="GES230" s="424"/>
      <c r="GET230" s="224"/>
      <c r="GEU230" s="224"/>
      <c r="GEV230" s="335"/>
      <c r="GEW230" s="335"/>
      <c r="GEX230" s="224"/>
      <c r="GEY230" s="424"/>
      <c r="GEZ230" s="424"/>
      <c r="GFA230" s="333"/>
      <c r="GFB230" s="334"/>
      <c r="GFC230" s="424"/>
      <c r="GFD230" s="224"/>
      <c r="GFE230" s="224"/>
      <c r="GFF230" s="335"/>
      <c r="GFG230" s="335"/>
      <c r="GFH230" s="224"/>
      <c r="GFI230" s="424"/>
      <c r="GFJ230" s="424"/>
      <c r="GFK230" s="333"/>
      <c r="GFL230" s="334"/>
      <c r="GFM230" s="424"/>
      <c r="GFN230" s="224"/>
      <c r="GFO230" s="224"/>
      <c r="GFP230" s="335"/>
      <c r="GFQ230" s="335"/>
      <c r="GFR230" s="224"/>
      <c r="GFS230" s="424"/>
      <c r="GFT230" s="424"/>
      <c r="GFU230" s="333"/>
      <c r="GFV230" s="334"/>
      <c r="GFW230" s="424"/>
      <c r="GFX230" s="224"/>
      <c r="GFY230" s="224"/>
      <c r="GFZ230" s="335"/>
      <c r="GGA230" s="335"/>
      <c r="GGB230" s="224"/>
      <c r="GGC230" s="424"/>
      <c r="GGD230" s="424"/>
      <c r="GGE230" s="333"/>
      <c r="GGF230" s="334"/>
      <c r="GGG230" s="424"/>
      <c r="GGH230" s="224"/>
      <c r="GGI230" s="224"/>
      <c r="GGJ230" s="335"/>
      <c r="GGK230" s="335"/>
      <c r="GGL230" s="224"/>
      <c r="GGM230" s="424"/>
      <c r="GGN230" s="424"/>
      <c r="GGO230" s="333"/>
      <c r="GGP230" s="334"/>
      <c r="GGQ230" s="424"/>
      <c r="GGR230" s="224"/>
      <c r="GGS230" s="224"/>
      <c r="GGT230" s="335"/>
      <c r="GGU230" s="335"/>
      <c r="GGV230" s="224"/>
      <c r="GGW230" s="424"/>
      <c r="GGX230" s="424"/>
      <c r="GGY230" s="333"/>
      <c r="GGZ230" s="334"/>
      <c r="GHA230" s="424"/>
      <c r="GHB230" s="224"/>
      <c r="GHC230" s="224"/>
      <c r="GHD230" s="335"/>
      <c r="GHE230" s="335"/>
      <c r="GHF230" s="224"/>
      <c r="GHG230" s="424"/>
      <c r="GHH230" s="424"/>
      <c r="GHI230" s="333"/>
      <c r="GHJ230" s="334"/>
      <c r="GHK230" s="424"/>
      <c r="GHL230" s="224"/>
      <c r="GHM230" s="224"/>
      <c r="GHN230" s="335"/>
      <c r="GHO230" s="335"/>
      <c r="GHP230" s="224"/>
      <c r="GHQ230" s="424"/>
      <c r="GHR230" s="424"/>
      <c r="GHS230" s="333"/>
      <c r="GHT230" s="334"/>
      <c r="GHU230" s="424"/>
      <c r="GHV230" s="224"/>
      <c r="GHW230" s="224"/>
      <c r="GHX230" s="335"/>
      <c r="GHY230" s="335"/>
      <c r="GHZ230" s="224"/>
      <c r="GIA230" s="424"/>
      <c r="GIB230" s="424"/>
      <c r="GIC230" s="333"/>
      <c r="GID230" s="334"/>
      <c r="GIE230" s="424"/>
      <c r="GIF230" s="224"/>
      <c r="GIG230" s="224"/>
      <c r="GIH230" s="335"/>
      <c r="GII230" s="335"/>
      <c r="GIJ230" s="224"/>
      <c r="GIK230" s="424"/>
      <c r="GIL230" s="424"/>
      <c r="GIM230" s="333"/>
      <c r="GIN230" s="334"/>
      <c r="GIO230" s="424"/>
      <c r="GIP230" s="224"/>
      <c r="GIQ230" s="224"/>
      <c r="GIR230" s="335"/>
      <c r="GIS230" s="335"/>
      <c r="GIT230" s="224"/>
      <c r="GIU230" s="424"/>
      <c r="GIV230" s="424"/>
      <c r="GIW230" s="333"/>
      <c r="GIX230" s="334"/>
      <c r="GIY230" s="424"/>
      <c r="GIZ230" s="224"/>
      <c r="GJA230" s="224"/>
      <c r="GJB230" s="335"/>
      <c r="GJC230" s="335"/>
      <c r="GJD230" s="224"/>
      <c r="GJE230" s="424"/>
      <c r="GJF230" s="424"/>
      <c r="GJG230" s="333"/>
      <c r="GJH230" s="334"/>
      <c r="GJI230" s="424"/>
      <c r="GJJ230" s="224"/>
      <c r="GJK230" s="224"/>
      <c r="GJL230" s="335"/>
      <c r="GJM230" s="335"/>
      <c r="GJN230" s="224"/>
      <c r="GJO230" s="424"/>
      <c r="GJP230" s="424"/>
      <c r="GJQ230" s="333"/>
      <c r="GJR230" s="334"/>
      <c r="GJS230" s="424"/>
      <c r="GJT230" s="224"/>
      <c r="GJU230" s="224"/>
      <c r="GJV230" s="335"/>
      <c r="GJW230" s="335"/>
      <c r="GJX230" s="224"/>
      <c r="GJY230" s="424"/>
      <c r="GJZ230" s="424"/>
      <c r="GKA230" s="333"/>
      <c r="GKB230" s="334"/>
      <c r="GKC230" s="424"/>
      <c r="GKD230" s="224"/>
      <c r="GKE230" s="224"/>
      <c r="GKF230" s="335"/>
      <c r="GKG230" s="335"/>
      <c r="GKH230" s="224"/>
      <c r="GKI230" s="424"/>
      <c r="GKJ230" s="424"/>
      <c r="GKK230" s="333"/>
      <c r="GKL230" s="334"/>
      <c r="GKM230" s="424"/>
      <c r="GKN230" s="224"/>
      <c r="GKO230" s="224"/>
      <c r="GKP230" s="335"/>
      <c r="GKQ230" s="335"/>
      <c r="GKR230" s="224"/>
      <c r="GKS230" s="424"/>
      <c r="GKT230" s="424"/>
      <c r="GKU230" s="333"/>
      <c r="GKV230" s="334"/>
      <c r="GKW230" s="424"/>
      <c r="GKX230" s="224"/>
      <c r="GKY230" s="224"/>
      <c r="GKZ230" s="335"/>
      <c r="GLA230" s="335"/>
      <c r="GLB230" s="224"/>
      <c r="GLC230" s="424"/>
      <c r="GLD230" s="424"/>
      <c r="GLE230" s="333"/>
      <c r="GLF230" s="334"/>
      <c r="GLG230" s="424"/>
      <c r="GLH230" s="224"/>
      <c r="GLI230" s="224"/>
      <c r="GLJ230" s="335"/>
      <c r="GLK230" s="335"/>
      <c r="GLL230" s="224"/>
      <c r="GLM230" s="424"/>
      <c r="GLN230" s="424"/>
      <c r="GLO230" s="333"/>
      <c r="GLP230" s="334"/>
      <c r="GLQ230" s="424"/>
      <c r="GLR230" s="224"/>
      <c r="GLS230" s="224"/>
      <c r="GLT230" s="335"/>
      <c r="GLU230" s="335"/>
      <c r="GLV230" s="224"/>
      <c r="GLW230" s="424"/>
      <c r="GLX230" s="424"/>
      <c r="GLY230" s="333"/>
      <c r="GLZ230" s="334"/>
      <c r="GMA230" s="424"/>
      <c r="GMB230" s="224"/>
      <c r="GMC230" s="224"/>
      <c r="GMD230" s="335"/>
      <c r="GME230" s="335"/>
      <c r="GMF230" s="224"/>
      <c r="GMG230" s="424"/>
      <c r="GMH230" s="424"/>
      <c r="GMI230" s="333"/>
      <c r="GMJ230" s="334"/>
      <c r="GMK230" s="424"/>
      <c r="GML230" s="224"/>
      <c r="GMM230" s="224"/>
      <c r="GMN230" s="335"/>
      <c r="GMO230" s="335"/>
      <c r="GMP230" s="224"/>
      <c r="GMQ230" s="424"/>
      <c r="GMR230" s="424"/>
      <c r="GMS230" s="333"/>
      <c r="GMT230" s="334"/>
      <c r="GMU230" s="424"/>
      <c r="GMV230" s="224"/>
      <c r="GMW230" s="224"/>
      <c r="GMX230" s="335"/>
      <c r="GMY230" s="335"/>
      <c r="GMZ230" s="224"/>
      <c r="GNA230" s="424"/>
      <c r="GNB230" s="424"/>
      <c r="GNC230" s="333"/>
      <c r="GND230" s="334"/>
      <c r="GNE230" s="424"/>
      <c r="GNF230" s="224"/>
      <c r="GNG230" s="224"/>
      <c r="GNH230" s="335"/>
      <c r="GNI230" s="335"/>
      <c r="GNJ230" s="224"/>
      <c r="GNK230" s="424"/>
      <c r="GNL230" s="424"/>
      <c r="GNM230" s="333"/>
      <c r="GNN230" s="334"/>
      <c r="GNO230" s="424"/>
      <c r="GNP230" s="224"/>
      <c r="GNQ230" s="224"/>
      <c r="GNR230" s="335"/>
      <c r="GNS230" s="335"/>
      <c r="GNT230" s="224"/>
      <c r="GNU230" s="424"/>
      <c r="GNV230" s="424"/>
      <c r="GNW230" s="333"/>
      <c r="GNX230" s="334"/>
      <c r="GNY230" s="424"/>
      <c r="GNZ230" s="224"/>
      <c r="GOA230" s="224"/>
      <c r="GOB230" s="335"/>
      <c r="GOC230" s="335"/>
      <c r="GOD230" s="224"/>
      <c r="GOE230" s="424"/>
      <c r="GOF230" s="424"/>
      <c r="GOG230" s="333"/>
      <c r="GOH230" s="334"/>
      <c r="GOI230" s="424"/>
      <c r="GOJ230" s="224"/>
      <c r="GOK230" s="224"/>
      <c r="GOL230" s="335"/>
      <c r="GOM230" s="335"/>
      <c r="GON230" s="224"/>
      <c r="GOO230" s="424"/>
      <c r="GOP230" s="424"/>
      <c r="GOQ230" s="333"/>
      <c r="GOR230" s="334"/>
      <c r="GOS230" s="424"/>
      <c r="GOT230" s="224"/>
      <c r="GOU230" s="224"/>
      <c r="GOV230" s="335"/>
      <c r="GOW230" s="335"/>
      <c r="GOX230" s="224"/>
      <c r="GOY230" s="424"/>
      <c r="GOZ230" s="424"/>
      <c r="GPA230" s="333"/>
      <c r="GPB230" s="334"/>
      <c r="GPC230" s="424"/>
      <c r="GPD230" s="224"/>
      <c r="GPE230" s="224"/>
      <c r="GPF230" s="335"/>
      <c r="GPG230" s="335"/>
      <c r="GPH230" s="224"/>
      <c r="GPI230" s="424"/>
      <c r="GPJ230" s="424"/>
      <c r="GPK230" s="333"/>
      <c r="GPL230" s="334"/>
      <c r="GPM230" s="424"/>
      <c r="GPN230" s="224"/>
      <c r="GPO230" s="224"/>
      <c r="GPP230" s="335"/>
      <c r="GPQ230" s="335"/>
      <c r="GPR230" s="224"/>
      <c r="GPS230" s="424"/>
      <c r="GPT230" s="424"/>
      <c r="GPU230" s="333"/>
      <c r="GPV230" s="334"/>
      <c r="GPW230" s="424"/>
      <c r="GPX230" s="224"/>
      <c r="GPY230" s="224"/>
      <c r="GPZ230" s="335"/>
      <c r="GQA230" s="335"/>
      <c r="GQB230" s="224"/>
      <c r="GQC230" s="424"/>
      <c r="GQD230" s="424"/>
      <c r="GQE230" s="333"/>
      <c r="GQF230" s="334"/>
      <c r="GQG230" s="424"/>
      <c r="GQH230" s="224"/>
      <c r="GQI230" s="224"/>
      <c r="GQJ230" s="335"/>
      <c r="GQK230" s="335"/>
      <c r="GQL230" s="224"/>
      <c r="GQM230" s="424"/>
      <c r="GQN230" s="424"/>
      <c r="GQO230" s="333"/>
      <c r="GQP230" s="334"/>
      <c r="GQQ230" s="424"/>
      <c r="GQR230" s="224"/>
      <c r="GQS230" s="224"/>
      <c r="GQT230" s="335"/>
      <c r="GQU230" s="335"/>
      <c r="GQV230" s="224"/>
      <c r="GQW230" s="424"/>
      <c r="GQX230" s="424"/>
      <c r="GQY230" s="333"/>
      <c r="GQZ230" s="334"/>
      <c r="GRA230" s="424"/>
      <c r="GRB230" s="224"/>
      <c r="GRC230" s="224"/>
      <c r="GRD230" s="335"/>
      <c r="GRE230" s="335"/>
      <c r="GRF230" s="224"/>
      <c r="GRG230" s="424"/>
      <c r="GRH230" s="424"/>
      <c r="GRI230" s="333"/>
      <c r="GRJ230" s="334"/>
      <c r="GRK230" s="424"/>
      <c r="GRL230" s="224"/>
      <c r="GRM230" s="224"/>
      <c r="GRN230" s="335"/>
      <c r="GRO230" s="335"/>
      <c r="GRP230" s="224"/>
      <c r="GRQ230" s="424"/>
      <c r="GRR230" s="424"/>
      <c r="GRS230" s="333"/>
      <c r="GRT230" s="334"/>
      <c r="GRU230" s="424"/>
      <c r="GRV230" s="224"/>
      <c r="GRW230" s="224"/>
      <c r="GRX230" s="335"/>
      <c r="GRY230" s="335"/>
      <c r="GRZ230" s="224"/>
      <c r="GSA230" s="424"/>
      <c r="GSB230" s="424"/>
      <c r="GSC230" s="333"/>
      <c r="GSD230" s="334"/>
      <c r="GSE230" s="424"/>
      <c r="GSF230" s="224"/>
      <c r="GSG230" s="224"/>
      <c r="GSH230" s="335"/>
      <c r="GSI230" s="335"/>
      <c r="GSJ230" s="224"/>
      <c r="GSK230" s="424"/>
      <c r="GSL230" s="424"/>
      <c r="GSM230" s="333"/>
      <c r="GSN230" s="334"/>
      <c r="GSO230" s="424"/>
      <c r="GSP230" s="224"/>
      <c r="GSQ230" s="224"/>
      <c r="GSR230" s="335"/>
      <c r="GSS230" s="335"/>
      <c r="GST230" s="224"/>
      <c r="GSU230" s="424"/>
      <c r="GSV230" s="424"/>
      <c r="GSW230" s="333"/>
      <c r="GSX230" s="334"/>
      <c r="GSY230" s="424"/>
      <c r="GSZ230" s="224"/>
      <c r="GTA230" s="224"/>
      <c r="GTB230" s="335"/>
      <c r="GTC230" s="335"/>
      <c r="GTD230" s="224"/>
      <c r="GTE230" s="424"/>
      <c r="GTF230" s="424"/>
      <c r="GTG230" s="333"/>
      <c r="GTH230" s="334"/>
      <c r="GTI230" s="424"/>
      <c r="GTJ230" s="224"/>
      <c r="GTK230" s="224"/>
      <c r="GTL230" s="335"/>
      <c r="GTM230" s="335"/>
      <c r="GTN230" s="224"/>
      <c r="GTO230" s="424"/>
      <c r="GTP230" s="424"/>
      <c r="GTQ230" s="333"/>
      <c r="GTR230" s="334"/>
      <c r="GTS230" s="424"/>
      <c r="GTT230" s="224"/>
      <c r="GTU230" s="224"/>
      <c r="GTV230" s="335"/>
      <c r="GTW230" s="335"/>
      <c r="GTX230" s="224"/>
      <c r="GTY230" s="424"/>
      <c r="GTZ230" s="424"/>
      <c r="GUA230" s="333"/>
      <c r="GUB230" s="334"/>
      <c r="GUC230" s="424"/>
      <c r="GUD230" s="224"/>
      <c r="GUE230" s="224"/>
      <c r="GUF230" s="335"/>
      <c r="GUG230" s="335"/>
      <c r="GUH230" s="224"/>
      <c r="GUI230" s="424"/>
      <c r="GUJ230" s="424"/>
      <c r="GUK230" s="333"/>
      <c r="GUL230" s="334"/>
      <c r="GUM230" s="424"/>
      <c r="GUN230" s="224"/>
      <c r="GUO230" s="224"/>
      <c r="GUP230" s="335"/>
      <c r="GUQ230" s="335"/>
      <c r="GUR230" s="224"/>
      <c r="GUS230" s="424"/>
      <c r="GUT230" s="424"/>
      <c r="GUU230" s="333"/>
      <c r="GUV230" s="334"/>
      <c r="GUW230" s="424"/>
      <c r="GUX230" s="224"/>
      <c r="GUY230" s="224"/>
      <c r="GUZ230" s="335"/>
      <c r="GVA230" s="335"/>
      <c r="GVB230" s="224"/>
      <c r="GVC230" s="424"/>
      <c r="GVD230" s="424"/>
      <c r="GVE230" s="333"/>
      <c r="GVF230" s="334"/>
      <c r="GVG230" s="424"/>
      <c r="GVH230" s="224"/>
      <c r="GVI230" s="224"/>
      <c r="GVJ230" s="335"/>
      <c r="GVK230" s="335"/>
      <c r="GVL230" s="224"/>
      <c r="GVM230" s="424"/>
      <c r="GVN230" s="424"/>
      <c r="GVO230" s="333"/>
      <c r="GVP230" s="334"/>
      <c r="GVQ230" s="424"/>
      <c r="GVR230" s="224"/>
      <c r="GVS230" s="224"/>
      <c r="GVT230" s="335"/>
      <c r="GVU230" s="335"/>
      <c r="GVV230" s="224"/>
      <c r="GVW230" s="424"/>
      <c r="GVX230" s="424"/>
      <c r="GVY230" s="333"/>
      <c r="GVZ230" s="334"/>
      <c r="GWA230" s="424"/>
      <c r="GWB230" s="224"/>
      <c r="GWC230" s="224"/>
      <c r="GWD230" s="335"/>
      <c r="GWE230" s="335"/>
      <c r="GWF230" s="224"/>
      <c r="GWG230" s="424"/>
      <c r="GWH230" s="424"/>
      <c r="GWI230" s="333"/>
      <c r="GWJ230" s="334"/>
      <c r="GWK230" s="424"/>
      <c r="GWL230" s="224"/>
      <c r="GWM230" s="224"/>
      <c r="GWN230" s="335"/>
      <c r="GWO230" s="335"/>
      <c r="GWP230" s="224"/>
      <c r="GWQ230" s="424"/>
      <c r="GWR230" s="424"/>
      <c r="GWS230" s="333"/>
      <c r="GWT230" s="334"/>
      <c r="GWU230" s="424"/>
      <c r="GWV230" s="224"/>
      <c r="GWW230" s="224"/>
      <c r="GWX230" s="335"/>
      <c r="GWY230" s="335"/>
      <c r="GWZ230" s="224"/>
      <c r="GXA230" s="424"/>
      <c r="GXB230" s="424"/>
      <c r="GXC230" s="333"/>
      <c r="GXD230" s="334"/>
      <c r="GXE230" s="424"/>
      <c r="GXF230" s="224"/>
      <c r="GXG230" s="224"/>
      <c r="GXH230" s="335"/>
      <c r="GXI230" s="335"/>
      <c r="GXJ230" s="224"/>
      <c r="GXK230" s="424"/>
      <c r="GXL230" s="424"/>
      <c r="GXM230" s="333"/>
      <c r="GXN230" s="334"/>
      <c r="GXO230" s="424"/>
      <c r="GXP230" s="224"/>
      <c r="GXQ230" s="224"/>
      <c r="GXR230" s="335"/>
      <c r="GXS230" s="335"/>
      <c r="GXT230" s="224"/>
      <c r="GXU230" s="424"/>
      <c r="GXV230" s="424"/>
      <c r="GXW230" s="333"/>
      <c r="GXX230" s="334"/>
      <c r="GXY230" s="424"/>
      <c r="GXZ230" s="224"/>
      <c r="GYA230" s="224"/>
      <c r="GYB230" s="335"/>
      <c r="GYC230" s="335"/>
      <c r="GYD230" s="224"/>
      <c r="GYE230" s="424"/>
      <c r="GYF230" s="424"/>
      <c r="GYG230" s="333"/>
      <c r="GYH230" s="334"/>
      <c r="GYI230" s="424"/>
      <c r="GYJ230" s="224"/>
      <c r="GYK230" s="224"/>
      <c r="GYL230" s="335"/>
      <c r="GYM230" s="335"/>
      <c r="GYN230" s="224"/>
      <c r="GYO230" s="424"/>
      <c r="GYP230" s="424"/>
      <c r="GYQ230" s="333"/>
      <c r="GYR230" s="334"/>
      <c r="GYS230" s="424"/>
      <c r="GYT230" s="224"/>
      <c r="GYU230" s="224"/>
      <c r="GYV230" s="335"/>
      <c r="GYW230" s="335"/>
      <c r="GYX230" s="224"/>
      <c r="GYY230" s="424"/>
      <c r="GYZ230" s="424"/>
      <c r="GZA230" s="333"/>
      <c r="GZB230" s="334"/>
      <c r="GZC230" s="424"/>
      <c r="GZD230" s="224"/>
      <c r="GZE230" s="224"/>
      <c r="GZF230" s="335"/>
      <c r="GZG230" s="335"/>
      <c r="GZH230" s="224"/>
      <c r="GZI230" s="424"/>
      <c r="GZJ230" s="424"/>
      <c r="GZK230" s="333"/>
      <c r="GZL230" s="334"/>
      <c r="GZM230" s="424"/>
      <c r="GZN230" s="224"/>
      <c r="GZO230" s="224"/>
      <c r="GZP230" s="335"/>
      <c r="GZQ230" s="335"/>
      <c r="GZR230" s="224"/>
      <c r="GZS230" s="424"/>
      <c r="GZT230" s="424"/>
      <c r="GZU230" s="333"/>
      <c r="GZV230" s="334"/>
      <c r="GZW230" s="424"/>
      <c r="GZX230" s="224"/>
      <c r="GZY230" s="224"/>
      <c r="GZZ230" s="335"/>
      <c r="HAA230" s="335"/>
      <c r="HAB230" s="224"/>
      <c r="HAC230" s="424"/>
      <c r="HAD230" s="424"/>
      <c r="HAE230" s="333"/>
      <c r="HAF230" s="334"/>
      <c r="HAG230" s="424"/>
      <c r="HAH230" s="224"/>
      <c r="HAI230" s="224"/>
      <c r="HAJ230" s="335"/>
      <c r="HAK230" s="335"/>
      <c r="HAL230" s="224"/>
      <c r="HAM230" s="424"/>
      <c r="HAN230" s="424"/>
      <c r="HAO230" s="333"/>
      <c r="HAP230" s="334"/>
      <c r="HAQ230" s="424"/>
      <c r="HAR230" s="224"/>
      <c r="HAS230" s="224"/>
      <c r="HAT230" s="335"/>
      <c r="HAU230" s="335"/>
      <c r="HAV230" s="224"/>
      <c r="HAW230" s="424"/>
      <c r="HAX230" s="424"/>
      <c r="HAY230" s="333"/>
      <c r="HAZ230" s="334"/>
      <c r="HBA230" s="424"/>
      <c r="HBB230" s="224"/>
      <c r="HBC230" s="224"/>
      <c r="HBD230" s="335"/>
      <c r="HBE230" s="335"/>
      <c r="HBF230" s="224"/>
      <c r="HBG230" s="424"/>
      <c r="HBH230" s="424"/>
      <c r="HBI230" s="333"/>
      <c r="HBJ230" s="334"/>
      <c r="HBK230" s="424"/>
      <c r="HBL230" s="224"/>
      <c r="HBM230" s="224"/>
      <c r="HBN230" s="335"/>
      <c r="HBO230" s="335"/>
      <c r="HBP230" s="224"/>
      <c r="HBQ230" s="424"/>
      <c r="HBR230" s="424"/>
      <c r="HBS230" s="333"/>
      <c r="HBT230" s="334"/>
      <c r="HBU230" s="424"/>
      <c r="HBV230" s="224"/>
      <c r="HBW230" s="224"/>
      <c r="HBX230" s="335"/>
      <c r="HBY230" s="335"/>
      <c r="HBZ230" s="224"/>
      <c r="HCA230" s="424"/>
      <c r="HCB230" s="424"/>
      <c r="HCC230" s="333"/>
      <c r="HCD230" s="334"/>
      <c r="HCE230" s="424"/>
      <c r="HCF230" s="224"/>
      <c r="HCG230" s="224"/>
      <c r="HCH230" s="335"/>
      <c r="HCI230" s="335"/>
      <c r="HCJ230" s="224"/>
      <c r="HCK230" s="424"/>
      <c r="HCL230" s="424"/>
      <c r="HCM230" s="333"/>
      <c r="HCN230" s="334"/>
      <c r="HCO230" s="424"/>
      <c r="HCP230" s="224"/>
      <c r="HCQ230" s="224"/>
      <c r="HCR230" s="335"/>
      <c r="HCS230" s="335"/>
      <c r="HCT230" s="224"/>
      <c r="HCU230" s="424"/>
      <c r="HCV230" s="424"/>
      <c r="HCW230" s="333"/>
      <c r="HCX230" s="334"/>
      <c r="HCY230" s="424"/>
      <c r="HCZ230" s="224"/>
      <c r="HDA230" s="224"/>
      <c r="HDB230" s="335"/>
      <c r="HDC230" s="335"/>
      <c r="HDD230" s="224"/>
      <c r="HDE230" s="424"/>
      <c r="HDF230" s="424"/>
      <c r="HDG230" s="333"/>
      <c r="HDH230" s="334"/>
      <c r="HDI230" s="424"/>
      <c r="HDJ230" s="224"/>
      <c r="HDK230" s="224"/>
      <c r="HDL230" s="335"/>
      <c r="HDM230" s="335"/>
      <c r="HDN230" s="224"/>
      <c r="HDO230" s="424"/>
      <c r="HDP230" s="424"/>
      <c r="HDQ230" s="333"/>
      <c r="HDR230" s="334"/>
      <c r="HDS230" s="424"/>
      <c r="HDT230" s="224"/>
      <c r="HDU230" s="224"/>
      <c r="HDV230" s="335"/>
      <c r="HDW230" s="335"/>
      <c r="HDX230" s="224"/>
      <c r="HDY230" s="424"/>
      <c r="HDZ230" s="424"/>
      <c r="HEA230" s="333"/>
      <c r="HEB230" s="334"/>
      <c r="HEC230" s="424"/>
      <c r="HED230" s="224"/>
      <c r="HEE230" s="224"/>
      <c r="HEF230" s="335"/>
      <c r="HEG230" s="335"/>
      <c r="HEH230" s="224"/>
      <c r="HEI230" s="424"/>
      <c r="HEJ230" s="424"/>
      <c r="HEK230" s="333"/>
      <c r="HEL230" s="334"/>
      <c r="HEM230" s="424"/>
      <c r="HEN230" s="224"/>
      <c r="HEO230" s="224"/>
      <c r="HEP230" s="335"/>
      <c r="HEQ230" s="335"/>
      <c r="HER230" s="224"/>
      <c r="HES230" s="424"/>
      <c r="HET230" s="424"/>
      <c r="HEU230" s="333"/>
      <c r="HEV230" s="334"/>
      <c r="HEW230" s="424"/>
      <c r="HEX230" s="224"/>
      <c r="HEY230" s="224"/>
      <c r="HEZ230" s="335"/>
      <c r="HFA230" s="335"/>
      <c r="HFB230" s="224"/>
      <c r="HFC230" s="424"/>
      <c r="HFD230" s="424"/>
      <c r="HFE230" s="333"/>
      <c r="HFF230" s="334"/>
      <c r="HFG230" s="424"/>
      <c r="HFH230" s="224"/>
      <c r="HFI230" s="224"/>
      <c r="HFJ230" s="335"/>
      <c r="HFK230" s="335"/>
      <c r="HFL230" s="224"/>
      <c r="HFM230" s="424"/>
      <c r="HFN230" s="424"/>
      <c r="HFO230" s="333"/>
      <c r="HFP230" s="334"/>
      <c r="HFQ230" s="424"/>
      <c r="HFR230" s="224"/>
      <c r="HFS230" s="224"/>
      <c r="HFT230" s="335"/>
      <c r="HFU230" s="335"/>
      <c r="HFV230" s="224"/>
      <c r="HFW230" s="424"/>
      <c r="HFX230" s="424"/>
      <c r="HFY230" s="333"/>
      <c r="HFZ230" s="334"/>
      <c r="HGA230" s="424"/>
      <c r="HGB230" s="224"/>
      <c r="HGC230" s="224"/>
      <c r="HGD230" s="335"/>
      <c r="HGE230" s="335"/>
      <c r="HGF230" s="224"/>
      <c r="HGG230" s="424"/>
      <c r="HGH230" s="424"/>
      <c r="HGI230" s="333"/>
      <c r="HGJ230" s="334"/>
      <c r="HGK230" s="424"/>
      <c r="HGL230" s="224"/>
      <c r="HGM230" s="224"/>
      <c r="HGN230" s="335"/>
      <c r="HGO230" s="335"/>
      <c r="HGP230" s="224"/>
      <c r="HGQ230" s="424"/>
      <c r="HGR230" s="424"/>
      <c r="HGS230" s="333"/>
      <c r="HGT230" s="334"/>
      <c r="HGU230" s="424"/>
      <c r="HGV230" s="224"/>
      <c r="HGW230" s="224"/>
      <c r="HGX230" s="335"/>
      <c r="HGY230" s="335"/>
      <c r="HGZ230" s="224"/>
      <c r="HHA230" s="424"/>
      <c r="HHB230" s="424"/>
      <c r="HHC230" s="333"/>
      <c r="HHD230" s="334"/>
      <c r="HHE230" s="424"/>
      <c r="HHF230" s="224"/>
      <c r="HHG230" s="224"/>
      <c r="HHH230" s="335"/>
      <c r="HHI230" s="335"/>
      <c r="HHJ230" s="224"/>
      <c r="HHK230" s="424"/>
      <c r="HHL230" s="424"/>
      <c r="HHM230" s="333"/>
      <c r="HHN230" s="334"/>
      <c r="HHO230" s="424"/>
      <c r="HHP230" s="224"/>
      <c r="HHQ230" s="224"/>
      <c r="HHR230" s="335"/>
      <c r="HHS230" s="335"/>
      <c r="HHT230" s="224"/>
      <c r="HHU230" s="424"/>
      <c r="HHV230" s="424"/>
      <c r="HHW230" s="333"/>
      <c r="HHX230" s="334"/>
      <c r="HHY230" s="424"/>
      <c r="HHZ230" s="224"/>
      <c r="HIA230" s="224"/>
      <c r="HIB230" s="335"/>
      <c r="HIC230" s="335"/>
      <c r="HID230" s="224"/>
      <c r="HIE230" s="424"/>
      <c r="HIF230" s="424"/>
      <c r="HIG230" s="333"/>
      <c r="HIH230" s="334"/>
      <c r="HII230" s="424"/>
      <c r="HIJ230" s="224"/>
      <c r="HIK230" s="224"/>
      <c r="HIL230" s="335"/>
      <c r="HIM230" s="335"/>
      <c r="HIN230" s="224"/>
      <c r="HIO230" s="424"/>
      <c r="HIP230" s="424"/>
      <c r="HIQ230" s="333"/>
      <c r="HIR230" s="334"/>
      <c r="HIS230" s="424"/>
      <c r="HIT230" s="224"/>
      <c r="HIU230" s="224"/>
      <c r="HIV230" s="335"/>
      <c r="HIW230" s="335"/>
      <c r="HIX230" s="224"/>
      <c r="HIY230" s="424"/>
      <c r="HIZ230" s="424"/>
      <c r="HJA230" s="333"/>
      <c r="HJB230" s="334"/>
      <c r="HJC230" s="424"/>
      <c r="HJD230" s="224"/>
      <c r="HJE230" s="224"/>
      <c r="HJF230" s="335"/>
      <c r="HJG230" s="335"/>
      <c r="HJH230" s="224"/>
      <c r="HJI230" s="424"/>
      <c r="HJJ230" s="424"/>
      <c r="HJK230" s="333"/>
      <c r="HJL230" s="334"/>
      <c r="HJM230" s="424"/>
      <c r="HJN230" s="224"/>
      <c r="HJO230" s="224"/>
      <c r="HJP230" s="335"/>
      <c r="HJQ230" s="335"/>
      <c r="HJR230" s="224"/>
      <c r="HJS230" s="424"/>
      <c r="HJT230" s="424"/>
      <c r="HJU230" s="333"/>
      <c r="HJV230" s="334"/>
      <c r="HJW230" s="424"/>
      <c r="HJX230" s="224"/>
      <c r="HJY230" s="224"/>
      <c r="HJZ230" s="335"/>
      <c r="HKA230" s="335"/>
      <c r="HKB230" s="224"/>
      <c r="HKC230" s="424"/>
      <c r="HKD230" s="424"/>
      <c r="HKE230" s="333"/>
      <c r="HKF230" s="334"/>
      <c r="HKG230" s="424"/>
      <c r="HKH230" s="224"/>
      <c r="HKI230" s="224"/>
      <c r="HKJ230" s="335"/>
      <c r="HKK230" s="335"/>
      <c r="HKL230" s="224"/>
      <c r="HKM230" s="424"/>
      <c r="HKN230" s="424"/>
      <c r="HKO230" s="333"/>
      <c r="HKP230" s="334"/>
      <c r="HKQ230" s="424"/>
      <c r="HKR230" s="224"/>
      <c r="HKS230" s="224"/>
      <c r="HKT230" s="335"/>
      <c r="HKU230" s="335"/>
      <c r="HKV230" s="224"/>
      <c r="HKW230" s="424"/>
      <c r="HKX230" s="424"/>
      <c r="HKY230" s="333"/>
      <c r="HKZ230" s="334"/>
      <c r="HLA230" s="424"/>
      <c r="HLB230" s="224"/>
      <c r="HLC230" s="224"/>
      <c r="HLD230" s="335"/>
      <c r="HLE230" s="335"/>
      <c r="HLF230" s="224"/>
      <c r="HLG230" s="424"/>
      <c r="HLH230" s="424"/>
      <c r="HLI230" s="333"/>
      <c r="HLJ230" s="334"/>
      <c r="HLK230" s="424"/>
      <c r="HLL230" s="224"/>
      <c r="HLM230" s="224"/>
      <c r="HLN230" s="335"/>
      <c r="HLO230" s="335"/>
      <c r="HLP230" s="224"/>
      <c r="HLQ230" s="424"/>
      <c r="HLR230" s="424"/>
      <c r="HLS230" s="333"/>
      <c r="HLT230" s="334"/>
      <c r="HLU230" s="424"/>
      <c r="HLV230" s="224"/>
      <c r="HLW230" s="224"/>
      <c r="HLX230" s="335"/>
      <c r="HLY230" s="335"/>
      <c r="HLZ230" s="224"/>
      <c r="HMA230" s="424"/>
      <c r="HMB230" s="424"/>
      <c r="HMC230" s="333"/>
      <c r="HMD230" s="334"/>
      <c r="HME230" s="424"/>
      <c r="HMF230" s="224"/>
      <c r="HMG230" s="224"/>
      <c r="HMH230" s="335"/>
      <c r="HMI230" s="335"/>
      <c r="HMJ230" s="224"/>
      <c r="HMK230" s="424"/>
      <c r="HML230" s="424"/>
      <c r="HMM230" s="333"/>
      <c r="HMN230" s="334"/>
      <c r="HMO230" s="424"/>
      <c r="HMP230" s="224"/>
      <c r="HMQ230" s="224"/>
      <c r="HMR230" s="335"/>
      <c r="HMS230" s="335"/>
      <c r="HMT230" s="224"/>
      <c r="HMU230" s="424"/>
      <c r="HMV230" s="424"/>
      <c r="HMW230" s="333"/>
      <c r="HMX230" s="334"/>
      <c r="HMY230" s="424"/>
      <c r="HMZ230" s="224"/>
      <c r="HNA230" s="224"/>
      <c r="HNB230" s="335"/>
      <c r="HNC230" s="335"/>
      <c r="HND230" s="224"/>
      <c r="HNE230" s="424"/>
      <c r="HNF230" s="424"/>
      <c r="HNG230" s="333"/>
      <c r="HNH230" s="334"/>
      <c r="HNI230" s="424"/>
      <c r="HNJ230" s="224"/>
      <c r="HNK230" s="224"/>
      <c r="HNL230" s="335"/>
      <c r="HNM230" s="335"/>
      <c r="HNN230" s="224"/>
      <c r="HNO230" s="424"/>
      <c r="HNP230" s="424"/>
      <c r="HNQ230" s="333"/>
      <c r="HNR230" s="334"/>
      <c r="HNS230" s="424"/>
      <c r="HNT230" s="224"/>
      <c r="HNU230" s="224"/>
      <c r="HNV230" s="335"/>
      <c r="HNW230" s="335"/>
      <c r="HNX230" s="224"/>
      <c r="HNY230" s="424"/>
      <c r="HNZ230" s="424"/>
      <c r="HOA230" s="333"/>
      <c r="HOB230" s="334"/>
      <c r="HOC230" s="424"/>
      <c r="HOD230" s="224"/>
      <c r="HOE230" s="224"/>
      <c r="HOF230" s="335"/>
      <c r="HOG230" s="335"/>
      <c r="HOH230" s="224"/>
      <c r="HOI230" s="424"/>
      <c r="HOJ230" s="424"/>
      <c r="HOK230" s="333"/>
      <c r="HOL230" s="334"/>
      <c r="HOM230" s="424"/>
      <c r="HON230" s="224"/>
      <c r="HOO230" s="224"/>
      <c r="HOP230" s="335"/>
      <c r="HOQ230" s="335"/>
      <c r="HOR230" s="224"/>
      <c r="HOS230" s="424"/>
      <c r="HOT230" s="424"/>
      <c r="HOU230" s="333"/>
      <c r="HOV230" s="334"/>
      <c r="HOW230" s="424"/>
      <c r="HOX230" s="224"/>
      <c r="HOY230" s="224"/>
      <c r="HOZ230" s="335"/>
      <c r="HPA230" s="335"/>
      <c r="HPB230" s="224"/>
      <c r="HPC230" s="424"/>
      <c r="HPD230" s="424"/>
      <c r="HPE230" s="333"/>
      <c r="HPF230" s="334"/>
      <c r="HPG230" s="424"/>
      <c r="HPH230" s="224"/>
      <c r="HPI230" s="224"/>
      <c r="HPJ230" s="335"/>
      <c r="HPK230" s="335"/>
      <c r="HPL230" s="224"/>
      <c r="HPM230" s="424"/>
      <c r="HPN230" s="424"/>
      <c r="HPO230" s="333"/>
      <c r="HPP230" s="334"/>
      <c r="HPQ230" s="424"/>
      <c r="HPR230" s="224"/>
      <c r="HPS230" s="224"/>
      <c r="HPT230" s="335"/>
      <c r="HPU230" s="335"/>
      <c r="HPV230" s="224"/>
      <c r="HPW230" s="424"/>
      <c r="HPX230" s="424"/>
      <c r="HPY230" s="333"/>
      <c r="HPZ230" s="334"/>
      <c r="HQA230" s="424"/>
      <c r="HQB230" s="224"/>
      <c r="HQC230" s="224"/>
      <c r="HQD230" s="335"/>
      <c r="HQE230" s="335"/>
      <c r="HQF230" s="224"/>
      <c r="HQG230" s="424"/>
      <c r="HQH230" s="424"/>
      <c r="HQI230" s="333"/>
      <c r="HQJ230" s="334"/>
      <c r="HQK230" s="424"/>
      <c r="HQL230" s="224"/>
      <c r="HQM230" s="224"/>
      <c r="HQN230" s="335"/>
      <c r="HQO230" s="335"/>
      <c r="HQP230" s="224"/>
      <c r="HQQ230" s="424"/>
      <c r="HQR230" s="424"/>
      <c r="HQS230" s="333"/>
      <c r="HQT230" s="334"/>
      <c r="HQU230" s="424"/>
      <c r="HQV230" s="224"/>
      <c r="HQW230" s="224"/>
      <c r="HQX230" s="335"/>
      <c r="HQY230" s="335"/>
      <c r="HQZ230" s="224"/>
      <c r="HRA230" s="424"/>
      <c r="HRB230" s="424"/>
      <c r="HRC230" s="333"/>
      <c r="HRD230" s="334"/>
      <c r="HRE230" s="424"/>
      <c r="HRF230" s="224"/>
      <c r="HRG230" s="224"/>
      <c r="HRH230" s="335"/>
      <c r="HRI230" s="335"/>
      <c r="HRJ230" s="224"/>
      <c r="HRK230" s="424"/>
      <c r="HRL230" s="424"/>
      <c r="HRM230" s="333"/>
      <c r="HRN230" s="334"/>
      <c r="HRO230" s="424"/>
      <c r="HRP230" s="224"/>
      <c r="HRQ230" s="224"/>
      <c r="HRR230" s="335"/>
      <c r="HRS230" s="335"/>
      <c r="HRT230" s="224"/>
      <c r="HRU230" s="424"/>
      <c r="HRV230" s="424"/>
      <c r="HRW230" s="333"/>
      <c r="HRX230" s="334"/>
      <c r="HRY230" s="424"/>
      <c r="HRZ230" s="224"/>
      <c r="HSA230" s="224"/>
      <c r="HSB230" s="335"/>
      <c r="HSC230" s="335"/>
      <c r="HSD230" s="224"/>
      <c r="HSE230" s="424"/>
      <c r="HSF230" s="424"/>
      <c r="HSG230" s="333"/>
      <c r="HSH230" s="334"/>
      <c r="HSI230" s="424"/>
      <c r="HSJ230" s="224"/>
      <c r="HSK230" s="224"/>
      <c r="HSL230" s="335"/>
      <c r="HSM230" s="335"/>
      <c r="HSN230" s="224"/>
      <c r="HSO230" s="424"/>
      <c r="HSP230" s="424"/>
      <c r="HSQ230" s="333"/>
      <c r="HSR230" s="334"/>
      <c r="HSS230" s="424"/>
      <c r="HST230" s="224"/>
      <c r="HSU230" s="224"/>
      <c r="HSV230" s="335"/>
      <c r="HSW230" s="335"/>
      <c r="HSX230" s="224"/>
      <c r="HSY230" s="424"/>
      <c r="HSZ230" s="424"/>
      <c r="HTA230" s="333"/>
      <c r="HTB230" s="334"/>
      <c r="HTC230" s="424"/>
      <c r="HTD230" s="224"/>
      <c r="HTE230" s="224"/>
      <c r="HTF230" s="335"/>
      <c r="HTG230" s="335"/>
      <c r="HTH230" s="224"/>
      <c r="HTI230" s="424"/>
      <c r="HTJ230" s="424"/>
      <c r="HTK230" s="333"/>
      <c r="HTL230" s="334"/>
      <c r="HTM230" s="424"/>
      <c r="HTN230" s="224"/>
      <c r="HTO230" s="224"/>
      <c r="HTP230" s="335"/>
      <c r="HTQ230" s="335"/>
      <c r="HTR230" s="224"/>
      <c r="HTS230" s="424"/>
      <c r="HTT230" s="424"/>
      <c r="HTU230" s="333"/>
      <c r="HTV230" s="334"/>
      <c r="HTW230" s="424"/>
      <c r="HTX230" s="224"/>
      <c r="HTY230" s="224"/>
      <c r="HTZ230" s="335"/>
      <c r="HUA230" s="335"/>
      <c r="HUB230" s="224"/>
      <c r="HUC230" s="424"/>
      <c r="HUD230" s="424"/>
      <c r="HUE230" s="333"/>
      <c r="HUF230" s="334"/>
      <c r="HUG230" s="424"/>
      <c r="HUH230" s="224"/>
      <c r="HUI230" s="224"/>
      <c r="HUJ230" s="335"/>
      <c r="HUK230" s="335"/>
      <c r="HUL230" s="224"/>
      <c r="HUM230" s="424"/>
      <c r="HUN230" s="424"/>
      <c r="HUO230" s="333"/>
      <c r="HUP230" s="334"/>
      <c r="HUQ230" s="424"/>
      <c r="HUR230" s="224"/>
      <c r="HUS230" s="224"/>
      <c r="HUT230" s="335"/>
      <c r="HUU230" s="335"/>
      <c r="HUV230" s="224"/>
      <c r="HUW230" s="424"/>
      <c r="HUX230" s="424"/>
      <c r="HUY230" s="333"/>
      <c r="HUZ230" s="334"/>
      <c r="HVA230" s="424"/>
      <c r="HVB230" s="224"/>
      <c r="HVC230" s="224"/>
      <c r="HVD230" s="335"/>
      <c r="HVE230" s="335"/>
      <c r="HVF230" s="224"/>
      <c r="HVG230" s="424"/>
      <c r="HVH230" s="424"/>
      <c r="HVI230" s="333"/>
      <c r="HVJ230" s="334"/>
      <c r="HVK230" s="424"/>
      <c r="HVL230" s="224"/>
      <c r="HVM230" s="224"/>
      <c r="HVN230" s="335"/>
      <c r="HVO230" s="335"/>
      <c r="HVP230" s="224"/>
      <c r="HVQ230" s="424"/>
      <c r="HVR230" s="424"/>
      <c r="HVS230" s="333"/>
      <c r="HVT230" s="334"/>
      <c r="HVU230" s="424"/>
      <c r="HVV230" s="224"/>
      <c r="HVW230" s="224"/>
      <c r="HVX230" s="335"/>
      <c r="HVY230" s="335"/>
      <c r="HVZ230" s="224"/>
      <c r="HWA230" s="424"/>
      <c r="HWB230" s="424"/>
      <c r="HWC230" s="333"/>
      <c r="HWD230" s="334"/>
      <c r="HWE230" s="424"/>
      <c r="HWF230" s="224"/>
      <c r="HWG230" s="224"/>
      <c r="HWH230" s="335"/>
      <c r="HWI230" s="335"/>
      <c r="HWJ230" s="224"/>
      <c r="HWK230" s="424"/>
      <c r="HWL230" s="424"/>
      <c r="HWM230" s="333"/>
      <c r="HWN230" s="334"/>
      <c r="HWO230" s="424"/>
      <c r="HWP230" s="224"/>
      <c r="HWQ230" s="224"/>
      <c r="HWR230" s="335"/>
      <c r="HWS230" s="335"/>
      <c r="HWT230" s="224"/>
      <c r="HWU230" s="424"/>
      <c r="HWV230" s="424"/>
      <c r="HWW230" s="333"/>
      <c r="HWX230" s="334"/>
      <c r="HWY230" s="424"/>
      <c r="HWZ230" s="224"/>
      <c r="HXA230" s="224"/>
      <c r="HXB230" s="335"/>
      <c r="HXC230" s="335"/>
      <c r="HXD230" s="224"/>
      <c r="HXE230" s="424"/>
      <c r="HXF230" s="424"/>
      <c r="HXG230" s="333"/>
      <c r="HXH230" s="334"/>
      <c r="HXI230" s="424"/>
      <c r="HXJ230" s="224"/>
      <c r="HXK230" s="224"/>
      <c r="HXL230" s="335"/>
      <c r="HXM230" s="335"/>
      <c r="HXN230" s="224"/>
      <c r="HXO230" s="424"/>
      <c r="HXP230" s="424"/>
      <c r="HXQ230" s="333"/>
      <c r="HXR230" s="334"/>
      <c r="HXS230" s="424"/>
      <c r="HXT230" s="224"/>
      <c r="HXU230" s="224"/>
      <c r="HXV230" s="335"/>
      <c r="HXW230" s="335"/>
      <c r="HXX230" s="224"/>
      <c r="HXY230" s="424"/>
      <c r="HXZ230" s="424"/>
      <c r="HYA230" s="333"/>
      <c r="HYB230" s="334"/>
      <c r="HYC230" s="424"/>
      <c r="HYD230" s="224"/>
      <c r="HYE230" s="224"/>
      <c r="HYF230" s="335"/>
      <c r="HYG230" s="335"/>
      <c r="HYH230" s="224"/>
      <c r="HYI230" s="424"/>
      <c r="HYJ230" s="424"/>
      <c r="HYK230" s="333"/>
      <c r="HYL230" s="334"/>
      <c r="HYM230" s="424"/>
      <c r="HYN230" s="224"/>
      <c r="HYO230" s="224"/>
      <c r="HYP230" s="335"/>
      <c r="HYQ230" s="335"/>
      <c r="HYR230" s="224"/>
      <c r="HYS230" s="424"/>
      <c r="HYT230" s="424"/>
      <c r="HYU230" s="333"/>
      <c r="HYV230" s="334"/>
      <c r="HYW230" s="424"/>
      <c r="HYX230" s="224"/>
      <c r="HYY230" s="224"/>
      <c r="HYZ230" s="335"/>
      <c r="HZA230" s="335"/>
      <c r="HZB230" s="224"/>
      <c r="HZC230" s="424"/>
      <c r="HZD230" s="424"/>
      <c r="HZE230" s="333"/>
      <c r="HZF230" s="334"/>
      <c r="HZG230" s="424"/>
      <c r="HZH230" s="224"/>
      <c r="HZI230" s="224"/>
      <c r="HZJ230" s="335"/>
      <c r="HZK230" s="335"/>
      <c r="HZL230" s="224"/>
      <c r="HZM230" s="424"/>
      <c r="HZN230" s="424"/>
      <c r="HZO230" s="333"/>
      <c r="HZP230" s="334"/>
      <c r="HZQ230" s="424"/>
      <c r="HZR230" s="224"/>
      <c r="HZS230" s="224"/>
      <c r="HZT230" s="335"/>
      <c r="HZU230" s="335"/>
      <c r="HZV230" s="224"/>
      <c r="HZW230" s="424"/>
      <c r="HZX230" s="424"/>
      <c r="HZY230" s="333"/>
      <c r="HZZ230" s="334"/>
      <c r="IAA230" s="424"/>
      <c r="IAB230" s="224"/>
      <c r="IAC230" s="224"/>
      <c r="IAD230" s="335"/>
      <c r="IAE230" s="335"/>
      <c r="IAF230" s="224"/>
      <c r="IAG230" s="424"/>
      <c r="IAH230" s="424"/>
      <c r="IAI230" s="333"/>
      <c r="IAJ230" s="334"/>
      <c r="IAK230" s="424"/>
      <c r="IAL230" s="224"/>
      <c r="IAM230" s="224"/>
      <c r="IAN230" s="335"/>
      <c r="IAO230" s="335"/>
      <c r="IAP230" s="224"/>
      <c r="IAQ230" s="424"/>
      <c r="IAR230" s="424"/>
      <c r="IAS230" s="333"/>
      <c r="IAT230" s="334"/>
      <c r="IAU230" s="424"/>
      <c r="IAV230" s="224"/>
      <c r="IAW230" s="224"/>
      <c r="IAX230" s="335"/>
      <c r="IAY230" s="335"/>
      <c r="IAZ230" s="224"/>
      <c r="IBA230" s="424"/>
      <c r="IBB230" s="424"/>
      <c r="IBC230" s="333"/>
      <c r="IBD230" s="334"/>
      <c r="IBE230" s="424"/>
      <c r="IBF230" s="224"/>
      <c r="IBG230" s="224"/>
      <c r="IBH230" s="335"/>
      <c r="IBI230" s="335"/>
      <c r="IBJ230" s="224"/>
      <c r="IBK230" s="424"/>
      <c r="IBL230" s="424"/>
      <c r="IBM230" s="333"/>
      <c r="IBN230" s="334"/>
      <c r="IBO230" s="424"/>
      <c r="IBP230" s="224"/>
      <c r="IBQ230" s="224"/>
      <c r="IBR230" s="335"/>
      <c r="IBS230" s="335"/>
      <c r="IBT230" s="224"/>
      <c r="IBU230" s="424"/>
      <c r="IBV230" s="424"/>
      <c r="IBW230" s="333"/>
      <c r="IBX230" s="334"/>
      <c r="IBY230" s="424"/>
      <c r="IBZ230" s="224"/>
      <c r="ICA230" s="224"/>
      <c r="ICB230" s="335"/>
      <c r="ICC230" s="335"/>
      <c r="ICD230" s="224"/>
      <c r="ICE230" s="424"/>
      <c r="ICF230" s="424"/>
      <c r="ICG230" s="333"/>
      <c r="ICH230" s="334"/>
      <c r="ICI230" s="424"/>
      <c r="ICJ230" s="224"/>
      <c r="ICK230" s="224"/>
      <c r="ICL230" s="335"/>
      <c r="ICM230" s="335"/>
      <c r="ICN230" s="224"/>
      <c r="ICO230" s="424"/>
      <c r="ICP230" s="424"/>
      <c r="ICQ230" s="333"/>
      <c r="ICR230" s="334"/>
      <c r="ICS230" s="424"/>
      <c r="ICT230" s="224"/>
      <c r="ICU230" s="224"/>
      <c r="ICV230" s="335"/>
      <c r="ICW230" s="335"/>
      <c r="ICX230" s="224"/>
      <c r="ICY230" s="424"/>
      <c r="ICZ230" s="424"/>
      <c r="IDA230" s="333"/>
      <c r="IDB230" s="334"/>
      <c r="IDC230" s="424"/>
      <c r="IDD230" s="224"/>
      <c r="IDE230" s="224"/>
      <c r="IDF230" s="335"/>
      <c r="IDG230" s="335"/>
      <c r="IDH230" s="224"/>
      <c r="IDI230" s="424"/>
      <c r="IDJ230" s="424"/>
      <c r="IDK230" s="333"/>
      <c r="IDL230" s="334"/>
      <c r="IDM230" s="424"/>
      <c r="IDN230" s="224"/>
      <c r="IDO230" s="224"/>
      <c r="IDP230" s="335"/>
      <c r="IDQ230" s="335"/>
      <c r="IDR230" s="224"/>
      <c r="IDS230" s="424"/>
      <c r="IDT230" s="424"/>
      <c r="IDU230" s="333"/>
      <c r="IDV230" s="334"/>
      <c r="IDW230" s="424"/>
      <c r="IDX230" s="224"/>
      <c r="IDY230" s="224"/>
      <c r="IDZ230" s="335"/>
      <c r="IEA230" s="335"/>
      <c r="IEB230" s="224"/>
      <c r="IEC230" s="424"/>
      <c r="IED230" s="424"/>
      <c r="IEE230" s="333"/>
      <c r="IEF230" s="334"/>
      <c r="IEG230" s="424"/>
      <c r="IEH230" s="224"/>
      <c r="IEI230" s="224"/>
      <c r="IEJ230" s="335"/>
      <c r="IEK230" s="335"/>
      <c r="IEL230" s="224"/>
      <c r="IEM230" s="424"/>
      <c r="IEN230" s="424"/>
      <c r="IEO230" s="333"/>
      <c r="IEP230" s="334"/>
      <c r="IEQ230" s="424"/>
      <c r="IER230" s="224"/>
      <c r="IES230" s="224"/>
      <c r="IET230" s="335"/>
      <c r="IEU230" s="335"/>
      <c r="IEV230" s="224"/>
      <c r="IEW230" s="424"/>
      <c r="IEX230" s="424"/>
      <c r="IEY230" s="333"/>
      <c r="IEZ230" s="334"/>
      <c r="IFA230" s="424"/>
      <c r="IFB230" s="224"/>
      <c r="IFC230" s="224"/>
      <c r="IFD230" s="335"/>
      <c r="IFE230" s="335"/>
      <c r="IFF230" s="224"/>
      <c r="IFG230" s="424"/>
      <c r="IFH230" s="424"/>
      <c r="IFI230" s="333"/>
      <c r="IFJ230" s="334"/>
      <c r="IFK230" s="424"/>
      <c r="IFL230" s="224"/>
      <c r="IFM230" s="224"/>
      <c r="IFN230" s="335"/>
      <c r="IFO230" s="335"/>
      <c r="IFP230" s="224"/>
      <c r="IFQ230" s="424"/>
      <c r="IFR230" s="424"/>
      <c r="IFS230" s="333"/>
      <c r="IFT230" s="334"/>
      <c r="IFU230" s="424"/>
      <c r="IFV230" s="224"/>
      <c r="IFW230" s="224"/>
      <c r="IFX230" s="335"/>
      <c r="IFY230" s="335"/>
      <c r="IFZ230" s="224"/>
      <c r="IGA230" s="424"/>
      <c r="IGB230" s="424"/>
      <c r="IGC230" s="333"/>
      <c r="IGD230" s="334"/>
      <c r="IGE230" s="424"/>
      <c r="IGF230" s="224"/>
      <c r="IGG230" s="224"/>
      <c r="IGH230" s="335"/>
      <c r="IGI230" s="335"/>
      <c r="IGJ230" s="224"/>
      <c r="IGK230" s="424"/>
      <c r="IGL230" s="424"/>
      <c r="IGM230" s="333"/>
      <c r="IGN230" s="334"/>
      <c r="IGO230" s="424"/>
      <c r="IGP230" s="224"/>
      <c r="IGQ230" s="224"/>
      <c r="IGR230" s="335"/>
      <c r="IGS230" s="335"/>
      <c r="IGT230" s="224"/>
      <c r="IGU230" s="424"/>
      <c r="IGV230" s="424"/>
      <c r="IGW230" s="333"/>
      <c r="IGX230" s="334"/>
      <c r="IGY230" s="424"/>
      <c r="IGZ230" s="224"/>
      <c r="IHA230" s="224"/>
      <c r="IHB230" s="335"/>
      <c r="IHC230" s="335"/>
      <c r="IHD230" s="224"/>
      <c r="IHE230" s="424"/>
      <c r="IHF230" s="424"/>
      <c r="IHG230" s="333"/>
      <c r="IHH230" s="334"/>
      <c r="IHI230" s="424"/>
      <c r="IHJ230" s="224"/>
      <c r="IHK230" s="224"/>
      <c r="IHL230" s="335"/>
      <c r="IHM230" s="335"/>
      <c r="IHN230" s="224"/>
      <c r="IHO230" s="424"/>
      <c r="IHP230" s="424"/>
      <c r="IHQ230" s="333"/>
      <c r="IHR230" s="334"/>
      <c r="IHS230" s="424"/>
      <c r="IHT230" s="224"/>
      <c r="IHU230" s="224"/>
      <c r="IHV230" s="335"/>
      <c r="IHW230" s="335"/>
      <c r="IHX230" s="224"/>
      <c r="IHY230" s="424"/>
      <c r="IHZ230" s="424"/>
      <c r="IIA230" s="333"/>
      <c r="IIB230" s="334"/>
      <c r="IIC230" s="424"/>
      <c r="IID230" s="224"/>
      <c r="IIE230" s="224"/>
      <c r="IIF230" s="335"/>
      <c r="IIG230" s="335"/>
      <c r="IIH230" s="224"/>
      <c r="III230" s="424"/>
      <c r="IIJ230" s="424"/>
      <c r="IIK230" s="333"/>
      <c r="IIL230" s="334"/>
      <c r="IIM230" s="424"/>
      <c r="IIN230" s="224"/>
      <c r="IIO230" s="224"/>
      <c r="IIP230" s="335"/>
      <c r="IIQ230" s="335"/>
      <c r="IIR230" s="224"/>
      <c r="IIS230" s="424"/>
      <c r="IIT230" s="424"/>
      <c r="IIU230" s="333"/>
      <c r="IIV230" s="334"/>
      <c r="IIW230" s="424"/>
      <c r="IIX230" s="224"/>
      <c r="IIY230" s="224"/>
      <c r="IIZ230" s="335"/>
      <c r="IJA230" s="335"/>
      <c r="IJB230" s="224"/>
      <c r="IJC230" s="424"/>
      <c r="IJD230" s="424"/>
      <c r="IJE230" s="333"/>
      <c r="IJF230" s="334"/>
      <c r="IJG230" s="424"/>
      <c r="IJH230" s="224"/>
      <c r="IJI230" s="224"/>
      <c r="IJJ230" s="335"/>
      <c r="IJK230" s="335"/>
      <c r="IJL230" s="224"/>
      <c r="IJM230" s="424"/>
      <c r="IJN230" s="424"/>
      <c r="IJO230" s="333"/>
      <c r="IJP230" s="334"/>
      <c r="IJQ230" s="424"/>
      <c r="IJR230" s="224"/>
      <c r="IJS230" s="224"/>
      <c r="IJT230" s="335"/>
      <c r="IJU230" s="335"/>
      <c r="IJV230" s="224"/>
      <c r="IJW230" s="424"/>
      <c r="IJX230" s="424"/>
      <c r="IJY230" s="333"/>
      <c r="IJZ230" s="334"/>
      <c r="IKA230" s="424"/>
      <c r="IKB230" s="224"/>
      <c r="IKC230" s="224"/>
      <c r="IKD230" s="335"/>
      <c r="IKE230" s="335"/>
      <c r="IKF230" s="224"/>
      <c r="IKG230" s="424"/>
      <c r="IKH230" s="424"/>
      <c r="IKI230" s="333"/>
      <c r="IKJ230" s="334"/>
      <c r="IKK230" s="424"/>
      <c r="IKL230" s="224"/>
      <c r="IKM230" s="224"/>
      <c r="IKN230" s="335"/>
      <c r="IKO230" s="335"/>
      <c r="IKP230" s="224"/>
      <c r="IKQ230" s="424"/>
      <c r="IKR230" s="424"/>
      <c r="IKS230" s="333"/>
      <c r="IKT230" s="334"/>
      <c r="IKU230" s="424"/>
      <c r="IKV230" s="224"/>
      <c r="IKW230" s="224"/>
      <c r="IKX230" s="335"/>
      <c r="IKY230" s="335"/>
      <c r="IKZ230" s="224"/>
      <c r="ILA230" s="424"/>
      <c r="ILB230" s="424"/>
      <c r="ILC230" s="333"/>
      <c r="ILD230" s="334"/>
      <c r="ILE230" s="424"/>
      <c r="ILF230" s="224"/>
      <c r="ILG230" s="224"/>
      <c r="ILH230" s="335"/>
      <c r="ILI230" s="335"/>
      <c r="ILJ230" s="224"/>
      <c r="ILK230" s="424"/>
      <c r="ILL230" s="424"/>
      <c r="ILM230" s="333"/>
      <c r="ILN230" s="334"/>
      <c r="ILO230" s="424"/>
      <c r="ILP230" s="224"/>
      <c r="ILQ230" s="224"/>
      <c r="ILR230" s="335"/>
      <c r="ILS230" s="335"/>
      <c r="ILT230" s="224"/>
      <c r="ILU230" s="424"/>
      <c r="ILV230" s="424"/>
      <c r="ILW230" s="333"/>
      <c r="ILX230" s="334"/>
      <c r="ILY230" s="424"/>
      <c r="ILZ230" s="224"/>
      <c r="IMA230" s="224"/>
      <c r="IMB230" s="335"/>
      <c r="IMC230" s="335"/>
      <c r="IMD230" s="224"/>
      <c r="IME230" s="424"/>
      <c r="IMF230" s="424"/>
      <c r="IMG230" s="333"/>
      <c r="IMH230" s="334"/>
      <c r="IMI230" s="424"/>
      <c r="IMJ230" s="224"/>
      <c r="IMK230" s="224"/>
      <c r="IML230" s="335"/>
      <c r="IMM230" s="335"/>
      <c r="IMN230" s="224"/>
      <c r="IMO230" s="424"/>
      <c r="IMP230" s="424"/>
      <c r="IMQ230" s="333"/>
      <c r="IMR230" s="334"/>
      <c r="IMS230" s="424"/>
      <c r="IMT230" s="224"/>
      <c r="IMU230" s="224"/>
      <c r="IMV230" s="335"/>
      <c r="IMW230" s="335"/>
      <c r="IMX230" s="224"/>
      <c r="IMY230" s="424"/>
      <c r="IMZ230" s="424"/>
      <c r="INA230" s="333"/>
      <c r="INB230" s="334"/>
      <c r="INC230" s="424"/>
      <c r="IND230" s="224"/>
      <c r="INE230" s="224"/>
      <c r="INF230" s="335"/>
      <c r="ING230" s="335"/>
      <c r="INH230" s="224"/>
      <c r="INI230" s="424"/>
      <c r="INJ230" s="424"/>
      <c r="INK230" s="333"/>
      <c r="INL230" s="334"/>
      <c r="INM230" s="424"/>
      <c r="INN230" s="224"/>
      <c r="INO230" s="224"/>
      <c r="INP230" s="335"/>
      <c r="INQ230" s="335"/>
      <c r="INR230" s="224"/>
      <c r="INS230" s="424"/>
      <c r="INT230" s="424"/>
      <c r="INU230" s="333"/>
      <c r="INV230" s="334"/>
      <c r="INW230" s="424"/>
      <c r="INX230" s="224"/>
      <c r="INY230" s="224"/>
      <c r="INZ230" s="335"/>
      <c r="IOA230" s="335"/>
      <c r="IOB230" s="224"/>
      <c r="IOC230" s="424"/>
      <c r="IOD230" s="424"/>
      <c r="IOE230" s="333"/>
      <c r="IOF230" s="334"/>
      <c r="IOG230" s="424"/>
      <c r="IOH230" s="224"/>
      <c r="IOI230" s="224"/>
      <c r="IOJ230" s="335"/>
      <c r="IOK230" s="335"/>
      <c r="IOL230" s="224"/>
      <c r="IOM230" s="424"/>
      <c r="ION230" s="424"/>
      <c r="IOO230" s="333"/>
      <c r="IOP230" s="334"/>
      <c r="IOQ230" s="424"/>
      <c r="IOR230" s="224"/>
      <c r="IOS230" s="224"/>
      <c r="IOT230" s="335"/>
      <c r="IOU230" s="335"/>
      <c r="IOV230" s="224"/>
      <c r="IOW230" s="424"/>
      <c r="IOX230" s="424"/>
      <c r="IOY230" s="333"/>
      <c r="IOZ230" s="334"/>
      <c r="IPA230" s="424"/>
      <c r="IPB230" s="224"/>
      <c r="IPC230" s="224"/>
      <c r="IPD230" s="335"/>
      <c r="IPE230" s="335"/>
      <c r="IPF230" s="224"/>
      <c r="IPG230" s="424"/>
      <c r="IPH230" s="424"/>
      <c r="IPI230" s="333"/>
      <c r="IPJ230" s="334"/>
      <c r="IPK230" s="424"/>
      <c r="IPL230" s="224"/>
      <c r="IPM230" s="224"/>
      <c r="IPN230" s="335"/>
      <c r="IPO230" s="335"/>
      <c r="IPP230" s="224"/>
      <c r="IPQ230" s="424"/>
      <c r="IPR230" s="424"/>
      <c r="IPS230" s="333"/>
      <c r="IPT230" s="334"/>
      <c r="IPU230" s="424"/>
      <c r="IPV230" s="224"/>
      <c r="IPW230" s="224"/>
      <c r="IPX230" s="335"/>
      <c r="IPY230" s="335"/>
      <c r="IPZ230" s="224"/>
      <c r="IQA230" s="424"/>
      <c r="IQB230" s="424"/>
      <c r="IQC230" s="333"/>
      <c r="IQD230" s="334"/>
      <c r="IQE230" s="424"/>
      <c r="IQF230" s="224"/>
      <c r="IQG230" s="224"/>
      <c r="IQH230" s="335"/>
      <c r="IQI230" s="335"/>
      <c r="IQJ230" s="224"/>
      <c r="IQK230" s="424"/>
      <c r="IQL230" s="424"/>
      <c r="IQM230" s="333"/>
      <c r="IQN230" s="334"/>
      <c r="IQO230" s="424"/>
      <c r="IQP230" s="224"/>
      <c r="IQQ230" s="224"/>
      <c r="IQR230" s="335"/>
      <c r="IQS230" s="335"/>
      <c r="IQT230" s="224"/>
      <c r="IQU230" s="424"/>
      <c r="IQV230" s="424"/>
      <c r="IQW230" s="333"/>
      <c r="IQX230" s="334"/>
      <c r="IQY230" s="424"/>
      <c r="IQZ230" s="224"/>
      <c r="IRA230" s="224"/>
      <c r="IRB230" s="335"/>
      <c r="IRC230" s="335"/>
      <c r="IRD230" s="224"/>
      <c r="IRE230" s="424"/>
      <c r="IRF230" s="424"/>
      <c r="IRG230" s="333"/>
      <c r="IRH230" s="334"/>
      <c r="IRI230" s="424"/>
      <c r="IRJ230" s="224"/>
      <c r="IRK230" s="224"/>
      <c r="IRL230" s="335"/>
      <c r="IRM230" s="335"/>
      <c r="IRN230" s="224"/>
      <c r="IRO230" s="424"/>
      <c r="IRP230" s="424"/>
      <c r="IRQ230" s="333"/>
      <c r="IRR230" s="334"/>
      <c r="IRS230" s="424"/>
      <c r="IRT230" s="224"/>
      <c r="IRU230" s="224"/>
      <c r="IRV230" s="335"/>
      <c r="IRW230" s="335"/>
      <c r="IRX230" s="224"/>
      <c r="IRY230" s="424"/>
      <c r="IRZ230" s="424"/>
      <c r="ISA230" s="333"/>
      <c r="ISB230" s="334"/>
      <c r="ISC230" s="424"/>
      <c r="ISD230" s="224"/>
      <c r="ISE230" s="224"/>
      <c r="ISF230" s="335"/>
      <c r="ISG230" s="335"/>
      <c r="ISH230" s="224"/>
      <c r="ISI230" s="424"/>
      <c r="ISJ230" s="424"/>
      <c r="ISK230" s="333"/>
      <c r="ISL230" s="334"/>
      <c r="ISM230" s="424"/>
      <c r="ISN230" s="224"/>
      <c r="ISO230" s="224"/>
      <c r="ISP230" s="335"/>
      <c r="ISQ230" s="335"/>
      <c r="ISR230" s="224"/>
      <c r="ISS230" s="424"/>
      <c r="IST230" s="424"/>
      <c r="ISU230" s="333"/>
      <c r="ISV230" s="334"/>
      <c r="ISW230" s="424"/>
      <c r="ISX230" s="224"/>
      <c r="ISY230" s="224"/>
      <c r="ISZ230" s="335"/>
      <c r="ITA230" s="335"/>
      <c r="ITB230" s="224"/>
      <c r="ITC230" s="424"/>
      <c r="ITD230" s="424"/>
      <c r="ITE230" s="333"/>
      <c r="ITF230" s="334"/>
      <c r="ITG230" s="424"/>
      <c r="ITH230" s="224"/>
      <c r="ITI230" s="224"/>
      <c r="ITJ230" s="335"/>
      <c r="ITK230" s="335"/>
      <c r="ITL230" s="224"/>
      <c r="ITM230" s="424"/>
      <c r="ITN230" s="424"/>
      <c r="ITO230" s="333"/>
      <c r="ITP230" s="334"/>
      <c r="ITQ230" s="424"/>
      <c r="ITR230" s="224"/>
      <c r="ITS230" s="224"/>
      <c r="ITT230" s="335"/>
      <c r="ITU230" s="335"/>
      <c r="ITV230" s="224"/>
      <c r="ITW230" s="424"/>
      <c r="ITX230" s="424"/>
      <c r="ITY230" s="333"/>
      <c r="ITZ230" s="334"/>
      <c r="IUA230" s="424"/>
      <c r="IUB230" s="224"/>
      <c r="IUC230" s="224"/>
      <c r="IUD230" s="335"/>
      <c r="IUE230" s="335"/>
      <c r="IUF230" s="224"/>
      <c r="IUG230" s="424"/>
      <c r="IUH230" s="424"/>
      <c r="IUI230" s="333"/>
      <c r="IUJ230" s="334"/>
      <c r="IUK230" s="424"/>
      <c r="IUL230" s="224"/>
      <c r="IUM230" s="224"/>
      <c r="IUN230" s="335"/>
      <c r="IUO230" s="335"/>
      <c r="IUP230" s="224"/>
      <c r="IUQ230" s="424"/>
      <c r="IUR230" s="424"/>
      <c r="IUS230" s="333"/>
      <c r="IUT230" s="334"/>
      <c r="IUU230" s="424"/>
      <c r="IUV230" s="224"/>
      <c r="IUW230" s="224"/>
      <c r="IUX230" s="335"/>
      <c r="IUY230" s="335"/>
      <c r="IUZ230" s="224"/>
      <c r="IVA230" s="424"/>
      <c r="IVB230" s="424"/>
      <c r="IVC230" s="333"/>
      <c r="IVD230" s="334"/>
      <c r="IVE230" s="424"/>
      <c r="IVF230" s="224"/>
      <c r="IVG230" s="224"/>
      <c r="IVH230" s="335"/>
      <c r="IVI230" s="335"/>
      <c r="IVJ230" s="224"/>
      <c r="IVK230" s="424"/>
      <c r="IVL230" s="424"/>
      <c r="IVM230" s="333"/>
      <c r="IVN230" s="334"/>
      <c r="IVO230" s="424"/>
      <c r="IVP230" s="224"/>
      <c r="IVQ230" s="224"/>
      <c r="IVR230" s="335"/>
      <c r="IVS230" s="335"/>
      <c r="IVT230" s="224"/>
      <c r="IVU230" s="424"/>
      <c r="IVV230" s="424"/>
      <c r="IVW230" s="333"/>
      <c r="IVX230" s="334"/>
      <c r="IVY230" s="424"/>
      <c r="IVZ230" s="224"/>
      <c r="IWA230" s="224"/>
      <c r="IWB230" s="335"/>
      <c r="IWC230" s="335"/>
      <c r="IWD230" s="224"/>
      <c r="IWE230" s="424"/>
      <c r="IWF230" s="424"/>
      <c r="IWG230" s="333"/>
      <c r="IWH230" s="334"/>
      <c r="IWI230" s="424"/>
      <c r="IWJ230" s="224"/>
      <c r="IWK230" s="224"/>
      <c r="IWL230" s="335"/>
      <c r="IWM230" s="335"/>
      <c r="IWN230" s="224"/>
      <c r="IWO230" s="424"/>
      <c r="IWP230" s="424"/>
      <c r="IWQ230" s="333"/>
      <c r="IWR230" s="334"/>
      <c r="IWS230" s="424"/>
      <c r="IWT230" s="224"/>
      <c r="IWU230" s="224"/>
      <c r="IWV230" s="335"/>
      <c r="IWW230" s="335"/>
      <c r="IWX230" s="224"/>
      <c r="IWY230" s="424"/>
      <c r="IWZ230" s="424"/>
      <c r="IXA230" s="333"/>
      <c r="IXB230" s="334"/>
      <c r="IXC230" s="424"/>
      <c r="IXD230" s="224"/>
      <c r="IXE230" s="224"/>
      <c r="IXF230" s="335"/>
      <c r="IXG230" s="335"/>
      <c r="IXH230" s="224"/>
      <c r="IXI230" s="424"/>
      <c r="IXJ230" s="424"/>
      <c r="IXK230" s="333"/>
      <c r="IXL230" s="334"/>
      <c r="IXM230" s="424"/>
      <c r="IXN230" s="224"/>
      <c r="IXO230" s="224"/>
      <c r="IXP230" s="335"/>
      <c r="IXQ230" s="335"/>
      <c r="IXR230" s="224"/>
      <c r="IXS230" s="424"/>
      <c r="IXT230" s="424"/>
      <c r="IXU230" s="333"/>
      <c r="IXV230" s="334"/>
      <c r="IXW230" s="424"/>
      <c r="IXX230" s="224"/>
      <c r="IXY230" s="224"/>
      <c r="IXZ230" s="335"/>
      <c r="IYA230" s="335"/>
      <c r="IYB230" s="224"/>
      <c r="IYC230" s="424"/>
      <c r="IYD230" s="424"/>
      <c r="IYE230" s="333"/>
      <c r="IYF230" s="334"/>
      <c r="IYG230" s="424"/>
      <c r="IYH230" s="224"/>
      <c r="IYI230" s="224"/>
      <c r="IYJ230" s="335"/>
      <c r="IYK230" s="335"/>
      <c r="IYL230" s="224"/>
      <c r="IYM230" s="424"/>
      <c r="IYN230" s="424"/>
      <c r="IYO230" s="333"/>
      <c r="IYP230" s="334"/>
      <c r="IYQ230" s="424"/>
      <c r="IYR230" s="224"/>
      <c r="IYS230" s="224"/>
      <c r="IYT230" s="335"/>
      <c r="IYU230" s="335"/>
      <c r="IYV230" s="224"/>
      <c r="IYW230" s="424"/>
      <c r="IYX230" s="424"/>
      <c r="IYY230" s="333"/>
      <c r="IYZ230" s="334"/>
      <c r="IZA230" s="424"/>
      <c r="IZB230" s="224"/>
      <c r="IZC230" s="224"/>
      <c r="IZD230" s="335"/>
      <c r="IZE230" s="335"/>
      <c r="IZF230" s="224"/>
      <c r="IZG230" s="424"/>
      <c r="IZH230" s="424"/>
      <c r="IZI230" s="333"/>
      <c r="IZJ230" s="334"/>
      <c r="IZK230" s="424"/>
      <c r="IZL230" s="224"/>
      <c r="IZM230" s="224"/>
      <c r="IZN230" s="335"/>
      <c r="IZO230" s="335"/>
      <c r="IZP230" s="224"/>
      <c r="IZQ230" s="424"/>
      <c r="IZR230" s="424"/>
      <c r="IZS230" s="333"/>
      <c r="IZT230" s="334"/>
      <c r="IZU230" s="424"/>
      <c r="IZV230" s="224"/>
      <c r="IZW230" s="224"/>
      <c r="IZX230" s="335"/>
      <c r="IZY230" s="335"/>
      <c r="IZZ230" s="224"/>
      <c r="JAA230" s="424"/>
      <c r="JAB230" s="424"/>
      <c r="JAC230" s="333"/>
      <c r="JAD230" s="334"/>
      <c r="JAE230" s="424"/>
      <c r="JAF230" s="224"/>
      <c r="JAG230" s="224"/>
      <c r="JAH230" s="335"/>
      <c r="JAI230" s="335"/>
      <c r="JAJ230" s="224"/>
      <c r="JAK230" s="424"/>
      <c r="JAL230" s="424"/>
      <c r="JAM230" s="333"/>
      <c r="JAN230" s="334"/>
      <c r="JAO230" s="424"/>
      <c r="JAP230" s="224"/>
      <c r="JAQ230" s="224"/>
      <c r="JAR230" s="335"/>
      <c r="JAS230" s="335"/>
      <c r="JAT230" s="224"/>
      <c r="JAU230" s="424"/>
      <c r="JAV230" s="424"/>
      <c r="JAW230" s="333"/>
      <c r="JAX230" s="334"/>
      <c r="JAY230" s="424"/>
      <c r="JAZ230" s="224"/>
      <c r="JBA230" s="224"/>
      <c r="JBB230" s="335"/>
      <c r="JBC230" s="335"/>
      <c r="JBD230" s="224"/>
      <c r="JBE230" s="424"/>
      <c r="JBF230" s="424"/>
      <c r="JBG230" s="333"/>
      <c r="JBH230" s="334"/>
      <c r="JBI230" s="424"/>
      <c r="JBJ230" s="224"/>
      <c r="JBK230" s="224"/>
      <c r="JBL230" s="335"/>
      <c r="JBM230" s="335"/>
      <c r="JBN230" s="224"/>
      <c r="JBO230" s="424"/>
      <c r="JBP230" s="424"/>
      <c r="JBQ230" s="333"/>
      <c r="JBR230" s="334"/>
      <c r="JBS230" s="424"/>
      <c r="JBT230" s="224"/>
      <c r="JBU230" s="224"/>
      <c r="JBV230" s="335"/>
      <c r="JBW230" s="335"/>
      <c r="JBX230" s="224"/>
      <c r="JBY230" s="424"/>
      <c r="JBZ230" s="424"/>
      <c r="JCA230" s="333"/>
      <c r="JCB230" s="334"/>
      <c r="JCC230" s="424"/>
      <c r="JCD230" s="224"/>
      <c r="JCE230" s="224"/>
      <c r="JCF230" s="335"/>
      <c r="JCG230" s="335"/>
      <c r="JCH230" s="224"/>
      <c r="JCI230" s="424"/>
      <c r="JCJ230" s="424"/>
      <c r="JCK230" s="333"/>
      <c r="JCL230" s="334"/>
      <c r="JCM230" s="424"/>
      <c r="JCN230" s="224"/>
      <c r="JCO230" s="224"/>
      <c r="JCP230" s="335"/>
      <c r="JCQ230" s="335"/>
      <c r="JCR230" s="224"/>
      <c r="JCS230" s="424"/>
      <c r="JCT230" s="424"/>
      <c r="JCU230" s="333"/>
      <c r="JCV230" s="334"/>
      <c r="JCW230" s="424"/>
      <c r="JCX230" s="224"/>
      <c r="JCY230" s="224"/>
      <c r="JCZ230" s="335"/>
      <c r="JDA230" s="335"/>
      <c r="JDB230" s="224"/>
      <c r="JDC230" s="424"/>
      <c r="JDD230" s="424"/>
      <c r="JDE230" s="333"/>
      <c r="JDF230" s="334"/>
      <c r="JDG230" s="424"/>
      <c r="JDH230" s="224"/>
      <c r="JDI230" s="224"/>
      <c r="JDJ230" s="335"/>
      <c r="JDK230" s="335"/>
      <c r="JDL230" s="224"/>
      <c r="JDM230" s="424"/>
      <c r="JDN230" s="424"/>
      <c r="JDO230" s="333"/>
      <c r="JDP230" s="334"/>
      <c r="JDQ230" s="424"/>
      <c r="JDR230" s="224"/>
      <c r="JDS230" s="224"/>
      <c r="JDT230" s="335"/>
      <c r="JDU230" s="335"/>
      <c r="JDV230" s="224"/>
      <c r="JDW230" s="424"/>
      <c r="JDX230" s="424"/>
      <c r="JDY230" s="333"/>
      <c r="JDZ230" s="334"/>
      <c r="JEA230" s="424"/>
      <c r="JEB230" s="224"/>
      <c r="JEC230" s="224"/>
      <c r="JED230" s="335"/>
      <c r="JEE230" s="335"/>
      <c r="JEF230" s="224"/>
      <c r="JEG230" s="424"/>
      <c r="JEH230" s="424"/>
      <c r="JEI230" s="333"/>
      <c r="JEJ230" s="334"/>
      <c r="JEK230" s="424"/>
      <c r="JEL230" s="224"/>
      <c r="JEM230" s="224"/>
      <c r="JEN230" s="335"/>
      <c r="JEO230" s="335"/>
      <c r="JEP230" s="224"/>
      <c r="JEQ230" s="424"/>
      <c r="JER230" s="424"/>
      <c r="JES230" s="333"/>
      <c r="JET230" s="334"/>
      <c r="JEU230" s="424"/>
      <c r="JEV230" s="224"/>
      <c r="JEW230" s="224"/>
      <c r="JEX230" s="335"/>
      <c r="JEY230" s="335"/>
      <c r="JEZ230" s="224"/>
      <c r="JFA230" s="424"/>
      <c r="JFB230" s="424"/>
      <c r="JFC230" s="333"/>
      <c r="JFD230" s="334"/>
      <c r="JFE230" s="424"/>
      <c r="JFF230" s="224"/>
      <c r="JFG230" s="224"/>
      <c r="JFH230" s="335"/>
      <c r="JFI230" s="335"/>
      <c r="JFJ230" s="224"/>
      <c r="JFK230" s="424"/>
      <c r="JFL230" s="424"/>
      <c r="JFM230" s="333"/>
      <c r="JFN230" s="334"/>
      <c r="JFO230" s="424"/>
      <c r="JFP230" s="224"/>
      <c r="JFQ230" s="224"/>
      <c r="JFR230" s="335"/>
      <c r="JFS230" s="335"/>
      <c r="JFT230" s="224"/>
      <c r="JFU230" s="424"/>
      <c r="JFV230" s="424"/>
      <c r="JFW230" s="333"/>
      <c r="JFX230" s="334"/>
      <c r="JFY230" s="424"/>
      <c r="JFZ230" s="224"/>
      <c r="JGA230" s="224"/>
      <c r="JGB230" s="335"/>
      <c r="JGC230" s="335"/>
      <c r="JGD230" s="224"/>
      <c r="JGE230" s="424"/>
      <c r="JGF230" s="424"/>
      <c r="JGG230" s="333"/>
      <c r="JGH230" s="334"/>
      <c r="JGI230" s="424"/>
      <c r="JGJ230" s="224"/>
      <c r="JGK230" s="224"/>
      <c r="JGL230" s="335"/>
      <c r="JGM230" s="335"/>
      <c r="JGN230" s="224"/>
      <c r="JGO230" s="424"/>
      <c r="JGP230" s="424"/>
      <c r="JGQ230" s="333"/>
      <c r="JGR230" s="334"/>
      <c r="JGS230" s="424"/>
      <c r="JGT230" s="224"/>
      <c r="JGU230" s="224"/>
      <c r="JGV230" s="335"/>
      <c r="JGW230" s="335"/>
      <c r="JGX230" s="224"/>
      <c r="JGY230" s="424"/>
      <c r="JGZ230" s="424"/>
      <c r="JHA230" s="333"/>
      <c r="JHB230" s="334"/>
      <c r="JHC230" s="424"/>
      <c r="JHD230" s="224"/>
      <c r="JHE230" s="224"/>
      <c r="JHF230" s="335"/>
      <c r="JHG230" s="335"/>
      <c r="JHH230" s="224"/>
      <c r="JHI230" s="424"/>
      <c r="JHJ230" s="424"/>
      <c r="JHK230" s="333"/>
      <c r="JHL230" s="334"/>
      <c r="JHM230" s="424"/>
      <c r="JHN230" s="224"/>
      <c r="JHO230" s="224"/>
      <c r="JHP230" s="335"/>
      <c r="JHQ230" s="335"/>
      <c r="JHR230" s="224"/>
      <c r="JHS230" s="424"/>
      <c r="JHT230" s="424"/>
      <c r="JHU230" s="333"/>
      <c r="JHV230" s="334"/>
      <c r="JHW230" s="424"/>
      <c r="JHX230" s="224"/>
      <c r="JHY230" s="224"/>
      <c r="JHZ230" s="335"/>
      <c r="JIA230" s="335"/>
      <c r="JIB230" s="224"/>
      <c r="JIC230" s="424"/>
      <c r="JID230" s="424"/>
      <c r="JIE230" s="333"/>
      <c r="JIF230" s="334"/>
      <c r="JIG230" s="424"/>
      <c r="JIH230" s="224"/>
      <c r="JII230" s="224"/>
      <c r="JIJ230" s="335"/>
      <c r="JIK230" s="335"/>
      <c r="JIL230" s="224"/>
      <c r="JIM230" s="424"/>
      <c r="JIN230" s="424"/>
      <c r="JIO230" s="333"/>
      <c r="JIP230" s="334"/>
      <c r="JIQ230" s="424"/>
      <c r="JIR230" s="224"/>
      <c r="JIS230" s="224"/>
      <c r="JIT230" s="335"/>
      <c r="JIU230" s="335"/>
      <c r="JIV230" s="224"/>
      <c r="JIW230" s="424"/>
      <c r="JIX230" s="424"/>
      <c r="JIY230" s="333"/>
      <c r="JIZ230" s="334"/>
      <c r="JJA230" s="424"/>
      <c r="JJB230" s="224"/>
      <c r="JJC230" s="224"/>
      <c r="JJD230" s="335"/>
      <c r="JJE230" s="335"/>
      <c r="JJF230" s="224"/>
      <c r="JJG230" s="424"/>
      <c r="JJH230" s="424"/>
      <c r="JJI230" s="333"/>
      <c r="JJJ230" s="334"/>
      <c r="JJK230" s="424"/>
      <c r="JJL230" s="224"/>
      <c r="JJM230" s="224"/>
      <c r="JJN230" s="335"/>
      <c r="JJO230" s="335"/>
      <c r="JJP230" s="224"/>
      <c r="JJQ230" s="424"/>
      <c r="JJR230" s="424"/>
      <c r="JJS230" s="333"/>
      <c r="JJT230" s="334"/>
      <c r="JJU230" s="424"/>
      <c r="JJV230" s="224"/>
      <c r="JJW230" s="224"/>
      <c r="JJX230" s="335"/>
      <c r="JJY230" s="335"/>
      <c r="JJZ230" s="224"/>
      <c r="JKA230" s="424"/>
      <c r="JKB230" s="424"/>
      <c r="JKC230" s="333"/>
      <c r="JKD230" s="334"/>
      <c r="JKE230" s="424"/>
      <c r="JKF230" s="224"/>
      <c r="JKG230" s="224"/>
      <c r="JKH230" s="335"/>
      <c r="JKI230" s="335"/>
      <c r="JKJ230" s="224"/>
      <c r="JKK230" s="424"/>
      <c r="JKL230" s="424"/>
      <c r="JKM230" s="333"/>
      <c r="JKN230" s="334"/>
      <c r="JKO230" s="424"/>
      <c r="JKP230" s="224"/>
      <c r="JKQ230" s="224"/>
      <c r="JKR230" s="335"/>
      <c r="JKS230" s="335"/>
      <c r="JKT230" s="224"/>
      <c r="JKU230" s="424"/>
      <c r="JKV230" s="424"/>
      <c r="JKW230" s="333"/>
      <c r="JKX230" s="334"/>
      <c r="JKY230" s="424"/>
      <c r="JKZ230" s="224"/>
      <c r="JLA230" s="224"/>
      <c r="JLB230" s="335"/>
      <c r="JLC230" s="335"/>
      <c r="JLD230" s="224"/>
      <c r="JLE230" s="424"/>
      <c r="JLF230" s="424"/>
      <c r="JLG230" s="333"/>
      <c r="JLH230" s="334"/>
      <c r="JLI230" s="424"/>
      <c r="JLJ230" s="224"/>
      <c r="JLK230" s="224"/>
      <c r="JLL230" s="335"/>
      <c r="JLM230" s="335"/>
      <c r="JLN230" s="224"/>
      <c r="JLO230" s="424"/>
      <c r="JLP230" s="424"/>
      <c r="JLQ230" s="333"/>
      <c r="JLR230" s="334"/>
      <c r="JLS230" s="424"/>
      <c r="JLT230" s="224"/>
      <c r="JLU230" s="224"/>
      <c r="JLV230" s="335"/>
      <c r="JLW230" s="335"/>
      <c r="JLX230" s="224"/>
      <c r="JLY230" s="424"/>
      <c r="JLZ230" s="424"/>
      <c r="JMA230" s="333"/>
      <c r="JMB230" s="334"/>
      <c r="JMC230" s="424"/>
      <c r="JMD230" s="224"/>
      <c r="JME230" s="224"/>
      <c r="JMF230" s="335"/>
      <c r="JMG230" s="335"/>
      <c r="JMH230" s="224"/>
      <c r="JMI230" s="424"/>
      <c r="JMJ230" s="424"/>
      <c r="JMK230" s="333"/>
      <c r="JML230" s="334"/>
      <c r="JMM230" s="424"/>
      <c r="JMN230" s="224"/>
      <c r="JMO230" s="224"/>
      <c r="JMP230" s="335"/>
      <c r="JMQ230" s="335"/>
      <c r="JMR230" s="224"/>
      <c r="JMS230" s="424"/>
      <c r="JMT230" s="424"/>
      <c r="JMU230" s="333"/>
      <c r="JMV230" s="334"/>
      <c r="JMW230" s="424"/>
      <c r="JMX230" s="224"/>
      <c r="JMY230" s="224"/>
      <c r="JMZ230" s="335"/>
      <c r="JNA230" s="335"/>
      <c r="JNB230" s="224"/>
      <c r="JNC230" s="424"/>
      <c r="JND230" s="424"/>
      <c r="JNE230" s="333"/>
      <c r="JNF230" s="334"/>
      <c r="JNG230" s="424"/>
      <c r="JNH230" s="224"/>
      <c r="JNI230" s="224"/>
      <c r="JNJ230" s="335"/>
      <c r="JNK230" s="335"/>
      <c r="JNL230" s="224"/>
      <c r="JNM230" s="424"/>
      <c r="JNN230" s="424"/>
      <c r="JNO230" s="333"/>
      <c r="JNP230" s="334"/>
      <c r="JNQ230" s="424"/>
      <c r="JNR230" s="224"/>
      <c r="JNS230" s="224"/>
      <c r="JNT230" s="335"/>
      <c r="JNU230" s="335"/>
      <c r="JNV230" s="224"/>
      <c r="JNW230" s="424"/>
      <c r="JNX230" s="424"/>
      <c r="JNY230" s="333"/>
      <c r="JNZ230" s="334"/>
      <c r="JOA230" s="424"/>
      <c r="JOB230" s="224"/>
      <c r="JOC230" s="224"/>
      <c r="JOD230" s="335"/>
      <c r="JOE230" s="335"/>
      <c r="JOF230" s="224"/>
      <c r="JOG230" s="424"/>
      <c r="JOH230" s="424"/>
      <c r="JOI230" s="333"/>
      <c r="JOJ230" s="334"/>
      <c r="JOK230" s="424"/>
      <c r="JOL230" s="224"/>
      <c r="JOM230" s="224"/>
      <c r="JON230" s="335"/>
      <c r="JOO230" s="335"/>
      <c r="JOP230" s="224"/>
      <c r="JOQ230" s="424"/>
      <c r="JOR230" s="424"/>
      <c r="JOS230" s="333"/>
      <c r="JOT230" s="334"/>
      <c r="JOU230" s="424"/>
      <c r="JOV230" s="224"/>
      <c r="JOW230" s="224"/>
      <c r="JOX230" s="335"/>
      <c r="JOY230" s="335"/>
      <c r="JOZ230" s="224"/>
      <c r="JPA230" s="424"/>
      <c r="JPB230" s="424"/>
      <c r="JPC230" s="333"/>
      <c r="JPD230" s="334"/>
      <c r="JPE230" s="424"/>
      <c r="JPF230" s="224"/>
      <c r="JPG230" s="224"/>
      <c r="JPH230" s="335"/>
      <c r="JPI230" s="335"/>
      <c r="JPJ230" s="224"/>
      <c r="JPK230" s="424"/>
      <c r="JPL230" s="424"/>
      <c r="JPM230" s="333"/>
      <c r="JPN230" s="334"/>
      <c r="JPO230" s="424"/>
      <c r="JPP230" s="224"/>
      <c r="JPQ230" s="224"/>
      <c r="JPR230" s="335"/>
      <c r="JPS230" s="335"/>
      <c r="JPT230" s="224"/>
      <c r="JPU230" s="424"/>
      <c r="JPV230" s="424"/>
      <c r="JPW230" s="333"/>
      <c r="JPX230" s="334"/>
      <c r="JPY230" s="424"/>
      <c r="JPZ230" s="224"/>
      <c r="JQA230" s="224"/>
      <c r="JQB230" s="335"/>
      <c r="JQC230" s="335"/>
      <c r="JQD230" s="224"/>
      <c r="JQE230" s="424"/>
      <c r="JQF230" s="424"/>
      <c r="JQG230" s="333"/>
      <c r="JQH230" s="334"/>
      <c r="JQI230" s="424"/>
      <c r="JQJ230" s="224"/>
      <c r="JQK230" s="224"/>
      <c r="JQL230" s="335"/>
      <c r="JQM230" s="335"/>
      <c r="JQN230" s="224"/>
      <c r="JQO230" s="424"/>
      <c r="JQP230" s="424"/>
      <c r="JQQ230" s="333"/>
      <c r="JQR230" s="334"/>
      <c r="JQS230" s="424"/>
      <c r="JQT230" s="224"/>
      <c r="JQU230" s="224"/>
      <c r="JQV230" s="335"/>
      <c r="JQW230" s="335"/>
      <c r="JQX230" s="224"/>
      <c r="JQY230" s="424"/>
      <c r="JQZ230" s="424"/>
      <c r="JRA230" s="333"/>
      <c r="JRB230" s="334"/>
      <c r="JRC230" s="424"/>
      <c r="JRD230" s="224"/>
      <c r="JRE230" s="224"/>
      <c r="JRF230" s="335"/>
      <c r="JRG230" s="335"/>
      <c r="JRH230" s="224"/>
      <c r="JRI230" s="424"/>
      <c r="JRJ230" s="424"/>
      <c r="JRK230" s="333"/>
      <c r="JRL230" s="334"/>
      <c r="JRM230" s="424"/>
      <c r="JRN230" s="224"/>
      <c r="JRO230" s="224"/>
      <c r="JRP230" s="335"/>
      <c r="JRQ230" s="335"/>
      <c r="JRR230" s="224"/>
      <c r="JRS230" s="424"/>
      <c r="JRT230" s="424"/>
      <c r="JRU230" s="333"/>
      <c r="JRV230" s="334"/>
      <c r="JRW230" s="424"/>
      <c r="JRX230" s="224"/>
      <c r="JRY230" s="224"/>
      <c r="JRZ230" s="335"/>
      <c r="JSA230" s="335"/>
      <c r="JSB230" s="224"/>
      <c r="JSC230" s="424"/>
      <c r="JSD230" s="424"/>
      <c r="JSE230" s="333"/>
      <c r="JSF230" s="334"/>
      <c r="JSG230" s="424"/>
      <c r="JSH230" s="224"/>
      <c r="JSI230" s="224"/>
      <c r="JSJ230" s="335"/>
      <c r="JSK230" s="335"/>
      <c r="JSL230" s="224"/>
      <c r="JSM230" s="424"/>
      <c r="JSN230" s="424"/>
      <c r="JSO230" s="333"/>
      <c r="JSP230" s="334"/>
      <c r="JSQ230" s="424"/>
      <c r="JSR230" s="224"/>
      <c r="JSS230" s="224"/>
      <c r="JST230" s="335"/>
      <c r="JSU230" s="335"/>
      <c r="JSV230" s="224"/>
      <c r="JSW230" s="424"/>
      <c r="JSX230" s="424"/>
      <c r="JSY230" s="333"/>
      <c r="JSZ230" s="334"/>
      <c r="JTA230" s="424"/>
      <c r="JTB230" s="224"/>
      <c r="JTC230" s="224"/>
      <c r="JTD230" s="335"/>
      <c r="JTE230" s="335"/>
      <c r="JTF230" s="224"/>
      <c r="JTG230" s="424"/>
      <c r="JTH230" s="424"/>
      <c r="JTI230" s="333"/>
      <c r="JTJ230" s="334"/>
      <c r="JTK230" s="424"/>
      <c r="JTL230" s="224"/>
      <c r="JTM230" s="224"/>
      <c r="JTN230" s="335"/>
      <c r="JTO230" s="335"/>
      <c r="JTP230" s="224"/>
      <c r="JTQ230" s="424"/>
      <c r="JTR230" s="424"/>
      <c r="JTS230" s="333"/>
      <c r="JTT230" s="334"/>
      <c r="JTU230" s="424"/>
      <c r="JTV230" s="224"/>
      <c r="JTW230" s="224"/>
      <c r="JTX230" s="335"/>
      <c r="JTY230" s="335"/>
      <c r="JTZ230" s="224"/>
      <c r="JUA230" s="424"/>
      <c r="JUB230" s="424"/>
      <c r="JUC230" s="333"/>
      <c r="JUD230" s="334"/>
      <c r="JUE230" s="424"/>
      <c r="JUF230" s="224"/>
      <c r="JUG230" s="224"/>
      <c r="JUH230" s="335"/>
      <c r="JUI230" s="335"/>
      <c r="JUJ230" s="224"/>
      <c r="JUK230" s="424"/>
      <c r="JUL230" s="424"/>
      <c r="JUM230" s="333"/>
      <c r="JUN230" s="334"/>
      <c r="JUO230" s="424"/>
      <c r="JUP230" s="224"/>
      <c r="JUQ230" s="224"/>
      <c r="JUR230" s="335"/>
      <c r="JUS230" s="335"/>
      <c r="JUT230" s="224"/>
      <c r="JUU230" s="424"/>
      <c r="JUV230" s="424"/>
      <c r="JUW230" s="333"/>
      <c r="JUX230" s="334"/>
      <c r="JUY230" s="424"/>
      <c r="JUZ230" s="224"/>
      <c r="JVA230" s="224"/>
      <c r="JVB230" s="335"/>
      <c r="JVC230" s="335"/>
      <c r="JVD230" s="224"/>
      <c r="JVE230" s="424"/>
      <c r="JVF230" s="424"/>
      <c r="JVG230" s="333"/>
      <c r="JVH230" s="334"/>
      <c r="JVI230" s="424"/>
      <c r="JVJ230" s="224"/>
      <c r="JVK230" s="224"/>
      <c r="JVL230" s="335"/>
      <c r="JVM230" s="335"/>
      <c r="JVN230" s="224"/>
      <c r="JVO230" s="424"/>
      <c r="JVP230" s="424"/>
      <c r="JVQ230" s="333"/>
      <c r="JVR230" s="334"/>
      <c r="JVS230" s="424"/>
      <c r="JVT230" s="224"/>
      <c r="JVU230" s="224"/>
      <c r="JVV230" s="335"/>
      <c r="JVW230" s="335"/>
      <c r="JVX230" s="224"/>
      <c r="JVY230" s="424"/>
      <c r="JVZ230" s="424"/>
      <c r="JWA230" s="333"/>
      <c r="JWB230" s="334"/>
      <c r="JWC230" s="424"/>
      <c r="JWD230" s="224"/>
      <c r="JWE230" s="224"/>
      <c r="JWF230" s="335"/>
      <c r="JWG230" s="335"/>
      <c r="JWH230" s="224"/>
      <c r="JWI230" s="424"/>
      <c r="JWJ230" s="424"/>
      <c r="JWK230" s="333"/>
      <c r="JWL230" s="334"/>
      <c r="JWM230" s="424"/>
      <c r="JWN230" s="224"/>
      <c r="JWO230" s="224"/>
      <c r="JWP230" s="335"/>
      <c r="JWQ230" s="335"/>
      <c r="JWR230" s="224"/>
      <c r="JWS230" s="424"/>
      <c r="JWT230" s="424"/>
      <c r="JWU230" s="333"/>
      <c r="JWV230" s="334"/>
      <c r="JWW230" s="424"/>
      <c r="JWX230" s="224"/>
      <c r="JWY230" s="224"/>
      <c r="JWZ230" s="335"/>
      <c r="JXA230" s="335"/>
      <c r="JXB230" s="224"/>
      <c r="JXC230" s="424"/>
      <c r="JXD230" s="424"/>
      <c r="JXE230" s="333"/>
      <c r="JXF230" s="334"/>
      <c r="JXG230" s="424"/>
      <c r="JXH230" s="224"/>
      <c r="JXI230" s="224"/>
      <c r="JXJ230" s="335"/>
      <c r="JXK230" s="335"/>
      <c r="JXL230" s="224"/>
      <c r="JXM230" s="424"/>
      <c r="JXN230" s="424"/>
      <c r="JXO230" s="333"/>
      <c r="JXP230" s="334"/>
      <c r="JXQ230" s="424"/>
      <c r="JXR230" s="224"/>
      <c r="JXS230" s="224"/>
      <c r="JXT230" s="335"/>
      <c r="JXU230" s="335"/>
      <c r="JXV230" s="224"/>
      <c r="JXW230" s="424"/>
      <c r="JXX230" s="424"/>
      <c r="JXY230" s="333"/>
      <c r="JXZ230" s="334"/>
      <c r="JYA230" s="424"/>
      <c r="JYB230" s="224"/>
      <c r="JYC230" s="224"/>
      <c r="JYD230" s="335"/>
      <c r="JYE230" s="335"/>
      <c r="JYF230" s="224"/>
      <c r="JYG230" s="424"/>
      <c r="JYH230" s="424"/>
      <c r="JYI230" s="333"/>
      <c r="JYJ230" s="334"/>
      <c r="JYK230" s="424"/>
      <c r="JYL230" s="224"/>
      <c r="JYM230" s="224"/>
      <c r="JYN230" s="335"/>
      <c r="JYO230" s="335"/>
      <c r="JYP230" s="224"/>
      <c r="JYQ230" s="424"/>
      <c r="JYR230" s="424"/>
      <c r="JYS230" s="333"/>
      <c r="JYT230" s="334"/>
      <c r="JYU230" s="424"/>
      <c r="JYV230" s="224"/>
      <c r="JYW230" s="224"/>
      <c r="JYX230" s="335"/>
      <c r="JYY230" s="335"/>
      <c r="JYZ230" s="224"/>
      <c r="JZA230" s="424"/>
      <c r="JZB230" s="424"/>
      <c r="JZC230" s="333"/>
      <c r="JZD230" s="334"/>
      <c r="JZE230" s="424"/>
      <c r="JZF230" s="224"/>
      <c r="JZG230" s="224"/>
      <c r="JZH230" s="335"/>
      <c r="JZI230" s="335"/>
      <c r="JZJ230" s="224"/>
      <c r="JZK230" s="424"/>
      <c r="JZL230" s="424"/>
      <c r="JZM230" s="333"/>
      <c r="JZN230" s="334"/>
      <c r="JZO230" s="424"/>
      <c r="JZP230" s="224"/>
      <c r="JZQ230" s="224"/>
      <c r="JZR230" s="335"/>
      <c r="JZS230" s="335"/>
      <c r="JZT230" s="224"/>
      <c r="JZU230" s="424"/>
      <c r="JZV230" s="424"/>
      <c r="JZW230" s="333"/>
      <c r="JZX230" s="334"/>
      <c r="JZY230" s="424"/>
      <c r="JZZ230" s="224"/>
      <c r="KAA230" s="224"/>
      <c r="KAB230" s="335"/>
      <c r="KAC230" s="335"/>
      <c r="KAD230" s="224"/>
      <c r="KAE230" s="424"/>
      <c r="KAF230" s="424"/>
      <c r="KAG230" s="333"/>
      <c r="KAH230" s="334"/>
      <c r="KAI230" s="424"/>
      <c r="KAJ230" s="224"/>
      <c r="KAK230" s="224"/>
      <c r="KAL230" s="335"/>
      <c r="KAM230" s="335"/>
      <c r="KAN230" s="224"/>
      <c r="KAO230" s="424"/>
      <c r="KAP230" s="424"/>
      <c r="KAQ230" s="333"/>
      <c r="KAR230" s="334"/>
      <c r="KAS230" s="424"/>
      <c r="KAT230" s="224"/>
      <c r="KAU230" s="224"/>
      <c r="KAV230" s="335"/>
      <c r="KAW230" s="335"/>
      <c r="KAX230" s="224"/>
      <c r="KAY230" s="424"/>
      <c r="KAZ230" s="424"/>
      <c r="KBA230" s="333"/>
      <c r="KBB230" s="334"/>
      <c r="KBC230" s="424"/>
      <c r="KBD230" s="224"/>
      <c r="KBE230" s="224"/>
      <c r="KBF230" s="335"/>
      <c r="KBG230" s="335"/>
      <c r="KBH230" s="224"/>
      <c r="KBI230" s="424"/>
      <c r="KBJ230" s="424"/>
      <c r="KBK230" s="333"/>
      <c r="KBL230" s="334"/>
      <c r="KBM230" s="424"/>
      <c r="KBN230" s="224"/>
      <c r="KBO230" s="224"/>
      <c r="KBP230" s="335"/>
      <c r="KBQ230" s="335"/>
      <c r="KBR230" s="224"/>
      <c r="KBS230" s="424"/>
      <c r="KBT230" s="424"/>
      <c r="KBU230" s="333"/>
      <c r="KBV230" s="334"/>
      <c r="KBW230" s="424"/>
      <c r="KBX230" s="224"/>
      <c r="KBY230" s="224"/>
      <c r="KBZ230" s="335"/>
      <c r="KCA230" s="335"/>
      <c r="KCB230" s="224"/>
      <c r="KCC230" s="424"/>
      <c r="KCD230" s="424"/>
      <c r="KCE230" s="333"/>
      <c r="KCF230" s="334"/>
      <c r="KCG230" s="424"/>
      <c r="KCH230" s="224"/>
      <c r="KCI230" s="224"/>
      <c r="KCJ230" s="335"/>
      <c r="KCK230" s="335"/>
      <c r="KCL230" s="224"/>
      <c r="KCM230" s="424"/>
      <c r="KCN230" s="424"/>
      <c r="KCO230" s="333"/>
      <c r="KCP230" s="334"/>
      <c r="KCQ230" s="424"/>
      <c r="KCR230" s="224"/>
      <c r="KCS230" s="224"/>
      <c r="KCT230" s="335"/>
      <c r="KCU230" s="335"/>
      <c r="KCV230" s="224"/>
      <c r="KCW230" s="424"/>
      <c r="KCX230" s="424"/>
      <c r="KCY230" s="333"/>
      <c r="KCZ230" s="334"/>
      <c r="KDA230" s="424"/>
      <c r="KDB230" s="224"/>
      <c r="KDC230" s="224"/>
      <c r="KDD230" s="335"/>
      <c r="KDE230" s="335"/>
      <c r="KDF230" s="224"/>
      <c r="KDG230" s="424"/>
      <c r="KDH230" s="424"/>
      <c r="KDI230" s="333"/>
      <c r="KDJ230" s="334"/>
      <c r="KDK230" s="424"/>
      <c r="KDL230" s="224"/>
      <c r="KDM230" s="224"/>
      <c r="KDN230" s="335"/>
      <c r="KDO230" s="335"/>
      <c r="KDP230" s="224"/>
      <c r="KDQ230" s="424"/>
      <c r="KDR230" s="424"/>
      <c r="KDS230" s="333"/>
      <c r="KDT230" s="334"/>
      <c r="KDU230" s="424"/>
      <c r="KDV230" s="224"/>
      <c r="KDW230" s="224"/>
      <c r="KDX230" s="335"/>
      <c r="KDY230" s="335"/>
      <c r="KDZ230" s="224"/>
      <c r="KEA230" s="424"/>
      <c r="KEB230" s="424"/>
      <c r="KEC230" s="333"/>
      <c r="KED230" s="334"/>
      <c r="KEE230" s="424"/>
      <c r="KEF230" s="224"/>
      <c r="KEG230" s="224"/>
      <c r="KEH230" s="335"/>
      <c r="KEI230" s="335"/>
      <c r="KEJ230" s="224"/>
      <c r="KEK230" s="424"/>
      <c r="KEL230" s="424"/>
      <c r="KEM230" s="333"/>
      <c r="KEN230" s="334"/>
      <c r="KEO230" s="424"/>
      <c r="KEP230" s="224"/>
      <c r="KEQ230" s="224"/>
      <c r="KER230" s="335"/>
      <c r="KES230" s="335"/>
      <c r="KET230" s="224"/>
      <c r="KEU230" s="424"/>
      <c r="KEV230" s="424"/>
      <c r="KEW230" s="333"/>
      <c r="KEX230" s="334"/>
      <c r="KEY230" s="424"/>
      <c r="KEZ230" s="224"/>
      <c r="KFA230" s="224"/>
      <c r="KFB230" s="335"/>
      <c r="KFC230" s="335"/>
      <c r="KFD230" s="224"/>
      <c r="KFE230" s="424"/>
      <c r="KFF230" s="424"/>
      <c r="KFG230" s="333"/>
      <c r="KFH230" s="334"/>
      <c r="KFI230" s="424"/>
      <c r="KFJ230" s="224"/>
      <c r="KFK230" s="224"/>
      <c r="KFL230" s="335"/>
      <c r="KFM230" s="335"/>
      <c r="KFN230" s="224"/>
      <c r="KFO230" s="424"/>
      <c r="KFP230" s="424"/>
      <c r="KFQ230" s="333"/>
      <c r="KFR230" s="334"/>
      <c r="KFS230" s="424"/>
      <c r="KFT230" s="224"/>
      <c r="KFU230" s="224"/>
      <c r="KFV230" s="335"/>
      <c r="KFW230" s="335"/>
      <c r="KFX230" s="224"/>
      <c r="KFY230" s="424"/>
      <c r="KFZ230" s="424"/>
      <c r="KGA230" s="333"/>
      <c r="KGB230" s="334"/>
      <c r="KGC230" s="424"/>
      <c r="KGD230" s="224"/>
      <c r="KGE230" s="224"/>
      <c r="KGF230" s="335"/>
      <c r="KGG230" s="335"/>
      <c r="KGH230" s="224"/>
      <c r="KGI230" s="424"/>
      <c r="KGJ230" s="424"/>
      <c r="KGK230" s="333"/>
      <c r="KGL230" s="334"/>
      <c r="KGM230" s="424"/>
      <c r="KGN230" s="224"/>
      <c r="KGO230" s="224"/>
      <c r="KGP230" s="335"/>
      <c r="KGQ230" s="335"/>
      <c r="KGR230" s="224"/>
      <c r="KGS230" s="424"/>
      <c r="KGT230" s="424"/>
      <c r="KGU230" s="333"/>
      <c r="KGV230" s="334"/>
      <c r="KGW230" s="424"/>
      <c r="KGX230" s="224"/>
      <c r="KGY230" s="224"/>
      <c r="KGZ230" s="335"/>
      <c r="KHA230" s="335"/>
      <c r="KHB230" s="224"/>
      <c r="KHC230" s="424"/>
      <c r="KHD230" s="424"/>
      <c r="KHE230" s="333"/>
      <c r="KHF230" s="334"/>
      <c r="KHG230" s="424"/>
      <c r="KHH230" s="224"/>
      <c r="KHI230" s="224"/>
      <c r="KHJ230" s="335"/>
      <c r="KHK230" s="335"/>
      <c r="KHL230" s="224"/>
      <c r="KHM230" s="424"/>
      <c r="KHN230" s="424"/>
      <c r="KHO230" s="333"/>
      <c r="KHP230" s="334"/>
      <c r="KHQ230" s="424"/>
      <c r="KHR230" s="224"/>
      <c r="KHS230" s="224"/>
      <c r="KHT230" s="335"/>
      <c r="KHU230" s="335"/>
      <c r="KHV230" s="224"/>
      <c r="KHW230" s="424"/>
      <c r="KHX230" s="424"/>
      <c r="KHY230" s="333"/>
      <c r="KHZ230" s="334"/>
      <c r="KIA230" s="424"/>
      <c r="KIB230" s="224"/>
      <c r="KIC230" s="224"/>
      <c r="KID230" s="335"/>
      <c r="KIE230" s="335"/>
      <c r="KIF230" s="224"/>
      <c r="KIG230" s="424"/>
      <c r="KIH230" s="424"/>
      <c r="KII230" s="333"/>
      <c r="KIJ230" s="334"/>
      <c r="KIK230" s="424"/>
      <c r="KIL230" s="224"/>
      <c r="KIM230" s="224"/>
      <c r="KIN230" s="335"/>
      <c r="KIO230" s="335"/>
      <c r="KIP230" s="224"/>
      <c r="KIQ230" s="424"/>
      <c r="KIR230" s="424"/>
      <c r="KIS230" s="333"/>
      <c r="KIT230" s="334"/>
      <c r="KIU230" s="424"/>
      <c r="KIV230" s="224"/>
      <c r="KIW230" s="224"/>
      <c r="KIX230" s="335"/>
      <c r="KIY230" s="335"/>
      <c r="KIZ230" s="224"/>
      <c r="KJA230" s="424"/>
      <c r="KJB230" s="424"/>
      <c r="KJC230" s="333"/>
      <c r="KJD230" s="334"/>
      <c r="KJE230" s="424"/>
      <c r="KJF230" s="224"/>
      <c r="KJG230" s="224"/>
      <c r="KJH230" s="335"/>
      <c r="KJI230" s="335"/>
      <c r="KJJ230" s="224"/>
      <c r="KJK230" s="424"/>
      <c r="KJL230" s="424"/>
      <c r="KJM230" s="333"/>
      <c r="KJN230" s="334"/>
      <c r="KJO230" s="424"/>
      <c r="KJP230" s="224"/>
      <c r="KJQ230" s="224"/>
      <c r="KJR230" s="335"/>
      <c r="KJS230" s="335"/>
      <c r="KJT230" s="224"/>
      <c r="KJU230" s="424"/>
      <c r="KJV230" s="424"/>
      <c r="KJW230" s="333"/>
      <c r="KJX230" s="334"/>
      <c r="KJY230" s="424"/>
      <c r="KJZ230" s="224"/>
      <c r="KKA230" s="224"/>
      <c r="KKB230" s="335"/>
      <c r="KKC230" s="335"/>
      <c r="KKD230" s="224"/>
      <c r="KKE230" s="424"/>
      <c r="KKF230" s="424"/>
      <c r="KKG230" s="333"/>
      <c r="KKH230" s="334"/>
      <c r="KKI230" s="424"/>
      <c r="KKJ230" s="224"/>
      <c r="KKK230" s="224"/>
      <c r="KKL230" s="335"/>
      <c r="KKM230" s="335"/>
      <c r="KKN230" s="224"/>
      <c r="KKO230" s="424"/>
      <c r="KKP230" s="424"/>
      <c r="KKQ230" s="333"/>
      <c r="KKR230" s="334"/>
      <c r="KKS230" s="424"/>
      <c r="KKT230" s="224"/>
      <c r="KKU230" s="224"/>
      <c r="KKV230" s="335"/>
      <c r="KKW230" s="335"/>
      <c r="KKX230" s="224"/>
      <c r="KKY230" s="424"/>
      <c r="KKZ230" s="424"/>
      <c r="KLA230" s="333"/>
      <c r="KLB230" s="334"/>
      <c r="KLC230" s="424"/>
      <c r="KLD230" s="224"/>
      <c r="KLE230" s="224"/>
      <c r="KLF230" s="335"/>
      <c r="KLG230" s="335"/>
      <c r="KLH230" s="224"/>
      <c r="KLI230" s="424"/>
      <c r="KLJ230" s="424"/>
      <c r="KLK230" s="333"/>
      <c r="KLL230" s="334"/>
      <c r="KLM230" s="424"/>
      <c r="KLN230" s="224"/>
      <c r="KLO230" s="224"/>
      <c r="KLP230" s="335"/>
      <c r="KLQ230" s="335"/>
      <c r="KLR230" s="224"/>
      <c r="KLS230" s="424"/>
      <c r="KLT230" s="424"/>
      <c r="KLU230" s="333"/>
      <c r="KLV230" s="334"/>
      <c r="KLW230" s="424"/>
      <c r="KLX230" s="224"/>
      <c r="KLY230" s="224"/>
      <c r="KLZ230" s="335"/>
      <c r="KMA230" s="335"/>
      <c r="KMB230" s="224"/>
      <c r="KMC230" s="424"/>
      <c r="KMD230" s="424"/>
      <c r="KME230" s="333"/>
      <c r="KMF230" s="334"/>
      <c r="KMG230" s="424"/>
      <c r="KMH230" s="224"/>
      <c r="KMI230" s="224"/>
      <c r="KMJ230" s="335"/>
      <c r="KMK230" s="335"/>
      <c r="KML230" s="224"/>
      <c r="KMM230" s="424"/>
      <c r="KMN230" s="424"/>
      <c r="KMO230" s="333"/>
      <c r="KMP230" s="334"/>
      <c r="KMQ230" s="424"/>
      <c r="KMR230" s="224"/>
      <c r="KMS230" s="224"/>
      <c r="KMT230" s="335"/>
      <c r="KMU230" s="335"/>
      <c r="KMV230" s="224"/>
      <c r="KMW230" s="424"/>
      <c r="KMX230" s="424"/>
      <c r="KMY230" s="333"/>
      <c r="KMZ230" s="334"/>
      <c r="KNA230" s="424"/>
      <c r="KNB230" s="224"/>
      <c r="KNC230" s="224"/>
      <c r="KND230" s="335"/>
      <c r="KNE230" s="335"/>
      <c r="KNF230" s="224"/>
      <c r="KNG230" s="424"/>
      <c r="KNH230" s="424"/>
      <c r="KNI230" s="333"/>
      <c r="KNJ230" s="334"/>
      <c r="KNK230" s="424"/>
      <c r="KNL230" s="224"/>
      <c r="KNM230" s="224"/>
      <c r="KNN230" s="335"/>
      <c r="KNO230" s="335"/>
      <c r="KNP230" s="224"/>
      <c r="KNQ230" s="424"/>
      <c r="KNR230" s="424"/>
      <c r="KNS230" s="333"/>
      <c r="KNT230" s="334"/>
      <c r="KNU230" s="424"/>
      <c r="KNV230" s="224"/>
      <c r="KNW230" s="224"/>
      <c r="KNX230" s="335"/>
      <c r="KNY230" s="335"/>
      <c r="KNZ230" s="224"/>
      <c r="KOA230" s="424"/>
      <c r="KOB230" s="424"/>
      <c r="KOC230" s="333"/>
      <c r="KOD230" s="334"/>
      <c r="KOE230" s="424"/>
      <c r="KOF230" s="224"/>
      <c r="KOG230" s="224"/>
      <c r="KOH230" s="335"/>
      <c r="KOI230" s="335"/>
      <c r="KOJ230" s="224"/>
      <c r="KOK230" s="424"/>
      <c r="KOL230" s="424"/>
      <c r="KOM230" s="333"/>
      <c r="KON230" s="334"/>
      <c r="KOO230" s="424"/>
      <c r="KOP230" s="224"/>
      <c r="KOQ230" s="224"/>
      <c r="KOR230" s="335"/>
      <c r="KOS230" s="335"/>
      <c r="KOT230" s="224"/>
      <c r="KOU230" s="424"/>
      <c r="KOV230" s="424"/>
      <c r="KOW230" s="333"/>
      <c r="KOX230" s="334"/>
      <c r="KOY230" s="424"/>
      <c r="KOZ230" s="224"/>
      <c r="KPA230" s="224"/>
      <c r="KPB230" s="335"/>
      <c r="KPC230" s="335"/>
      <c r="KPD230" s="224"/>
      <c r="KPE230" s="424"/>
      <c r="KPF230" s="424"/>
      <c r="KPG230" s="333"/>
      <c r="KPH230" s="334"/>
      <c r="KPI230" s="424"/>
      <c r="KPJ230" s="224"/>
      <c r="KPK230" s="224"/>
      <c r="KPL230" s="335"/>
      <c r="KPM230" s="335"/>
      <c r="KPN230" s="224"/>
      <c r="KPO230" s="424"/>
      <c r="KPP230" s="424"/>
      <c r="KPQ230" s="333"/>
      <c r="KPR230" s="334"/>
      <c r="KPS230" s="424"/>
      <c r="KPT230" s="224"/>
      <c r="KPU230" s="224"/>
      <c r="KPV230" s="335"/>
      <c r="KPW230" s="335"/>
      <c r="KPX230" s="224"/>
      <c r="KPY230" s="424"/>
      <c r="KPZ230" s="424"/>
      <c r="KQA230" s="333"/>
      <c r="KQB230" s="334"/>
      <c r="KQC230" s="424"/>
      <c r="KQD230" s="224"/>
      <c r="KQE230" s="224"/>
      <c r="KQF230" s="335"/>
      <c r="KQG230" s="335"/>
      <c r="KQH230" s="224"/>
      <c r="KQI230" s="424"/>
      <c r="KQJ230" s="424"/>
      <c r="KQK230" s="333"/>
      <c r="KQL230" s="334"/>
      <c r="KQM230" s="424"/>
      <c r="KQN230" s="224"/>
      <c r="KQO230" s="224"/>
      <c r="KQP230" s="335"/>
      <c r="KQQ230" s="335"/>
      <c r="KQR230" s="224"/>
      <c r="KQS230" s="424"/>
      <c r="KQT230" s="424"/>
      <c r="KQU230" s="333"/>
      <c r="KQV230" s="334"/>
      <c r="KQW230" s="424"/>
      <c r="KQX230" s="224"/>
      <c r="KQY230" s="224"/>
      <c r="KQZ230" s="335"/>
      <c r="KRA230" s="335"/>
      <c r="KRB230" s="224"/>
      <c r="KRC230" s="424"/>
      <c r="KRD230" s="424"/>
      <c r="KRE230" s="333"/>
      <c r="KRF230" s="334"/>
      <c r="KRG230" s="424"/>
      <c r="KRH230" s="224"/>
      <c r="KRI230" s="224"/>
      <c r="KRJ230" s="335"/>
      <c r="KRK230" s="335"/>
      <c r="KRL230" s="224"/>
      <c r="KRM230" s="424"/>
      <c r="KRN230" s="424"/>
      <c r="KRO230" s="333"/>
      <c r="KRP230" s="334"/>
      <c r="KRQ230" s="424"/>
      <c r="KRR230" s="224"/>
      <c r="KRS230" s="224"/>
      <c r="KRT230" s="335"/>
      <c r="KRU230" s="335"/>
      <c r="KRV230" s="224"/>
      <c r="KRW230" s="424"/>
      <c r="KRX230" s="424"/>
      <c r="KRY230" s="333"/>
      <c r="KRZ230" s="334"/>
      <c r="KSA230" s="424"/>
      <c r="KSB230" s="224"/>
      <c r="KSC230" s="224"/>
      <c r="KSD230" s="335"/>
      <c r="KSE230" s="335"/>
      <c r="KSF230" s="224"/>
      <c r="KSG230" s="424"/>
      <c r="KSH230" s="424"/>
      <c r="KSI230" s="333"/>
      <c r="KSJ230" s="334"/>
      <c r="KSK230" s="424"/>
      <c r="KSL230" s="224"/>
      <c r="KSM230" s="224"/>
      <c r="KSN230" s="335"/>
      <c r="KSO230" s="335"/>
      <c r="KSP230" s="224"/>
      <c r="KSQ230" s="424"/>
      <c r="KSR230" s="424"/>
      <c r="KSS230" s="333"/>
      <c r="KST230" s="334"/>
      <c r="KSU230" s="424"/>
      <c r="KSV230" s="224"/>
      <c r="KSW230" s="224"/>
      <c r="KSX230" s="335"/>
      <c r="KSY230" s="335"/>
      <c r="KSZ230" s="224"/>
      <c r="KTA230" s="424"/>
      <c r="KTB230" s="424"/>
      <c r="KTC230" s="333"/>
      <c r="KTD230" s="334"/>
      <c r="KTE230" s="424"/>
      <c r="KTF230" s="224"/>
      <c r="KTG230" s="224"/>
      <c r="KTH230" s="335"/>
      <c r="KTI230" s="335"/>
      <c r="KTJ230" s="224"/>
      <c r="KTK230" s="424"/>
      <c r="KTL230" s="424"/>
      <c r="KTM230" s="333"/>
      <c r="KTN230" s="334"/>
      <c r="KTO230" s="424"/>
      <c r="KTP230" s="224"/>
      <c r="KTQ230" s="224"/>
      <c r="KTR230" s="335"/>
      <c r="KTS230" s="335"/>
      <c r="KTT230" s="224"/>
      <c r="KTU230" s="424"/>
      <c r="KTV230" s="424"/>
      <c r="KTW230" s="333"/>
      <c r="KTX230" s="334"/>
      <c r="KTY230" s="424"/>
      <c r="KTZ230" s="224"/>
      <c r="KUA230" s="224"/>
      <c r="KUB230" s="335"/>
      <c r="KUC230" s="335"/>
      <c r="KUD230" s="224"/>
      <c r="KUE230" s="424"/>
      <c r="KUF230" s="424"/>
      <c r="KUG230" s="333"/>
      <c r="KUH230" s="334"/>
      <c r="KUI230" s="424"/>
      <c r="KUJ230" s="224"/>
      <c r="KUK230" s="224"/>
      <c r="KUL230" s="335"/>
      <c r="KUM230" s="335"/>
      <c r="KUN230" s="224"/>
      <c r="KUO230" s="424"/>
      <c r="KUP230" s="424"/>
      <c r="KUQ230" s="333"/>
      <c r="KUR230" s="334"/>
      <c r="KUS230" s="424"/>
      <c r="KUT230" s="224"/>
      <c r="KUU230" s="224"/>
      <c r="KUV230" s="335"/>
      <c r="KUW230" s="335"/>
      <c r="KUX230" s="224"/>
      <c r="KUY230" s="424"/>
      <c r="KUZ230" s="424"/>
      <c r="KVA230" s="333"/>
      <c r="KVB230" s="334"/>
      <c r="KVC230" s="424"/>
      <c r="KVD230" s="224"/>
      <c r="KVE230" s="224"/>
      <c r="KVF230" s="335"/>
      <c r="KVG230" s="335"/>
      <c r="KVH230" s="224"/>
      <c r="KVI230" s="424"/>
      <c r="KVJ230" s="424"/>
      <c r="KVK230" s="333"/>
      <c r="KVL230" s="334"/>
      <c r="KVM230" s="424"/>
      <c r="KVN230" s="224"/>
      <c r="KVO230" s="224"/>
      <c r="KVP230" s="335"/>
      <c r="KVQ230" s="335"/>
      <c r="KVR230" s="224"/>
      <c r="KVS230" s="424"/>
      <c r="KVT230" s="424"/>
      <c r="KVU230" s="333"/>
      <c r="KVV230" s="334"/>
      <c r="KVW230" s="424"/>
      <c r="KVX230" s="224"/>
      <c r="KVY230" s="224"/>
      <c r="KVZ230" s="335"/>
      <c r="KWA230" s="335"/>
      <c r="KWB230" s="224"/>
      <c r="KWC230" s="424"/>
      <c r="KWD230" s="424"/>
      <c r="KWE230" s="333"/>
      <c r="KWF230" s="334"/>
      <c r="KWG230" s="424"/>
      <c r="KWH230" s="224"/>
      <c r="KWI230" s="224"/>
      <c r="KWJ230" s="335"/>
      <c r="KWK230" s="335"/>
      <c r="KWL230" s="224"/>
      <c r="KWM230" s="424"/>
      <c r="KWN230" s="424"/>
      <c r="KWO230" s="333"/>
      <c r="KWP230" s="334"/>
      <c r="KWQ230" s="424"/>
      <c r="KWR230" s="224"/>
      <c r="KWS230" s="224"/>
      <c r="KWT230" s="335"/>
      <c r="KWU230" s="335"/>
      <c r="KWV230" s="224"/>
      <c r="KWW230" s="424"/>
      <c r="KWX230" s="424"/>
      <c r="KWY230" s="333"/>
      <c r="KWZ230" s="334"/>
      <c r="KXA230" s="424"/>
      <c r="KXB230" s="224"/>
      <c r="KXC230" s="224"/>
      <c r="KXD230" s="335"/>
      <c r="KXE230" s="335"/>
      <c r="KXF230" s="224"/>
      <c r="KXG230" s="424"/>
      <c r="KXH230" s="424"/>
      <c r="KXI230" s="333"/>
      <c r="KXJ230" s="334"/>
      <c r="KXK230" s="424"/>
      <c r="KXL230" s="224"/>
      <c r="KXM230" s="224"/>
      <c r="KXN230" s="335"/>
      <c r="KXO230" s="335"/>
      <c r="KXP230" s="224"/>
      <c r="KXQ230" s="424"/>
      <c r="KXR230" s="424"/>
      <c r="KXS230" s="333"/>
      <c r="KXT230" s="334"/>
      <c r="KXU230" s="424"/>
      <c r="KXV230" s="224"/>
      <c r="KXW230" s="224"/>
      <c r="KXX230" s="335"/>
      <c r="KXY230" s="335"/>
      <c r="KXZ230" s="224"/>
      <c r="KYA230" s="424"/>
      <c r="KYB230" s="424"/>
      <c r="KYC230" s="333"/>
      <c r="KYD230" s="334"/>
      <c r="KYE230" s="424"/>
      <c r="KYF230" s="224"/>
      <c r="KYG230" s="224"/>
      <c r="KYH230" s="335"/>
      <c r="KYI230" s="335"/>
      <c r="KYJ230" s="224"/>
      <c r="KYK230" s="424"/>
      <c r="KYL230" s="424"/>
      <c r="KYM230" s="333"/>
      <c r="KYN230" s="334"/>
      <c r="KYO230" s="424"/>
      <c r="KYP230" s="224"/>
      <c r="KYQ230" s="224"/>
      <c r="KYR230" s="335"/>
      <c r="KYS230" s="335"/>
      <c r="KYT230" s="224"/>
      <c r="KYU230" s="424"/>
      <c r="KYV230" s="424"/>
      <c r="KYW230" s="333"/>
      <c r="KYX230" s="334"/>
      <c r="KYY230" s="424"/>
      <c r="KYZ230" s="224"/>
      <c r="KZA230" s="224"/>
      <c r="KZB230" s="335"/>
      <c r="KZC230" s="335"/>
      <c r="KZD230" s="224"/>
      <c r="KZE230" s="424"/>
      <c r="KZF230" s="424"/>
      <c r="KZG230" s="333"/>
      <c r="KZH230" s="334"/>
      <c r="KZI230" s="424"/>
      <c r="KZJ230" s="224"/>
      <c r="KZK230" s="224"/>
      <c r="KZL230" s="335"/>
      <c r="KZM230" s="335"/>
      <c r="KZN230" s="224"/>
      <c r="KZO230" s="424"/>
      <c r="KZP230" s="424"/>
      <c r="KZQ230" s="333"/>
      <c r="KZR230" s="334"/>
      <c r="KZS230" s="424"/>
      <c r="KZT230" s="224"/>
      <c r="KZU230" s="224"/>
      <c r="KZV230" s="335"/>
      <c r="KZW230" s="335"/>
      <c r="KZX230" s="224"/>
      <c r="KZY230" s="424"/>
      <c r="KZZ230" s="424"/>
      <c r="LAA230" s="333"/>
      <c r="LAB230" s="334"/>
      <c r="LAC230" s="424"/>
      <c r="LAD230" s="224"/>
      <c r="LAE230" s="224"/>
      <c r="LAF230" s="335"/>
      <c r="LAG230" s="335"/>
      <c r="LAH230" s="224"/>
      <c r="LAI230" s="424"/>
      <c r="LAJ230" s="424"/>
      <c r="LAK230" s="333"/>
      <c r="LAL230" s="334"/>
      <c r="LAM230" s="424"/>
      <c r="LAN230" s="224"/>
      <c r="LAO230" s="224"/>
      <c r="LAP230" s="335"/>
      <c r="LAQ230" s="335"/>
      <c r="LAR230" s="224"/>
      <c r="LAS230" s="424"/>
      <c r="LAT230" s="424"/>
      <c r="LAU230" s="333"/>
      <c r="LAV230" s="334"/>
      <c r="LAW230" s="424"/>
      <c r="LAX230" s="224"/>
      <c r="LAY230" s="224"/>
      <c r="LAZ230" s="335"/>
      <c r="LBA230" s="335"/>
      <c r="LBB230" s="224"/>
      <c r="LBC230" s="424"/>
      <c r="LBD230" s="424"/>
      <c r="LBE230" s="333"/>
      <c r="LBF230" s="334"/>
      <c r="LBG230" s="424"/>
      <c r="LBH230" s="224"/>
      <c r="LBI230" s="224"/>
      <c r="LBJ230" s="335"/>
      <c r="LBK230" s="335"/>
      <c r="LBL230" s="224"/>
      <c r="LBM230" s="424"/>
      <c r="LBN230" s="424"/>
      <c r="LBO230" s="333"/>
      <c r="LBP230" s="334"/>
      <c r="LBQ230" s="424"/>
      <c r="LBR230" s="224"/>
      <c r="LBS230" s="224"/>
      <c r="LBT230" s="335"/>
      <c r="LBU230" s="335"/>
      <c r="LBV230" s="224"/>
      <c r="LBW230" s="424"/>
      <c r="LBX230" s="424"/>
      <c r="LBY230" s="333"/>
      <c r="LBZ230" s="334"/>
      <c r="LCA230" s="424"/>
      <c r="LCB230" s="224"/>
      <c r="LCC230" s="224"/>
      <c r="LCD230" s="335"/>
      <c r="LCE230" s="335"/>
      <c r="LCF230" s="224"/>
      <c r="LCG230" s="424"/>
      <c r="LCH230" s="424"/>
      <c r="LCI230" s="333"/>
      <c r="LCJ230" s="334"/>
      <c r="LCK230" s="424"/>
      <c r="LCL230" s="224"/>
      <c r="LCM230" s="224"/>
      <c r="LCN230" s="335"/>
      <c r="LCO230" s="335"/>
      <c r="LCP230" s="224"/>
      <c r="LCQ230" s="424"/>
      <c r="LCR230" s="424"/>
      <c r="LCS230" s="333"/>
      <c r="LCT230" s="334"/>
      <c r="LCU230" s="424"/>
      <c r="LCV230" s="224"/>
      <c r="LCW230" s="224"/>
      <c r="LCX230" s="335"/>
      <c r="LCY230" s="335"/>
      <c r="LCZ230" s="224"/>
      <c r="LDA230" s="424"/>
      <c r="LDB230" s="424"/>
      <c r="LDC230" s="333"/>
      <c r="LDD230" s="334"/>
      <c r="LDE230" s="424"/>
      <c r="LDF230" s="224"/>
      <c r="LDG230" s="224"/>
      <c r="LDH230" s="335"/>
      <c r="LDI230" s="335"/>
      <c r="LDJ230" s="224"/>
      <c r="LDK230" s="424"/>
      <c r="LDL230" s="424"/>
      <c r="LDM230" s="333"/>
      <c r="LDN230" s="334"/>
      <c r="LDO230" s="424"/>
      <c r="LDP230" s="224"/>
      <c r="LDQ230" s="224"/>
      <c r="LDR230" s="335"/>
      <c r="LDS230" s="335"/>
      <c r="LDT230" s="224"/>
      <c r="LDU230" s="424"/>
      <c r="LDV230" s="424"/>
      <c r="LDW230" s="333"/>
      <c r="LDX230" s="334"/>
      <c r="LDY230" s="424"/>
      <c r="LDZ230" s="224"/>
      <c r="LEA230" s="224"/>
      <c r="LEB230" s="335"/>
      <c r="LEC230" s="335"/>
      <c r="LED230" s="224"/>
      <c r="LEE230" s="424"/>
      <c r="LEF230" s="424"/>
      <c r="LEG230" s="333"/>
      <c r="LEH230" s="334"/>
      <c r="LEI230" s="424"/>
      <c r="LEJ230" s="224"/>
      <c r="LEK230" s="224"/>
      <c r="LEL230" s="335"/>
      <c r="LEM230" s="335"/>
      <c r="LEN230" s="224"/>
      <c r="LEO230" s="424"/>
      <c r="LEP230" s="424"/>
      <c r="LEQ230" s="333"/>
      <c r="LER230" s="334"/>
      <c r="LES230" s="424"/>
      <c r="LET230" s="224"/>
      <c r="LEU230" s="224"/>
      <c r="LEV230" s="335"/>
      <c r="LEW230" s="335"/>
      <c r="LEX230" s="224"/>
      <c r="LEY230" s="424"/>
      <c r="LEZ230" s="424"/>
      <c r="LFA230" s="333"/>
      <c r="LFB230" s="334"/>
      <c r="LFC230" s="424"/>
      <c r="LFD230" s="224"/>
      <c r="LFE230" s="224"/>
      <c r="LFF230" s="335"/>
      <c r="LFG230" s="335"/>
      <c r="LFH230" s="224"/>
      <c r="LFI230" s="424"/>
      <c r="LFJ230" s="424"/>
      <c r="LFK230" s="333"/>
      <c r="LFL230" s="334"/>
      <c r="LFM230" s="424"/>
      <c r="LFN230" s="224"/>
      <c r="LFO230" s="224"/>
      <c r="LFP230" s="335"/>
      <c r="LFQ230" s="335"/>
      <c r="LFR230" s="224"/>
      <c r="LFS230" s="424"/>
      <c r="LFT230" s="424"/>
      <c r="LFU230" s="333"/>
      <c r="LFV230" s="334"/>
      <c r="LFW230" s="424"/>
      <c r="LFX230" s="224"/>
      <c r="LFY230" s="224"/>
      <c r="LFZ230" s="335"/>
      <c r="LGA230" s="335"/>
      <c r="LGB230" s="224"/>
      <c r="LGC230" s="424"/>
      <c r="LGD230" s="424"/>
      <c r="LGE230" s="333"/>
      <c r="LGF230" s="334"/>
      <c r="LGG230" s="424"/>
      <c r="LGH230" s="224"/>
      <c r="LGI230" s="224"/>
      <c r="LGJ230" s="335"/>
      <c r="LGK230" s="335"/>
      <c r="LGL230" s="224"/>
      <c r="LGM230" s="424"/>
      <c r="LGN230" s="424"/>
      <c r="LGO230" s="333"/>
      <c r="LGP230" s="334"/>
      <c r="LGQ230" s="424"/>
      <c r="LGR230" s="224"/>
      <c r="LGS230" s="224"/>
      <c r="LGT230" s="335"/>
      <c r="LGU230" s="335"/>
      <c r="LGV230" s="224"/>
      <c r="LGW230" s="424"/>
      <c r="LGX230" s="424"/>
      <c r="LGY230" s="333"/>
      <c r="LGZ230" s="334"/>
      <c r="LHA230" s="424"/>
      <c r="LHB230" s="224"/>
      <c r="LHC230" s="224"/>
      <c r="LHD230" s="335"/>
      <c r="LHE230" s="335"/>
      <c r="LHF230" s="224"/>
      <c r="LHG230" s="424"/>
      <c r="LHH230" s="424"/>
      <c r="LHI230" s="333"/>
      <c r="LHJ230" s="334"/>
      <c r="LHK230" s="424"/>
      <c r="LHL230" s="224"/>
      <c r="LHM230" s="224"/>
      <c r="LHN230" s="335"/>
      <c r="LHO230" s="335"/>
      <c r="LHP230" s="224"/>
      <c r="LHQ230" s="424"/>
      <c r="LHR230" s="424"/>
      <c r="LHS230" s="333"/>
      <c r="LHT230" s="334"/>
      <c r="LHU230" s="424"/>
      <c r="LHV230" s="224"/>
      <c r="LHW230" s="224"/>
      <c r="LHX230" s="335"/>
      <c r="LHY230" s="335"/>
      <c r="LHZ230" s="224"/>
      <c r="LIA230" s="424"/>
      <c r="LIB230" s="424"/>
      <c r="LIC230" s="333"/>
      <c r="LID230" s="334"/>
      <c r="LIE230" s="424"/>
      <c r="LIF230" s="224"/>
      <c r="LIG230" s="224"/>
      <c r="LIH230" s="335"/>
      <c r="LII230" s="335"/>
      <c r="LIJ230" s="224"/>
      <c r="LIK230" s="424"/>
      <c r="LIL230" s="424"/>
      <c r="LIM230" s="333"/>
      <c r="LIN230" s="334"/>
      <c r="LIO230" s="424"/>
      <c r="LIP230" s="224"/>
      <c r="LIQ230" s="224"/>
      <c r="LIR230" s="335"/>
      <c r="LIS230" s="335"/>
      <c r="LIT230" s="224"/>
      <c r="LIU230" s="424"/>
      <c r="LIV230" s="424"/>
      <c r="LIW230" s="333"/>
      <c r="LIX230" s="334"/>
      <c r="LIY230" s="424"/>
      <c r="LIZ230" s="224"/>
      <c r="LJA230" s="224"/>
      <c r="LJB230" s="335"/>
      <c r="LJC230" s="335"/>
      <c r="LJD230" s="224"/>
      <c r="LJE230" s="424"/>
      <c r="LJF230" s="424"/>
      <c r="LJG230" s="333"/>
      <c r="LJH230" s="334"/>
      <c r="LJI230" s="424"/>
      <c r="LJJ230" s="224"/>
      <c r="LJK230" s="224"/>
      <c r="LJL230" s="335"/>
      <c r="LJM230" s="335"/>
      <c r="LJN230" s="224"/>
      <c r="LJO230" s="424"/>
      <c r="LJP230" s="424"/>
      <c r="LJQ230" s="333"/>
      <c r="LJR230" s="334"/>
      <c r="LJS230" s="424"/>
      <c r="LJT230" s="224"/>
      <c r="LJU230" s="224"/>
      <c r="LJV230" s="335"/>
      <c r="LJW230" s="335"/>
      <c r="LJX230" s="224"/>
      <c r="LJY230" s="424"/>
      <c r="LJZ230" s="424"/>
      <c r="LKA230" s="333"/>
      <c r="LKB230" s="334"/>
      <c r="LKC230" s="424"/>
      <c r="LKD230" s="224"/>
      <c r="LKE230" s="224"/>
      <c r="LKF230" s="335"/>
      <c r="LKG230" s="335"/>
      <c r="LKH230" s="224"/>
      <c r="LKI230" s="424"/>
      <c r="LKJ230" s="424"/>
      <c r="LKK230" s="333"/>
      <c r="LKL230" s="334"/>
      <c r="LKM230" s="424"/>
      <c r="LKN230" s="224"/>
      <c r="LKO230" s="224"/>
      <c r="LKP230" s="335"/>
      <c r="LKQ230" s="335"/>
      <c r="LKR230" s="224"/>
      <c r="LKS230" s="424"/>
      <c r="LKT230" s="424"/>
      <c r="LKU230" s="333"/>
      <c r="LKV230" s="334"/>
      <c r="LKW230" s="424"/>
      <c r="LKX230" s="224"/>
      <c r="LKY230" s="224"/>
      <c r="LKZ230" s="335"/>
      <c r="LLA230" s="335"/>
      <c r="LLB230" s="224"/>
      <c r="LLC230" s="424"/>
      <c r="LLD230" s="424"/>
      <c r="LLE230" s="333"/>
      <c r="LLF230" s="334"/>
      <c r="LLG230" s="424"/>
      <c r="LLH230" s="224"/>
      <c r="LLI230" s="224"/>
      <c r="LLJ230" s="335"/>
      <c r="LLK230" s="335"/>
      <c r="LLL230" s="224"/>
      <c r="LLM230" s="424"/>
      <c r="LLN230" s="424"/>
      <c r="LLO230" s="333"/>
      <c r="LLP230" s="334"/>
      <c r="LLQ230" s="424"/>
      <c r="LLR230" s="224"/>
      <c r="LLS230" s="224"/>
      <c r="LLT230" s="335"/>
      <c r="LLU230" s="335"/>
      <c r="LLV230" s="224"/>
      <c r="LLW230" s="424"/>
      <c r="LLX230" s="424"/>
      <c r="LLY230" s="333"/>
      <c r="LLZ230" s="334"/>
      <c r="LMA230" s="424"/>
      <c r="LMB230" s="224"/>
      <c r="LMC230" s="224"/>
      <c r="LMD230" s="335"/>
      <c r="LME230" s="335"/>
      <c r="LMF230" s="224"/>
      <c r="LMG230" s="424"/>
      <c r="LMH230" s="424"/>
      <c r="LMI230" s="333"/>
      <c r="LMJ230" s="334"/>
      <c r="LMK230" s="424"/>
      <c r="LML230" s="224"/>
      <c r="LMM230" s="224"/>
      <c r="LMN230" s="335"/>
      <c r="LMO230" s="335"/>
      <c r="LMP230" s="224"/>
      <c r="LMQ230" s="424"/>
      <c r="LMR230" s="424"/>
      <c r="LMS230" s="333"/>
      <c r="LMT230" s="334"/>
      <c r="LMU230" s="424"/>
      <c r="LMV230" s="224"/>
      <c r="LMW230" s="224"/>
      <c r="LMX230" s="335"/>
      <c r="LMY230" s="335"/>
      <c r="LMZ230" s="224"/>
      <c r="LNA230" s="424"/>
      <c r="LNB230" s="424"/>
      <c r="LNC230" s="333"/>
      <c r="LND230" s="334"/>
      <c r="LNE230" s="424"/>
      <c r="LNF230" s="224"/>
      <c r="LNG230" s="224"/>
      <c r="LNH230" s="335"/>
      <c r="LNI230" s="335"/>
      <c r="LNJ230" s="224"/>
      <c r="LNK230" s="424"/>
      <c r="LNL230" s="424"/>
      <c r="LNM230" s="333"/>
      <c r="LNN230" s="334"/>
      <c r="LNO230" s="424"/>
      <c r="LNP230" s="224"/>
      <c r="LNQ230" s="224"/>
      <c r="LNR230" s="335"/>
      <c r="LNS230" s="335"/>
      <c r="LNT230" s="224"/>
      <c r="LNU230" s="424"/>
      <c r="LNV230" s="424"/>
      <c r="LNW230" s="333"/>
      <c r="LNX230" s="334"/>
      <c r="LNY230" s="424"/>
      <c r="LNZ230" s="224"/>
      <c r="LOA230" s="224"/>
      <c r="LOB230" s="335"/>
      <c r="LOC230" s="335"/>
      <c r="LOD230" s="224"/>
      <c r="LOE230" s="424"/>
      <c r="LOF230" s="424"/>
      <c r="LOG230" s="333"/>
      <c r="LOH230" s="334"/>
      <c r="LOI230" s="424"/>
      <c r="LOJ230" s="224"/>
      <c r="LOK230" s="224"/>
      <c r="LOL230" s="335"/>
      <c r="LOM230" s="335"/>
      <c r="LON230" s="224"/>
      <c r="LOO230" s="424"/>
      <c r="LOP230" s="424"/>
      <c r="LOQ230" s="333"/>
      <c r="LOR230" s="334"/>
      <c r="LOS230" s="424"/>
      <c r="LOT230" s="224"/>
      <c r="LOU230" s="224"/>
      <c r="LOV230" s="335"/>
      <c r="LOW230" s="335"/>
      <c r="LOX230" s="224"/>
      <c r="LOY230" s="424"/>
      <c r="LOZ230" s="424"/>
      <c r="LPA230" s="333"/>
      <c r="LPB230" s="334"/>
      <c r="LPC230" s="424"/>
      <c r="LPD230" s="224"/>
      <c r="LPE230" s="224"/>
      <c r="LPF230" s="335"/>
      <c r="LPG230" s="335"/>
      <c r="LPH230" s="224"/>
      <c r="LPI230" s="424"/>
      <c r="LPJ230" s="424"/>
      <c r="LPK230" s="333"/>
      <c r="LPL230" s="334"/>
      <c r="LPM230" s="424"/>
      <c r="LPN230" s="224"/>
      <c r="LPO230" s="224"/>
      <c r="LPP230" s="335"/>
      <c r="LPQ230" s="335"/>
      <c r="LPR230" s="224"/>
      <c r="LPS230" s="424"/>
      <c r="LPT230" s="424"/>
      <c r="LPU230" s="333"/>
      <c r="LPV230" s="334"/>
      <c r="LPW230" s="424"/>
      <c r="LPX230" s="224"/>
      <c r="LPY230" s="224"/>
      <c r="LPZ230" s="335"/>
      <c r="LQA230" s="335"/>
      <c r="LQB230" s="224"/>
      <c r="LQC230" s="424"/>
      <c r="LQD230" s="424"/>
      <c r="LQE230" s="333"/>
      <c r="LQF230" s="334"/>
      <c r="LQG230" s="424"/>
      <c r="LQH230" s="224"/>
      <c r="LQI230" s="224"/>
      <c r="LQJ230" s="335"/>
      <c r="LQK230" s="335"/>
      <c r="LQL230" s="224"/>
      <c r="LQM230" s="424"/>
      <c r="LQN230" s="424"/>
      <c r="LQO230" s="333"/>
      <c r="LQP230" s="334"/>
      <c r="LQQ230" s="424"/>
      <c r="LQR230" s="224"/>
      <c r="LQS230" s="224"/>
      <c r="LQT230" s="335"/>
      <c r="LQU230" s="335"/>
      <c r="LQV230" s="224"/>
      <c r="LQW230" s="424"/>
      <c r="LQX230" s="424"/>
      <c r="LQY230" s="333"/>
      <c r="LQZ230" s="334"/>
      <c r="LRA230" s="424"/>
      <c r="LRB230" s="224"/>
      <c r="LRC230" s="224"/>
      <c r="LRD230" s="335"/>
      <c r="LRE230" s="335"/>
      <c r="LRF230" s="224"/>
      <c r="LRG230" s="424"/>
      <c r="LRH230" s="424"/>
      <c r="LRI230" s="333"/>
      <c r="LRJ230" s="334"/>
      <c r="LRK230" s="424"/>
      <c r="LRL230" s="224"/>
      <c r="LRM230" s="224"/>
      <c r="LRN230" s="335"/>
      <c r="LRO230" s="335"/>
      <c r="LRP230" s="224"/>
      <c r="LRQ230" s="424"/>
      <c r="LRR230" s="424"/>
      <c r="LRS230" s="333"/>
      <c r="LRT230" s="334"/>
      <c r="LRU230" s="424"/>
      <c r="LRV230" s="224"/>
      <c r="LRW230" s="224"/>
      <c r="LRX230" s="335"/>
      <c r="LRY230" s="335"/>
      <c r="LRZ230" s="224"/>
      <c r="LSA230" s="424"/>
      <c r="LSB230" s="424"/>
      <c r="LSC230" s="333"/>
      <c r="LSD230" s="334"/>
      <c r="LSE230" s="424"/>
      <c r="LSF230" s="224"/>
      <c r="LSG230" s="224"/>
      <c r="LSH230" s="335"/>
      <c r="LSI230" s="335"/>
      <c r="LSJ230" s="224"/>
      <c r="LSK230" s="424"/>
      <c r="LSL230" s="424"/>
      <c r="LSM230" s="333"/>
      <c r="LSN230" s="334"/>
      <c r="LSO230" s="424"/>
      <c r="LSP230" s="224"/>
      <c r="LSQ230" s="224"/>
      <c r="LSR230" s="335"/>
      <c r="LSS230" s="335"/>
      <c r="LST230" s="224"/>
      <c r="LSU230" s="424"/>
      <c r="LSV230" s="424"/>
      <c r="LSW230" s="333"/>
      <c r="LSX230" s="334"/>
      <c r="LSY230" s="424"/>
      <c r="LSZ230" s="224"/>
      <c r="LTA230" s="224"/>
      <c r="LTB230" s="335"/>
      <c r="LTC230" s="335"/>
      <c r="LTD230" s="224"/>
      <c r="LTE230" s="424"/>
      <c r="LTF230" s="424"/>
      <c r="LTG230" s="333"/>
      <c r="LTH230" s="334"/>
      <c r="LTI230" s="424"/>
      <c r="LTJ230" s="224"/>
      <c r="LTK230" s="224"/>
      <c r="LTL230" s="335"/>
      <c r="LTM230" s="335"/>
      <c r="LTN230" s="224"/>
      <c r="LTO230" s="424"/>
      <c r="LTP230" s="424"/>
      <c r="LTQ230" s="333"/>
      <c r="LTR230" s="334"/>
      <c r="LTS230" s="424"/>
      <c r="LTT230" s="224"/>
      <c r="LTU230" s="224"/>
      <c r="LTV230" s="335"/>
      <c r="LTW230" s="335"/>
      <c r="LTX230" s="224"/>
      <c r="LTY230" s="424"/>
      <c r="LTZ230" s="424"/>
      <c r="LUA230" s="333"/>
      <c r="LUB230" s="334"/>
      <c r="LUC230" s="424"/>
      <c r="LUD230" s="224"/>
      <c r="LUE230" s="224"/>
      <c r="LUF230" s="335"/>
      <c r="LUG230" s="335"/>
      <c r="LUH230" s="224"/>
      <c r="LUI230" s="424"/>
      <c r="LUJ230" s="424"/>
      <c r="LUK230" s="333"/>
      <c r="LUL230" s="334"/>
      <c r="LUM230" s="424"/>
      <c r="LUN230" s="224"/>
      <c r="LUO230" s="224"/>
      <c r="LUP230" s="335"/>
      <c r="LUQ230" s="335"/>
      <c r="LUR230" s="224"/>
      <c r="LUS230" s="424"/>
      <c r="LUT230" s="424"/>
      <c r="LUU230" s="333"/>
      <c r="LUV230" s="334"/>
      <c r="LUW230" s="424"/>
      <c r="LUX230" s="224"/>
      <c r="LUY230" s="224"/>
      <c r="LUZ230" s="335"/>
      <c r="LVA230" s="335"/>
      <c r="LVB230" s="224"/>
      <c r="LVC230" s="424"/>
      <c r="LVD230" s="424"/>
      <c r="LVE230" s="333"/>
      <c r="LVF230" s="334"/>
      <c r="LVG230" s="424"/>
      <c r="LVH230" s="224"/>
      <c r="LVI230" s="224"/>
      <c r="LVJ230" s="335"/>
      <c r="LVK230" s="335"/>
      <c r="LVL230" s="224"/>
      <c r="LVM230" s="424"/>
      <c r="LVN230" s="424"/>
      <c r="LVO230" s="333"/>
      <c r="LVP230" s="334"/>
      <c r="LVQ230" s="424"/>
      <c r="LVR230" s="224"/>
      <c r="LVS230" s="224"/>
      <c r="LVT230" s="335"/>
      <c r="LVU230" s="335"/>
      <c r="LVV230" s="224"/>
      <c r="LVW230" s="424"/>
      <c r="LVX230" s="424"/>
      <c r="LVY230" s="333"/>
      <c r="LVZ230" s="334"/>
      <c r="LWA230" s="424"/>
      <c r="LWB230" s="224"/>
      <c r="LWC230" s="224"/>
      <c r="LWD230" s="335"/>
      <c r="LWE230" s="335"/>
      <c r="LWF230" s="224"/>
      <c r="LWG230" s="424"/>
      <c r="LWH230" s="424"/>
      <c r="LWI230" s="333"/>
      <c r="LWJ230" s="334"/>
      <c r="LWK230" s="424"/>
      <c r="LWL230" s="224"/>
      <c r="LWM230" s="224"/>
      <c r="LWN230" s="335"/>
      <c r="LWO230" s="335"/>
      <c r="LWP230" s="224"/>
      <c r="LWQ230" s="424"/>
      <c r="LWR230" s="424"/>
      <c r="LWS230" s="333"/>
      <c r="LWT230" s="334"/>
      <c r="LWU230" s="424"/>
      <c r="LWV230" s="224"/>
      <c r="LWW230" s="224"/>
      <c r="LWX230" s="335"/>
      <c r="LWY230" s="335"/>
      <c r="LWZ230" s="224"/>
      <c r="LXA230" s="424"/>
      <c r="LXB230" s="424"/>
      <c r="LXC230" s="333"/>
      <c r="LXD230" s="334"/>
      <c r="LXE230" s="424"/>
      <c r="LXF230" s="224"/>
      <c r="LXG230" s="224"/>
      <c r="LXH230" s="335"/>
      <c r="LXI230" s="335"/>
      <c r="LXJ230" s="224"/>
      <c r="LXK230" s="424"/>
      <c r="LXL230" s="424"/>
      <c r="LXM230" s="333"/>
      <c r="LXN230" s="334"/>
      <c r="LXO230" s="424"/>
      <c r="LXP230" s="224"/>
      <c r="LXQ230" s="224"/>
      <c r="LXR230" s="335"/>
      <c r="LXS230" s="335"/>
      <c r="LXT230" s="224"/>
      <c r="LXU230" s="424"/>
      <c r="LXV230" s="424"/>
      <c r="LXW230" s="333"/>
      <c r="LXX230" s="334"/>
      <c r="LXY230" s="424"/>
      <c r="LXZ230" s="224"/>
      <c r="LYA230" s="224"/>
      <c r="LYB230" s="335"/>
      <c r="LYC230" s="335"/>
      <c r="LYD230" s="224"/>
      <c r="LYE230" s="424"/>
      <c r="LYF230" s="424"/>
      <c r="LYG230" s="333"/>
      <c r="LYH230" s="334"/>
      <c r="LYI230" s="424"/>
      <c r="LYJ230" s="224"/>
      <c r="LYK230" s="224"/>
      <c r="LYL230" s="335"/>
      <c r="LYM230" s="335"/>
      <c r="LYN230" s="224"/>
      <c r="LYO230" s="424"/>
      <c r="LYP230" s="424"/>
      <c r="LYQ230" s="333"/>
      <c r="LYR230" s="334"/>
      <c r="LYS230" s="424"/>
      <c r="LYT230" s="224"/>
      <c r="LYU230" s="224"/>
      <c r="LYV230" s="335"/>
      <c r="LYW230" s="335"/>
      <c r="LYX230" s="224"/>
      <c r="LYY230" s="424"/>
      <c r="LYZ230" s="424"/>
      <c r="LZA230" s="333"/>
      <c r="LZB230" s="334"/>
      <c r="LZC230" s="424"/>
      <c r="LZD230" s="224"/>
      <c r="LZE230" s="224"/>
      <c r="LZF230" s="335"/>
      <c r="LZG230" s="335"/>
      <c r="LZH230" s="224"/>
      <c r="LZI230" s="424"/>
      <c r="LZJ230" s="424"/>
      <c r="LZK230" s="333"/>
      <c r="LZL230" s="334"/>
      <c r="LZM230" s="424"/>
      <c r="LZN230" s="224"/>
      <c r="LZO230" s="224"/>
      <c r="LZP230" s="335"/>
      <c r="LZQ230" s="335"/>
      <c r="LZR230" s="224"/>
      <c r="LZS230" s="424"/>
      <c r="LZT230" s="424"/>
      <c r="LZU230" s="333"/>
      <c r="LZV230" s="334"/>
      <c r="LZW230" s="424"/>
      <c r="LZX230" s="224"/>
      <c r="LZY230" s="224"/>
      <c r="LZZ230" s="335"/>
      <c r="MAA230" s="335"/>
      <c r="MAB230" s="224"/>
      <c r="MAC230" s="424"/>
      <c r="MAD230" s="424"/>
      <c r="MAE230" s="333"/>
      <c r="MAF230" s="334"/>
      <c r="MAG230" s="424"/>
      <c r="MAH230" s="224"/>
      <c r="MAI230" s="224"/>
      <c r="MAJ230" s="335"/>
      <c r="MAK230" s="335"/>
      <c r="MAL230" s="224"/>
      <c r="MAM230" s="424"/>
      <c r="MAN230" s="424"/>
      <c r="MAO230" s="333"/>
      <c r="MAP230" s="334"/>
      <c r="MAQ230" s="424"/>
      <c r="MAR230" s="224"/>
      <c r="MAS230" s="224"/>
      <c r="MAT230" s="335"/>
      <c r="MAU230" s="335"/>
      <c r="MAV230" s="224"/>
      <c r="MAW230" s="424"/>
      <c r="MAX230" s="424"/>
      <c r="MAY230" s="333"/>
      <c r="MAZ230" s="334"/>
      <c r="MBA230" s="424"/>
      <c r="MBB230" s="224"/>
      <c r="MBC230" s="224"/>
      <c r="MBD230" s="335"/>
      <c r="MBE230" s="335"/>
      <c r="MBF230" s="224"/>
      <c r="MBG230" s="424"/>
      <c r="MBH230" s="424"/>
      <c r="MBI230" s="333"/>
      <c r="MBJ230" s="334"/>
      <c r="MBK230" s="424"/>
      <c r="MBL230" s="224"/>
      <c r="MBM230" s="224"/>
      <c r="MBN230" s="335"/>
      <c r="MBO230" s="335"/>
      <c r="MBP230" s="224"/>
      <c r="MBQ230" s="424"/>
      <c r="MBR230" s="424"/>
      <c r="MBS230" s="333"/>
      <c r="MBT230" s="334"/>
      <c r="MBU230" s="424"/>
      <c r="MBV230" s="224"/>
      <c r="MBW230" s="224"/>
      <c r="MBX230" s="335"/>
      <c r="MBY230" s="335"/>
      <c r="MBZ230" s="224"/>
      <c r="MCA230" s="424"/>
      <c r="MCB230" s="424"/>
      <c r="MCC230" s="333"/>
      <c r="MCD230" s="334"/>
      <c r="MCE230" s="424"/>
      <c r="MCF230" s="224"/>
      <c r="MCG230" s="224"/>
      <c r="MCH230" s="335"/>
      <c r="MCI230" s="335"/>
      <c r="MCJ230" s="224"/>
      <c r="MCK230" s="424"/>
      <c r="MCL230" s="424"/>
      <c r="MCM230" s="333"/>
      <c r="MCN230" s="334"/>
      <c r="MCO230" s="424"/>
      <c r="MCP230" s="224"/>
      <c r="MCQ230" s="224"/>
      <c r="MCR230" s="335"/>
      <c r="MCS230" s="335"/>
      <c r="MCT230" s="224"/>
      <c r="MCU230" s="424"/>
      <c r="MCV230" s="424"/>
      <c r="MCW230" s="333"/>
      <c r="MCX230" s="334"/>
      <c r="MCY230" s="424"/>
      <c r="MCZ230" s="224"/>
      <c r="MDA230" s="224"/>
      <c r="MDB230" s="335"/>
      <c r="MDC230" s="335"/>
      <c r="MDD230" s="224"/>
      <c r="MDE230" s="424"/>
      <c r="MDF230" s="424"/>
      <c r="MDG230" s="333"/>
      <c r="MDH230" s="334"/>
      <c r="MDI230" s="424"/>
      <c r="MDJ230" s="224"/>
      <c r="MDK230" s="224"/>
      <c r="MDL230" s="335"/>
      <c r="MDM230" s="335"/>
      <c r="MDN230" s="224"/>
      <c r="MDO230" s="424"/>
      <c r="MDP230" s="424"/>
      <c r="MDQ230" s="333"/>
      <c r="MDR230" s="334"/>
      <c r="MDS230" s="424"/>
      <c r="MDT230" s="224"/>
      <c r="MDU230" s="224"/>
      <c r="MDV230" s="335"/>
      <c r="MDW230" s="335"/>
      <c r="MDX230" s="224"/>
      <c r="MDY230" s="424"/>
      <c r="MDZ230" s="424"/>
      <c r="MEA230" s="333"/>
      <c r="MEB230" s="334"/>
      <c r="MEC230" s="424"/>
      <c r="MED230" s="224"/>
      <c r="MEE230" s="224"/>
      <c r="MEF230" s="335"/>
      <c r="MEG230" s="335"/>
      <c r="MEH230" s="224"/>
      <c r="MEI230" s="424"/>
      <c r="MEJ230" s="424"/>
      <c r="MEK230" s="333"/>
      <c r="MEL230" s="334"/>
      <c r="MEM230" s="424"/>
      <c r="MEN230" s="224"/>
      <c r="MEO230" s="224"/>
      <c r="MEP230" s="335"/>
      <c r="MEQ230" s="335"/>
      <c r="MER230" s="224"/>
      <c r="MES230" s="424"/>
      <c r="MET230" s="424"/>
      <c r="MEU230" s="333"/>
      <c r="MEV230" s="334"/>
      <c r="MEW230" s="424"/>
      <c r="MEX230" s="224"/>
      <c r="MEY230" s="224"/>
      <c r="MEZ230" s="335"/>
      <c r="MFA230" s="335"/>
      <c r="MFB230" s="224"/>
      <c r="MFC230" s="424"/>
      <c r="MFD230" s="424"/>
      <c r="MFE230" s="333"/>
      <c r="MFF230" s="334"/>
      <c r="MFG230" s="424"/>
      <c r="MFH230" s="224"/>
      <c r="MFI230" s="224"/>
      <c r="MFJ230" s="335"/>
      <c r="MFK230" s="335"/>
      <c r="MFL230" s="224"/>
      <c r="MFM230" s="424"/>
      <c r="MFN230" s="424"/>
      <c r="MFO230" s="333"/>
      <c r="MFP230" s="334"/>
      <c r="MFQ230" s="424"/>
      <c r="MFR230" s="224"/>
      <c r="MFS230" s="224"/>
      <c r="MFT230" s="335"/>
      <c r="MFU230" s="335"/>
      <c r="MFV230" s="224"/>
      <c r="MFW230" s="424"/>
      <c r="MFX230" s="424"/>
      <c r="MFY230" s="333"/>
      <c r="MFZ230" s="334"/>
      <c r="MGA230" s="424"/>
      <c r="MGB230" s="224"/>
      <c r="MGC230" s="224"/>
      <c r="MGD230" s="335"/>
      <c r="MGE230" s="335"/>
      <c r="MGF230" s="224"/>
      <c r="MGG230" s="424"/>
      <c r="MGH230" s="424"/>
      <c r="MGI230" s="333"/>
      <c r="MGJ230" s="334"/>
      <c r="MGK230" s="424"/>
      <c r="MGL230" s="224"/>
      <c r="MGM230" s="224"/>
      <c r="MGN230" s="335"/>
      <c r="MGO230" s="335"/>
      <c r="MGP230" s="224"/>
      <c r="MGQ230" s="424"/>
      <c r="MGR230" s="424"/>
      <c r="MGS230" s="333"/>
      <c r="MGT230" s="334"/>
      <c r="MGU230" s="424"/>
      <c r="MGV230" s="224"/>
      <c r="MGW230" s="224"/>
      <c r="MGX230" s="335"/>
      <c r="MGY230" s="335"/>
      <c r="MGZ230" s="224"/>
      <c r="MHA230" s="424"/>
      <c r="MHB230" s="424"/>
      <c r="MHC230" s="333"/>
      <c r="MHD230" s="334"/>
      <c r="MHE230" s="424"/>
      <c r="MHF230" s="224"/>
      <c r="MHG230" s="224"/>
      <c r="MHH230" s="335"/>
      <c r="MHI230" s="335"/>
      <c r="MHJ230" s="224"/>
      <c r="MHK230" s="424"/>
      <c r="MHL230" s="424"/>
      <c r="MHM230" s="333"/>
      <c r="MHN230" s="334"/>
      <c r="MHO230" s="424"/>
      <c r="MHP230" s="224"/>
      <c r="MHQ230" s="224"/>
      <c r="MHR230" s="335"/>
      <c r="MHS230" s="335"/>
      <c r="MHT230" s="224"/>
      <c r="MHU230" s="424"/>
      <c r="MHV230" s="424"/>
      <c r="MHW230" s="333"/>
      <c r="MHX230" s="334"/>
      <c r="MHY230" s="424"/>
      <c r="MHZ230" s="224"/>
      <c r="MIA230" s="224"/>
      <c r="MIB230" s="335"/>
      <c r="MIC230" s="335"/>
      <c r="MID230" s="224"/>
      <c r="MIE230" s="424"/>
      <c r="MIF230" s="424"/>
      <c r="MIG230" s="333"/>
      <c r="MIH230" s="334"/>
      <c r="MII230" s="424"/>
      <c r="MIJ230" s="224"/>
      <c r="MIK230" s="224"/>
      <c r="MIL230" s="335"/>
      <c r="MIM230" s="335"/>
      <c r="MIN230" s="224"/>
      <c r="MIO230" s="424"/>
      <c r="MIP230" s="424"/>
      <c r="MIQ230" s="333"/>
      <c r="MIR230" s="334"/>
      <c r="MIS230" s="424"/>
      <c r="MIT230" s="224"/>
      <c r="MIU230" s="224"/>
      <c r="MIV230" s="335"/>
      <c r="MIW230" s="335"/>
      <c r="MIX230" s="224"/>
      <c r="MIY230" s="424"/>
      <c r="MIZ230" s="424"/>
      <c r="MJA230" s="333"/>
      <c r="MJB230" s="334"/>
      <c r="MJC230" s="424"/>
      <c r="MJD230" s="224"/>
      <c r="MJE230" s="224"/>
      <c r="MJF230" s="335"/>
      <c r="MJG230" s="335"/>
      <c r="MJH230" s="224"/>
      <c r="MJI230" s="424"/>
      <c r="MJJ230" s="424"/>
      <c r="MJK230" s="333"/>
      <c r="MJL230" s="334"/>
      <c r="MJM230" s="424"/>
      <c r="MJN230" s="224"/>
      <c r="MJO230" s="224"/>
      <c r="MJP230" s="335"/>
      <c r="MJQ230" s="335"/>
      <c r="MJR230" s="224"/>
      <c r="MJS230" s="424"/>
      <c r="MJT230" s="424"/>
      <c r="MJU230" s="333"/>
      <c r="MJV230" s="334"/>
      <c r="MJW230" s="424"/>
      <c r="MJX230" s="224"/>
      <c r="MJY230" s="224"/>
      <c r="MJZ230" s="335"/>
      <c r="MKA230" s="335"/>
      <c r="MKB230" s="224"/>
      <c r="MKC230" s="424"/>
      <c r="MKD230" s="424"/>
      <c r="MKE230" s="333"/>
      <c r="MKF230" s="334"/>
      <c r="MKG230" s="424"/>
      <c r="MKH230" s="224"/>
      <c r="MKI230" s="224"/>
      <c r="MKJ230" s="335"/>
      <c r="MKK230" s="335"/>
      <c r="MKL230" s="224"/>
      <c r="MKM230" s="424"/>
      <c r="MKN230" s="424"/>
      <c r="MKO230" s="333"/>
      <c r="MKP230" s="334"/>
      <c r="MKQ230" s="424"/>
      <c r="MKR230" s="224"/>
      <c r="MKS230" s="224"/>
      <c r="MKT230" s="335"/>
      <c r="MKU230" s="335"/>
      <c r="MKV230" s="224"/>
      <c r="MKW230" s="424"/>
      <c r="MKX230" s="424"/>
      <c r="MKY230" s="333"/>
      <c r="MKZ230" s="334"/>
      <c r="MLA230" s="424"/>
      <c r="MLB230" s="224"/>
      <c r="MLC230" s="224"/>
      <c r="MLD230" s="335"/>
      <c r="MLE230" s="335"/>
      <c r="MLF230" s="224"/>
      <c r="MLG230" s="424"/>
      <c r="MLH230" s="424"/>
      <c r="MLI230" s="333"/>
      <c r="MLJ230" s="334"/>
      <c r="MLK230" s="424"/>
      <c r="MLL230" s="224"/>
      <c r="MLM230" s="224"/>
      <c r="MLN230" s="335"/>
      <c r="MLO230" s="335"/>
      <c r="MLP230" s="224"/>
      <c r="MLQ230" s="424"/>
      <c r="MLR230" s="424"/>
      <c r="MLS230" s="333"/>
      <c r="MLT230" s="334"/>
      <c r="MLU230" s="424"/>
      <c r="MLV230" s="224"/>
      <c r="MLW230" s="224"/>
      <c r="MLX230" s="335"/>
      <c r="MLY230" s="335"/>
      <c r="MLZ230" s="224"/>
      <c r="MMA230" s="424"/>
      <c r="MMB230" s="424"/>
      <c r="MMC230" s="333"/>
      <c r="MMD230" s="334"/>
      <c r="MME230" s="424"/>
      <c r="MMF230" s="224"/>
      <c r="MMG230" s="224"/>
      <c r="MMH230" s="335"/>
      <c r="MMI230" s="335"/>
      <c r="MMJ230" s="224"/>
      <c r="MMK230" s="424"/>
      <c r="MML230" s="424"/>
      <c r="MMM230" s="333"/>
      <c r="MMN230" s="334"/>
      <c r="MMO230" s="424"/>
      <c r="MMP230" s="224"/>
      <c r="MMQ230" s="224"/>
      <c r="MMR230" s="335"/>
      <c r="MMS230" s="335"/>
      <c r="MMT230" s="224"/>
      <c r="MMU230" s="424"/>
      <c r="MMV230" s="424"/>
      <c r="MMW230" s="333"/>
      <c r="MMX230" s="334"/>
      <c r="MMY230" s="424"/>
      <c r="MMZ230" s="224"/>
      <c r="MNA230" s="224"/>
      <c r="MNB230" s="335"/>
      <c r="MNC230" s="335"/>
      <c r="MND230" s="224"/>
      <c r="MNE230" s="424"/>
      <c r="MNF230" s="424"/>
      <c r="MNG230" s="333"/>
      <c r="MNH230" s="334"/>
      <c r="MNI230" s="424"/>
      <c r="MNJ230" s="224"/>
      <c r="MNK230" s="224"/>
      <c r="MNL230" s="335"/>
      <c r="MNM230" s="335"/>
      <c r="MNN230" s="224"/>
      <c r="MNO230" s="424"/>
      <c r="MNP230" s="424"/>
      <c r="MNQ230" s="333"/>
      <c r="MNR230" s="334"/>
      <c r="MNS230" s="424"/>
      <c r="MNT230" s="224"/>
      <c r="MNU230" s="224"/>
      <c r="MNV230" s="335"/>
      <c r="MNW230" s="335"/>
      <c r="MNX230" s="224"/>
      <c r="MNY230" s="424"/>
      <c r="MNZ230" s="424"/>
      <c r="MOA230" s="333"/>
      <c r="MOB230" s="334"/>
      <c r="MOC230" s="424"/>
      <c r="MOD230" s="224"/>
      <c r="MOE230" s="224"/>
      <c r="MOF230" s="335"/>
      <c r="MOG230" s="335"/>
      <c r="MOH230" s="224"/>
      <c r="MOI230" s="424"/>
      <c r="MOJ230" s="424"/>
      <c r="MOK230" s="333"/>
      <c r="MOL230" s="334"/>
      <c r="MOM230" s="424"/>
      <c r="MON230" s="224"/>
      <c r="MOO230" s="224"/>
      <c r="MOP230" s="335"/>
      <c r="MOQ230" s="335"/>
      <c r="MOR230" s="224"/>
      <c r="MOS230" s="424"/>
      <c r="MOT230" s="424"/>
      <c r="MOU230" s="333"/>
      <c r="MOV230" s="334"/>
      <c r="MOW230" s="424"/>
      <c r="MOX230" s="224"/>
      <c r="MOY230" s="224"/>
      <c r="MOZ230" s="335"/>
      <c r="MPA230" s="335"/>
      <c r="MPB230" s="224"/>
      <c r="MPC230" s="424"/>
      <c r="MPD230" s="424"/>
      <c r="MPE230" s="333"/>
      <c r="MPF230" s="334"/>
      <c r="MPG230" s="424"/>
      <c r="MPH230" s="224"/>
      <c r="MPI230" s="224"/>
      <c r="MPJ230" s="335"/>
      <c r="MPK230" s="335"/>
      <c r="MPL230" s="224"/>
      <c r="MPM230" s="424"/>
      <c r="MPN230" s="424"/>
      <c r="MPO230" s="333"/>
      <c r="MPP230" s="334"/>
      <c r="MPQ230" s="424"/>
      <c r="MPR230" s="224"/>
      <c r="MPS230" s="224"/>
      <c r="MPT230" s="335"/>
      <c r="MPU230" s="335"/>
      <c r="MPV230" s="224"/>
      <c r="MPW230" s="424"/>
      <c r="MPX230" s="424"/>
      <c r="MPY230" s="333"/>
      <c r="MPZ230" s="334"/>
      <c r="MQA230" s="424"/>
      <c r="MQB230" s="224"/>
      <c r="MQC230" s="224"/>
      <c r="MQD230" s="335"/>
      <c r="MQE230" s="335"/>
      <c r="MQF230" s="224"/>
      <c r="MQG230" s="424"/>
      <c r="MQH230" s="424"/>
      <c r="MQI230" s="333"/>
      <c r="MQJ230" s="334"/>
      <c r="MQK230" s="424"/>
      <c r="MQL230" s="224"/>
      <c r="MQM230" s="224"/>
      <c r="MQN230" s="335"/>
      <c r="MQO230" s="335"/>
      <c r="MQP230" s="224"/>
      <c r="MQQ230" s="424"/>
      <c r="MQR230" s="424"/>
      <c r="MQS230" s="333"/>
      <c r="MQT230" s="334"/>
      <c r="MQU230" s="424"/>
      <c r="MQV230" s="224"/>
      <c r="MQW230" s="224"/>
      <c r="MQX230" s="335"/>
      <c r="MQY230" s="335"/>
      <c r="MQZ230" s="224"/>
      <c r="MRA230" s="424"/>
      <c r="MRB230" s="424"/>
      <c r="MRC230" s="333"/>
      <c r="MRD230" s="334"/>
      <c r="MRE230" s="424"/>
      <c r="MRF230" s="224"/>
      <c r="MRG230" s="224"/>
      <c r="MRH230" s="335"/>
      <c r="MRI230" s="335"/>
      <c r="MRJ230" s="224"/>
      <c r="MRK230" s="424"/>
      <c r="MRL230" s="424"/>
      <c r="MRM230" s="333"/>
      <c r="MRN230" s="334"/>
      <c r="MRO230" s="424"/>
      <c r="MRP230" s="224"/>
      <c r="MRQ230" s="224"/>
      <c r="MRR230" s="335"/>
      <c r="MRS230" s="335"/>
      <c r="MRT230" s="224"/>
      <c r="MRU230" s="424"/>
      <c r="MRV230" s="424"/>
      <c r="MRW230" s="333"/>
      <c r="MRX230" s="334"/>
      <c r="MRY230" s="424"/>
      <c r="MRZ230" s="224"/>
      <c r="MSA230" s="224"/>
      <c r="MSB230" s="335"/>
      <c r="MSC230" s="335"/>
      <c r="MSD230" s="224"/>
      <c r="MSE230" s="424"/>
      <c r="MSF230" s="424"/>
      <c r="MSG230" s="333"/>
      <c r="MSH230" s="334"/>
      <c r="MSI230" s="424"/>
      <c r="MSJ230" s="224"/>
      <c r="MSK230" s="224"/>
      <c r="MSL230" s="335"/>
      <c r="MSM230" s="335"/>
      <c r="MSN230" s="224"/>
      <c r="MSO230" s="424"/>
      <c r="MSP230" s="424"/>
      <c r="MSQ230" s="333"/>
      <c r="MSR230" s="334"/>
      <c r="MSS230" s="424"/>
      <c r="MST230" s="224"/>
      <c r="MSU230" s="224"/>
      <c r="MSV230" s="335"/>
      <c r="MSW230" s="335"/>
      <c r="MSX230" s="224"/>
      <c r="MSY230" s="424"/>
      <c r="MSZ230" s="424"/>
      <c r="MTA230" s="333"/>
      <c r="MTB230" s="334"/>
      <c r="MTC230" s="424"/>
      <c r="MTD230" s="224"/>
      <c r="MTE230" s="224"/>
      <c r="MTF230" s="335"/>
      <c r="MTG230" s="335"/>
      <c r="MTH230" s="224"/>
      <c r="MTI230" s="424"/>
      <c r="MTJ230" s="424"/>
      <c r="MTK230" s="333"/>
      <c r="MTL230" s="334"/>
      <c r="MTM230" s="424"/>
      <c r="MTN230" s="224"/>
      <c r="MTO230" s="224"/>
      <c r="MTP230" s="335"/>
      <c r="MTQ230" s="335"/>
      <c r="MTR230" s="224"/>
      <c r="MTS230" s="424"/>
      <c r="MTT230" s="424"/>
      <c r="MTU230" s="333"/>
      <c r="MTV230" s="334"/>
      <c r="MTW230" s="424"/>
      <c r="MTX230" s="224"/>
      <c r="MTY230" s="224"/>
      <c r="MTZ230" s="335"/>
      <c r="MUA230" s="335"/>
      <c r="MUB230" s="224"/>
      <c r="MUC230" s="424"/>
      <c r="MUD230" s="424"/>
      <c r="MUE230" s="333"/>
      <c r="MUF230" s="334"/>
      <c r="MUG230" s="424"/>
      <c r="MUH230" s="224"/>
      <c r="MUI230" s="224"/>
      <c r="MUJ230" s="335"/>
      <c r="MUK230" s="335"/>
      <c r="MUL230" s="224"/>
      <c r="MUM230" s="424"/>
      <c r="MUN230" s="424"/>
      <c r="MUO230" s="333"/>
      <c r="MUP230" s="334"/>
      <c r="MUQ230" s="424"/>
      <c r="MUR230" s="224"/>
      <c r="MUS230" s="224"/>
      <c r="MUT230" s="335"/>
      <c r="MUU230" s="335"/>
      <c r="MUV230" s="224"/>
      <c r="MUW230" s="424"/>
      <c r="MUX230" s="424"/>
      <c r="MUY230" s="333"/>
      <c r="MUZ230" s="334"/>
      <c r="MVA230" s="424"/>
      <c r="MVB230" s="224"/>
      <c r="MVC230" s="224"/>
      <c r="MVD230" s="335"/>
      <c r="MVE230" s="335"/>
      <c r="MVF230" s="224"/>
      <c r="MVG230" s="424"/>
      <c r="MVH230" s="424"/>
      <c r="MVI230" s="333"/>
      <c r="MVJ230" s="334"/>
      <c r="MVK230" s="424"/>
      <c r="MVL230" s="224"/>
      <c r="MVM230" s="224"/>
      <c r="MVN230" s="335"/>
      <c r="MVO230" s="335"/>
      <c r="MVP230" s="224"/>
      <c r="MVQ230" s="424"/>
      <c r="MVR230" s="424"/>
      <c r="MVS230" s="333"/>
      <c r="MVT230" s="334"/>
      <c r="MVU230" s="424"/>
      <c r="MVV230" s="224"/>
      <c r="MVW230" s="224"/>
      <c r="MVX230" s="335"/>
      <c r="MVY230" s="335"/>
      <c r="MVZ230" s="224"/>
      <c r="MWA230" s="424"/>
      <c r="MWB230" s="424"/>
      <c r="MWC230" s="333"/>
      <c r="MWD230" s="334"/>
      <c r="MWE230" s="424"/>
      <c r="MWF230" s="224"/>
      <c r="MWG230" s="224"/>
      <c r="MWH230" s="335"/>
      <c r="MWI230" s="335"/>
      <c r="MWJ230" s="224"/>
      <c r="MWK230" s="424"/>
      <c r="MWL230" s="424"/>
      <c r="MWM230" s="333"/>
      <c r="MWN230" s="334"/>
      <c r="MWO230" s="424"/>
      <c r="MWP230" s="224"/>
      <c r="MWQ230" s="224"/>
      <c r="MWR230" s="335"/>
      <c r="MWS230" s="335"/>
      <c r="MWT230" s="224"/>
      <c r="MWU230" s="424"/>
      <c r="MWV230" s="424"/>
      <c r="MWW230" s="333"/>
      <c r="MWX230" s="334"/>
      <c r="MWY230" s="424"/>
      <c r="MWZ230" s="224"/>
      <c r="MXA230" s="224"/>
      <c r="MXB230" s="335"/>
      <c r="MXC230" s="335"/>
      <c r="MXD230" s="224"/>
      <c r="MXE230" s="424"/>
      <c r="MXF230" s="424"/>
      <c r="MXG230" s="333"/>
      <c r="MXH230" s="334"/>
      <c r="MXI230" s="424"/>
      <c r="MXJ230" s="224"/>
      <c r="MXK230" s="224"/>
      <c r="MXL230" s="335"/>
      <c r="MXM230" s="335"/>
      <c r="MXN230" s="224"/>
      <c r="MXO230" s="424"/>
      <c r="MXP230" s="424"/>
      <c r="MXQ230" s="333"/>
      <c r="MXR230" s="334"/>
      <c r="MXS230" s="424"/>
      <c r="MXT230" s="224"/>
      <c r="MXU230" s="224"/>
      <c r="MXV230" s="335"/>
      <c r="MXW230" s="335"/>
      <c r="MXX230" s="224"/>
      <c r="MXY230" s="424"/>
      <c r="MXZ230" s="424"/>
      <c r="MYA230" s="333"/>
      <c r="MYB230" s="334"/>
      <c r="MYC230" s="424"/>
      <c r="MYD230" s="224"/>
      <c r="MYE230" s="224"/>
      <c r="MYF230" s="335"/>
      <c r="MYG230" s="335"/>
      <c r="MYH230" s="224"/>
      <c r="MYI230" s="424"/>
      <c r="MYJ230" s="424"/>
      <c r="MYK230" s="333"/>
      <c r="MYL230" s="334"/>
      <c r="MYM230" s="424"/>
      <c r="MYN230" s="224"/>
      <c r="MYO230" s="224"/>
      <c r="MYP230" s="335"/>
      <c r="MYQ230" s="335"/>
      <c r="MYR230" s="224"/>
      <c r="MYS230" s="424"/>
      <c r="MYT230" s="424"/>
      <c r="MYU230" s="333"/>
      <c r="MYV230" s="334"/>
      <c r="MYW230" s="424"/>
      <c r="MYX230" s="224"/>
      <c r="MYY230" s="224"/>
      <c r="MYZ230" s="335"/>
      <c r="MZA230" s="335"/>
      <c r="MZB230" s="224"/>
      <c r="MZC230" s="424"/>
      <c r="MZD230" s="424"/>
      <c r="MZE230" s="333"/>
      <c r="MZF230" s="334"/>
      <c r="MZG230" s="424"/>
      <c r="MZH230" s="224"/>
      <c r="MZI230" s="224"/>
      <c r="MZJ230" s="335"/>
      <c r="MZK230" s="335"/>
      <c r="MZL230" s="224"/>
      <c r="MZM230" s="424"/>
      <c r="MZN230" s="424"/>
      <c r="MZO230" s="333"/>
      <c r="MZP230" s="334"/>
      <c r="MZQ230" s="424"/>
      <c r="MZR230" s="224"/>
      <c r="MZS230" s="224"/>
      <c r="MZT230" s="335"/>
      <c r="MZU230" s="335"/>
      <c r="MZV230" s="224"/>
      <c r="MZW230" s="424"/>
      <c r="MZX230" s="424"/>
      <c r="MZY230" s="333"/>
      <c r="MZZ230" s="334"/>
      <c r="NAA230" s="424"/>
      <c r="NAB230" s="224"/>
      <c r="NAC230" s="224"/>
      <c r="NAD230" s="335"/>
      <c r="NAE230" s="335"/>
      <c r="NAF230" s="224"/>
      <c r="NAG230" s="424"/>
      <c r="NAH230" s="424"/>
      <c r="NAI230" s="333"/>
      <c r="NAJ230" s="334"/>
      <c r="NAK230" s="424"/>
      <c r="NAL230" s="224"/>
      <c r="NAM230" s="224"/>
      <c r="NAN230" s="335"/>
      <c r="NAO230" s="335"/>
      <c r="NAP230" s="224"/>
      <c r="NAQ230" s="424"/>
      <c r="NAR230" s="424"/>
      <c r="NAS230" s="333"/>
      <c r="NAT230" s="334"/>
      <c r="NAU230" s="424"/>
      <c r="NAV230" s="224"/>
      <c r="NAW230" s="224"/>
      <c r="NAX230" s="335"/>
      <c r="NAY230" s="335"/>
      <c r="NAZ230" s="224"/>
      <c r="NBA230" s="424"/>
      <c r="NBB230" s="424"/>
      <c r="NBC230" s="333"/>
      <c r="NBD230" s="334"/>
      <c r="NBE230" s="424"/>
      <c r="NBF230" s="224"/>
      <c r="NBG230" s="224"/>
      <c r="NBH230" s="335"/>
      <c r="NBI230" s="335"/>
      <c r="NBJ230" s="224"/>
      <c r="NBK230" s="424"/>
      <c r="NBL230" s="424"/>
      <c r="NBM230" s="333"/>
      <c r="NBN230" s="334"/>
      <c r="NBO230" s="424"/>
      <c r="NBP230" s="224"/>
      <c r="NBQ230" s="224"/>
      <c r="NBR230" s="335"/>
      <c r="NBS230" s="335"/>
      <c r="NBT230" s="224"/>
      <c r="NBU230" s="424"/>
      <c r="NBV230" s="424"/>
      <c r="NBW230" s="333"/>
      <c r="NBX230" s="334"/>
      <c r="NBY230" s="424"/>
      <c r="NBZ230" s="224"/>
      <c r="NCA230" s="224"/>
      <c r="NCB230" s="335"/>
      <c r="NCC230" s="335"/>
      <c r="NCD230" s="224"/>
      <c r="NCE230" s="424"/>
      <c r="NCF230" s="424"/>
      <c r="NCG230" s="333"/>
      <c r="NCH230" s="334"/>
      <c r="NCI230" s="424"/>
      <c r="NCJ230" s="224"/>
      <c r="NCK230" s="224"/>
      <c r="NCL230" s="335"/>
      <c r="NCM230" s="335"/>
      <c r="NCN230" s="224"/>
      <c r="NCO230" s="424"/>
      <c r="NCP230" s="424"/>
      <c r="NCQ230" s="333"/>
      <c r="NCR230" s="334"/>
      <c r="NCS230" s="424"/>
      <c r="NCT230" s="224"/>
      <c r="NCU230" s="224"/>
      <c r="NCV230" s="335"/>
      <c r="NCW230" s="335"/>
      <c r="NCX230" s="224"/>
      <c r="NCY230" s="424"/>
      <c r="NCZ230" s="424"/>
      <c r="NDA230" s="333"/>
      <c r="NDB230" s="334"/>
      <c r="NDC230" s="424"/>
      <c r="NDD230" s="224"/>
      <c r="NDE230" s="224"/>
      <c r="NDF230" s="335"/>
      <c r="NDG230" s="335"/>
      <c r="NDH230" s="224"/>
      <c r="NDI230" s="424"/>
      <c r="NDJ230" s="424"/>
      <c r="NDK230" s="333"/>
      <c r="NDL230" s="334"/>
      <c r="NDM230" s="424"/>
      <c r="NDN230" s="224"/>
      <c r="NDO230" s="224"/>
      <c r="NDP230" s="335"/>
      <c r="NDQ230" s="335"/>
      <c r="NDR230" s="224"/>
      <c r="NDS230" s="424"/>
      <c r="NDT230" s="424"/>
      <c r="NDU230" s="333"/>
      <c r="NDV230" s="334"/>
      <c r="NDW230" s="424"/>
      <c r="NDX230" s="224"/>
      <c r="NDY230" s="224"/>
      <c r="NDZ230" s="335"/>
      <c r="NEA230" s="335"/>
      <c r="NEB230" s="224"/>
      <c r="NEC230" s="424"/>
      <c r="NED230" s="424"/>
      <c r="NEE230" s="333"/>
      <c r="NEF230" s="334"/>
      <c r="NEG230" s="424"/>
      <c r="NEH230" s="224"/>
      <c r="NEI230" s="224"/>
      <c r="NEJ230" s="335"/>
      <c r="NEK230" s="335"/>
      <c r="NEL230" s="224"/>
      <c r="NEM230" s="424"/>
      <c r="NEN230" s="424"/>
      <c r="NEO230" s="333"/>
      <c r="NEP230" s="334"/>
      <c r="NEQ230" s="424"/>
      <c r="NER230" s="224"/>
      <c r="NES230" s="224"/>
      <c r="NET230" s="335"/>
      <c r="NEU230" s="335"/>
      <c r="NEV230" s="224"/>
      <c r="NEW230" s="424"/>
      <c r="NEX230" s="424"/>
      <c r="NEY230" s="333"/>
      <c r="NEZ230" s="334"/>
      <c r="NFA230" s="424"/>
      <c r="NFB230" s="224"/>
      <c r="NFC230" s="224"/>
      <c r="NFD230" s="335"/>
      <c r="NFE230" s="335"/>
      <c r="NFF230" s="224"/>
      <c r="NFG230" s="424"/>
      <c r="NFH230" s="424"/>
      <c r="NFI230" s="333"/>
      <c r="NFJ230" s="334"/>
      <c r="NFK230" s="424"/>
      <c r="NFL230" s="224"/>
      <c r="NFM230" s="224"/>
      <c r="NFN230" s="335"/>
      <c r="NFO230" s="335"/>
      <c r="NFP230" s="224"/>
      <c r="NFQ230" s="424"/>
      <c r="NFR230" s="424"/>
      <c r="NFS230" s="333"/>
      <c r="NFT230" s="334"/>
      <c r="NFU230" s="424"/>
      <c r="NFV230" s="224"/>
      <c r="NFW230" s="224"/>
      <c r="NFX230" s="335"/>
      <c r="NFY230" s="335"/>
      <c r="NFZ230" s="224"/>
      <c r="NGA230" s="424"/>
      <c r="NGB230" s="424"/>
      <c r="NGC230" s="333"/>
      <c r="NGD230" s="334"/>
      <c r="NGE230" s="424"/>
      <c r="NGF230" s="224"/>
      <c r="NGG230" s="224"/>
      <c r="NGH230" s="335"/>
      <c r="NGI230" s="335"/>
      <c r="NGJ230" s="224"/>
      <c r="NGK230" s="424"/>
      <c r="NGL230" s="424"/>
      <c r="NGM230" s="333"/>
      <c r="NGN230" s="334"/>
      <c r="NGO230" s="424"/>
      <c r="NGP230" s="224"/>
      <c r="NGQ230" s="224"/>
      <c r="NGR230" s="335"/>
      <c r="NGS230" s="335"/>
      <c r="NGT230" s="224"/>
      <c r="NGU230" s="424"/>
      <c r="NGV230" s="424"/>
      <c r="NGW230" s="333"/>
      <c r="NGX230" s="334"/>
      <c r="NGY230" s="424"/>
      <c r="NGZ230" s="224"/>
      <c r="NHA230" s="224"/>
      <c r="NHB230" s="335"/>
      <c r="NHC230" s="335"/>
      <c r="NHD230" s="224"/>
      <c r="NHE230" s="424"/>
      <c r="NHF230" s="424"/>
      <c r="NHG230" s="333"/>
      <c r="NHH230" s="334"/>
      <c r="NHI230" s="424"/>
      <c r="NHJ230" s="224"/>
      <c r="NHK230" s="224"/>
      <c r="NHL230" s="335"/>
      <c r="NHM230" s="335"/>
      <c r="NHN230" s="224"/>
      <c r="NHO230" s="424"/>
      <c r="NHP230" s="424"/>
      <c r="NHQ230" s="333"/>
      <c r="NHR230" s="334"/>
      <c r="NHS230" s="424"/>
      <c r="NHT230" s="224"/>
      <c r="NHU230" s="224"/>
      <c r="NHV230" s="335"/>
      <c r="NHW230" s="335"/>
      <c r="NHX230" s="224"/>
      <c r="NHY230" s="424"/>
      <c r="NHZ230" s="424"/>
      <c r="NIA230" s="333"/>
      <c r="NIB230" s="334"/>
      <c r="NIC230" s="424"/>
      <c r="NID230" s="224"/>
      <c r="NIE230" s="224"/>
      <c r="NIF230" s="335"/>
      <c r="NIG230" s="335"/>
      <c r="NIH230" s="224"/>
      <c r="NII230" s="424"/>
      <c r="NIJ230" s="424"/>
      <c r="NIK230" s="333"/>
      <c r="NIL230" s="334"/>
      <c r="NIM230" s="424"/>
      <c r="NIN230" s="224"/>
      <c r="NIO230" s="224"/>
      <c r="NIP230" s="335"/>
      <c r="NIQ230" s="335"/>
      <c r="NIR230" s="224"/>
      <c r="NIS230" s="424"/>
      <c r="NIT230" s="424"/>
      <c r="NIU230" s="333"/>
      <c r="NIV230" s="334"/>
      <c r="NIW230" s="424"/>
      <c r="NIX230" s="224"/>
      <c r="NIY230" s="224"/>
      <c r="NIZ230" s="335"/>
      <c r="NJA230" s="335"/>
      <c r="NJB230" s="224"/>
      <c r="NJC230" s="424"/>
      <c r="NJD230" s="424"/>
      <c r="NJE230" s="333"/>
      <c r="NJF230" s="334"/>
      <c r="NJG230" s="424"/>
      <c r="NJH230" s="224"/>
      <c r="NJI230" s="224"/>
      <c r="NJJ230" s="335"/>
      <c r="NJK230" s="335"/>
      <c r="NJL230" s="224"/>
      <c r="NJM230" s="424"/>
      <c r="NJN230" s="424"/>
      <c r="NJO230" s="333"/>
      <c r="NJP230" s="334"/>
      <c r="NJQ230" s="424"/>
      <c r="NJR230" s="224"/>
      <c r="NJS230" s="224"/>
      <c r="NJT230" s="335"/>
      <c r="NJU230" s="335"/>
      <c r="NJV230" s="224"/>
      <c r="NJW230" s="424"/>
      <c r="NJX230" s="424"/>
      <c r="NJY230" s="333"/>
      <c r="NJZ230" s="334"/>
      <c r="NKA230" s="424"/>
      <c r="NKB230" s="224"/>
      <c r="NKC230" s="224"/>
      <c r="NKD230" s="335"/>
      <c r="NKE230" s="335"/>
      <c r="NKF230" s="224"/>
      <c r="NKG230" s="424"/>
      <c r="NKH230" s="424"/>
      <c r="NKI230" s="333"/>
      <c r="NKJ230" s="334"/>
      <c r="NKK230" s="424"/>
      <c r="NKL230" s="224"/>
      <c r="NKM230" s="224"/>
      <c r="NKN230" s="335"/>
      <c r="NKO230" s="335"/>
      <c r="NKP230" s="224"/>
      <c r="NKQ230" s="424"/>
      <c r="NKR230" s="424"/>
      <c r="NKS230" s="333"/>
      <c r="NKT230" s="334"/>
      <c r="NKU230" s="424"/>
      <c r="NKV230" s="224"/>
      <c r="NKW230" s="224"/>
      <c r="NKX230" s="335"/>
      <c r="NKY230" s="335"/>
      <c r="NKZ230" s="224"/>
      <c r="NLA230" s="424"/>
      <c r="NLB230" s="424"/>
      <c r="NLC230" s="333"/>
      <c r="NLD230" s="334"/>
      <c r="NLE230" s="424"/>
      <c r="NLF230" s="224"/>
      <c r="NLG230" s="224"/>
      <c r="NLH230" s="335"/>
      <c r="NLI230" s="335"/>
      <c r="NLJ230" s="224"/>
      <c r="NLK230" s="424"/>
      <c r="NLL230" s="424"/>
      <c r="NLM230" s="333"/>
      <c r="NLN230" s="334"/>
      <c r="NLO230" s="424"/>
      <c r="NLP230" s="224"/>
      <c r="NLQ230" s="224"/>
      <c r="NLR230" s="335"/>
      <c r="NLS230" s="335"/>
      <c r="NLT230" s="224"/>
      <c r="NLU230" s="424"/>
      <c r="NLV230" s="424"/>
      <c r="NLW230" s="333"/>
      <c r="NLX230" s="334"/>
      <c r="NLY230" s="424"/>
      <c r="NLZ230" s="224"/>
      <c r="NMA230" s="224"/>
      <c r="NMB230" s="335"/>
      <c r="NMC230" s="335"/>
      <c r="NMD230" s="224"/>
      <c r="NME230" s="424"/>
      <c r="NMF230" s="424"/>
      <c r="NMG230" s="333"/>
      <c r="NMH230" s="334"/>
      <c r="NMI230" s="424"/>
      <c r="NMJ230" s="224"/>
      <c r="NMK230" s="224"/>
      <c r="NML230" s="335"/>
      <c r="NMM230" s="335"/>
      <c r="NMN230" s="224"/>
      <c r="NMO230" s="424"/>
      <c r="NMP230" s="424"/>
      <c r="NMQ230" s="333"/>
      <c r="NMR230" s="334"/>
      <c r="NMS230" s="424"/>
      <c r="NMT230" s="224"/>
      <c r="NMU230" s="224"/>
      <c r="NMV230" s="335"/>
      <c r="NMW230" s="335"/>
      <c r="NMX230" s="224"/>
      <c r="NMY230" s="424"/>
      <c r="NMZ230" s="424"/>
      <c r="NNA230" s="333"/>
      <c r="NNB230" s="334"/>
      <c r="NNC230" s="424"/>
      <c r="NND230" s="224"/>
      <c r="NNE230" s="224"/>
      <c r="NNF230" s="335"/>
      <c r="NNG230" s="335"/>
      <c r="NNH230" s="224"/>
      <c r="NNI230" s="424"/>
      <c r="NNJ230" s="424"/>
      <c r="NNK230" s="333"/>
      <c r="NNL230" s="334"/>
      <c r="NNM230" s="424"/>
      <c r="NNN230" s="224"/>
      <c r="NNO230" s="224"/>
      <c r="NNP230" s="335"/>
      <c r="NNQ230" s="335"/>
      <c r="NNR230" s="224"/>
      <c r="NNS230" s="424"/>
      <c r="NNT230" s="424"/>
      <c r="NNU230" s="333"/>
      <c r="NNV230" s="334"/>
      <c r="NNW230" s="424"/>
      <c r="NNX230" s="224"/>
      <c r="NNY230" s="224"/>
      <c r="NNZ230" s="335"/>
      <c r="NOA230" s="335"/>
      <c r="NOB230" s="224"/>
      <c r="NOC230" s="424"/>
      <c r="NOD230" s="424"/>
      <c r="NOE230" s="333"/>
      <c r="NOF230" s="334"/>
      <c r="NOG230" s="424"/>
      <c r="NOH230" s="224"/>
      <c r="NOI230" s="224"/>
      <c r="NOJ230" s="335"/>
      <c r="NOK230" s="335"/>
      <c r="NOL230" s="224"/>
      <c r="NOM230" s="424"/>
      <c r="NON230" s="424"/>
      <c r="NOO230" s="333"/>
      <c r="NOP230" s="334"/>
      <c r="NOQ230" s="424"/>
      <c r="NOR230" s="224"/>
      <c r="NOS230" s="224"/>
      <c r="NOT230" s="335"/>
      <c r="NOU230" s="335"/>
      <c r="NOV230" s="224"/>
      <c r="NOW230" s="424"/>
      <c r="NOX230" s="424"/>
      <c r="NOY230" s="333"/>
      <c r="NOZ230" s="334"/>
      <c r="NPA230" s="424"/>
      <c r="NPB230" s="224"/>
      <c r="NPC230" s="224"/>
      <c r="NPD230" s="335"/>
      <c r="NPE230" s="335"/>
      <c r="NPF230" s="224"/>
      <c r="NPG230" s="424"/>
      <c r="NPH230" s="424"/>
      <c r="NPI230" s="333"/>
      <c r="NPJ230" s="334"/>
      <c r="NPK230" s="424"/>
      <c r="NPL230" s="224"/>
      <c r="NPM230" s="224"/>
      <c r="NPN230" s="335"/>
      <c r="NPO230" s="335"/>
      <c r="NPP230" s="224"/>
      <c r="NPQ230" s="424"/>
      <c r="NPR230" s="424"/>
      <c r="NPS230" s="333"/>
      <c r="NPT230" s="334"/>
      <c r="NPU230" s="424"/>
      <c r="NPV230" s="224"/>
      <c r="NPW230" s="224"/>
      <c r="NPX230" s="335"/>
      <c r="NPY230" s="335"/>
      <c r="NPZ230" s="224"/>
      <c r="NQA230" s="424"/>
      <c r="NQB230" s="424"/>
      <c r="NQC230" s="333"/>
      <c r="NQD230" s="334"/>
      <c r="NQE230" s="424"/>
      <c r="NQF230" s="224"/>
      <c r="NQG230" s="224"/>
      <c r="NQH230" s="335"/>
      <c r="NQI230" s="335"/>
      <c r="NQJ230" s="224"/>
      <c r="NQK230" s="424"/>
      <c r="NQL230" s="424"/>
      <c r="NQM230" s="333"/>
      <c r="NQN230" s="334"/>
      <c r="NQO230" s="424"/>
      <c r="NQP230" s="224"/>
      <c r="NQQ230" s="224"/>
      <c r="NQR230" s="335"/>
      <c r="NQS230" s="335"/>
      <c r="NQT230" s="224"/>
      <c r="NQU230" s="424"/>
      <c r="NQV230" s="424"/>
      <c r="NQW230" s="333"/>
      <c r="NQX230" s="334"/>
      <c r="NQY230" s="424"/>
      <c r="NQZ230" s="224"/>
      <c r="NRA230" s="224"/>
      <c r="NRB230" s="335"/>
      <c r="NRC230" s="335"/>
      <c r="NRD230" s="224"/>
      <c r="NRE230" s="424"/>
      <c r="NRF230" s="424"/>
      <c r="NRG230" s="333"/>
      <c r="NRH230" s="334"/>
      <c r="NRI230" s="424"/>
      <c r="NRJ230" s="224"/>
      <c r="NRK230" s="224"/>
      <c r="NRL230" s="335"/>
      <c r="NRM230" s="335"/>
      <c r="NRN230" s="224"/>
      <c r="NRO230" s="424"/>
      <c r="NRP230" s="424"/>
      <c r="NRQ230" s="333"/>
      <c r="NRR230" s="334"/>
      <c r="NRS230" s="424"/>
      <c r="NRT230" s="224"/>
      <c r="NRU230" s="224"/>
      <c r="NRV230" s="335"/>
      <c r="NRW230" s="335"/>
      <c r="NRX230" s="224"/>
      <c r="NRY230" s="424"/>
      <c r="NRZ230" s="424"/>
      <c r="NSA230" s="333"/>
      <c r="NSB230" s="334"/>
      <c r="NSC230" s="424"/>
      <c r="NSD230" s="224"/>
      <c r="NSE230" s="224"/>
      <c r="NSF230" s="335"/>
      <c r="NSG230" s="335"/>
      <c r="NSH230" s="224"/>
      <c r="NSI230" s="424"/>
      <c r="NSJ230" s="424"/>
      <c r="NSK230" s="333"/>
      <c r="NSL230" s="334"/>
      <c r="NSM230" s="424"/>
      <c r="NSN230" s="224"/>
      <c r="NSO230" s="224"/>
      <c r="NSP230" s="335"/>
      <c r="NSQ230" s="335"/>
      <c r="NSR230" s="224"/>
      <c r="NSS230" s="424"/>
      <c r="NST230" s="424"/>
      <c r="NSU230" s="333"/>
      <c r="NSV230" s="334"/>
      <c r="NSW230" s="424"/>
      <c r="NSX230" s="224"/>
      <c r="NSY230" s="224"/>
      <c r="NSZ230" s="335"/>
      <c r="NTA230" s="335"/>
      <c r="NTB230" s="224"/>
      <c r="NTC230" s="424"/>
      <c r="NTD230" s="424"/>
      <c r="NTE230" s="333"/>
      <c r="NTF230" s="334"/>
      <c r="NTG230" s="424"/>
      <c r="NTH230" s="224"/>
      <c r="NTI230" s="224"/>
      <c r="NTJ230" s="335"/>
      <c r="NTK230" s="335"/>
      <c r="NTL230" s="224"/>
      <c r="NTM230" s="424"/>
      <c r="NTN230" s="424"/>
      <c r="NTO230" s="333"/>
      <c r="NTP230" s="334"/>
      <c r="NTQ230" s="424"/>
      <c r="NTR230" s="224"/>
      <c r="NTS230" s="224"/>
      <c r="NTT230" s="335"/>
      <c r="NTU230" s="335"/>
      <c r="NTV230" s="224"/>
      <c r="NTW230" s="424"/>
      <c r="NTX230" s="424"/>
      <c r="NTY230" s="333"/>
      <c r="NTZ230" s="334"/>
      <c r="NUA230" s="424"/>
      <c r="NUB230" s="224"/>
      <c r="NUC230" s="224"/>
      <c r="NUD230" s="335"/>
      <c r="NUE230" s="335"/>
      <c r="NUF230" s="224"/>
      <c r="NUG230" s="424"/>
      <c r="NUH230" s="424"/>
      <c r="NUI230" s="333"/>
      <c r="NUJ230" s="334"/>
      <c r="NUK230" s="424"/>
      <c r="NUL230" s="224"/>
      <c r="NUM230" s="224"/>
      <c r="NUN230" s="335"/>
      <c r="NUO230" s="335"/>
      <c r="NUP230" s="224"/>
      <c r="NUQ230" s="424"/>
      <c r="NUR230" s="424"/>
      <c r="NUS230" s="333"/>
      <c r="NUT230" s="334"/>
      <c r="NUU230" s="424"/>
      <c r="NUV230" s="224"/>
      <c r="NUW230" s="224"/>
      <c r="NUX230" s="335"/>
      <c r="NUY230" s="335"/>
      <c r="NUZ230" s="224"/>
      <c r="NVA230" s="424"/>
      <c r="NVB230" s="424"/>
      <c r="NVC230" s="333"/>
      <c r="NVD230" s="334"/>
      <c r="NVE230" s="424"/>
      <c r="NVF230" s="224"/>
      <c r="NVG230" s="224"/>
      <c r="NVH230" s="335"/>
      <c r="NVI230" s="335"/>
      <c r="NVJ230" s="224"/>
      <c r="NVK230" s="424"/>
      <c r="NVL230" s="424"/>
      <c r="NVM230" s="333"/>
      <c r="NVN230" s="334"/>
      <c r="NVO230" s="424"/>
      <c r="NVP230" s="224"/>
      <c r="NVQ230" s="224"/>
      <c r="NVR230" s="335"/>
      <c r="NVS230" s="335"/>
      <c r="NVT230" s="224"/>
      <c r="NVU230" s="424"/>
      <c r="NVV230" s="424"/>
      <c r="NVW230" s="333"/>
      <c r="NVX230" s="334"/>
      <c r="NVY230" s="424"/>
      <c r="NVZ230" s="224"/>
      <c r="NWA230" s="224"/>
      <c r="NWB230" s="335"/>
      <c r="NWC230" s="335"/>
      <c r="NWD230" s="224"/>
      <c r="NWE230" s="424"/>
      <c r="NWF230" s="424"/>
      <c r="NWG230" s="333"/>
      <c r="NWH230" s="334"/>
      <c r="NWI230" s="424"/>
      <c r="NWJ230" s="224"/>
      <c r="NWK230" s="224"/>
      <c r="NWL230" s="335"/>
      <c r="NWM230" s="335"/>
      <c r="NWN230" s="224"/>
      <c r="NWO230" s="424"/>
      <c r="NWP230" s="424"/>
      <c r="NWQ230" s="333"/>
      <c r="NWR230" s="334"/>
      <c r="NWS230" s="424"/>
      <c r="NWT230" s="224"/>
      <c r="NWU230" s="224"/>
      <c r="NWV230" s="335"/>
      <c r="NWW230" s="335"/>
      <c r="NWX230" s="224"/>
      <c r="NWY230" s="424"/>
      <c r="NWZ230" s="424"/>
      <c r="NXA230" s="333"/>
      <c r="NXB230" s="334"/>
      <c r="NXC230" s="424"/>
      <c r="NXD230" s="224"/>
      <c r="NXE230" s="224"/>
      <c r="NXF230" s="335"/>
      <c r="NXG230" s="335"/>
      <c r="NXH230" s="224"/>
      <c r="NXI230" s="424"/>
      <c r="NXJ230" s="424"/>
      <c r="NXK230" s="333"/>
      <c r="NXL230" s="334"/>
      <c r="NXM230" s="424"/>
      <c r="NXN230" s="224"/>
      <c r="NXO230" s="224"/>
      <c r="NXP230" s="335"/>
      <c r="NXQ230" s="335"/>
      <c r="NXR230" s="224"/>
      <c r="NXS230" s="424"/>
      <c r="NXT230" s="424"/>
      <c r="NXU230" s="333"/>
      <c r="NXV230" s="334"/>
      <c r="NXW230" s="424"/>
      <c r="NXX230" s="224"/>
      <c r="NXY230" s="224"/>
      <c r="NXZ230" s="335"/>
      <c r="NYA230" s="335"/>
      <c r="NYB230" s="224"/>
      <c r="NYC230" s="424"/>
      <c r="NYD230" s="424"/>
      <c r="NYE230" s="333"/>
      <c r="NYF230" s="334"/>
      <c r="NYG230" s="424"/>
      <c r="NYH230" s="224"/>
      <c r="NYI230" s="224"/>
      <c r="NYJ230" s="335"/>
      <c r="NYK230" s="335"/>
      <c r="NYL230" s="224"/>
      <c r="NYM230" s="424"/>
      <c r="NYN230" s="424"/>
      <c r="NYO230" s="333"/>
      <c r="NYP230" s="334"/>
      <c r="NYQ230" s="424"/>
      <c r="NYR230" s="224"/>
      <c r="NYS230" s="224"/>
      <c r="NYT230" s="335"/>
      <c r="NYU230" s="335"/>
      <c r="NYV230" s="224"/>
      <c r="NYW230" s="424"/>
      <c r="NYX230" s="424"/>
      <c r="NYY230" s="333"/>
      <c r="NYZ230" s="334"/>
      <c r="NZA230" s="424"/>
      <c r="NZB230" s="224"/>
      <c r="NZC230" s="224"/>
      <c r="NZD230" s="335"/>
      <c r="NZE230" s="335"/>
      <c r="NZF230" s="224"/>
      <c r="NZG230" s="424"/>
      <c r="NZH230" s="424"/>
      <c r="NZI230" s="333"/>
      <c r="NZJ230" s="334"/>
      <c r="NZK230" s="424"/>
      <c r="NZL230" s="224"/>
      <c r="NZM230" s="224"/>
      <c r="NZN230" s="335"/>
      <c r="NZO230" s="335"/>
      <c r="NZP230" s="224"/>
      <c r="NZQ230" s="424"/>
      <c r="NZR230" s="424"/>
      <c r="NZS230" s="333"/>
      <c r="NZT230" s="334"/>
      <c r="NZU230" s="424"/>
      <c r="NZV230" s="224"/>
      <c r="NZW230" s="224"/>
      <c r="NZX230" s="335"/>
      <c r="NZY230" s="335"/>
      <c r="NZZ230" s="224"/>
      <c r="OAA230" s="424"/>
      <c r="OAB230" s="424"/>
      <c r="OAC230" s="333"/>
      <c r="OAD230" s="334"/>
      <c r="OAE230" s="424"/>
      <c r="OAF230" s="224"/>
      <c r="OAG230" s="224"/>
      <c r="OAH230" s="335"/>
      <c r="OAI230" s="335"/>
      <c r="OAJ230" s="224"/>
      <c r="OAK230" s="424"/>
      <c r="OAL230" s="424"/>
      <c r="OAM230" s="333"/>
      <c r="OAN230" s="334"/>
      <c r="OAO230" s="424"/>
      <c r="OAP230" s="224"/>
      <c r="OAQ230" s="224"/>
      <c r="OAR230" s="335"/>
      <c r="OAS230" s="335"/>
      <c r="OAT230" s="224"/>
      <c r="OAU230" s="424"/>
      <c r="OAV230" s="424"/>
      <c r="OAW230" s="333"/>
      <c r="OAX230" s="334"/>
      <c r="OAY230" s="424"/>
      <c r="OAZ230" s="224"/>
      <c r="OBA230" s="224"/>
      <c r="OBB230" s="335"/>
      <c r="OBC230" s="335"/>
      <c r="OBD230" s="224"/>
      <c r="OBE230" s="424"/>
      <c r="OBF230" s="424"/>
      <c r="OBG230" s="333"/>
      <c r="OBH230" s="334"/>
      <c r="OBI230" s="424"/>
      <c r="OBJ230" s="224"/>
      <c r="OBK230" s="224"/>
      <c r="OBL230" s="335"/>
      <c r="OBM230" s="335"/>
      <c r="OBN230" s="224"/>
      <c r="OBO230" s="424"/>
      <c r="OBP230" s="424"/>
      <c r="OBQ230" s="333"/>
      <c r="OBR230" s="334"/>
      <c r="OBS230" s="424"/>
      <c r="OBT230" s="224"/>
      <c r="OBU230" s="224"/>
      <c r="OBV230" s="335"/>
      <c r="OBW230" s="335"/>
      <c r="OBX230" s="224"/>
      <c r="OBY230" s="424"/>
      <c r="OBZ230" s="424"/>
      <c r="OCA230" s="333"/>
      <c r="OCB230" s="334"/>
      <c r="OCC230" s="424"/>
      <c r="OCD230" s="224"/>
      <c r="OCE230" s="224"/>
      <c r="OCF230" s="335"/>
      <c r="OCG230" s="335"/>
      <c r="OCH230" s="224"/>
      <c r="OCI230" s="424"/>
      <c r="OCJ230" s="424"/>
      <c r="OCK230" s="333"/>
      <c r="OCL230" s="334"/>
      <c r="OCM230" s="424"/>
      <c r="OCN230" s="224"/>
      <c r="OCO230" s="224"/>
      <c r="OCP230" s="335"/>
      <c r="OCQ230" s="335"/>
      <c r="OCR230" s="224"/>
      <c r="OCS230" s="424"/>
      <c r="OCT230" s="424"/>
      <c r="OCU230" s="333"/>
      <c r="OCV230" s="334"/>
      <c r="OCW230" s="424"/>
      <c r="OCX230" s="224"/>
      <c r="OCY230" s="224"/>
      <c r="OCZ230" s="335"/>
      <c r="ODA230" s="335"/>
      <c r="ODB230" s="224"/>
      <c r="ODC230" s="424"/>
      <c r="ODD230" s="424"/>
      <c r="ODE230" s="333"/>
      <c r="ODF230" s="334"/>
      <c r="ODG230" s="424"/>
      <c r="ODH230" s="224"/>
      <c r="ODI230" s="224"/>
      <c r="ODJ230" s="335"/>
      <c r="ODK230" s="335"/>
      <c r="ODL230" s="224"/>
      <c r="ODM230" s="424"/>
      <c r="ODN230" s="424"/>
      <c r="ODO230" s="333"/>
      <c r="ODP230" s="334"/>
      <c r="ODQ230" s="424"/>
      <c r="ODR230" s="224"/>
      <c r="ODS230" s="224"/>
      <c r="ODT230" s="335"/>
      <c r="ODU230" s="335"/>
      <c r="ODV230" s="224"/>
      <c r="ODW230" s="424"/>
      <c r="ODX230" s="424"/>
      <c r="ODY230" s="333"/>
      <c r="ODZ230" s="334"/>
      <c r="OEA230" s="424"/>
      <c r="OEB230" s="224"/>
      <c r="OEC230" s="224"/>
      <c r="OED230" s="335"/>
      <c r="OEE230" s="335"/>
      <c r="OEF230" s="224"/>
      <c r="OEG230" s="424"/>
      <c r="OEH230" s="424"/>
      <c r="OEI230" s="333"/>
      <c r="OEJ230" s="334"/>
      <c r="OEK230" s="424"/>
      <c r="OEL230" s="224"/>
      <c r="OEM230" s="224"/>
      <c r="OEN230" s="335"/>
      <c r="OEO230" s="335"/>
      <c r="OEP230" s="224"/>
      <c r="OEQ230" s="424"/>
      <c r="OER230" s="424"/>
      <c r="OES230" s="333"/>
      <c r="OET230" s="334"/>
      <c r="OEU230" s="424"/>
      <c r="OEV230" s="224"/>
      <c r="OEW230" s="224"/>
      <c r="OEX230" s="335"/>
      <c r="OEY230" s="335"/>
      <c r="OEZ230" s="224"/>
      <c r="OFA230" s="424"/>
      <c r="OFB230" s="424"/>
      <c r="OFC230" s="333"/>
      <c r="OFD230" s="334"/>
      <c r="OFE230" s="424"/>
      <c r="OFF230" s="224"/>
      <c r="OFG230" s="224"/>
      <c r="OFH230" s="335"/>
      <c r="OFI230" s="335"/>
      <c r="OFJ230" s="224"/>
      <c r="OFK230" s="424"/>
      <c r="OFL230" s="424"/>
      <c r="OFM230" s="333"/>
      <c r="OFN230" s="334"/>
      <c r="OFO230" s="424"/>
      <c r="OFP230" s="224"/>
      <c r="OFQ230" s="224"/>
      <c r="OFR230" s="335"/>
      <c r="OFS230" s="335"/>
      <c r="OFT230" s="224"/>
      <c r="OFU230" s="424"/>
      <c r="OFV230" s="424"/>
      <c r="OFW230" s="333"/>
      <c r="OFX230" s="334"/>
      <c r="OFY230" s="424"/>
      <c r="OFZ230" s="224"/>
      <c r="OGA230" s="224"/>
      <c r="OGB230" s="335"/>
      <c r="OGC230" s="335"/>
      <c r="OGD230" s="224"/>
      <c r="OGE230" s="424"/>
      <c r="OGF230" s="424"/>
      <c r="OGG230" s="333"/>
      <c r="OGH230" s="334"/>
      <c r="OGI230" s="424"/>
      <c r="OGJ230" s="224"/>
      <c r="OGK230" s="224"/>
      <c r="OGL230" s="335"/>
      <c r="OGM230" s="335"/>
      <c r="OGN230" s="224"/>
      <c r="OGO230" s="424"/>
      <c r="OGP230" s="424"/>
      <c r="OGQ230" s="333"/>
      <c r="OGR230" s="334"/>
      <c r="OGS230" s="424"/>
      <c r="OGT230" s="224"/>
      <c r="OGU230" s="224"/>
      <c r="OGV230" s="335"/>
      <c r="OGW230" s="335"/>
      <c r="OGX230" s="224"/>
      <c r="OGY230" s="424"/>
      <c r="OGZ230" s="424"/>
      <c r="OHA230" s="333"/>
      <c r="OHB230" s="334"/>
      <c r="OHC230" s="424"/>
      <c r="OHD230" s="224"/>
      <c r="OHE230" s="224"/>
      <c r="OHF230" s="335"/>
      <c r="OHG230" s="335"/>
      <c r="OHH230" s="224"/>
      <c r="OHI230" s="424"/>
      <c r="OHJ230" s="424"/>
      <c r="OHK230" s="333"/>
      <c r="OHL230" s="334"/>
      <c r="OHM230" s="424"/>
      <c r="OHN230" s="224"/>
      <c r="OHO230" s="224"/>
      <c r="OHP230" s="335"/>
      <c r="OHQ230" s="335"/>
      <c r="OHR230" s="224"/>
      <c r="OHS230" s="424"/>
      <c r="OHT230" s="424"/>
      <c r="OHU230" s="333"/>
      <c r="OHV230" s="334"/>
      <c r="OHW230" s="424"/>
      <c r="OHX230" s="224"/>
      <c r="OHY230" s="224"/>
      <c r="OHZ230" s="335"/>
      <c r="OIA230" s="335"/>
      <c r="OIB230" s="224"/>
      <c r="OIC230" s="424"/>
      <c r="OID230" s="424"/>
      <c r="OIE230" s="333"/>
      <c r="OIF230" s="334"/>
      <c r="OIG230" s="424"/>
      <c r="OIH230" s="224"/>
      <c r="OII230" s="224"/>
      <c r="OIJ230" s="335"/>
      <c r="OIK230" s="335"/>
      <c r="OIL230" s="224"/>
      <c r="OIM230" s="424"/>
      <c r="OIN230" s="424"/>
      <c r="OIO230" s="333"/>
      <c r="OIP230" s="334"/>
      <c r="OIQ230" s="424"/>
      <c r="OIR230" s="224"/>
      <c r="OIS230" s="224"/>
      <c r="OIT230" s="335"/>
      <c r="OIU230" s="335"/>
      <c r="OIV230" s="224"/>
      <c r="OIW230" s="424"/>
      <c r="OIX230" s="424"/>
      <c r="OIY230" s="333"/>
      <c r="OIZ230" s="334"/>
      <c r="OJA230" s="424"/>
      <c r="OJB230" s="224"/>
      <c r="OJC230" s="224"/>
      <c r="OJD230" s="335"/>
      <c r="OJE230" s="335"/>
      <c r="OJF230" s="224"/>
      <c r="OJG230" s="424"/>
      <c r="OJH230" s="424"/>
      <c r="OJI230" s="333"/>
      <c r="OJJ230" s="334"/>
      <c r="OJK230" s="424"/>
      <c r="OJL230" s="224"/>
      <c r="OJM230" s="224"/>
      <c r="OJN230" s="335"/>
      <c r="OJO230" s="335"/>
      <c r="OJP230" s="224"/>
      <c r="OJQ230" s="424"/>
      <c r="OJR230" s="424"/>
      <c r="OJS230" s="333"/>
      <c r="OJT230" s="334"/>
      <c r="OJU230" s="424"/>
      <c r="OJV230" s="224"/>
      <c r="OJW230" s="224"/>
      <c r="OJX230" s="335"/>
      <c r="OJY230" s="335"/>
      <c r="OJZ230" s="224"/>
      <c r="OKA230" s="424"/>
      <c r="OKB230" s="424"/>
      <c r="OKC230" s="333"/>
      <c r="OKD230" s="334"/>
      <c r="OKE230" s="424"/>
      <c r="OKF230" s="224"/>
      <c r="OKG230" s="224"/>
      <c r="OKH230" s="335"/>
      <c r="OKI230" s="335"/>
      <c r="OKJ230" s="224"/>
      <c r="OKK230" s="424"/>
      <c r="OKL230" s="424"/>
      <c r="OKM230" s="333"/>
      <c r="OKN230" s="334"/>
      <c r="OKO230" s="424"/>
      <c r="OKP230" s="224"/>
      <c r="OKQ230" s="224"/>
      <c r="OKR230" s="335"/>
      <c r="OKS230" s="335"/>
      <c r="OKT230" s="224"/>
      <c r="OKU230" s="424"/>
      <c r="OKV230" s="424"/>
      <c r="OKW230" s="333"/>
      <c r="OKX230" s="334"/>
      <c r="OKY230" s="424"/>
      <c r="OKZ230" s="224"/>
      <c r="OLA230" s="224"/>
      <c r="OLB230" s="335"/>
      <c r="OLC230" s="335"/>
      <c r="OLD230" s="224"/>
      <c r="OLE230" s="424"/>
      <c r="OLF230" s="424"/>
      <c r="OLG230" s="333"/>
      <c r="OLH230" s="334"/>
      <c r="OLI230" s="424"/>
      <c r="OLJ230" s="224"/>
      <c r="OLK230" s="224"/>
      <c r="OLL230" s="335"/>
      <c r="OLM230" s="335"/>
      <c r="OLN230" s="224"/>
      <c r="OLO230" s="424"/>
      <c r="OLP230" s="424"/>
      <c r="OLQ230" s="333"/>
      <c r="OLR230" s="334"/>
      <c r="OLS230" s="424"/>
      <c r="OLT230" s="224"/>
      <c r="OLU230" s="224"/>
      <c r="OLV230" s="335"/>
      <c r="OLW230" s="335"/>
      <c r="OLX230" s="224"/>
      <c r="OLY230" s="424"/>
      <c r="OLZ230" s="424"/>
      <c r="OMA230" s="333"/>
      <c r="OMB230" s="334"/>
      <c r="OMC230" s="424"/>
      <c r="OMD230" s="224"/>
      <c r="OME230" s="224"/>
      <c r="OMF230" s="335"/>
      <c r="OMG230" s="335"/>
      <c r="OMH230" s="224"/>
      <c r="OMI230" s="424"/>
      <c r="OMJ230" s="424"/>
      <c r="OMK230" s="333"/>
      <c r="OML230" s="334"/>
      <c r="OMM230" s="424"/>
      <c r="OMN230" s="224"/>
      <c r="OMO230" s="224"/>
      <c r="OMP230" s="335"/>
      <c r="OMQ230" s="335"/>
      <c r="OMR230" s="224"/>
      <c r="OMS230" s="424"/>
      <c r="OMT230" s="424"/>
      <c r="OMU230" s="333"/>
      <c r="OMV230" s="334"/>
      <c r="OMW230" s="424"/>
      <c r="OMX230" s="224"/>
      <c r="OMY230" s="224"/>
      <c r="OMZ230" s="335"/>
      <c r="ONA230" s="335"/>
      <c r="ONB230" s="224"/>
      <c r="ONC230" s="424"/>
      <c r="OND230" s="424"/>
      <c r="ONE230" s="333"/>
      <c r="ONF230" s="334"/>
      <c r="ONG230" s="424"/>
      <c r="ONH230" s="224"/>
      <c r="ONI230" s="224"/>
      <c r="ONJ230" s="335"/>
      <c r="ONK230" s="335"/>
      <c r="ONL230" s="224"/>
      <c r="ONM230" s="424"/>
      <c r="ONN230" s="424"/>
      <c r="ONO230" s="333"/>
      <c r="ONP230" s="334"/>
      <c r="ONQ230" s="424"/>
      <c r="ONR230" s="224"/>
      <c r="ONS230" s="224"/>
      <c r="ONT230" s="335"/>
      <c r="ONU230" s="335"/>
      <c r="ONV230" s="224"/>
      <c r="ONW230" s="424"/>
      <c r="ONX230" s="424"/>
      <c r="ONY230" s="333"/>
      <c r="ONZ230" s="334"/>
      <c r="OOA230" s="424"/>
      <c r="OOB230" s="224"/>
      <c r="OOC230" s="224"/>
      <c r="OOD230" s="335"/>
      <c r="OOE230" s="335"/>
      <c r="OOF230" s="224"/>
      <c r="OOG230" s="424"/>
      <c r="OOH230" s="424"/>
      <c r="OOI230" s="333"/>
      <c r="OOJ230" s="334"/>
      <c r="OOK230" s="424"/>
      <c r="OOL230" s="224"/>
      <c r="OOM230" s="224"/>
      <c r="OON230" s="335"/>
      <c r="OOO230" s="335"/>
      <c r="OOP230" s="224"/>
      <c r="OOQ230" s="424"/>
      <c r="OOR230" s="424"/>
      <c r="OOS230" s="333"/>
      <c r="OOT230" s="334"/>
      <c r="OOU230" s="424"/>
      <c r="OOV230" s="224"/>
      <c r="OOW230" s="224"/>
      <c r="OOX230" s="335"/>
      <c r="OOY230" s="335"/>
      <c r="OOZ230" s="224"/>
      <c r="OPA230" s="424"/>
      <c r="OPB230" s="424"/>
      <c r="OPC230" s="333"/>
      <c r="OPD230" s="334"/>
      <c r="OPE230" s="424"/>
      <c r="OPF230" s="224"/>
      <c r="OPG230" s="224"/>
      <c r="OPH230" s="335"/>
      <c r="OPI230" s="335"/>
      <c r="OPJ230" s="224"/>
      <c r="OPK230" s="424"/>
      <c r="OPL230" s="424"/>
      <c r="OPM230" s="333"/>
      <c r="OPN230" s="334"/>
      <c r="OPO230" s="424"/>
      <c r="OPP230" s="224"/>
      <c r="OPQ230" s="224"/>
      <c r="OPR230" s="335"/>
      <c r="OPS230" s="335"/>
      <c r="OPT230" s="224"/>
      <c r="OPU230" s="424"/>
      <c r="OPV230" s="424"/>
      <c r="OPW230" s="333"/>
      <c r="OPX230" s="334"/>
      <c r="OPY230" s="424"/>
      <c r="OPZ230" s="224"/>
      <c r="OQA230" s="224"/>
      <c r="OQB230" s="335"/>
      <c r="OQC230" s="335"/>
      <c r="OQD230" s="224"/>
      <c r="OQE230" s="424"/>
      <c r="OQF230" s="424"/>
      <c r="OQG230" s="333"/>
      <c r="OQH230" s="334"/>
      <c r="OQI230" s="424"/>
      <c r="OQJ230" s="224"/>
      <c r="OQK230" s="224"/>
      <c r="OQL230" s="335"/>
      <c r="OQM230" s="335"/>
      <c r="OQN230" s="224"/>
      <c r="OQO230" s="424"/>
      <c r="OQP230" s="424"/>
      <c r="OQQ230" s="333"/>
      <c r="OQR230" s="334"/>
      <c r="OQS230" s="424"/>
      <c r="OQT230" s="224"/>
      <c r="OQU230" s="224"/>
      <c r="OQV230" s="335"/>
      <c r="OQW230" s="335"/>
      <c r="OQX230" s="224"/>
      <c r="OQY230" s="424"/>
      <c r="OQZ230" s="424"/>
      <c r="ORA230" s="333"/>
      <c r="ORB230" s="334"/>
      <c r="ORC230" s="424"/>
      <c r="ORD230" s="224"/>
      <c r="ORE230" s="224"/>
      <c r="ORF230" s="335"/>
      <c r="ORG230" s="335"/>
      <c r="ORH230" s="224"/>
      <c r="ORI230" s="424"/>
      <c r="ORJ230" s="424"/>
      <c r="ORK230" s="333"/>
      <c r="ORL230" s="334"/>
      <c r="ORM230" s="424"/>
      <c r="ORN230" s="224"/>
      <c r="ORO230" s="224"/>
      <c r="ORP230" s="335"/>
      <c r="ORQ230" s="335"/>
      <c r="ORR230" s="224"/>
      <c r="ORS230" s="424"/>
      <c r="ORT230" s="424"/>
      <c r="ORU230" s="333"/>
      <c r="ORV230" s="334"/>
      <c r="ORW230" s="424"/>
      <c r="ORX230" s="224"/>
      <c r="ORY230" s="224"/>
      <c r="ORZ230" s="335"/>
      <c r="OSA230" s="335"/>
      <c r="OSB230" s="224"/>
      <c r="OSC230" s="424"/>
      <c r="OSD230" s="424"/>
      <c r="OSE230" s="333"/>
      <c r="OSF230" s="334"/>
      <c r="OSG230" s="424"/>
      <c r="OSH230" s="224"/>
      <c r="OSI230" s="224"/>
      <c r="OSJ230" s="335"/>
      <c r="OSK230" s="335"/>
      <c r="OSL230" s="224"/>
      <c r="OSM230" s="424"/>
      <c r="OSN230" s="424"/>
      <c r="OSO230" s="333"/>
      <c r="OSP230" s="334"/>
      <c r="OSQ230" s="424"/>
      <c r="OSR230" s="224"/>
      <c r="OSS230" s="224"/>
      <c r="OST230" s="335"/>
      <c r="OSU230" s="335"/>
      <c r="OSV230" s="224"/>
      <c r="OSW230" s="424"/>
      <c r="OSX230" s="424"/>
      <c r="OSY230" s="333"/>
      <c r="OSZ230" s="334"/>
      <c r="OTA230" s="424"/>
      <c r="OTB230" s="224"/>
      <c r="OTC230" s="224"/>
      <c r="OTD230" s="335"/>
      <c r="OTE230" s="335"/>
      <c r="OTF230" s="224"/>
      <c r="OTG230" s="424"/>
      <c r="OTH230" s="424"/>
      <c r="OTI230" s="333"/>
      <c r="OTJ230" s="334"/>
      <c r="OTK230" s="424"/>
      <c r="OTL230" s="224"/>
      <c r="OTM230" s="224"/>
      <c r="OTN230" s="335"/>
      <c r="OTO230" s="335"/>
      <c r="OTP230" s="224"/>
      <c r="OTQ230" s="424"/>
      <c r="OTR230" s="424"/>
      <c r="OTS230" s="333"/>
      <c r="OTT230" s="334"/>
      <c r="OTU230" s="424"/>
      <c r="OTV230" s="224"/>
      <c r="OTW230" s="224"/>
      <c r="OTX230" s="335"/>
      <c r="OTY230" s="335"/>
      <c r="OTZ230" s="224"/>
      <c r="OUA230" s="424"/>
      <c r="OUB230" s="424"/>
      <c r="OUC230" s="333"/>
      <c r="OUD230" s="334"/>
      <c r="OUE230" s="424"/>
      <c r="OUF230" s="224"/>
      <c r="OUG230" s="224"/>
      <c r="OUH230" s="335"/>
      <c r="OUI230" s="335"/>
      <c r="OUJ230" s="224"/>
      <c r="OUK230" s="424"/>
      <c r="OUL230" s="424"/>
      <c r="OUM230" s="333"/>
      <c r="OUN230" s="334"/>
      <c r="OUO230" s="424"/>
      <c r="OUP230" s="224"/>
      <c r="OUQ230" s="224"/>
      <c r="OUR230" s="335"/>
      <c r="OUS230" s="335"/>
      <c r="OUT230" s="224"/>
      <c r="OUU230" s="424"/>
      <c r="OUV230" s="424"/>
      <c r="OUW230" s="333"/>
      <c r="OUX230" s="334"/>
      <c r="OUY230" s="424"/>
      <c r="OUZ230" s="224"/>
      <c r="OVA230" s="224"/>
      <c r="OVB230" s="335"/>
      <c r="OVC230" s="335"/>
      <c r="OVD230" s="224"/>
      <c r="OVE230" s="424"/>
      <c r="OVF230" s="424"/>
      <c r="OVG230" s="333"/>
      <c r="OVH230" s="334"/>
      <c r="OVI230" s="424"/>
      <c r="OVJ230" s="224"/>
      <c r="OVK230" s="224"/>
      <c r="OVL230" s="335"/>
      <c r="OVM230" s="335"/>
      <c r="OVN230" s="224"/>
      <c r="OVO230" s="424"/>
      <c r="OVP230" s="424"/>
      <c r="OVQ230" s="333"/>
      <c r="OVR230" s="334"/>
      <c r="OVS230" s="424"/>
      <c r="OVT230" s="224"/>
      <c r="OVU230" s="224"/>
      <c r="OVV230" s="335"/>
      <c r="OVW230" s="335"/>
      <c r="OVX230" s="224"/>
      <c r="OVY230" s="424"/>
      <c r="OVZ230" s="424"/>
      <c r="OWA230" s="333"/>
      <c r="OWB230" s="334"/>
      <c r="OWC230" s="424"/>
      <c r="OWD230" s="224"/>
      <c r="OWE230" s="224"/>
      <c r="OWF230" s="335"/>
      <c r="OWG230" s="335"/>
      <c r="OWH230" s="224"/>
      <c r="OWI230" s="424"/>
      <c r="OWJ230" s="424"/>
      <c r="OWK230" s="333"/>
      <c r="OWL230" s="334"/>
      <c r="OWM230" s="424"/>
      <c r="OWN230" s="224"/>
      <c r="OWO230" s="224"/>
      <c r="OWP230" s="335"/>
      <c r="OWQ230" s="335"/>
      <c r="OWR230" s="224"/>
      <c r="OWS230" s="424"/>
      <c r="OWT230" s="424"/>
      <c r="OWU230" s="333"/>
      <c r="OWV230" s="334"/>
      <c r="OWW230" s="424"/>
      <c r="OWX230" s="224"/>
      <c r="OWY230" s="224"/>
      <c r="OWZ230" s="335"/>
      <c r="OXA230" s="335"/>
      <c r="OXB230" s="224"/>
      <c r="OXC230" s="424"/>
      <c r="OXD230" s="424"/>
      <c r="OXE230" s="333"/>
      <c r="OXF230" s="334"/>
      <c r="OXG230" s="424"/>
      <c r="OXH230" s="224"/>
      <c r="OXI230" s="224"/>
      <c r="OXJ230" s="335"/>
      <c r="OXK230" s="335"/>
      <c r="OXL230" s="224"/>
      <c r="OXM230" s="424"/>
      <c r="OXN230" s="424"/>
      <c r="OXO230" s="333"/>
      <c r="OXP230" s="334"/>
      <c r="OXQ230" s="424"/>
      <c r="OXR230" s="224"/>
      <c r="OXS230" s="224"/>
      <c r="OXT230" s="335"/>
      <c r="OXU230" s="335"/>
      <c r="OXV230" s="224"/>
      <c r="OXW230" s="424"/>
      <c r="OXX230" s="424"/>
      <c r="OXY230" s="333"/>
      <c r="OXZ230" s="334"/>
      <c r="OYA230" s="424"/>
      <c r="OYB230" s="224"/>
      <c r="OYC230" s="224"/>
      <c r="OYD230" s="335"/>
      <c r="OYE230" s="335"/>
      <c r="OYF230" s="224"/>
      <c r="OYG230" s="424"/>
      <c r="OYH230" s="424"/>
      <c r="OYI230" s="333"/>
      <c r="OYJ230" s="334"/>
      <c r="OYK230" s="424"/>
      <c r="OYL230" s="224"/>
      <c r="OYM230" s="224"/>
      <c r="OYN230" s="335"/>
      <c r="OYO230" s="335"/>
      <c r="OYP230" s="224"/>
      <c r="OYQ230" s="424"/>
      <c r="OYR230" s="424"/>
      <c r="OYS230" s="333"/>
      <c r="OYT230" s="334"/>
      <c r="OYU230" s="424"/>
      <c r="OYV230" s="224"/>
      <c r="OYW230" s="224"/>
      <c r="OYX230" s="335"/>
      <c r="OYY230" s="335"/>
      <c r="OYZ230" s="224"/>
      <c r="OZA230" s="424"/>
      <c r="OZB230" s="424"/>
      <c r="OZC230" s="333"/>
      <c r="OZD230" s="334"/>
      <c r="OZE230" s="424"/>
      <c r="OZF230" s="224"/>
      <c r="OZG230" s="224"/>
      <c r="OZH230" s="335"/>
      <c r="OZI230" s="335"/>
      <c r="OZJ230" s="224"/>
      <c r="OZK230" s="424"/>
      <c r="OZL230" s="424"/>
      <c r="OZM230" s="333"/>
      <c r="OZN230" s="334"/>
      <c r="OZO230" s="424"/>
      <c r="OZP230" s="224"/>
      <c r="OZQ230" s="224"/>
      <c r="OZR230" s="335"/>
      <c r="OZS230" s="335"/>
      <c r="OZT230" s="224"/>
      <c r="OZU230" s="424"/>
      <c r="OZV230" s="424"/>
      <c r="OZW230" s="333"/>
      <c r="OZX230" s="334"/>
      <c r="OZY230" s="424"/>
      <c r="OZZ230" s="224"/>
      <c r="PAA230" s="224"/>
      <c r="PAB230" s="335"/>
      <c r="PAC230" s="335"/>
      <c r="PAD230" s="224"/>
      <c r="PAE230" s="424"/>
      <c r="PAF230" s="424"/>
      <c r="PAG230" s="333"/>
      <c r="PAH230" s="334"/>
      <c r="PAI230" s="424"/>
      <c r="PAJ230" s="224"/>
      <c r="PAK230" s="224"/>
      <c r="PAL230" s="335"/>
      <c r="PAM230" s="335"/>
      <c r="PAN230" s="224"/>
      <c r="PAO230" s="424"/>
      <c r="PAP230" s="424"/>
      <c r="PAQ230" s="333"/>
      <c r="PAR230" s="334"/>
      <c r="PAS230" s="424"/>
      <c r="PAT230" s="224"/>
      <c r="PAU230" s="224"/>
      <c r="PAV230" s="335"/>
      <c r="PAW230" s="335"/>
      <c r="PAX230" s="224"/>
      <c r="PAY230" s="424"/>
      <c r="PAZ230" s="424"/>
      <c r="PBA230" s="333"/>
      <c r="PBB230" s="334"/>
      <c r="PBC230" s="424"/>
      <c r="PBD230" s="224"/>
      <c r="PBE230" s="224"/>
      <c r="PBF230" s="335"/>
      <c r="PBG230" s="335"/>
      <c r="PBH230" s="224"/>
      <c r="PBI230" s="424"/>
      <c r="PBJ230" s="424"/>
      <c r="PBK230" s="333"/>
      <c r="PBL230" s="334"/>
      <c r="PBM230" s="424"/>
      <c r="PBN230" s="224"/>
      <c r="PBO230" s="224"/>
      <c r="PBP230" s="335"/>
      <c r="PBQ230" s="335"/>
      <c r="PBR230" s="224"/>
      <c r="PBS230" s="424"/>
      <c r="PBT230" s="424"/>
      <c r="PBU230" s="333"/>
      <c r="PBV230" s="334"/>
      <c r="PBW230" s="424"/>
      <c r="PBX230" s="224"/>
      <c r="PBY230" s="224"/>
      <c r="PBZ230" s="335"/>
      <c r="PCA230" s="335"/>
      <c r="PCB230" s="224"/>
      <c r="PCC230" s="424"/>
      <c r="PCD230" s="424"/>
      <c r="PCE230" s="333"/>
      <c r="PCF230" s="334"/>
      <c r="PCG230" s="424"/>
      <c r="PCH230" s="224"/>
      <c r="PCI230" s="224"/>
      <c r="PCJ230" s="335"/>
      <c r="PCK230" s="335"/>
      <c r="PCL230" s="224"/>
      <c r="PCM230" s="424"/>
      <c r="PCN230" s="424"/>
      <c r="PCO230" s="333"/>
      <c r="PCP230" s="334"/>
      <c r="PCQ230" s="424"/>
      <c r="PCR230" s="224"/>
      <c r="PCS230" s="224"/>
      <c r="PCT230" s="335"/>
      <c r="PCU230" s="335"/>
      <c r="PCV230" s="224"/>
      <c r="PCW230" s="424"/>
      <c r="PCX230" s="424"/>
      <c r="PCY230" s="333"/>
      <c r="PCZ230" s="334"/>
      <c r="PDA230" s="424"/>
      <c r="PDB230" s="224"/>
      <c r="PDC230" s="224"/>
      <c r="PDD230" s="335"/>
      <c r="PDE230" s="335"/>
      <c r="PDF230" s="224"/>
      <c r="PDG230" s="424"/>
      <c r="PDH230" s="424"/>
      <c r="PDI230" s="333"/>
      <c r="PDJ230" s="334"/>
      <c r="PDK230" s="424"/>
      <c r="PDL230" s="224"/>
      <c r="PDM230" s="224"/>
      <c r="PDN230" s="335"/>
      <c r="PDO230" s="335"/>
      <c r="PDP230" s="224"/>
      <c r="PDQ230" s="424"/>
      <c r="PDR230" s="424"/>
      <c r="PDS230" s="333"/>
      <c r="PDT230" s="334"/>
      <c r="PDU230" s="424"/>
      <c r="PDV230" s="224"/>
      <c r="PDW230" s="224"/>
      <c r="PDX230" s="335"/>
      <c r="PDY230" s="335"/>
      <c r="PDZ230" s="224"/>
      <c r="PEA230" s="424"/>
      <c r="PEB230" s="424"/>
      <c r="PEC230" s="333"/>
      <c r="PED230" s="334"/>
      <c r="PEE230" s="424"/>
      <c r="PEF230" s="224"/>
      <c r="PEG230" s="224"/>
      <c r="PEH230" s="335"/>
      <c r="PEI230" s="335"/>
      <c r="PEJ230" s="224"/>
      <c r="PEK230" s="424"/>
      <c r="PEL230" s="424"/>
      <c r="PEM230" s="333"/>
      <c r="PEN230" s="334"/>
      <c r="PEO230" s="424"/>
      <c r="PEP230" s="224"/>
      <c r="PEQ230" s="224"/>
      <c r="PER230" s="335"/>
      <c r="PES230" s="335"/>
      <c r="PET230" s="224"/>
      <c r="PEU230" s="424"/>
      <c r="PEV230" s="424"/>
      <c r="PEW230" s="333"/>
      <c r="PEX230" s="334"/>
      <c r="PEY230" s="424"/>
      <c r="PEZ230" s="224"/>
      <c r="PFA230" s="224"/>
      <c r="PFB230" s="335"/>
      <c r="PFC230" s="335"/>
      <c r="PFD230" s="224"/>
      <c r="PFE230" s="424"/>
      <c r="PFF230" s="424"/>
      <c r="PFG230" s="333"/>
      <c r="PFH230" s="334"/>
      <c r="PFI230" s="424"/>
      <c r="PFJ230" s="224"/>
      <c r="PFK230" s="224"/>
      <c r="PFL230" s="335"/>
      <c r="PFM230" s="335"/>
      <c r="PFN230" s="224"/>
      <c r="PFO230" s="424"/>
      <c r="PFP230" s="424"/>
      <c r="PFQ230" s="333"/>
      <c r="PFR230" s="334"/>
      <c r="PFS230" s="424"/>
      <c r="PFT230" s="224"/>
      <c r="PFU230" s="224"/>
      <c r="PFV230" s="335"/>
      <c r="PFW230" s="335"/>
      <c r="PFX230" s="224"/>
      <c r="PFY230" s="424"/>
      <c r="PFZ230" s="424"/>
      <c r="PGA230" s="333"/>
      <c r="PGB230" s="334"/>
      <c r="PGC230" s="424"/>
      <c r="PGD230" s="224"/>
      <c r="PGE230" s="224"/>
      <c r="PGF230" s="335"/>
      <c r="PGG230" s="335"/>
      <c r="PGH230" s="224"/>
      <c r="PGI230" s="424"/>
      <c r="PGJ230" s="424"/>
      <c r="PGK230" s="333"/>
      <c r="PGL230" s="334"/>
      <c r="PGM230" s="424"/>
      <c r="PGN230" s="224"/>
      <c r="PGO230" s="224"/>
      <c r="PGP230" s="335"/>
      <c r="PGQ230" s="335"/>
      <c r="PGR230" s="224"/>
      <c r="PGS230" s="424"/>
      <c r="PGT230" s="424"/>
      <c r="PGU230" s="333"/>
      <c r="PGV230" s="334"/>
      <c r="PGW230" s="424"/>
      <c r="PGX230" s="224"/>
      <c r="PGY230" s="224"/>
      <c r="PGZ230" s="335"/>
      <c r="PHA230" s="335"/>
      <c r="PHB230" s="224"/>
      <c r="PHC230" s="424"/>
      <c r="PHD230" s="424"/>
      <c r="PHE230" s="333"/>
      <c r="PHF230" s="334"/>
      <c r="PHG230" s="424"/>
      <c r="PHH230" s="224"/>
      <c r="PHI230" s="224"/>
      <c r="PHJ230" s="335"/>
      <c r="PHK230" s="335"/>
      <c r="PHL230" s="224"/>
      <c r="PHM230" s="424"/>
      <c r="PHN230" s="424"/>
      <c r="PHO230" s="333"/>
      <c r="PHP230" s="334"/>
      <c r="PHQ230" s="424"/>
      <c r="PHR230" s="224"/>
      <c r="PHS230" s="224"/>
      <c r="PHT230" s="335"/>
      <c r="PHU230" s="335"/>
      <c r="PHV230" s="224"/>
      <c r="PHW230" s="424"/>
      <c r="PHX230" s="424"/>
      <c r="PHY230" s="333"/>
      <c r="PHZ230" s="334"/>
      <c r="PIA230" s="424"/>
      <c r="PIB230" s="224"/>
      <c r="PIC230" s="224"/>
      <c r="PID230" s="335"/>
      <c r="PIE230" s="335"/>
      <c r="PIF230" s="224"/>
      <c r="PIG230" s="424"/>
      <c r="PIH230" s="424"/>
      <c r="PII230" s="333"/>
      <c r="PIJ230" s="334"/>
      <c r="PIK230" s="424"/>
      <c r="PIL230" s="224"/>
      <c r="PIM230" s="224"/>
      <c r="PIN230" s="335"/>
      <c r="PIO230" s="335"/>
      <c r="PIP230" s="224"/>
      <c r="PIQ230" s="424"/>
      <c r="PIR230" s="424"/>
      <c r="PIS230" s="333"/>
      <c r="PIT230" s="334"/>
      <c r="PIU230" s="424"/>
      <c r="PIV230" s="224"/>
      <c r="PIW230" s="224"/>
      <c r="PIX230" s="335"/>
      <c r="PIY230" s="335"/>
      <c r="PIZ230" s="224"/>
      <c r="PJA230" s="424"/>
      <c r="PJB230" s="424"/>
      <c r="PJC230" s="333"/>
      <c r="PJD230" s="334"/>
      <c r="PJE230" s="424"/>
      <c r="PJF230" s="224"/>
      <c r="PJG230" s="224"/>
      <c r="PJH230" s="335"/>
      <c r="PJI230" s="335"/>
      <c r="PJJ230" s="224"/>
      <c r="PJK230" s="424"/>
      <c r="PJL230" s="424"/>
      <c r="PJM230" s="333"/>
      <c r="PJN230" s="334"/>
      <c r="PJO230" s="424"/>
      <c r="PJP230" s="224"/>
      <c r="PJQ230" s="224"/>
      <c r="PJR230" s="335"/>
      <c r="PJS230" s="335"/>
      <c r="PJT230" s="224"/>
      <c r="PJU230" s="424"/>
      <c r="PJV230" s="424"/>
      <c r="PJW230" s="333"/>
      <c r="PJX230" s="334"/>
      <c r="PJY230" s="424"/>
      <c r="PJZ230" s="224"/>
      <c r="PKA230" s="224"/>
      <c r="PKB230" s="335"/>
      <c r="PKC230" s="335"/>
      <c r="PKD230" s="224"/>
      <c r="PKE230" s="424"/>
      <c r="PKF230" s="424"/>
      <c r="PKG230" s="333"/>
      <c r="PKH230" s="334"/>
      <c r="PKI230" s="424"/>
      <c r="PKJ230" s="224"/>
      <c r="PKK230" s="224"/>
      <c r="PKL230" s="335"/>
      <c r="PKM230" s="335"/>
      <c r="PKN230" s="224"/>
      <c r="PKO230" s="424"/>
      <c r="PKP230" s="424"/>
      <c r="PKQ230" s="333"/>
      <c r="PKR230" s="334"/>
      <c r="PKS230" s="424"/>
      <c r="PKT230" s="224"/>
      <c r="PKU230" s="224"/>
      <c r="PKV230" s="335"/>
      <c r="PKW230" s="335"/>
      <c r="PKX230" s="224"/>
      <c r="PKY230" s="424"/>
      <c r="PKZ230" s="424"/>
      <c r="PLA230" s="333"/>
      <c r="PLB230" s="334"/>
      <c r="PLC230" s="424"/>
      <c r="PLD230" s="224"/>
      <c r="PLE230" s="224"/>
      <c r="PLF230" s="335"/>
      <c r="PLG230" s="335"/>
      <c r="PLH230" s="224"/>
      <c r="PLI230" s="424"/>
      <c r="PLJ230" s="424"/>
      <c r="PLK230" s="333"/>
      <c r="PLL230" s="334"/>
      <c r="PLM230" s="424"/>
      <c r="PLN230" s="224"/>
      <c r="PLO230" s="224"/>
      <c r="PLP230" s="335"/>
      <c r="PLQ230" s="335"/>
      <c r="PLR230" s="224"/>
      <c r="PLS230" s="424"/>
      <c r="PLT230" s="424"/>
      <c r="PLU230" s="333"/>
      <c r="PLV230" s="334"/>
      <c r="PLW230" s="424"/>
      <c r="PLX230" s="224"/>
      <c r="PLY230" s="224"/>
      <c r="PLZ230" s="335"/>
      <c r="PMA230" s="335"/>
      <c r="PMB230" s="224"/>
      <c r="PMC230" s="424"/>
      <c r="PMD230" s="424"/>
      <c r="PME230" s="333"/>
      <c r="PMF230" s="334"/>
      <c r="PMG230" s="424"/>
      <c r="PMH230" s="224"/>
      <c r="PMI230" s="224"/>
      <c r="PMJ230" s="335"/>
      <c r="PMK230" s="335"/>
      <c r="PML230" s="224"/>
      <c r="PMM230" s="424"/>
      <c r="PMN230" s="424"/>
      <c r="PMO230" s="333"/>
      <c r="PMP230" s="334"/>
      <c r="PMQ230" s="424"/>
      <c r="PMR230" s="224"/>
      <c r="PMS230" s="224"/>
      <c r="PMT230" s="335"/>
      <c r="PMU230" s="335"/>
      <c r="PMV230" s="224"/>
      <c r="PMW230" s="424"/>
      <c r="PMX230" s="424"/>
      <c r="PMY230" s="333"/>
      <c r="PMZ230" s="334"/>
      <c r="PNA230" s="424"/>
      <c r="PNB230" s="224"/>
      <c r="PNC230" s="224"/>
      <c r="PND230" s="335"/>
      <c r="PNE230" s="335"/>
      <c r="PNF230" s="224"/>
      <c r="PNG230" s="424"/>
      <c r="PNH230" s="424"/>
      <c r="PNI230" s="333"/>
      <c r="PNJ230" s="334"/>
      <c r="PNK230" s="424"/>
      <c r="PNL230" s="224"/>
      <c r="PNM230" s="224"/>
      <c r="PNN230" s="335"/>
      <c r="PNO230" s="335"/>
      <c r="PNP230" s="224"/>
      <c r="PNQ230" s="424"/>
      <c r="PNR230" s="424"/>
      <c r="PNS230" s="333"/>
      <c r="PNT230" s="334"/>
      <c r="PNU230" s="424"/>
      <c r="PNV230" s="224"/>
      <c r="PNW230" s="224"/>
      <c r="PNX230" s="335"/>
      <c r="PNY230" s="335"/>
      <c r="PNZ230" s="224"/>
      <c r="POA230" s="424"/>
      <c r="POB230" s="424"/>
      <c r="POC230" s="333"/>
      <c r="POD230" s="334"/>
      <c r="POE230" s="424"/>
      <c r="POF230" s="224"/>
      <c r="POG230" s="224"/>
      <c r="POH230" s="335"/>
      <c r="POI230" s="335"/>
      <c r="POJ230" s="224"/>
      <c r="POK230" s="424"/>
      <c r="POL230" s="424"/>
      <c r="POM230" s="333"/>
      <c r="PON230" s="334"/>
      <c r="POO230" s="424"/>
      <c r="POP230" s="224"/>
      <c r="POQ230" s="224"/>
      <c r="POR230" s="335"/>
      <c r="POS230" s="335"/>
      <c r="POT230" s="224"/>
      <c r="POU230" s="424"/>
      <c r="POV230" s="424"/>
      <c r="POW230" s="333"/>
      <c r="POX230" s="334"/>
      <c r="POY230" s="424"/>
      <c r="POZ230" s="224"/>
      <c r="PPA230" s="224"/>
      <c r="PPB230" s="335"/>
      <c r="PPC230" s="335"/>
      <c r="PPD230" s="224"/>
      <c r="PPE230" s="424"/>
      <c r="PPF230" s="424"/>
      <c r="PPG230" s="333"/>
      <c r="PPH230" s="334"/>
      <c r="PPI230" s="424"/>
      <c r="PPJ230" s="224"/>
      <c r="PPK230" s="224"/>
      <c r="PPL230" s="335"/>
      <c r="PPM230" s="335"/>
      <c r="PPN230" s="224"/>
      <c r="PPO230" s="424"/>
      <c r="PPP230" s="424"/>
      <c r="PPQ230" s="333"/>
      <c r="PPR230" s="334"/>
      <c r="PPS230" s="424"/>
      <c r="PPT230" s="224"/>
      <c r="PPU230" s="224"/>
      <c r="PPV230" s="335"/>
      <c r="PPW230" s="335"/>
      <c r="PPX230" s="224"/>
      <c r="PPY230" s="424"/>
      <c r="PPZ230" s="424"/>
      <c r="PQA230" s="333"/>
      <c r="PQB230" s="334"/>
      <c r="PQC230" s="424"/>
      <c r="PQD230" s="224"/>
      <c r="PQE230" s="224"/>
      <c r="PQF230" s="335"/>
      <c r="PQG230" s="335"/>
      <c r="PQH230" s="224"/>
      <c r="PQI230" s="424"/>
      <c r="PQJ230" s="424"/>
      <c r="PQK230" s="333"/>
      <c r="PQL230" s="334"/>
      <c r="PQM230" s="424"/>
      <c r="PQN230" s="224"/>
      <c r="PQO230" s="224"/>
      <c r="PQP230" s="335"/>
      <c r="PQQ230" s="335"/>
      <c r="PQR230" s="224"/>
      <c r="PQS230" s="424"/>
      <c r="PQT230" s="424"/>
      <c r="PQU230" s="333"/>
      <c r="PQV230" s="334"/>
      <c r="PQW230" s="424"/>
      <c r="PQX230" s="224"/>
      <c r="PQY230" s="224"/>
      <c r="PQZ230" s="335"/>
      <c r="PRA230" s="335"/>
      <c r="PRB230" s="224"/>
      <c r="PRC230" s="424"/>
      <c r="PRD230" s="424"/>
      <c r="PRE230" s="333"/>
      <c r="PRF230" s="334"/>
      <c r="PRG230" s="424"/>
      <c r="PRH230" s="224"/>
      <c r="PRI230" s="224"/>
      <c r="PRJ230" s="335"/>
      <c r="PRK230" s="335"/>
      <c r="PRL230" s="224"/>
      <c r="PRM230" s="424"/>
      <c r="PRN230" s="424"/>
      <c r="PRO230" s="333"/>
      <c r="PRP230" s="334"/>
      <c r="PRQ230" s="424"/>
      <c r="PRR230" s="224"/>
      <c r="PRS230" s="224"/>
      <c r="PRT230" s="335"/>
      <c r="PRU230" s="335"/>
      <c r="PRV230" s="224"/>
      <c r="PRW230" s="424"/>
      <c r="PRX230" s="424"/>
      <c r="PRY230" s="333"/>
      <c r="PRZ230" s="334"/>
      <c r="PSA230" s="424"/>
      <c r="PSB230" s="224"/>
      <c r="PSC230" s="224"/>
      <c r="PSD230" s="335"/>
      <c r="PSE230" s="335"/>
      <c r="PSF230" s="224"/>
      <c r="PSG230" s="424"/>
      <c r="PSH230" s="424"/>
      <c r="PSI230" s="333"/>
      <c r="PSJ230" s="334"/>
      <c r="PSK230" s="424"/>
      <c r="PSL230" s="224"/>
      <c r="PSM230" s="224"/>
      <c r="PSN230" s="335"/>
      <c r="PSO230" s="335"/>
      <c r="PSP230" s="224"/>
      <c r="PSQ230" s="424"/>
      <c r="PSR230" s="424"/>
      <c r="PSS230" s="333"/>
      <c r="PST230" s="334"/>
      <c r="PSU230" s="424"/>
      <c r="PSV230" s="224"/>
      <c r="PSW230" s="224"/>
      <c r="PSX230" s="335"/>
      <c r="PSY230" s="335"/>
      <c r="PSZ230" s="224"/>
      <c r="PTA230" s="424"/>
      <c r="PTB230" s="424"/>
      <c r="PTC230" s="333"/>
      <c r="PTD230" s="334"/>
      <c r="PTE230" s="424"/>
      <c r="PTF230" s="224"/>
      <c r="PTG230" s="224"/>
      <c r="PTH230" s="335"/>
      <c r="PTI230" s="335"/>
      <c r="PTJ230" s="224"/>
      <c r="PTK230" s="424"/>
      <c r="PTL230" s="424"/>
      <c r="PTM230" s="333"/>
      <c r="PTN230" s="334"/>
      <c r="PTO230" s="424"/>
      <c r="PTP230" s="224"/>
      <c r="PTQ230" s="224"/>
      <c r="PTR230" s="335"/>
      <c r="PTS230" s="335"/>
      <c r="PTT230" s="224"/>
      <c r="PTU230" s="424"/>
      <c r="PTV230" s="424"/>
      <c r="PTW230" s="333"/>
      <c r="PTX230" s="334"/>
      <c r="PTY230" s="424"/>
      <c r="PTZ230" s="224"/>
      <c r="PUA230" s="224"/>
      <c r="PUB230" s="335"/>
      <c r="PUC230" s="335"/>
      <c r="PUD230" s="224"/>
      <c r="PUE230" s="424"/>
      <c r="PUF230" s="424"/>
      <c r="PUG230" s="333"/>
      <c r="PUH230" s="334"/>
      <c r="PUI230" s="424"/>
      <c r="PUJ230" s="224"/>
      <c r="PUK230" s="224"/>
      <c r="PUL230" s="335"/>
      <c r="PUM230" s="335"/>
      <c r="PUN230" s="224"/>
      <c r="PUO230" s="424"/>
      <c r="PUP230" s="424"/>
      <c r="PUQ230" s="333"/>
      <c r="PUR230" s="334"/>
      <c r="PUS230" s="424"/>
      <c r="PUT230" s="224"/>
      <c r="PUU230" s="224"/>
      <c r="PUV230" s="335"/>
      <c r="PUW230" s="335"/>
      <c r="PUX230" s="224"/>
      <c r="PUY230" s="424"/>
      <c r="PUZ230" s="424"/>
      <c r="PVA230" s="333"/>
      <c r="PVB230" s="334"/>
      <c r="PVC230" s="424"/>
      <c r="PVD230" s="224"/>
      <c r="PVE230" s="224"/>
      <c r="PVF230" s="335"/>
      <c r="PVG230" s="335"/>
      <c r="PVH230" s="224"/>
      <c r="PVI230" s="424"/>
      <c r="PVJ230" s="424"/>
      <c r="PVK230" s="333"/>
      <c r="PVL230" s="334"/>
      <c r="PVM230" s="424"/>
      <c r="PVN230" s="224"/>
      <c r="PVO230" s="224"/>
      <c r="PVP230" s="335"/>
      <c r="PVQ230" s="335"/>
      <c r="PVR230" s="224"/>
      <c r="PVS230" s="424"/>
      <c r="PVT230" s="424"/>
      <c r="PVU230" s="333"/>
      <c r="PVV230" s="334"/>
      <c r="PVW230" s="424"/>
      <c r="PVX230" s="224"/>
      <c r="PVY230" s="224"/>
      <c r="PVZ230" s="335"/>
      <c r="PWA230" s="335"/>
      <c r="PWB230" s="224"/>
      <c r="PWC230" s="424"/>
      <c r="PWD230" s="424"/>
      <c r="PWE230" s="333"/>
      <c r="PWF230" s="334"/>
      <c r="PWG230" s="424"/>
      <c r="PWH230" s="224"/>
      <c r="PWI230" s="224"/>
      <c r="PWJ230" s="335"/>
      <c r="PWK230" s="335"/>
      <c r="PWL230" s="224"/>
      <c r="PWM230" s="424"/>
      <c r="PWN230" s="424"/>
      <c r="PWO230" s="333"/>
      <c r="PWP230" s="334"/>
      <c r="PWQ230" s="424"/>
      <c r="PWR230" s="224"/>
      <c r="PWS230" s="224"/>
      <c r="PWT230" s="335"/>
      <c r="PWU230" s="335"/>
      <c r="PWV230" s="224"/>
      <c r="PWW230" s="424"/>
      <c r="PWX230" s="424"/>
      <c r="PWY230" s="333"/>
      <c r="PWZ230" s="334"/>
      <c r="PXA230" s="424"/>
      <c r="PXB230" s="224"/>
      <c r="PXC230" s="224"/>
      <c r="PXD230" s="335"/>
      <c r="PXE230" s="335"/>
      <c r="PXF230" s="224"/>
      <c r="PXG230" s="424"/>
      <c r="PXH230" s="424"/>
      <c r="PXI230" s="333"/>
      <c r="PXJ230" s="334"/>
      <c r="PXK230" s="424"/>
      <c r="PXL230" s="224"/>
      <c r="PXM230" s="224"/>
      <c r="PXN230" s="335"/>
      <c r="PXO230" s="335"/>
      <c r="PXP230" s="224"/>
      <c r="PXQ230" s="424"/>
      <c r="PXR230" s="424"/>
      <c r="PXS230" s="333"/>
      <c r="PXT230" s="334"/>
      <c r="PXU230" s="424"/>
      <c r="PXV230" s="224"/>
      <c r="PXW230" s="224"/>
      <c r="PXX230" s="335"/>
      <c r="PXY230" s="335"/>
      <c r="PXZ230" s="224"/>
      <c r="PYA230" s="424"/>
      <c r="PYB230" s="424"/>
      <c r="PYC230" s="333"/>
      <c r="PYD230" s="334"/>
      <c r="PYE230" s="424"/>
      <c r="PYF230" s="224"/>
      <c r="PYG230" s="224"/>
      <c r="PYH230" s="335"/>
      <c r="PYI230" s="335"/>
      <c r="PYJ230" s="224"/>
      <c r="PYK230" s="424"/>
      <c r="PYL230" s="424"/>
      <c r="PYM230" s="333"/>
      <c r="PYN230" s="334"/>
      <c r="PYO230" s="424"/>
      <c r="PYP230" s="224"/>
      <c r="PYQ230" s="224"/>
      <c r="PYR230" s="335"/>
      <c r="PYS230" s="335"/>
      <c r="PYT230" s="224"/>
      <c r="PYU230" s="424"/>
      <c r="PYV230" s="424"/>
      <c r="PYW230" s="333"/>
      <c r="PYX230" s="334"/>
      <c r="PYY230" s="424"/>
      <c r="PYZ230" s="224"/>
      <c r="PZA230" s="224"/>
      <c r="PZB230" s="335"/>
      <c r="PZC230" s="335"/>
      <c r="PZD230" s="224"/>
      <c r="PZE230" s="424"/>
      <c r="PZF230" s="424"/>
      <c r="PZG230" s="333"/>
      <c r="PZH230" s="334"/>
      <c r="PZI230" s="424"/>
      <c r="PZJ230" s="224"/>
      <c r="PZK230" s="224"/>
      <c r="PZL230" s="335"/>
      <c r="PZM230" s="335"/>
      <c r="PZN230" s="224"/>
      <c r="PZO230" s="424"/>
      <c r="PZP230" s="424"/>
      <c r="PZQ230" s="333"/>
      <c r="PZR230" s="334"/>
      <c r="PZS230" s="424"/>
      <c r="PZT230" s="224"/>
      <c r="PZU230" s="224"/>
      <c r="PZV230" s="335"/>
      <c r="PZW230" s="335"/>
      <c r="PZX230" s="224"/>
      <c r="PZY230" s="424"/>
      <c r="PZZ230" s="424"/>
      <c r="QAA230" s="333"/>
      <c r="QAB230" s="334"/>
      <c r="QAC230" s="424"/>
      <c r="QAD230" s="224"/>
      <c r="QAE230" s="224"/>
      <c r="QAF230" s="335"/>
      <c r="QAG230" s="335"/>
      <c r="QAH230" s="224"/>
      <c r="QAI230" s="424"/>
      <c r="QAJ230" s="424"/>
      <c r="QAK230" s="333"/>
      <c r="QAL230" s="334"/>
      <c r="QAM230" s="424"/>
      <c r="QAN230" s="224"/>
      <c r="QAO230" s="224"/>
      <c r="QAP230" s="335"/>
      <c r="QAQ230" s="335"/>
      <c r="QAR230" s="224"/>
      <c r="QAS230" s="424"/>
      <c r="QAT230" s="424"/>
      <c r="QAU230" s="333"/>
      <c r="QAV230" s="334"/>
      <c r="QAW230" s="424"/>
      <c r="QAX230" s="224"/>
      <c r="QAY230" s="224"/>
      <c r="QAZ230" s="335"/>
      <c r="QBA230" s="335"/>
      <c r="QBB230" s="224"/>
      <c r="QBC230" s="424"/>
      <c r="QBD230" s="424"/>
      <c r="QBE230" s="333"/>
      <c r="QBF230" s="334"/>
      <c r="QBG230" s="424"/>
      <c r="QBH230" s="224"/>
      <c r="QBI230" s="224"/>
      <c r="QBJ230" s="335"/>
      <c r="QBK230" s="335"/>
      <c r="QBL230" s="224"/>
      <c r="QBM230" s="424"/>
      <c r="QBN230" s="424"/>
      <c r="QBO230" s="333"/>
      <c r="QBP230" s="334"/>
      <c r="QBQ230" s="424"/>
      <c r="QBR230" s="224"/>
      <c r="QBS230" s="224"/>
      <c r="QBT230" s="335"/>
      <c r="QBU230" s="335"/>
      <c r="QBV230" s="224"/>
      <c r="QBW230" s="424"/>
      <c r="QBX230" s="424"/>
      <c r="QBY230" s="333"/>
      <c r="QBZ230" s="334"/>
      <c r="QCA230" s="424"/>
      <c r="QCB230" s="224"/>
      <c r="QCC230" s="224"/>
      <c r="QCD230" s="335"/>
      <c r="QCE230" s="335"/>
      <c r="QCF230" s="224"/>
      <c r="QCG230" s="424"/>
      <c r="QCH230" s="424"/>
      <c r="QCI230" s="333"/>
      <c r="QCJ230" s="334"/>
      <c r="QCK230" s="424"/>
      <c r="QCL230" s="224"/>
      <c r="QCM230" s="224"/>
      <c r="QCN230" s="335"/>
      <c r="QCO230" s="335"/>
      <c r="QCP230" s="224"/>
      <c r="QCQ230" s="424"/>
      <c r="QCR230" s="424"/>
      <c r="QCS230" s="333"/>
      <c r="QCT230" s="334"/>
      <c r="QCU230" s="424"/>
      <c r="QCV230" s="224"/>
      <c r="QCW230" s="224"/>
      <c r="QCX230" s="335"/>
      <c r="QCY230" s="335"/>
      <c r="QCZ230" s="224"/>
      <c r="QDA230" s="424"/>
      <c r="QDB230" s="424"/>
      <c r="QDC230" s="333"/>
      <c r="QDD230" s="334"/>
      <c r="QDE230" s="424"/>
      <c r="QDF230" s="224"/>
      <c r="QDG230" s="224"/>
      <c r="QDH230" s="335"/>
      <c r="QDI230" s="335"/>
      <c r="QDJ230" s="224"/>
      <c r="QDK230" s="424"/>
      <c r="QDL230" s="424"/>
      <c r="QDM230" s="333"/>
      <c r="QDN230" s="334"/>
      <c r="QDO230" s="424"/>
      <c r="QDP230" s="224"/>
      <c r="QDQ230" s="224"/>
      <c r="QDR230" s="335"/>
      <c r="QDS230" s="335"/>
      <c r="QDT230" s="224"/>
      <c r="QDU230" s="424"/>
      <c r="QDV230" s="424"/>
      <c r="QDW230" s="333"/>
      <c r="QDX230" s="334"/>
      <c r="QDY230" s="424"/>
      <c r="QDZ230" s="224"/>
      <c r="QEA230" s="224"/>
      <c r="QEB230" s="335"/>
      <c r="QEC230" s="335"/>
      <c r="QED230" s="224"/>
      <c r="QEE230" s="424"/>
      <c r="QEF230" s="424"/>
      <c r="QEG230" s="333"/>
      <c r="QEH230" s="334"/>
      <c r="QEI230" s="424"/>
      <c r="QEJ230" s="224"/>
      <c r="QEK230" s="224"/>
      <c r="QEL230" s="335"/>
      <c r="QEM230" s="335"/>
      <c r="QEN230" s="224"/>
      <c r="QEO230" s="424"/>
      <c r="QEP230" s="424"/>
      <c r="QEQ230" s="333"/>
      <c r="QER230" s="334"/>
      <c r="QES230" s="424"/>
      <c r="QET230" s="224"/>
      <c r="QEU230" s="224"/>
      <c r="QEV230" s="335"/>
      <c r="QEW230" s="335"/>
      <c r="QEX230" s="224"/>
      <c r="QEY230" s="424"/>
      <c r="QEZ230" s="424"/>
      <c r="QFA230" s="333"/>
      <c r="QFB230" s="334"/>
      <c r="QFC230" s="424"/>
      <c r="QFD230" s="224"/>
      <c r="QFE230" s="224"/>
      <c r="QFF230" s="335"/>
      <c r="QFG230" s="335"/>
      <c r="QFH230" s="224"/>
      <c r="QFI230" s="424"/>
      <c r="QFJ230" s="424"/>
      <c r="QFK230" s="333"/>
      <c r="QFL230" s="334"/>
      <c r="QFM230" s="424"/>
      <c r="QFN230" s="224"/>
      <c r="QFO230" s="224"/>
      <c r="QFP230" s="335"/>
      <c r="QFQ230" s="335"/>
      <c r="QFR230" s="224"/>
      <c r="QFS230" s="424"/>
      <c r="QFT230" s="424"/>
      <c r="QFU230" s="333"/>
      <c r="QFV230" s="334"/>
      <c r="QFW230" s="424"/>
      <c r="QFX230" s="224"/>
      <c r="QFY230" s="224"/>
      <c r="QFZ230" s="335"/>
      <c r="QGA230" s="335"/>
      <c r="QGB230" s="224"/>
      <c r="QGC230" s="424"/>
      <c r="QGD230" s="424"/>
      <c r="QGE230" s="333"/>
      <c r="QGF230" s="334"/>
      <c r="QGG230" s="424"/>
      <c r="QGH230" s="224"/>
      <c r="QGI230" s="224"/>
      <c r="QGJ230" s="335"/>
      <c r="QGK230" s="335"/>
      <c r="QGL230" s="224"/>
      <c r="QGM230" s="424"/>
      <c r="QGN230" s="424"/>
      <c r="QGO230" s="333"/>
      <c r="QGP230" s="334"/>
      <c r="QGQ230" s="424"/>
      <c r="QGR230" s="224"/>
      <c r="QGS230" s="224"/>
      <c r="QGT230" s="335"/>
      <c r="QGU230" s="335"/>
      <c r="QGV230" s="224"/>
      <c r="QGW230" s="424"/>
      <c r="QGX230" s="424"/>
      <c r="QGY230" s="333"/>
      <c r="QGZ230" s="334"/>
      <c r="QHA230" s="424"/>
      <c r="QHB230" s="224"/>
      <c r="QHC230" s="224"/>
      <c r="QHD230" s="335"/>
      <c r="QHE230" s="335"/>
      <c r="QHF230" s="224"/>
      <c r="QHG230" s="424"/>
      <c r="QHH230" s="424"/>
      <c r="QHI230" s="333"/>
      <c r="QHJ230" s="334"/>
      <c r="QHK230" s="424"/>
      <c r="QHL230" s="224"/>
      <c r="QHM230" s="224"/>
      <c r="QHN230" s="335"/>
      <c r="QHO230" s="335"/>
      <c r="QHP230" s="224"/>
      <c r="QHQ230" s="424"/>
      <c r="QHR230" s="424"/>
      <c r="QHS230" s="333"/>
      <c r="QHT230" s="334"/>
      <c r="QHU230" s="424"/>
      <c r="QHV230" s="224"/>
      <c r="QHW230" s="224"/>
      <c r="QHX230" s="335"/>
      <c r="QHY230" s="335"/>
      <c r="QHZ230" s="224"/>
      <c r="QIA230" s="424"/>
      <c r="QIB230" s="424"/>
      <c r="QIC230" s="333"/>
      <c r="QID230" s="334"/>
      <c r="QIE230" s="424"/>
      <c r="QIF230" s="224"/>
      <c r="QIG230" s="224"/>
      <c r="QIH230" s="335"/>
      <c r="QII230" s="335"/>
      <c r="QIJ230" s="224"/>
      <c r="QIK230" s="424"/>
      <c r="QIL230" s="424"/>
      <c r="QIM230" s="333"/>
      <c r="QIN230" s="334"/>
      <c r="QIO230" s="424"/>
      <c r="QIP230" s="224"/>
      <c r="QIQ230" s="224"/>
      <c r="QIR230" s="335"/>
      <c r="QIS230" s="335"/>
      <c r="QIT230" s="224"/>
      <c r="QIU230" s="424"/>
      <c r="QIV230" s="424"/>
      <c r="QIW230" s="333"/>
      <c r="QIX230" s="334"/>
      <c r="QIY230" s="424"/>
      <c r="QIZ230" s="224"/>
      <c r="QJA230" s="224"/>
      <c r="QJB230" s="335"/>
      <c r="QJC230" s="335"/>
      <c r="QJD230" s="224"/>
      <c r="QJE230" s="424"/>
      <c r="QJF230" s="424"/>
      <c r="QJG230" s="333"/>
      <c r="QJH230" s="334"/>
      <c r="QJI230" s="424"/>
      <c r="QJJ230" s="224"/>
      <c r="QJK230" s="224"/>
      <c r="QJL230" s="335"/>
      <c r="QJM230" s="335"/>
      <c r="QJN230" s="224"/>
      <c r="QJO230" s="424"/>
      <c r="QJP230" s="424"/>
      <c r="QJQ230" s="333"/>
      <c r="QJR230" s="334"/>
      <c r="QJS230" s="424"/>
      <c r="QJT230" s="224"/>
      <c r="QJU230" s="224"/>
      <c r="QJV230" s="335"/>
      <c r="QJW230" s="335"/>
      <c r="QJX230" s="224"/>
      <c r="QJY230" s="424"/>
      <c r="QJZ230" s="424"/>
      <c r="QKA230" s="333"/>
      <c r="QKB230" s="334"/>
      <c r="QKC230" s="424"/>
      <c r="QKD230" s="224"/>
      <c r="QKE230" s="224"/>
      <c r="QKF230" s="335"/>
      <c r="QKG230" s="335"/>
      <c r="QKH230" s="224"/>
      <c r="QKI230" s="424"/>
      <c r="QKJ230" s="424"/>
      <c r="QKK230" s="333"/>
      <c r="QKL230" s="334"/>
      <c r="QKM230" s="424"/>
      <c r="QKN230" s="224"/>
      <c r="QKO230" s="224"/>
      <c r="QKP230" s="335"/>
      <c r="QKQ230" s="335"/>
      <c r="QKR230" s="224"/>
      <c r="QKS230" s="424"/>
      <c r="QKT230" s="424"/>
      <c r="QKU230" s="333"/>
      <c r="QKV230" s="334"/>
      <c r="QKW230" s="424"/>
      <c r="QKX230" s="224"/>
      <c r="QKY230" s="224"/>
      <c r="QKZ230" s="335"/>
      <c r="QLA230" s="335"/>
      <c r="QLB230" s="224"/>
      <c r="QLC230" s="424"/>
      <c r="QLD230" s="424"/>
      <c r="QLE230" s="333"/>
      <c r="QLF230" s="334"/>
      <c r="QLG230" s="424"/>
      <c r="QLH230" s="224"/>
      <c r="QLI230" s="224"/>
      <c r="QLJ230" s="335"/>
      <c r="QLK230" s="335"/>
      <c r="QLL230" s="224"/>
      <c r="QLM230" s="424"/>
      <c r="QLN230" s="424"/>
      <c r="QLO230" s="333"/>
      <c r="QLP230" s="334"/>
      <c r="QLQ230" s="424"/>
      <c r="QLR230" s="224"/>
      <c r="QLS230" s="224"/>
      <c r="QLT230" s="335"/>
      <c r="QLU230" s="335"/>
      <c r="QLV230" s="224"/>
      <c r="QLW230" s="424"/>
      <c r="QLX230" s="424"/>
      <c r="QLY230" s="333"/>
      <c r="QLZ230" s="334"/>
      <c r="QMA230" s="424"/>
      <c r="QMB230" s="224"/>
      <c r="QMC230" s="224"/>
      <c r="QMD230" s="335"/>
      <c r="QME230" s="335"/>
      <c r="QMF230" s="224"/>
      <c r="QMG230" s="424"/>
      <c r="QMH230" s="424"/>
      <c r="QMI230" s="333"/>
      <c r="QMJ230" s="334"/>
      <c r="QMK230" s="424"/>
      <c r="QML230" s="224"/>
      <c r="QMM230" s="224"/>
      <c r="QMN230" s="335"/>
      <c r="QMO230" s="335"/>
      <c r="QMP230" s="224"/>
      <c r="QMQ230" s="424"/>
      <c r="QMR230" s="424"/>
      <c r="QMS230" s="333"/>
      <c r="QMT230" s="334"/>
      <c r="QMU230" s="424"/>
      <c r="QMV230" s="224"/>
      <c r="QMW230" s="224"/>
      <c r="QMX230" s="335"/>
      <c r="QMY230" s="335"/>
      <c r="QMZ230" s="224"/>
      <c r="QNA230" s="424"/>
      <c r="QNB230" s="424"/>
      <c r="QNC230" s="333"/>
      <c r="QND230" s="334"/>
      <c r="QNE230" s="424"/>
      <c r="QNF230" s="224"/>
      <c r="QNG230" s="224"/>
      <c r="QNH230" s="335"/>
      <c r="QNI230" s="335"/>
      <c r="QNJ230" s="224"/>
      <c r="QNK230" s="424"/>
      <c r="QNL230" s="424"/>
      <c r="QNM230" s="333"/>
      <c r="QNN230" s="334"/>
      <c r="QNO230" s="424"/>
      <c r="QNP230" s="224"/>
      <c r="QNQ230" s="224"/>
      <c r="QNR230" s="335"/>
      <c r="QNS230" s="335"/>
      <c r="QNT230" s="224"/>
      <c r="QNU230" s="424"/>
      <c r="QNV230" s="424"/>
      <c r="QNW230" s="333"/>
      <c r="QNX230" s="334"/>
      <c r="QNY230" s="424"/>
      <c r="QNZ230" s="224"/>
      <c r="QOA230" s="224"/>
      <c r="QOB230" s="335"/>
      <c r="QOC230" s="335"/>
      <c r="QOD230" s="224"/>
      <c r="QOE230" s="424"/>
      <c r="QOF230" s="424"/>
      <c r="QOG230" s="333"/>
      <c r="QOH230" s="334"/>
      <c r="QOI230" s="424"/>
      <c r="QOJ230" s="224"/>
      <c r="QOK230" s="224"/>
      <c r="QOL230" s="335"/>
      <c r="QOM230" s="335"/>
      <c r="QON230" s="224"/>
      <c r="QOO230" s="424"/>
      <c r="QOP230" s="424"/>
      <c r="QOQ230" s="333"/>
      <c r="QOR230" s="334"/>
      <c r="QOS230" s="424"/>
      <c r="QOT230" s="224"/>
      <c r="QOU230" s="224"/>
      <c r="QOV230" s="335"/>
      <c r="QOW230" s="335"/>
      <c r="QOX230" s="224"/>
      <c r="QOY230" s="424"/>
      <c r="QOZ230" s="424"/>
      <c r="QPA230" s="333"/>
      <c r="QPB230" s="334"/>
      <c r="QPC230" s="424"/>
      <c r="QPD230" s="224"/>
      <c r="QPE230" s="224"/>
      <c r="QPF230" s="335"/>
      <c r="QPG230" s="335"/>
      <c r="QPH230" s="224"/>
      <c r="QPI230" s="424"/>
      <c r="QPJ230" s="424"/>
      <c r="QPK230" s="333"/>
      <c r="QPL230" s="334"/>
      <c r="QPM230" s="424"/>
      <c r="QPN230" s="224"/>
      <c r="QPO230" s="224"/>
      <c r="QPP230" s="335"/>
      <c r="QPQ230" s="335"/>
      <c r="QPR230" s="224"/>
      <c r="QPS230" s="424"/>
      <c r="QPT230" s="424"/>
      <c r="QPU230" s="333"/>
      <c r="QPV230" s="334"/>
      <c r="QPW230" s="424"/>
      <c r="QPX230" s="224"/>
      <c r="QPY230" s="224"/>
      <c r="QPZ230" s="335"/>
      <c r="QQA230" s="335"/>
      <c r="QQB230" s="224"/>
      <c r="QQC230" s="424"/>
      <c r="QQD230" s="424"/>
      <c r="QQE230" s="333"/>
      <c r="QQF230" s="334"/>
      <c r="QQG230" s="424"/>
      <c r="QQH230" s="224"/>
      <c r="QQI230" s="224"/>
      <c r="QQJ230" s="335"/>
      <c r="QQK230" s="335"/>
      <c r="QQL230" s="224"/>
      <c r="QQM230" s="424"/>
      <c r="QQN230" s="424"/>
      <c r="QQO230" s="333"/>
      <c r="QQP230" s="334"/>
      <c r="QQQ230" s="424"/>
      <c r="QQR230" s="224"/>
      <c r="QQS230" s="224"/>
      <c r="QQT230" s="335"/>
      <c r="QQU230" s="335"/>
      <c r="QQV230" s="224"/>
      <c r="QQW230" s="424"/>
      <c r="QQX230" s="424"/>
      <c r="QQY230" s="333"/>
      <c r="QQZ230" s="334"/>
      <c r="QRA230" s="424"/>
      <c r="QRB230" s="224"/>
      <c r="QRC230" s="224"/>
      <c r="QRD230" s="335"/>
      <c r="QRE230" s="335"/>
      <c r="QRF230" s="224"/>
      <c r="QRG230" s="424"/>
      <c r="QRH230" s="424"/>
      <c r="QRI230" s="333"/>
      <c r="QRJ230" s="334"/>
      <c r="QRK230" s="424"/>
      <c r="QRL230" s="224"/>
      <c r="QRM230" s="224"/>
      <c r="QRN230" s="335"/>
      <c r="QRO230" s="335"/>
      <c r="QRP230" s="224"/>
      <c r="QRQ230" s="424"/>
      <c r="QRR230" s="424"/>
      <c r="QRS230" s="333"/>
      <c r="QRT230" s="334"/>
      <c r="QRU230" s="424"/>
      <c r="QRV230" s="224"/>
      <c r="QRW230" s="224"/>
      <c r="QRX230" s="335"/>
      <c r="QRY230" s="335"/>
      <c r="QRZ230" s="224"/>
      <c r="QSA230" s="424"/>
      <c r="QSB230" s="424"/>
      <c r="QSC230" s="333"/>
      <c r="QSD230" s="334"/>
      <c r="QSE230" s="424"/>
      <c r="QSF230" s="224"/>
      <c r="QSG230" s="224"/>
      <c r="QSH230" s="335"/>
      <c r="QSI230" s="335"/>
      <c r="QSJ230" s="224"/>
      <c r="QSK230" s="424"/>
      <c r="QSL230" s="424"/>
      <c r="QSM230" s="333"/>
      <c r="QSN230" s="334"/>
      <c r="QSO230" s="424"/>
      <c r="QSP230" s="224"/>
      <c r="QSQ230" s="224"/>
      <c r="QSR230" s="335"/>
      <c r="QSS230" s="335"/>
      <c r="QST230" s="224"/>
      <c r="QSU230" s="424"/>
      <c r="QSV230" s="424"/>
      <c r="QSW230" s="333"/>
      <c r="QSX230" s="334"/>
      <c r="QSY230" s="424"/>
      <c r="QSZ230" s="224"/>
      <c r="QTA230" s="224"/>
      <c r="QTB230" s="335"/>
      <c r="QTC230" s="335"/>
      <c r="QTD230" s="224"/>
      <c r="QTE230" s="424"/>
      <c r="QTF230" s="424"/>
      <c r="QTG230" s="333"/>
      <c r="QTH230" s="334"/>
      <c r="QTI230" s="424"/>
      <c r="QTJ230" s="224"/>
      <c r="QTK230" s="224"/>
      <c r="QTL230" s="335"/>
      <c r="QTM230" s="335"/>
      <c r="QTN230" s="224"/>
      <c r="QTO230" s="424"/>
      <c r="QTP230" s="424"/>
      <c r="QTQ230" s="333"/>
      <c r="QTR230" s="334"/>
      <c r="QTS230" s="424"/>
      <c r="QTT230" s="224"/>
      <c r="QTU230" s="224"/>
      <c r="QTV230" s="335"/>
      <c r="QTW230" s="335"/>
      <c r="QTX230" s="224"/>
      <c r="QTY230" s="424"/>
      <c r="QTZ230" s="424"/>
      <c r="QUA230" s="333"/>
      <c r="QUB230" s="334"/>
      <c r="QUC230" s="424"/>
      <c r="QUD230" s="224"/>
      <c r="QUE230" s="224"/>
      <c r="QUF230" s="335"/>
      <c r="QUG230" s="335"/>
      <c r="QUH230" s="224"/>
      <c r="QUI230" s="424"/>
      <c r="QUJ230" s="424"/>
      <c r="QUK230" s="333"/>
      <c r="QUL230" s="334"/>
      <c r="QUM230" s="424"/>
      <c r="QUN230" s="224"/>
      <c r="QUO230" s="224"/>
      <c r="QUP230" s="335"/>
      <c r="QUQ230" s="335"/>
      <c r="QUR230" s="224"/>
      <c r="QUS230" s="424"/>
      <c r="QUT230" s="424"/>
      <c r="QUU230" s="333"/>
      <c r="QUV230" s="334"/>
      <c r="QUW230" s="424"/>
      <c r="QUX230" s="224"/>
      <c r="QUY230" s="224"/>
      <c r="QUZ230" s="335"/>
      <c r="QVA230" s="335"/>
      <c r="QVB230" s="224"/>
      <c r="QVC230" s="424"/>
      <c r="QVD230" s="424"/>
      <c r="QVE230" s="333"/>
      <c r="QVF230" s="334"/>
      <c r="QVG230" s="424"/>
      <c r="QVH230" s="224"/>
      <c r="QVI230" s="224"/>
      <c r="QVJ230" s="335"/>
      <c r="QVK230" s="335"/>
      <c r="QVL230" s="224"/>
      <c r="QVM230" s="424"/>
      <c r="QVN230" s="424"/>
      <c r="QVO230" s="333"/>
      <c r="QVP230" s="334"/>
      <c r="QVQ230" s="424"/>
      <c r="QVR230" s="224"/>
      <c r="QVS230" s="224"/>
      <c r="QVT230" s="335"/>
      <c r="QVU230" s="335"/>
      <c r="QVV230" s="224"/>
      <c r="QVW230" s="424"/>
      <c r="QVX230" s="424"/>
      <c r="QVY230" s="333"/>
      <c r="QVZ230" s="334"/>
      <c r="QWA230" s="424"/>
      <c r="QWB230" s="224"/>
      <c r="QWC230" s="224"/>
      <c r="QWD230" s="335"/>
      <c r="QWE230" s="335"/>
      <c r="QWF230" s="224"/>
      <c r="QWG230" s="424"/>
      <c r="QWH230" s="424"/>
      <c r="QWI230" s="333"/>
      <c r="QWJ230" s="334"/>
      <c r="QWK230" s="424"/>
      <c r="QWL230" s="224"/>
      <c r="QWM230" s="224"/>
      <c r="QWN230" s="335"/>
      <c r="QWO230" s="335"/>
      <c r="QWP230" s="224"/>
      <c r="QWQ230" s="424"/>
      <c r="QWR230" s="424"/>
      <c r="QWS230" s="333"/>
      <c r="QWT230" s="334"/>
      <c r="QWU230" s="424"/>
      <c r="QWV230" s="224"/>
      <c r="QWW230" s="224"/>
      <c r="QWX230" s="335"/>
      <c r="QWY230" s="335"/>
      <c r="QWZ230" s="224"/>
      <c r="QXA230" s="424"/>
      <c r="QXB230" s="424"/>
      <c r="QXC230" s="333"/>
      <c r="QXD230" s="334"/>
      <c r="QXE230" s="424"/>
      <c r="QXF230" s="224"/>
      <c r="QXG230" s="224"/>
      <c r="QXH230" s="335"/>
      <c r="QXI230" s="335"/>
      <c r="QXJ230" s="224"/>
      <c r="QXK230" s="424"/>
      <c r="QXL230" s="424"/>
      <c r="QXM230" s="333"/>
      <c r="QXN230" s="334"/>
      <c r="QXO230" s="424"/>
      <c r="QXP230" s="224"/>
      <c r="QXQ230" s="224"/>
      <c r="QXR230" s="335"/>
      <c r="QXS230" s="335"/>
      <c r="QXT230" s="224"/>
      <c r="QXU230" s="424"/>
      <c r="QXV230" s="424"/>
      <c r="QXW230" s="333"/>
      <c r="QXX230" s="334"/>
      <c r="QXY230" s="424"/>
      <c r="QXZ230" s="224"/>
      <c r="QYA230" s="224"/>
      <c r="QYB230" s="335"/>
      <c r="QYC230" s="335"/>
      <c r="QYD230" s="224"/>
      <c r="QYE230" s="424"/>
      <c r="QYF230" s="424"/>
      <c r="QYG230" s="333"/>
      <c r="QYH230" s="334"/>
      <c r="QYI230" s="424"/>
      <c r="QYJ230" s="224"/>
      <c r="QYK230" s="224"/>
      <c r="QYL230" s="335"/>
      <c r="QYM230" s="335"/>
      <c r="QYN230" s="224"/>
      <c r="QYO230" s="424"/>
      <c r="QYP230" s="424"/>
      <c r="QYQ230" s="333"/>
      <c r="QYR230" s="334"/>
      <c r="QYS230" s="424"/>
      <c r="QYT230" s="224"/>
      <c r="QYU230" s="224"/>
      <c r="QYV230" s="335"/>
      <c r="QYW230" s="335"/>
      <c r="QYX230" s="224"/>
      <c r="QYY230" s="424"/>
      <c r="QYZ230" s="424"/>
      <c r="QZA230" s="333"/>
      <c r="QZB230" s="334"/>
      <c r="QZC230" s="424"/>
      <c r="QZD230" s="224"/>
      <c r="QZE230" s="224"/>
      <c r="QZF230" s="335"/>
      <c r="QZG230" s="335"/>
      <c r="QZH230" s="224"/>
      <c r="QZI230" s="424"/>
      <c r="QZJ230" s="424"/>
      <c r="QZK230" s="333"/>
      <c r="QZL230" s="334"/>
      <c r="QZM230" s="424"/>
      <c r="QZN230" s="224"/>
      <c r="QZO230" s="224"/>
      <c r="QZP230" s="335"/>
      <c r="QZQ230" s="335"/>
      <c r="QZR230" s="224"/>
      <c r="QZS230" s="424"/>
      <c r="QZT230" s="424"/>
      <c r="QZU230" s="333"/>
      <c r="QZV230" s="334"/>
      <c r="QZW230" s="424"/>
      <c r="QZX230" s="224"/>
      <c r="QZY230" s="224"/>
      <c r="QZZ230" s="335"/>
      <c r="RAA230" s="335"/>
      <c r="RAB230" s="224"/>
      <c r="RAC230" s="424"/>
      <c r="RAD230" s="424"/>
      <c r="RAE230" s="333"/>
      <c r="RAF230" s="334"/>
      <c r="RAG230" s="424"/>
      <c r="RAH230" s="224"/>
      <c r="RAI230" s="224"/>
      <c r="RAJ230" s="335"/>
      <c r="RAK230" s="335"/>
      <c r="RAL230" s="224"/>
      <c r="RAM230" s="424"/>
      <c r="RAN230" s="424"/>
      <c r="RAO230" s="333"/>
      <c r="RAP230" s="334"/>
      <c r="RAQ230" s="424"/>
      <c r="RAR230" s="224"/>
      <c r="RAS230" s="224"/>
      <c r="RAT230" s="335"/>
      <c r="RAU230" s="335"/>
      <c r="RAV230" s="224"/>
      <c r="RAW230" s="424"/>
      <c r="RAX230" s="424"/>
      <c r="RAY230" s="333"/>
      <c r="RAZ230" s="334"/>
      <c r="RBA230" s="424"/>
      <c r="RBB230" s="224"/>
      <c r="RBC230" s="224"/>
      <c r="RBD230" s="335"/>
      <c r="RBE230" s="335"/>
      <c r="RBF230" s="224"/>
      <c r="RBG230" s="424"/>
      <c r="RBH230" s="424"/>
      <c r="RBI230" s="333"/>
      <c r="RBJ230" s="334"/>
      <c r="RBK230" s="424"/>
      <c r="RBL230" s="224"/>
      <c r="RBM230" s="224"/>
      <c r="RBN230" s="335"/>
      <c r="RBO230" s="335"/>
      <c r="RBP230" s="224"/>
      <c r="RBQ230" s="424"/>
      <c r="RBR230" s="424"/>
      <c r="RBS230" s="333"/>
      <c r="RBT230" s="334"/>
      <c r="RBU230" s="424"/>
      <c r="RBV230" s="224"/>
      <c r="RBW230" s="224"/>
      <c r="RBX230" s="335"/>
      <c r="RBY230" s="335"/>
      <c r="RBZ230" s="224"/>
      <c r="RCA230" s="424"/>
      <c r="RCB230" s="424"/>
      <c r="RCC230" s="333"/>
      <c r="RCD230" s="334"/>
      <c r="RCE230" s="424"/>
      <c r="RCF230" s="224"/>
      <c r="RCG230" s="224"/>
      <c r="RCH230" s="335"/>
      <c r="RCI230" s="335"/>
      <c r="RCJ230" s="224"/>
      <c r="RCK230" s="424"/>
      <c r="RCL230" s="424"/>
      <c r="RCM230" s="333"/>
      <c r="RCN230" s="334"/>
      <c r="RCO230" s="424"/>
      <c r="RCP230" s="224"/>
      <c r="RCQ230" s="224"/>
      <c r="RCR230" s="335"/>
      <c r="RCS230" s="335"/>
      <c r="RCT230" s="224"/>
      <c r="RCU230" s="424"/>
      <c r="RCV230" s="424"/>
      <c r="RCW230" s="333"/>
      <c r="RCX230" s="334"/>
      <c r="RCY230" s="424"/>
      <c r="RCZ230" s="224"/>
      <c r="RDA230" s="224"/>
      <c r="RDB230" s="335"/>
      <c r="RDC230" s="335"/>
      <c r="RDD230" s="224"/>
      <c r="RDE230" s="424"/>
      <c r="RDF230" s="424"/>
      <c r="RDG230" s="333"/>
      <c r="RDH230" s="334"/>
      <c r="RDI230" s="424"/>
      <c r="RDJ230" s="224"/>
      <c r="RDK230" s="224"/>
      <c r="RDL230" s="335"/>
      <c r="RDM230" s="335"/>
      <c r="RDN230" s="224"/>
      <c r="RDO230" s="424"/>
      <c r="RDP230" s="424"/>
      <c r="RDQ230" s="333"/>
      <c r="RDR230" s="334"/>
      <c r="RDS230" s="424"/>
      <c r="RDT230" s="224"/>
      <c r="RDU230" s="224"/>
      <c r="RDV230" s="335"/>
      <c r="RDW230" s="335"/>
      <c r="RDX230" s="224"/>
      <c r="RDY230" s="424"/>
      <c r="RDZ230" s="424"/>
      <c r="REA230" s="333"/>
      <c r="REB230" s="334"/>
      <c r="REC230" s="424"/>
      <c r="RED230" s="224"/>
      <c r="REE230" s="224"/>
      <c r="REF230" s="335"/>
      <c r="REG230" s="335"/>
      <c r="REH230" s="224"/>
      <c r="REI230" s="424"/>
      <c r="REJ230" s="424"/>
      <c r="REK230" s="333"/>
      <c r="REL230" s="334"/>
      <c r="REM230" s="424"/>
      <c r="REN230" s="224"/>
      <c r="REO230" s="224"/>
      <c r="REP230" s="335"/>
      <c r="REQ230" s="335"/>
      <c r="RER230" s="224"/>
      <c r="RES230" s="424"/>
      <c r="RET230" s="424"/>
      <c r="REU230" s="333"/>
      <c r="REV230" s="334"/>
      <c r="REW230" s="424"/>
      <c r="REX230" s="224"/>
      <c r="REY230" s="224"/>
      <c r="REZ230" s="335"/>
      <c r="RFA230" s="335"/>
      <c r="RFB230" s="224"/>
      <c r="RFC230" s="424"/>
      <c r="RFD230" s="424"/>
      <c r="RFE230" s="333"/>
      <c r="RFF230" s="334"/>
      <c r="RFG230" s="424"/>
      <c r="RFH230" s="224"/>
      <c r="RFI230" s="224"/>
      <c r="RFJ230" s="335"/>
      <c r="RFK230" s="335"/>
      <c r="RFL230" s="224"/>
      <c r="RFM230" s="424"/>
      <c r="RFN230" s="424"/>
      <c r="RFO230" s="333"/>
      <c r="RFP230" s="334"/>
      <c r="RFQ230" s="424"/>
      <c r="RFR230" s="224"/>
      <c r="RFS230" s="224"/>
      <c r="RFT230" s="335"/>
      <c r="RFU230" s="335"/>
      <c r="RFV230" s="224"/>
      <c r="RFW230" s="424"/>
      <c r="RFX230" s="424"/>
      <c r="RFY230" s="333"/>
      <c r="RFZ230" s="334"/>
      <c r="RGA230" s="424"/>
      <c r="RGB230" s="224"/>
      <c r="RGC230" s="224"/>
      <c r="RGD230" s="335"/>
      <c r="RGE230" s="335"/>
      <c r="RGF230" s="224"/>
      <c r="RGG230" s="424"/>
      <c r="RGH230" s="424"/>
      <c r="RGI230" s="333"/>
      <c r="RGJ230" s="334"/>
      <c r="RGK230" s="424"/>
      <c r="RGL230" s="224"/>
      <c r="RGM230" s="224"/>
      <c r="RGN230" s="335"/>
      <c r="RGO230" s="335"/>
      <c r="RGP230" s="224"/>
      <c r="RGQ230" s="424"/>
      <c r="RGR230" s="424"/>
      <c r="RGS230" s="333"/>
      <c r="RGT230" s="334"/>
      <c r="RGU230" s="424"/>
      <c r="RGV230" s="224"/>
      <c r="RGW230" s="224"/>
      <c r="RGX230" s="335"/>
      <c r="RGY230" s="335"/>
      <c r="RGZ230" s="224"/>
      <c r="RHA230" s="424"/>
      <c r="RHB230" s="424"/>
      <c r="RHC230" s="333"/>
      <c r="RHD230" s="334"/>
      <c r="RHE230" s="424"/>
      <c r="RHF230" s="224"/>
      <c r="RHG230" s="224"/>
      <c r="RHH230" s="335"/>
      <c r="RHI230" s="335"/>
      <c r="RHJ230" s="224"/>
      <c r="RHK230" s="424"/>
      <c r="RHL230" s="424"/>
      <c r="RHM230" s="333"/>
      <c r="RHN230" s="334"/>
      <c r="RHO230" s="424"/>
      <c r="RHP230" s="224"/>
      <c r="RHQ230" s="224"/>
      <c r="RHR230" s="335"/>
      <c r="RHS230" s="335"/>
      <c r="RHT230" s="224"/>
      <c r="RHU230" s="424"/>
      <c r="RHV230" s="424"/>
      <c r="RHW230" s="333"/>
      <c r="RHX230" s="334"/>
      <c r="RHY230" s="424"/>
      <c r="RHZ230" s="224"/>
      <c r="RIA230" s="224"/>
      <c r="RIB230" s="335"/>
      <c r="RIC230" s="335"/>
      <c r="RID230" s="224"/>
      <c r="RIE230" s="424"/>
      <c r="RIF230" s="424"/>
      <c r="RIG230" s="333"/>
      <c r="RIH230" s="334"/>
      <c r="RII230" s="424"/>
      <c r="RIJ230" s="224"/>
      <c r="RIK230" s="224"/>
      <c r="RIL230" s="335"/>
      <c r="RIM230" s="335"/>
      <c r="RIN230" s="224"/>
      <c r="RIO230" s="424"/>
      <c r="RIP230" s="424"/>
      <c r="RIQ230" s="333"/>
      <c r="RIR230" s="334"/>
      <c r="RIS230" s="424"/>
      <c r="RIT230" s="224"/>
      <c r="RIU230" s="224"/>
      <c r="RIV230" s="335"/>
      <c r="RIW230" s="335"/>
      <c r="RIX230" s="224"/>
      <c r="RIY230" s="424"/>
      <c r="RIZ230" s="424"/>
      <c r="RJA230" s="333"/>
      <c r="RJB230" s="334"/>
      <c r="RJC230" s="424"/>
      <c r="RJD230" s="224"/>
      <c r="RJE230" s="224"/>
      <c r="RJF230" s="335"/>
      <c r="RJG230" s="335"/>
      <c r="RJH230" s="224"/>
      <c r="RJI230" s="424"/>
      <c r="RJJ230" s="424"/>
      <c r="RJK230" s="333"/>
      <c r="RJL230" s="334"/>
      <c r="RJM230" s="424"/>
      <c r="RJN230" s="224"/>
      <c r="RJO230" s="224"/>
      <c r="RJP230" s="335"/>
      <c r="RJQ230" s="335"/>
      <c r="RJR230" s="224"/>
      <c r="RJS230" s="424"/>
      <c r="RJT230" s="424"/>
      <c r="RJU230" s="333"/>
      <c r="RJV230" s="334"/>
      <c r="RJW230" s="424"/>
      <c r="RJX230" s="224"/>
      <c r="RJY230" s="224"/>
      <c r="RJZ230" s="335"/>
      <c r="RKA230" s="335"/>
      <c r="RKB230" s="224"/>
      <c r="RKC230" s="424"/>
      <c r="RKD230" s="424"/>
      <c r="RKE230" s="333"/>
      <c r="RKF230" s="334"/>
      <c r="RKG230" s="424"/>
      <c r="RKH230" s="224"/>
      <c r="RKI230" s="224"/>
      <c r="RKJ230" s="335"/>
      <c r="RKK230" s="335"/>
      <c r="RKL230" s="224"/>
      <c r="RKM230" s="424"/>
      <c r="RKN230" s="424"/>
      <c r="RKO230" s="333"/>
      <c r="RKP230" s="334"/>
      <c r="RKQ230" s="424"/>
      <c r="RKR230" s="224"/>
      <c r="RKS230" s="224"/>
      <c r="RKT230" s="335"/>
      <c r="RKU230" s="335"/>
      <c r="RKV230" s="224"/>
      <c r="RKW230" s="424"/>
      <c r="RKX230" s="424"/>
      <c r="RKY230" s="333"/>
      <c r="RKZ230" s="334"/>
      <c r="RLA230" s="424"/>
      <c r="RLB230" s="224"/>
      <c r="RLC230" s="224"/>
      <c r="RLD230" s="335"/>
      <c r="RLE230" s="335"/>
      <c r="RLF230" s="224"/>
      <c r="RLG230" s="424"/>
      <c r="RLH230" s="424"/>
      <c r="RLI230" s="333"/>
      <c r="RLJ230" s="334"/>
      <c r="RLK230" s="424"/>
      <c r="RLL230" s="224"/>
      <c r="RLM230" s="224"/>
      <c r="RLN230" s="335"/>
      <c r="RLO230" s="335"/>
      <c r="RLP230" s="224"/>
      <c r="RLQ230" s="424"/>
      <c r="RLR230" s="424"/>
      <c r="RLS230" s="333"/>
      <c r="RLT230" s="334"/>
      <c r="RLU230" s="424"/>
      <c r="RLV230" s="224"/>
      <c r="RLW230" s="224"/>
      <c r="RLX230" s="335"/>
      <c r="RLY230" s="335"/>
      <c r="RLZ230" s="224"/>
      <c r="RMA230" s="424"/>
      <c r="RMB230" s="424"/>
      <c r="RMC230" s="333"/>
      <c r="RMD230" s="334"/>
      <c r="RME230" s="424"/>
      <c r="RMF230" s="224"/>
      <c r="RMG230" s="224"/>
      <c r="RMH230" s="335"/>
      <c r="RMI230" s="335"/>
      <c r="RMJ230" s="224"/>
      <c r="RMK230" s="424"/>
      <c r="RML230" s="424"/>
      <c r="RMM230" s="333"/>
      <c r="RMN230" s="334"/>
      <c r="RMO230" s="424"/>
      <c r="RMP230" s="224"/>
      <c r="RMQ230" s="224"/>
      <c r="RMR230" s="335"/>
      <c r="RMS230" s="335"/>
      <c r="RMT230" s="224"/>
      <c r="RMU230" s="424"/>
      <c r="RMV230" s="424"/>
      <c r="RMW230" s="333"/>
      <c r="RMX230" s="334"/>
      <c r="RMY230" s="424"/>
      <c r="RMZ230" s="224"/>
      <c r="RNA230" s="224"/>
      <c r="RNB230" s="335"/>
      <c r="RNC230" s="335"/>
      <c r="RND230" s="224"/>
      <c r="RNE230" s="424"/>
      <c r="RNF230" s="424"/>
      <c r="RNG230" s="333"/>
      <c r="RNH230" s="334"/>
      <c r="RNI230" s="424"/>
      <c r="RNJ230" s="224"/>
      <c r="RNK230" s="224"/>
      <c r="RNL230" s="335"/>
      <c r="RNM230" s="335"/>
      <c r="RNN230" s="224"/>
      <c r="RNO230" s="424"/>
      <c r="RNP230" s="424"/>
      <c r="RNQ230" s="333"/>
      <c r="RNR230" s="334"/>
      <c r="RNS230" s="424"/>
      <c r="RNT230" s="224"/>
      <c r="RNU230" s="224"/>
      <c r="RNV230" s="335"/>
      <c r="RNW230" s="335"/>
      <c r="RNX230" s="224"/>
      <c r="RNY230" s="424"/>
      <c r="RNZ230" s="424"/>
      <c r="ROA230" s="333"/>
      <c r="ROB230" s="334"/>
      <c r="ROC230" s="424"/>
      <c r="ROD230" s="224"/>
      <c r="ROE230" s="224"/>
      <c r="ROF230" s="335"/>
      <c r="ROG230" s="335"/>
      <c r="ROH230" s="224"/>
      <c r="ROI230" s="424"/>
      <c r="ROJ230" s="424"/>
      <c r="ROK230" s="333"/>
      <c r="ROL230" s="334"/>
      <c r="ROM230" s="424"/>
      <c r="RON230" s="224"/>
      <c r="ROO230" s="224"/>
      <c r="ROP230" s="335"/>
      <c r="ROQ230" s="335"/>
      <c r="ROR230" s="224"/>
      <c r="ROS230" s="424"/>
      <c r="ROT230" s="424"/>
      <c r="ROU230" s="333"/>
      <c r="ROV230" s="334"/>
      <c r="ROW230" s="424"/>
      <c r="ROX230" s="224"/>
      <c r="ROY230" s="224"/>
      <c r="ROZ230" s="335"/>
      <c r="RPA230" s="335"/>
      <c r="RPB230" s="224"/>
      <c r="RPC230" s="424"/>
      <c r="RPD230" s="424"/>
      <c r="RPE230" s="333"/>
      <c r="RPF230" s="334"/>
      <c r="RPG230" s="424"/>
      <c r="RPH230" s="224"/>
      <c r="RPI230" s="224"/>
      <c r="RPJ230" s="335"/>
      <c r="RPK230" s="335"/>
      <c r="RPL230" s="224"/>
      <c r="RPM230" s="424"/>
      <c r="RPN230" s="424"/>
      <c r="RPO230" s="333"/>
      <c r="RPP230" s="334"/>
      <c r="RPQ230" s="424"/>
      <c r="RPR230" s="224"/>
      <c r="RPS230" s="224"/>
      <c r="RPT230" s="335"/>
      <c r="RPU230" s="335"/>
      <c r="RPV230" s="224"/>
      <c r="RPW230" s="424"/>
      <c r="RPX230" s="424"/>
      <c r="RPY230" s="333"/>
      <c r="RPZ230" s="334"/>
      <c r="RQA230" s="424"/>
      <c r="RQB230" s="224"/>
      <c r="RQC230" s="224"/>
      <c r="RQD230" s="335"/>
      <c r="RQE230" s="335"/>
      <c r="RQF230" s="224"/>
      <c r="RQG230" s="424"/>
      <c r="RQH230" s="424"/>
      <c r="RQI230" s="333"/>
      <c r="RQJ230" s="334"/>
      <c r="RQK230" s="424"/>
      <c r="RQL230" s="224"/>
      <c r="RQM230" s="224"/>
      <c r="RQN230" s="335"/>
      <c r="RQO230" s="335"/>
      <c r="RQP230" s="224"/>
      <c r="RQQ230" s="424"/>
      <c r="RQR230" s="424"/>
      <c r="RQS230" s="333"/>
      <c r="RQT230" s="334"/>
      <c r="RQU230" s="424"/>
      <c r="RQV230" s="224"/>
      <c r="RQW230" s="224"/>
      <c r="RQX230" s="335"/>
      <c r="RQY230" s="335"/>
      <c r="RQZ230" s="224"/>
      <c r="RRA230" s="424"/>
      <c r="RRB230" s="424"/>
      <c r="RRC230" s="333"/>
      <c r="RRD230" s="334"/>
      <c r="RRE230" s="424"/>
      <c r="RRF230" s="224"/>
      <c r="RRG230" s="224"/>
      <c r="RRH230" s="335"/>
      <c r="RRI230" s="335"/>
      <c r="RRJ230" s="224"/>
      <c r="RRK230" s="424"/>
      <c r="RRL230" s="424"/>
      <c r="RRM230" s="333"/>
      <c r="RRN230" s="334"/>
      <c r="RRO230" s="424"/>
      <c r="RRP230" s="224"/>
      <c r="RRQ230" s="224"/>
      <c r="RRR230" s="335"/>
      <c r="RRS230" s="335"/>
      <c r="RRT230" s="224"/>
      <c r="RRU230" s="424"/>
      <c r="RRV230" s="424"/>
      <c r="RRW230" s="333"/>
      <c r="RRX230" s="334"/>
      <c r="RRY230" s="424"/>
      <c r="RRZ230" s="224"/>
      <c r="RSA230" s="224"/>
      <c r="RSB230" s="335"/>
      <c r="RSC230" s="335"/>
      <c r="RSD230" s="224"/>
      <c r="RSE230" s="424"/>
      <c r="RSF230" s="424"/>
      <c r="RSG230" s="333"/>
      <c r="RSH230" s="334"/>
      <c r="RSI230" s="424"/>
      <c r="RSJ230" s="224"/>
      <c r="RSK230" s="224"/>
      <c r="RSL230" s="335"/>
      <c r="RSM230" s="335"/>
      <c r="RSN230" s="224"/>
      <c r="RSO230" s="424"/>
      <c r="RSP230" s="424"/>
      <c r="RSQ230" s="333"/>
      <c r="RSR230" s="334"/>
      <c r="RSS230" s="424"/>
      <c r="RST230" s="224"/>
      <c r="RSU230" s="224"/>
      <c r="RSV230" s="335"/>
      <c r="RSW230" s="335"/>
      <c r="RSX230" s="224"/>
      <c r="RSY230" s="424"/>
      <c r="RSZ230" s="424"/>
      <c r="RTA230" s="333"/>
      <c r="RTB230" s="334"/>
      <c r="RTC230" s="424"/>
      <c r="RTD230" s="224"/>
      <c r="RTE230" s="224"/>
      <c r="RTF230" s="335"/>
      <c r="RTG230" s="335"/>
      <c r="RTH230" s="224"/>
      <c r="RTI230" s="424"/>
      <c r="RTJ230" s="424"/>
      <c r="RTK230" s="333"/>
      <c r="RTL230" s="334"/>
      <c r="RTM230" s="424"/>
      <c r="RTN230" s="224"/>
      <c r="RTO230" s="224"/>
      <c r="RTP230" s="335"/>
      <c r="RTQ230" s="335"/>
      <c r="RTR230" s="224"/>
      <c r="RTS230" s="424"/>
      <c r="RTT230" s="424"/>
      <c r="RTU230" s="333"/>
      <c r="RTV230" s="334"/>
      <c r="RTW230" s="424"/>
      <c r="RTX230" s="224"/>
      <c r="RTY230" s="224"/>
      <c r="RTZ230" s="335"/>
      <c r="RUA230" s="335"/>
      <c r="RUB230" s="224"/>
      <c r="RUC230" s="424"/>
      <c r="RUD230" s="424"/>
      <c r="RUE230" s="333"/>
      <c r="RUF230" s="334"/>
      <c r="RUG230" s="424"/>
      <c r="RUH230" s="224"/>
      <c r="RUI230" s="224"/>
      <c r="RUJ230" s="335"/>
      <c r="RUK230" s="335"/>
      <c r="RUL230" s="224"/>
      <c r="RUM230" s="424"/>
      <c r="RUN230" s="424"/>
      <c r="RUO230" s="333"/>
      <c r="RUP230" s="334"/>
      <c r="RUQ230" s="424"/>
      <c r="RUR230" s="224"/>
      <c r="RUS230" s="224"/>
      <c r="RUT230" s="335"/>
      <c r="RUU230" s="335"/>
      <c r="RUV230" s="224"/>
      <c r="RUW230" s="424"/>
      <c r="RUX230" s="424"/>
      <c r="RUY230" s="333"/>
      <c r="RUZ230" s="334"/>
      <c r="RVA230" s="424"/>
      <c r="RVB230" s="224"/>
      <c r="RVC230" s="224"/>
      <c r="RVD230" s="335"/>
      <c r="RVE230" s="335"/>
      <c r="RVF230" s="224"/>
      <c r="RVG230" s="424"/>
      <c r="RVH230" s="424"/>
      <c r="RVI230" s="333"/>
      <c r="RVJ230" s="334"/>
      <c r="RVK230" s="424"/>
      <c r="RVL230" s="224"/>
      <c r="RVM230" s="224"/>
      <c r="RVN230" s="335"/>
      <c r="RVO230" s="335"/>
      <c r="RVP230" s="224"/>
      <c r="RVQ230" s="424"/>
      <c r="RVR230" s="424"/>
      <c r="RVS230" s="333"/>
      <c r="RVT230" s="334"/>
      <c r="RVU230" s="424"/>
      <c r="RVV230" s="224"/>
      <c r="RVW230" s="224"/>
      <c r="RVX230" s="335"/>
      <c r="RVY230" s="335"/>
      <c r="RVZ230" s="224"/>
      <c r="RWA230" s="424"/>
      <c r="RWB230" s="424"/>
      <c r="RWC230" s="333"/>
      <c r="RWD230" s="334"/>
      <c r="RWE230" s="424"/>
      <c r="RWF230" s="224"/>
      <c r="RWG230" s="224"/>
      <c r="RWH230" s="335"/>
      <c r="RWI230" s="335"/>
      <c r="RWJ230" s="224"/>
      <c r="RWK230" s="424"/>
      <c r="RWL230" s="424"/>
      <c r="RWM230" s="333"/>
      <c r="RWN230" s="334"/>
      <c r="RWO230" s="424"/>
      <c r="RWP230" s="224"/>
      <c r="RWQ230" s="224"/>
      <c r="RWR230" s="335"/>
      <c r="RWS230" s="335"/>
      <c r="RWT230" s="224"/>
      <c r="RWU230" s="424"/>
      <c r="RWV230" s="424"/>
      <c r="RWW230" s="333"/>
      <c r="RWX230" s="334"/>
      <c r="RWY230" s="424"/>
      <c r="RWZ230" s="224"/>
      <c r="RXA230" s="224"/>
      <c r="RXB230" s="335"/>
      <c r="RXC230" s="335"/>
      <c r="RXD230" s="224"/>
      <c r="RXE230" s="424"/>
      <c r="RXF230" s="424"/>
      <c r="RXG230" s="333"/>
      <c r="RXH230" s="334"/>
      <c r="RXI230" s="424"/>
      <c r="RXJ230" s="224"/>
      <c r="RXK230" s="224"/>
      <c r="RXL230" s="335"/>
      <c r="RXM230" s="335"/>
      <c r="RXN230" s="224"/>
      <c r="RXO230" s="424"/>
      <c r="RXP230" s="424"/>
      <c r="RXQ230" s="333"/>
      <c r="RXR230" s="334"/>
      <c r="RXS230" s="424"/>
      <c r="RXT230" s="224"/>
      <c r="RXU230" s="224"/>
      <c r="RXV230" s="335"/>
      <c r="RXW230" s="335"/>
      <c r="RXX230" s="224"/>
      <c r="RXY230" s="424"/>
      <c r="RXZ230" s="424"/>
      <c r="RYA230" s="333"/>
      <c r="RYB230" s="334"/>
      <c r="RYC230" s="424"/>
      <c r="RYD230" s="224"/>
      <c r="RYE230" s="224"/>
      <c r="RYF230" s="335"/>
      <c r="RYG230" s="335"/>
      <c r="RYH230" s="224"/>
      <c r="RYI230" s="424"/>
      <c r="RYJ230" s="424"/>
      <c r="RYK230" s="333"/>
      <c r="RYL230" s="334"/>
      <c r="RYM230" s="424"/>
      <c r="RYN230" s="224"/>
      <c r="RYO230" s="224"/>
      <c r="RYP230" s="335"/>
      <c r="RYQ230" s="335"/>
      <c r="RYR230" s="224"/>
      <c r="RYS230" s="424"/>
      <c r="RYT230" s="424"/>
      <c r="RYU230" s="333"/>
      <c r="RYV230" s="334"/>
      <c r="RYW230" s="424"/>
      <c r="RYX230" s="224"/>
      <c r="RYY230" s="224"/>
      <c r="RYZ230" s="335"/>
      <c r="RZA230" s="335"/>
      <c r="RZB230" s="224"/>
      <c r="RZC230" s="424"/>
      <c r="RZD230" s="424"/>
      <c r="RZE230" s="333"/>
      <c r="RZF230" s="334"/>
      <c r="RZG230" s="424"/>
      <c r="RZH230" s="224"/>
      <c r="RZI230" s="224"/>
      <c r="RZJ230" s="335"/>
      <c r="RZK230" s="335"/>
      <c r="RZL230" s="224"/>
      <c r="RZM230" s="424"/>
      <c r="RZN230" s="424"/>
      <c r="RZO230" s="333"/>
      <c r="RZP230" s="334"/>
      <c r="RZQ230" s="424"/>
      <c r="RZR230" s="224"/>
      <c r="RZS230" s="224"/>
      <c r="RZT230" s="335"/>
      <c r="RZU230" s="335"/>
      <c r="RZV230" s="224"/>
      <c r="RZW230" s="424"/>
      <c r="RZX230" s="424"/>
      <c r="RZY230" s="333"/>
      <c r="RZZ230" s="334"/>
      <c r="SAA230" s="424"/>
      <c r="SAB230" s="224"/>
      <c r="SAC230" s="224"/>
      <c r="SAD230" s="335"/>
      <c r="SAE230" s="335"/>
      <c r="SAF230" s="224"/>
      <c r="SAG230" s="424"/>
      <c r="SAH230" s="424"/>
      <c r="SAI230" s="333"/>
      <c r="SAJ230" s="334"/>
      <c r="SAK230" s="424"/>
      <c r="SAL230" s="224"/>
      <c r="SAM230" s="224"/>
      <c r="SAN230" s="335"/>
      <c r="SAO230" s="335"/>
      <c r="SAP230" s="224"/>
      <c r="SAQ230" s="424"/>
      <c r="SAR230" s="424"/>
      <c r="SAS230" s="333"/>
      <c r="SAT230" s="334"/>
      <c r="SAU230" s="424"/>
      <c r="SAV230" s="224"/>
      <c r="SAW230" s="224"/>
      <c r="SAX230" s="335"/>
      <c r="SAY230" s="335"/>
      <c r="SAZ230" s="224"/>
      <c r="SBA230" s="424"/>
      <c r="SBB230" s="424"/>
      <c r="SBC230" s="333"/>
      <c r="SBD230" s="334"/>
      <c r="SBE230" s="424"/>
      <c r="SBF230" s="224"/>
      <c r="SBG230" s="224"/>
      <c r="SBH230" s="335"/>
      <c r="SBI230" s="335"/>
      <c r="SBJ230" s="224"/>
      <c r="SBK230" s="424"/>
      <c r="SBL230" s="424"/>
      <c r="SBM230" s="333"/>
      <c r="SBN230" s="334"/>
      <c r="SBO230" s="424"/>
      <c r="SBP230" s="224"/>
      <c r="SBQ230" s="224"/>
      <c r="SBR230" s="335"/>
      <c r="SBS230" s="335"/>
      <c r="SBT230" s="224"/>
      <c r="SBU230" s="424"/>
      <c r="SBV230" s="424"/>
      <c r="SBW230" s="333"/>
      <c r="SBX230" s="334"/>
      <c r="SBY230" s="424"/>
      <c r="SBZ230" s="224"/>
      <c r="SCA230" s="224"/>
      <c r="SCB230" s="335"/>
      <c r="SCC230" s="335"/>
      <c r="SCD230" s="224"/>
      <c r="SCE230" s="424"/>
      <c r="SCF230" s="424"/>
      <c r="SCG230" s="333"/>
      <c r="SCH230" s="334"/>
      <c r="SCI230" s="424"/>
      <c r="SCJ230" s="224"/>
      <c r="SCK230" s="224"/>
      <c r="SCL230" s="335"/>
      <c r="SCM230" s="335"/>
      <c r="SCN230" s="224"/>
      <c r="SCO230" s="424"/>
      <c r="SCP230" s="424"/>
      <c r="SCQ230" s="333"/>
      <c r="SCR230" s="334"/>
      <c r="SCS230" s="424"/>
      <c r="SCT230" s="224"/>
      <c r="SCU230" s="224"/>
      <c r="SCV230" s="335"/>
      <c r="SCW230" s="335"/>
      <c r="SCX230" s="224"/>
      <c r="SCY230" s="424"/>
      <c r="SCZ230" s="424"/>
      <c r="SDA230" s="333"/>
      <c r="SDB230" s="334"/>
      <c r="SDC230" s="424"/>
      <c r="SDD230" s="224"/>
      <c r="SDE230" s="224"/>
      <c r="SDF230" s="335"/>
      <c r="SDG230" s="335"/>
      <c r="SDH230" s="224"/>
      <c r="SDI230" s="424"/>
      <c r="SDJ230" s="424"/>
      <c r="SDK230" s="333"/>
      <c r="SDL230" s="334"/>
      <c r="SDM230" s="424"/>
      <c r="SDN230" s="224"/>
      <c r="SDO230" s="224"/>
      <c r="SDP230" s="335"/>
      <c r="SDQ230" s="335"/>
      <c r="SDR230" s="224"/>
      <c r="SDS230" s="424"/>
      <c r="SDT230" s="424"/>
      <c r="SDU230" s="333"/>
      <c r="SDV230" s="334"/>
      <c r="SDW230" s="424"/>
      <c r="SDX230" s="224"/>
      <c r="SDY230" s="224"/>
      <c r="SDZ230" s="335"/>
      <c r="SEA230" s="335"/>
      <c r="SEB230" s="224"/>
      <c r="SEC230" s="424"/>
      <c r="SED230" s="424"/>
      <c r="SEE230" s="333"/>
      <c r="SEF230" s="334"/>
      <c r="SEG230" s="424"/>
      <c r="SEH230" s="224"/>
      <c r="SEI230" s="224"/>
      <c r="SEJ230" s="335"/>
      <c r="SEK230" s="335"/>
      <c r="SEL230" s="224"/>
      <c r="SEM230" s="424"/>
      <c r="SEN230" s="424"/>
      <c r="SEO230" s="333"/>
      <c r="SEP230" s="334"/>
      <c r="SEQ230" s="424"/>
      <c r="SER230" s="224"/>
      <c r="SES230" s="224"/>
      <c r="SET230" s="335"/>
      <c r="SEU230" s="335"/>
      <c r="SEV230" s="224"/>
      <c r="SEW230" s="424"/>
      <c r="SEX230" s="424"/>
      <c r="SEY230" s="333"/>
      <c r="SEZ230" s="334"/>
      <c r="SFA230" s="424"/>
      <c r="SFB230" s="224"/>
      <c r="SFC230" s="224"/>
      <c r="SFD230" s="335"/>
      <c r="SFE230" s="335"/>
      <c r="SFF230" s="224"/>
      <c r="SFG230" s="424"/>
      <c r="SFH230" s="424"/>
      <c r="SFI230" s="333"/>
      <c r="SFJ230" s="334"/>
      <c r="SFK230" s="424"/>
      <c r="SFL230" s="224"/>
      <c r="SFM230" s="224"/>
      <c r="SFN230" s="335"/>
      <c r="SFO230" s="335"/>
      <c r="SFP230" s="224"/>
      <c r="SFQ230" s="424"/>
      <c r="SFR230" s="424"/>
      <c r="SFS230" s="333"/>
      <c r="SFT230" s="334"/>
      <c r="SFU230" s="424"/>
      <c r="SFV230" s="224"/>
      <c r="SFW230" s="224"/>
      <c r="SFX230" s="335"/>
      <c r="SFY230" s="335"/>
      <c r="SFZ230" s="224"/>
      <c r="SGA230" s="424"/>
      <c r="SGB230" s="424"/>
      <c r="SGC230" s="333"/>
      <c r="SGD230" s="334"/>
      <c r="SGE230" s="424"/>
      <c r="SGF230" s="224"/>
      <c r="SGG230" s="224"/>
      <c r="SGH230" s="335"/>
      <c r="SGI230" s="335"/>
      <c r="SGJ230" s="224"/>
      <c r="SGK230" s="424"/>
      <c r="SGL230" s="424"/>
      <c r="SGM230" s="333"/>
      <c r="SGN230" s="334"/>
      <c r="SGO230" s="424"/>
      <c r="SGP230" s="224"/>
      <c r="SGQ230" s="224"/>
      <c r="SGR230" s="335"/>
      <c r="SGS230" s="335"/>
      <c r="SGT230" s="224"/>
      <c r="SGU230" s="424"/>
      <c r="SGV230" s="424"/>
      <c r="SGW230" s="333"/>
      <c r="SGX230" s="334"/>
      <c r="SGY230" s="424"/>
      <c r="SGZ230" s="224"/>
      <c r="SHA230" s="224"/>
      <c r="SHB230" s="335"/>
      <c r="SHC230" s="335"/>
      <c r="SHD230" s="224"/>
      <c r="SHE230" s="424"/>
      <c r="SHF230" s="424"/>
      <c r="SHG230" s="333"/>
      <c r="SHH230" s="334"/>
      <c r="SHI230" s="424"/>
      <c r="SHJ230" s="224"/>
      <c r="SHK230" s="224"/>
      <c r="SHL230" s="335"/>
      <c r="SHM230" s="335"/>
      <c r="SHN230" s="224"/>
      <c r="SHO230" s="424"/>
      <c r="SHP230" s="424"/>
      <c r="SHQ230" s="333"/>
      <c r="SHR230" s="334"/>
      <c r="SHS230" s="424"/>
      <c r="SHT230" s="224"/>
      <c r="SHU230" s="224"/>
      <c r="SHV230" s="335"/>
      <c r="SHW230" s="335"/>
      <c r="SHX230" s="224"/>
      <c r="SHY230" s="424"/>
      <c r="SHZ230" s="424"/>
      <c r="SIA230" s="333"/>
      <c r="SIB230" s="334"/>
      <c r="SIC230" s="424"/>
      <c r="SID230" s="224"/>
      <c r="SIE230" s="224"/>
      <c r="SIF230" s="335"/>
      <c r="SIG230" s="335"/>
      <c r="SIH230" s="224"/>
      <c r="SII230" s="424"/>
      <c r="SIJ230" s="424"/>
      <c r="SIK230" s="333"/>
      <c r="SIL230" s="334"/>
      <c r="SIM230" s="424"/>
      <c r="SIN230" s="224"/>
      <c r="SIO230" s="224"/>
      <c r="SIP230" s="335"/>
      <c r="SIQ230" s="335"/>
      <c r="SIR230" s="224"/>
      <c r="SIS230" s="424"/>
      <c r="SIT230" s="424"/>
      <c r="SIU230" s="333"/>
      <c r="SIV230" s="334"/>
      <c r="SIW230" s="424"/>
      <c r="SIX230" s="224"/>
      <c r="SIY230" s="224"/>
      <c r="SIZ230" s="335"/>
      <c r="SJA230" s="335"/>
      <c r="SJB230" s="224"/>
      <c r="SJC230" s="424"/>
      <c r="SJD230" s="424"/>
      <c r="SJE230" s="333"/>
      <c r="SJF230" s="334"/>
      <c r="SJG230" s="424"/>
      <c r="SJH230" s="224"/>
      <c r="SJI230" s="224"/>
      <c r="SJJ230" s="335"/>
      <c r="SJK230" s="335"/>
      <c r="SJL230" s="224"/>
      <c r="SJM230" s="424"/>
      <c r="SJN230" s="424"/>
      <c r="SJO230" s="333"/>
      <c r="SJP230" s="334"/>
      <c r="SJQ230" s="424"/>
      <c r="SJR230" s="224"/>
      <c r="SJS230" s="224"/>
      <c r="SJT230" s="335"/>
      <c r="SJU230" s="335"/>
      <c r="SJV230" s="224"/>
      <c r="SJW230" s="424"/>
      <c r="SJX230" s="424"/>
      <c r="SJY230" s="333"/>
      <c r="SJZ230" s="334"/>
      <c r="SKA230" s="424"/>
      <c r="SKB230" s="224"/>
      <c r="SKC230" s="224"/>
      <c r="SKD230" s="335"/>
      <c r="SKE230" s="335"/>
      <c r="SKF230" s="224"/>
      <c r="SKG230" s="424"/>
      <c r="SKH230" s="424"/>
      <c r="SKI230" s="333"/>
      <c r="SKJ230" s="334"/>
      <c r="SKK230" s="424"/>
      <c r="SKL230" s="224"/>
      <c r="SKM230" s="224"/>
      <c r="SKN230" s="335"/>
      <c r="SKO230" s="335"/>
      <c r="SKP230" s="224"/>
      <c r="SKQ230" s="424"/>
      <c r="SKR230" s="424"/>
      <c r="SKS230" s="333"/>
      <c r="SKT230" s="334"/>
      <c r="SKU230" s="424"/>
      <c r="SKV230" s="224"/>
      <c r="SKW230" s="224"/>
      <c r="SKX230" s="335"/>
      <c r="SKY230" s="335"/>
      <c r="SKZ230" s="224"/>
      <c r="SLA230" s="424"/>
      <c r="SLB230" s="424"/>
      <c r="SLC230" s="333"/>
      <c r="SLD230" s="334"/>
      <c r="SLE230" s="424"/>
      <c r="SLF230" s="224"/>
      <c r="SLG230" s="224"/>
      <c r="SLH230" s="335"/>
      <c r="SLI230" s="335"/>
      <c r="SLJ230" s="224"/>
      <c r="SLK230" s="424"/>
      <c r="SLL230" s="424"/>
      <c r="SLM230" s="333"/>
      <c r="SLN230" s="334"/>
      <c r="SLO230" s="424"/>
      <c r="SLP230" s="224"/>
      <c r="SLQ230" s="224"/>
      <c r="SLR230" s="335"/>
      <c r="SLS230" s="335"/>
      <c r="SLT230" s="224"/>
      <c r="SLU230" s="424"/>
      <c r="SLV230" s="424"/>
      <c r="SLW230" s="333"/>
      <c r="SLX230" s="334"/>
      <c r="SLY230" s="424"/>
      <c r="SLZ230" s="224"/>
      <c r="SMA230" s="224"/>
      <c r="SMB230" s="335"/>
      <c r="SMC230" s="335"/>
      <c r="SMD230" s="224"/>
      <c r="SME230" s="424"/>
      <c r="SMF230" s="424"/>
      <c r="SMG230" s="333"/>
      <c r="SMH230" s="334"/>
      <c r="SMI230" s="424"/>
      <c r="SMJ230" s="224"/>
      <c r="SMK230" s="224"/>
      <c r="SML230" s="335"/>
      <c r="SMM230" s="335"/>
      <c r="SMN230" s="224"/>
      <c r="SMO230" s="424"/>
      <c r="SMP230" s="424"/>
      <c r="SMQ230" s="333"/>
      <c r="SMR230" s="334"/>
      <c r="SMS230" s="424"/>
      <c r="SMT230" s="224"/>
      <c r="SMU230" s="224"/>
      <c r="SMV230" s="335"/>
      <c r="SMW230" s="335"/>
      <c r="SMX230" s="224"/>
      <c r="SMY230" s="424"/>
      <c r="SMZ230" s="424"/>
      <c r="SNA230" s="333"/>
      <c r="SNB230" s="334"/>
      <c r="SNC230" s="424"/>
      <c r="SND230" s="224"/>
      <c r="SNE230" s="224"/>
      <c r="SNF230" s="335"/>
      <c r="SNG230" s="335"/>
      <c r="SNH230" s="224"/>
      <c r="SNI230" s="424"/>
      <c r="SNJ230" s="424"/>
      <c r="SNK230" s="333"/>
      <c r="SNL230" s="334"/>
      <c r="SNM230" s="424"/>
      <c r="SNN230" s="224"/>
      <c r="SNO230" s="224"/>
      <c r="SNP230" s="335"/>
      <c r="SNQ230" s="335"/>
      <c r="SNR230" s="224"/>
      <c r="SNS230" s="424"/>
      <c r="SNT230" s="424"/>
      <c r="SNU230" s="333"/>
      <c r="SNV230" s="334"/>
      <c r="SNW230" s="424"/>
      <c r="SNX230" s="224"/>
      <c r="SNY230" s="224"/>
      <c r="SNZ230" s="335"/>
      <c r="SOA230" s="335"/>
      <c r="SOB230" s="224"/>
      <c r="SOC230" s="424"/>
      <c r="SOD230" s="424"/>
      <c r="SOE230" s="333"/>
      <c r="SOF230" s="334"/>
      <c r="SOG230" s="424"/>
      <c r="SOH230" s="224"/>
      <c r="SOI230" s="224"/>
      <c r="SOJ230" s="335"/>
      <c r="SOK230" s="335"/>
      <c r="SOL230" s="224"/>
      <c r="SOM230" s="424"/>
      <c r="SON230" s="424"/>
      <c r="SOO230" s="333"/>
      <c r="SOP230" s="334"/>
      <c r="SOQ230" s="424"/>
      <c r="SOR230" s="224"/>
      <c r="SOS230" s="224"/>
      <c r="SOT230" s="335"/>
      <c r="SOU230" s="335"/>
      <c r="SOV230" s="224"/>
      <c r="SOW230" s="424"/>
      <c r="SOX230" s="424"/>
      <c r="SOY230" s="333"/>
      <c r="SOZ230" s="334"/>
      <c r="SPA230" s="424"/>
      <c r="SPB230" s="224"/>
      <c r="SPC230" s="224"/>
      <c r="SPD230" s="335"/>
      <c r="SPE230" s="335"/>
      <c r="SPF230" s="224"/>
      <c r="SPG230" s="424"/>
      <c r="SPH230" s="424"/>
      <c r="SPI230" s="333"/>
      <c r="SPJ230" s="334"/>
      <c r="SPK230" s="424"/>
      <c r="SPL230" s="224"/>
      <c r="SPM230" s="224"/>
      <c r="SPN230" s="335"/>
      <c r="SPO230" s="335"/>
      <c r="SPP230" s="224"/>
      <c r="SPQ230" s="424"/>
      <c r="SPR230" s="424"/>
      <c r="SPS230" s="333"/>
      <c r="SPT230" s="334"/>
      <c r="SPU230" s="424"/>
      <c r="SPV230" s="224"/>
      <c r="SPW230" s="224"/>
      <c r="SPX230" s="335"/>
      <c r="SPY230" s="335"/>
      <c r="SPZ230" s="224"/>
      <c r="SQA230" s="424"/>
      <c r="SQB230" s="424"/>
      <c r="SQC230" s="333"/>
      <c r="SQD230" s="334"/>
      <c r="SQE230" s="424"/>
      <c r="SQF230" s="224"/>
      <c r="SQG230" s="224"/>
      <c r="SQH230" s="335"/>
      <c r="SQI230" s="335"/>
      <c r="SQJ230" s="224"/>
      <c r="SQK230" s="424"/>
      <c r="SQL230" s="424"/>
      <c r="SQM230" s="333"/>
      <c r="SQN230" s="334"/>
      <c r="SQO230" s="424"/>
      <c r="SQP230" s="224"/>
      <c r="SQQ230" s="224"/>
      <c r="SQR230" s="335"/>
      <c r="SQS230" s="335"/>
      <c r="SQT230" s="224"/>
      <c r="SQU230" s="424"/>
      <c r="SQV230" s="424"/>
      <c r="SQW230" s="333"/>
      <c r="SQX230" s="334"/>
      <c r="SQY230" s="424"/>
      <c r="SQZ230" s="224"/>
      <c r="SRA230" s="224"/>
      <c r="SRB230" s="335"/>
      <c r="SRC230" s="335"/>
      <c r="SRD230" s="224"/>
      <c r="SRE230" s="424"/>
      <c r="SRF230" s="424"/>
      <c r="SRG230" s="333"/>
      <c r="SRH230" s="334"/>
      <c r="SRI230" s="424"/>
      <c r="SRJ230" s="224"/>
      <c r="SRK230" s="224"/>
      <c r="SRL230" s="335"/>
      <c r="SRM230" s="335"/>
      <c r="SRN230" s="224"/>
      <c r="SRO230" s="424"/>
      <c r="SRP230" s="424"/>
      <c r="SRQ230" s="333"/>
      <c r="SRR230" s="334"/>
      <c r="SRS230" s="424"/>
      <c r="SRT230" s="224"/>
      <c r="SRU230" s="224"/>
      <c r="SRV230" s="335"/>
      <c r="SRW230" s="335"/>
      <c r="SRX230" s="224"/>
      <c r="SRY230" s="424"/>
      <c r="SRZ230" s="424"/>
      <c r="SSA230" s="333"/>
      <c r="SSB230" s="334"/>
      <c r="SSC230" s="424"/>
      <c r="SSD230" s="224"/>
      <c r="SSE230" s="224"/>
      <c r="SSF230" s="335"/>
      <c r="SSG230" s="335"/>
      <c r="SSH230" s="224"/>
      <c r="SSI230" s="424"/>
      <c r="SSJ230" s="424"/>
      <c r="SSK230" s="333"/>
      <c r="SSL230" s="334"/>
      <c r="SSM230" s="424"/>
      <c r="SSN230" s="224"/>
      <c r="SSO230" s="224"/>
      <c r="SSP230" s="335"/>
      <c r="SSQ230" s="335"/>
      <c r="SSR230" s="224"/>
      <c r="SSS230" s="424"/>
      <c r="SST230" s="424"/>
      <c r="SSU230" s="333"/>
      <c r="SSV230" s="334"/>
      <c r="SSW230" s="424"/>
      <c r="SSX230" s="224"/>
      <c r="SSY230" s="224"/>
      <c r="SSZ230" s="335"/>
      <c r="STA230" s="335"/>
      <c r="STB230" s="224"/>
      <c r="STC230" s="424"/>
      <c r="STD230" s="424"/>
      <c r="STE230" s="333"/>
      <c r="STF230" s="334"/>
      <c r="STG230" s="424"/>
      <c r="STH230" s="224"/>
      <c r="STI230" s="224"/>
      <c r="STJ230" s="335"/>
      <c r="STK230" s="335"/>
      <c r="STL230" s="224"/>
      <c r="STM230" s="424"/>
      <c r="STN230" s="424"/>
      <c r="STO230" s="333"/>
      <c r="STP230" s="334"/>
      <c r="STQ230" s="424"/>
      <c r="STR230" s="224"/>
      <c r="STS230" s="224"/>
      <c r="STT230" s="335"/>
      <c r="STU230" s="335"/>
      <c r="STV230" s="224"/>
      <c r="STW230" s="424"/>
      <c r="STX230" s="424"/>
      <c r="STY230" s="333"/>
      <c r="STZ230" s="334"/>
      <c r="SUA230" s="424"/>
      <c r="SUB230" s="224"/>
      <c r="SUC230" s="224"/>
      <c r="SUD230" s="335"/>
      <c r="SUE230" s="335"/>
      <c r="SUF230" s="224"/>
      <c r="SUG230" s="424"/>
      <c r="SUH230" s="424"/>
      <c r="SUI230" s="333"/>
      <c r="SUJ230" s="334"/>
      <c r="SUK230" s="424"/>
      <c r="SUL230" s="224"/>
      <c r="SUM230" s="224"/>
      <c r="SUN230" s="335"/>
      <c r="SUO230" s="335"/>
      <c r="SUP230" s="224"/>
      <c r="SUQ230" s="424"/>
      <c r="SUR230" s="424"/>
      <c r="SUS230" s="333"/>
      <c r="SUT230" s="334"/>
      <c r="SUU230" s="424"/>
      <c r="SUV230" s="224"/>
      <c r="SUW230" s="224"/>
      <c r="SUX230" s="335"/>
      <c r="SUY230" s="335"/>
      <c r="SUZ230" s="224"/>
      <c r="SVA230" s="424"/>
      <c r="SVB230" s="424"/>
      <c r="SVC230" s="333"/>
      <c r="SVD230" s="334"/>
      <c r="SVE230" s="424"/>
      <c r="SVF230" s="224"/>
      <c r="SVG230" s="224"/>
      <c r="SVH230" s="335"/>
      <c r="SVI230" s="335"/>
      <c r="SVJ230" s="224"/>
      <c r="SVK230" s="424"/>
      <c r="SVL230" s="424"/>
      <c r="SVM230" s="333"/>
      <c r="SVN230" s="334"/>
      <c r="SVO230" s="424"/>
      <c r="SVP230" s="224"/>
      <c r="SVQ230" s="224"/>
      <c r="SVR230" s="335"/>
      <c r="SVS230" s="335"/>
      <c r="SVT230" s="224"/>
      <c r="SVU230" s="424"/>
      <c r="SVV230" s="424"/>
      <c r="SVW230" s="333"/>
      <c r="SVX230" s="334"/>
      <c r="SVY230" s="424"/>
      <c r="SVZ230" s="224"/>
      <c r="SWA230" s="224"/>
      <c r="SWB230" s="335"/>
      <c r="SWC230" s="335"/>
      <c r="SWD230" s="224"/>
      <c r="SWE230" s="424"/>
      <c r="SWF230" s="424"/>
      <c r="SWG230" s="333"/>
      <c r="SWH230" s="334"/>
      <c r="SWI230" s="424"/>
      <c r="SWJ230" s="224"/>
      <c r="SWK230" s="224"/>
      <c r="SWL230" s="335"/>
      <c r="SWM230" s="335"/>
      <c r="SWN230" s="224"/>
      <c r="SWO230" s="424"/>
      <c r="SWP230" s="424"/>
      <c r="SWQ230" s="333"/>
      <c r="SWR230" s="334"/>
      <c r="SWS230" s="424"/>
      <c r="SWT230" s="224"/>
      <c r="SWU230" s="224"/>
      <c r="SWV230" s="335"/>
      <c r="SWW230" s="335"/>
      <c r="SWX230" s="224"/>
      <c r="SWY230" s="424"/>
      <c r="SWZ230" s="424"/>
      <c r="SXA230" s="333"/>
      <c r="SXB230" s="334"/>
      <c r="SXC230" s="424"/>
      <c r="SXD230" s="224"/>
      <c r="SXE230" s="224"/>
      <c r="SXF230" s="335"/>
      <c r="SXG230" s="335"/>
      <c r="SXH230" s="224"/>
      <c r="SXI230" s="424"/>
      <c r="SXJ230" s="424"/>
      <c r="SXK230" s="333"/>
      <c r="SXL230" s="334"/>
      <c r="SXM230" s="424"/>
      <c r="SXN230" s="224"/>
      <c r="SXO230" s="224"/>
      <c r="SXP230" s="335"/>
      <c r="SXQ230" s="335"/>
      <c r="SXR230" s="224"/>
      <c r="SXS230" s="424"/>
      <c r="SXT230" s="424"/>
      <c r="SXU230" s="333"/>
      <c r="SXV230" s="334"/>
      <c r="SXW230" s="424"/>
      <c r="SXX230" s="224"/>
      <c r="SXY230" s="224"/>
      <c r="SXZ230" s="335"/>
      <c r="SYA230" s="335"/>
      <c r="SYB230" s="224"/>
      <c r="SYC230" s="424"/>
      <c r="SYD230" s="424"/>
      <c r="SYE230" s="333"/>
      <c r="SYF230" s="334"/>
      <c r="SYG230" s="424"/>
      <c r="SYH230" s="224"/>
      <c r="SYI230" s="224"/>
      <c r="SYJ230" s="335"/>
      <c r="SYK230" s="335"/>
      <c r="SYL230" s="224"/>
      <c r="SYM230" s="424"/>
      <c r="SYN230" s="424"/>
      <c r="SYO230" s="333"/>
      <c r="SYP230" s="334"/>
      <c r="SYQ230" s="424"/>
      <c r="SYR230" s="224"/>
      <c r="SYS230" s="224"/>
      <c r="SYT230" s="335"/>
      <c r="SYU230" s="335"/>
      <c r="SYV230" s="224"/>
      <c r="SYW230" s="424"/>
      <c r="SYX230" s="424"/>
      <c r="SYY230" s="333"/>
      <c r="SYZ230" s="334"/>
      <c r="SZA230" s="424"/>
      <c r="SZB230" s="224"/>
      <c r="SZC230" s="224"/>
      <c r="SZD230" s="335"/>
      <c r="SZE230" s="335"/>
      <c r="SZF230" s="224"/>
      <c r="SZG230" s="424"/>
      <c r="SZH230" s="424"/>
      <c r="SZI230" s="333"/>
      <c r="SZJ230" s="334"/>
      <c r="SZK230" s="424"/>
      <c r="SZL230" s="224"/>
      <c r="SZM230" s="224"/>
      <c r="SZN230" s="335"/>
      <c r="SZO230" s="335"/>
      <c r="SZP230" s="224"/>
      <c r="SZQ230" s="424"/>
      <c r="SZR230" s="424"/>
      <c r="SZS230" s="333"/>
      <c r="SZT230" s="334"/>
      <c r="SZU230" s="424"/>
      <c r="SZV230" s="224"/>
      <c r="SZW230" s="224"/>
      <c r="SZX230" s="335"/>
      <c r="SZY230" s="335"/>
      <c r="SZZ230" s="224"/>
      <c r="TAA230" s="424"/>
      <c r="TAB230" s="424"/>
      <c r="TAC230" s="333"/>
      <c r="TAD230" s="334"/>
      <c r="TAE230" s="424"/>
      <c r="TAF230" s="224"/>
      <c r="TAG230" s="224"/>
      <c r="TAH230" s="335"/>
      <c r="TAI230" s="335"/>
      <c r="TAJ230" s="224"/>
      <c r="TAK230" s="424"/>
      <c r="TAL230" s="424"/>
      <c r="TAM230" s="333"/>
      <c r="TAN230" s="334"/>
      <c r="TAO230" s="424"/>
      <c r="TAP230" s="224"/>
      <c r="TAQ230" s="224"/>
      <c r="TAR230" s="335"/>
      <c r="TAS230" s="335"/>
      <c r="TAT230" s="224"/>
      <c r="TAU230" s="424"/>
      <c r="TAV230" s="424"/>
      <c r="TAW230" s="333"/>
      <c r="TAX230" s="334"/>
      <c r="TAY230" s="424"/>
      <c r="TAZ230" s="224"/>
      <c r="TBA230" s="224"/>
      <c r="TBB230" s="335"/>
      <c r="TBC230" s="335"/>
      <c r="TBD230" s="224"/>
      <c r="TBE230" s="424"/>
      <c r="TBF230" s="424"/>
      <c r="TBG230" s="333"/>
      <c r="TBH230" s="334"/>
      <c r="TBI230" s="424"/>
      <c r="TBJ230" s="224"/>
      <c r="TBK230" s="224"/>
      <c r="TBL230" s="335"/>
      <c r="TBM230" s="335"/>
      <c r="TBN230" s="224"/>
      <c r="TBO230" s="424"/>
      <c r="TBP230" s="424"/>
      <c r="TBQ230" s="333"/>
      <c r="TBR230" s="334"/>
      <c r="TBS230" s="424"/>
      <c r="TBT230" s="224"/>
      <c r="TBU230" s="224"/>
      <c r="TBV230" s="335"/>
      <c r="TBW230" s="335"/>
      <c r="TBX230" s="224"/>
      <c r="TBY230" s="424"/>
      <c r="TBZ230" s="424"/>
      <c r="TCA230" s="333"/>
      <c r="TCB230" s="334"/>
      <c r="TCC230" s="424"/>
      <c r="TCD230" s="224"/>
      <c r="TCE230" s="224"/>
      <c r="TCF230" s="335"/>
      <c r="TCG230" s="335"/>
      <c r="TCH230" s="224"/>
      <c r="TCI230" s="424"/>
      <c r="TCJ230" s="424"/>
      <c r="TCK230" s="333"/>
      <c r="TCL230" s="334"/>
      <c r="TCM230" s="424"/>
      <c r="TCN230" s="224"/>
      <c r="TCO230" s="224"/>
      <c r="TCP230" s="335"/>
      <c r="TCQ230" s="335"/>
      <c r="TCR230" s="224"/>
      <c r="TCS230" s="424"/>
      <c r="TCT230" s="424"/>
      <c r="TCU230" s="333"/>
      <c r="TCV230" s="334"/>
      <c r="TCW230" s="424"/>
      <c r="TCX230" s="224"/>
      <c r="TCY230" s="224"/>
      <c r="TCZ230" s="335"/>
      <c r="TDA230" s="335"/>
      <c r="TDB230" s="224"/>
      <c r="TDC230" s="424"/>
      <c r="TDD230" s="424"/>
      <c r="TDE230" s="333"/>
      <c r="TDF230" s="334"/>
      <c r="TDG230" s="424"/>
      <c r="TDH230" s="224"/>
      <c r="TDI230" s="224"/>
      <c r="TDJ230" s="335"/>
      <c r="TDK230" s="335"/>
      <c r="TDL230" s="224"/>
      <c r="TDM230" s="424"/>
      <c r="TDN230" s="424"/>
      <c r="TDO230" s="333"/>
      <c r="TDP230" s="334"/>
      <c r="TDQ230" s="424"/>
      <c r="TDR230" s="224"/>
      <c r="TDS230" s="224"/>
      <c r="TDT230" s="335"/>
      <c r="TDU230" s="335"/>
      <c r="TDV230" s="224"/>
      <c r="TDW230" s="424"/>
      <c r="TDX230" s="424"/>
      <c r="TDY230" s="333"/>
      <c r="TDZ230" s="334"/>
      <c r="TEA230" s="424"/>
      <c r="TEB230" s="224"/>
      <c r="TEC230" s="224"/>
      <c r="TED230" s="335"/>
      <c r="TEE230" s="335"/>
      <c r="TEF230" s="224"/>
      <c r="TEG230" s="424"/>
      <c r="TEH230" s="424"/>
      <c r="TEI230" s="333"/>
      <c r="TEJ230" s="334"/>
      <c r="TEK230" s="424"/>
      <c r="TEL230" s="224"/>
      <c r="TEM230" s="224"/>
      <c r="TEN230" s="335"/>
      <c r="TEO230" s="335"/>
      <c r="TEP230" s="224"/>
      <c r="TEQ230" s="424"/>
      <c r="TER230" s="424"/>
      <c r="TES230" s="333"/>
      <c r="TET230" s="334"/>
      <c r="TEU230" s="424"/>
      <c r="TEV230" s="224"/>
      <c r="TEW230" s="224"/>
      <c r="TEX230" s="335"/>
      <c r="TEY230" s="335"/>
      <c r="TEZ230" s="224"/>
      <c r="TFA230" s="424"/>
      <c r="TFB230" s="424"/>
      <c r="TFC230" s="333"/>
      <c r="TFD230" s="334"/>
      <c r="TFE230" s="424"/>
      <c r="TFF230" s="224"/>
      <c r="TFG230" s="224"/>
      <c r="TFH230" s="335"/>
      <c r="TFI230" s="335"/>
      <c r="TFJ230" s="224"/>
      <c r="TFK230" s="424"/>
      <c r="TFL230" s="424"/>
      <c r="TFM230" s="333"/>
      <c r="TFN230" s="334"/>
      <c r="TFO230" s="424"/>
      <c r="TFP230" s="224"/>
      <c r="TFQ230" s="224"/>
      <c r="TFR230" s="335"/>
      <c r="TFS230" s="335"/>
      <c r="TFT230" s="224"/>
      <c r="TFU230" s="424"/>
      <c r="TFV230" s="424"/>
      <c r="TFW230" s="333"/>
      <c r="TFX230" s="334"/>
      <c r="TFY230" s="424"/>
      <c r="TFZ230" s="224"/>
      <c r="TGA230" s="224"/>
      <c r="TGB230" s="335"/>
      <c r="TGC230" s="335"/>
      <c r="TGD230" s="224"/>
      <c r="TGE230" s="424"/>
      <c r="TGF230" s="424"/>
      <c r="TGG230" s="333"/>
      <c r="TGH230" s="334"/>
      <c r="TGI230" s="424"/>
      <c r="TGJ230" s="224"/>
      <c r="TGK230" s="224"/>
      <c r="TGL230" s="335"/>
      <c r="TGM230" s="335"/>
      <c r="TGN230" s="224"/>
      <c r="TGO230" s="424"/>
      <c r="TGP230" s="424"/>
      <c r="TGQ230" s="333"/>
      <c r="TGR230" s="334"/>
      <c r="TGS230" s="424"/>
      <c r="TGT230" s="224"/>
      <c r="TGU230" s="224"/>
      <c r="TGV230" s="335"/>
      <c r="TGW230" s="335"/>
      <c r="TGX230" s="224"/>
      <c r="TGY230" s="424"/>
      <c r="TGZ230" s="424"/>
      <c r="THA230" s="333"/>
      <c r="THB230" s="334"/>
      <c r="THC230" s="424"/>
      <c r="THD230" s="224"/>
      <c r="THE230" s="224"/>
      <c r="THF230" s="335"/>
      <c r="THG230" s="335"/>
      <c r="THH230" s="224"/>
      <c r="THI230" s="424"/>
      <c r="THJ230" s="424"/>
      <c r="THK230" s="333"/>
      <c r="THL230" s="334"/>
      <c r="THM230" s="424"/>
      <c r="THN230" s="224"/>
      <c r="THO230" s="224"/>
      <c r="THP230" s="335"/>
      <c r="THQ230" s="335"/>
      <c r="THR230" s="224"/>
      <c r="THS230" s="424"/>
      <c r="THT230" s="424"/>
      <c r="THU230" s="333"/>
      <c r="THV230" s="334"/>
      <c r="THW230" s="424"/>
      <c r="THX230" s="224"/>
      <c r="THY230" s="224"/>
      <c r="THZ230" s="335"/>
      <c r="TIA230" s="335"/>
      <c r="TIB230" s="224"/>
      <c r="TIC230" s="424"/>
      <c r="TID230" s="424"/>
      <c r="TIE230" s="333"/>
      <c r="TIF230" s="334"/>
      <c r="TIG230" s="424"/>
      <c r="TIH230" s="224"/>
      <c r="TII230" s="224"/>
      <c r="TIJ230" s="335"/>
      <c r="TIK230" s="335"/>
      <c r="TIL230" s="224"/>
      <c r="TIM230" s="424"/>
      <c r="TIN230" s="424"/>
      <c r="TIO230" s="333"/>
      <c r="TIP230" s="334"/>
      <c r="TIQ230" s="424"/>
      <c r="TIR230" s="224"/>
      <c r="TIS230" s="224"/>
      <c r="TIT230" s="335"/>
      <c r="TIU230" s="335"/>
      <c r="TIV230" s="224"/>
      <c r="TIW230" s="424"/>
      <c r="TIX230" s="424"/>
      <c r="TIY230" s="333"/>
      <c r="TIZ230" s="334"/>
      <c r="TJA230" s="424"/>
      <c r="TJB230" s="224"/>
      <c r="TJC230" s="224"/>
      <c r="TJD230" s="335"/>
      <c r="TJE230" s="335"/>
      <c r="TJF230" s="224"/>
      <c r="TJG230" s="424"/>
      <c r="TJH230" s="424"/>
      <c r="TJI230" s="333"/>
      <c r="TJJ230" s="334"/>
      <c r="TJK230" s="424"/>
      <c r="TJL230" s="224"/>
      <c r="TJM230" s="224"/>
      <c r="TJN230" s="335"/>
      <c r="TJO230" s="335"/>
      <c r="TJP230" s="224"/>
      <c r="TJQ230" s="424"/>
      <c r="TJR230" s="424"/>
      <c r="TJS230" s="333"/>
      <c r="TJT230" s="334"/>
      <c r="TJU230" s="424"/>
      <c r="TJV230" s="224"/>
      <c r="TJW230" s="224"/>
      <c r="TJX230" s="335"/>
      <c r="TJY230" s="335"/>
      <c r="TJZ230" s="224"/>
      <c r="TKA230" s="424"/>
      <c r="TKB230" s="424"/>
      <c r="TKC230" s="333"/>
      <c r="TKD230" s="334"/>
      <c r="TKE230" s="424"/>
      <c r="TKF230" s="224"/>
      <c r="TKG230" s="224"/>
      <c r="TKH230" s="335"/>
      <c r="TKI230" s="335"/>
      <c r="TKJ230" s="224"/>
      <c r="TKK230" s="424"/>
      <c r="TKL230" s="424"/>
      <c r="TKM230" s="333"/>
      <c r="TKN230" s="334"/>
      <c r="TKO230" s="424"/>
      <c r="TKP230" s="224"/>
      <c r="TKQ230" s="224"/>
      <c r="TKR230" s="335"/>
      <c r="TKS230" s="335"/>
      <c r="TKT230" s="224"/>
      <c r="TKU230" s="424"/>
      <c r="TKV230" s="424"/>
      <c r="TKW230" s="333"/>
      <c r="TKX230" s="334"/>
      <c r="TKY230" s="424"/>
      <c r="TKZ230" s="224"/>
      <c r="TLA230" s="224"/>
      <c r="TLB230" s="335"/>
      <c r="TLC230" s="335"/>
      <c r="TLD230" s="224"/>
      <c r="TLE230" s="424"/>
      <c r="TLF230" s="424"/>
      <c r="TLG230" s="333"/>
      <c r="TLH230" s="334"/>
      <c r="TLI230" s="424"/>
      <c r="TLJ230" s="224"/>
      <c r="TLK230" s="224"/>
      <c r="TLL230" s="335"/>
      <c r="TLM230" s="335"/>
      <c r="TLN230" s="224"/>
      <c r="TLO230" s="424"/>
      <c r="TLP230" s="424"/>
      <c r="TLQ230" s="333"/>
      <c r="TLR230" s="334"/>
      <c r="TLS230" s="424"/>
      <c r="TLT230" s="224"/>
      <c r="TLU230" s="224"/>
      <c r="TLV230" s="335"/>
      <c r="TLW230" s="335"/>
      <c r="TLX230" s="224"/>
      <c r="TLY230" s="424"/>
      <c r="TLZ230" s="424"/>
      <c r="TMA230" s="333"/>
      <c r="TMB230" s="334"/>
      <c r="TMC230" s="424"/>
      <c r="TMD230" s="224"/>
      <c r="TME230" s="224"/>
      <c r="TMF230" s="335"/>
      <c r="TMG230" s="335"/>
      <c r="TMH230" s="224"/>
      <c r="TMI230" s="424"/>
      <c r="TMJ230" s="424"/>
      <c r="TMK230" s="333"/>
      <c r="TML230" s="334"/>
      <c r="TMM230" s="424"/>
      <c r="TMN230" s="224"/>
      <c r="TMO230" s="224"/>
      <c r="TMP230" s="335"/>
      <c r="TMQ230" s="335"/>
      <c r="TMR230" s="224"/>
      <c r="TMS230" s="424"/>
      <c r="TMT230" s="424"/>
      <c r="TMU230" s="333"/>
      <c r="TMV230" s="334"/>
      <c r="TMW230" s="424"/>
      <c r="TMX230" s="224"/>
      <c r="TMY230" s="224"/>
      <c r="TMZ230" s="335"/>
      <c r="TNA230" s="335"/>
      <c r="TNB230" s="224"/>
      <c r="TNC230" s="424"/>
      <c r="TND230" s="424"/>
      <c r="TNE230" s="333"/>
      <c r="TNF230" s="334"/>
      <c r="TNG230" s="424"/>
      <c r="TNH230" s="224"/>
      <c r="TNI230" s="224"/>
      <c r="TNJ230" s="335"/>
      <c r="TNK230" s="335"/>
      <c r="TNL230" s="224"/>
      <c r="TNM230" s="424"/>
      <c r="TNN230" s="424"/>
      <c r="TNO230" s="333"/>
      <c r="TNP230" s="334"/>
      <c r="TNQ230" s="424"/>
      <c r="TNR230" s="224"/>
      <c r="TNS230" s="224"/>
      <c r="TNT230" s="335"/>
      <c r="TNU230" s="335"/>
      <c r="TNV230" s="224"/>
      <c r="TNW230" s="424"/>
      <c r="TNX230" s="424"/>
      <c r="TNY230" s="333"/>
      <c r="TNZ230" s="334"/>
      <c r="TOA230" s="424"/>
      <c r="TOB230" s="224"/>
      <c r="TOC230" s="224"/>
      <c r="TOD230" s="335"/>
      <c r="TOE230" s="335"/>
      <c r="TOF230" s="224"/>
      <c r="TOG230" s="424"/>
      <c r="TOH230" s="424"/>
      <c r="TOI230" s="333"/>
      <c r="TOJ230" s="334"/>
      <c r="TOK230" s="424"/>
      <c r="TOL230" s="224"/>
      <c r="TOM230" s="224"/>
      <c r="TON230" s="335"/>
      <c r="TOO230" s="335"/>
      <c r="TOP230" s="224"/>
      <c r="TOQ230" s="424"/>
      <c r="TOR230" s="424"/>
      <c r="TOS230" s="333"/>
      <c r="TOT230" s="334"/>
      <c r="TOU230" s="424"/>
      <c r="TOV230" s="224"/>
      <c r="TOW230" s="224"/>
      <c r="TOX230" s="335"/>
      <c r="TOY230" s="335"/>
      <c r="TOZ230" s="224"/>
      <c r="TPA230" s="424"/>
      <c r="TPB230" s="424"/>
      <c r="TPC230" s="333"/>
      <c r="TPD230" s="334"/>
      <c r="TPE230" s="424"/>
      <c r="TPF230" s="224"/>
      <c r="TPG230" s="224"/>
      <c r="TPH230" s="335"/>
      <c r="TPI230" s="335"/>
      <c r="TPJ230" s="224"/>
      <c r="TPK230" s="424"/>
      <c r="TPL230" s="424"/>
      <c r="TPM230" s="333"/>
      <c r="TPN230" s="334"/>
      <c r="TPO230" s="424"/>
      <c r="TPP230" s="224"/>
      <c r="TPQ230" s="224"/>
      <c r="TPR230" s="335"/>
      <c r="TPS230" s="335"/>
      <c r="TPT230" s="224"/>
      <c r="TPU230" s="424"/>
      <c r="TPV230" s="424"/>
      <c r="TPW230" s="333"/>
      <c r="TPX230" s="334"/>
      <c r="TPY230" s="424"/>
      <c r="TPZ230" s="224"/>
      <c r="TQA230" s="224"/>
      <c r="TQB230" s="335"/>
      <c r="TQC230" s="335"/>
      <c r="TQD230" s="224"/>
      <c r="TQE230" s="424"/>
      <c r="TQF230" s="424"/>
      <c r="TQG230" s="333"/>
      <c r="TQH230" s="334"/>
      <c r="TQI230" s="424"/>
      <c r="TQJ230" s="224"/>
      <c r="TQK230" s="224"/>
      <c r="TQL230" s="335"/>
      <c r="TQM230" s="335"/>
      <c r="TQN230" s="224"/>
      <c r="TQO230" s="424"/>
      <c r="TQP230" s="424"/>
      <c r="TQQ230" s="333"/>
      <c r="TQR230" s="334"/>
      <c r="TQS230" s="424"/>
      <c r="TQT230" s="224"/>
      <c r="TQU230" s="224"/>
      <c r="TQV230" s="335"/>
      <c r="TQW230" s="335"/>
      <c r="TQX230" s="224"/>
      <c r="TQY230" s="424"/>
      <c r="TQZ230" s="424"/>
      <c r="TRA230" s="333"/>
      <c r="TRB230" s="334"/>
      <c r="TRC230" s="424"/>
      <c r="TRD230" s="224"/>
      <c r="TRE230" s="224"/>
      <c r="TRF230" s="335"/>
      <c r="TRG230" s="335"/>
      <c r="TRH230" s="224"/>
      <c r="TRI230" s="424"/>
      <c r="TRJ230" s="424"/>
      <c r="TRK230" s="333"/>
      <c r="TRL230" s="334"/>
      <c r="TRM230" s="424"/>
      <c r="TRN230" s="224"/>
      <c r="TRO230" s="224"/>
      <c r="TRP230" s="335"/>
      <c r="TRQ230" s="335"/>
      <c r="TRR230" s="224"/>
      <c r="TRS230" s="424"/>
      <c r="TRT230" s="424"/>
      <c r="TRU230" s="333"/>
      <c r="TRV230" s="334"/>
      <c r="TRW230" s="424"/>
      <c r="TRX230" s="224"/>
      <c r="TRY230" s="224"/>
      <c r="TRZ230" s="335"/>
      <c r="TSA230" s="335"/>
      <c r="TSB230" s="224"/>
      <c r="TSC230" s="424"/>
      <c r="TSD230" s="424"/>
      <c r="TSE230" s="333"/>
      <c r="TSF230" s="334"/>
      <c r="TSG230" s="424"/>
      <c r="TSH230" s="224"/>
      <c r="TSI230" s="224"/>
      <c r="TSJ230" s="335"/>
      <c r="TSK230" s="335"/>
      <c r="TSL230" s="224"/>
      <c r="TSM230" s="424"/>
      <c r="TSN230" s="424"/>
      <c r="TSO230" s="333"/>
      <c r="TSP230" s="334"/>
      <c r="TSQ230" s="424"/>
      <c r="TSR230" s="224"/>
      <c r="TSS230" s="224"/>
      <c r="TST230" s="335"/>
      <c r="TSU230" s="335"/>
      <c r="TSV230" s="224"/>
      <c r="TSW230" s="424"/>
      <c r="TSX230" s="424"/>
      <c r="TSY230" s="333"/>
      <c r="TSZ230" s="334"/>
      <c r="TTA230" s="424"/>
      <c r="TTB230" s="224"/>
      <c r="TTC230" s="224"/>
      <c r="TTD230" s="335"/>
      <c r="TTE230" s="335"/>
      <c r="TTF230" s="224"/>
      <c r="TTG230" s="424"/>
      <c r="TTH230" s="424"/>
      <c r="TTI230" s="333"/>
      <c r="TTJ230" s="334"/>
      <c r="TTK230" s="424"/>
      <c r="TTL230" s="224"/>
      <c r="TTM230" s="224"/>
      <c r="TTN230" s="335"/>
      <c r="TTO230" s="335"/>
      <c r="TTP230" s="224"/>
      <c r="TTQ230" s="424"/>
      <c r="TTR230" s="424"/>
      <c r="TTS230" s="333"/>
      <c r="TTT230" s="334"/>
      <c r="TTU230" s="424"/>
      <c r="TTV230" s="224"/>
      <c r="TTW230" s="224"/>
      <c r="TTX230" s="335"/>
      <c r="TTY230" s="335"/>
      <c r="TTZ230" s="224"/>
      <c r="TUA230" s="424"/>
      <c r="TUB230" s="424"/>
      <c r="TUC230" s="333"/>
      <c r="TUD230" s="334"/>
      <c r="TUE230" s="424"/>
      <c r="TUF230" s="224"/>
      <c r="TUG230" s="224"/>
      <c r="TUH230" s="335"/>
      <c r="TUI230" s="335"/>
      <c r="TUJ230" s="224"/>
      <c r="TUK230" s="424"/>
      <c r="TUL230" s="424"/>
      <c r="TUM230" s="333"/>
      <c r="TUN230" s="334"/>
      <c r="TUO230" s="424"/>
      <c r="TUP230" s="224"/>
      <c r="TUQ230" s="224"/>
      <c r="TUR230" s="335"/>
      <c r="TUS230" s="335"/>
      <c r="TUT230" s="224"/>
      <c r="TUU230" s="424"/>
      <c r="TUV230" s="424"/>
      <c r="TUW230" s="333"/>
      <c r="TUX230" s="334"/>
      <c r="TUY230" s="424"/>
      <c r="TUZ230" s="224"/>
      <c r="TVA230" s="224"/>
      <c r="TVB230" s="335"/>
      <c r="TVC230" s="335"/>
      <c r="TVD230" s="224"/>
      <c r="TVE230" s="424"/>
      <c r="TVF230" s="424"/>
      <c r="TVG230" s="333"/>
      <c r="TVH230" s="334"/>
      <c r="TVI230" s="424"/>
      <c r="TVJ230" s="224"/>
      <c r="TVK230" s="224"/>
      <c r="TVL230" s="335"/>
      <c r="TVM230" s="335"/>
      <c r="TVN230" s="224"/>
      <c r="TVO230" s="424"/>
      <c r="TVP230" s="424"/>
      <c r="TVQ230" s="333"/>
      <c r="TVR230" s="334"/>
      <c r="TVS230" s="424"/>
      <c r="TVT230" s="224"/>
      <c r="TVU230" s="224"/>
      <c r="TVV230" s="335"/>
      <c r="TVW230" s="335"/>
      <c r="TVX230" s="224"/>
      <c r="TVY230" s="424"/>
      <c r="TVZ230" s="424"/>
      <c r="TWA230" s="333"/>
      <c r="TWB230" s="334"/>
      <c r="TWC230" s="424"/>
      <c r="TWD230" s="224"/>
      <c r="TWE230" s="224"/>
      <c r="TWF230" s="335"/>
      <c r="TWG230" s="335"/>
      <c r="TWH230" s="224"/>
      <c r="TWI230" s="424"/>
      <c r="TWJ230" s="424"/>
      <c r="TWK230" s="333"/>
      <c r="TWL230" s="334"/>
      <c r="TWM230" s="424"/>
      <c r="TWN230" s="224"/>
      <c r="TWO230" s="224"/>
      <c r="TWP230" s="335"/>
      <c r="TWQ230" s="335"/>
      <c r="TWR230" s="224"/>
      <c r="TWS230" s="424"/>
      <c r="TWT230" s="424"/>
      <c r="TWU230" s="333"/>
      <c r="TWV230" s="334"/>
      <c r="TWW230" s="424"/>
      <c r="TWX230" s="224"/>
      <c r="TWY230" s="224"/>
      <c r="TWZ230" s="335"/>
      <c r="TXA230" s="335"/>
      <c r="TXB230" s="224"/>
      <c r="TXC230" s="424"/>
      <c r="TXD230" s="424"/>
      <c r="TXE230" s="333"/>
      <c r="TXF230" s="334"/>
      <c r="TXG230" s="424"/>
      <c r="TXH230" s="224"/>
      <c r="TXI230" s="224"/>
      <c r="TXJ230" s="335"/>
      <c r="TXK230" s="335"/>
      <c r="TXL230" s="224"/>
      <c r="TXM230" s="424"/>
      <c r="TXN230" s="424"/>
      <c r="TXO230" s="333"/>
      <c r="TXP230" s="334"/>
      <c r="TXQ230" s="424"/>
      <c r="TXR230" s="224"/>
      <c r="TXS230" s="224"/>
      <c r="TXT230" s="335"/>
      <c r="TXU230" s="335"/>
      <c r="TXV230" s="224"/>
      <c r="TXW230" s="424"/>
      <c r="TXX230" s="424"/>
      <c r="TXY230" s="333"/>
      <c r="TXZ230" s="334"/>
      <c r="TYA230" s="424"/>
      <c r="TYB230" s="224"/>
      <c r="TYC230" s="224"/>
      <c r="TYD230" s="335"/>
      <c r="TYE230" s="335"/>
      <c r="TYF230" s="224"/>
      <c r="TYG230" s="424"/>
      <c r="TYH230" s="424"/>
      <c r="TYI230" s="333"/>
      <c r="TYJ230" s="334"/>
      <c r="TYK230" s="424"/>
      <c r="TYL230" s="224"/>
      <c r="TYM230" s="224"/>
      <c r="TYN230" s="335"/>
      <c r="TYO230" s="335"/>
      <c r="TYP230" s="224"/>
      <c r="TYQ230" s="424"/>
      <c r="TYR230" s="424"/>
      <c r="TYS230" s="333"/>
      <c r="TYT230" s="334"/>
      <c r="TYU230" s="424"/>
      <c r="TYV230" s="224"/>
      <c r="TYW230" s="224"/>
      <c r="TYX230" s="335"/>
      <c r="TYY230" s="335"/>
      <c r="TYZ230" s="224"/>
      <c r="TZA230" s="424"/>
      <c r="TZB230" s="424"/>
      <c r="TZC230" s="333"/>
      <c r="TZD230" s="334"/>
      <c r="TZE230" s="424"/>
      <c r="TZF230" s="224"/>
      <c r="TZG230" s="224"/>
      <c r="TZH230" s="335"/>
      <c r="TZI230" s="335"/>
      <c r="TZJ230" s="224"/>
      <c r="TZK230" s="424"/>
      <c r="TZL230" s="424"/>
      <c r="TZM230" s="333"/>
      <c r="TZN230" s="334"/>
      <c r="TZO230" s="424"/>
      <c r="TZP230" s="224"/>
      <c r="TZQ230" s="224"/>
      <c r="TZR230" s="335"/>
      <c r="TZS230" s="335"/>
      <c r="TZT230" s="224"/>
      <c r="TZU230" s="424"/>
      <c r="TZV230" s="424"/>
      <c r="TZW230" s="333"/>
      <c r="TZX230" s="334"/>
      <c r="TZY230" s="424"/>
      <c r="TZZ230" s="224"/>
      <c r="UAA230" s="224"/>
      <c r="UAB230" s="335"/>
      <c r="UAC230" s="335"/>
      <c r="UAD230" s="224"/>
      <c r="UAE230" s="424"/>
      <c r="UAF230" s="424"/>
      <c r="UAG230" s="333"/>
      <c r="UAH230" s="334"/>
      <c r="UAI230" s="424"/>
      <c r="UAJ230" s="224"/>
      <c r="UAK230" s="224"/>
      <c r="UAL230" s="335"/>
      <c r="UAM230" s="335"/>
      <c r="UAN230" s="224"/>
      <c r="UAO230" s="424"/>
      <c r="UAP230" s="424"/>
      <c r="UAQ230" s="333"/>
      <c r="UAR230" s="334"/>
      <c r="UAS230" s="424"/>
      <c r="UAT230" s="224"/>
      <c r="UAU230" s="224"/>
      <c r="UAV230" s="335"/>
      <c r="UAW230" s="335"/>
      <c r="UAX230" s="224"/>
      <c r="UAY230" s="424"/>
      <c r="UAZ230" s="424"/>
      <c r="UBA230" s="333"/>
      <c r="UBB230" s="334"/>
      <c r="UBC230" s="424"/>
      <c r="UBD230" s="224"/>
      <c r="UBE230" s="224"/>
      <c r="UBF230" s="335"/>
      <c r="UBG230" s="335"/>
      <c r="UBH230" s="224"/>
      <c r="UBI230" s="424"/>
      <c r="UBJ230" s="424"/>
      <c r="UBK230" s="333"/>
      <c r="UBL230" s="334"/>
      <c r="UBM230" s="424"/>
      <c r="UBN230" s="224"/>
      <c r="UBO230" s="224"/>
      <c r="UBP230" s="335"/>
      <c r="UBQ230" s="335"/>
      <c r="UBR230" s="224"/>
      <c r="UBS230" s="424"/>
      <c r="UBT230" s="424"/>
      <c r="UBU230" s="333"/>
      <c r="UBV230" s="334"/>
      <c r="UBW230" s="424"/>
      <c r="UBX230" s="224"/>
      <c r="UBY230" s="224"/>
      <c r="UBZ230" s="335"/>
      <c r="UCA230" s="335"/>
      <c r="UCB230" s="224"/>
      <c r="UCC230" s="424"/>
      <c r="UCD230" s="424"/>
      <c r="UCE230" s="333"/>
      <c r="UCF230" s="334"/>
      <c r="UCG230" s="424"/>
      <c r="UCH230" s="224"/>
      <c r="UCI230" s="224"/>
      <c r="UCJ230" s="335"/>
      <c r="UCK230" s="335"/>
      <c r="UCL230" s="224"/>
      <c r="UCM230" s="424"/>
      <c r="UCN230" s="424"/>
      <c r="UCO230" s="333"/>
      <c r="UCP230" s="334"/>
      <c r="UCQ230" s="424"/>
      <c r="UCR230" s="224"/>
      <c r="UCS230" s="224"/>
      <c r="UCT230" s="335"/>
      <c r="UCU230" s="335"/>
      <c r="UCV230" s="224"/>
      <c r="UCW230" s="424"/>
      <c r="UCX230" s="424"/>
      <c r="UCY230" s="333"/>
      <c r="UCZ230" s="334"/>
      <c r="UDA230" s="424"/>
      <c r="UDB230" s="224"/>
      <c r="UDC230" s="224"/>
      <c r="UDD230" s="335"/>
      <c r="UDE230" s="335"/>
      <c r="UDF230" s="224"/>
      <c r="UDG230" s="424"/>
      <c r="UDH230" s="424"/>
      <c r="UDI230" s="333"/>
      <c r="UDJ230" s="334"/>
      <c r="UDK230" s="424"/>
      <c r="UDL230" s="224"/>
      <c r="UDM230" s="224"/>
      <c r="UDN230" s="335"/>
      <c r="UDO230" s="335"/>
      <c r="UDP230" s="224"/>
      <c r="UDQ230" s="424"/>
      <c r="UDR230" s="424"/>
      <c r="UDS230" s="333"/>
      <c r="UDT230" s="334"/>
      <c r="UDU230" s="424"/>
      <c r="UDV230" s="224"/>
      <c r="UDW230" s="224"/>
      <c r="UDX230" s="335"/>
      <c r="UDY230" s="335"/>
      <c r="UDZ230" s="224"/>
      <c r="UEA230" s="424"/>
      <c r="UEB230" s="424"/>
      <c r="UEC230" s="333"/>
      <c r="UED230" s="334"/>
      <c r="UEE230" s="424"/>
      <c r="UEF230" s="224"/>
      <c r="UEG230" s="224"/>
      <c r="UEH230" s="335"/>
      <c r="UEI230" s="335"/>
      <c r="UEJ230" s="224"/>
      <c r="UEK230" s="424"/>
      <c r="UEL230" s="424"/>
      <c r="UEM230" s="333"/>
      <c r="UEN230" s="334"/>
      <c r="UEO230" s="424"/>
      <c r="UEP230" s="224"/>
      <c r="UEQ230" s="224"/>
      <c r="UER230" s="335"/>
      <c r="UES230" s="335"/>
      <c r="UET230" s="224"/>
      <c r="UEU230" s="424"/>
      <c r="UEV230" s="424"/>
      <c r="UEW230" s="333"/>
      <c r="UEX230" s="334"/>
      <c r="UEY230" s="424"/>
      <c r="UEZ230" s="224"/>
      <c r="UFA230" s="224"/>
      <c r="UFB230" s="335"/>
      <c r="UFC230" s="335"/>
      <c r="UFD230" s="224"/>
      <c r="UFE230" s="424"/>
      <c r="UFF230" s="424"/>
      <c r="UFG230" s="333"/>
      <c r="UFH230" s="334"/>
      <c r="UFI230" s="424"/>
      <c r="UFJ230" s="224"/>
      <c r="UFK230" s="224"/>
      <c r="UFL230" s="335"/>
      <c r="UFM230" s="335"/>
      <c r="UFN230" s="224"/>
      <c r="UFO230" s="424"/>
      <c r="UFP230" s="424"/>
      <c r="UFQ230" s="333"/>
      <c r="UFR230" s="334"/>
      <c r="UFS230" s="424"/>
      <c r="UFT230" s="224"/>
      <c r="UFU230" s="224"/>
      <c r="UFV230" s="335"/>
      <c r="UFW230" s="335"/>
      <c r="UFX230" s="224"/>
      <c r="UFY230" s="424"/>
      <c r="UFZ230" s="424"/>
      <c r="UGA230" s="333"/>
      <c r="UGB230" s="334"/>
      <c r="UGC230" s="424"/>
      <c r="UGD230" s="224"/>
      <c r="UGE230" s="224"/>
      <c r="UGF230" s="335"/>
      <c r="UGG230" s="335"/>
      <c r="UGH230" s="224"/>
      <c r="UGI230" s="424"/>
      <c r="UGJ230" s="424"/>
      <c r="UGK230" s="333"/>
      <c r="UGL230" s="334"/>
      <c r="UGM230" s="424"/>
      <c r="UGN230" s="224"/>
      <c r="UGO230" s="224"/>
      <c r="UGP230" s="335"/>
      <c r="UGQ230" s="335"/>
      <c r="UGR230" s="224"/>
      <c r="UGS230" s="424"/>
      <c r="UGT230" s="424"/>
      <c r="UGU230" s="333"/>
      <c r="UGV230" s="334"/>
      <c r="UGW230" s="424"/>
      <c r="UGX230" s="224"/>
      <c r="UGY230" s="224"/>
      <c r="UGZ230" s="335"/>
      <c r="UHA230" s="335"/>
      <c r="UHB230" s="224"/>
      <c r="UHC230" s="424"/>
      <c r="UHD230" s="424"/>
      <c r="UHE230" s="333"/>
      <c r="UHF230" s="334"/>
      <c r="UHG230" s="424"/>
      <c r="UHH230" s="224"/>
      <c r="UHI230" s="224"/>
      <c r="UHJ230" s="335"/>
      <c r="UHK230" s="335"/>
      <c r="UHL230" s="224"/>
      <c r="UHM230" s="424"/>
      <c r="UHN230" s="424"/>
      <c r="UHO230" s="333"/>
      <c r="UHP230" s="334"/>
      <c r="UHQ230" s="424"/>
      <c r="UHR230" s="224"/>
      <c r="UHS230" s="224"/>
      <c r="UHT230" s="335"/>
      <c r="UHU230" s="335"/>
      <c r="UHV230" s="224"/>
      <c r="UHW230" s="424"/>
      <c r="UHX230" s="424"/>
      <c r="UHY230" s="333"/>
      <c r="UHZ230" s="334"/>
      <c r="UIA230" s="424"/>
      <c r="UIB230" s="224"/>
      <c r="UIC230" s="224"/>
      <c r="UID230" s="335"/>
      <c r="UIE230" s="335"/>
      <c r="UIF230" s="224"/>
      <c r="UIG230" s="424"/>
      <c r="UIH230" s="424"/>
      <c r="UII230" s="333"/>
      <c r="UIJ230" s="334"/>
      <c r="UIK230" s="424"/>
      <c r="UIL230" s="224"/>
      <c r="UIM230" s="224"/>
      <c r="UIN230" s="335"/>
      <c r="UIO230" s="335"/>
      <c r="UIP230" s="224"/>
      <c r="UIQ230" s="424"/>
      <c r="UIR230" s="424"/>
      <c r="UIS230" s="333"/>
      <c r="UIT230" s="334"/>
      <c r="UIU230" s="424"/>
      <c r="UIV230" s="224"/>
      <c r="UIW230" s="224"/>
      <c r="UIX230" s="335"/>
      <c r="UIY230" s="335"/>
      <c r="UIZ230" s="224"/>
      <c r="UJA230" s="424"/>
      <c r="UJB230" s="424"/>
      <c r="UJC230" s="333"/>
      <c r="UJD230" s="334"/>
      <c r="UJE230" s="424"/>
      <c r="UJF230" s="224"/>
      <c r="UJG230" s="224"/>
      <c r="UJH230" s="335"/>
      <c r="UJI230" s="335"/>
      <c r="UJJ230" s="224"/>
      <c r="UJK230" s="424"/>
      <c r="UJL230" s="424"/>
      <c r="UJM230" s="333"/>
      <c r="UJN230" s="334"/>
      <c r="UJO230" s="424"/>
      <c r="UJP230" s="224"/>
      <c r="UJQ230" s="224"/>
      <c r="UJR230" s="335"/>
      <c r="UJS230" s="335"/>
      <c r="UJT230" s="224"/>
      <c r="UJU230" s="424"/>
      <c r="UJV230" s="424"/>
      <c r="UJW230" s="333"/>
      <c r="UJX230" s="334"/>
      <c r="UJY230" s="424"/>
      <c r="UJZ230" s="224"/>
      <c r="UKA230" s="224"/>
      <c r="UKB230" s="335"/>
      <c r="UKC230" s="335"/>
      <c r="UKD230" s="224"/>
      <c r="UKE230" s="424"/>
      <c r="UKF230" s="424"/>
      <c r="UKG230" s="333"/>
      <c r="UKH230" s="334"/>
      <c r="UKI230" s="424"/>
      <c r="UKJ230" s="224"/>
      <c r="UKK230" s="224"/>
      <c r="UKL230" s="335"/>
      <c r="UKM230" s="335"/>
      <c r="UKN230" s="224"/>
      <c r="UKO230" s="424"/>
      <c r="UKP230" s="424"/>
      <c r="UKQ230" s="333"/>
      <c r="UKR230" s="334"/>
      <c r="UKS230" s="424"/>
      <c r="UKT230" s="224"/>
      <c r="UKU230" s="224"/>
      <c r="UKV230" s="335"/>
      <c r="UKW230" s="335"/>
      <c r="UKX230" s="224"/>
      <c r="UKY230" s="424"/>
      <c r="UKZ230" s="424"/>
      <c r="ULA230" s="333"/>
      <c r="ULB230" s="334"/>
      <c r="ULC230" s="424"/>
      <c r="ULD230" s="224"/>
      <c r="ULE230" s="224"/>
      <c r="ULF230" s="335"/>
      <c r="ULG230" s="335"/>
      <c r="ULH230" s="224"/>
      <c r="ULI230" s="424"/>
      <c r="ULJ230" s="424"/>
      <c r="ULK230" s="333"/>
      <c r="ULL230" s="334"/>
      <c r="ULM230" s="424"/>
      <c r="ULN230" s="224"/>
      <c r="ULO230" s="224"/>
      <c r="ULP230" s="335"/>
      <c r="ULQ230" s="335"/>
      <c r="ULR230" s="224"/>
      <c r="ULS230" s="424"/>
      <c r="ULT230" s="424"/>
      <c r="ULU230" s="333"/>
      <c r="ULV230" s="334"/>
      <c r="ULW230" s="424"/>
      <c r="ULX230" s="224"/>
      <c r="ULY230" s="224"/>
      <c r="ULZ230" s="335"/>
      <c r="UMA230" s="335"/>
      <c r="UMB230" s="224"/>
      <c r="UMC230" s="424"/>
      <c r="UMD230" s="424"/>
      <c r="UME230" s="333"/>
      <c r="UMF230" s="334"/>
      <c r="UMG230" s="424"/>
      <c r="UMH230" s="224"/>
      <c r="UMI230" s="224"/>
      <c r="UMJ230" s="335"/>
      <c r="UMK230" s="335"/>
      <c r="UML230" s="224"/>
      <c r="UMM230" s="424"/>
      <c r="UMN230" s="424"/>
      <c r="UMO230" s="333"/>
      <c r="UMP230" s="334"/>
      <c r="UMQ230" s="424"/>
      <c r="UMR230" s="224"/>
      <c r="UMS230" s="224"/>
      <c r="UMT230" s="335"/>
      <c r="UMU230" s="335"/>
      <c r="UMV230" s="224"/>
      <c r="UMW230" s="424"/>
      <c r="UMX230" s="424"/>
      <c r="UMY230" s="333"/>
      <c r="UMZ230" s="334"/>
      <c r="UNA230" s="424"/>
      <c r="UNB230" s="224"/>
      <c r="UNC230" s="224"/>
      <c r="UND230" s="335"/>
      <c r="UNE230" s="335"/>
      <c r="UNF230" s="224"/>
      <c r="UNG230" s="424"/>
      <c r="UNH230" s="424"/>
      <c r="UNI230" s="333"/>
      <c r="UNJ230" s="334"/>
      <c r="UNK230" s="424"/>
      <c r="UNL230" s="224"/>
      <c r="UNM230" s="224"/>
      <c r="UNN230" s="335"/>
      <c r="UNO230" s="335"/>
      <c r="UNP230" s="224"/>
      <c r="UNQ230" s="424"/>
      <c r="UNR230" s="424"/>
      <c r="UNS230" s="333"/>
      <c r="UNT230" s="334"/>
      <c r="UNU230" s="424"/>
      <c r="UNV230" s="224"/>
      <c r="UNW230" s="224"/>
      <c r="UNX230" s="335"/>
      <c r="UNY230" s="335"/>
      <c r="UNZ230" s="224"/>
      <c r="UOA230" s="424"/>
      <c r="UOB230" s="424"/>
      <c r="UOC230" s="333"/>
      <c r="UOD230" s="334"/>
      <c r="UOE230" s="424"/>
      <c r="UOF230" s="224"/>
      <c r="UOG230" s="224"/>
      <c r="UOH230" s="335"/>
      <c r="UOI230" s="335"/>
      <c r="UOJ230" s="224"/>
      <c r="UOK230" s="424"/>
      <c r="UOL230" s="424"/>
      <c r="UOM230" s="333"/>
      <c r="UON230" s="334"/>
      <c r="UOO230" s="424"/>
      <c r="UOP230" s="224"/>
      <c r="UOQ230" s="224"/>
      <c r="UOR230" s="335"/>
      <c r="UOS230" s="335"/>
      <c r="UOT230" s="224"/>
      <c r="UOU230" s="424"/>
      <c r="UOV230" s="424"/>
      <c r="UOW230" s="333"/>
      <c r="UOX230" s="334"/>
      <c r="UOY230" s="424"/>
      <c r="UOZ230" s="224"/>
      <c r="UPA230" s="224"/>
      <c r="UPB230" s="335"/>
      <c r="UPC230" s="335"/>
      <c r="UPD230" s="224"/>
      <c r="UPE230" s="424"/>
      <c r="UPF230" s="424"/>
      <c r="UPG230" s="333"/>
      <c r="UPH230" s="334"/>
      <c r="UPI230" s="424"/>
      <c r="UPJ230" s="224"/>
      <c r="UPK230" s="224"/>
      <c r="UPL230" s="335"/>
      <c r="UPM230" s="335"/>
      <c r="UPN230" s="224"/>
      <c r="UPO230" s="424"/>
      <c r="UPP230" s="424"/>
      <c r="UPQ230" s="333"/>
      <c r="UPR230" s="334"/>
      <c r="UPS230" s="424"/>
      <c r="UPT230" s="224"/>
      <c r="UPU230" s="224"/>
      <c r="UPV230" s="335"/>
      <c r="UPW230" s="335"/>
      <c r="UPX230" s="224"/>
      <c r="UPY230" s="424"/>
      <c r="UPZ230" s="424"/>
      <c r="UQA230" s="333"/>
      <c r="UQB230" s="334"/>
      <c r="UQC230" s="424"/>
      <c r="UQD230" s="224"/>
      <c r="UQE230" s="224"/>
      <c r="UQF230" s="335"/>
      <c r="UQG230" s="335"/>
      <c r="UQH230" s="224"/>
      <c r="UQI230" s="424"/>
      <c r="UQJ230" s="424"/>
      <c r="UQK230" s="333"/>
      <c r="UQL230" s="334"/>
      <c r="UQM230" s="424"/>
      <c r="UQN230" s="224"/>
      <c r="UQO230" s="224"/>
      <c r="UQP230" s="335"/>
      <c r="UQQ230" s="335"/>
      <c r="UQR230" s="224"/>
      <c r="UQS230" s="424"/>
      <c r="UQT230" s="424"/>
      <c r="UQU230" s="333"/>
      <c r="UQV230" s="334"/>
      <c r="UQW230" s="424"/>
      <c r="UQX230" s="224"/>
      <c r="UQY230" s="224"/>
      <c r="UQZ230" s="335"/>
      <c r="URA230" s="335"/>
      <c r="URB230" s="224"/>
      <c r="URC230" s="424"/>
      <c r="URD230" s="424"/>
      <c r="URE230" s="333"/>
      <c r="URF230" s="334"/>
      <c r="URG230" s="424"/>
      <c r="URH230" s="224"/>
      <c r="URI230" s="224"/>
      <c r="URJ230" s="335"/>
      <c r="URK230" s="335"/>
      <c r="URL230" s="224"/>
      <c r="URM230" s="424"/>
      <c r="URN230" s="424"/>
      <c r="URO230" s="333"/>
      <c r="URP230" s="334"/>
      <c r="URQ230" s="424"/>
      <c r="URR230" s="224"/>
      <c r="URS230" s="224"/>
      <c r="URT230" s="335"/>
      <c r="URU230" s="335"/>
      <c r="URV230" s="224"/>
      <c r="URW230" s="424"/>
      <c r="URX230" s="424"/>
      <c r="URY230" s="333"/>
      <c r="URZ230" s="334"/>
      <c r="USA230" s="424"/>
      <c r="USB230" s="224"/>
      <c r="USC230" s="224"/>
      <c r="USD230" s="335"/>
      <c r="USE230" s="335"/>
      <c r="USF230" s="224"/>
      <c r="USG230" s="424"/>
      <c r="USH230" s="424"/>
      <c r="USI230" s="333"/>
      <c r="USJ230" s="334"/>
      <c r="USK230" s="424"/>
      <c r="USL230" s="224"/>
      <c r="USM230" s="224"/>
      <c r="USN230" s="335"/>
      <c r="USO230" s="335"/>
      <c r="USP230" s="224"/>
      <c r="USQ230" s="424"/>
      <c r="USR230" s="424"/>
      <c r="USS230" s="333"/>
      <c r="UST230" s="334"/>
      <c r="USU230" s="424"/>
      <c r="USV230" s="224"/>
      <c r="USW230" s="224"/>
      <c r="USX230" s="335"/>
      <c r="USY230" s="335"/>
      <c r="USZ230" s="224"/>
      <c r="UTA230" s="424"/>
      <c r="UTB230" s="424"/>
      <c r="UTC230" s="333"/>
      <c r="UTD230" s="334"/>
      <c r="UTE230" s="424"/>
      <c r="UTF230" s="224"/>
      <c r="UTG230" s="224"/>
      <c r="UTH230" s="335"/>
      <c r="UTI230" s="335"/>
      <c r="UTJ230" s="224"/>
      <c r="UTK230" s="424"/>
      <c r="UTL230" s="424"/>
      <c r="UTM230" s="333"/>
      <c r="UTN230" s="334"/>
      <c r="UTO230" s="424"/>
      <c r="UTP230" s="224"/>
      <c r="UTQ230" s="224"/>
      <c r="UTR230" s="335"/>
      <c r="UTS230" s="335"/>
      <c r="UTT230" s="224"/>
      <c r="UTU230" s="424"/>
      <c r="UTV230" s="424"/>
      <c r="UTW230" s="333"/>
      <c r="UTX230" s="334"/>
      <c r="UTY230" s="424"/>
      <c r="UTZ230" s="224"/>
      <c r="UUA230" s="224"/>
      <c r="UUB230" s="335"/>
      <c r="UUC230" s="335"/>
      <c r="UUD230" s="224"/>
      <c r="UUE230" s="424"/>
      <c r="UUF230" s="424"/>
      <c r="UUG230" s="333"/>
      <c r="UUH230" s="334"/>
      <c r="UUI230" s="424"/>
      <c r="UUJ230" s="224"/>
      <c r="UUK230" s="224"/>
      <c r="UUL230" s="335"/>
      <c r="UUM230" s="335"/>
      <c r="UUN230" s="224"/>
      <c r="UUO230" s="424"/>
      <c r="UUP230" s="424"/>
      <c r="UUQ230" s="333"/>
      <c r="UUR230" s="334"/>
      <c r="UUS230" s="424"/>
      <c r="UUT230" s="224"/>
      <c r="UUU230" s="224"/>
      <c r="UUV230" s="335"/>
      <c r="UUW230" s="335"/>
      <c r="UUX230" s="224"/>
      <c r="UUY230" s="424"/>
      <c r="UUZ230" s="424"/>
      <c r="UVA230" s="333"/>
      <c r="UVB230" s="334"/>
      <c r="UVC230" s="424"/>
      <c r="UVD230" s="224"/>
      <c r="UVE230" s="224"/>
      <c r="UVF230" s="335"/>
      <c r="UVG230" s="335"/>
      <c r="UVH230" s="224"/>
      <c r="UVI230" s="424"/>
      <c r="UVJ230" s="424"/>
      <c r="UVK230" s="333"/>
      <c r="UVL230" s="334"/>
      <c r="UVM230" s="424"/>
      <c r="UVN230" s="224"/>
      <c r="UVO230" s="224"/>
      <c r="UVP230" s="335"/>
      <c r="UVQ230" s="335"/>
      <c r="UVR230" s="224"/>
      <c r="UVS230" s="424"/>
      <c r="UVT230" s="424"/>
      <c r="UVU230" s="333"/>
      <c r="UVV230" s="334"/>
      <c r="UVW230" s="424"/>
      <c r="UVX230" s="224"/>
      <c r="UVY230" s="224"/>
      <c r="UVZ230" s="335"/>
      <c r="UWA230" s="335"/>
      <c r="UWB230" s="224"/>
      <c r="UWC230" s="424"/>
      <c r="UWD230" s="424"/>
      <c r="UWE230" s="333"/>
      <c r="UWF230" s="334"/>
      <c r="UWG230" s="424"/>
      <c r="UWH230" s="224"/>
      <c r="UWI230" s="224"/>
      <c r="UWJ230" s="335"/>
      <c r="UWK230" s="335"/>
      <c r="UWL230" s="224"/>
      <c r="UWM230" s="424"/>
      <c r="UWN230" s="424"/>
      <c r="UWO230" s="333"/>
      <c r="UWP230" s="334"/>
      <c r="UWQ230" s="424"/>
      <c r="UWR230" s="224"/>
      <c r="UWS230" s="224"/>
      <c r="UWT230" s="335"/>
      <c r="UWU230" s="335"/>
      <c r="UWV230" s="224"/>
      <c r="UWW230" s="424"/>
      <c r="UWX230" s="424"/>
      <c r="UWY230" s="333"/>
      <c r="UWZ230" s="334"/>
      <c r="UXA230" s="424"/>
      <c r="UXB230" s="224"/>
      <c r="UXC230" s="224"/>
      <c r="UXD230" s="335"/>
      <c r="UXE230" s="335"/>
      <c r="UXF230" s="224"/>
      <c r="UXG230" s="424"/>
      <c r="UXH230" s="424"/>
      <c r="UXI230" s="333"/>
      <c r="UXJ230" s="334"/>
      <c r="UXK230" s="424"/>
      <c r="UXL230" s="224"/>
      <c r="UXM230" s="224"/>
      <c r="UXN230" s="335"/>
      <c r="UXO230" s="335"/>
      <c r="UXP230" s="224"/>
      <c r="UXQ230" s="424"/>
      <c r="UXR230" s="424"/>
      <c r="UXS230" s="333"/>
      <c r="UXT230" s="334"/>
      <c r="UXU230" s="424"/>
      <c r="UXV230" s="224"/>
      <c r="UXW230" s="224"/>
      <c r="UXX230" s="335"/>
      <c r="UXY230" s="335"/>
      <c r="UXZ230" s="224"/>
      <c r="UYA230" s="424"/>
      <c r="UYB230" s="424"/>
      <c r="UYC230" s="333"/>
      <c r="UYD230" s="334"/>
      <c r="UYE230" s="424"/>
      <c r="UYF230" s="224"/>
      <c r="UYG230" s="224"/>
      <c r="UYH230" s="335"/>
      <c r="UYI230" s="335"/>
      <c r="UYJ230" s="224"/>
      <c r="UYK230" s="424"/>
      <c r="UYL230" s="424"/>
      <c r="UYM230" s="333"/>
      <c r="UYN230" s="334"/>
      <c r="UYO230" s="424"/>
      <c r="UYP230" s="224"/>
      <c r="UYQ230" s="224"/>
      <c r="UYR230" s="335"/>
      <c r="UYS230" s="335"/>
      <c r="UYT230" s="224"/>
      <c r="UYU230" s="424"/>
      <c r="UYV230" s="424"/>
      <c r="UYW230" s="333"/>
      <c r="UYX230" s="334"/>
      <c r="UYY230" s="424"/>
      <c r="UYZ230" s="224"/>
      <c r="UZA230" s="224"/>
      <c r="UZB230" s="335"/>
      <c r="UZC230" s="335"/>
      <c r="UZD230" s="224"/>
      <c r="UZE230" s="424"/>
      <c r="UZF230" s="424"/>
      <c r="UZG230" s="333"/>
      <c r="UZH230" s="334"/>
      <c r="UZI230" s="424"/>
      <c r="UZJ230" s="224"/>
      <c r="UZK230" s="224"/>
      <c r="UZL230" s="335"/>
      <c r="UZM230" s="335"/>
      <c r="UZN230" s="224"/>
      <c r="UZO230" s="424"/>
      <c r="UZP230" s="424"/>
      <c r="UZQ230" s="333"/>
      <c r="UZR230" s="334"/>
      <c r="UZS230" s="424"/>
      <c r="UZT230" s="224"/>
      <c r="UZU230" s="224"/>
      <c r="UZV230" s="335"/>
      <c r="UZW230" s="335"/>
      <c r="UZX230" s="224"/>
      <c r="UZY230" s="424"/>
      <c r="UZZ230" s="424"/>
      <c r="VAA230" s="333"/>
      <c r="VAB230" s="334"/>
      <c r="VAC230" s="424"/>
      <c r="VAD230" s="224"/>
      <c r="VAE230" s="224"/>
      <c r="VAF230" s="335"/>
      <c r="VAG230" s="335"/>
      <c r="VAH230" s="224"/>
      <c r="VAI230" s="424"/>
      <c r="VAJ230" s="424"/>
      <c r="VAK230" s="333"/>
      <c r="VAL230" s="334"/>
      <c r="VAM230" s="424"/>
      <c r="VAN230" s="224"/>
      <c r="VAO230" s="224"/>
      <c r="VAP230" s="335"/>
      <c r="VAQ230" s="335"/>
      <c r="VAR230" s="224"/>
      <c r="VAS230" s="424"/>
      <c r="VAT230" s="424"/>
      <c r="VAU230" s="333"/>
      <c r="VAV230" s="334"/>
      <c r="VAW230" s="424"/>
      <c r="VAX230" s="224"/>
      <c r="VAY230" s="224"/>
      <c r="VAZ230" s="335"/>
      <c r="VBA230" s="335"/>
      <c r="VBB230" s="224"/>
      <c r="VBC230" s="424"/>
      <c r="VBD230" s="424"/>
      <c r="VBE230" s="333"/>
      <c r="VBF230" s="334"/>
      <c r="VBG230" s="424"/>
      <c r="VBH230" s="224"/>
      <c r="VBI230" s="224"/>
      <c r="VBJ230" s="335"/>
      <c r="VBK230" s="335"/>
      <c r="VBL230" s="224"/>
      <c r="VBM230" s="424"/>
      <c r="VBN230" s="424"/>
      <c r="VBO230" s="333"/>
      <c r="VBP230" s="334"/>
      <c r="VBQ230" s="424"/>
      <c r="VBR230" s="224"/>
      <c r="VBS230" s="224"/>
      <c r="VBT230" s="335"/>
      <c r="VBU230" s="335"/>
      <c r="VBV230" s="224"/>
      <c r="VBW230" s="424"/>
      <c r="VBX230" s="424"/>
      <c r="VBY230" s="333"/>
      <c r="VBZ230" s="334"/>
      <c r="VCA230" s="424"/>
      <c r="VCB230" s="224"/>
      <c r="VCC230" s="224"/>
      <c r="VCD230" s="335"/>
      <c r="VCE230" s="335"/>
      <c r="VCF230" s="224"/>
      <c r="VCG230" s="424"/>
      <c r="VCH230" s="424"/>
      <c r="VCI230" s="333"/>
      <c r="VCJ230" s="334"/>
      <c r="VCK230" s="424"/>
      <c r="VCL230" s="224"/>
      <c r="VCM230" s="224"/>
      <c r="VCN230" s="335"/>
      <c r="VCO230" s="335"/>
      <c r="VCP230" s="224"/>
      <c r="VCQ230" s="424"/>
      <c r="VCR230" s="424"/>
      <c r="VCS230" s="333"/>
      <c r="VCT230" s="334"/>
      <c r="VCU230" s="424"/>
      <c r="VCV230" s="224"/>
      <c r="VCW230" s="224"/>
      <c r="VCX230" s="335"/>
      <c r="VCY230" s="335"/>
      <c r="VCZ230" s="224"/>
      <c r="VDA230" s="424"/>
      <c r="VDB230" s="424"/>
      <c r="VDC230" s="333"/>
      <c r="VDD230" s="334"/>
      <c r="VDE230" s="424"/>
      <c r="VDF230" s="224"/>
      <c r="VDG230" s="224"/>
      <c r="VDH230" s="335"/>
      <c r="VDI230" s="335"/>
      <c r="VDJ230" s="224"/>
      <c r="VDK230" s="424"/>
      <c r="VDL230" s="424"/>
      <c r="VDM230" s="333"/>
      <c r="VDN230" s="334"/>
      <c r="VDO230" s="424"/>
      <c r="VDP230" s="224"/>
      <c r="VDQ230" s="224"/>
      <c r="VDR230" s="335"/>
      <c r="VDS230" s="335"/>
      <c r="VDT230" s="224"/>
      <c r="VDU230" s="424"/>
      <c r="VDV230" s="424"/>
      <c r="VDW230" s="333"/>
      <c r="VDX230" s="334"/>
      <c r="VDY230" s="424"/>
      <c r="VDZ230" s="224"/>
      <c r="VEA230" s="224"/>
      <c r="VEB230" s="335"/>
      <c r="VEC230" s="335"/>
      <c r="VED230" s="224"/>
      <c r="VEE230" s="424"/>
      <c r="VEF230" s="424"/>
      <c r="VEG230" s="333"/>
      <c r="VEH230" s="334"/>
      <c r="VEI230" s="424"/>
      <c r="VEJ230" s="224"/>
      <c r="VEK230" s="224"/>
      <c r="VEL230" s="335"/>
      <c r="VEM230" s="335"/>
      <c r="VEN230" s="224"/>
      <c r="VEO230" s="424"/>
      <c r="VEP230" s="424"/>
      <c r="VEQ230" s="333"/>
      <c r="VER230" s="334"/>
      <c r="VES230" s="424"/>
      <c r="VET230" s="224"/>
      <c r="VEU230" s="224"/>
      <c r="VEV230" s="335"/>
      <c r="VEW230" s="335"/>
      <c r="VEX230" s="224"/>
      <c r="VEY230" s="424"/>
      <c r="VEZ230" s="424"/>
      <c r="VFA230" s="333"/>
      <c r="VFB230" s="334"/>
      <c r="VFC230" s="424"/>
      <c r="VFD230" s="224"/>
      <c r="VFE230" s="224"/>
      <c r="VFF230" s="335"/>
      <c r="VFG230" s="335"/>
      <c r="VFH230" s="224"/>
      <c r="VFI230" s="424"/>
      <c r="VFJ230" s="424"/>
      <c r="VFK230" s="333"/>
      <c r="VFL230" s="334"/>
      <c r="VFM230" s="424"/>
      <c r="VFN230" s="224"/>
      <c r="VFO230" s="224"/>
      <c r="VFP230" s="335"/>
      <c r="VFQ230" s="335"/>
      <c r="VFR230" s="224"/>
      <c r="VFS230" s="424"/>
      <c r="VFT230" s="424"/>
      <c r="VFU230" s="333"/>
      <c r="VFV230" s="334"/>
      <c r="VFW230" s="424"/>
      <c r="VFX230" s="224"/>
      <c r="VFY230" s="224"/>
      <c r="VFZ230" s="335"/>
      <c r="VGA230" s="335"/>
      <c r="VGB230" s="224"/>
      <c r="VGC230" s="424"/>
      <c r="VGD230" s="424"/>
      <c r="VGE230" s="333"/>
      <c r="VGF230" s="334"/>
      <c r="VGG230" s="424"/>
      <c r="VGH230" s="224"/>
      <c r="VGI230" s="224"/>
      <c r="VGJ230" s="335"/>
      <c r="VGK230" s="335"/>
      <c r="VGL230" s="224"/>
      <c r="VGM230" s="424"/>
      <c r="VGN230" s="424"/>
      <c r="VGO230" s="333"/>
      <c r="VGP230" s="334"/>
      <c r="VGQ230" s="424"/>
      <c r="VGR230" s="224"/>
      <c r="VGS230" s="224"/>
      <c r="VGT230" s="335"/>
      <c r="VGU230" s="335"/>
      <c r="VGV230" s="224"/>
      <c r="VGW230" s="424"/>
      <c r="VGX230" s="424"/>
      <c r="VGY230" s="333"/>
      <c r="VGZ230" s="334"/>
      <c r="VHA230" s="424"/>
      <c r="VHB230" s="224"/>
      <c r="VHC230" s="224"/>
      <c r="VHD230" s="335"/>
      <c r="VHE230" s="335"/>
      <c r="VHF230" s="224"/>
      <c r="VHG230" s="424"/>
      <c r="VHH230" s="424"/>
      <c r="VHI230" s="333"/>
      <c r="VHJ230" s="334"/>
      <c r="VHK230" s="424"/>
      <c r="VHL230" s="224"/>
      <c r="VHM230" s="224"/>
      <c r="VHN230" s="335"/>
      <c r="VHO230" s="335"/>
      <c r="VHP230" s="224"/>
      <c r="VHQ230" s="424"/>
      <c r="VHR230" s="424"/>
      <c r="VHS230" s="333"/>
      <c r="VHT230" s="334"/>
      <c r="VHU230" s="424"/>
      <c r="VHV230" s="224"/>
      <c r="VHW230" s="224"/>
      <c r="VHX230" s="335"/>
      <c r="VHY230" s="335"/>
      <c r="VHZ230" s="224"/>
      <c r="VIA230" s="424"/>
      <c r="VIB230" s="424"/>
      <c r="VIC230" s="333"/>
      <c r="VID230" s="334"/>
      <c r="VIE230" s="424"/>
      <c r="VIF230" s="224"/>
      <c r="VIG230" s="224"/>
      <c r="VIH230" s="335"/>
      <c r="VII230" s="335"/>
      <c r="VIJ230" s="224"/>
      <c r="VIK230" s="424"/>
      <c r="VIL230" s="424"/>
      <c r="VIM230" s="333"/>
      <c r="VIN230" s="334"/>
      <c r="VIO230" s="424"/>
      <c r="VIP230" s="224"/>
      <c r="VIQ230" s="224"/>
      <c r="VIR230" s="335"/>
      <c r="VIS230" s="335"/>
      <c r="VIT230" s="224"/>
      <c r="VIU230" s="424"/>
      <c r="VIV230" s="424"/>
      <c r="VIW230" s="333"/>
      <c r="VIX230" s="334"/>
      <c r="VIY230" s="424"/>
      <c r="VIZ230" s="224"/>
      <c r="VJA230" s="224"/>
      <c r="VJB230" s="335"/>
      <c r="VJC230" s="335"/>
      <c r="VJD230" s="224"/>
      <c r="VJE230" s="424"/>
      <c r="VJF230" s="424"/>
      <c r="VJG230" s="333"/>
      <c r="VJH230" s="334"/>
      <c r="VJI230" s="424"/>
      <c r="VJJ230" s="224"/>
      <c r="VJK230" s="224"/>
      <c r="VJL230" s="335"/>
      <c r="VJM230" s="335"/>
      <c r="VJN230" s="224"/>
      <c r="VJO230" s="424"/>
      <c r="VJP230" s="424"/>
      <c r="VJQ230" s="333"/>
      <c r="VJR230" s="334"/>
      <c r="VJS230" s="424"/>
      <c r="VJT230" s="224"/>
      <c r="VJU230" s="224"/>
      <c r="VJV230" s="335"/>
      <c r="VJW230" s="335"/>
      <c r="VJX230" s="224"/>
      <c r="VJY230" s="424"/>
      <c r="VJZ230" s="424"/>
      <c r="VKA230" s="333"/>
      <c r="VKB230" s="334"/>
      <c r="VKC230" s="424"/>
      <c r="VKD230" s="224"/>
      <c r="VKE230" s="224"/>
      <c r="VKF230" s="335"/>
      <c r="VKG230" s="335"/>
      <c r="VKH230" s="224"/>
      <c r="VKI230" s="424"/>
      <c r="VKJ230" s="424"/>
      <c r="VKK230" s="333"/>
      <c r="VKL230" s="334"/>
      <c r="VKM230" s="424"/>
      <c r="VKN230" s="224"/>
      <c r="VKO230" s="224"/>
      <c r="VKP230" s="335"/>
      <c r="VKQ230" s="335"/>
      <c r="VKR230" s="224"/>
      <c r="VKS230" s="424"/>
      <c r="VKT230" s="424"/>
      <c r="VKU230" s="333"/>
      <c r="VKV230" s="334"/>
      <c r="VKW230" s="424"/>
      <c r="VKX230" s="224"/>
      <c r="VKY230" s="224"/>
      <c r="VKZ230" s="335"/>
      <c r="VLA230" s="335"/>
      <c r="VLB230" s="224"/>
      <c r="VLC230" s="424"/>
      <c r="VLD230" s="424"/>
      <c r="VLE230" s="333"/>
      <c r="VLF230" s="334"/>
      <c r="VLG230" s="424"/>
      <c r="VLH230" s="224"/>
      <c r="VLI230" s="224"/>
      <c r="VLJ230" s="335"/>
      <c r="VLK230" s="335"/>
      <c r="VLL230" s="224"/>
      <c r="VLM230" s="424"/>
      <c r="VLN230" s="424"/>
      <c r="VLO230" s="333"/>
      <c r="VLP230" s="334"/>
      <c r="VLQ230" s="424"/>
      <c r="VLR230" s="224"/>
      <c r="VLS230" s="224"/>
      <c r="VLT230" s="335"/>
      <c r="VLU230" s="335"/>
      <c r="VLV230" s="224"/>
      <c r="VLW230" s="424"/>
      <c r="VLX230" s="424"/>
      <c r="VLY230" s="333"/>
      <c r="VLZ230" s="334"/>
      <c r="VMA230" s="424"/>
      <c r="VMB230" s="224"/>
      <c r="VMC230" s="224"/>
      <c r="VMD230" s="335"/>
      <c r="VME230" s="335"/>
      <c r="VMF230" s="224"/>
      <c r="VMG230" s="424"/>
      <c r="VMH230" s="424"/>
      <c r="VMI230" s="333"/>
      <c r="VMJ230" s="334"/>
      <c r="VMK230" s="424"/>
      <c r="VML230" s="224"/>
      <c r="VMM230" s="224"/>
      <c r="VMN230" s="335"/>
      <c r="VMO230" s="335"/>
      <c r="VMP230" s="224"/>
      <c r="VMQ230" s="424"/>
      <c r="VMR230" s="424"/>
      <c r="VMS230" s="333"/>
      <c r="VMT230" s="334"/>
      <c r="VMU230" s="424"/>
      <c r="VMV230" s="224"/>
      <c r="VMW230" s="224"/>
      <c r="VMX230" s="335"/>
      <c r="VMY230" s="335"/>
      <c r="VMZ230" s="224"/>
      <c r="VNA230" s="424"/>
      <c r="VNB230" s="424"/>
      <c r="VNC230" s="333"/>
      <c r="VND230" s="334"/>
      <c r="VNE230" s="424"/>
      <c r="VNF230" s="224"/>
      <c r="VNG230" s="224"/>
      <c r="VNH230" s="335"/>
      <c r="VNI230" s="335"/>
      <c r="VNJ230" s="224"/>
      <c r="VNK230" s="424"/>
      <c r="VNL230" s="424"/>
      <c r="VNM230" s="333"/>
      <c r="VNN230" s="334"/>
      <c r="VNO230" s="424"/>
      <c r="VNP230" s="224"/>
      <c r="VNQ230" s="224"/>
      <c r="VNR230" s="335"/>
      <c r="VNS230" s="335"/>
      <c r="VNT230" s="224"/>
      <c r="VNU230" s="424"/>
      <c r="VNV230" s="424"/>
      <c r="VNW230" s="333"/>
      <c r="VNX230" s="334"/>
      <c r="VNY230" s="424"/>
      <c r="VNZ230" s="224"/>
      <c r="VOA230" s="224"/>
      <c r="VOB230" s="335"/>
      <c r="VOC230" s="335"/>
      <c r="VOD230" s="224"/>
      <c r="VOE230" s="424"/>
      <c r="VOF230" s="424"/>
      <c r="VOG230" s="333"/>
      <c r="VOH230" s="334"/>
      <c r="VOI230" s="424"/>
      <c r="VOJ230" s="224"/>
      <c r="VOK230" s="224"/>
      <c r="VOL230" s="335"/>
      <c r="VOM230" s="335"/>
      <c r="VON230" s="224"/>
      <c r="VOO230" s="424"/>
      <c r="VOP230" s="424"/>
      <c r="VOQ230" s="333"/>
      <c r="VOR230" s="334"/>
      <c r="VOS230" s="424"/>
      <c r="VOT230" s="224"/>
      <c r="VOU230" s="224"/>
      <c r="VOV230" s="335"/>
      <c r="VOW230" s="335"/>
      <c r="VOX230" s="224"/>
      <c r="VOY230" s="424"/>
      <c r="VOZ230" s="424"/>
      <c r="VPA230" s="333"/>
      <c r="VPB230" s="334"/>
      <c r="VPC230" s="424"/>
      <c r="VPD230" s="224"/>
      <c r="VPE230" s="224"/>
      <c r="VPF230" s="335"/>
      <c r="VPG230" s="335"/>
      <c r="VPH230" s="224"/>
      <c r="VPI230" s="424"/>
      <c r="VPJ230" s="424"/>
      <c r="VPK230" s="333"/>
      <c r="VPL230" s="334"/>
      <c r="VPM230" s="424"/>
      <c r="VPN230" s="224"/>
      <c r="VPO230" s="224"/>
      <c r="VPP230" s="335"/>
      <c r="VPQ230" s="335"/>
      <c r="VPR230" s="224"/>
      <c r="VPS230" s="424"/>
      <c r="VPT230" s="424"/>
      <c r="VPU230" s="333"/>
      <c r="VPV230" s="334"/>
      <c r="VPW230" s="424"/>
      <c r="VPX230" s="224"/>
      <c r="VPY230" s="224"/>
      <c r="VPZ230" s="335"/>
      <c r="VQA230" s="335"/>
      <c r="VQB230" s="224"/>
      <c r="VQC230" s="424"/>
      <c r="VQD230" s="424"/>
      <c r="VQE230" s="333"/>
      <c r="VQF230" s="334"/>
      <c r="VQG230" s="424"/>
      <c r="VQH230" s="224"/>
      <c r="VQI230" s="224"/>
      <c r="VQJ230" s="335"/>
      <c r="VQK230" s="335"/>
      <c r="VQL230" s="224"/>
      <c r="VQM230" s="424"/>
      <c r="VQN230" s="424"/>
      <c r="VQO230" s="333"/>
      <c r="VQP230" s="334"/>
      <c r="VQQ230" s="424"/>
      <c r="VQR230" s="224"/>
      <c r="VQS230" s="224"/>
      <c r="VQT230" s="335"/>
      <c r="VQU230" s="335"/>
      <c r="VQV230" s="224"/>
      <c r="VQW230" s="424"/>
      <c r="VQX230" s="424"/>
      <c r="VQY230" s="333"/>
      <c r="VQZ230" s="334"/>
      <c r="VRA230" s="424"/>
      <c r="VRB230" s="224"/>
      <c r="VRC230" s="224"/>
      <c r="VRD230" s="335"/>
      <c r="VRE230" s="335"/>
      <c r="VRF230" s="224"/>
      <c r="VRG230" s="424"/>
      <c r="VRH230" s="424"/>
      <c r="VRI230" s="333"/>
      <c r="VRJ230" s="334"/>
      <c r="VRK230" s="424"/>
      <c r="VRL230" s="224"/>
      <c r="VRM230" s="224"/>
      <c r="VRN230" s="335"/>
      <c r="VRO230" s="335"/>
      <c r="VRP230" s="224"/>
      <c r="VRQ230" s="424"/>
      <c r="VRR230" s="424"/>
      <c r="VRS230" s="333"/>
      <c r="VRT230" s="334"/>
      <c r="VRU230" s="424"/>
      <c r="VRV230" s="224"/>
      <c r="VRW230" s="224"/>
      <c r="VRX230" s="335"/>
      <c r="VRY230" s="335"/>
      <c r="VRZ230" s="224"/>
      <c r="VSA230" s="424"/>
      <c r="VSB230" s="424"/>
      <c r="VSC230" s="333"/>
      <c r="VSD230" s="334"/>
      <c r="VSE230" s="424"/>
      <c r="VSF230" s="224"/>
      <c r="VSG230" s="224"/>
      <c r="VSH230" s="335"/>
      <c r="VSI230" s="335"/>
      <c r="VSJ230" s="224"/>
      <c r="VSK230" s="424"/>
      <c r="VSL230" s="424"/>
      <c r="VSM230" s="333"/>
      <c r="VSN230" s="334"/>
      <c r="VSO230" s="424"/>
      <c r="VSP230" s="224"/>
      <c r="VSQ230" s="224"/>
      <c r="VSR230" s="335"/>
      <c r="VSS230" s="335"/>
      <c r="VST230" s="224"/>
      <c r="VSU230" s="424"/>
      <c r="VSV230" s="424"/>
      <c r="VSW230" s="333"/>
      <c r="VSX230" s="334"/>
      <c r="VSY230" s="424"/>
      <c r="VSZ230" s="224"/>
      <c r="VTA230" s="224"/>
      <c r="VTB230" s="335"/>
      <c r="VTC230" s="335"/>
      <c r="VTD230" s="224"/>
      <c r="VTE230" s="424"/>
      <c r="VTF230" s="424"/>
      <c r="VTG230" s="333"/>
      <c r="VTH230" s="334"/>
      <c r="VTI230" s="424"/>
      <c r="VTJ230" s="224"/>
      <c r="VTK230" s="224"/>
      <c r="VTL230" s="335"/>
      <c r="VTM230" s="335"/>
      <c r="VTN230" s="224"/>
      <c r="VTO230" s="424"/>
      <c r="VTP230" s="424"/>
      <c r="VTQ230" s="333"/>
      <c r="VTR230" s="334"/>
      <c r="VTS230" s="424"/>
      <c r="VTT230" s="224"/>
      <c r="VTU230" s="224"/>
      <c r="VTV230" s="335"/>
      <c r="VTW230" s="335"/>
      <c r="VTX230" s="224"/>
      <c r="VTY230" s="424"/>
      <c r="VTZ230" s="424"/>
      <c r="VUA230" s="333"/>
      <c r="VUB230" s="334"/>
      <c r="VUC230" s="424"/>
      <c r="VUD230" s="224"/>
      <c r="VUE230" s="224"/>
      <c r="VUF230" s="335"/>
      <c r="VUG230" s="335"/>
      <c r="VUH230" s="224"/>
      <c r="VUI230" s="424"/>
      <c r="VUJ230" s="424"/>
      <c r="VUK230" s="333"/>
      <c r="VUL230" s="334"/>
      <c r="VUM230" s="424"/>
      <c r="VUN230" s="224"/>
      <c r="VUO230" s="224"/>
      <c r="VUP230" s="335"/>
      <c r="VUQ230" s="335"/>
      <c r="VUR230" s="224"/>
      <c r="VUS230" s="424"/>
      <c r="VUT230" s="424"/>
      <c r="VUU230" s="333"/>
      <c r="VUV230" s="334"/>
      <c r="VUW230" s="424"/>
      <c r="VUX230" s="224"/>
      <c r="VUY230" s="224"/>
      <c r="VUZ230" s="335"/>
      <c r="VVA230" s="335"/>
      <c r="VVB230" s="224"/>
      <c r="VVC230" s="424"/>
      <c r="VVD230" s="424"/>
      <c r="VVE230" s="333"/>
      <c r="VVF230" s="334"/>
      <c r="VVG230" s="424"/>
      <c r="VVH230" s="224"/>
      <c r="VVI230" s="224"/>
      <c r="VVJ230" s="335"/>
      <c r="VVK230" s="335"/>
      <c r="VVL230" s="224"/>
      <c r="VVM230" s="424"/>
      <c r="VVN230" s="424"/>
      <c r="VVO230" s="333"/>
      <c r="VVP230" s="334"/>
      <c r="VVQ230" s="424"/>
      <c r="VVR230" s="224"/>
      <c r="VVS230" s="224"/>
      <c r="VVT230" s="335"/>
      <c r="VVU230" s="335"/>
      <c r="VVV230" s="224"/>
      <c r="VVW230" s="424"/>
      <c r="VVX230" s="424"/>
      <c r="VVY230" s="333"/>
      <c r="VVZ230" s="334"/>
      <c r="VWA230" s="424"/>
      <c r="VWB230" s="224"/>
      <c r="VWC230" s="224"/>
      <c r="VWD230" s="335"/>
      <c r="VWE230" s="335"/>
      <c r="VWF230" s="224"/>
      <c r="VWG230" s="424"/>
      <c r="VWH230" s="424"/>
      <c r="VWI230" s="333"/>
      <c r="VWJ230" s="334"/>
      <c r="VWK230" s="424"/>
      <c r="VWL230" s="224"/>
      <c r="VWM230" s="224"/>
      <c r="VWN230" s="335"/>
      <c r="VWO230" s="335"/>
      <c r="VWP230" s="224"/>
      <c r="VWQ230" s="424"/>
      <c r="VWR230" s="424"/>
      <c r="VWS230" s="333"/>
      <c r="VWT230" s="334"/>
      <c r="VWU230" s="424"/>
      <c r="VWV230" s="224"/>
      <c r="VWW230" s="224"/>
      <c r="VWX230" s="335"/>
      <c r="VWY230" s="335"/>
      <c r="VWZ230" s="224"/>
      <c r="VXA230" s="424"/>
      <c r="VXB230" s="424"/>
      <c r="VXC230" s="333"/>
      <c r="VXD230" s="334"/>
      <c r="VXE230" s="424"/>
      <c r="VXF230" s="224"/>
      <c r="VXG230" s="224"/>
      <c r="VXH230" s="335"/>
      <c r="VXI230" s="335"/>
      <c r="VXJ230" s="224"/>
      <c r="VXK230" s="424"/>
      <c r="VXL230" s="424"/>
      <c r="VXM230" s="333"/>
      <c r="VXN230" s="334"/>
      <c r="VXO230" s="424"/>
      <c r="VXP230" s="224"/>
      <c r="VXQ230" s="224"/>
      <c r="VXR230" s="335"/>
      <c r="VXS230" s="335"/>
      <c r="VXT230" s="224"/>
      <c r="VXU230" s="424"/>
      <c r="VXV230" s="424"/>
      <c r="VXW230" s="333"/>
      <c r="VXX230" s="334"/>
      <c r="VXY230" s="424"/>
      <c r="VXZ230" s="224"/>
      <c r="VYA230" s="224"/>
      <c r="VYB230" s="335"/>
      <c r="VYC230" s="335"/>
      <c r="VYD230" s="224"/>
      <c r="VYE230" s="424"/>
      <c r="VYF230" s="424"/>
      <c r="VYG230" s="333"/>
      <c r="VYH230" s="334"/>
      <c r="VYI230" s="424"/>
      <c r="VYJ230" s="224"/>
      <c r="VYK230" s="224"/>
      <c r="VYL230" s="335"/>
      <c r="VYM230" s="335"/>
      <c r="VYN230" s="224"/>
      <c r="VYO230" s="424"/>
      <c r="VYP230" s="424"/>
      <c r="VYQ230" s="333"/>
      <c r="VYR230" s="334"/>
      <c r="VYS230" s="424"/>
      <c r="VYT230" s="224"/>
      <c r="VYU230" s="224"/>
      <c r="VYV230" s="335"/>
      <c r="VYW230" s="335"/>
      <c r="VYX230" s="224"/>
      <c r="VYY230" s="424"/>
      <c r="VYZ230" s="424"/>
      <c r="VZA230" s="333"/>
      <c r="VZB230" s="334"/>
      <c r="VZC230" s="424"/>
      <c r="VZD230" s="224"/>
      <c r="VZE230" s="224"/>
      <c r="VZF230" s="335"/>
      <c r="VZG230" s="335"/>
      <c r="VZH230" s="224"/>
      <c r="VZI230" s="424"/>
      <c r="VZJ230" s="424"/>
      <c r="VZK230" s="333"/>
      <c r="VZL230" s="334"/>
      <c r="VZM230" s="424"/>
      <c r="VZN230" s="224"/>
      <c r="VZO230" s="224"/>
      <c r="VZP230" s="335"/>
      <c r="VZQ230" s="335"/>
      <c r="VZR230" s="224"/>
      <c r="VZS230" s="424"/>
      <c r="VZT230" s="424"/>
      <c r="VZU230" s="333"/>
      <c r="VZV230" s="334"/>
      <c r="VZW230" s="424"/>
      <c r="VZX230" s="224"/>
      <c r="VZY230" s="224"/>
      <c r="VZZ230" s="335"/>
      <c r="WAA230" s="335"/>
      <c r="WAB230" s="224"/>
      <c r="WAC230" s="424"/>
      <c r="WAD230" s="424"/>
      <c r="WAE230" s="333"/>
      <c r="WAF230" s="334"/>
      <c r="WAG230" s="424"/>
      <c r="WAH230" s="224"/>
      <c r="WAI230" s="224"/>
      <c r="WAJ230" s="335"/>
      <c r="WAK230" s="335"/>
      <c r="WAL230" s="224"/>
      <c r="WAM230" s="424"/>
      <c r="WAN230" s="424"/>
      <c r="WAO230" s="333"/>
      <c r="WAP230" s="334"/>
      <c r="WAQ230" s="424"/>
      <c r="WAR230" s="224"/>
      <c r="WAS230" s="224"/>
      <c r="WAT230" s="335"/>
      <c r="WAU230" s="335"/>
      <c r="WAV230" s="224"/>
      <c r="WAW230" s="424"/>
      <c r="WAX230" s="424"/>
      <c r="WAY230" s="333"/>
      <c r="WAZ230" s="334"/>
      <c r="WBA230" s="424"/>
      <c r="WBB230" s="224"/>
      <c r="WBC230" s="224"/>
      <c r="WBD230" s="335"/>
      <c r="WBE230" s="335"/>
      <c r="WBF230" s="224"/>
      <c r="WBG230" s="424"/>
      <c r="WBH230" s="424"/>
      <c r="WBI230" s="333"/>
      <c r="WBJ230" s="334"/>
      <c r="WBK230" s="424"/>
      <c r="WBL230" s="224"/>
      <c r="WBM230" s="224"/>
      <c r="WBN230" s="335"/>
      <c r="WBO230" s="335"/>
      <c r="WBP230" s="224"/>
      <c r="WBQ230" s="424"/>
      <c r="WBR230" s="424"/>
      <c r="WBS230" s="333"/>
      <c r="WBT230" s="334"/>
      <c r="WBU230" s="424"/>
      <c r="WBV230" s="224"/>
      <c r="WBW230" s="224"/>
      <c r="WBX230" s="335"/>
      <c r="WBY230" s="335"/>
      <c r="WBZ230" s="224"/>
      <c r="WCA230" s="424"/>
      <c r="WCB230" s="424"/>
      <c r="WCC230" s="333"/>
      <c r="WCD230" s="334"/>
      <c r="WCE230" s="424"/>
      <c r="WCF230" s="224"/>
      <c r="WCG230" s="224"/>
      <c r="WCH230" s="335"/>
      <c r="WCI230" s="335"/>
      <c r="WCJ230" s="224"/>
      <c r="WCK230" s="424"/>
      <c r="WCL230" s="424"/>
      <c r="WCM230" s="333"/>
      <c r="WCN230" s="334"/>
      <c r="WCO230" s="424"/>
      <c r="WCP230" s="224"/>
      <c r="WCQ230" s="224"/>
      <c r="WCR230" s="335"/>
      <c r="WCS230" s="335"/>
      <c r="WCT230" s="224"/>
      <c r="WCU230" s="424"/>
      <c r="WCV230" s="424"/>
      <c r="WCW230" s="333"/>
      <c r="WCX230" s="334"/>
      <c r="WCY230" s="424"/>
      <c r="WCZ230" s="224"/>
      <c r="WDA230" s="224"/>
      <c r="WDB230" s="335"/>
      <c r="WDC230" s="335"/>
      <c r="WDD230" s="224"/>
      <c r="WDE230" s="424"/>
      <c r="WDF230" s="424"/>
      <c r="WDG230" s="333"/>
      <c r="WDH230" s="334"/>
      <c r="WDI230" s="424"/>
      <c r="WDJ230" s="224"/>
      <c r="WDK230" s="224"/>
      <c r="WDL230" s="335"/>
      <c r="WDM230" s="335"/>
      <c r="WDN230" s="224"/>
      <c r="WDO230" s="424"/>
      <c r="WDP230" s="424"/>
      <c r="WDQ230" s="333"/>
      <c r="WDR230" s="334"/>
      <c r="WDS230" s="424"/>
      <c r="WDT230" s="224"/>
      <c r="WDU230" s="224"/>
      <c r="WDV230" s="335"/>
      <c r="WDW230" s="335"/>
      <c r="WDX230" s="224"/>
      <c r="WDY230" s="424"/>
      <c r="WDZ230" s="424"/>
      <c r="WEA230" s="333"/>
      <c r="WEB230" s="334"/>
      <c r="WEC230" s="424"/>
      <c r="WED230" s="224"/>
      <c r="WEE230" s="224"/>
      <c r="WEF230" s="335"/>
      <c r="WEG230" s="335"/>
      <c r="WEH230" s="224"/>
      <c r="WEI230" s="424"/>
      <c r="WEJ230" s="424"/>
      <c r="WEK230" s="333"/>
      <c r="WEL230" s="334"/>
      <c r="WEM230" s="424"/>
      <c r="WEN230" s="224"/>
      <c r="WEO230" s="224"/>
      <c r="WEP230" s="335"/>
      <c r="WEQ230" s="335"/>
      <c r="WER230" s="224"/>
      <c r="WES230" s="424"/>
      <c r="WET230" s="424"/>
      <c r="WEU230" s="333"/>
      <c r="WEV230" s="334"/>
      <c r="WEW230" s="424"/>
      <c r="WEX230" s="224"/>
      <c r="WEY230" s="224"/>
      <c r="WEZ230" s="335"/>
      <c r="WFA230" s="335"/>
      <c r="WFB230" s="224"/>
      <c r="WFC230" s="424"/>
      <c r="WFD230" s="424"/>
      <c r="WFE230" s="333"/>
      <c r="WFF230" s="334"/>
      <c r="WFG230" s="424"/>
      <c r="WFH230" s="224"/>
      <c r="WFI230" s="224"/>
      <c r="WFJ230" s="335"/>
      <c r="WFK230" s="335"/>
      <c r="WFL230" s="224"/>
      <c r="WFM230" s="424"/>
      <c r="WFN230" s="424"/>
      <c r="WFO230" s="333"/>
      <c r="WFP230" s="334"/>
      <c r="WFQ230" s="424"/>
      <c r="WFR230" s="224"/>
      <c r="WFS230" s="224"/>
      <c r="WFT230" s="335"/>
      <c r="WFU230" s="335"/>
      <c r="WFV230" s="224"/>
      <c r="WFW230" s="424"/>
      <c r="WFX230" s="424"/>
      <c r="WFY230" s="333"/>
      <c r="WFZ230" s="334"/>
      <c r="WGA230" s="424"/>
      <c r="WGB230" s="224"/>
      <c r="WGC230" s="224"/>
      <c r="WGD230" s="335"/>
      <c r="WGE230" s="335"/>
      <c r="WGF230" s="224"/>
      <c r="WGG230" s="424"/>
      <c r="WGH230" s="424"/>
      <c r="WGI230" s="333"/>
      <c r="WGJ230" s="334"/>
      <c r="WGK230" s="424"/>
      <c r="WGL230" s="224"/>
      <c r="WGM230" s="224"/>
      <c r="WGN230" s="335"/>
      <c r="WGO230" s="335"/>
      <c r="WGP230" s="224"/>
      <c r="WGQ230" s="424"/>
      <c r="WGR230" s="424"/>
      <c r="WGS230" s="333"/>
      <c r="WGT230" s="334"/>
      <c r="WGU230" s="424"/>
      <c r="WGV230" s="224"/>
      <c r="WGW230" s="224"/>
      <c r="WGX230" s="335"/>
      <c r="WGY230" s="335"/>
      <c r="WGZ230" s="224"/>
      <c r="WHA230" s="424"/>
      <c r="WHB230" s="424"/>
      <c r="WHC230" s="333"/>
      <c r="WHD230" s="334"/>
      <c r="WHE230" s="424"/>
      <c r="WHF230" s="224"/>
      <c r="WHG230" s="224"/>
      <c r="WHH230" s="335"/>
      <c r="WHI230" s="335"/>
      <c r="WHJ230" s="224"/>
      <c r="WHK230" s="424"/>
      <c r="WHL230" s="424"/>
      <c r="WHM230" s="333"/>
      <c r="WHN230" s="334"/>
      <c r="WHO230" s="424"/>
      <c r="WHP230" s="224"/>
      <c r="WHQ230" s="224"/>
      <c r="WHR230" s="335"/>
      <c r="WHS230" s="335"/>
      <c r="WHT230" s="224"/>
      <c r="WHU230" s="424"/>
      <c r="WHV230" s="424"/>
      <c r="WHW230" s="333"/>
      <c r="WHX230" s="334"/>
      <c r="WHY230" s="424"/>
      <c r="WHZ230" s="224"/>
      <c r="WIA230" s="224"/>
      <c r="WIB230" s="335"/>
      <c r="WIC230" s="335"/>
      <c r="WID230" s="224"/>
      <c r="WIE230" s="424"/>
      <c r="WIF230" s="424"/>
      <c r="WIG230" s="333"/>
      <c r="WIH230" s="334"/>
      <c r="WII230" s="424"/>
      <c r="WIJ230" s="224"/>
      <c r="WIK230" s="224"/>
      <c r="WIL230" s="335"/>
      <c r="WIM230" s="335"/>
      <c r="WIN230" s="224"/>
      <c r="WIO230" s="424"/>
      <c r="WIP230" s="424"/>
      <c r="WIQ230" s="333"/>
      <c r="WIR230" s="334"/>
      <c r="WIS230" s="424"/>
      <c r="WIT230" s="224"/>
      <c r="WIU230" s="224"/>
      <c r="WIV230" s="335"/>
      <c r="WIW230" s="335"/>
      <c r="WIX230" s="224"/>
      <c r="WIY230" s="424"/>
      <c r="WIZ230" s="424"/>
      <c r="WJA230" s="333"/>
      <c r="WJB230" s="334"/>
      <c r="WJC230" s="424"/>
      <c r="WJD230" s="224"/>
      <c r="WJE230" s="224"/>
      <c r="WJF230" s="335"/>
      <c r="WJG230" s="335"/>
      <c r="WJH230" s="224"/>
      <c r="WJI230" s="424"/>
      <c r="WJJ230" s="424"/>
      <c r="WJK230" s="333"/>
      <c r="WJL230" s="334"/>
      <c r="WJM230" s="424"/>
      <c r="WJN230" s="224"/>
      <c r="WJO230" s="224"/>
      <c r="WJP230" s="335"/>
      <c r="WJQ230" s="335"/>
      <c r="WJR230" s="224"/>
      <c r="WJS230" s="424"/>
      <c r="WJT230" s="424"/>
      <c r="WJU230" s="333"/>
      <c r="WJV230" s="334"/>
      <c r="WJW230" s="424"/>
      <c r="WJX230" s="224"/>
      <c r="WJY230" s="224"/>
      <c r="WJZ230" s="335"/>
      <c r="WKA230" s="335"/>
      <c r="WKB230" s="224"/>
      <c r="WKC230" s="424"/>
      <c r="WKD230" s="424"/>
      <c r="WKE230" s="333"/>
      <c r="WKF230" s="334"/>
      <c r="WKG230" s="424"/>
      <c r="WKH230" s="224"/>
      <c r="WKI230" s="224"/>
      <c r="WKJ230" s="335"/>
      <c r="WKK230" s="335"/>
      <c r="WKL230" s="224"/>
      <c r="WKM230" s="424"/>
      <c r="WKN230" s="424"/>
      <c r="WKO230" s="333"/>
      <c r="WKP230" s="334"/>
      <c r="WKQ230" s="424"/>
      <c r="WKR230" s="224"/>
      <c r="WKS230" s="224"/>
      <c r="WKT230" s="335"/>
      <c r="WKU230" s="335"/>
      <c r="WKV230" s="224"/>
      <c r="WKW230" s="424"/>
      <c r="WKX230" s="424"/>
      <c r="WKY230" s="333"/>
      <c r="WKZ230" s="334"/>
      <c r="WLA230" s="424"/>
      <c r="WLB230" s="224"/>
      <c r="WLC230" s="224"/>
      <c r="WLD230" s="335"/>
      <c r="WLE230" s="335"/>
      <c r="WLF230" s="224"/>
      <c r="WLG230" s="424"/>
      <c r="WLH230" s="424"/>
      <c r="WLI230" s="333"/>
      <c r="WLJ230" s="334"/>
      <c r="WLK230" s="424"/>
      <c r="WLL230" s="224"/>
      <c r="WLM230" s="224"/>
      <c r="WLN230" s="335"/>
      <c r="WLO230" s="335"/>
      <c r="WLP230" s="224"/>
      <c r="WLQ230" s="424"/>
      <c r="WLR230" s="424"/>
      <c r="WLS230" s="333"/>
      <c r="WLT230" s="334"/>
      <c r="WLU230" s="424"/>
      <c r="WLV230" s="224"/>
      <c r="WLW230" s="224"/>
      <c r="WLX230" s="335"/>
      <c r="WLY230" s="335"/>
      <c r="WLZ230" s="224"/>
      <c r="WMA230" s="424"/>
      <c r="WMB230" s="424"/>
      <c r="WMC230" s="333"/>
      <c r="WMD230" s="334"/>
      <c r="WME230" s="424"/>
      <c r="WMF230" s="224"/>
      <c r="WMG230" s="224"/>
      <c r="WMH230" s="335"/>
      <c r="WMI230" s="335"/>
      <c r="WMJ230" s="224"/>
      <c r="WMK230" s="424"/>
      <c r="WML230" s="424"/>
      <c r="WMM230" s="333"/>
      <c r="WMN230" s="334"/>
      <c r="WMO230" s="424"/>
      <c r="WMP230" s="224"/>
      <c r="WMQ230" s="224"/>
      <c r="WMR230" s="335"/>
      <c r="WMS230" s="335"/>
      <c r="WMT230" s="224"/>
      <c r="WMU230" s="424"/>
      <c r="WMV230" s="424"/>
      <c r="WMW230" s="333"/>
      <c r="WMX230" s="334"/>
      <c r="WMY230" s="424"/>
      <c r="WMZ230" s="224"/>
      <c r="WNA230" s="224"/>
      <c r="WNB230" s="335"/>
      <c r="WNC230" s="335"/>
      <c r="WND230" s="224"/>
      <c r="WNE230" s="424"/>
      <c r="WNF230" s="424"/>
      <c r="WNG230" s="333"/>
      <c r="WNH230" s="334"/>
      <c r="WNI230" s="424"/>
      <c r="WNJ230" s="224"/>
      <c r="WNK230" s="224"/>
      <c r="WNL230" s="335"/>
      <c r="WNM230" s="335"/>
      <c r="WNN230" s="224"/>
      <c r="WNO230" s="424"/>
      <c r="WNP230" s="424"/>
      <c r="WNQ230" s="333"/>
      <c r="WNR230" s="334"/>
      <c r="WNS230" s="424"/>
      <c r="WNT230" s="224"/>
      <c r="WNU230" s="224"/>
      <c r="WNV230" s="335"/>
      <c r="WNW230" s="335"/>
      <c r="WNX230" s="224"/>
      <c r="WNY230" s="424"/>
      <c r="WNZ230" s="424"/>
      <c r="WOA230" s="333"/>
      <c r="WOB230" s="334"/>
      <c r="WOC230" s="424"/>
      <c r="WOD230" s="224"/>
      <c r="WOE230" s="224"/>
      <c r="WOF230" s="335"/>
      <c r="WOG230" s="335"/>
      <c r="WOH230" s="224"/>
      <c r="WOI230" s="424"/>
      <c r="WOJ230" s="424"/>
      <c r="WOK230" s="333"/>
      <c r="WOL230" s="334"/>
      <c r="WOM230" s="424"/>
      <c r="WON230" s="224"/>
      <c r="WOO230" s="224"/>
      <c r="WOP230" s="335"/>
      <c r="WOQ230" s="335"/>
      <c r="WOR230" s="224"/>
      <c r="WOS230" s="424"/>
      <c r="WOT230" s="424"/>
      <c r="WOU230" s="333"/>
      <c r="WOV230" s="334"/>
      <c r="WOW230" s="424"/>
      <c r="WOX230" s="224"/>
      <c r="WOY230" s="224"/>
      <c r="WOZ230" s="335"/>
      <c r="WPA230" s="335"/>
      <c r="WPB230" s="224"/>
      <c r="WPC230" s="424"/>
      <c r="WPD230" s="424"/>
      <c r="WPE230" s="333"/>
      <c r="WPF230" s="334"/>
      <c r="WPG230" s="424"/>
      <c r="WPH230" s="224"/>
      <c r="WPI230" s="224"/>
      <c r="WPJ230" s="335"/>
      <c r="WPK230" s="335"/>
      <c r="WPL230" s="224"/>
      <c r="WPM230" s="424"/>
      <c r="WPN230" s="424"/>
      <c r="WPO230" s="333"/>
      <c r="WPP230" s="334"/>
      <c r="WPQ230" s="424"/>
      <c r="WPR230" s="224"/>
      <c r="WPS230" s="224"/>
      <c r="WPT230" s="335"/>
      <c r="WPU230" s="335"/>
      <c r="WPV230" s="224"/>
      <c r="WPW230" s="424"/>
      <c r="WPX230" s="424"/>
      <c r="WPY230" s="333"/>
      <c r="WPZ230" s="334"/>
      <c r="WQA230" s="424"/>
      <c r="WQB230" s="224"/>
      <c r="WQC230" s="224"/>
      <c r="WQD230" s="335"/>
      <c r="WQE230" s="335"/>
      <c r="WQF230" s="224"/>
      <c r="WQG230" s="424"/>
      <c r="WQH230" s="424"/>
      <c r="WQI230" s="333"/>
      <c r="WQJ230" s="334"/>
      <c r="WQK230" s="424"/>
      <c r="WQL230" s="224"/>
      <c r="WQM230" s="224"/>
      <c r="WQN230" s="335"/>
      <c r="WQO230" s="335"/>
      <c r="WQP230" s="224"/>
      <c r="WQQ230" s="424"/>
      <c r="WQR230" s="424"/>
      <c r="WQS230" s="333"/>
      <c r="WQT230" s="334"/>
      <c r="WQU230" s="424"/>
      <c r="WQV230" s="224"/>
      <c r="WQW230" s="224"/>
      <c r="WQX230" s="335"/>
      <c r="WQY230" s="335"/>
      <c r="WQZ230" s="224"/>
      <c r="WRA230" s="424"/>
      <c r="WRB230" s="424"/>
      <c r="WRC230" s="333"/>
      <c r="WRD230" s="334"/>
      <c r="WRE230" s="424"/>
      <c r="WRF230" s="224"/>
      <c r="WRG230" s="224"/>
      <c r="WRH230" s="335"/>
      <c r="WRI230" s="335"/>
      <c r="WRJ230" s="224"/>
      <c r="WRK230" s="424"/>
      <c r="WRL230" s="424"/>
      <c r="WRM230" s="333"/>
      <c r="WRN230" s="334"/>
      <c r="WRO230" s="424"/>
      <c r="WRP230" s="224"/>
      <c r="WRQ230" s="224"/>
      <c r="WRR230" s="335"/>
      <c r="WRS230" s="335"/>
      <c r="WRT230" s="224"/>
      <c r="WRU230" s="424"/>
      <c r="WRV230" s="424"/>
      <c r="WRW230" s="333"/>
      <c r="WRX230" s="334"/>
      <c r="WRY230" s="424"/>
      <c r="WRZ230" s="224"/>
      <c r="WSA230" s="224"/>
      <c r="WSB230" s="335"/>
      <c r="WSC230" s="335"/>
      <c r="WSD230" s="224"/>
      <c r="WSE230" s="424"/>
      <c r="WSF230" s="424"/>
      <c r="WSG230" s="333"/>
      <c r="WSH230" s="334"/>
      <c r="WSI230" s="424"/>
      <c r="WSJ230" s="224"/>
      <c r="WSK230" s="224"/>
      <c r="WSL230" s="335"/>
      <c r="WSM230" s="335"/>
      <c r="WSN230" s="224"/>
      <c r="WSO230" s="424"/>
      <c r="WSP230" s="424"/>
      <c r="WSQ230" s="333"/>
      <c r="WSR230" s="334"/>
      <c r="WSS230" s="424"/>
      <c r="WST230" s="224"/>
      <c r="WSU230" s="224"/>
      <c r="WSV230" s="335"/>
      <c r="WSW230" s="335"/>
      <c r="WSX230" s="224"/>
      <c r="WSY230" s="424"/>
      <c r="WSZ230" s="424"/>
      <c r="WTA230" s="333"/>
      <c r="WTB230" s="334"/>
      <c r="WTC230" s="424"/>
      <c r="WTD230" s="224"/>
      <c r="WTE230" s="224"/>
      <c r="WTF230" s="335"/>
      <c r="WTG230" s="335"/>
      <c r="WTH230" s="224"/>
      <c r="WTI230" s="424"/>
      <c r="WTJ230" s="424"/>
      <c r="WTK230" s="333"/>
      <c r="WTL230" s="334"/>
      <c r="WTM230" s="424"/>
      <c r="WTN230" s="224"/>
      <c r="WTO230" s="224"/>
      <c r="WTP230" s="335"/>
      <c r="WTQ230" s="335"/>
      <c r="WTR230" s="224"/>
      <c r="WTS230" s="424"/>
      <c r="WTT230" s="424"/>
      <c r="WTU230" s="333"/>
      <c r="WTV230" s="334"/>
      <c r="WTW230" s="424"/>
      <c r="WTX230" s="224"/>
      <c r="WTY230" s="224"/>
      <c r="WTZ230" s="335"/>
      <c r="WUA230" s="335"/>
      <c r="WUB230" s="224"/>
      <c r="WUC230" s="424"/>
      <c r="WUD230" s="424"/>
      <c r="WUE230" s="333"/>
      <c r="WUF230" s="334"/>
      <c r="WUG230" s="424"/>
      <c r="WUH230" s="224"/>
      <c r="WUI230" s="224"/>
      <c r="WUJ230" s="335"/>
      <c r="WUK230" s="335"/>
      <c r="WUL230" s="224"/>
      <c r="WUM230" s="424"/>
      <c r="WUN230" s="424"/>
      <c r="WUO230" s="333"/>
      <c r="WUP230" s="334"/>
      <c r="WUQ230" s="424"/>
      <c r="WUR230" s="224"/>
      <c r="WUS230" s="224"/>
      <c r="WUT230" s="335"/>
      <c r="WUU230" s="335"/>
      <c r="WUV230" s="224"/>
      <c r="WUW230" s="424"/>
      <c r="WUX230" s="424"/>
      <c r="WUY230" s="333"/>
      <c r="WUZ230" s="334"/>
      <c r="WVA230" s="424"/>
      <c r="WVB230" s="224"/>
      <c r="WVC230" s="224"/>
      <c r="WVD230" s="335"/>
      <c r="WVE230" s="335"/>
      <c r="WVF230" s="224"/>
      <c r="WVG230" s="424"/>
      <c r="WVH230" s="424"/>
      <c r="WVI230" s="333"/>
      <c r="WVJ230" s="334"/>
      <c r="WVK230" s="424"/>
      <c r="WVL230" s="224"/>
      <c r="WVM230" s="224"/>
      <c r="WVN230" s="335"/>
      <c r="WVO230" s="335"/>
      <c r="WVP230" s="224"/>
      <c r="WVQ230" s="424"/>
      <c r="WVR230" s="424"/>
      <c r="WVS230" s="333"/>
      <c r="WVT230" s="334"/>
      <c r="WVU230" s="424"/>
      <c r="WVV230" s="224"/>
      <c r="WVW230" s="224"/>
      <c r="WVX230" s="335"/>
      <c r="WVY230" s="335"/>
      <c r="WVZ230" s="224"/>
      <c r="WWA230" s="424"/>
      <c r="WWB230" s="424"/>
      <c r="WWC230" s="333"/>
      <c r="WWD230" s="334"/>
      <c r="WWE230" s="424"/>
      <c r="WWF230" s="224"/>
      <c r="WWG230" s="224"/>
      <c r="WWH230" s="335"/>
      <c r="WWI230" s="335"/>
      <c r="WWJ230" s="224"/>
      <c r="WWK230" s="424"/>
      <c r="WWL230" s="424"/>
      <c r="WWM230" s="333"/>
      <c r="WWN230" s="334"/>
      <c r="WWO230" s="424"/>
      <c r="WWP230" s="224"/>
      <c r="WWQ230" s="224"/>
      <c r="WWR230" s="335"/>
      <c r="WWS230" s="335"/>
      <c r="WWT230" s="224"/>
      <c r="WWU230" s="424"/>
      <c r="WWV230" s="424"/>
      <c r="WWW230" s="333"/>
      <c r="WWX230" s="334"/>
      <c r="WWY230" s="424"/>
      <c r="WWZ230" s="224"/>
      <c r="WXA230" s="224"/>
      <c r="WXB230" s="335"/>
      <c r="WXC230" s="335"/>
      <c r="WXD230" s="224"/>
      <c r="WXE230" s="424"/>
      <c r="WXF230" s="424"/>
      <c r="WXG230" s="333"/>
      <c r="WXH230" s="334"/>
      <c r="WXI230" s="424"/>
      <c r="WXJ230" s="224"/>
      <c r="WXK230" s="224"/>
      <c r="WXL230" s="335"/>
      <c r="WXM230" s="335"/>
      <c r="WXN230" s="224"/>
      <c r="WXO230" s="424"/>
      <c r="WXP230" s="424"/>
      <c r="WXQ230" s="333"/>
      <c r="WXR230" s="334"/>
      <c r="WXS230" s="424"/>
      <c r="WXT230" s="224"/>
      <c r="WXU230" s="224"/>
      <c r="WXV230" s="335"/>
      <c r="WXW230" s="335"/>
      <c r="WXX230" s="224"/>
      <c r="WXY230" s="424"/>
      <c r="WXZ230" s="424"/>
      <c r="WYA230" s="333"/>
      <c r="WYB230" s="334"/>
      <c r="WYC230" s="424"/>
      <c r="WYD230" s="224"/>
      <c r="WYE230" s="224"/>
      <c r="WYF230" s="335"/>
      <c r="WYG230" s="335"/>
      <c r="WYH230" s="224"/>
      <c r="WYI230" s="424"/>
      <c r="WYJ230" s="424"/>
      <c r="WYK230" s="333"/>
      <c r="WYL230" s="334"/>
      <c r="WYM230" s="424"/>
      <c r="WYN230" s="224"/>
      <c r="WYO230" s="224"/>
      <c r="WYP230" s="335"/>
      <c r="WYQ230" s="335"/>
      <c r="WYR230" s="224"/>
      <c r="WYS230" s="424"/>
      <c r="WYT230" s="424"/>
      <c r="WYU230" s="333"/>
      <c r="WYV230" s="334"/>
      <c r="WYW230" s="424"/>
      <c r="WYX230" s="224"/>
      <c r="WYY230" s="224"/>
      <c r="WYZ230" s="335"/>
      <c r="WZA230" s="335"/>
      <c r="WZB230" s="224"/>
      <c r="WZC230" s="424"/>
      <c r="WZD230" s="424"/>
      <c r="WZE230" s="333"/>
      <c r="WZF230" s="334"/>
      <c r="WZG230" s="424"/>
      <c r="WZH230" s="224"/>
      <c r="WZI230" s="224"/>
      <c r="WZJ230" s="335"/>
      <c r="WZK230" s="335"/>
      <c r="WZL230" s="224"/>
      <c r="WZM230" s="424"/>
      <c r="WZN230" s="424"/>
      <c r="WZO230" s="333"/>
      <c r="WZP230" s="334"/>
      <c r="WZQ230" s="424"/>
      <c r="WZR230" s="224"/>
      <c r="WZS230" s="224"/>
      <c r="WZT230" s="335"/>
      <c r="WZU230" s="335"/>
      <c r="WZV230" s="224"/>
      <c r="WZW230" s="424"/>
      <c r="WZX230" s="424"/>
      <c r="WZY230" s="333"/>
      <c r="WZZ230" s="334"/>
      <c r="XAA230" s="424"/>
      <c r="XAB230" s="224"/>
      <c r="XAC230" s="224"/>
      <c r="XAD230" s="335"/>
      <c r="XAE230" s="335"/>
      <c r="XAF230" s="224"/>
      <c r="XAG230" s="424"/>
      <c r="XAH230" s="424"/>
      <c r="XAI230" s="333"/>
      <c r="XAJ230" s="334"/>
      <c r="XAK230" s="424"/>
      <c r="XAL230" s="224"/>
      <c r="XAM230" s="224"/>
      <c r="XAN230" s="335"/>
      <c r="XAO230" s="335"/>
      <c r="XAP230" s="224"/>
      <c r="XAQ230" s="424"/>
      <c r="XAR230" s="424"/>
      <c r="XAS230" s="333"/>
      <c r="XAT230" s="334"/>
      <c r="XAU230" s="424"/>
      <c r="XAV230" s="224"/>
      <c r="XAW230" s="224"/>
      <c r="XAX230" s="335"/>
      <c r="XAY230" s="335"/>
      <c r="XAZ230" s="224"/>
      <c r="XBA230" s="424"/>
      <c r="XBB230" s="424"/>
      <c r="XBC230" s="333"/>
      <c r="XBD230" s="334"/>
      <c r="XBE230" s="424"/>
      <c r="XBF230" s="224"/>
      <c r="XBG230" s="224"/>
      <c r="XBH230" s="335"/>
      <c r="XBI230" s="335"/>
      <c r="XBJ230" s="224"/>
      <c r="XBK230" s="424"/>
      <c r="XBL230" s="424"/>
      <c r="XBM230" s="333"/>
      <c r="XBN230" s="334"/>
      <c r="XBO230" s="424"/>
      <c r="XBP230" s="224"/>
      <c r="XBQ230" s="224"/>
      <c r="XBR230" s="335"/>
      <c r="XBS230" s="335"/>
      <c r="XBT230" s="224"/>
      <c r="XBU230" s="424"/>
      <c r="XBV230" s="424"/>
      <c r="XBW230" s="333"/>
      <c r="XBX230" s="334"/>
      <c r="XBY230" s="424"/>
      <c r="XBZ230" s="224"/>
      <c r="XCA230" s="224"/>
      <c r="XCB230" s="335"/>
      <c r="XCC230" s="335"/>
      <c r="XCD230" s="224"/>
      <c r="XCE230" s="424"/>
      <c r="XCF230" s="424"/>
      <c r="XCG230" s="333"/>
      <c r="XCH230" s="334"/>
      <c r="XCI230" s="424"/>
      <c r="XCJ230" s="224"/>
      <c r="XCK230" s="224"/>
      <c r="XCL230" s="335"/>
      <c r="XCM230" s="335"/>
      <c r="XCN230" s="224"/>
      <c r="XCO230" s="424"/>
      <c r="XCP230" s="424"/>
      <c r="XCQ230" s="333"/>
      <c r="XCR230" s="334"/>
      <c r="XCS230" s="424"/>
      <c r="XCT230" s="224"/>
      <c r="XCU230" s="224"/>
      <c r="XCV230" s="335"/>
      <c r="XCW230" s="335"/>
      <c r="XCX230" s="224"/>
      <c r="XCY230" s="424"/>
      <c r="XCZ230" s="424"/>
      <c r="XDA230" s="333"/>
      <c r="XDB230" s="334"/>
      <c r="XDC230" s="424"/>
      <c r="XDD230" s="224"/>
      <c r="XDE230" s="224"/>
      <c r="XDF230" s="335"/>
      <c r="XDG230" s="335"/>
      <c r="XDH230" s="224"/>
      <c r="XDI230" s="424"/>
      <c r="XDJ230" s="424"/>
      <c r="XDK230" s="333"/>
      <c r="XDL230" s="334"/>
      <c r="XDM230" s="424"/>
      <c r="XDN230" s="224"/>
      <c r="XDO230" s="224"/>
      <c r="XDP230" s="335"/>
      <c r="XDQ230" s="335"/>
      <c r="XDR230" s="224"/>
      <c r="XDS230" s="424"/>
      <c r="XDT230" s="424"/>
      <c r="XDU230" s="333"/>
      <c r="XDV230" s="334"/>
      <c r="XDW230" s="424"/>
      <c r="XDX230" s="224"/>
      <c r="XDY230" s="224"/>
      <c r="XDZ230" s="335"/>
      <c r="XEA230" s="335"/>
      <c r="XEB230" s="224"/>
      <c r="XEC230" s="424"/>
      <c r="XED230" s="424"/>
      <c r="XEE230" s="333"/>
      <c r="XEF230" s="334"/>
      <c r="XEG230" s="424"/>
      <c r="XEH230" s="224"/>
      <c r="XEI230" s="224"/>
      <c r="XEJ230" s="335"/>
      <c r="XEK230" s="335"/>
      <c r="XEL230" s="224"/>
      <c r="XEM230" s="424"/>
      <c r="XEN230" s="424"/>
      <c r="XEO230" s="333"/>
      <c r="XEP230" s="334"/>
    </row>
    <row r="231" spans="1:16370" s="321" customFormat="1" ht="30.75" customHeight="1">
      <c r="A231" s="318">
        <v>93671</v>
      </c>
      <c r="B231" s="318" t="s">
        <v>16</v>
      </c>
      <c r="C231" s="318" t="s">
        <v>2550</v>
      </c>
      <c r="D231" s="548" t="s">
        <v>2392</v>
      </c>
      <c r="E231" s="318" t="s">
        <v>486</v>
      </c>
      <c r="F231" s="306">
        <v>3</v>
      </c>
      <c r="G231" s="320">
        <f t="shared" ref="G231:G249" si="67">$J$4</f>
        <v>0.24940000000000001</v>
      </c>
      <c r="H231" s="319"/>
      <c r="I231" s="537">
        <f t="shared" si="65"/>
        <v>0</v>
      </c>
      <c r="J231" s="319">
        <f t="shared" ref="J231:J246" si="68">F231*I231</f>
        <v>0</v>
      </c>
    </row>
    <row r="232" spans="1:16370" s="321" customFormat="1" ht="30.75" customHeight="1">
      <c r="A232" s="318">
        <v>93672</v>
      </c>
      <c r="B232" s="318" t="s">
        <v>16</v>
      </c>
      <c r="C232" s="318" t="s">
        <v>2551</v>
      </c>
      <c r="D232" s="548" t="s">
        <v>2318</v>
      </c>
      <c r="E232" s="318" t="s">
        <v>486</v>
      </c>
      <c r="F232" s="306">
        <v>2</v>
      </c>
      <c r="G232" s="320">
        <f t="shared" si="67"/>
        <v>0.24940000000000001</v>
      </c>
      <c r="H232" s="319"/>
      <c r="I232" s="537">
        <f t="shared" si="65"/>
        <v>0</v>
      </c>
      <c r="J232" s="319">
        <f t="shared" si="68"/>
        <v>0</v>
      </c>
    </row>
    <row r="233" spans="1:16370" s="321" customFormat="1" ht="30.75" customHeight="1">
      <c r="A233" s="318">
        <v>93653</v>
      </c>
      <c r="B233" s="318" t="s">
        <v>16</v>
      </c>
      <c r="C233" s="318" t="s">
        <v>2552</v>
      </c>
      <c r="D233" s="548" t="s">
        <v>2393</v>
      </c>
      <c r="E233" s="318" t="s">
        <v>486</v>
      </c>
      <c r="F233" s="306">
        <v>2</v>
      </c>
      <c r="G233" s="320">
        <f t="shared" si="67"/>
        <v>0.24940000000000001</v>
      </c>
      <c r="H233" s="319"/>
      <c r="I233" s="537">
        <f t="shared" si="65"/>
        <v>0</v>
      </c>
      <c r="J233" s="319">
        <f t="shared" si="68"/>
        <v>0</v>
      </c>
    </row>
    <row r="234" spans="1:16370" s="321" customFormat="1" ht="30.75" customHeight="1">
      <c r="A234" s="318">
        <v>93654</v>
      </c>
      <c r="B234" s="318" t="s">
        <v>16</v>
      </c>
      <c r="C234" s="318" t="s">
        <v>2553</v>
      </c>
      <c r="D234" s="548" t="s">
        <v>2394</v>
      </c>
      <c r="E234" s="318" t="s">
        <v>486</v>
      </c>
      <c r="F234" s="306">
        <v>5</v>
      </c>
      <c r="G234" s="320">
        <f t="shared" si="67"/>
        <v>0.24940000000000001</v>
      </c>
      <c r="H234" s="319"/>
      <c r="I234" s="537">
        <f t="shared" si="65"/>
        <v>0</v>
      </c>
      <c r="J234" s="319">
        <f t="shared" si="68"/>
        <v>0</v>
      </c>
    </row>
    <row r="235" spans="1:16370" s="321" customFormat="1" ht="30.75" customHeight="1">
      <c r="A235" s="318">
        <v>93655</v>
      </c>
      <c r="B235" s="318" t="s">
        <v>16</v>
      </c>
      <c r="C235" s="318" t="s">
        <v>2554</v>
      </c>
      <c r="D235" s="548" t="s">
        <v>2395</v>
      </c>
      <c r="E235" s="318" t="s">
        <v>486</v>
      </c>
      <c r="F235" s="306">
        <v>11</v>
      </c>
      <c r="G235" s="320">
        <f t="shared" si="67"/>
        <v>0.24940000000000001</v>
      </c>
      <c r="H235" s="319"/>
      <c r="I235" s="537">
        <f t="shared" si="65"/>
        <v>0</v>
      </c>
      <c r="J235" s="319">
        <f t="shared" si="68"/>
        <v>0</v>
      </c>
    </row>
    <row r="236" spans="1:16370" s="321" customFormat="1" ht="30.75" customHeight="1">
      <c r="A236" s="318">
        <v>93660</v>
      </c>
      <c r="B236" s="318" t="s">
        <v>16</v>
      </c>
      <c r="C236" s="318" t="s">
        <v>2555</v>
      </c>
      <c r="D236" s="548" t="s">
        <v>2396</v>
      </c>
      <c r="E236" s="318" t="s">
        <v>486</v>
      </c>
      <c r="F236" s="306">
        <v>1</v>
      </c>
      <c r="G236" s="320">
        <f t="shared" si="67"/>
        <v>0.24940000000000001</v>
      </c>
      <c r="H236" s="319"/>
      <c r="I236" s="537">
        <f t="shared" si="65"/>
        <v>0</v>
      </c>
      <c r="J236" s="319">
        <f t="shared" si="68"/>
        <v>0</v>
      </c>
    </row>
    <row r="237" spans="1:16370" s="321" customFormat="1" ht="30.75" customHeight="1">
      <c r="A237" s="318">
        <v>93664</v>
      </c>
      <c r="B237" s="318" t="s">
        <v>16</v>
      </c>
      <c r="C237" s="318" t="s">
        <v>2556</v>
      </c>
      <c r="D237" s="548" t="s">
        <v>2397</v>
      </c>
      <c r="E237" s="318" t="s">
        <v>486</v>
      </c>
      <c r="F237" s="306">
        <v>2</v>
      </c>
      <c r="G237" s="320">
        <f t="shared" si="67"/>
        <v>0.24940000000000001</v>
      </c>
      <c r="H237" s="319"/>
      <c r="I237" s="537">
        <f t="shared" si="65"/>
        <v>0</v>
      </c>
      <c r="J237" s="319">
        <f t="shared" si="68"/>
        <v>0</v>
      </c>
    </row>
    <row r="238" spans="1:16370" s="321" customFormat="1" ht="30.75" customHeight="1">
      <c r="A238" s="318">
        <v>93662</v>
      </c>
      <c r="B238" s="318" t="s">
        <v>16</v>
      </c>
      <c r="C238" s="318" t="s">
        <v>2557</v>
      </c>
      <c r="D238" s="548" t="s">
        <v>2398</v>
      </c>
      <c r="E238" s="318" t="s">
        <v>486</v>
      </c>
      <c r="F238" s="306">
        <v>24</v>
      </c>
      <c r="G238" s="320">
        <f t="shared" si="67"/>
        <v>0.24940000000000001</v>
      </c>
      <c r="H238" s="319"/>
      <c r="I238" s="537">
        <f t="shared" si="65"/>
        <v>0</v>
      </c>
      <c r="J238" s="319">
        <f t="shared" si="68"/>
        <v>0</v>
      </c>
    </row>
    <row r="239" spans="1:16370" s="321" customFormat="1" ht="30.75" customHeight="1">
      <c r="A239" s="318">
        <v>93663</v>
      </c>
      <c r="B239" s="318" t="s">
        <v>16</v>
      </c>
      <c r="C239" s="318" t="s">
        <v>2558</v>
      </c>
      <c r="D239" s="548" t="s">
        <v>2399</v>
      </c>
      <c r="E239" s="318" t="s">
        <v>486</v>
      </c>
      <c r="F239" s="306">
        <v>1</v>
      </c>
      <c r="G239" s="320">
        <f t="shared" si="67"/>
        <v>0.24940000000000001</v>
      </c>
      <c r="H239" s="319"/>
      <c r="I239" s="537">
        <f t="shared" si="65"/>
        <v>0</v>
      </c>
      <c r="J239" s="319">
        <f t="shared" si="68"/>
        <v>0</v>
      </c>
    </row>
    <row r="240" spans="1:16370" s="321" customFormat="1" ht="30.75" customHeight="1">
      <c r="A240" s="318">
        <v>93664</v>
      </c>
      <c r="B240" s="318" t="s">
        <v>16</v>
      </c>
      <c r="C240" s="318" t="s">
        <v>2559</v>
      </c>
      <c r="D240" s="548" t="s">
        <v>2397</v>
      </c>
      <c r="E240" s="318" t="s">
        <v>486</v>
      </c>
      <c r="F240" s="306">
        <v>4</v>
      </c>
      <c r="G240" s="320">
        <f t="shared" si="67"/>
        <v>0.24940000000000001</v>
      </c>
      <c r="H240" s="319"/>
      <c r="I240" s="537">
        <f t="shared" si="65"/>
        <v>0</v>
      </c>
      <c r="J240" s="319">
        <f t="shared" si="68"/>
        <v>0</v>
      </c>
    </row>
    <row r="241" spans="1:16370" s="321" customFormat="1" ht="30.75" customHeight="1">
      <c r="A241" s="318" t="s">
        <v>2525</v>
      </c>
      <c r="B241" s="549" t="s">
        <v>1351</v>
      </c>
      <c r="C241" s="318" t="s">
        <v>2560</v>
      </c>
      <c r="D241" s="548" t="s">
        <v>2526</v>
      </c>
      <c r="E241" s="318" t="s">
        <v>486</v>
      </c>
      <c r="F241" s="306">
        <v>1</v>
      </c>
      <c r="G241" s="320">
        <f t="shared" si="67"/>
        <v>0.24940000000000001</v>
      </c>
      <c r="H241" s="319"/>
      <c r="I241" s="537">
        <f t="shared" si="65"/>
        <v>0</v>
      </c>
      <c r="J241" s="319">
        <f t="shared" si="68"/>
        <v>0</v>
      </c>
    </row>
    <row r="242" spans="1:16370" s="321" customFormat="1" ht="30.75" customHeight="1">
      <c r="A242" s="318" t="s">
        <v>2531</v>
      </c>
      <c r="B242" s="549" t="s">
        <v>1351</v>
      </c>
      <c r="C242" s="318" t="s">
        <v>2561</v>
      </c>
      <c r="D242" s="548" t="s">
        <v>2532</v>
      </c>
      <c r="E242" s="318" t="s">
        <v>486</v>
      </c>
      <c r="F242" s="306">
        <v>1</v>
      </c>
      <c r="G242" s="320">
        <f t="shared" si="67"/>
        <v>0.24940000000000001</v>
      </c>
      <c r="H242" s="319"/>
      <c r="I242" s="537">
        <f t="shared" si="65"/>
        <v>0</v>
      </c>
      <c r="J242" s="319">
        <f t="shared" si="68"/>
        <v>0</v>
      </c>
    </row>
    <row r="243" spans="1:16370" s="321" customFormat="1" ht="30.75" customHeight="1">
      <c r="A243" s="318" t="s">
        <v>2537</v>
      </c>
      <c r="B243" s="549" t="s">
        <v>1351</v>
      </c>
      <c r="C243" s="318" t="s">
        <v>2562</v>
      </c>
      <c r="D243" s="548" t="s">
        <v>2538</v>
      </c>
      <c r="E243" s="318" t="s">
        <v>486</v>
      </c>
      <c r="F243" s="306">
        <v>2</v>
      </c>
      <c r="G243" s="320">
        <f t="shared" si="67"/>
        <v>0.24940000000000001</v>
      </c>
      <c r="H243" s="319"/>
      <c r="I243" s="537">
        <f t="shared" si="65"/>
        <v>0</v>
      </c>
      <c r="J243" s="319">
        <f t="shared" si="68"/>
        <v>0</v>
      </c>
    </row>
    <row r="244" spans="1:16370" s="321" customFormat="1" ht="30.75" customHeight="1">
      <c r="A244" s="318" t="s">
        <v>2543</v>
      </c>
      <c r="B244" s="549" t="s">
        <v>1351</v>
      </c>
      <c r="C244" s="318" t="s">
        <v>2563</v>
      </c>
      <c r="D244" s="548" t="s">
        <v>2544</v>
      </c>
      <c r="E244" s="318" t="s">
        <v>486</v>
      </c>
      <c r="F244" s="306">
        <v>2</v>
      </c>
      <c r="G244" s="320">
        <f t="shared" si="67"/>
        <v>0.24940000000000001</v>
      </c>
      <c r="H244" s="319"/>
      <c r="I244" s="537">
        <f t="shared" si="65"/>
        <v>0</v>
      </c>
      <c r="J244" s="319">
        <f t="shared" si="68"/>
        <v>0</v>
      </c>
    </row>
    <row r="245" spans="1:16370" s="321" customFormat="1" ht="20.25" customHeight="1">
      <c r="A245" s="318" t="s">
        <v>2654</v>
      </c>
      <c r="B245" s="549" t="s">
        <v>1351</v>
      </c>
      <c r="C245" s="318" t="s">
        <v>2564</v>
      </c>
      <c r="D245" s="548" t="s">
        <v>2645</v>
      </c>
      <c r="E245" s="318" t="s">
        <v>486</v>
      </c>
      <c r="F245" s="306">
        <v>3</v>
      </c>
      <c r="G245" s="320">
        <f t="shared" si="67"/>
        <v>0.24940000000000001</v>
      </c>
      <c r="H245" s="319"/>
      <c r="I245" s="537">
        <f t="shared" si="65"/>
        <v>0</v>
      </c>
      <c r="J245" s="319">
        <f t="shared" si="68"/>
        <v>0</v>
      </c>
    </row>
    <row r="246" spans="1:16370" s="321" customFormat="1" ht="20.25" customHeight="1">
      <c r="A246" s="318" t="s">
        <v>2655</v>
      </c>
      <c r="B246" s="549" t="s">
        <v>1351</v>
      </c>
      <c r="C246" s="318" t="s">
        <v>2565</v>
      </c>
      <c r="D246" s="548" t="s">
        <v>2646</v>
      </c>
      <c r="E246" s="318" t="s">
        <v>486</v>
      </c>
      <c r="F246" s="306">
        <v>19</v>
      </c>
      <c r="G246" s="320">
        <f t="shared" si="67"/>
        <v>0.24940000000000001</v>
      </c>
      <c r="H246" s="319"/>
      <c r="I246" s="537">
        <f t="shared" si="65"/>
        <v>0</v>
      </c>
      <c r="J246" s="319">
        <f t="shared" si="68"/>
        <v>0</v>
      </c>
    </row>
    <row r="247" spans="1:16370" s="321" customFormat="1" ht="20.25" customHeight="1">
      <c r="A247" s="318" t="s">
        <v>2512</v>
      </c>
      <c r="B247" s="549" t="s">
        <v>1351</v>
      </c>
      <c r="C247" s="318" t="s">
        <v>2566</v>
      </c>
      <c r="D247" s="548" t="s">
        <v>2519</v>
      </c>
      <c r="E247" s="318" t="s">
        <v>486</v>
      </c>
      <c r="F247" s="306">
        <v>2</v>
      </c>
      <c r="G247" s="320">
        <f t="shared" si="67"/>
        <v>0.24940000000000001</v>
      </c>
      <c r="H247" s="319"/>
      <c r="I247" s="537">
        <f>(H247*(1+$J$4))</f>
        <v>0</v>
      </c>
      <c r="J247" s="319">
        <f>F247*I247</f>
        <v>0</v>
      </c>
    </row>
    <row r="248" spans="1:16370" s="321" customFormat="1" ht="20.25" customHeight="1">
      <c r="A248" s="318" t="s">
        <v>2548</v>
      </c>
      <c r="B248" s="549" t="s">
        <v>1351</v>
      </c>
      <c r="C248" s="318" t="s">
        <v>2567</v>
      </c>
      <c r="D248" s="548" t="s">
        <v>2549</v>
      </c>
      <c r="E248" s="318" t="s">
        <v>486</v>
      </c>
      <c r="F248" s="306">
        <v>3</v>
      </c>
      <c r="G248" s="320">
        <f t="shared" si="67"/>
        <v>0.24940000000000001</v>
      </c>
      <c r="H248" s="319"/>
      <c r="I248" s="537">
        <f>(H248*(1+$J$4))</f>
        <v>0</v>
      </c>
      <c r="J248" s="319">
        <f>F248*I248</f>
        <v>0</v>
      </c>
    </row>
    <row r="249" spans="1:16370" s="321" customFormat="1" ht="20.25" customHeight="1">
      <c r="A249" s="318" t="s">
        <v>2517</v>
      </c>
      <c r="B249" s="549" t="s">
        <v>1351</v>
      </c>
      <c r="C249" s="318" t="s">
        <v>2568</v>
      </c>
      <c r="D249" s="548" t="s">
        <v>2518</v>
      </c>
      <c r="E249" s="318" t="s">
        <v>486</v>
      </c>
      <c r="F249" s="306">
        <v>16</v>
      </c>
      <c r="G249" s="320">
        <f t="shared" si="67"/>
        <v>0.24940000000000001</v>
      </c>
      <c r="H249" s="319"/>
      <c r="I249" s="537">
        <f>(H249*(1+$J$4))</f>
        <v>0</v>
      </c>
      <c r="J249" s="319">
        <f>F249*I249</f>
        <v>0</v>
      </c>
    </row>
    <row r="250" spans="1:16370" s="210" customFormat="1" ht="21.6" customHeight="1">
      <c r="A250" s="75"/>
      <c r="B250" s="75"/>
      <c r="C250" s="93" t="s">
        <v>1926</v>
      </c>
      <c r="D250" s="103" t="s">
        <v>291</v>
      </c>
      <c r="E250" s="75"/>
      <c r="F250" s="328"/>
      <c r="G250" s="328"/>
      <c r="H250" s="319"/>
      <c r="I250" s="77"/>
      <c r="J250" s="328"/>
      <c r="K250" s="389"/>
      <c r="L250" s="224"/>
      <c r="M250" s="224"/>
      <c r="N250" s="335"/>
      <c r="O250" s="335"/>
      <c r="P250" s="224"/>
      <c r="Q250" s="389"/>
      <c r="R250" s="389"/>
      <c r="S250" s="333"/>
      <c r="T250" s="334"/>
      <c r="U250" s="389"/>
      <c r="V250" s="224"/>
      <c r="W250" s="224"/>
      <c r="X250" s="335"/>
      <c r="Y250" s="335"/>
      <c r="Z250" s="224"/>
      <c r="AA250" s="389"/>
      <c r="AB250" s="389"/>
      <c r="AC250" s="333"/>
      <c r="AD250" s="334"/>
      <c r="AE250" s="389"/>
      <c r="AF250" s="224"/>
      <c r="AG250" s="224"/>
      <c r="AH250" s="335"/>
      <c r="AI250" s="335"/>
      <c r="AJ250" s="224"/>
      <c r="AK250" s="389"/>
      <c r="AL250" s="389"/>
      <c r="AM250" s="333"/>
      <c r="AN250" s="334"/>
      <c r="AO250" s="389"/>
      <c r="AP250" s="224"/>
      <c r="AQ250" s="224"/>
      <c r="AR250" s="335"/>
      <c r="AS250" s="335"/>
      <c r="AT250" s="224"/>
      <c r="AU250" s="389"/>
      <c r="AV250" s="389"/>
      <c r="AW250" s="333"/>
      <c r="AX250" s="334"/>
      <c r="AY250" s="389"/>
      <c r="AZ250" s="224"/>
      <c r="BA250" s="224"/>
      <c r="BB250" s="335"/>
      <c r="BC250" s="335"/>
      <c r="BD250" s="224"/>
      <c r="BE250" s="389"/>
      <c r="BF250" s="389"/>
      <c r="BG250" s="333"/>
      <c r="BH250" s="334"/>
      <c r="BI250" s="389"/>
      <c r="BJ250" s="224"/>
      <c r="BK250" s="224"/>
      <c r="BL250" s="335"/>
      <c r="BM250" s="335"/>
      <c r="BN250" s="224"/>
      <c r="BO250" s="389"/>
      <c r="BP250" s="389"/>
      <c r="BQ250" s="333"/>
      <c r="BR250" s="334"/>
      <c r="BS250" s="389"/>
      <c r="BT250" s="224"/>
      <c r="BU250" s="224"/>
      <c r="BV250" s="335"/>
      <c r="BW250" s="335"/>
      <c r="BX250" s="224"/>
      <c r="BY250" s="389"/>
      <c r="BZ250" s="389"/>
      <c r="CA250" s="333"/>
      <c r="CB250" s="334"/>
      <c r="CC250" s="389"/>
      <c r="CD250" s="224"/>
      <c r="CE250" s="224"/>
      <c r="CF250" s="335"/>
      <c r="CG250" s="335"/>
      <c r="CH250" s="224"/>
      <c r="CI250" s="389"/>
      <c r="CJ250" s="389"/>
      <c r="CK250" s="333"/>
      <c r="CL250" s="334"/>
      <c r="CM250" s="389"/>
      <c r="CN250" s="224"/>
      <c r="CO250" s="224"/>
      <c r="CP250" s="335"/>
      <c r="CQ250" s="335"/>
      <c r="CR250" s="224"/>
      <c r="CS250" s="389"/>
      <c r="CT250" s="389"/>
      <c r="CU250" s="333"/>
      <c r="CV250" s="334"/>
      <c r="CW250" s="389"/>
      <c r="CX250" s="224"/>
      <c r="CY250" s="224"/>
      <c r="CZ250" s="335"/>
      <c r="DA250" s="335"/>
      <c r="DB250" s="224"/>
      <c r="DC250" s="389"/>
      <c r="DD250" s="389"/>
      <c r="DE250" s="333"/>
      <c r="DF250" s="334"/>
      <c r="DG250" s="389"/>
      <c r="DH250" s="224"/>
      <c r="DI250" s="224"/>
      <c r="DJ250" s="335"/>
      <c r="DK250" s="335"/>
      <c r="DL250" s="224"/>
      <c r="DM250" s="389"/>
      <c r="DN250" s="389"/>
      <c r="DO250" s="333"/>
      <c r="DP250" s="334"/>
      <c r="DQ250" s="389"/>
      <c r="DR250" s="224"/>
      <c r="DS250" s="224"/>
      <c r="DT250" s="335"/>
      <c r="DU250" s="335"/>
      <c r="DV250" s="224"/>
      <c r="DW250" s="389"/>
      <c r="DX250" s="389"/>
      <c r="DY250" s="333"/>
      <c r="DZ250" s="334"/>
      <c r="EA250" s="389"/>
      <c r="EB250" s="224"/>
      <c r="EC250" s="224"/>
      <c r="ED250" s="335"/>
      <c r="EE250" s="335"/>
      <c r="EF250" s="224"/>
      <c r="EG250" s="389"/>
      <c r="EH250" s="389"/>
      <c r="EI250" s="333"/>
      <c r="EJ250" s="334"/>
      <c r="EK250" s="389"/>
      <c r="EL250" s="224"/>
      <c r="EM250" s="224"/>
      <c r="EN250" s="335"/>
      <c r="EO250" s="335"/>
      <c r="EP250" s="224"/>
      <c r="EQ250" s="389"/>
      <c r="ER250" s="389"/>
      <c r="ES250" s="333"/>
      <c r="ET250" s="334"/>
      <c r="EU250" s="389"/>
      <c r="EV250" s="224"/>
      <c r="EW250" s="224"/>
      <c r="EX250" s="335"/>
      <c r="EY250" s="335"/>
      <c r="EZ250" s="224"/>
      <c r="FA250" s="389"/>
      <c r="FB250" s="389"/>
      <c r="FC250" s="333"/>
      <c r="FD250" s="334"/>
      <c r="FE250" s="389"/>
      <c r="FF250" s="224"/>
      <c r="FG250" s="224"/>
      <c r="FH250" s="335"/>
      <c r="FI250" s="335"/>
      <c r="FJ250" s="224"/>
      <c r="FK250" s="389"/>
      <c r="FL250" s="389"/>
      <c r="FM250" s="333"/>
      <c r="FN250" s="334"/>
      <c r="FO250" s="389"/>
      <c r="FP250" s="224"/>
      <c r="FQ250" s="224"/>
      <c r="FR250" s="335"/>
      <c r="FS250" s="335"/>
      <c r="FT250" s="224"/>
      <c r="FU250" s="389"/>
      <c r="FV250" s="389"/>
      <c r="FW250" s="333"/>
      <c r="FX250" s="334"/>
      <c r="FY250" s="389"/>
      <c r="FZ250" s="224"/>
      <c r="GA250" s="224"/>
      <c r="GB250" s="335"/>
      <c r="GC250" s="335"/>
      <c r="GD250" s="224"/>
      <c r="GE250" s="389"/>
      <c r="GF250" s="389"/>
      <c r="GG250" s="333"/>
      <c r="GH250" s="334"/>
      <c r="GI250" s="389"/>
      <c r="GJ250" s="224"/>
      <c r="GK250" s="224"/>
      <c r="GL250" s="335"/>
      <c r="GM250" s="335"/>
      <c r="GN250" s="224"/>
      <c r="GO250" s="389"/>
      <c r="GP250" s="389"/>
      <c r="GQ250" s="333"/>
      <c r="GR250" s="334"/>
      <c r="GS250" s="389"/>
      <c r="GT250" s="224"/>
      <c r="GU250" s="224"/>
      <c r="GV250" s="335"/>
      <c r="GW250" s="335"/>
      <c r="GX250" s="224"/>
      <c r="GY250" s="389"/>
      <c r="GZ250" s="389"/>
      <c r="HA250" s="333"/>
      <c r="HB250" s="334"/>
      <c r="HC250" s="389"/>
      <c r="HD250" s="224"/>
      <c r="HE250" s="224"/>
      <c r="HF250" s="335"/>
      <c r="HG250" s="335"/>
      <c r="HH250" s="224"/>
      <c r="HI250" s="389"/>
      <c r="HJ250" s="389"/>
      <c r="HK250" s="333"/>
      <c r="HL250" s="334"/>
      <c r="HM250" s="389"/>
      <c r="HN250" s="224"/>
      <c r="HO250" s="224"/>
      <c r="HP250" s="335"/>
      <c r="HQ250" s="335"/>
      <c r="HR250" s="224"/>
      <c r="HS250" s="389"/>
      <c r="HT250" s="389"/>
      <c r="HU250" s="333"/>
      <c r="HV250" s="334"/>
      <c r="HW250" s="389"/>
      <c r="HX250" s="224"/>
      <c r="HY250" s="224"/>
      <c r="HZ250" s="335"/>
      <c r="IA250" s="335"/>
      <c r="IB250" s="224"/>
      <c r="IC250" s="389"/>
      <c r="ID250" s="389"/>
      <c r="IE250" s="333"/>
      <c r="IF250" s="334"/>
      <c r="IG250" s="389"/>
      <c r="IH250" s="224"/>
      <c r="II250" s="224"/>
      <c r="IJ250" s="335"/>
      <c r="IK250" s="335"/>
      <c r="IL250" s="224"/>
      <c r="IM250" s="389"/>
      <c r="IN250" s="389"/>
      <c r="IO250" s="333"/>
      <c r="IP250" s="334"/>
      <c r="IQ250" s="389"/>
      <c r="IR250" s="224"/>
      <c r="IS250" s="224"/>
      <c r="IT250" s="335"/>
      <c r="IU250" s="335"/>
      <c r="IV250" s="224"/>
      <c r="IW250" s="389"/>
      <c r="IX250" s="389"/>
      <c r="IY250" s="333"/>
      <c r="IZ250" s="334"/>
      <c r="JA250" s="389"/>
      <c r="JB250" s="224"/>
      <c r="JC250" s="224"/>
      <c r="JD250" s="335"/>
      <c r="JE250" s="335"/>
      <c r="JF250" s="224"/>
      <c r="JG250" s="389"/>
      <c r="JH250" s="389"/>
      <c r="JI250" s="333"/>
      <c r="JJ250" s="334"/>
      <c r="JK250" s="389"/>
      <c r="JL250" s="224"/>
      <c r="JM250" s="224"/>
      <c r="JN250" s="335"/>
      <c r="JO250" s="335"/>
      <c r="JP250" s="224"/>
      <c r="JQ250" s="389"/>
      <c r="JR250" s="389"/>
      <c r="JS250" s="333"/>
      <c r="JT250" s="334"/>
      <c r="JU250" s="389"/>
      <c r="JV250" s="224"/>
      <c r="JW250" s="224"/>
      <c r="JX250" s="335"/>
      <c r="JY250" s="335"/>
      <c r="JZ250" s="224"/>
      <c r="KA250" s="389"/>
      <c r="KB250" s="389"/>
      <c r="KC250" s="333"/>
      <c r="KD250" s="334"/>
      <c r="KE250" s="389"/>
      <c r="KF250" s="224"/>
      <c r="KG250" s="224"/>
      <c r="KH250" s="335"/>
      <c r="KI250" s="335"/>
      <c r="KJ250" s="224"/>
      <c r="KK250" s="389"/>
      <c r="KL250" s="389"/>
      <c r="KM250" s="333"/>
      <c r="KN250" s="334"/>
      <c r="KO250" s="389"/>
      <c r="KP250" s="224"/>
      <c r="KQ250" s="224"/>
      <c r="KR250" s="335"/>
      <c r="KS250" s="335"/>
      <c r="KT250" s="224"/>
      <c r="KU250" s="389"/>
      <c r="KV250" s="389"/>
      <c r="KW250" s="333"/>
      <c r="KX250" s="334"/>
      <c r="KY250" s="389"/>
      <c r="KZ250" s="224"/>
      <c r="LA250" s="224"/>
      <c r="LB250" s="335"/>
      <c r="LC250" s="335"/>
      <c r="LD250" s="224"/>
      <c r="LE250" s="389"/>
      <c r="LF250" s="389"/>
      <c r="LG250" s="333"/>
      <c r="LH250" s="334"/>
      <c r="LI250" s="389"/>
      <c r="LJ250" s="224"/>
      <c r="LK250" s="224"/>
      <c r="LL250" s="335"/>
      <c r="LM250" s="335"/>
      <c r="LN250" s="224"/>
      <c r="LO250" s="389"/>
      <c r="LP250" s="389"/>
      <c r="LQ250" s="333"/>
      <c r="LR250" s="334"/>
      <c r="LS250" s="389"/>
      <c r="LT250" s="224"/>
      <c r="LU250" s="224"/>
      <c r="LV250" s="335"/>
      <c r="LW250" s="335"/>
      <c r="LX250" s="224"/>
      <c r="LY250" s="389"/>
      <c r="LZ250" s="389"/>
      <c r="MA250" s="333"/>
      <c r="MB250" s="334"/>
      <c r="MC250" s="389"/>
      <c r="MD250" s="224"/>
      <c r="ME250" s="224"/>
      <c r="MF250" s="335"/>
      <c r="MG250" s="335"/>
      <c r="MH250" s="224"/>
      <c r="MI250" s="389"/>
      <c r="MJ250" s="389"/>
      <c r="MK250" s="333"/>
      <c r="ML250" s="334"/>
      <c r="MM250" s="389"/>
      <c r="MN250" s="224"/>
      <c r="MO250" s="224"/>
      <c r="MP250" s="335"/>
      <c r="MQ250" s="335"/>
      <c r="MR250" s="224"/>
      <c r="MS250" s="389"/>
      <c r="MT250" s="389"/>
      <c r="MU250" s="333"/>
      <c r="MV250" s="334"/>
      <c r="MW250" s="389"/>
      <c r="MX250" s="224"/>
      <c r="MY250" s="224"/>
      <c r="MZ250" s="335"/>
      <c r="NA250" s="335"/>
      <c r="NB250" s="224"/>
      <c r="NC250" s="389"/>
      <c r="ND250" s="389"/>
      <c r="NE250" s="333"/>
      <c r="NF250" s="334"/>
      <c r="NG250" s="389"/>
      <c r="NH250" s="224"/>
      <c r="NI250" s="224"/>
      <c r="NJ250" s="335"/>
      <c r="NK250" s="335"/>
      <c r="NL250" s="224"/>
      <c r="NM250" s="389"/>
      <c r="NN250" s="389"/>
      <c r="NO250" s="333"/>
      <c r="NP250" s="334"/>
      <c r="NQ250" s="389"/>
      <c r="NR250" s="224"/>
      <c r="NS250" s="224"/>
      <c r="NT250" s="335"/>
      <c r="NU250" s="335"/>
      <c r="NV250" s="224"/>
      <c r="NW250" s="389"/>
      <c r="NX250" s="389"/>
      <c r="NY250" s="333"/>
      <c r="NZ250" s="334"/>
      <c r="OA250" s="389"/>
      <c r="OB250" s="224"/>
      <c r="OC250" s="224"/>
      <c r="OD250" s="335"/>
      <c r="OE250" s="335"/>
      <c r="OF250" s="224"/>
      <c r="OG250" s="389"/>
      <c r="OH250" s="389"/>
      <c r="OI250" s="333"/>
      <c r="OJ250" s="334"/>
      <c r="OK250" s="389"/>
      <c r="OL250" s="224"/>
      <c r="OM250" s="224"/>
      <c r="ON250" s="335"/>
      <c r="OO250" s="335"/>
      <c r="OP250" s="224"/>
      <c r="OQ250" s="389"/>
      <c r="OR250" s="389"/>
      <c r="OS250" s="333"/>
      <c r="OT250" s="334"/>
      <c r="OU250" s="389"/>
      <c r="OV250" s="224"/>
      <c r="OW250" s="224"/>
      <c r="OX250" s="335"/>
      <c r="OY250" s="335"/>
      <c r="OZ250" s="224"/>
      <c r="PA250" s="389"/>
      <c r="PB250" s="389"/>
      <c r="PC250" s="333"/>
      <c r="PD250" s="334"/>
      <c r="PE250" s="389"/>
      <c r="PF250" s="224"/>
      <c r="PG250" s="224"/>
      <c r="PH250" s="335"/>
      <c r="PI250" s="335"/>
      <c r="PJ250" s="224"/>
      <c r="PK250" s="389"/>
      <c r="PL250" s="389"/>
      <c r="PM250" s="333"/>
      <c r="PN250" s="334"/>
      <c r="PO250" s="389"/>
      <c r="PP250" s="224"/>
      <c r="PQ250" s="224"/>
      <c r="PR250" s="335"/>
      <c r="PS250" s="335"/>
      <c r="PT250" s="224"/>
      <c r="PU250" s="389"/>
      <c r="PV250" s="389"/>
      <c r="PW250" s="333"/>
      <c r="PX250" s="334"/>
      <c r="PY250" s="389"/>
      <c r="PZ250" s="224"/>
      <c r="QA250" s="224"/>
      <c r="QB250" s="335"/>
      <c r="QC250" s="335"/>
      <c r="QD250" s="224"/>
      <c r="QE250" s="389"/>
      <c r="QF250" s="389"/>
      <c r="QG250" s="333"/>
      <c r="QH250" s="334"/>
      <c r="QI250" s="389"/>
      <c r="QJ250" s="224"/>
      <c r="QK250" s="224"/>
      <c r="QL250" s="335"/>
      <c r="QM250" s="335"/>
      <c r="QN250" s="224"/>
      <c r="QO250" s="389"/>
      <c r="QP250" s="389"/>
      <c r="QQ250" s="333"/>
      <c r="QR250" s="334"/>
      <c r="QS250" s="389"/>
      <c r="QT250" s="224"/>
      <c r="QU250" s="224"/>
      <c r="QV250" s="335"/>
      <c r="QW250" s="335"/>
      <c r="QX250" s="224"/>
      <c r="QY250" s="389"/>
      <c r="QZ250" s="389"/>
      <c r="RA250" s="333"/>
      <c r="RB250" s="334"/>
      <c r="RC250" s="389"/>
      <c r="RD250" s="224"/>
      <c r="RE250" s="224"/>
      <c r="RF250" s="335"/>
      <c r="RG250" s="335"/>
      <c r="RH250" s="224"/>
      <c r="RI250" s="389"/>
      <c r="RJ250" s="389"/>
      <c r="RK250" s="333"/>
      <c r="RL250" s="334"/>
      <c r="RM250" s="389"/>
      <c r="RN250" s="224"/>
      <c r="RO250" s="224"/>
      <c r="RP250" s="335"/>
      <c r="RQ250" s="335"/>
      <c r="RR250" s="224"/>
      <c r="RS250" s="389"/>
      <c r="RT250" s="389"/>
      <c r="RU250" s="333"/>
      <c r="RV250" s="334"/>
      <c r="RW250" s="389"/>
      <c r="RX250" s="224"/>
      <c r="RY250" s="224"/>
      <c r="RZ250" s="335"/>
      <c r="SA250" s="335"/>
      <c r="SB250" s="224"/>
      <c r="SC250" s="389"/>
      <c r="SD250" s="389"/>
      <c r="SE250" s="333"/>
      <c r="SF250" s="334"/>
      <c r="SG250" s="389"/>
      <c r="SH250" s="224"/>
      <c r="SI250" s="224"/>
      <c r="SJ250" s="335"/>
      <c r="SK250" s="335"/>
      <c r="SL250" s="224"/>
      <c r="SM250" s="389"/>
      <c r="SN250" s="389"/>
      <c r="SO250" s="333"/>
      <c r="SP250" s="334"/>
      <c r="SQ250" s="389"/>
      <c r="SR250" s="224"/>
      <c r="SS250" s="224"/>
      <c r="ST250" s="335"/>
      <c r="SU250" s="335"/>
      <c r="SV250" s="224"/>
      <c r="SW250" s="389"/>
      <c r="SX250" s="389"/>
      <c r="SY250" s="333"/>
      <c r="SZ250" s="334"/>
      <c r="TA250" s="389"/>
      <c r="TB250" s="224"/>
      <c r="TC250" s="224"/>
      <c r="TD250" s="335"/>
      <c r="TE250" s="335"/>
      <c r="TF250" s="224"/>
      <c r="TG250" s="389"/>
      <c r="TH250" s="389"/>
      <c r="TI250" s="333"/>
      <c r="TJ250" s="334"/>
      <c r="TK250" s="389"/>
      <c r="TL250" s="224"/>
      <c r="TM250" s="224"/>
      <c r="TN250" s="335"/>
      <c r="TO250" s="335"/>
      <c r="TP250" s="224"/>
      <c r="TQ250" s="389"/>
      <c r="TR250" s="389"/>
      <c r="TS250" s="333"/>
      <c r="TT250" s="334"/>
      <c r="TU250" s="389"/>
      <c r="TV250" s="224"/>
      <c r="TW250" s="224"/>
      <c r="TX250" s="335"/>
      <c r="TY250" s="335"/>
      <c r="TZ250" s="224"/>
      <c r="UA250" s="389"/>
      <c r="UB250" s="389"/>
      <c r="UC250" s="333"/>
      <c r="UD250" s="334"/>
      <c r="UE250" s="389"/>
      <c r="UF250" s="224"/>
      <c r="UG250" s="224"/>
      <c r="UH250" s="335"/>
      <c r="UI250" s="335"/>
      <c r="UJ250" s="224"/>
      <c r="UK250" s="389"/>
      <c r="UL250" s="389"/>
      <c r="UM250" s="333"/>
      <c r="UN250" s="334"/>
      <c r="UO250" s="389"/>
      <c r="UP250" s="224"/>
      <c r="UQ250" s="224"/>
      <c r="UR250" s="335"/>
      <c r="US250" s="335"/>
      <c r="UT250" s="224"/>
      <c r="UU250" s="389"/>
      <c r="UV250" s="389"/>
      <c r="UW250" s="333"/>
      <c r="UX250" s="334"/>
      <c r="UY250" s="389"/>
      <c r="UZ250" s="224"/>
      <c r="VA250" s="224"/>
      <c r="VB250" s="335"/>
      <c r="VC250" s="335"/>
      <c r="VD250" s="224"/>
      <c r="VE250" s="389"/>
      <c r="VF250" s="389"/>
      <c r="VG250" s="333"/>
      <c r="VH250" s="334"/>
      <c r="VI250" s="389"/>
      <c r="VJ250" s="224"/>
      <c r="VK250" s="224"/>
      <c r="VL250" s="335"/>
      <c r="VM250" s="335"/>
      <c r="VN250" s="224"/>
      <c r="VO250" s="389"/>
      <c r="VP250" s="389"/>
      <c r="VQ250" s="333"/>
      <c r="VR250" s="334"/>
      <c r="VS250" s="389"/>
      <c r="VT250" s="224"/>
      <c r="VU250" s="224"/>
      <c r="VV250" s="335"/>
      <c r="VW250" s="335"/>
      <c r="VX250" s="224"/>
      <c r="VY250" s="389"/>
      <c r="VZ250" s="389"/>
      <c r="WA250" s="333"/>
      <c r="WB250" s="334"/>
      <c r="WC250" s="389"/>
      <c r="WD250" s="224"/>
      <c r="WE250" s="224"/>
      <c r="WF250" s="335"/>
      <c r="WG250" s="335"/>
      <c r="WH250" s="224"/>
      <c r="WI250" s="389"/>
      <c r="WJ250" s="389"/>
      <c r="WK250" s="333"/>
      <c r="WL250" s="334"/>
      <c r="WM250" s="389"/>
      <c r="WN250" s="224"/>
      <c r="WO250" s="224"/>
      <c r="WP250" s="335"/>
      <c r="WQ250" s="335"/>
      <c r="WR250" s="224"/>
      <c r="WS250" s="389"/>
      <c r="WT250" s="389"/>
      <c r="WU250" s="333"/>
      <c r="WV250" s="334"/>
      <c r="WW250" s="389"/>
      <c r="WX250" s="224"/>
      <c r="WY250" s="224"/>
      <c r="WZ250" s="335"/>
      <c r="XA250" s="335"/>
      <c r="XB250" s="224"/>
      <c r="XC250" s="389"/>
      <c r="XD250" s="389"/>
      <c r="XE250" s="333"/>
      <c r="XF250" s="334"/>
      <c r="XG250" s="389"/>
      <c r="XH250" s="224"/>
      <c r="XI250" s="224"/>
      <c r="XJ250" s="335"/>
      <c r="XK250" s="335"/>
      <c r="XL250" s="224"/>
      <c r="XM250" s="389"/>
      <c r="XN250" s="389"/>
      <c r="XO250" s="333"/>
      <c r="XP250" s="334"/>
      <c r="XQ250" s="389"/>
      <c r="XR250" s="224"/>
      <c r="XS250" s="224"/>
      <c r="XT250" s="335"/>
      <c r="XU250" s="335"/>
      <c r="XV250" s="224"/>
      <c r="XW250" s="389"/>
      <c r="XX250" s="389"/>
      <c r="XY250" s="333"/>
      <c r="XZ250" s="334"/>
      <c r="YA250" s="389"/>
      <c r="YB250" s="224"/>
      <c r="YC250" s="224"/>
      <c r="YD250" s="335"/>
      <c r="YE250" s="335"/>
      <c r="YF250" s="224"/>
      <c r="YG250" s="389"/>
      <c r="YH250" s="389"/>
      <c r="YI250" s="333"/>
      <c r="YJ250" s="334"/>
      <c r="YK250" s="389"/>
      <c r="YL250" s="224"/>
      <c r="YM250" s="224"/>
      <c r="YN250" s="335"/>
      <c r="YO250" s="335"/>
      <c r="YP250" s="224"/>
      <c r="YQ250" s="389"/>
      <c r="YR250" s="389"/>
      <c r="YS250" s="333"/>
      <c r="YT250" s="334"/>
      <c r="YU250" s="389"/>
      <c r="YV250" s="224"/>
      <c r="YW250" s="224"/>
      <c r="YX250" s="335"/>
      <c r="YY250" s="335"/>
      <c r="YZ250" s="224"/>
      <c r="ZA250" s="389"/>
      <c r="ZB250" s="389"/>
      <c r="ZC250" s="333"/>
      <c r="ZD250" s="334"/>
      <c r="ZE250" s="389"/>
      <c r="ZF250" s="224"/>
      <c r="ZG250" s="224"/>
      <c r="ZH250" s="335"/>
      <c r="ZI250" s="335"/>
      <c r="ZJ250" s="224"/>
      <c r="ZK250" s="389"/>
      <c r="ZL250" s="389"/>
      <c r="ZM250" s="333"/>
      <c r="ZN250" s="334"/>
      <c r="ZO250" s="389"/>
      <c r="ZP250" s="224"/>
      <c r="ZQ250" s="224"/>
      <c r="ZR250" s="335"/>
      <c r="ZS250" s="335"/>
      <c r="ZT250" s="224"/>
      <c r="ZU250" s="389"/>
      <c r="ZV250" s="389"/>
      <c r="ZW250" s="333"/>
      <c r="ZX250" s="334"/>
      <c r="ZY250" s="389"/>
      <c r="ZZ250" s="224"/>
      <c r="AAA250" s="224"/>
      <c r="AAB250" s="335"/>
      <c r="AAC250" s="335"/>
      <c r="AAD250" s="224"/>
      <c r="AAE250" s="389"/>
      <c r="AAF250" s="389"/>
      <c r="AAG250" s="333"/>
      <c r="AAH250" s="334"/>
      <c r="AAI250" s="389"/>
      <c r="AAJ250" s="224"/>
      <c r="AAK250" s="224"/>
      <c r="AAL250" s="335"/>
      <c r="AAM250" s="335"/>
      <c r="AAN250" s="224"/>
      <c r="AAO250" s="389"/>
      <c r="AAP250" s="389"/>
      <c r="AAQ250" s="333"/>
      <c r="AAR250" s="334"/>
      <c r="AAS250" s="389"/>
      <c r="AAT250" s="224"/>
      <c r="AAU250" s="224"/>
      <c r="AAV250" s="335"/>
      <c r="AAW250" s="335"/>
      <c r="AAX250" s="224"/>
      <c r="AAY250" s="389"/>
      <c r="AAZ250" s="389"/>
      <c r="ABA250" s="333"/>
      <c r="ABB250" s="334"/>
      <c r="ABC250" s="389"/>
      <c r="ABD250" s="224"/>
      <c r="ABE250" s="224"/>
      <c r="ABF250" s="335"/>
      <c r="ABG250" s="335"/>
      <c r="ABH250" s="224"/>
      <c r="ABI250" s="389"/>
      <c r="ABJ250" s="389"/>
      <c r="ABK250" s="333"/>
      <c r="ABL250" s="334"/>
      <c r="ABM250" s="389"/>
      <c r="ABN250" s="224"/>
      <c r="ABO250" s="224"/>
      <c r="ABP250" s="335"/>
      <c r="ABQ250" s="335"/>
      <c r="ABR250" s="224"/>
      <c r="ABS250" s="389"/>
      <c r="ABT250" s="389"/>
      <c r="ABU250" s="333"/>
      <c r="ABV250" s="334"/>
      <c r="ABW250" s="389"/>
      <c r="ABX250" s="224"/>
      <c r="ABY250" s="224"/>
      <c r="ABZ250" s="335"/>
      <c r="ACA250" s="335"/>
      <c r="ACB250" s="224"/>
      <c r="ACC250" s="389"/>
      <c r="ACD250" s="389"/>
      <c r="ACE250" s="333"/>
      <c r="ACF250" s="334"/>
      <c r="ACG250" s="389"/>
      <c r="ACH250" s="224"/>
      <c r="ACI250" s="224"/>
      <c r="ACJ250" s="335"/>
      <c r="ACK250" s="335"/>
      <c r="ACL250" s="224"/>
      <c r="ACM250" s="389"/>
      <c r="ACN250" s="389"/>
      <c r="ACO250" s="333"/>
      <c r="ACP250" s="334"/>
      <c r="ACQ250" s="389"/>
      <c r="ACR250" s="224"/>
      <c r="ACS250" s="224"/>
      <c r="ACT250" s="335"/>
      <c r="ACU250" s="335"/>
      <c r="ACV250" s="224"/>
      <c r="ACW250" s="389"/>
      <c r="ACX250" s="389"/>
      <c r="ACY250" s="333"/>
      <c r="ACZ250" s="334"/>
      <c r="ADA250" s="389"/>
      <c r="ADB250" s="224"/>
      <c r="ADC250" s="224"/>
      <c r="ADD250" s="335"/>
      <c r="ADE250" s="335"/>
      <c r="ADF250" s="224"/>
      <c r="ADG250" s="389"/>
      <c r="ADH250" s="389"/>
      <c r="ADI250" s="333"/>
      <c r="ADJ250" s="334"/>
      <c r="ADK250" s="389"/>
      <c r="ADL250" s="224"/>
      <c r="ADM250" s="224"/>
      <c r="ADN250" s="335"/>
      <c r="ADO250" s="335"/>
      <c r="ADP250" s="224"/>
      <c r="ADQ250" s="389"/>
      <c r="ADR250" s="389"/>
      <c r="ADS250" s="333"/>
      <c r="ADT250" s="334"/>
      <c r="ADU250" s="389"/>
      <c r="ADV250" s="224"/>
      <c r="ADW250" s="224"/>
      <c r="ADX250" s="335"/>
      <c r="ADY250" s="335"/>
      <c r="ADZ250" s="224"/>
      <c r="AEA250" s="389"/>
      <c r="AEB250" s="389"/>
      <c r="AEC250" s="333"/>
      <c r="AED250" s="334"/>
      <c r="AEE250" s="389"/>
      <c r="AEF250" s="224"/>
      <c r="AEG250" s="224"/>
      <c r="AEH250" s="335"/>
      <c r="AEI250" s="335"/>
      <c r="AEJ250" s="224"/>
      <c r="AEK250" s="389"/>
      <c r="AEL250" s="389"/>
      <c r="AEM250" s="333"/>
      <c r="AEN250" s="334"/>
      <c r="AEO250" s="389"/>
      <c r="AEP250" s="224"/>
      <c r="AEQ250" s="224"/>
      <c r="AER250" s="335"/>
      <c r="AES250" s="335"/>
      <c r="AET250" s="224"/>
      <c r="AEU250" s="389"/>
      <c r="AEV250" s="389"/>
      <c r="AEW250" s="333"/>
      <c r="AEX250" s="334"/>
      <c r="AEY250" s="389"/>
      <c r="AEZ250" s="224"/>
      <c r="AFA250" s="224"/>
      <c r="AFB250" s="335"/>
      <c r="AFC250" s="335"/>
      <c r="AFD250" s="224"/>
      <c r="AFE250" s="389"/>
      <c r="AFF250" s="389"/>
      <c r="AFG250" s="333"/>
      <c r="AFH250" s="334"/>
      <c r="AFI250" s="389"/>
      <c r="AFJ250" s="224"/>
      <c r="AFK250" s="224"/>
      <c r="AFL250" s="335"/>
      <c r="AFM250" s="335"/>
      <c r="AFN250" s="224"/>
      <c r="AFO250" s="389"/>
      <c r="AFP250" s="389"/>
      <c r="AFQ250" s="333"/>
      <c r="AFR250" s="334"/>
      <c r="AFS250" s="389"/>
      <c r="AFT250" s="224"/>
      <c r="AFU250" s="224"/>
      <c r="AFV250" s="335"/>
      <c r="AFW250" s="335"/>
      <c r="AFX250" s="224"/>
      <c r="AFY250" s="389"/>
      <c r="AFZ250" s="389"/>
      <c r="AGA250" s="333"/>
      <c r="AGB250" s="334"/>
      <c r="AGC250" s="389"/>
      <c r="AGD250" s="224"/>
      <c r="AGE250" s="224"/>
      <c r="AGF250" s="335"/>
      <c r="AGG250" s="335"/>
      <c r="AGH250" s="224"/>
      <c r="AGI250" s="389"/>
      <c r="AGJ250" s="389"/>
      <c r="AGK250" s="333"/>
      <c r="AGL250" s="334"/>
      <c r="AGM250" s="389"/>
      <c r="AGN250" s="224"/>
      <c r="AGO250" s="224"/>
      <c r="AGP250" s="335"/>
      <c r="AGQ250" s="335"/>
      <c r="AGR250" s="224"/>
      <c r="AGS250" s="389"/>
      <c r="AGT250" s="389"/>
      <c r="AGU250" s="333"/>
      <c r="AGV250" s="334"/>
      <c r="AGW250" s="389"/>
      <c r="AGX250" s="224"/>
      <c r="AGY250" s="224"/>
      <c r="AGZ250" s="335"/>
      <c r="AHA250" s="335"/>
      <c r="AHB250" s="224"/>
      <c r="AHC250" s="389"/>
      <c r="AHD250" s="389"/>
      <c r="AHE250" s="333"/>
      <c r="AHF250" s="334"/>
      <c r="AHG250" s="389"/>
      <c r="AHH250" s="224"/>
      <c r="AHI250" s="224"/>
      <c r="AHJ250" s="335"/>
      <c r="AHK250" s="335"/>
      <c r="AHL250" s="224"/>
      <c r="AHM250" s="389"/>
      <c r="AHN250" s="389"/>
      <c r="AHO250" s="333"/>
      <c r="AHP250" s="334"/>
      <c r="AHQ250" s="389"/>
      <c r="AHR250" s="224"/>
      <c r="AHS250" s="224"/>
      <c r="AHT250" s="335"/>
      <c r="AHU250" s="335"/>
      <c r="AHV250" s="224"/>
      <c r="AHW250" s="389"/>
      <c r="AHX250" s="389"/>
      <c r="AHY250" s="333"/>
      <c r="AHZ250" s="334"/>
      <c r="AIA250" s="389"/>
      <c r="AIB250" s="224"/>
      <c r="AIC250" s="224"/>
      <c r="AID250" s="335"/>
      <c r="AIE250" s="335"/>
      <c r="AIF250" s="224"/>
      <c r="AIG250" s="389"/>
      <c r="AIH250" s="389"/>
      <c r="AII250" s="333"/>
      <c r="AIJ250" s="334"/>
      <c r="AIK250" s="389"/>
      <c r="AIL250" s="224"/>
      <c r="AIM250" s="224"/>
      <c r="AIN250" s="335"/>
      <c r="AIO250" s="335"/>
      <c r="AIP250" s="224"/>
      <c r="AIQ250" s="389"/>
      <c r="AIR250" s="389"/>
      <c r="AIS250" s="333"/>
      <c r="AIT250" s="334"/>
      <c r="AIU250" s="389"/>
      <c r="AIV250" s="224"/>
      <c r="AIW250" s="224"/>
      <c r="AIX250" s="335"/>
      <c r="AIY250" s="335"/>
      <c r="AIZ250" s="224"/>
      <c r="AJA250" s="389"/>
      <c r="AJB250" s="389"/>
      <c r="AJC250" s="333"/>
      <c r="AJD250" s="334"/>
      <c r="AJE250" s="389"/>
      <c r="AJF250" s="224"/>
      <c r="AJG250" s="224"/>
      <c r="AJH250" s="335"/>
      <c r="AJI250" s="335"/>
      <c r="AJJ250" s="224"/>
      <c r="AJK250" s="389"/>
      <c r="AJL250" s="389"/>
      <c r="AJM250" s="333"/>
      <c r="AJN250" s="334"/>
      <c r="AJO250" s="389"/>
      <c r="AJP250" s="224"/>
      <c r="AJQ250" s="224"/>
      <c r="AJR250" s="335"/>
      <c r="AJS250" s="335"/>
      <c r="AJT250" s="224"/>
      <c r="AJU250" s="389"/>
      <c r="AJV250" s="389"/>
      <c r="AJW250" s="333"/>
      <c r="AJX250" s="334"/>
      <c r="AJY250" s="389"/>
      <c r="AJZ250" s="224"/>
      <c r="AKA250" s="224"/>
      <c r="AKB250" s="335"/>
      <c r="AKC250" s="335"/>
      <c r="AKD250" s="224"/>
      <c r="AKE250" s="389"/>
      <c r="AKF250" s="389"/>
      <c r="AKG250" s="333"/>
      <c r="AKH250" s="334"/>
      <c r="AKI250" s="389"/>
      <c r="AKJ250" s="224"/>
      <c r="AKK250" s="224"/>
      <c r="AKL250" s="335"/>
      <c r="AKM250" s="335"/>
      <c r="AKN250" s="224"/>
      <c r="AKO250" s="389"/>
      <c r="AKP250" s="389"/>
      <c r="AKQ250" s="333"/>
      <c r="AKR250" s="334"/>
      <c r="AKS250" s="389"/>
      <c r="AKT250" s="224"/>
      <c r="AKU250" s="224"/>
      <c r="AKV250" s="335"/>
      <c r="AKW250" s="335"/>
      <c r="AKX250" s="224"/>
      <c r="AKY250" s="389"/>
      <c r="AKZ250" s="389"/>
      <c r="ALA250" s="333"/>
      <c r="ALB250" s="334"/>
      <c r="ALC250" s="389"/>
      <c r="ALD250" s="224"/>
      <c r="ALE250" s="224"/>
      <c r="ALF250" s="335"/>
      <c r="ALG250" s="335"/>
      <c r="ALH250" s="224"/>
      <c r="ALI250" s="389"/>
      <c r="ALJ250" s="389"/>
      <c r="ALK250" s="333"/>
      <c r="ALL250" s="334"/>
      <c r="ALM250" s="389"/>
      <c r="ALN250" s="224"/>
      <c r="ALO250" s="224"/>
      <c r="ALP250" s="335"/>
      <c r="ALQ250" s="335"/>
      <c r="ALR250" s="224"/>
      <c r="ALS250" s="389"/>
      <c r="ALT250" s="389"/>
      <c r="ALU250" s="333"/>
      <c r="ALV250" s="334"/>
      <c r="ALW250" s="389"/>
      <c r="ALX250" s="224"/>
      <c r="ALY250" s="224"/>
      <c r="ALZ250" s="335"/>
      <c r="AMA250" s="335"/>
      <c r="AMB250" s="224"/>
      <c r="AMC250" s="389"/>
      <c r="AMD250" s="389"/>
      <c r="AME250" s="333"/>
      <c r="AMF250" s="334"/>
      <c r="AMG250" s="389"/>
      <c r="AMH250" s="224"/>
      <c r="AMI250" s="224"/>
      <c r="AMJ250" s="335"/>
      <c r="AMK250" s="335"/>
      <c r="AML250" s="224"/>
      <c r="AMM250" s="389"/>
      <c r="AMN250" s="389"/>
      <c r="AMO250" s="333"/>
      <c r="AMP250" s="334"/>
      <c r="AMQ250" s="389"/>
      <c r="AMR250" s="224"/>
      <c r="AMS250" s="224"/>
      <c r="AMT250" s="335"/>
      <c r="AMU250" s="335"/>
      <c r="AMV250" s="224"/>
      <c r="AMW250" s="389"/>
      <c r="AMX250" s="389"/>
      <c r="AMY250" s="333"/>
      <c r="AMZ250" s="334"/>
      <c r="ANA250" s="389"/>
      <c r="ANB250" s="224"/>
      <c r="ANC250" s="224"/>
      <c r="AND250" s="335"/>
      <c r="ANE250" s="335"/>
      <c r="ANF250" s="224"/>
      <c r="ANG250" s="389"/>
      <c r="ANH250" s="389"/>
      <c r="ANI250" s="333"/>
      <c r="ANJ250" s="334"/>
      <c r="ANK250" s="389"/>
      <c r="ANL250" s="224"/>
      <c r="ANM250" s="224"/>
      <c r="ANN250" s="335"/>
      <c r="ANO250" s="335"/>
      <c r="ANP250" s="224"/>
      <c r="ANQ250" s="389"/>
      <c r="ANR250" s="389"/>
      <c r="ANS250" s="333"/>
      <c r="ANT250" s="334"/>
      <c r="ANU250" s="389"/>
      <c r="ANV250" s="224"/>
      <c r="ANW250" s="224"/>
      <c r="ANX250" s="335"/>
      <c r="ANY250" s="335"/>
      <c r="ANZ250" s="224"/>
      <c r="AOA250" s="389"/>
      <c r="AOB250" s="389"/>
      <c r="AOC250" s="333"/>
      <c r="AOD250" s="334"/>
      <c r="AOE250" s="389"/>
      <c r="AOF250" s="224"/>
      <c r="AOG250" s="224"/>
      <c r="AOH250" s="335"/>
      <c r="AOI250" s="335"/>
      <c r="AOJ250" s="224"/>
      <c r="AOK250" s="389"/>
      <c r="AOL250" s="389"/>
      <c r="AOM250" s="333"/>
      <c r="AON250" s="334"/>
      <c r="AOO250" s="389"/>
      <c r="AOP250" s="224"/>
      <c r="AOQ250" s="224"/>
      <c r="AOR250" s="335"/>
      <c r="AOS250" s="335"/>
      <c r="AOT250" s="224"/>
      <c r="AOU250" s="389"/>
      <c r="AOV250" s="389"/>
      <c r="AOW250" s="333"/>
      <c r="AOX250" s="334"/>
      <c r="AOY250" s="389"/>
      <c r="AOZ250" s="224"/>
      <c r="APA250" s="224"/>
      <c r="APB250" s="335"/>
      <c r="APC250" s="335"/>
      <c r="APD250" s="224"/>
      <c r="APE250" s="389"/>
      <c r="APF250" s="389"/>
      <c r="APG250" s="333"/>
      <c r="APH250" s="334"/>
      <c r="API250" s="389"/>
      <c r="APJ250" s="224"/>
      <c r="APK250" s="224"/>
      <c r="APL250" s="335"/>
      <c r="APM250" s="335"/>
      <c r="APN250" s="224"/>
      <c r="APO250" s="389"/>
      <c r="APP250" s="389"/>
      <c r="APQ250" s="333"/>
      <c r="APR250" s="334"/>
      <c r="APS250" s="389"/>
      <c r="APT250" s="224"/>
      <c r="APU250" s="224"/>
      <c r="APV250" s="335"/>
      <c r="APW250" s="335"/>
      <c r="APX250" s="224"/>
      <c r="APY250" s="389"/>
      <c r="APZ250" s="389"/>
      <c r="AQA250" s="333"/>
      <c r="AQB250" s="334"/>
      <c r="AQC250" s="389"/>
      <c r="AQD250" s="224"/>
      <c r="AQE250" s="224"/>
      <c r="AQF250" s="335"/>
      <c r="AQG250" s="335"/>
      <c r="AQH250" s="224"/>
      <c r="AQI250" s="389"/>
      <c r="AQJ250" s="389"/>
      <c r="AQK250" s="333"/>
      <c r="AQL250" s="334"/>
      <c r="AQM250" s="389"/>
      <c r="AQN250" s="224"/>
      <c r="AQO250" s="224"/>
      <c r="AQP250" s="335"/>
      <c r="AQQ250" s="335"/>
      <c r="AQR250" s="224"/>
      <c r="AQS250" s="389"/>
      <c r="AQT250" s="389"/>
      <c r="AQU250" s="333"/>
      <c r="AQV250" s="334"/>
      <c r="AQW250" s="389"/>
      <c r="AQX250" s="224"/>
      <c r="AQY250" s="224"/>
      <c r="AQZ250" s="335"/>
      <c r="ARA250" s="335"/>
      <c r="ARB250" s="224"/>
      <c r="ARC250" s="389"/>
      <c r="ARD250" s="389"/>
      <c r="ARE250" s="333"/>
      <c r="ARF250" s="334"/>
      <c r="ARG250" s="389"/>
      <c r="ARH250" s="224"/>
      <c r="ARI250" s="224"/>
      <c r="ARJ250" s="335"/>
      <c r="ARK250" s="335"/>
      <c r="ARL250" s="224"/>
      <c r="ARM250" s="389"/>
      <c r="ARN250" s="389"/>
      <c r="ARO250" s="333"/>
      <c r="ARP250" s="334"/>
      <c r="ARQ250" s="389"/>
      <c r="ARR250" s="224"/>
      <c r="ARS250" s="224"/>
      <c r="ART250" s="335"/>
      <c r="ARU250" s="335"/>
      <c r="ARV250" s="224"/>
      <c r="ARW250" s="389"/>
      <c r="ARX250" s="389"/>
      <c r="ARY250" s="333"/>
      <c r="ARZ250" s="334"/>
      <c r="ASA250" s="389"/>
      <c r="ASB250" s="224"/>
      <c r="ASC250" s="224"/>
      <c r="ASD250" s="335"/>
      <c r="ASE250" s="335"/>
      <c r="ASF250" s="224"/>
      <c r="ASG250" s="389"/>
      <c r="ASH250" s="389"/>
      <c r="ASI250" s="333"/>
      <c r="ASJ250" s="334"/>
      <c r="ASK250" s="389"/>
      <c r="ASL250" s="224"/>
      <c r="ASM250" s="224"/>
      <c r="ASN250" s="335"/>
      <c r="ASO250" s="335"/>
      <c r="ASP250" s="224"/>
      <c r="ASQ250" s="389"/>
      <c r="ASR250" s="389"/>
      <c r="ASS250" s="333"/>
      <c r="AST250" s="334"/>
      <c r="ASU250" s="389"/>
      <c r="ASV250" s="224"/>
      <c r="ASW250" s="224"/>
      <c r="ASX250" s="335"/>
      <c r="ASY250" s="335"/>
      <c r="ASZ250" s="224"/>
      <c r="ATA250" s="389"/>
      <c r="ATB250" s="389"/>
      <c r="ATC250" s="333"/>
      <c r="ATD250" s="334"/>
      <c r="ATE250" s="389"/>
      <c r="ATF250" s="224"/>
      <c r="ATG250" s="224"/>
      <c r="ATH250" s="335"/>
      <c r="ATI250" s="335"/>
      <c r="ATJ250" s="224"/>
      <c r="ATK250" s="389"/>
      <c r="ATL250" s="389"/>
      <c r="ATM250" s="333"/>
      <c r="ATN250" s="334"/>
      <c r="ATO250" s="389"/>
      <c r="ATP250" s="224"/>
      <c r="ATQ250" s="224"/>
      <c r="ATR250" s="335"/>
      <c r="ATS250" s="335"/>
      <c r="ATT250" s="224"/>
      <c r="ATU250" s="389"/>
      <c r="ATV250" s="389"/>
      <c r="ATW250" s="333"/>
      <c r="ATX250" s="334"/>
      <c r="ATY250" s="389"/>
      <c r="ATZ250" s="224"/>
      <c r="AUA250" s="224"/>
      <c r="AUB250" s="335"/>
      <c r="AUC250" s="335"/>
      <c r="AUD250" s="224"/>
      <c r="AUE250" s="389"/>
      <c r="AUF250" s="389"/>
      <c r="AUG250" s="333"/>
      <c r="AUH250" s="334"/>
      <c r="AUI250" s="389"/>
      <c r="AUJ250" s="224"/>
      <c r="AUK250" s="224"/>
      <c r="AUL250" s="335"/>
      <c r="AUM250" s="335"/>
      <c r="AUN250" s="224"/>
      <c r="AUO250" s="389"/>
      <c r="AUP250" s="389"/>
      <c r="AUQ250" s="333"/>
      <c r="AUR250" s="334"/>
      <c r="AUS250" s="389"/>
      <c r="AUT250" s="224"/>
      <c r="AUU250" s="224"/>
      <c r="AUV250" s="335"/>
      <c r="AUW250" s="335"/>
      <c r="AUX250" s="224"/>
      <c r="AUY250" s="389"/>
      <c r="AUZ250" s="389"/>
      <c r="AVA250" s="333"/>
      <c r="AVB250" s="334"/>
      <c r="AVC250" s="389"/>
      <c r="AVD250" s="224"/>
      <c r="AVE250" s="224"/>
      <c r="AVF250" s="335"/>
      <c r="AVG250" s="335"/>
      <c r="AVH250" s="224"/>
      <c r="AVI250" s="389"/>
      <c r="AVJ250" s="389"/>
      <c r="AVK250" s="333"/>
      <c r="AVL250" s="334"/>
      <c r="AVM250" s="389"/>
      <c r="AVN250" s="224"/>
      <c r="AVO250" s="224"/>
      <c r="AVP250" s="335"/>
      <c r="AVQ250" s="335"/>
      <c r="AVR250" s="224"/>
      <c r="AVS250" s="389"/>
      <c r="AVT250" s="389"/>
      <c r="AVU250" s="333"/>
      <c r="AVV250" s="334"/>
      <c r="AVW250" s="389"/>
      <c r="AVX250" s="224"/>
      <c r="AVY250" s="224"/>
      <c r="AVZ250" s="335"/>
      <c r="AWA250" s="335"/>
      <c r="AWB250" s="224"/>
      <c r="AWC250" s="389"/>
      <c r="AWD250" s="389"/>
      <c r="AWE250" s="333"/>
      <c r="AWF250" s="334"/>
      <c r="AWG250" s="389"/>
      <c r="AWH250" s="224"/>
      <c r="AWI250" s="224"/>
      <c r="AWJ250" s="335"/>
      <c r="AWK250" s="335"/>
      <c r="AWL250" s="224"/>
      <c r="AWM250" s="389"/>
      <c r="AWN250" s="389"/>
      <c r="AWO250" s="333"/>
      <c r="AWP250" s="334"/>
      <c r="AWQ250" s="389"/>
      <c r="AWR250" s="224"/>
      <c r="AWS250" s="224"/>
      <c r="AWT250" s="335"/>
      <c r="AWU250" s="335"/>
      <c r="AWV250" s="224"/>
      <c r="AWW250" s="389"/>
      <c r="AWX250" s="389"/>
      <c r="AWY250" s="333"/>
      <c r="AWZ250" s="334"/>
      <c r="AXA250" s="389"/>
      <c r="AXB250" s="224"/>
      <c r="AXC250" s="224"/>
      <c r="AXD250" s="335"/>
      <c r="AXE250" s="335"/>
      <c r="AXF250" s="224"/>
      <c r="AXG250" s="389"/>
      <c r="AXH250" s="389"/>
      <c r="AXI250" s="333"/>
      <c r="AXJ250" s="334"/>
      <c r="AXK250" s="389"/>
      <c r="AXL250" s="224"/>
      <c r="AXM250" s="224"/>
      <c r="AXN250" s="335"/>
      <c r="AXO250" s="335"/>
      <c r="AXP250" s="224"/>
      <c r="AXQ250" s="389"/>
      <c r="AXR250" s="389"/>
      <c r="AXS250" s="333"/>
      <c r="AXT250" s="334"/>
      <c r="AXU250" s="389"/>
      <c r="AXV250" s="224"/>
      <c r="AXW250" s="224"/>
      <c r="AXX250" s="335"/>
      <c r="AXY250" s="335"/>
      <c r="AXZ250" s="224"/>
      <c r="AYA250" s="389"/>
      <c r="AYB250" s="389"/>
      <c r="AYC250" s="333"/>
      <c r="AYD250" s="334"/>
      <c r="AYE250" s="389"/>
      <c r="AYF250" s="224"/>
      <c r="AYG250" s="224"/>
      <c r="AYH250" s="335"/>
      <c r="AYI250" s="335"/>
      <c r="AYJ250" s="224"/>
      <c r="AYK250" s="389"/>
      <c r="AYL250" s="389"/>
      <c r="AYM250" s="333"/>
      <c r="AYN250" s="334"/>
      <c r="AYO250" s="389"/>
      <c r="AYP250" s="224"/>
      <c r="AYQ250" s="224"/>
      <c r="AYR250" s="335"/>
      <c r="AYS250" s="335"/>
      <c r="AYT250" s="224"/>
      <c r="AYU250" s="389"/>
      <c r="AYV250" s="389"/>
      <c r="AYW250" s="333"/>
      <c r="AYX250" s="334"/>
      <c r="AYY250" s="389"/>
      <c r="AYZ250" s="224"/>
      <c r="AZA250" s="224"/>
      <c r="AZB250" s="335"/>
      <c r="AZC250" s="335"/>
      <c r="AZD250" s="224"/>
      <c r="AZE250" s="389"/>
      <c r="AZF250" s="389"/>
      <c r="AZG250" s="333"/>
      <c r="AZH250" s="334"/>
      <c r="AZI250" s="389"/>
      <c r="AZJ250" s="224"/>
      <c r="AZK250" s="224"/>
      <c r="AZL250" s="335"/>
      <c r="AZM250" s="335"/>
      <c r="AZN250" s="224"/>
      <c r="AZO250" s="389"/>
      <c r="AZP250" s="389"/>
      <c r="AZQ250" s="333"/>
      <c r="AZR250" s="334"/>
      <c r="AZS250" s="389"/>
      <c r="AZT250" s="224"/>
      <c r="AZU250" s="224"/>
      <c r="AZV250" s="335"/>
      <c r="AZW250" s="335"/>
      <c r="AZX250" s="224"/>
      <c r="AZY250" s="389"/>
      <c r="AZZ250" s="389"/>
      <c r="BAA250" s="333"/>
      <c r="BAB250" s="334"/>
      <c r="BAC250" s="389"/>
      <c r="BAD250" s="224"/>
      <c r="BAE250" s="224"/>
      <c r="BAF250" s="335"/>
      <c r="BAG250" s="335"/>
      <c r="BAH250" s="224"/>
      <c r="BAI250" s="389"/>
      <c r="BAJ250" s="389"/>
      <c r="BAK250" s="333"/>
      <c r="BAL250" s="334"/>
      <c r="BAM250" s="389"/>
      <c r="BAN250" s="224"/>
      <c r="BAO250" s="224"/>
      <c r="BAP250" s="335"/>
      <c r="BAQ250" s="335"/>
      <c r="BAR250" s="224"/>
      <c r="BAS250" s="389"/>
      <c r="BAT250" s="389"/>
      <c r="BAU250" s="333"/>
      <c r="BAV250" s="334"/>
      <c r="BAW250" s="389"/>
      <c r="BAX250" s="224"/>
      <c r="BAY250" s="224"/>
      <c r="BAZ250" s="335"/>
      <c r="BBA250" s="335"/>
      <c r="BBB250" s="224"/>
      <c r="BBC250" s="389"/>
      <c r="BBD250" s="389"/>
      <c r="BBE250" s="333"/>
      <c r="BBF250" s="334"/>
      <c r="BBG250" s="389"/>
      <c r="BBH250" s="224"/>
      <c r="BBI250" s="224"/>
      <c r="BBJ250" s="335"/>
      <c r="BBK250" s="335"/>
      <c r="BBL250" s="224"/>
      <c r="BBM250" s="389"/>
      <c r="BBN250" s="389"/>
      <c r="BBO250" s="333"/>
      <c r="BBP250" s="334"/>
      <c r="BBQ250" s="389"/>
      <c r="BBR250" s="224"/>
      <c r="BBS250" s="224"/>
      <c r="BBT250" s="335"/>
      <c r="BBU250" s="335"/>
      <c r="BBV250" s="224"/>
      <c r="BBW250" s="389"/>
      <c r="BBX250" s="389"/>
      <c r="BBY250" s="333"/>
      <c r="BBZ250" s="334"/>
      <c r="BCA250" s="389"/>
      <c r="BCB250" s="224"/>
      <c r="BCC250" s="224"/>
      <c r="BCD250" s="335"/>
      <c r="BCE250" s="335"/>
      <c r="BCF250" s="224"/>
      <c r="BCG250" s="389"/>
      <c r="BCH250" s="389"/>
      <c r="BCI250" s="333"/>
      <c r="BCJ250" s="334"/>
      <c r="BCK250" s="389"/>
      <c r="BCL250" s="224"/>
      <c r="BCM250" s="224"/>
      <c r="BCN250" s="335"/>
      <c r="BCO250" s="335"/>
      <c r="BCP250" s="224"/>
      <c r="BCQ250" s="389"/>
      <c r="BCR250" s="389"/>
      <c r="BCS250" s="333"/>
      <c r="BCT250" s="334"/>
      <c r="BCU250" s="389"/>
      <c r="BCV250" s="224"/>
      <c r="BCW250" s="224"/>
      <c r="BCX250" s="335"/>
      <c r="BCY250" s="335"/>
      <c r="BCZ250" s="224"/>
      <c r="BDA250" s="389"/>
      <c r="BDB250" s="389"/>
      <c r="BDC250" s="333"/>
      <c r="BDD250" s="334"/>
      <c r="BDE250" s="389"/>
      <c r="BDF250" s="224"/>
      <c r="BDG250" s="224"/>
      <c r="BDH250" s="335"/>
      <c r="BDI250" s="335"/>
      <c r="BDJ250" s="224"/>
      <c r="BDK250" s="389"/>
      <c r="BDL250" s="389"/>
      <c r="BDM250" s="333"/>
      <c r="BDN250" s="334"/>
      <c r="BDO250" s="389"/>
      <c r="BDP250" s="224"/>
      <c r="BDQ250" s="224"/>
      <c r="BDR250" s="335"/>
      <c r="BDS250" s="335"/>
      <c r="BDT250" s="224"/>
      <c r="BDU250" s="389"/>
      <c r="BDV250" s="389"/>
      <c r="BDW250" s="333"/>
      <c r="BDX250" s="334"/>
      <c r="BDY250" s="389"/>
      <c r="BDZ250" s="224"/>
      <c r="BEA250" s="224"/>
      <c r="BEB250" s="335"/>
      <c r="BEC250" s="335"/>
      <c r="BED250" s="224"/>
      <c r="BEE250" s="389"/>
      <c r="BEF250" s="389"/>
      <c r="BEG250" s="333"/>
      <c r="BEH250" s="334"/>
      <c r="BEI250" s="389"/>
      <c r="BEJ250" s="224"/>
      <c r="BEK250" s="224"/>
      <c r="BEL250" s="335"/>
      <c r="BEM250" s="335"/>
      <c r="BEN250" s="224"/>
      <c r="BEO250" s="389"/>
      <c r="BEP250" s="389"/>
      <c r="BEQ250" s="333"/>
      <c r="BER250" s="334"/>
      <c r="BES250" s="389"/>
      <c r="BET250" s="224"/>
      <c r="BEU250" s="224"/>
      <c r="BEV250" s="335"/>
      <c r="BEW250" s="335"/>
      <c r="BEX250" s="224"/>
      <c r="BEY250" s="389"/>
      <c r="BEZ250" s="389"/>
      <c r="BFA250" s="333"/>
      <c r="BFB250" s="334"/>
      <c r="BFC250" s="389"/>
      <c r="BFD250" s="224"/>
      <c r="BFE250" s="224"/>
      <c r="BFF250" s="335"/>
      <c r="BFG250" s="335"/>
      <c r="BFH250" s="224"/>
      <c r="BFI250" s="389"/>
      <c r="BFJ250" s="389"/>
      <c r="BFK250" s="333"/>
      <c r="BFL250" s="334"/>
      <c r="BFM250" s="389"/>
      <c r="BFN250" s="224"/>
      <c r="BFO250" s="224"/>
      <c r="BFP250" s="335"/>
      <c r="BFQ250" s="335"/>
      <c r="BFR250" s="224"/>
      <c r="BFS250" s="389"/>
      <c r="BFT250" s="389"/>
      <c r="BFU250" s="333"/>
      <c r="BFV250" s="334"/>
      <c r="BFW250" s="389"/>
      <c r="BFX250" s="224"/>
      <c r="BFY250" s="224"/>
      <c r="BFZ250" s="335"/>
      <c r="BGA250" s="335"/>
      <c r="BGB250" s="224"/>
      <c r="BGC250" s="389"/>
      <c r="BGD250" s="389"/>
      <c r="BGE250" s="333"/>
      <c r="BGF250" s="334"/>
      <c r="BGG250" s="389"/>
      <c r="BGH250" s="224"/>
      <c r="BGI250" s="224"/>
      <c r="BGJ250" s="335"/>
      <c r="BGK250" s="335"/>
      <c r="BGL250" s="224"/>
      <c r="BGM250" s="389"/>
      <c r="BGN250" s="389"/>
      <c r="BGO250" s="333"/>
      <c r="BGP250" s="334"/>
      <c r="BGQ250" s="389"/>
      <c r="BGR250" s="224"/>
      <c r="BGS250" s="224"/>
      <c r="BGT250" s="335"/>
      <c r="BGU250" s="335"/>
      <c r="BGV250" s="224"/>
      <c r="BGW250" s="389"/>
      <c r="BGX250" s="389"/>
      <c r="BGY250" s="333"/>
      <c r="BGZ250" s="334"/>
      <c r="BHA250" s="389"/>
      <c r="BHB250" s="224"/>
      <c r="BHC250" s="224"/>
      <c r="BHD250" s="335"/>
      <c r="BHE250" s="335"/>
      <c r="BHF250" s="224"/>
      <c r="BHG250" s="389"/>
      <c r="BHH250" s="389"/>
      <c r="BHI250" s="333"/>
      <c r="BHJ250" s="334"/>
      <c r="BHK250" s="389"/>
      <c r="BHL250" s="224"/>
      <c r="BHM250" s="224"/>
      <c r="BHN250" s="335"/>
      <c r="BHO250" s="335"/>
      <c r="BHP250" s="224"/>
      <c r="BHQ250" s="389"/>
      <c r="BHR250" s="389"/>
      <c r="BHS250" s="333"/>
      <c r="BHT250" s="334"/>
      <c r="BHU250" s="389"/>
      <c r="BHV250" s="224"/>
      <c r="BHW250" s="224"/>
      <c r="BHX250" s="335"/>
      <c r="BHY250" s="335"/>
      <c r="BHZ250" s="224"/>
      <c r="BIA250" s="389"/>
      <c r="BIB250" s="389"/>
      <c r="BIC250" s="333"/>
      <c r="BID250" s="334"/>
      <c r="BIE250" s="389"/>
      <c r="BIF250" s="224"/>
      <c r="BIG250" s="224"/>
      <c r="BIH250" s="335"/>
      <c r="BII250" s="335"/>
      <c r="BIJ250" s="224"/>
      <c r="BIK250" s="389"/>
      <c r="BIL250" s="389"/>
      <c r="BIM250" s="333"/>
      <c r="BIN250" s="334"/>
      <c r="BIO250" s="389"/>
      <c r="BIP250" s="224"/>
      <c r="BIQ250" s="224"/>
      <c r="BIR250" s="335"/>
      <c r="BIS250" s="335"/>
      <c r="BIT250" s="224"/>
      <c r="BIU250" s="389"/>
      <c r="BIV250" s="389"/>
      <c r="BIW250" s="333"/>
      <c r="BIX250" s="334"/>
      <c r="BIY250" s="389"/>
      <c r="BIZ250" s="224"/>
      <c r="BJA250" s="224"/>
      <c r="BJB250" s="335"/>
      <c r="BJC250" s="335"/>
      <c r="BJD250" s="224"/>
      <c r="BJE250" s="389"/>
      <c r="BJF250" s="389"/>
      <c r="BJG250" s="333"/>
      <c r="BJH250" s="334"/>
      <c r="BJI250" s="389"/>
      <c r="BJJ250" s="224"/>
      <c r="BJK250" s="224"/>
      <c r="BJL250" s="335"/>
      <c r="BJM250" s="335"/>
      <c r="BJN250" s="224"/>
      <c r="BJO250" s="389"/>
      <c r="BJP250" s="389"/>
      <c r="BJQ250" s="333"/>
      <c r="BJR250" s="334"/>
      <c r="BJS250" s="389"/>
      <c r="BJT250" s="224"/>
      <c r="BJU250" s="224"/>
      <c r="BJV250" s="335"/>
      <c r="BJW250" s="335"/>
      <c r="BJX250" s="224"/>
      <c r="BJY250" s="389"/>
      <c r="BJZ250" s="389"/>
      <c r="BKA250" s="333"/>
      <c r="BKB250" s="334"/>
      <c r="BKC250" s="389"/>
      <c r="BKD250" s="224"/>
      <c r="BKE250" s="224"/>
      <c r="BKF250" s="335"/>
      <c r="BKG250" s="335"/>
      <c r="BKH250" s="224"/>
      <c r="BKI250" s="389"/>
      <c r="BKJ250" s="389"/>
      <c r="BKK250" s="333"/>
      <c r="BKL250" s="334"/>
      <c r="BKM250" s="389"/>
      <c r="BKN250" s="224"/>
      <c r="BKO250" s="224"/>
      <c r="BKP250" s="335"/>
      <c r="BKQ250" s="335"/>
      <c r="BKR250" s="224"/>
      <c r="BKS250" s="389"/>
      <c r="BKT250" s="389"/>
      <c r="BKU250" s="333"/>
      <c r="BKV250" s="334"/>
      <c r="BKW250" s="389"/>
      <c r="BKX250" s="224"/>
      <c r="BKY250" s="224"/>
      <c r="BKZ250" s="335"/>
      <c r="BLA250" s="335"/>
      <c r="BLB250" s="224"/>
      <c r="BLC250" s="389"/>
      <c r="BLD250" s="389"/>
      <c r="BLE250" s="333"/>
      <c r="BLF250" s="334"/>
      <c r="BLG250" s="389"/>
      <c r="BLH250" s="224"/>
      <c r="BLI250" s="224"/>
      <c r="BLJ250" s="335"/>
      <c r="BLK250" s="335"/>
      <c r="BLL250" s="224"/>
      <c r="BLM250" s="389"/>
      <c r="BLN250" s="389"/>
      <c r="BLO250" s="333"/>
      <c r="BLP250" s="334"/>
      <c r="BLQ250" s="389"/>
      <c r="BLR250" s="224"/>
      <c r="BLS250" s="224"/>
      <c r="BLT250" s="335"/>
      <c r="BLU250" s="335"/>
      <c r="BLV250" s="224"/>
      <c r="BLW250" s="389"/>
      <c r="BLX250" s="389"/>
      <c r="BLY250" s="333"/>
      <c r="BLZ250" s="334"/>
      <c r="BMA250" s="389"/>
      <c r="BMB250" s="224"/>
      <c r="BMC250" s="224"/>
      <c r="BMD250" s="335"/>
      <c r="BME250" s="335"/>
      <c r="BMF250" s="224"/>
      <c r="BMG250" s="389"/>
      <c r="BMH250" s="389"/>
      <c r="BMI250" s="333"/>
      <c r="BMJ250" s="334"/>
      <c r="BMK250" s="389"/>
      <c r="BML250" s="224"/>
      <c r="BMM250" s="224"/>
      <c r="BMN250" s="335"/>
      <c r="BMO250" s="335"/>
      <c r="BMP250" s="224"/>
      <c r="BMQ250" s="389"/>
      <c r="BMR250" s="389"/>
      <c r="BMS250" s="333"/>
      <c r="BMT250" s="334"/>
      <c r="BMU250" s="389"/>
      <c r="BMV250" s="224"/>
      <c r="BMW250" s="224"/>
      <c r="BMX250" s="335"/>
      <c r="BMY250" s="335"/>
      <c r="BMZ250" s="224"/>
      <c r="BNA250" s="389"/>
      <c r="BNB250" s="389"/>
      <c r="BNC250" s="333"/>
      <c r="BND250" s="334"/>
      <c r="BNE250" s="389"/>
      <c r="BNF250" s="224"/>
      <c r="BNG250" s="224"/>
      <c r="BNH250" s="335"/>
      <c r="BNI250" s="335"/>
      <c r="BNJ250" s="224"/>
      <c r="BNK250" s="389"/>
      <c r="BNL250" s="389"/>
      <c r="BNM250" s="333"/>
      <c r="BNN250" s="334"/>
      <c r="BNO250" s="389"/>
      <c r="BNP250" s="224"/>
      <c r="BNQ250" s="224"/>
      <c r="BNR250" s="335"/>
      <c r="BNS250" s="335"/>
      <c r="BNT250" s="224"/>
      <c r="BNU250" s="389"/>
      <c r="BNV250" s="389"/>
      <c r="BNW250" s="333"/>
      <c r="BNX250" s="334"/>
      <c r="BNY250" s="389"/>
      <c r="BNZ250" s="224"/>
      <c r="BOA250" s="224"/>
      <c r="BOB250" s="335"/>
      <c r="BOC250" s="335"/>
      <c r="BOD250" s="224"/>
      <c r="BOE250" s="389"/>
      <c r="BOF250" s="389"/>
      <c r="BOG250" s="333"/>
      <c r="BOH250" s="334"/>
      <c r="BOI250" s="389"/>
      <c r="BOJ250" s="224"/>
      <c r="BOK250" s="224"/>
      <c r="BOL250" s="335"/>
      <c r="BOM250" s="335"/>
      <c r="BON250" s="224"/>
      <c r="BOO250" s="389"/>
      <c r="BOP250" s="389"/>
      <c r="BOQ250" s="333"/>
      <c r="BOR250" s="334"/>
      <c r="BOS250" s="389"/>
      <c r="BOT250" s="224"/>
      <c r="BOU250" s="224"/>
      <c r="BOV250" s="335"/>
      <c r="BOW250" s="335"/>
      <c r="BOX250" s="224"/>
      <c r="BOY250" s="389"/>
      <c r="BOZ250" s="389"/>
      <c r="BPA250" s="333"/>
      <c r="BPB250" s="334"/>
      <c r="BPC250" s="389"/>
      <c r="BPD250" s="224"/>
      <c r="BPE250" s="224"/>
      <c r="BPF250" s="335"/>
      <c r="BPG250" s="335"/>
      <c r="BPH250" s="224"/>
      <c r="BPI250" s="389"/>
      <c r="BPJ250" s="389"/>
      <c r="BPK250" s="333"/>
      <c r="BPL250" s="334"/>
      <c r="BPM250" s="389"/>
      <c r="BPN250" s="224"/>
      <c r="BPO250" s="224"/>
      <c r="BPP250" s="335"/>
      <c r="BPQ250" s="335"/>
      <c r="BPR250" s="224"/>
      <c r="BPS250" s="389"/>
      <c r="BPT250" s="389"/>
      <c r="BPU250" s="333"/>
      <c r="BPV250" s="334"/>
      <c r="BPW250" s="389"/>
      <c r="BPX250" s="224"/>
      <c r="BPY250" s="224"/>
      <c r="BPZ250" s="335"/>
      <c r="BQA250" s="335"/>
      <c r="BQB250" s="224"/>
      <c r="BQC250" s="389"/>
      <c r="BQD250" s="389"/>
      <c r="BQE250" s="333"/>
      <c r="BQF250" s="334"/>
      <c r="BQG250" s="389"/>
      <c r="BQH250" s="224"/>
      <c r="BQI250" s="224"/>
      <c r="BQJ250" s="335"/>
      <c r="BQK250" s="335"/>
      <c r="BQL250" s="224"/>
      <c r="BQM250" s="389"/>
      <c r="BQN250" s="389"/>
      <c r="BQO250" s="333"/>
      <c r="BQP250" s="334"/>
      <c r="BQQ250" s="389"/>
      <c r="BQR250" s="224"/>
      <c r="BQS250" s="224"/>
      <c r="BQT250" s="335"/>
      <c r="BQU250" s="335"/>
      <c r="BQV250" s="224"/>
      <c r="BQW250" s="389"/>
      <c r="BQX250" s="389"/>
      <c r="BQY250" s="333"/>
      <c r="BQZ250" s="334"/>
      <c r="BRA250" s="389"/>
      <c r="BRB250" s="224"/>
      <c r="BRC250" s="224"/>
      <c r="BRD250" s="335"/>
      <c r="BRE250" s="335"/>
      <c r="BRF250" s="224"/>
      <c r="BRG250" s="389"/>
      <c r="BRH250" s="389"/>
      <c r="BRI250" s="333"/>
      <c r="BRJ250" s="334"/>
      <c r="BRK250" s="389"/>
      <c r="BRL250" s="224"/>
      <c r="BRM250" s="224"/>
      <c r="BRN250" s="335"/>
      <c r="BRO250" s="335"/>
      <c r="BRP250" s="224"/>
      <c r="BRQ250" s="389"/>
      <c r="BRR250" s="389"/>
      <c r="BRS250" s="333"/>
      <c r="BRT250" s="334"/>
      <c r="BRU250" s="389"/>
      <c r="BRV250" s="224"/>
      <c r="BRW250" s="224"/>
      <c r="BRX250" s="335"/>
      <c r="BRY250" s="335"/>
      <c r="BRZ250" s="224"/>
      <c r="BSA250" s="389"/>
      <c r="BSB250" s="389"/>
      <c r="BSC250" s="333"/>
      <c r="BSD250" s="334"/>
      <c r="BSE250" s="389"/>
      <c r="BSF250" s="224"/>
      <c r="BSG250" s="224"/>
      <c r="BSH250" s="335"/>
      <c r="BSI250" s="335"/>
      <c r="BSJ250" s="224"/>
      <c r="BSK250" s="389"/>
      <c r="BSL250" s="389"/>
      <c r="BSM250" s="333"/>
      <c r="BSN250" s="334"/>
      <c r="BSO250" s="389"/>
      <c r="BSP250" s="224"/>
      <c r="BSQ250" s="224"/>
      <c r="BSR250" s="335"/>
      <c r="BSS250" s="335"/>
      <c r="BST250" s="224"/>
      <c r="BSU250" s="389"/>
      <c r="BSV250" s="389"/>
      <c r="BSW250" s="333"/>
      <c r="BSX250" s="334"/>
      <c r="BSY250" s="389"/>
      <c r="BSZ250" s="224"/>
      <c r="BTA250" s="224"/>
      <c r="BTB250" s="335"/>
      <c r="BTC250" s="335"/>
      <c r="BTD250" s="224"/>
      <c r="BTE250" s="389"/>
      <c r="BTF250" s="389"/>
      <c r="BTG250" s="333"/>
      <c r="BTH250" s="334"/>
      <c r="BTI250" s="389"/>
      <c r="BTJ250" s="224"/>
      <c r="BTK250" s="224"/>
      <c r="BTL250" s="335"/>
      <c r="BTM250" s="335"/>
      <c r="BTN250" s="224"/>
      <c r="BTO250" s="389"/>
      <c r="BTP250" s="389"/>
      <c r="BTQ250" s="333"/>
      <c r="BTR250" s="334"/>
      <c r="BTS250" s="389"/>
      <c r="BTT250" s="224"/>
      <c r="BTU250" s="224"/>
      <c r="BTV250" s="335"/>
      <c r="BTW250" s="335"/>
      <c r="BTX250" s="224"/>
      <c r="BTY250" s="389"/>
      <c r="BTZ250" s="389"/>
      <c r="BUA250" s="333"/>
      <c r="BUB250" s="334"/>
      <c r="BUC250" s="389"/>
      <c r="BUD250" s="224"/>
      <c r="BUE250" s="224"/>
      <c r="BUF250" s="335"/>
      <c r="BUG250" s="335"/>
      <c r="BUH250" s="224"/>
      <c r="BUI250" s="389"/>
      <c r="BUJ250" s="389"/>
      <c r="BUK250" s="333"/>
      <c r="BUL250" s="334"/>
      <c r="BUM250" s="389"/>
      <c r="BUN250" s="224"/>
      <c r="BUO250" s="224"/>
      <c r="BUP250" s="335"/>
      <c r="BUQ250" s="335"/>
      <c r="BUR250" s="224"/>
      <c r="BUS250" s="389"/>
      <c r="BUT250" s="389"/>
      <c r="BUU250" s="333"/>
      <c r="BUV250" s="334"/>
      <c r="BUW250" s="389"/>
      <c r="BUX250" s="224"/>
      <c r="BUY250" s="224"/>
      <c r="BUZ250" s="335"/>
      <c r="BVA250" s="335"/>
      <c r="BVB250" s="224"/>
      <c r="BVC250" s="389"/>
      <c r="BVD250" s="389"/>
      <c r="BVE250" s="333"/>
      <c r="BVF250" s="334"/>
      <c r="BVG250" s="389"/>
      <c r="BVH250" s="224"/>
      <c r="BVI250" s="224"/>
      <c r="BVJ250" s="335"/>
      <c r="BVK250" s="335"/>
      <c r="BVL250" s="224"/>
      <c r="BVM250" s="389"/>
      <c r="BVN250" s="389"/>
      <c r="BVO250" s="333"/>
      <c r="BVP250" s="334"/>
      <c r="BVQ250" s="389"/>
      <c r="BVR250" s="224"/>
      <c r="BVS250" s="224"/>
      <c r="BVT250" s="335"/>
      <c r="BVU250" s="335"/>
      <c r="BVV250" s="224"/>
      <c r="BVW250" s="389"/>
      <c r="BVX250" s="389"/>
      <c r="BVY250" s="333"/>
      <c r="BVZ250" s="334"/>
      <c r="BWA250" s="389"/>
      <c r="BWB250" s="224"/>
      <c r="BWC250" s="224"/>
      <c r="BWD250" s="335"/>
      <c r="BWE250" s="335"/>
      <c r="BWF250" s="224"/>
      <c r="BWG250" s="389"/>
      <c r="BWH250" s="389"/>
      <c r="BWI250" s="333"/>
      <c r="BWJ250" s="334"/>
      <c r="BWK250" s="389"/>
      <c r="BWL250" s="224"/>
      <c r="BWM250" s="224"/>
      <c r="BWN250" s="335"/>
      <c r="BWO250" s="335"/>
      <c r="BWP250" s="224"/>
      <c r="BWQ250" s="389"/>
      <c r="BWR250" s="389"/>
      <c r="BWS250" s="333"/>
      <c r="BWT250" s="334"/>
      <c r="BWU250" s="389"/>
      <c r="BWV250" s="224"/>
      <c r="BWW250" s="224"/>
      <c r="BWX250" s="335"/>
      <c r="BWY250" s="335"/>
      <c r="BWZ250" s="224"/>
      <c r="BXA250" s="389"/>
      <c r="BXB250" s="389"/>
      <c r="BXC250" s="333"/>
      <c r="BXD250" s="334"/>
      <c r="BXE250" s="389"/>
      <c r="BXF250" s="224"/>
      <c r="BXG250" s="224"/>
      <c r="BXH250" s="335"/>
      <c r="BXI250" s="335"/>
      <c r="BXJ250" s="224"/>
      <c r="BXK250" s="389"/>
      <c r="BXL250" s="389"/>
      <c r="BXM250" s="333"/>
      <c r="BXN250" s="334"/>
      <c r="BXO250" s="389"/>
      <c r="BXP250" s="224"/>
      <c r="BXQ250" s="224"/>
      <c r="BXR250" s="335"/>
      <c r="BXS250" s="335"/>
      <c r="BXT250" s="224"/>
      <c r="BXU250" s="389"/>
      <c r="BXV250" s="389"/>
      <c r="BXW250" s="333"/>
      <c r="BXX250" s="334"/>
      <c r="BXY250" s="389"/>
      <c r="BXZ250" s="224"/>
      <c r="BYA250" s="224"/>
      <c r="BYB250" s="335"/>
      <c r="BYC250" s="335"/>
      <c r="BYD250" s="224"/>
      <c r="BYE250" s="389"/>
      <c r="BYF250" s="389"/>
      <c r="BYG250" s="333"/>
      <c r="BYH250" s="334"/>
      <c r="BYI250" s="389"/>
      <c r="BYJ250" s="224"/>
      <c r="BYK250" s="224"/>
      <c r="BYL250" s="335"/>
      <c r="BYM250" s="335"/>
      <c r="BYN250" s="224"/>
      <c r="BYO250" s="389"/>
      <c r="BYP250" s="389"/>
      <c r="BYQ250" s="333"/>
      <c r="BYR250" s="334"/>
      <c r="BYS250" s="389"/>
      <c r="BYT250" s="224"/>
      <c r="BYU250" s="224"/>
      <c r="BYV250" s="335"/>
      <c r="BYW250" s="335"/>
      <c r="BYX250" s="224"/>
      <c r="BYY250" s="389"/>
      <c r="BYZ250" s="389"/>
      <c r="BZA250" s="333"/>
      <c r="BZB250" s="334"/>
      <c r="BZC250" s="389"/>
      <c r="BZD250" s="224"/>
      <c r="BZE250" s="224"/>
      <c r="BZF250" s="335"/>
      <c r="BZG250" s="335"/>
      <c r="BZH250" s="224"/>
      <c r="BZI250" s="389"/>
      <c r="BZJ250" s="389"/>
      <c r="BZK250" s="333"/>
      <c r="BZL250" s="334"/>
      <c r="BZM250" s="389"/>
      <c r="BZN250" s="224"/>
      <c r="BZO250" s="224"/>
      <c r="BZP250" s="335"/>
      <c r="BZQ250" s="335"/>
      <c r="BZR250" s="224"/>
      <c r="BZS250" s="389"/>
      <c r="BZT250" s="389"/>
      <c r="BZU250" s="333"/>
      <c r="BZV250" s="334"/>
      <c r="BZW250" s="389"/>
      <c r="BZX250" s="224"/>
      <c r="BZY250" s="224"/>
      <c r="BZZ250" s="335"/>
      <c r="CAA250" s="335"/>
      <c r="CAB250" s="224"/>
      <c r="CAC250" s="389"/>
      <c r="CAD250" s="389"/>
      <c r="CAE250" s="333"/>
      <c r="CAF250" s="334"/>
      <c r="CAG250" s="389"/>
      <c r="CAH250" s="224"/>
      <c r="CAI250" s="224"/>
      <c r="CAJ250" s="335"/>
      <c r="CAK250" s="335"/>
      <c r="CAL250" s="224"/>
      <c r="CAM250" s="389"/>
      <c r="CAN250" s="389"/>
      <c r="CAO250" s="333"/>
      <c r="CAP250" s="334"/>
      <c r="CAQ250" s="389"/>
      <c r="CAR250" s="224"/>
      <c r="CAS250" s="224"/>
      <c r="CAT250" s="335"/>
      <c r="CAU250" s="335"/>
      <c r="CAV250" s="224"/>
      <c r="CAW250" s="389"/>
      <c r="CAX250" s="389"/>
      <c r="CAY250" s="333"/>
      <c r="CAZ250" s="334"/>
      <c r="CBA250" s="389"/>
      <c r="CBB250" s="224"/>
      <c r="CBC250" s="224"/>
      <c r="CBD250" s="335"/>
      <c r="CBE250" s="335"/>
      <c r="CBF250" s="224"/>
      <c r="CBG250" s="389"/>
      <c r="CBH250" s="389"/>
      <c r="CBI250" s="333"/>
      <c r="CBJ250" s="334"/>
      <c r="CBK250" s="389"/>
      <c r="CBL250" s="224"/>
      <c r="CBM250" s="224"/>
      <c r="CBN250" s="335"/>
      <c r="CBO250" s="335"/>
      <c r="CBP250" s="224"/>
      <c r="CBQ250" s="389"/>
      <c r="CBR250" s="389"/>
      <c r="CBS250" s="333"/>
      <c r="CBT250" s="334"/>
      <c r="CBU250" s="389"/>
      <c r="CBV250" s="224"/>
      <c r="CBW250" s="224"/>
      <c r="CBX250" s="335"/>
      <c r="CBY250" s="335"/>
      <c r="CBZ250" s="224"/>
      <c r="CCA250" s="389"/>
      <c r="CCB250" s="389"/>
      <c r="CCC250" s="333"/>
      <c r="CCD250" s="334"/>
      <c r="CCE250" s="389"/>
      <c r="CCF250" s="224"/>
      <c r="CCG250" s="224"/>
      <c r="CCH250" s="335"/>
      <c r="CCI250" s="335"/>
      <c r="CCJ250" s="224"/>
      <c r="CCK250" s="389"/>
      <c r="CCL250" s="389"/>
      <c r="CCM250" s="333"/>
      <c r="CCN250" s="334"/>
      <c r="CCO250" s="389"/>
      <c r="CCP250" s="224"/>
      <c r="CCQ250" s="224"/>
      <c r="CCR250" s="335"/>
      <c r="CCS250" s="335"/>
      <c r="CCT250" s="224"/>
      <c r="CCU250" s="389"/>
      <c r="CCV250" s="389"/>
      <c r="CCW250" s="333"/>
      <c r="CCX250" s="334"/>
      <c r="CCY250" s="389"/>
      <c r="CCZ250" s="224"/>
      <c r="CDA250" s="224"/>
      <c r="CDB250" s="335"/>
      <c r="CDC250" s="335"/>
      <c r="CDD250" s="224"/>
      <c r="CDE250" s="389"/>
      <c r="CDF250" s="389"/>
      <c r="CDG250" s="333"/>
      <c r="CDH250" s="334"/>
      <c r="CDI250" s="389"/>
      <c r="CDJ250" s="224"/>
      <c r="CDK250" s="224"/>
      <c r="CDL250" s="335"/>
      <c r="CDM250" s="335"/>
      <c r="CDN250" s="224"/>
      <c r="CDO250" s="389"/>
      <c r="CDP250" s="389"/>
      <c r="CDQ250" s="333"/>
      <c r="CDR250" s="334"/>
      <c r="CDS250" s="389"/>
      <c r="CDT250" s="224"/>
      <c r="CDU250" s="224"/>
      <c r="CDV250" s="335"/>
      <c r="CDW250" s="335"/>
      <c r="CDX250" s="224"/>
      <c r="CDY250" s="389"/>
      <c r="CDZ250" s="389"/>
      <c r="CEA250" s="333"/>
      <c r="CEB250" s="334"/>
      <c r="CEC250" s="389"/>
      <c r="CED250" s="224"/>
      <c r="CEE250" s="224"/>
      <c r="CEF250" s="335"/>
      <c r="CEG250" s="335"/>
      <c r="CEH250" s="224"/>
      <c r="CEI250" s="389"/>
      <c r="CEJ250" s="389"/>
      <c r="CEK250" s="333"/>
      <c r="CEL250" s="334"/>
      <c r="CEM250" s="389"/>
      <c r="CEN250" s="224"/>
      <c r="CEO250" s="224"/>
      <c r="CEP250" s="335"/>
      <c r="CEQ250" s="335"/>
      <c r="CER250" s="224"/>
      <c r="CES250" s="389"/>
      <c r="CET250" s="389"/>
      <c r="CEU250" s="333"/>
      <c r="CEV250" s="334"/>
      <c r="CEW250" s="389"/>
      <c r="CEX250" s="224"/>
      <c r="CEY250" s="224"/>
      <c r="CEZ250" s="335"/>
      <c r="CFA250" s="335"/>
      <c r="CFB250" s="224"/>
      <c r="CFC250" s="389"/>
      <c r="CFD250" s="389"/>
      <c r="CFE250" s="333"/>
      <c r="CFF250" s="334"/>
      <c r="CFG250" s="389"/>
      <c r="CFH250" s="224"/>
      <c r="CFI250" s="224"/>
      <c r="CFJ250" s="335"/>
      <c r="CFK250" s="335"/>
      <c r="CFL250" s="224"/>
      <c r="CFM250" s="389"/>
      <c r="CFN250" s="389"/>
      <c r="CFO250" s="333"/>
      <c r="CFP250" s="334"/>
      <c r="CFQ250" s="389"/>
      <c r="CFR250" s="224"/>
      <c r="CFS250" s="224"/>
      <c r="CFT250" s="335"/>
      <c r="CFU250" s="335"/>
      <c r="CFV250" s="224"/>
      <c r="CFW250" s="389"/>
      <c r="CFX250" s="389"/>
      <c r="CFY250" s="333"/>
      <c r="CFZ250" s="334"/>
      <c r="CGA250" s="389"/>
      <c r="CGB250" s="224"/>
      <c r="CGC250" s="224"/>
      <c r="CGD250" s="335"/>
      <c r="CGE250" s="335"/>
      <c r="CGF250" s="224"/>
      <c r="CGG250" s="389"/>
      <c r="CGH250" s="389"/>
      <c r="CGI250" s="333"/>
      <c r="CGJ250" s="334"/>
      <c r="CGK250" s="389"/>
      <c r="CGL250" s="224"/>
      <c r="CGM250" s="224"/>
      <c r="CGN250" s="335"/>
      <c r="CGO250" s="335"/>
      <c r="CGP250" s="224"/>
      <c r="CGQ250" s="389"/>
      <c r="CGR250" s="389"/>
      <c r="CGS250" s="333"/>
      <c r="CGT250" s="334"/>
      <c r="CGU250" s="389"/>
      <c r="CGV250" s="224"/>
      <c r="CGW250" s="224"/>
      <c r="CGX250" s="335"/>
      <c r="CGY250" s="335"/>
      <c r="CGZ250" s="224"/>
      <c r="CHA250" s="389"/>
      <c r="CHB250" s="389"/>
      <c r="CHC250" s="333"/>
      <c r="CHD250" s="334"/>
      <c r="CHE250" s="389"/>
      <c r="CHF250" s="224"/>
      <c r="CHG250" s="224"/>
      <c r="CHH250" s="335"/>
      <c r="CHI250" s="335"/>
      <c r="CHJ250" s="224"/>
      <c r="CHK250" s="389"/>
      <c r="CHL250" s="389"/>
      <c r="CHM250" s="333"/>
      <c r="CHN250" s="334"/>
      <c r="CHO250" s="389"/>
      <c r="CHP250" s="224"/>
      <c r="CHQ250" s="224"/>
      <c r="CHR250" s="335"/>
      <c r="CHS250" s="335"/>
      <c r="CHT250" s="224"/>
      <c r="CHU250" s="389"/>
      <c r="CHV250" s="389"/>
      <c r="CHW250" s="333"/>
      <c r="CHX250" s="334"/>
      <c r="CHY250" s="389"/>
      <c r="CHZ250" s="224"/>
      <c r="CIA250" s="224"/>
      <c r="CIB250" s="335"/>
      <c r="CIC250" s="335"/>
      <c r="CID250" s="224"/>
      <c r="CIE250" s="389"/>
      <c r="CIF250" s="389"/>
      <c r="CIG250" s="333"/>
      <c r="CIH250" s="334"/>
      <c r="CII250" s="389"/>
      <c r="CIJ250" s="224"/>
      <c r="CIK250" s="224"/>
      <c r="CIL250" s="335"/>
      <c r="CIM250" s="335"/>
      <c r="CIN250" s="224"/>
      <c r="CIO250" s="389"/>
      <c r="CIP250" s="389"/>
      <c r="CIQ250" s="333"/>
      <c r="CIR250" s="334"/>
      <c r="CIS250" s="389"/>
      <c r="CIT250" s="224"/>
      <c r="CIU250" s="224"/>
      <c r="CIV250" s="335"/>
      <c r="CIW250" s="335"/>
      <c r="CIX250" s="224"/>
      <c r="CIY250" s="389"/>
      <c r="CIZ250" s="389"/>
      <c r="CJA250" s="333"/>
      <c r="CJB250" s="334"/>
      <c r="CJC250" s="389"/>
      <c r="CJD250" s="224"/>
      <c r="CJE250" s="224"/>
      <c r="CJF250" s="335"/>
      <c r="CJG250" s="335"/>
      <c r="CJH250" s="224"/>
      <c r="CJI250" s="389"/>
      <c r="CJJ250" s="389"/>
      <c r="CJK250" s="333"/>
      <c r="CJL250" s="334"/>
      <c r="CJM250" s="389"/>
      <c r="CJN250" s="224"/>
      <c r="CJO250" s="224"/>
      <c r="CJP250" s="335"/>
      <c r="CJQ250" s="335"/>
      <c r="CJR250" s="224"/>
      <c r="CJS250" s="389"/>
      <c r="CJT250" s="389"/>
      <c r="CJU250" s="333"/>
      <c r="CJV250" s="334"/>
      <c r="CJW250" s="389"/>
      <c r="CJX250" s="224"/>
      <c r="CJY250" s="224"/>
      <c r="CJZ250" s="335"/>
      <c r="CKA250" s="335"/>
      <c r="CKB250" s="224"/>
      <c r="CKC250" s="389"/>
      <c r="CKD250" s="389"/>
      <c r="CKE250" s="333"/>
      <c r="CKF250" s="334"/>
      <c r="CKG250" s="389"/>
      <c r="CKH250" s="224"/>
      <c r="CKI250" s="224"/>
      <c r="CKJ250" s="335"/>
      <c r="CKK250" s="335"/>
      <c r="CKL250" s="224"/>
      <c r="CKM250" s="389"/>
      <c r="CKN250" s="389"/>
      <c r="CKO250" s="333"/>
      <c r="CKP250" s="334"/>
      <c r="CKQ250" s="389"/>
      <c r="CKR250" s="224"/>
      <c r="CKS250" s="224"/>
      <c r="CKT250" s="335"/>
      <c r="CKU250" s="335"/>
      <c r="CKV250" s="224"/>
      <c r="CKW250" s="389"/>
      <c r="CKX250" s="389"/>
      <c r="CKY250" s="333"/>
      <c r="CKZ250" s="334"/>
      <c r="CLA250" s="389"/>
      <c r="CLB250" s="224"/>
      <c r="CLC250" s="224"/>
      <c r="CLD250" s="335"/>
      <c r="CLE250" s="335"/>
      <c r="CLF250" s="224"/>
      <c r="CLG250" s="389"/>
      <c r="CLH250" s="389"/>
      <c r="CLI250" s="333"/>
      <c r="CLJ250" s="334"/>
      <c r="CLK250" s="389"/>
      <c r="CLL250" s="224"/>
      <c r="CLM250" s="224"/>
      <c r="CLN250" s="335"/>
      <c r="CLO250" s="335"/>
      <c r="CLP250" s="224"/>
      <c r="CLQ250" s="389"/>
      <c r="CLR250" s="389"/>
      <c r="CLS250" s="333"/>
      <c r="CLT250" s="334"/>
      <c r="CLU250" s="389"/>
      <c r="CLV250" s="224"/>
      <c r="CLW250" s="224"/>
      <c r="CLX250" s="335"/>
      <c r="CLY250" s="335"/>
      <c r="CLZ250" s="224"/>
      <c r="CMA250" s="389"/>
      <c r="CMB250" s="389"/>
      <c r="CMC250" s="333"/>
      <c r="CMD250" s="334"/>
      <c r="CME250" s="389"/>
      <c r="CMF250" s="224"/>
      <c r="CMG250" s="224"/>
      <c r="CMH250" s="335"/>
      <c r="CMI250" s="335"/>
      <c r="CMJ250" s="224"/>
      <c r="CMK250" s="389"/>
      <c r="CML250" s="389"/>
      <c r="CMM250" s="333"/>
      <c r="CMN250" s="334"/>
      <c r="CMO250" s="389"/>
      <c r="CMP250" s="224"/>
      <c r="CMQ250" s="224"/>
      <c r="CMR250" s="335"/>
      <c r="CMS250" s="335"/>
      <c r="CMT250" s="224"/>
      <c r="CMU250" s="389"/>
      <c r="CMV250" s="389"/>
      <c r="CMW250" s="333"/>
      <c r="CMX250" s="334"/>
      <c r="CMY250" s="389"/>
      <c r="CMZ250" s="224"/>
      <c r="CNA250" s="224"/>
      <c r="CNB250" s="335"/>
      <c r="CNC250" s="335"/>
      <c r="CND250" s="224"/>
      <c r="CNE250" s="389"/>
      <c r="CNF250" s="389"/>
      <c r="CNG250" s="333"/>
      <c r="CNH250" s="334"/>
      <c r="CNI250" s="389"/>
      <c r="CNJ250" s="224"/>
      <c r="CNK250" s="224"/>
      <c r="CNL250" s="335"/>
      <c r="CNM250" s="335"/>
      <c r="CNN250" s="224"/>
      <c r="CNO250" s="389"/>
      <c r="CNP250" s="389"/>
      <c r="CNQ250" s="333"/>
      <c r="CNR250" s="334"/>
      <c r="CNS250" s="389"/>
      <c r="CNT250" s="224"/>
      <c r="CNU250" s="224"/>
      <c r="CNV250" s="335"/>
      <c r="CNW250" s="335"/>
      <c r="CNX250" s="224"/>
      <c r="CNY250" s="389"/>
      <c r="CNZ250" s="389"/>
      <c r="COA250" s="333"/>
      <c r="COB250" s="334"/>
      <c r="COC250" s="389"/>
      <c r="COD250" s="224"/>
      <c r="COE250" s="224"/>
      <c r="COF250" s="335"/>
      <c r="COG250" s="335"/>
      <c r="COH250" s="224"/>
      <c r="COI250" s="389"/>
      <c r="COJ250" s="389"/>
      <c r="COK250" s="333"/>
      <c r="COL250" s="334"/>
      <c r="COM250" s="389"/>
      <c r="CON250" s="224"/>
      <c r="COO250" s="224"/>
      <c r="COP250" s="335"/>
      <c r="COQ250" s="335"/>
      <c r="COR250" s="224"/>
      <c r="COS250" s="389"/>
      <c r="COT250" s="389"/>
      <c r="COU250" s="333"/>
      <c r="COV250" s="334"/>
      <c r="COW250" s="389"/>
      <c r="COX250" s="224"/>
      <c r="COY250" s="224"/>
      <c r="COZ250" s="335"/>
      <c r="CPA250" s="335"/>
      <c r="CPB250" s="224"/>
      <c r="CPC250" s="389"/>
      <c r="CPD250" s="389"/>
      <c r="CPE250" s="333"/>
      <c r="CPF250" s="334"/>
      <c r="CPG250" s="389"/>
      <c r="CPH250" s="224"/>
      <c r="CPI250" s="224"/>
      <c r="CPJ250" s="335"/>
      <c r="CPK250" s="335"/>
      <c r="CPL250" s="224"/>
      <c r="CPM250" s="389"/>
      <c r="CPN250" s="389"/>
      <c r="CPO250" s="333"/>
      <c r="CPP250" s="334"/>
      <c r="CPQ250" s="389"/>
      <c r="CPR250" s="224"/>
      <c r="CPS250" s="224"/>
      <c r="CPT250" s="335"/>
      <c r="CPU250" s="335"/>
      <c r="CPV250" s="224"/>
      <c r="CPW250" s="389"/>
      <c r="CPX250" s="389"/>
      <c r="CPY250" s="333"/>
      <c r="CPZ250" s="334"/>
      <c r="CQA250" s="389"/>
      <c r="CQB250" s="224"/>
      <c r="CQC250" s="224"/>
      <c r="CQD250" s="335"/>
      <c r="CQE250" s="335"/>
      <c r="CQF250" s="224"/>
      <c r="CQG250" s="389"/>
      <c r="CQH250" s="389"/>
      <c r="CQI250" s="333"/>
      <c r="CQJ250" s="334"/>
      <c r="CQK250" s="389"/>
      <c r="CQL250" s="224"/>
      <c r="CQM250" s="224"/>
      <c r="CQN250" s="335"/>
      <c r="CQO250" s="335"/>
      <c r="CQP250" s="224"/>
      <c r="CQQ250" s="389"/>
      <c r="CQR250" s="389"/>
      <c r="CQS250" s="333"/>
      <c r="CQT250" s="334"/>
      <c r="CQU250" s="389"/>
      <c r="CQV250" s="224"/>
      <c r="CQW250" s="224"/>
      <c r="CQX250" s="335"/>
      <c r="CQY250" s="335"/>
      <c r="CQZ250" s="224"/>
      <c r="CRA250" s="389"/>
      <c r="CRB250" s="389"/>
      <c r="CRC250" s="333"/>
      <c r="CRD250" s="334"/>
      <c r="CRE250" s="389"/>
      <c r="CRF250" s="224"/>
      <c r="CRG250" s="224"/>
      <c r="CRH250" s="335"/>
      <c r="CRI250" s="335"/>
      <c r="CRJ250" s="224"/>
      <c r="CRK250" s="389"/>
      <c r="CRL250" s="389"/>
      <c r="CRM250" s="333"/>
      <c r="CRN250" s="334"/>
      <c r="CRO250" s="389"/>
      <c r="CRP250" s="224"/>
      <c r="CRQ250" s="224"/>
      <c r="CRR250" s="335"/>
      <c r="CRS250" s="335"/>
      <c r="CRT250" s="224"/>
      <c r="CRU250" s="389"/>
      <c r="CRV250" s="389"/>
      <c r="CRW250" s="333"/>
      <c r="CRX250" s="334"/>
      <c r="CRY250" s="389"/>
      <c r="CRZ250" s="224"/>
      <c r="CSA250" s="224"/>
      <c r="CSB250" s="335"/>
      <c r="CSC250" s="335"/>
      <c r="CSD250" s="224"/>
      <c r="CSE250" s="389"/>
      <c r="CSF250" s="389"/>
      <c r="CSG250" s="333"/>
      <c r="CSH250" s="334"/>
      <c r="CSI250" s="389"/>
      <c r="CSJ250" s="224"/>
      <c r="CSK250" s="224"/>
      <c r="CSL250" s="335"/>
      <c r="CSM250" s="335"/>
      <c r="CSN250" s="224"/>
      <c r="CSO250" s="389"/>
      <c r="CSP250" s="389"/>
      <c r="CSQ250" s="333"/>
      <c r="CSR250" s="334"/>
      <c r="CSS250" s="389"/>
      <c r="CST250" s="224"/>
      <c r="CSU250" s="224"/>
      <c r="CSV250" s="335"/>
      <c r="CSW250" s="335"/>
      <c r="CSX250" s="224"/>
      <c r="CSY250" s="389"/>
      <c r="CSZ250" s="389"/>
      <c r="CTA250" s="333"/>
      <c r="CTB250" s="334"/>
      <c r="CTC250" s="389"/>
      <c r="CTD250" s="224"/>
      <c r="CTE250" s="224"/>
      <c r="CTF250" s="335"/>
      <c r="CTG250" s="335"/>
      <c r="CTH250" s="224"/>
      <c r="CTI250" s="389"/>
      <c r="CTJ250" s="389"/>
      <c r="CTK250" s="333"/>
      <c r="CTL250" s="334"/>
      <c r="CTM250" s="389"/>
      <c r="CTN250" s="224"/>
      <c r="CTO250" s="224"/>
      <c r="CTP250" s="335"/>
      <c r="CTQ250" s="335"/>
      <c r="CTR250" s="224"/>
      <c r="CTS250" s="389"/>
      <c r="CTT250" s="389"/>
      <c r="CTU250" s="333"/>
      <c r="CTV250" s="334"/>
      <c r="CTW250" s="389"/>
      <c r="CTX250" s="224"/>
      <c r="CTY250" s="224"/>
      <c r="CTZ250" s="335"/>
      <c r="CUA250" s="335"/>
      <c r="CUB250" s="224"/>
      <c r="CUC250" s="389"/>
      <c r="CUD250" s="389"/>
      <c r="CUE250" s="333"/>
      <c r="CUF250" s="334"/>
      <c r="CUG250" s="389"/>
      <c r="CUH250" s="224"/>
      <c r="CUI250" s="224"/>
      <c r="CUJ250" s="335"/>
      <c r="CUK250" s="335"/>
      <c r="CUL250" s="224"/>
      <c r="CUM250" s="389"/>
      <c r="CUN250" s="389"/>
      <c r="CUO250" s="333"/>
      <c r="CUP250" s="334"/>
      <c r="CUQ250" s="389"/>
      <c r="CUR250" s="224"/>
      <c r="CUS250" s="224"/>
      <c r="CUT250" s="335"/>
      <c r="CUU250" s="335"/>
      <c r="CUV250" s="224"/>
      <c r="CUW250" s="389"/>
      <c r="CUX250" s="389"/>
      <c r="CUY250" s="333"/>
      <c r="CUZ250" s="334"/>
      <c r="CVA250" s="389"/>
      <c r="CVB250" s="224"/>
      <c r="CVC250" s="224"/>
      <c r="CVD250" s="335"/>
      <c r="CVE250" s="335"/>
      <c r="CVF250" s="224"/>
      <c r="CVG250" s="389"/>
      <c r="CVH250" s="389"/>
      <c r="CVI250" s="333"/>
      <c r="CVJ250" s="334"/>
      <c r="CVK250" s="389"/>
      <c r="CVL250" s="224"/>
      <c r="CVM250" s="224"/>
      <c r="CVN250" s="335"/>
      <c r="CVO250" s="335"/>
      <c r="CVP250" s="224"/>
      <c r="CVQ250" s="389"/>
      <c r="CVR250" s="389"/>
      <c r="CVS250" s="333"/>
      <c r="CVT250" s="334"/>
      <c r="CVU250" s="389"/>
      <c r="CVV250" s="224"/>
      <c r="CVW250" s="224"/>
      <c r="CVX250" s="335"/>
      <c r="CVY250" s="335"/>
      <c r="CVZ250" s="224"/>
      <c r="CWA250" s="389"/>
      <c r="CWB250" s="389"/>
      <c r="CWC250" s="333"/>
      <c r="CWD250" s="334"/>
      <c r="CWE250" s="389"/>
      <c r="CWF250" s="224"/>
      <c r="CWG250" s="224"/>
      <c r="CWH250" s="335"/>
      <c r="CWI250" s="335"/>
      <c r="CWJ250" s="224"/>
      <c r="CWK250" s="389"/>
      <c r="CWL250" s="389"/>
      <c r="CWM250" s="333"/>
      <c r="CWN250" s="334"/>
      <c r="CWO250" s="389"/>
      <c r="CWP250" s="224"/>
      <c r="CWQ250" s="224"/>
      <c r="CWR250" s="335"/>
      <c r="CWS250" s="335"/>
      <c r="CWT250" s="224"/>
      <c r="CWU250" s="389"/>
      <c r="CWV250" s="389"/>
      <c r="CWW250" s="333"/>
      <c r="CWX250" s="334"/>
      <c r="CWY250" s="389"/>
      <c r="CWZ250" s="224"/>
      <c r="CXA250" s="224"/>
      <c r="CXB250" s="335"/>
      <c r="CXC250" s="335"/>
      <c r="CXD250" s="224"/>
      <c r="CXE250" s="389"/>
      <c r="CXF250" s="389"/>
      <c r="CXG250" s="333"/>
      <c r="CXH250" s="334"/>
      <c r="CXI250" s="389"/>
      <c r="CXJ250" s="224"/>
      <c r="CXK250" s="224"/>
      <c r="CXL250" s="335"/>
      <c r="CXM250" s="335"/>
      <c r="CXN250" s="224"/>
      <c r="CXO250" s="389"/>
      <c r="CXP250" s="389"/>
      <c r="CXQ250" s="333"/>
      <c r="CXR250" s="334"/>
      <c r="CXS250" s="389"/>
      <c r="CXT250" s="224"/>
      <c r="CXU250" s="224"/>
      <c r="CXV250" s="335"/>
      <c r="CXW250" s="335"/>
      <c r="CXX250" s="224"/>
      <c r="CXY250" s="389"/>
      <c r="CXZ250" s="389"/>
      <c r="CYA250" s="333"/>
      <c r="CYB250" s="334"/>
      <c r="CYC250" s="389"/>
      <c r="CYD250" s="224"/>
      <c r="CYE250" s="224"/>
      <c r="CYF250" s="335"/>
      <c r="CYG250" s="335"/>
      <c r="CYH250" s="224"/>
      <c r="CYI250" s="389"/>
      <c r="CYJ250" s="389"/>
      <c r="CYK250" s="333"/>
      <c r="CYL250" s="334"/>
      <c r="CYM250" s="389"/>
      <c r="CYN250" s="224"/>
      <c r="CYO250" s="224"/>
      <c r="CYP250" s="335"/>
      <c r="CYQ250" s="335"/>
      <c r="CYR250" s="224"/>
      <c r="CYS250" s="389"/>
      <c r="CYT250" s="389"/>
      <c r="CYU250" s="333"/>
      <c r="CYV250" s="334"/>
      <c r="CYW250" s="389"/>
      <c r="CYX250" s="224"/>
      <c r="CYY250" s="224"/>
      <c r="CYZ250" s="335"/>
      <c r="CZA250" s="335"/>
      <c r="CZB250" s="224"/>
      <c r="CZC250" s="389"/>
      <c r="CZD250" s="389"/>
      <c r="CZE250" s="333"/>
      <c r="CZF250" s="334"/>
      <c r="CZG250" s="389"/>
      <c r="CZH250" s="224"/>
      <c r="CZI250" s="224"/>
      <c r="CZJ250" s="335"/>
      <c r="CZK250" s="335"/>
      <c r="CZL250" s="224"/>
      <c r="CZM250" s="389"/>
      <c r="CZN250" s="389"/>
      <c r="CZO250" s="333"/>
      <c r="CZP250" s="334"/>
      <c r="CZQ250" s="389"/>
      <c r="CZR250" s="224"/>
      <c r="CZS250" s="224"/>
      <c r="CZT250" s="335"/>
      <c r="CZU250" s="335"/>
      <c r="CZV250" s="224"/>
      <c r="CZW250" s="389"/>
      <c r="CZX250" s="389"/>
      <c r="CZY250" s="333"/>
      <c r="CZZ250" s="334"/>
      <c r="DAA250" s="389"/>
      <c r="DAB250" s="224"/>
      <c r="DAC250" s="224"/>
      <c r="DAD250" s="335"/>
      <c r="DAE250" s="335"/>
      <c r="DAF250" s="224"/>
      <c r="DAG250" s="389"/>
      <c r="DAH250" s="389"/>
      <c r="DAI250" s="333"/>
      <c r="DAJ250" s="334"/>
      <c r="DAK250" s="389"/>
      <c r="DAL250" s="224"/>
      <c r="DAM250" s="224"/>
      <c r="DAN250" s="335"/>
      <c r="DAO250" s="335"/>
      <c r="DAP250" s="224"/>
      <c r="DAQ250" s="389"/>
      <c r="DAR250" s="389"/>
      <c r="DAS250" s="333"/>
      <c r="DAT250" s="334"/>
      <c r="DAU250" s="389"/>
      <c r="DAV250" s="224"/>
      <c r="DAW250" s="224"/>
      <c r="DAX250" s="335"/>
      <c r="DAY250" s="335"/>
      <c r="DAZ250" s="224"/>
      <c r="DBA250" s="389"/>
      <c r="DBB250" s="389"/>
      <c r="DBC250" s="333"/>
      <c r="DBD250" s="334"/>
      <c r="DBE250" s="389"/>
      <c r="DBF250" s="224"/>
      <c r="DBG250" s="224"/>
      <c r="DBH250" s="335"/>
      <c r="DBI250" s="335"/>
      <c r="DBJ250" s="224"/>
      <c r="DBK250" s="389"/>
      <c r="DBL250" s="389"/>
      <c r="DBM250" s="333"/>
      <c r="DBN250" s="334"/>
      <c r="DBO250" s="389"/>
      <c r="DBP250" s="224"/>
      <c r="DBQ250" s="224"/>
      <c r="DBR250" s="335"/>
      <c r="DBS250" s="335"/>
      <c r="DBT250" s="224"/>
      <c r="DBU250" s="389"/>
      <c r="DBV250" s="389"/>
      <c r="DBW250" s="333"/>
      <c r="DBX250" s="334"/>
      <c r="DBY250" s="389"/>
      <c r="DBZ250" s="224"/>
      <c r="DCA250" s="224"/>
      <c r="DCB250" s="335"/>
      <c r="DCC250" s="335"/>
      <c r="DCD250" s="224"/>
      <c r="DCE250" s="389"/>
      <c r="DCF250" s="389"/>
      <c r="DCG250" s="333"/>
      <c r="DCH250" s="334"/>
      <c r="DCI250" s="389"/>
      <c r="DCJ250" s="224"/>
      <c r="DCK250" s="224"/>
      <c r="DCL250" s="335"/>
      <c r="DCM250" s="335"/>
      <c r="DCN250" s="224"/>
      <c r="DCO250" s="389"/>
      <c r="DCP250" s="389"/>
      <c r="DCQ250" s="333"/>
      <c r="DCR250" s="334"/>
      <c r="DCS250" s="389"/>
      <c r="DCT250" s="224"/>
      <c r="DCU250" s="224"/>
      <c r="DCV250" s="335"/>
      <c r="DCW250" s="335"/>
      <c r="DCX250" s="224"/>
      <c r="DCY250" s="389"/>
      <c r="DCZ250" s="389"/>
      <c r="DDA250" s="333"/>
      <c r="DDB250" s="334"/>
      <c r="DDC250" s="389"/>
      <c r="DDD250" s="224"/>
      <c r="DDE250" s="224"/>
      <c r="DDF250" s="335"/>
      <c r="DDG250" s="335"/>
      <c r="DDH250" s="224"/>
      <c r="DDI250" s="389"/>
      <c r="DDJ250" s="389"/>
      <c r="DDK250" s="333"/>
      <c r="DDL250" s="334"/>
      <c r="DDM250" s="389"/>
      <c r="DDN250" s="224"/>
      <c r="DDO250" s="224"/>
      <c r="DDP250" s="335"/>
      <c r="DDQ250" s="335"/>
      <c r="DDR250" s="224"/>
      <c r="DDS250" s="389"/>
      <c r="DDT250" s="389"/>
      <c r="DDU250" s="333"/>
      <c r="DDV250" s="334"/>
      <c r="DDW250" s="389"/>
      <c r="DDX250" s="224"/>
      <c r="DDY250" s="224"/>
      <c r="DDZ250" s="335"/>
      <c r="DEA250" s="335"/>
      <c r="DEB250" s="224"/>
      <c r="DEC250" s="389"/>
      <c r="DED250" s="389"/>
      <c r="DEE250" s="333"/>
      <c r="DEF250" s="334"/>
      <c r="DEG250" s="389"/>
      <c r="DEH250" s="224"/>
      <c r="DEI250" s="224"/>
      <c r="DEJ250" s="335"/>
      <c r="DEK250" s="335"/>
      <c r="DEL250" s="224"/>
      <c r="DEM250" s="389"/>
      <c r="DEN250" s="389"/>
      <c r="DEO250" s="333"/>
      <c r="DEP250" s="334"/>
      <c r="DEQ250" s="389"/>
      <c r="DER250" s="224"/>
      <c r="DES250" s="224"/>
      <c r="DET250" s="335"/>
      <c r="DEU250" s="335"/>
      <c r="DEV250" s="224"/>
      <c r="DEW250" s="389"/>
      <c r="DEX250" s="389"/>
      <c r="DEY250" s="333"/>
      <c r="DEZ250" s="334"/>
      <c r="DFA250" s="389"/>
      <c r="DFB250" s="224"/>
      <c r="DFC250" s="224"/>
      <c r="DFD250" s="335"/>
      <c r="DFE250" s="335"/>
      <c r="DFF250" s="224"/>
      <c r="DFG250" s="389"/>
      <c r="DFH250" s="389"/>
      <c r="DFI250" s="333"/>
      <c r="DFJ250" s="334"/>
      <c r="DFK250" s="389"/>
      <c r="DFL250" s="224"/>
      <c r="DFM250" s="224"/>
      <c r="DFN250" s="335"/>
      <c r="DFO250" s="335"/>
      <c r="DFP250" s="224"/>
      <c r="DFQ250" s="389"/>
      <c r="DFR250" s="389"/>
      <c r="DFS250" s="333"/>
      <c r="DFT250" s="334"/>
      <c r="DFU250" s="389"/>
      <c r="DFV250" s="224"/>
      <c r="DFW250" s="224"/>
      <c r="DFX250" s="335"/>
      <c r="DFY250" s="335"/>
      <c r="DFZ250" s="224"/>
      <c r="DGA250" s="389"/>
      <c r="DGB250" s="389"/>
      <c r="DGC250" s="333"/>
      <c r="DGD250" s="334"/>
      <c r="DGE250" s="389"/>
      <c r="DGF250" s="224"/>
      <c r="DGG250" s="224"/>
      <c r="DGH250" s="335"/>
      <c r="DGI250" s="335"/>
      <c r="DGJ250" s="224"/>
      <c r="DGK250" s="389"/>
      <c r="DGL250" s="389"/>
      <c r="DGM250" s="333"/>
      <c r="DGN250" s="334"/>
      <c r="DGO250" s="389"/>
      <c r="DGP250" s="224"/>
      <c r="DGQ250" s="224"/>
      <c r="DGR250" s="335"/>
      <c r="DGS250" s="335"/>
      <c r="DGT250" s="224"/>
      <c r="DGU250" s="389"/>
      <c r="DGV250" s="389"/>
      <c r="DGW250" s="333"/>
      <c r="DGX250" s="334"/>
      <c r="DGY250" s="389"/>
      <c r="DGZ250" s="224"/>
      <c r="DHA250" s="224"/>
      <c r="DHB250" s="335"/>
      <c r="DHC250" s="335"/>
      <c r="DHD250" s="224"/>
      <c r="DHE250" s="389"/>
      <c r="DHF250" s="389"/>
      <c r="DHG250" s="333"/>
      <c r="DHH250" s="334"/>
      <c r="DHI250" s="389"/>
      <c r="DHJ250" s="224"/>
      <c r="DHK250" s="224"/>
      <c r="DHL250" s="335"/>
      <c r="DHM250" s="335"/>
      <c r="DHN250" s="224"/>
      <c r="DHO250" s="389"/>
      <c r="DHP250" s="389"/>
      <c r="DHQ250" s="333"/>
      <c r="DHR250" s="334"/>
      <c r="DHS250" s="389"/>
      <c r="DHT250" s="224"/>
      <c r="DHU250" s="224"/>
      <c r="DHV250" s="335"/>
      <c r="DHW250" s="335"/>
      <c r="DHX250" s="224"/>
      <c r="DHY250" s="389"/>
      <c r="DHZ250" s="389"/>
      <c r="DIA250" s="333"/>
      <c r="DIB250" s="334"/>
      <c r="DIC250" s="389"/>
      <c r="DID250" s="224"/>
      <c r="DIE250" s="224"/>
      <c r="DIF250" s="335"/>
      <c r="DIG250" s="335"/>
      <c r="DIH250" s="224"/>
      <c r="DII250" s="389"/>
      <c r="DIJ250" s="389"/>
      <c r="DIK250" s="333"/>
      <c r="DIL250" s="334"/>
      <c r="DIM250" s="389"/>
      <c r="DIN250" s="224"/>
      <c r="DIO250" s="224"/>
      <c r="DIP250" s="335"/>
      <c r="DIQ250" s="335"/>
      <c r="DIR250" s="224"/>
      <c r="DIS250" s="389"/>
      <c r="DIT250" s="389"/>
      <c r="DIU250" s="333"/>
      <c r="DIV250" s="334"/>
      <c r="DIW250" s="389"/>
      <c r="DIX250" s="224"/>
      <c r="DIY250" s="224"/>
      <c r="DIZ250" s="335"/>
      <c r="DJA250" s="335"/>
      <c r="DJB250" s="224"/>
      <c r="DJC250" s="389"/>
      <c r="DJD250" s="389"/>
      <c r="DJE250" s="333"/>
      <c r="DJF250" s="334"/>
      <c r="DJG250" s="389"/>
      <c r="DJH250" s="224"/>
      <c r="DJI250" s="224"/>
      <c r="DJJ250" s="335"/>
      <c r="DJK250" s="335"/>
      <c r="DJL250" s="224"/>
      <c r="DJM250" s="389"/>
      <c r="DJN250" s="389"/>
      <c r="DJO250" s="333"/>
      <c r="DJP250" s="334"/>
      <c r="DJQ250" s="389"/>
      <c r="DJR250" s="224"/>
      <c r="DJS250" s="224"/>
      <c r="DJT250" s="335"/>
      <c r="DJU250" s="335"/>
      <c r="DJV250" s="224"/>
      <c r="DJW250" s="389"/>
      <c r="DJX250" s="389"/>
      <c r="DJY250" s="333"/>
      <c r="DJZ250" s="334"/>
      <c r="DKA250" s="389"/>
      <c r="DKB250" s="224"/>
      <c r="DKC250" s="224"/>
      <c r="DKD250" s="335"/>
      <c r="DKE250" s="335"/>
      <c r="DKF250" s="224"/>
      <c r="DKG250" s="389"/>
      <c r="DKH250" s="389"/>
      <c r="DKI250" s="333"/>
      <c r="DKJ250" s="334"/>
      <c r="DKK250" s="389"/>
      <c r="DKL250" s="224"/>
      <c r="DKM250" s="224"/>
      <c r="DKN250" s="335"/>
      <c r="DKO250" s="335"/>
      <c r="DKP250" s="224"/>
      <c r="DKQ250" s="389"/>
      <c r="DKR250" s="389"/>
      <c r="DKS250" s="333"/>
      <c r="DKT250" s="334"/>
      <c r="DKU250" s="389"/>
      <c r="DKV250" s="224"/>
      <c r="DKW250" s="224"/>
      <c r="DKX250" s="335"/>
      <c r="DKY250" s="335"/>
      <c r="DKZ250" s="224"/>
      <c r="DLA250" s="389"/>
      <c r="DLB250" s="389"/>
      <c r="DLC250" s="333"/>
      <c r="DLD250" s="334"/>
      <c r="DLE250" s="389"/>
      <c r="DLF250" s="224"/>
      <c r="DLG250" s="224"/>
      <c r="DLH250" s="335"/>
      <c r="DLI250" s="335"/>
      <c r="DLJ250" s="224"/>
      <c r="DLK250" s="389"/>
      <c r="DLL250" s="389"/>
      <c r="DLM250" s="333"/>
      <c r="DLN250" s="334"/>
      <c r="DLO250" s="389"/>
      <c r="DLP250" s="224"/>
      <c r="DLQ250" s="224"/>
      <c r="DLR250" s="335"/>
      <c r="DLS250" s="335"/>
      <c r="DLT250" s="224"/>
      <c r="DLU250" s="389"/>
      <c r="DLV250" s="389"/>
      <c r="DLW250" s="333"/>
      <c r="DLX250" s="334"/>
      <c r="DLY250" s="389"/>
      <c r="DLZ250" s="224"/>
      <c r="DMA250" s="224"/>
      <c r="DMB250" s="335"/>
      <c r="DMC250" s="335"/>
      <c r="DMD250" s="224"/>
      <c r="DME250" s="389"/>
      <c r="DMF250" s="389"/>
      <c r="DMG250" s="333"/>
      <c r="DMH250" s="334"/>
      <c r="DMI250" s="389"/>
      <c r="DMJ250" s="224"/>
      <c r="DMK250" s="224"/>
      <c r="DML250" s="335"/>
      <c r="DMM250" s="335"/>
      <c r="DMN250" s="224"/>
      <c r="DMO250" s="389"/>
      <c r="DMP250" s="389"/>
      <c r="DMQ250" s="333"/>
      <c r="DMR250" s="334"/>
      <c r="DMS250" s="389"/>
      <c r="DMT250" s="224"/>
      <c r="DMU250" s="224"/>
      <c r="DMV250" s="335"/>
      <c r="DMW250" s="335"/>
      <c r="DMX250" s="224"/>
      <c r="DMY250" s="389"/>
      <c r="DMZ250" s="389"/>
      <c r="DNA250" s="333"/>
      <c r="DNB250" s="334"/>
      <c r="DNC250" s="389"/>
      <c r="DND250" s="224"/>
      <c r="DNE250" s="224"/>
      <c r="DNF250" s="335"/>
      <c r="DNG250" s="335"/>
      <c r="DNH250" s="224"/>
      <c r="DNI250" s="389"/>
      <c r="DNJ250" s="389"/>
      <c r="DNK250" s="333"/>
      <c r="DNL250" s="334"/>
      <c r="DNM250" s="389"/>
      <c r="DNN250" s="224"/>
      <c r="DNO250" s="224"/>
      <c r="DNP250" s="335"/>
      <c r="DNQ250" s="335"/>
      <c r="DNR250" s="224"/>
      <c r="DNS250" s="389"/>
      <c r="DNT250" s="389"/>
      <c r="DNU250" s="333"/>
      <c r="DNV250" s="334"/>
      <c r="DNW250" s="389"/>
      <c r="DNX250" s="224"/>
      <c r="DNY250" s="224"/>
      <c r="DNZ250" s="335"/>
      <c r="DOA250" s="335"/>
      <c r="DOB250" s="224"/>
      <c r="DOC250" s="389"/>
      <c r="DOD250" s="389"/>
      <c r="DOE250" s="333"/>
      <c r="DOF250" s="334"/>
      <c r="DOG250" s="389"/>
      <c r="DOH250" s="224"/>
      <c r="DOI250" s="224"/>
      <c r="DOJ250" s="335"/>
      <c r="DOK250" s="335"/>
      <c r="DOL250" s="224"/>
      <c r="DOM250" s="389"/>
      <c r="DON250" s="389"/>
      <c r="DOO250" s="333"/>
      <c r="DOP250" s="334"/>
      <c r="DOQ250" s="389"/>
      <c r="DOR250" s="224"/>
      <c r="DOS250" s="224"/>
      <c r="DOT250" s="335"/>
      <c r="DOU250" s="335"/>
      <c r="DOV250" s="224"/>
      <c r="DOW250" s="389"/>
      <c r="DOX250" s="389"/>
      <c r="DOY250" s="333"/>
      <c r="DOZ250" s="334"/>
      <c r="DPA250" s="389"/>
      <c r="DPB250" s="224"/>
      <c r="DPC250" s="224"/>
      <c r="DPD250" s="335"/>
      <c r="DPE250" s="335"/>
      <c r="DPF250" s="224"/>
      <c r="DPG250" s="389"/>
      <c r="DPH250" s="389"/>
      <c r="DPI250" s="333"/>
      <c r="DPJ250" s="334"/>
      <c r="DPK250" s="389"/>
      <c r="DPL250" s="224"/>
      <c r="DPM250" s="224"/>
      <c r="DPN250" s="335"/>
      <c r="DPO250" s="335"/>
      <c r="DPP250" s="224"/>
      <c r="DPQ250" s="389"/>
      <c r="DPR250" s="389"/>
      <c r="DPS250" s="333"/>
      <c r="DPT250" s="334"/>
      <c r="DPU250" s="389"/>
      <c r="DPV250" s="224"/>
      <c r="DPW250" s="224"/>
      <c r="DPX250" s="335"/>
      <c r="DPY250" s="335"/>
      <c r="DPZ250" s="224"/>
      <c r="DQA250" s="389"/>
      <c r="DQB250" s="389"/>
      <c r="DQC250" s="333"/>
      <c r="DQD250" s="334"/>
      <c r="DQE250" s="389"/>
      <c r="DQF250" s="224"/>
      <c r="DQG250" s="224"/>
      <c r="DQH250" s="335"/>
      <c r="DQI250" s="335"/>
      <c r="DQJ250" s="224"/>
      <c r="DQK250" s="389"/>
      <c r="DQL250" s="389"/>
      <c r="DQM250" s="333"/>
      <c r="DQN250" s="334"/>
      <c r="DQO250" s="389"/>
      <c r="DQP250" s="224"/>
      <c r="DQQ250" s="224"/>
      <c r="DQR250" s="335"/>
      <c r="DQS250" s="335"/>
      <c r="DQT250" s="224"/>
      <c r="DQU250" s="389"/>
      <c r="DQV250" s="389"/>
      <c r="DQW250" s="333"/>
      <c r="DQX250" s="334"/>
      <c r="DQY250" s="389"/>
      <c r="DQZ250" s="224"/>
      <c r="DRA250" s="224"/>
      <c r="DRB250" s="335"/>
      <c r="DRC250" s="335"/>
      <c r="DRD250" s="224"/>
      <c r="DRE250" s="389"/>
      <c r="DRF250" s="389"/>
      <c r="DRG250" s="333"/>
      <c r="DRH250" s="334"/>
      <c r="DRI250" s="389"/>
      <c r="DRJ250" s="224"/>
      <c r="DRK250" s="224"/>
      <c r="DRL250" s="335"/>
      <c r="DRM250" s="335"/>
      <c r="DRN250" s="224"/>
      <c r="DRO250" s="389"/>
      <c r="DRP250" s="389"/>
      <c r="DRQ250" s="333"/>
      <c r="DRR250" s="334"/>
      <c r="DRS250" s="389"/>
      <c r="DRT250" s="224"/>
      <c r="DRU250" s="224"/>
      <c r="DRV250" s="335"/>
      <c r="DRW250" s="335"/>
      <c r="DRX250" s="224"/>
      <c r="DRY250" s="389"/>
      <c r="DRZ250" s="389"/>
      <c r="DSA250" s="333"/>
      <c r="DSB250" s="334"/>
      <c r="DSC250" s="389"/>
      <c r="DSD250" s="224"/>
      <c r="DSE250" s="224"/>
      <c r="DSF250" s="335"/>
      <c r="DSG250" s="335"/>
      <c r="DSH250" s="224"/>
      <c r="DSI250" s="389"/>
      <c r="DSJ250" s="389"/>
      <c r="DSK250" s="333"/>
      <c r="DSL250" s="334"/>
      <c r="DSM250" s="389"/>
      <c r="DSN250" s="224"/>
      <c r="DSO250" s="224"/>
      <c r="DSP250" s="335"/>
      <c r="DSQ250" s="335"/>
      <c r="DSR250" s="224"/>
      <c r="DSS250" s="389"/>
      <c r="DST250" s="389"/>
      <c r="DSU250" s="333"/>
      <c r="DSV250" s="334"/>
      <c r="DSW250" s="389"/>
      <c r="DSX250" s="224"/>
      <c r="DSY250" s="224"/>
      <c r="DSZ250" s="335"/>
      <c r="DTA250" s="335"/>
      <c r="DTB250" s="224"/>
      <c r="DTC250" s="389"/>
      <c r="DTD250" s="389"/>
      <c r="DTE250" s="333"/>
      <c r="DTF250" s="334"/>
      <c r="DTG250" s="389"/>
      <c r="DTH250" s="224"/>
      <c r="DTI250" s="224"/>
      <c r="DTJ250" s="335"/>
      <c r="DTK250" s="335"/>
      <c r="DTL250" s="224"/>
      <c r="DTM250" s="389"/>
      <c r="DTN250" s="389"/>
      <c r="DTO250" s="333"/>
      <c r="DTP250" s="334"/>
      <c r="DTQ250" s="389"/>
      <c r="DTR250" s="224"/>
      <c r="DTS250" s="224"/>
      <c r="DTT250" s="335"/>
      <c r="DTU250" s="335"/>
      <c r="DTV250" s="224"/>
      <c r="DTW250" s="389"/>
      <c r="DTX250" s="389"/>
      <c r="DTY250" s="333"/>
      <c r="DTZ250" s="334"/>
      <c r="DUA250" s="389"/>
      <c r="DUB250" s="224"/>
      <c r="DUC250" s="224"/>
      <c r="DUD250" s="335"/>
      <c r="DUE250" s="335"/>
      <c r="DUF250" s="224"/>
      <c r="DUG250" s="389"/>
      <c r="DUH250" s="389"/>
      <c r="DUI250" s="333"/>
      <c r="DUJ250" s="334"/>
      <c r="DUK250" s="389"/>
      <c r="DUL250" s="224"/>
      <c r="DUM250" s="224"/>
      <c r="DUN250" s="335"/>
      <c r="DUO250" s="335"/>
      <c r="DUP250" s="224"/>
      <c r="DUQ250" s="389"/>
      <c r="DUR250" s="389"/>
      <c r="DUS250" s="333"/>
      <c r="DUT250" s="334"/>
      <c r="DUU250" s="389"/>
      <c r="DUV250" s="224"/>
      <c r="DUW250" s="224"/>
      <c r="DUX250" s="335"/>
      <c r="DUY250" s="335"/>
      <c r="DUZ250" s="224"/>
      <c r="DVA250" s="389"/>
      <c r="DVB250" s="389"/>
      <c r="DVC250" s="333"/>
      <c r="DVD250" s="334"/>
      <c r="DVE250" s="389"/>
      <c r="DVF250" s="224"/>
      <c r="DVG250" s="224"/>
      <c r="DVH250" s="335"/>
      <c r="DVI250" s="335"/>
      <c r="DVJ250" s="224"/>
      <c r="DVK250" s="389"/>
      <c r="DVL250" s="389"/>
      <c r="DVM250" s="333"/>
      <c r="DVN250" s="334"/>
      <c r="DVO250" s="389"/>
      <c r="DVP250" s="224"/>
      <c r="DVQ250" s="224"/>
      <c r="DVR250" s="335"/>
      <c r="DVS250" s="335"/>
      <c r="DVT250" s="224"/>
      <c r="DVU250" s="389"/>
      <c r="DVV250" s="389"/>
      <c r="DVW250" s="333"/>
      <c r="DVX250" s="334"/>
      <c r="DVY250" s="389"/>
      <c r="DVZ250" s="224"/>
      <c r="DWA250" s="224"/>
      <c r="DWB250" s="335"/>
      <c r="DWC250" s="335"/>
      <c r="DWD250" s="224"/>
      <c r="DWE250" s="389"/>
      <c r="DWF250" s="389"/>
      <c r="DWG250" s="333"/>
      <c r="DWH250" s="334"/>
      <c r="DWI250" s="389"/>
      <c r="DWJ250" s="224"/>
      <c r="DWK250" s="224"/>
      <c r="DWL250" s="335"/>
      <c r="DWM250" s="335"/>
      <c r="DWN250" s="224"/>
      <c r="DWO250" s="389"/>
      <c r="DWP250" s="389"/>
      <c r="DWQ250" s="333"/>
      <c r="DWR250" s="334"/>
      <c r="DWS250" s="389"/>
      <c r="DWT250" s="224"/>
      <c r="DWU250" s="224"/>
      <c r="DWV250" s="335"/>
      <c r="DWW250" s="335"/>
      <c r="DWX250" s="224"/>
      <c r="DWY250" s="389"/>
      <c r="DWZ250" s="389"/>
      <c r="DXA250" s="333"/>
      <c r="DXB250" s="334"/>
      <c r="DXC250" s="389"/>
      <c r="DXD250" s="224"/>
      <c r="DXE250" s="224"/>
      <c r="DXF250" s="335"/>
      <c r="DXG250" s="335"/>
      <c r="DXH250" s="224"/>
      <c r="DXI250" s="389"/>
      <c r="DXJ250" s="389"/>
      <c r="DXK250" s="333"/>
      <c r="DXL250" s="334"/>
      <c r="DXM250" s="389"/>
      <c r="DXN250" s="224"/>
      <c r="DXO250" s="224"/>
      <c r="DXP250" s="335"/>
      <c r="DXQ250" s="335"/>
      <c r="DXR250" s="224"/>
      <c r="DXS250" s="389"/>
      <c r="DXT250" s="389"/>
      <c r="DXU250" s="333"/>
      <c r="DXV250" s="334"/>
      <c r="DXW250" s="389"/>
      <c r="DXX250" s="224"/>
      <c r="DXY250" s="224"/>
      <c r="DXZ250" s="335"/>
      <c r="DYA250" s="335"/>
      <c r="DYB250" s="224"/>
      <c r="DYC250" s="389"/>
      <c r="DYD250" s="389"/>
      <c r="DYE250" s="333"/>
      <c r="DYF250" s="334"/>
      <c r="DYG250" s="389"/>
      <c r="DYH250" s="224"/>
      <c r="DYI250" s="224"/>
      <c r="DYJ250" s="335"/>
      <c r="DYK250" s="335"/>
      <c r="DYL250" s="224"/>
      <c r="DYM250" s="389"/>
      <c r="DYN250" s="389"/>
      <c r="DYO250" s="333"/>
      <c r="DYP250" s="334"/>
      <c r="DYQ250" s="389"/>
      <c r="DYR250" s="224"/>
      <c r="DYS250" s="224"/>
      <c r="DYT250" s="335"/>
      <c r="DYU250" s="335"/>
      <c r="DYV250" s="224"/>
      <c r="DYW250" s="389"/>
      <c r="DYX250" s="389"/>
      <c r="DYY250" s="333"/>
      <c r="DYZ250" s="334"/>
      <c r="DZA250" s="389"/>
      <c r="DZB250" s="224"/>
      <c r="DZC250" s="224"/>
      <c r="DZD250" s="335"/>
      <c r="DZE250" s="335"/>
      <c r="DZF250" s="224"/>
      <c r="DZG250" s="389"/>
      <c r="DZH250" s="389"/>
      <c r="DZI250" s="333"/>
      <c r="DZJ250" s="334"/>
      <c r="DZK250" s="389"/>
      <c r="DZL250" s="224"/>
      <c r="DZM250" s="224"/>
      <c r="DZN250" s="335"/>
      <c r="DZO250" s="335"/>
      <c r="DZP250" s="224"/>
      <c r="DZQ250" s="389"/>
      <c r="DZR250" s="389"/>
      <c r="DZS250" s="333"/>
      <c r="DZT250" s="334"/>
      <c r="DZU250" s="389"/>
      <c r="DZV250" s="224"/>
      <c r="DZW250" s="224"/>
      <c r="DZX250" s="335"/>
      <c r="DZY250" s="335"/>
      <c r="DZZ250" s="224"/>
      <c r="EAA250" s="389"/>
      <c r="EAB250" s="389"/>
      <c r="EAC250" s="333"/>
      <c r="EAD250" s="334"/>
      <c r="EAE250" s="389"/>
      <c r="EAF250" s="224"/>
      <c r="EAG250" s="224"/>
      <c r="EAH250" s="335"/>
      <c r="EAI250" s="335"/>
      <c r="EAJ250" s="224"/>
      <c r="EAK250" s="389"/>
      <c r="EAL250" s="389"/>
      <c r="EAM250" s="333"/>
      <c r="EAN250" s="334"/>
      <c r="EAO250" s="389"/>
      <c r="EAP250" s="224"/>
      <c r="EAQ250" s="224"/>
      <c r="EAR250" s="335"/>
      <c r="EAS250" s="335"/>
      <c r="EAT250" s="224"/>
      <c r="EAU250" s="389"/>
      <c r="EAV250" s="389"/>
      <c r="EAW250" s="333"/>
      <c r="EAX250" s="334"/>
      <c r="EAY250" s="389"/>
      <c r="EAZ250" s="224"/>
      <c r="EBA250" s="224"/>
      <c r="EBB250" s="335"/>
      <c r="EBC250" s="335"/>
      <c r="EBD250" s="224"/>
      <c r="EBE250" s="389"/>
      <c r="EBF250" s="389"/>
      <c r="EBG250" s="333"/>
      <c r="EBH250" s="334"/>
      <c r="EBI250" s="389"/>
      <c r="EBJ250" s="224"/>
      <c r="EBK250" s="224"/>
      <c r="EBL250" s="335"/>
      <c r="EBM250" s="335"/>
      <c r="EBN250" s="224"/>
      <c r="EBO250" s="389"/>
      <c r="EBP250" s="389"/>
      <c r="EBQ250" s="333"/>
      <c r="EBR250" s="334"/>
      <c r="EBS250" s="389"/>
      <c r="EBT250" s="224"/>
      <c r="EBU250" s="224"/>
      <c r="EBV250" s="335"/>
      <c r="EBW250" s="335"/>
      <c r="EBX250" s="224"/>
      <c r="EBY250" s="389"/>
      <c r="EBZ250" s="389"/>
      <c r="ECA250" s="333"/>
      <c r="ECB250" s="334"/>
      <c r="ECC250" s="389"/>
      <c r="ECD250" s="224"/>
      <c r="ECE250" s="224"/>
      <c r="ECF250" s="335"/>
      <c r="ECG250" s="335"/>
      <c r="ECH250" s="224"/>
      <c r="ECI250" s="389"/>
      <c r="ECJ250" s="389"/>
      <c r="ECK250" s="333"/>
      <c r="ECL250" s="334"/>
      <c r="ECM250" s="389"/>
      <c r="ECN250" s="224"/>
      <c r="ECO250" s="224"/>
      <c r="ECP250" s="335"/>
      <c r="ECQ250" s="335"/>
      <c r="ECR250" s="224"/>
      <c r="ECS250" s="389"/>
      <c r="ECT250" s="389"/>
      <c r="ECU250" s="333"/>
      <c r="ECV250" s="334"/>
      <c r="ECW250" s="389"/>
      <c r="ECX250" s="224"/>
      <c r="ECY250" s="224"/>
      <c r="ECZ250" s="335"/>
      <c r="EDA250" s="335"/>
      <c r="EDB250" s="224"/>
      <c r="EDC250" s="389"/>
      <c r="EDD250" s="389"/>
      <c r="EDE250" s="333"/>
      <c r="EDF250" s="334"/>
      <c r="EDG250" s="389"/>
      <c r="EDH250" s="224"/>
      <c r="EDI250" s="224"/>
      <c r="EDJ250" s="335"/>
      <c r="EDK250" s="335"/>
      <c r="EDL250" s="224"/>
      <c r="EDM250" s="389"/>
      <c r="EDN250" s="389"/>
      <c r="EDO250" s="333"/>
      <c r="EDP250" s="334"/>
      <c r="EDQ250" s="389"/>
      <c r="EDR250" s="224"/>
      <c r="EDS250" s="224"/>
      <c r="EDT250" s="335"/>
      <c r="EDU250" s="335"/>
      <c r="EDV250" s="224"/>
      <c r="EDW250" s="389"/>
      <c r="EDX250" s="389"/>
      <c r="EDY250" s="333"/>
      <c r="EDZ250" s="334"/>
      <c r="EEA250" s="389"/>
      <c r="EEB250" s="224"/>
      <c r="EEC250" s="224"/>
      <c r="EED250" s="335"/>
      <c r="EEE250" s="335"/>
      <c r="EEF250" s="224"/>
      <c r="EEG250" s="389"/>
      <c r="EEH250" s="389"/>
      <c r="EEI250" s="333"/>
      <c r="EEJ250" s="334"/>
      <c r="EEK250" s="389"/>
      <c r="EEL250" s="224"/>
      <c r="EEM250" s="224"/>
      <c r="EEN250" s="335"/>
      <c r="EEO250" s="335"/>
      <c r="EEP250" s="224"/>
      <c r="EEQ250" s="389"/>
      <c r="EER250" s="389"/>
      <c r="EES250" s="333"/>
      <c r="EET250" s="334"/>
      <c r="EEU250" s="389"/>
      <c r="EEV250" s="224"/>
      <c r="EEW250" s="224"/>
      <c r="EEX250" s="335"/>
      <c r="EEY250" s="335"/>
      <c r="EEZ250" s="224"/>
      <c r="EFA250" s="389"/>
      <c r="EFB250" s="389"/>
      <c r="EFC250" s="333"/>
      <c r="EFD250" s="334"/>
      <c r="EFE250" s="389"/>
      <c r="EFF250" s="224"/>
      <c r="EFG250" s="224"/>
      <c r="EFH250" s="335"/>
      <c r="EFI250" s="335"/>
      <c r="EFJ250" s="224"/>
      <c r="EFK250" s="389"/>
      <c r="EFL250" s="389"/>
      <c r="EFM250" s="333"/>
      <c r="EFN250" s="334"/>
      <c r="EFO250" s="389"/>
      <c r="EFP250" s="224"/>
      <c r="EFQ250" s="224"/>
      <c r="EFR250" s="335"/>
      <c r="EFS250" s="335"/>
      <c r="EFT250" s="224"/>
      <c r="EFU250" s="389"/>
      <c r="EFV250" s="389"/>
      <c r="EFW250" s="333"/>
      <c r="EFX250" s="334"/>
      <c r="EFY250" s="389"/>
      <c r="EFZ250" s="224"/>
      <c r="EGA250" s="224"/>
      <c r="EGB250" s="335"/>
      <c r="EGC250" s="335"/>
      <c r="EGD250" s="224"/>
      <c r="EGE250" s="389"/>
      <c r="EGF250" s="389"/>
      <c r="EGG250" s="333"/>
      <c r="EGH250" s="334"/>
      <c r="EGI250" s="389"/>
      <c r="EGJ250" s="224"/>
      <c r="EGK250" s="224"/>
      <c r="EGL250" s="335"/>
      <c r="EGM250" s="335"/>
      <c r="EGN250" s="224"/>
      <c r="EGO250" s="389"/>
      <c r="EGP250" s="389"/>
      <c r="EGQ250" s="333"/>
      <c r="EGR250" s="334"/>
      <c r="EGS250" s="389"/>
      <c r="EGT250" s="224"/>
      <c r="EGU250" s="224"/>
      <c r="EGV250" s="335"/>
      <c r="EGW250" s="335"/>
      <c r="EGX250" s="224"/>
      <c r="EGY250" s="389"/>
      <c r="EGZ250" s="389"/>
      <c r="EHA250" s="333"/>
      <c r="EHB250" s="334"/>
      <c r="EHC250" s="389"/>
      <c r="EHD250" s="224"/>
      <c r="EHE250" s="224"/>
      <c r="EHF250" s="335"/>
      <c r="EHG250" s="335"/>
      <c r="EHH250" s="224"/>
      <c r="EHI250" s="389"/>
      <c r="EHJ250" s="389"/>
      <c r="EHK250" s="333"/>
      <c r="EHL250" s="334"/>
      <c r="EHM250" s="389"/>
      <c r="EHN250" s="224"/>
      <c r="EHO250" s="224"/>
      <c r="EHP250" s="335"/>
      <c r="EHQ250" s="335"/>
      <c r="EHR250" s="224"/>
      <c r="EHS250" s="389"/>
      <c r="EHT250" s="389"/>
      <c r="EHU250" s="333"/>
      <c r="EHV250" s="334"/>
      <c r="EHW250" s="389"/>
      <c r="EHX250" s="224"/>
      <c r="EHY250" s="224"/>
      <c r="EHZ250" s="335"/>
      <c r="EIA250" s="335"/>
      <c r="EIB250" s="224"/>
      <c r="EIC250" s="389"/>
      <c r="EID250" s="389"/>
      <c r="EIE250" s="333"/>
      <c r="EIF250" s="334"/>
      <c r="EIG250" s="389"/>
      <c r="EIH250" s="224"/>
      <c r="EII250" s="224"/>
      <c r="EIJ250" s="335"/>
      <c r="EIK250" s="335"/>
      <c r="EIL250" s="224"/>
      <c r="EIM250" s="389"/>
      <c r="EIN250" s="389"/>
      <c r="EIO250" s="333"/>
      <c r="EIP250" s="334"/>
      <c r="EIQ250" s="389"/>
      <c r="EIR250" s="224"/>
      <c r="EIS250" s="224"/>
      <c r="EIT250" s="335"/>
      <c r="EIU250" s="335"/>
      <c r="EIV250" s="224"/>
      <c r="EIW250" s="389"/>
      <c r="EIX250" s="389"/>
      <c r="EIY250" s="333"/>
      <c r="EIZ250" s="334"/>
      <c r="EJA250" s="389"/>
      <c r="EJB250" s="224"/>
      <c r="EJC250" s="224"/>
      <c r="EJD250" s="335"/>
      <c r="EJE250" s="335"/>
      <c r="EJF250" s="224"/>
      <c r="EJG250" s="389"/>
      <c r="EJH250" s="389"/>
      <c r="EJI250" s="333"/>
      <c r="EJJ250" s="334"/>
      <c r="EJK250" s="389"/>
      <c r="EJL250" s="224"/>
      <c r="EJM250" s="224"/>
      <c r="EJN250" s="335"/>
      <c r="EJO250" s="335"/>
      <c r="EJP250" s="224"/>
      <c r="EJQ250" s="389"/>
      <c r="EJR250" s="389"/>
      <c r="EJS250" s="333"/>
      <c r="EJT250" s="334"/>
      <c r="EJU250" s="389"/>
      <c r="EJV250" s="224"/>
      <c r="EJW250" s="224"/>
      <c r="EJX250" s="335"/>
      <c r="EJY250" s="335"/>
      <c r="EJZ250" s="224"/>
      <c r="EKA250" s="389"/>
      <c r="EKB250" s="389"/>
      <c r="EKC250" s="333"/>
      <c r="EKD250" s="334"/>
      <c r="EKE250" s="389"/>
      <c r="EKF250" s="224"/>
      <c r="EKG250" s="224"/>
      <c r="EKH250" s="335"/>
      <c r="EKI250" s="335"/>
      <c r="EKJ250" s="224"/>
      <c r="EKK250" s="389"/>
      <c r="EKL250" s="389"/>
      <c r="EKM250" s="333"/>
      <c r="EKN250" s="334"/>
      <c r="EKO250" s="389"/>
      <c r="EKP250" s="224"/>
      <c r="EKQ250" s="224"/>
      <c r="EKR250" s="335"/>
      <c r="EKS250" s="335"/>
      <c r="EKT250" s="224"/>
      <c r="EKU250" s="389"/>
      <c r="EKV250" s="389"/>
      <c r="EKW250" s="333"/>
      <c r="EKX250" s="334"/>
      <c r="EKY250" s="389"/>
      <c r="EKZ250" s="224"/>
      <c r="ELA250" s="224"/>
      <c r="ELB250" s="335"/>
      <c r="ELC250" s="335"/>
      <c r="ELD250" s="224"/>
      <c r="ELE250" s="389"/>
      <c r="ELF250" s="389"/>
      <c r="ELG250" s="333"/>
      <c r="ELH250" s="334"/>
      <c r="ELI250" s="389"/>
      <c r="ELJ250" s="224"/>
      <c r="ELK250" s="224"/>
      <c r="ELL250" s="335"/>
      <c r="ELM250" s="335"/>
      <c r="ELN250" s="224"/>
      <c r="ELO250" s="389"/>
      <c r="ELP250" s="389"/>
      <c r="ELQ250" s="333"/>
      <c r="ELR250" s="334"/>
      <c r="ELS250" s="389"/>
      <c r="ELT250" s="224"/>
      <c r="ELU250" s="224"/>
      <c r="ELV250" s="335"/>
      <c r="ELW250" s="335"/>
      <c r="ELX250" s="224"/>
      <c r="ELY250" s="389"/>
      <c r="ELZ250" s="389"/>
      <c r="EMA250" s="333"/>
      <c r="EMB250" s="334"/>
      <c r="EMC250" s="389"/>
      <c r="EMD250" s="224"/>
      <c r="EME250" s="224"/>
      <c r="EMF250" s="335"/>
      <c r="EMG250" s="335"/>
      <c r="EMH250" s="224"/>
      <c r="EMI250" s="389"/>
      <c r="EMJ250" s="389"/>
      <c r="EMK250" s="333"/>
      <c r="EML250" s="334"/>
      <c r="EMM250" s="389"/>
      <c r="EMN250" s="224"/>
      <c r="EMO250" s="224"/>
      <c r="EMP250" s="335"/>
      <c r="EMQ250" s="335"/>
      <c r="EMR250" s="224"/>
      <c r="EMS250" s="389"/>
      <c r="EMT250" s="389"/>
      <c r="EMU250" s="333"/>
      <c r="EMV250" s="334"/>
      <c r="EMW250" s="389"/>
      <c r="EMX250" s="224"/>
      <c r="EMY250" s="224"/>
      <c r="EMZ250" s="335"/>
      <c r="ENA250" s="335"/>
      <c r="ENB250" s="224"/>
      <c r="ENC250" s="389"/>
      <c r="END250" s="389"/>
      <c r="ENE250" s="333"/>
      <c r="ENF250" s="334"/>
      <c r="ENG250" s="389"/>
      <c r="ENH250" s="224"/>
      <c r="ENI250" s="224"/>
      <c r="ENJ250" s="335"/>
      <c r="ENK250" s="335"/>
      <c r="ENL250" s="224"/>
      <c r="ENM250" s="389"/>
      <c r="ENN250" s="389"/>
      <c r="ENO250" s="333"/>
      <c r="ENP250" s="334"/>
      <c r="ENQ250" s="389"/>
      <c r="ENR250" s="224"/>
      <c r="ENS250" s="224"/>
      <c r="ENT250" s="335"/>
      <c r="ENU250" s="335"/>
      <c r="ENV250" s="224"/>
      <c r="ENW250" s="389"/>
      <c r="ENX250" s="389"/>
      <c r="ENY250" s="333"/>
      <c r="ENZ250" s="334"/>
      <c r="EOA250" s="389"/>
      <c r="EOB250" s="224"/>
      <c r="EOC250" s="224"/>
      <c r="EOD250" s="335"/>
      <c r="EOE250" s="335"/>
      <c r="EOF250" s="224"/>
      <c r="EOG250" s="389"/>
      <c r="EOH250" s="389"/>
      <c r="EOI250" s="333"/>
      <c r="EOJ250" s="334"/>
      <c r="EOK250" s="389"/>
      <c r="EOL250" s="224"/>
      <c r="EOM250" s="224"/>
      <c r="EON250" s="335"/>
      <c r="EOO250" s="335"/>
      <c r="EOP250" s="224"/>
      <c r="EOQ250" s="389"/>
      <c r="EOR250" s="389"/>
      <c r="EOS250" s="333"/>
      <c r="EOT250" s="334"/>
      <c r="EOU250" s="389"/>
      <c r="EOV250" s="224"/>
      <c r="EOW250" s="224"/>
      <c r="EOX250" s="335"/>
      <c r="EOY250" s="335"/>
      <c r="EOZ250" s="224"/>
      <c r="EPA250" s="389"/>
      <c r="EPB250" s="389"/>
      <c r="EPC250" s="333"/>
      <c r="EPD250" s="334"/>
      <c r="EPE250" s="389"/>
      <c r="EPF250" s="224"/>
      <c r="EPG250" s="224"/>
      <c r="EPH250" s="335"/>
      <c r="EPI250" s="335"/>
      <c r="EPJ250" s="224"/>
      <c r="EPK250" s="389"/>
      <c r="EPL250" s="389"/>
      <c r="EPM250" s="333"/>
      <c r="EPN250" s="334"/>
      <c r="EPO250" s="389"/>
      <c r="EPP250" s="224"/>
      <c r="EPQ250" s="224"/>
      <c r="EPR250" s="335"/>
      <c r="EPS250" s="335"/>
      <c r="EPT250" s="224"/>
      <c r="EPU250" s="389"/>
      <c r="EPV250" s="389"/>
      <c r="EPW250" s="333"/>
      <c r="EPX250" s="334"/>
      <c r="EPY250" s="389"/>
      <c r="EPZ250" s="224"/>
      <c r="EQA250" s="224"/>
      <c r="EQB250" s="335"/>
      <c r="EQC250" s="335"/>
      <c r="EQD250" s="224"/>
      <c r="EQE250" s="389"/>
      <c r="EQF250" s="389"/>
      <c r="EQG250" s="333"/>
      <c r="EQH250" s="334"/>
      <c r="EQI250" s="389"/>
      <c r="EQJ250" s="224"/>
      <c r="EQK250" s="224"/>
      <c r="EQL250" s="335"/>
      <c r="EQM250" s="335"/>
      <c r="EQN250" s="224"/>
      <c r="EQO250" s="389"/>
      <c r="EQP250" s="389"/>
      <c r="EQQ250" s="333"/>
      <c r="EQR250" s="334"/>
      <c r="EQS250" s="389"/>
      <c r="EQT250" s="224"/>
      <c r="EQU250" s="224"/>
      <c r="EQV250" s="335"/>
      <c r="EQW250" s="335"/>
      <c r="EQX250" s="224"/>
      <c r="EQY250" s="389"/>
      <c r="EQZ250" s="389"/>
      <c r="ERA250" s="333"/>
      <c r="ERB250" s="334"/>
      <c r="ERC250" s="389"/>
      <c r="ERD250" s="224"/>
      <c r="ERE250" s="224"/>
      <c r="ERF250" s="335"/>
      <c r="ERG250" s="335"/>
      <c r="ERH250" s="224"/>
      <c r="ERI250" s="389"/>
      <c r="ERJ250" s="389"/>
      <c r="ERK250" s="333"/>
      <c r="ERL250" s="334"/>
      <c r="ERM250" s="389"/>
      <c r="ERN250" s="224"/>
      <c r="ERO250" s="224"/>
      <c r="ERP250" s="335"/>
      <c r="ERQ250" s="335"/>
      <c r="ERR250" s="224"/>
      <c r="ERS250" s="389"/>
      <c r="ERT250" s="389"/>
      <c r="ERU250" s="333"/>
      <c r="ERV250" s="334"/>
      <c r="ERW250" s="389"/>
      <c r="ERX250" s="224"/>
      <c r="ERY250" s="224"/>
      <c r="ERZ250" s="335"/>
      <c r="ESA250" s="335"/>
      <c r="ESB250" s="224"/>
      <c r="ESC250" s="389"/>
      <c r="ESD250" s="389"/>
      <c r="ESE250" s="333"/>
      <c r="ESF250" s="334"/>
      <c r="ESG250" s="389"/>
      <c r="ESH250" s="224"/>
      <c r="ESI250" s="224"/>
      <c r="ESJ250" s="335"/>
      <c r="ESK250" s="335"/>
      <c r="ESL250" s="224"/>
      <c r="ESM250" s="389"/>
      <c r="ESN250" s="389"/>
      <c r="ESO250" s="333"/>
      <c r="ESP250" s="334"/>
      <c r="ESQ250" s="389"/>
      <c r="ESR250" s="224"/>
      <c r="ESS250" s="224"/>
      <c r="EST250" s="335"/>
      <c r="ESU250" s="335"/>
      <c r="ESV250" s="224"/>
      <c r="ESW250" s="389"/>
      <c r="ESX250" s="389"/>
      <c r="ESY250" s="333"/>
      <c r="ESZ250" s="334"/>
      <c r="ETA250" s="389"/>
      <c r="ETB250" s="224"/>
      <c r="ETC250" s="224"/>
      <c r="ETD250" s="335"/>
      <c r="ETE250" s="335"/>
      <c r="ETF250" s="224"/>
      <c r="ETG250" s="389"/>
      <c r="ETH250" s="389"/>
      <c r="ETI250" s="333"/>
      <c r="ETJ250" s="334"/>
      <c r="ETK250" s="389"/>
      <c r="ETL250" s="224"/>
      <c r="ETM250" s="224"/>
      <c r="ETN250" s="335"/>
      <c r="ETO250" s="335"/>
      <c r="ETP250" s="224"/>
      <c r="ETQ250" s="389"/>
      <c r="ETR250" s="389"/>
      <c r="ETS250" s="333"/>
      <c r="ETT250" s="334"/>
      <c r="ETU250" s="389"/>
      <c r="ETV250" s="224"/>
      <c r="ETW250" s="224"/>
      <c r="ETX250" s="335"/>
      <c r="ETY250" s="335"/>
      <c r="ETZ250" s="224"/>
      <c r="EUA250" s="389"/>
      <c r="EUB250" s="389"/>
      <c r="EUC250" s="333"/>
      <c r="EUD250" s="334"/>
      <c r="EUE250" s="389"/>
      <c r="EUF250" s="224"/>
      <c r="EUG250" s="224"/>
      <c r="EUH250" s="335"/>
      <c r="EUI250" s="335"/>
      <c r="EUJ250" s="224"/>
      <c r="EUK250" s="389"/>
      <c r="EUL250" s="389"/>
      <c r="EUM250" s="333"/>
      <c r="EUN250" s="334"/>
      <c r="EUO250" s="389"/>
      <c r="EUP250" s="224"/>
      <c r="EUQ250" s="224"/>
      <c r="EUR250" s="335"/>
      <c r="EUS250" s="335"/>
      <c r="EUT250" s="224"/>
      <c r="EUU250" s="389"/>
      <c r="EUV250" s="389"/>
      <c r="EUW250" s="333"/>
      <c r="EUX250" s="334"/>
      <c r="EUY250" s="389"/>
      <c r="EUZ250" s="224"/>
      <c r="EVA250" s="224"/>
      <c r="EVB250" s="335"/>
      <c r="EVC250" s="335"/>
      <c r="EVD250" s="224"/>
      <c r="EVE250" s="389"/>
      <c r="EVF250" s="389"/>
      <c r="EVG250" s="333"/>
      <c r="EVH250" s="334"/>
      <c r="EVI250" s="389"/>
      <c r="EVJ250" s="224"/>
      <c r="EVK250" s="224"/>
      <c r="EVL250" s="335"/>
      <c r="EVM250" s="335"/>
      <c r="EVN250" s="224"/>
      <c r="EVO250" s="389"/>
      <c r="EVP250" s="389"/>
      <c r="EVQ250" s="333"/>
      <c r="EVR250" s="334"/>
      <c r="EVS250" s="389"/>
      <c r="EVT250" s="224"/>
      <c r="EVU250" s="224"/>
      <c r="EVV250" s="335"/>
      <c r="EVW250" s="335"/>
      <c r="EVX250" s="224"/>
      <c r="EVY250" s="389"/>
      <c r="EVZ250" s="389"/>
      <c r="EWA250" s="333"/>
      <c r="EWB250" s="334"/>
      <c r="EWC250" s="389"/>
      <c r="EWD250" s="224"/>
      <c r="EWE250" s="224"/>
      <c r="EWF250" s="335"/>
      <c r="EWG250" s="335"/>
      <c r="EWH250" s="224"/>
      <c r="EWI250" s="389"/>
      <c r="EWJ250" s="389"/>
      <c r="EWK250" s="333"/>
      <c r="EWL250" s="334"/>
      <c r="EWM250" s="389"/>
      <c r="EWN250" s="224"/>
      <c r="EWO250" s="224"/>
      <c r="EWP250" s="335"/>
      <c r="EWQ250" s="335"/>
      <c r="EWR250" s="224"/>
      <c r="EWS250" s="389"/>
      <c r="EWT250" s="389"/>
      <c r="EWU250" s="333"/>
      <c r="EWV250" s="334"/>
      <c r="EWW250" s="389"/>
      <c r="EWX250" s="224"/>
      <c r="EWY250" s="224"/>
      <c r="EWZ250" s="335"/>
      <c r="EXA250" s="335"/>
      <c r="EXB250" s="224"/>
      <c r="EXC250" s="389"/>
      <c r="EXD250" s="389"/>
      <c r="EXE250" s="333"/>
      <c r="EXF250" s="334"/>
      <c r="EXG250" s="389"/>
      <c r="EXH250" s="224"/>
      <c r="EXI250" s="224"/>
      <c r="EXJ250" s="335"/>
      <c r="EXK250" s="335"/>
      <c r="EXL250" s="224"/>
      <c r="EXM250" s="389"/>
      <c r="EXN250" s="389"/>
      <c r="EXO250" s="333"/>
      <c r="EXP250" s="334"/>
      <c r="EXQ250" s="389"/>
      <c r="EXR250" s="224"/>
      <c r="EXS250" s="224"/>
      <c r="EXT250" s="335"/>
      <c r="EXU250" s="335"/>
      <c r="EXV250" s="224"/>
      <c r="EXW250" s="389"/>
      <c r="EXX250" s="389"/>
      <c r="EXY250" s="333"/>
      <c r="EXZ250" s="334"/>
      <c r="EYA250" s="389"/>
      <c r="EYB250" s="224"/>
      <c r="EYC250" s="224"/>
      <c r="EYD250" s="335"/>
      <c r="EYE250" s="335"/>
      <c r="EYF250" s="224"/>
      <c r="EYG250" s="389"/>
      <c r="EYH250" s="389"/>
      <c r="EYI250" s="333"/>
      <c r="EYJ250" s="334"/>
      <c r="EYK250" s="389"/>
      <c r="EYL250" s="224"/>
      <c r="EYM250" s="224"/>
      <c r="EYN250" s="335"/>
      <c r="EYO250" s="335"/>
      <c r="EYP250" s="224"/>
      <c r="EYQ250" s="389"/>
      <c r="EYR250" s="389"/>
      <c r="EYS250" s="333"/>
      <c r="EYT250" s="334"/>
      <c r="EYU250" s="389"/>
      <c r="EYV250" s="224"/>
      <c r="EYW250" s="224"/>
      <c r="EYX250" s="335"/>
      <c r="EYY250" s="335"/>
      <c r="EYZ250" s="224"/>
      <c r="EZA250" s="389"/>
      <c r="EZB250" s="389"/>
      <c r="EZC250" s="333"/>
      <c r="EZD250" s="334"/>
      <c r="EZE250" s="389"/>
      <c r="EZF250" s="224"/>
      <c r="EZG250" s="224"/>
      <c r="EZH250" s="335"/>
      <c r="EZI250" s="335"/>
      <c r="EZJ250" s="224"/>
      <c r="EZK250" s="389"/>
      <c r="EZL250" s="389"/>
      <c r="EZM250" s="333"/>
      <c r="EZN250" s="334"/>
      <c r="EZO250" s="389"/>
      <c r="EZP250" s="224"/>
      <c r="EZQ250" s="224"/>
      <c r="EZR250" s="335"/>
      <c r="EZS250" s="335"/>
      <c r="EZT250" s="224"/>
      <c r="EZU250" s="389"/>
      <c r="EZV250" s="389"/>
      <c r="EZW250" s="333"/>
      <c r="EZX250" s="334"/>
      <c r="EZY250" s="389"/>
      <c r="EZZ250" s="224"/>
      <c r="FAA250" s="224"/>
      <c r="FAB250" s="335"/>
      <c r="FAC250" s="335"/>
      <c r="FAD250" s="224"/>
      <c r="FAE250" s="389"/>
      <c r="FAF250" s="389"/>
      <c r="FAG250" s="333"/>
      <c r="FAH250" s="334"/>
      <c r="FAI250" s="389"/>
      <c r="FAJ250" s="224"/>
      <c r="FAK250" s="224"/>
      <c r="FAL250" s="335"/>
      <c r="FAM250" s="335"/>
      <c r="FAN250" s="224"/>
      <c r="FAO250" s="389"/>
      <c r="FAP250" s="389"/>
      <c r="FAQ250" s="333"/>
      <c r="FAR250" s="334"/>
      <c r="FAS250" s="389"/>
      <c r="FAT250" s="224"/>
      <c r="FAU250" s="224"/>
      <c r="FAV250" s="335"/>
      <c r="FAW250" s="335"/>
      <c r="FAX250" s="224"/>
      <c r="FAY250" s="389"/>
      <c r="FAZ250" s="389"/>
      <c r="FBA250" s="333"/>
      <c r="FBB250" s="334"/>
      <c r="FBC250" s="389"/>
      <c r="FBD250" s="224"/>
      <c r="FBE250" s="224"/>
      <c r="FBF250" s="335"/>
      <c r="FBG250" s="335"/>
      <c r="FBH250" s="224"/>
      <c r="FBI250" s="389"/>
      <c r="FBJ250" s="389"/>
      <c r="FBK250" s="333"/>
      <c r="FBL250" s="334"/>
      <c r="FBM250" s="389"/>
      <c r="FBN250" s="224"/>
      <c r="FBO250" s="224"/>
      <c r="FBP250" s="335"/>
      <c r="FBQ250" s="335"/>
      <c r="FBR250" s="224"/>
      <c r="FBS250" s="389"/>
      <c r="FBT250" s="389"/>
      <c r="FBU250" s="333"/>
      <c r="FBV250" s="334"/>
      <c r="FBW250" s="389"/>
      <c r="FBX250" s="224"/>
      <c r="FBY250" s="224"/>
      <c r="FBZ250" s="335"/>
      <c r="FCA250" s="335"/>
      <c r="FCB250" s="224"/>
      <c r="FCC250" s="389"/>
      <c r="FCD250" s="389"/>
      <c r="FCE250" s="333"/>
      <c r="FCF250" s="334"/>
      <c r="FCG250" s="389"/>
      <c r="FCH250" s="224"/>
      <c r="FCI250" s="224"/>
      <c r="FCJ250" s="335"/>
      <c r="FCK250" s="335"/>
      <c r="FCL250" s="224"/>
      <c r="FCM250" s="389"/>
      <c r="FCN250" s="389"/>
      <c r="FCO250" s="333"/>
      <c r="FCP250" s="334"/>
      <c r="FCQ250" s="389"/>
      <c r="FCR250" s="224"/>
      <c r="FCS250" s="224"/>
      <c r="FCT250" s="335"/>
      <c r="FCU250" s="335"/>
      <c r="FCV250" s="224"/>
      <c r="FCW250" s="389"/>
      <c r="FCX250" s="389"/>
      <c r="FCY250" s="333"/>
      <c r="FCZ250" s="334"/>
      <c r="FDA250" s="389"/>
      <c r="FDB250" s="224"/>
      <c r="FDC250" s="224"/>
      <c r="FDD250" s="335"/>
      <c r="FDE250" s="335"/>
      <c r="FDF250" s="224"/>
      <c r="FDG250" s="389"/>
      <c r="FDH250" s="389"/>
      <c r="FDI250" s="333"/>
      <c r="FDJ250" s="334"/>
      <c r="FDK250" s="389"/>
      <c r="FDL250" s="224"/>
      <c r="FDM250" s="224"/>
      <c r="FDN250" s="335"/>
      <c r="FDO250" s="335"/>
      <c r="FDP250" s="224"/>
      <c r="FDQ250" s="389"/>
      <c r="FDR250" s="389"/>
      <c r="FDS250" s="333"/>
      <c r="FDT250" s="334"/>
      <c r="FDU250" s="389"/>
      <c r="FDV250" s="224"/>
      <c r="FDW250" s="224"/>
      <c r="FDX250" s="335"/>
      <c r="FDY250" s="335"/>
      <c r="FDZ250" s="224"/>
      <c r="FEA250" s="389"/>
      <c r="FEB250" s="389"/>
      <c r="FEC250" s="333"/>
      <c r="FED250" s="334"/>
      <c r="FEE250" s="389"/>
      <c r="FEF250" s="224"/>
      <c r="FEG250" s="224"/>
      <c r="FEH250" s="335"/>
      <c r="FEI250" s="335"/>
      <c r="FEJ250" s="224"/>
      <c r="FEK250" s="389"/>
      <c r="FEL250" s="389"/>
      <c r="FEM250" s="333"/>
      <c r="FEN250" s="334"/>
      <c r="FEO250" s="389"/>
      <c r="FEP250" s="224"/>
      <c r="FEQ250" s="224"/>
      <c r="FER250" s="335"/>
      <c r="FES250" s="335"/>
      <c r="FET250" s="224"/>
      <c r="FEU250" s="389"/>
      <c r="FEV250" s="389"/>
      <c r="FEW250" s="333"/>
      <c r="FEX250" s="334"/>
      <c r="FEY250" s="389"/>
      <c r="FEZ250" s="224"/>
      <c r="FFA250" s="224"/>
      <c r="FFB250" s="335"/>
      <c r="FFC250" s="335"/>
      <c r="FFD250" s="224"/>
      <c r="FFE250" s="389"/>
      <c r="FFF250" s="389"/>
      <c r="FFG250" s="333"/>
      <c r="FFH250" s="334"/>
      <c r="FFI250" s="389"/>
      <c r="FFJ250" s="224"/>
      <c r="FFK250" s="224"/>
      <c r="FFL250" s="335"/>
      <c r="FFM250" s="335"/>
      <c r="FFN250" s="224"/>
      <c r="FFO250" s="389"/>
      <c r="FFP250" s="389"/>
      <c r="FFQ250" s="333"/>
      <c r="FFR250" s="334"/>
      <c r="FFS250" s="389"/>
      <c r="FFT250" s="224"/>
      <c r="FFU250" s="224"/>
      <c r="FFV250" s="335"/>
      <c r="FFW250" s="335"/>
      <c r="FFX250" s="224"/>
      <c r="FFY250" s="389"/>
      <c r="FFZ250" s="389"/>
      <c r="FGA250" s="333"/>
      <c r="FGB250" s="334"/>
      <c r="FGC250" s="389"/>
      <c r="FGD250" s="224"/>
      <c r="FGE250" s="224"/>
      <c r="FGF250" s="335"/>
      <c r="FGG250" s="335"/>
      <c r="FGH250" s="224"/>
      <c r="FGI250" s="389"/>
      <c r="FGJ250" s="389"/>
      <c r="FGK250" s="333"/>
      <c r="FGL250" s="334"/>
      <c r="FGM250" s="389"/>
      <c r="FGN250" s="224"/>
      <c r="FGO250" s="224"/>
      <c r="FGP250" s="335"/>
      <c r="FGQ250" s="335"/>
      <c r="FGR250" s="224"/>
      <c r="FGS250" s="389"/>
      <c r="FGT250" s="389"/>
      <c r="FGU250" s="333"/>
      <c r="FGV250" s="334"/>
      <c r="FGW250" s="389"/>
      <c r="FGX250" s="224"/>
      <c r="FGY250" s="224"/>
      <c r="FGZ250" s="335"/>
      <c r="FHA250" s="335"/>
      <c r="FHB250" s="224"/>
      <c r="FHC250" s="389"/>
      <c r="FHD250" s="389"/>
      <c r="FHE250" s="333"/>
      <c r="FHF250" s="334"/>
      <c r="FHG250" s="389"/>
      <c r="FHH250" s="224"/>
      <c r="FHI250" s="224"/>
      <c r="FHJ250" s="335"/>
      <c r="FHK250" s="335"/>
      <c r="FHL250" s="224"/>
      <c r="FHM250" s="389"/>
      <c r="FHN250" s="389"/>
      <c r="FHO250" s="333"/>
      <c r="FHP250" s="334"/>
      <c r="FHQ250" s="389"/>
      <c r="FHR250" s="224"/>
      <c r="FHS250" s="224"/>
      <c r="FHT250" s="335"/>
      <c r="FHU250" s="335"/>
      <c r="FHV250" s="224"/>
      <c r="FHW250" s="389"/>
      <c r="FHX250" s="389"/>
      <c r="FHY250" s="333"/>
      <c r="FHZ250" s="334"/>
      <c r="FIA250" s="389"/>
      <c r="FIB250" s="224"/>
      <c r="FIC250" s="224"/>
      <c r="FID250" s="335"/>
      <c r="FIE250" s="335"/>
      <c r="FIF250" s="224"/>
      <c r="FIG250" s="389"/>
      <c r="FIH250" s="389"/>
      <c r="FII250" s="333"/>
      <c r="FIJ250" s="334"/>
      <c r="FIK250" s="389"/>
      <c r="FIL250" s="224"/>
      <c r="FIM250" s="224"/>
      <c r="FIN250" s="335"/>
      <c r="FIO250" s="335"/>
      <c r="FIP250" s="224"/>
      <c r="FIQ250" s="389"/>
      <c r="FIR250" s="389"/>
      <c r="FIS250" s="333"/>
      <c r="FIT250" s="334"/>
      <c r="FIU250" s="389"/>
      <c r="FIV250" s="224"/>
      <c r="FIW250" s="224"/>
      <c r="FIX250" s="335"/>
      <c r="FIY250" s="335"/>
      <c r="FIZ250" s="224"/>
      <c r="FJA250" s="389"/>
      <c r="FJB250" s="389"/>
      <c r="FJC250" s="333"/>
      <c r="FJD250" s="334"/>
      <c r="FJE250" s="389"/>
      <c r="FJF250" s="224"/>
      <c r="FJG250" s="224"/>
      <c r="FJH250" s="335"/>
      <c r="FJI250" s="335"/>
      <c r="FJJ250" s="224"/>
      <c r="FJK250" s="389"/>
      <c r="FJL250" s="389"/>
      <c r="FJM250" s="333"/>
      <c r="FJN250" s="334"/>
      <c r="FJO250" s="389"/>
      <c r="FJP250" s="224"/>
      <c r="FJQ250" s="224"/>
      <c r="FJR250" s="335"/>
      <c r="FJS250" s="335"/>
      <c r="FJT250" s="224"/>
      <c r="FJU250" s="389"/>
      <c r="FJV250" s="389"/>
      <c r="FJW250" s="333"/>
      <c r="FJX250" s="334"/>
      <c r="FJY250" s="389"/>
      <c r="FJZ250" s="224"/>
      <c r="FKA250" s="224"/>
      <c r="FKB250" s="335"/>
      <c r="FKC250" s="335"/>
      <c r="FKD250" s="224"/>
      <c r="FKE250" s="389"/>
      <c r="FKF250" s="389"/>
      <c r="FKG250" s="333"/>
      <c r="FKH250" s="334"/>
      <c r="FKI250" s="389"/>
      <c r="FKJ250" s="224"/>
      <c r="FKK250" s="224"/>
      <c r="FKL250" s="335"/>
      <c r="FKM250" s="335"/>
      <c r="FKN250" s="224"/>
      <c r="FKO250" s="389"/>
      <c r="FKP250" s="389"/>
      <c r="FKQ250" s="333"/>
      <c r="FKR250" s="334"/>
      <c r="FKS250" s="389"/>
      <c r="FKT250" s="224"/>
      <c r="FKU250" s="224"/>
      <c r="FKV250" s="335"/>
      <c r="FKW250" s="335"/>
      <c r="FKX250" s="224"/>
      <c r="FKY250" s="389"/>
      <c r="FKZ250" s="389"/>
      <c r="FLA250" s="333"/>
      <c r="FLB250" s="334"/>
      <c r="FLC250" s="389"/>
      <c r="FLD250" s="224"/>
      <c r="FLE250" s="224"/>
      <c r="FLF250" s="335"/>
      <c r="FLG250" s="335"/>
      <c r="FLH250" s="224"/>
      <c r="FLI250" s="389"/>
      <c r="FLJ250" s="389"/>
      <c r="FLK250" s="333"/>
      <c r="FLL250" s="334"/>
      <c r="FLM250" s="389"/>
      <c r="FLN250" s="224"/>
      <c r="FLO250" s="224"/>
      <c r="FLP250" s="335"/>
      <c r="FLQ250" s="335"/>
      <c r="FLR250" s="224"/>
      <c r="FLS250" s="389"/>
      <c r="FLT250" s="389"/>
      <c r="FLU250" s="333"/>
      <c r="FLV250" s="334"/>
      <c r="FLW250" s="389"/>
      <c r="FLX250" s="224"/>
      <c r="FLY250" s="224"/>
      <c r="FLZ250" s="335"/>
      <c r="FMA250" s="335"/>
      <c r="FMB250" s="224"/>
      <c r="FMC250" s="389"/>
      <c r="FMD250" s="389"/>
      <c r="FME250" s="333"/>
      <c r="FMF250" s="334"/>
      <c r="FMG250" s="389"/>
      <c r="FMH250" s="224"/>
      <c r="FMI250" s="224"/>
      <c r="FMJ250" s="335"/>
      <c r="FMK250" s="335"/>
      <c r="FML250" s="224"/>
      <c r="FMM250" s="389"/>
      <c r="FMN250" s="389"/>
      <c r="FMO250" s="333"/>
      <c r="FMP250" s="334"/>
      <c r="FMQ250" s="389"/>
      <c r="FMR250" s="224"/>
      <c r="FMS250" s="224"/>
      <c r="FMT250" s="335"/>
      <c r="FMU250" s="335"/>
      <c r="FMV250" s="224"/>
      <c r="FMW250" s="389"/>
      <c r="FMX250" s="389"/>
      <c r="FMY250" s="333"/>
      <c r="FMZ250" s="334"/>
      <c r="FNA250" s="389"/>
      <c r="FNB250" s="224"/>
      <c r="FNC250" s="224"/>
      <c r="FND250" s="335"/>
      <c r="FNE250" s="335"/>
      <c r="FNF250" s="224"/>
      <c r="FNG250" s="389"/>
      <c r="FNH250" s="389"/>
      <c r="FNI250" s="333"/>
      <c r="FNJ250" s="334"/>
      <c r="FNK250" s="389"/>
      <c r="FNL250" s="224"/>
      <c r="FNM250" s="224"/>
      <c r="FNN250" s="335"/>
      <c r="FNO250" s="335"/>
      <c r="FNP250" s="224"/>
      <c r="FNQ250" s="389"/>
      <c r="FNR250" s="389"/>
      <c r="FNS250" s="333"/>
      <c r="FNT250" s="334"/>
      <c r="FNU250" s="389"/>
      <c r="FNV250" s="224"/>
      <c r="FNW250" s="224"/>
      <c r="FNX250" s="335"/>
      <c r="FNY250" s="335"/>
      <c r="FNZ250" s="224"/>
      <c r="FOA250" s="389"/>
      <c r="FOB250" s="389"/>
      <c r="FOC250" s="333"/>
      <c r="FOD250" s="334"/>
      <c r="FOE250" s="389"/>
      <c r="FOF250" s="224"/>
      <c r="FOG250" s="224"/>
      <c r="FOH250" s="335"/>
      <c r="FOI250" s="335"/>
      <c r="FOJ250" s="224"/>
      <c r="FOK250" s="389"/>
      <c r="FOL250" s="389"/>
      <c r="FOM250" s="333"/>
      <c r="FON250" s="334"/>
      <c r="FOO250" s="389"/>
      <c r="FOP250" s="224"/>
      <c r="FOQ250" s="224"/>
      <c r="FOR250" s="335"/>
      <c r="FOS250" s="335"/>
      <c r="FOT250" s="224"/>
      <c r="FOU250" s="389"/>
      <c r="FOV250" s="389"/>
      <c r="FOW250" s="333"/>
      <c r="FOX250" s="334"/>
      <c r="FOY250" s="389"/>
      <c r="FOZ250" s="224"/>
      <c r="FPA250" s="224"/>
      <c r="FPB250" s="335"/>
      <c r="FPC250" s="335"/>
      <c r="FPD250" s="224"/>
      <c r="FPE250" s="389"/>
      <c r="FPF250" s="389"/>
      <c r="FPG250" s="333"/>
      <c r="FPH250" s="334"/>
      <c r="FPI250" s="389"/>
      <c r="FPJ250" s="224"/>
      <c r="FPK250" s="224"/>
      <c r="FPL250" s="335"/>
      <c r="FPM250" s="335"/>
      <c r="FPN250" s="224"/>
      <c r="FPO250" s="389"/>
      <c r="FPP250" s="389"/>
      <c r="FPQ250" s="333"/>
      <c r="FPR250" s="334"/>
      <c r="FPS250" s="389"/>
      <c r="FPT250" s="224"/>
      <c r="FPU250" s="224"/>
      <c r="FPV250" s="335"/>
      <c r="FPW250" s="335"/>
      <c r="FPX250" s="224"/>
      <c r="FPY250" s="389"/>
      <c r="FPZ250" s="389"/>
      <c r="FQA250" s="333"/>
      <c r="FQB250" s="334"/>
      <c r="FQC250" s="389"/>
      <c r="FQD250" s="224"/>
      <c r="FQE250" s="224"/>
      <c r="FQF250" s="335"/>
      <c r="FQG250" s="335"/>
      <c r="FQH250" s="224"/>
      <c r="FQI250" s="389"/>
      <c r="FQJ250" s="389"/>
      <c r="FQK250" s="333"/>
      <c r="FQL250" s="334"/>
      <c r="FQM250" s="389"/>
      <c r="FQN250" s="224"/>
      <c r="FQO250" s="224"/>
      <c r="FQP250" s="335"/>
      <c r="FQQ250" s="335"/>
      <c r="FQR250" s="224"/>
      <c r="FQS250" s="389"/>
      <c r="FQT250" s="389"/>
      <c r="FQU250" s="333"/>
      <c r="FQV250" s="334"/>
      <c r="FQW250" s="389"/>
      <c r="FQX250" s="224"/>
      <c r="FQY250" s="224"/>
      <c r="FQZ250" s="335"/>
      <c r="FRA250" s="335"/>
      <c r="FRB250" s="224"/>
      <c r="FRC250" s="389"/>
      <c r="FRD250" s="389"/>
      <c r="FRE250" s="333"/>
      <c r="FRF250" s="334"/>
      <c r="FRG250" s="389"/>
      <c r="FRH250" s="224"/>
      <c r="FRI250" s="224"/>
      <c r="FRJ250" s="335"/>
      <c r="FRK250" s="335"/>
      <c r="FRL250" s="224"/>
      <c r="FRM250" s="389"/>
      <c r="FRN250" s="389"/>
      <c r="FRO250" s="333"/>
      <c r="FRP250" s="334"/>
      <c r="FRQ250" s="389"/>
      <c r="FRR250" s="224"/>
      <c r="FRS250" s="224"/>
      <c r="FRT250" s="335"/>
      <c r="FRU250" s="335"/>
      <c r="FRV250" s="224"/>
      <c r="FRW250" s="389"/>
      <c r="FRX250" s="389"/>
      <c r="FRY250" s="333"/>
      <c r="FRZ250" s="334"/>
      <c r="FSA250" s="389"/>
      <c r="FSB250" s="224"/>
      <c r="FSC250" s="224"/>
      <c r="FSD250" s="335"/>
      <c r="FSE250" s="335"/>
      <c r="FSF250" s="224"/>
      <c r="FSG250" s="389"/>
      <c r="FSH250" s="389"/>
      <c r="FSI250" s="333"/>
      <c r="FSJ250" s="334"/>
      <c r="FSK250" s="389"/>
      <c r="FSL250" s="224"/>
      <c r="FSM250" s="224"/>
      <c r="FSN250" s="335"/>
      <c r="FSO250" s="335"/>
      <c r="FSP250" s="224"/>
      <c r="FSQ250" s="389"/>
      <c r="FSR250" s="389"/>
      <c r="FSS250" s="333"/>
      <c r="FST250" s="334"/>
      <c r="FSU250" s="389"/>
      <c r="FSV250" s="224"/>
      <c r="FSW250" s="224"/>
      <c r="FSX250" s="335"/>
      <c r="FSY250" s="335"/>
      <c r="FSZ250" s="224"/>
      <c r="FTA250" s="389"/>
      <c r="FTB250" s="389"/>
      <c r="FTC250" s="333"/>
      <c r="FTD250" s="334"/>
      <c r="FTE250" s="389"/>
      <c r="FTF250" s="224"/>
      <c r="FTG250" s="224"/>
      <c r="FTH250" s="335"/>
      <c r="FTI250" s="335"/>
      <c r="FTJ250" s="224"/>
      <c r="FTK250" s="389"/>
      <c r="FTL250" s="389"/>
      <c r="FTM250" s="333"/>
      <c r="FTN250" s="334"/>
      <c r="FTO250" s="389"/>
      <c r="FTP250" s="224"/>
      <c r="FTQ250" s="224"/>
      <c r="FTR250" s="335"/>
      <c r="FTS250" s="335"/>
      <c r="FTT250" s="224"/>
      <c r="FTU250" s="389"/>
      <c r="FTV250" s="389"/>
      <c r="FTW250" s="333"/>
      <c r="FTX250" s="334"/>
      <c r="FTY250" s="389"/>
      <c r="FTZ250" s="224"/>
      <c r="FUA250" s="224"/>
      <c r="FUB250" s="335"/>
      <c r="FUC250" s="335"/>
      <c r="FUD250" s="224"/>
      <c r="FUE250" s="389"/>
      <c r="FUF250" s="389"/>
      <c r="FUG250" s="333"/>
      <c r="FUH250" s="334"/>
      <c r="FUI250" s="389"/>
      <c r="FUJ250" s="224"/>
      <c r="FUK250" s="224"/>
      <c r="FUL250" s="335"/>
      <c r="FUM250" s="335"/>
      <c r="FUN250" s="224"/>
      <c r="FUO250" s="389"/>
      <c r="FUP250" s="389"/>
      <c r="FUQ250" s="333"/>
      <c r="FUR250" s="334"/>
      <c r="FUS250" s="389"/>
      <c r="FUT250" s="224"/>
      <c r="FUU250" s="224"/>
      <c r="FUV250" s="335"/>
      <c r="FUW250" s="335"/>
      <c r="FUX250" s="224"/>
      <c r="FUY250" s="389"/>
      <c r="FUZ250" s="389"/>
      <c r="FVA250" s="333"/>
      <c r="FVB250" s="334"/>
      <c r="FVC250" s="389"/>
      <c r="FVD250" s="224"/>
      <c r="FVE250" s="224"/>
      <c r="FVF250" s="335"/>
      <c r="FVG250" s="335"/>
      <c r="FVH250" s="224"/>
      <c r="FVI250" s="389"/>
      <c r="FVJ250" s="389"/>
      <c r="FVK250" s="333"/>
      <c r="FVL250" s="334"/>
      <c r="FVM250" s="389"/>
      <c r="FVN250" s="224"/>
      <c r="FVO250" s="224"/>
      <c r="FVP250" s="335"/>
      <c r="FVQ250" s="335"/>
      <c r="FVR250" s="224"/>
      <c r="FVS250" s="389"/>
      <c r="FVT250" s="389"/>
      <c r="FVU250" s="333"/>
      <c r="FVV250" s="334"/>
      <c r="FVW250" s="389"/>
      <c r="FVX250" s="224"/>
      <c r="FVY250" s="224"/>
      <c r="FVZ250" s="335"/>
      <c r="FWA250" s="335"/>
      <c r="FWB250" s="224"/>
      <c r="FWC250" s="389"/>
      <c r="FWD250" s="389"/>
      <c r="FWE250" s="333"/>
      <c r="FWF250" s="334"/>
      <c r="FWG250" s="389"/>
      <c r="FWH250" s="224"/>
      <c r="FWI250" s="224"/>
      <c r="FWJ250" s="335"/>
      <c r="FWK250" s="335"/>
      <c r="FWL250" s="224"/>
      <c r="FWM250" s="389"/>
      <c r="FWN250" s="389"/>
      <c r="FWO250" s="333"/>
      <c r="FWP250" s="334"/>
      <c r="FWQ250" s="389"/>
      <c r="FWR250" s="224"/>
      <c r="FWS250" s="224"/>
      <c r="FWT250" s="335"/>
      <c r="FWU250" s="335"/>
      <c r="FWV250" s="224"/>
      <c r="FWW250" s="389"/>
      <c r="FWX250" s="389"/>
      <c r="FWY250" s="333"/>
      <c r="FWZ250" s="334"/>
      <c r="FXA250" s="389"/>
      <c r="FXB250" s="224"/>
      <c r="FXC250" s="224"/>
      <c r="FXD250" s="335"/>
      <c r="FXE250" s="335"/>
      <c r="FXF250" s="224"/>
      <c r="FXG250" s="389"/>
      <c r="FXH250" s="389"/>
      <c r="FXI250" s="333"/>
      <c r="FXJ250" s="334"/>
      <c r="FXK250" s="389"/>
      <c r="FXL250" s="224"/>
      <c r="FXM250" s="224"/>
      <c r="FXN250" s="335"/>
      <c r="FXO250" s="335"/>
      <c r="FXP250" s="224"/>
      <c r="FXQ250" s="389"/>
      <c r="FXR250" s="389"/>
      <c r="FXS250" s="333"/>
      <c r="FXT250" s="334"/>
      <c r="FXU250" s="389"/>
      <c r="FXV250" s="224"/>
      <c r="FXW250" s="224"/>
      <c r="FXX250" s="335"/>
      <c r="FXY250" s="335"/>
      <c r="FXZ250" s="224"/>
      <c r="FYA250" s="389"/>
      <c r="FYB250" s="389"/>
      <c r="FYC250" s="333"/>
      <c r="FYD250" s="334"/>
      <c r="FYE250" s="389"/>
      <c r="FYF250" s="224"/>
      <c r="FYG250" s="224"/>
      <c r="FYH250" s="335"/>
      <c r="FYI250" s="335"/>
      <c r="FYJ250" s="224"/>
      <c r="FYK250" s="389"/>
      <c r="FYL250" s="389"/>
      <c r="FYM250" s="333"/>
      <c r="FYN250" s="334"/>
      <c r="FYO250" s="389"/>
      <c r="FYP250" s="224"/>
      <c r="FYQ250" s="224"/>
      <c r="FYR250" s="335"/>
      <c r="FYS250" s="335"/>
      <c r="FYT250" s="224"/>
      <c r="FYU250" s="389"/>
      <c r="FYV250" s="389"/>
      <c r="FYW250" s="333"/>
      <c r="FYX250" s="334"/>
      <c r="FYY250" s="389"/>
      <c r="FYZ250" s="224"/>
      <c r="FZA250" s="224"/>
      <c r="FZB250" s="335"/>
      <c r="FZC250" s="335"/>
      <c r="FZD250" s="224"/>
      <c r="FZE250" s="389"/>
      <c r="FZF250" s="389"/>
      <c r="FZG250" s="333"/>
      <c r="FZH250" s="334"/>
      <c r="FZI250" s="389"/>
      <c r="FZJ250" s="224"/>
      <c r="FZK250" s="224"/>
      <c r="FZL250" s="335"/>
      <c r="FZM250" s="335"/>
      <c r="FZN250" s="224"/>
      <c r="FZO250" s="389"/>
      <c r="FZP250" s="389"/>
      <c r="FZQ250" s="333"/>
      <c r="FZR250" s="334"/>
      <c r="FZS250" s="389"/>
      <c r="FZT250" s="224"/>
      <c r="FZU250" s="224"/>
      <c r="FZV250" s="335"/>
      <c r="FZW250" s="335"/>
      <c r="FZX250" s="224"/>
      <c r="FZY250" s="389"/>
      <c r="FZZ250" s="389"/>
      <c r="GAA250" s="333"/>
      <c r="GAB250" s="334"/>
      <c r="GAC250" s="389"/>
      <c r="GAD250" s="224"/>
      <c r="GAE250" s="224"/>
      <c r="GAF250" s="335"/>
      <c r="GAG250" s="335"/>
      <c r="GAH250" s="224"/>
      <c r="GAI250" s="389"/>
      <c r="GAJ250" s="389"/>
      <c r="GAK250" s="333"/>
      <c r="GAL250" s="334"/>
      <c r="GAM250" s="389"/>
      <c r="GAN250" s="224"/>
      <c r="GAO250" s="224"/>
      <c r="GAP250" s="335"/>
      <c r="GAQ250" s="335"/>
      <c r="GAR250" s="224"/>
      <c r="GAS250" s="389"/>
      <c r="GAT250" s="389"/>
      <c r="GAU250" s="333"/>
      <c r="GAV250" s="334"/>
      <c r="GAW250" s="389"/>
      <c r="GAX250" s="224"/>
      <c r="GAY250" s="224"/>
      <c r="GAZ250" s="335"/>
      <c r="GBA250" s="335"/>
      <c r="GBB250" s="224"/>
      <c r="GBC250" s="389"/>
      <c r="GBD250" s="389"/>
      <c r="GBE250" s="333"/>
      <c r="GBF250" s="334"/>
      <c r="GBG250" s="389"/>
      <c r="GBH250" s="224"/>
      <c r="GBI250" s="224"/>
      <c r="GBJ250" s="335"/>
      <c r="GBK250" s="335"/>
      <c r="GBL250" s="224"/>
      <c r="GBM250" s="389"/>
      <c r="GBN250" s="389"/>
      <c r="GBO250" s="333"/>
      <c r="GBP250" s="334"/>
      <c r="GBQ250" s="389"/>
      <c r="GBR250" s="224"/>
      <c r="GBS250" s="224"/>
      <c r="GBT250" s="335"/>
      <c r="GBU250" s="335"/>
      <c r="GBV250" s="224"/>
      <c r="GBW250" s="389"/>
      <c r="GBX250" s="389"/>
      <c r="GBY250" s="333"/>
      <c r="GBZ250" s="334"/>
      <c r="GCA250" s="389"/>
      <c r="GCB250" s="224"/>
      <c r="GCC250" s="224"/>
      <c r="GCD250" s="335"/>
      <c r="GCE250" s="335"/>
      <c r="GCF250" s="224"/>
      <c r="GCG250" s="389"/>
      <c r="GCH250" s="389"/>
      <c r="GCI250" s="333"/>
      <c r="GCJ250" s="334"/>
      <c r="GCK250" s="389"/>
      <c r="GCL250" s="224"/>
      <c r="GCM250" s="224"/>
      <c r="GCN250" s="335"/>
      <c r="GCO250" s="335"/>
      <c r="GCP250" s="224"/>
      <c r="GCQ250" s="389"/>
      <c r="GCR250" s="389"/>
      <c r="GCS250" s="333"/>
      <c r="GCT250" s="334"/>
      <c r="GCU250" s="389"/>
      <c r="GCV250" s="224"/>
      <c r="GCW250" s="224"/>
      <c r="GCX250" s="335"/>
      <c r="GCY250" s="335"/>
      <c r="GCZ250" s="224"/>
      <c r="GDA250" s="389"/>
      <c r="GDB250" s="389"/>
      <c r="GDC250" s="333"/>
      <c r="GDD250" s="334"/>
      <c r="GDE250" s="389"/>
      <c r="GDF250" s="224"/>
      <c r="GDG250" s="224"/>
      <c r="GDH250" s="335"/>
      <c r="GDI250" s="335"/>
      <c r="GDJ250" s="224"/>
      <c r="GDK250" s="389"/>
      <c r="GDL250" s="389"/>
      <c r="GDM250" s="333"/>
      <c r="GDN250" s="334"/>
      <c r="GDO250" s="389"/>
      <c r="GDP250" s="224"/>
      <c r="GDQ250" s="224"/>
      <c r="GDR250" s="335"/>
      <c r="GDS250" s="335"/>
      <c r="GDT250" s="224"/>
      <c r="GDU250" s="389"/>
      <c r="GDV250" s="389"/>
      <c r="GDW250" s="333"/>
      <c r="GDX250" s="334"/>
      <c r="GDY250" s="389"/>
      <c r="GDZ250" s="224"/>
      <c r="GEA250" s="224"/>
      <c r="GEB250" s="335"/>
      <c r="GEC250" s="335"/>
      <c r="GED250" s="224"/>
      <c r="GEE250" s="389"/>
      <c r="GEF250" s="389"/>
      <c r="GEG250" s="333"/>
      <c r="GEH250" s="334"/>
      <c r="GEI250" s="389"/>
      <c r="GEJ250" s="224"/>
      <c r="GEK250" s="224"/>
      <c r="GEL250" s="335"/>
      <c r="GEM250" s="335"/>
      <c r="GEN250" s="224"/>
      <c r="GEO250" s="389"/>
      <c r="GEP250" s="389"/>
      <c r="GEQ250" s="333"/>
      <c r="GER250" s="334"/>
      <c r="GES250" s="389"/>
      <c r="GET250" s="224"/>
      <c r="GEU250" s="224"/>
      <c r="GEV250" s="335"/>
      <c r="GEW250" s="335"/>
      <c r="GEX250" s="224"/>
      <c r="GEY250" s="389"/>
      <c r="GEZ250" s="389"/>
      <c r="GFA250" s="333"/>
      <c r="GFB250" s="334"/>
      <c r="GFC250" s="389"/>
      <c r="GFD250" s="224"/>
      <c r="GFE250" s="224"/>
      <c r="GFF250" s="335"/>
      <c r="GFG250" s="335"/>
      <c r="GFH250" s="224"/>
      <c r="GFI250" s="389"/>
      <c r="GFJ250" s="389"/>
      <c r="GFK250" s="333"/>
      <c r="GFL250" s="334"/>
      <c r="GFM250" s="389"/>
      <c r="GFN250" s="224"/>
      <c r="GFO250" s="224"/>
      <c r="GFP250" s="335"/>
      <c r="GFQ250" s="335"/>
      <c r="GFR250" s="224"/>
      <c r="GFS250" s="389"/>
      <c r="GFT250" s="389"/>
      <c r="GFU250" s="333"/>
      <c r="GFV250" s="334"/>
      <c r="GFW250" s="389"/>
      <c r="GFX250" s="224"/>
      <c r="GFY250" s="224"/>
      <c r="GFZ250" s="335"/>
      <c r="GGA250" s="335"/>
      <c r="GGB250" s="224"/>
      <c r="GGC250" s="389"/>
      <c r="GGD250" s="389"/>
      <c r="GGE250" s="333"/>
      <c r="GGF250" s="334"/>
      <c r="GGG250" s="389"/>
      <c r="GGH250" s="224"/>
      <c r="GGI250" s="224"/>
      <c r="GGJ250" s="335"/>
      <c r="GGK250" s="335"/>
      <c r="GGL250" s="224"/>
      <c r="GGM250" s="389"/>
      <c r="GGN250" s="389"/>
      <c r="GGO250" s="333"/>
      <c r="GGP250" s="334"/>
      <c r="GGQ250" s="389"/>
      <c r="GGR250" s="224"/>
      <c r="GGS250" s="224"/>
      <c r="GGT250" s="335"/>
      <c r="GGU250" s="335"/>
      <c r="GGV250" s="224"/>
      <c r="GGW250" s="389"/>
      <c r="GGX250" s="389"/>
      <c r="GGY250" s="333"/>
      <c r="GGZ250" s="334"/>
      <c r="GHA250" s="389"/>
      <c r="GHB250" s="224"/>
      <c r="GHC250" s="224"/>
      <c r="GHD250" s="335"/>
      <c r="GHE250" s="335"/>
      <c r="GHF250" s="224"/>
      <c r="GHG250" s="389"/>
      <c r="GHH250" s="389"/>
      <c r="GHI250" s="333"/>
      <c r="GHJ250" s="334"/>
      <c r="GHK250" s="389"/>
      <c r="GHL250" s="224"/>
      <c r="GHM250" s="224"/>
      <c r="GHN250" s="335"/>
      <c r="GHO250" s="335"/>
      <c r="GHP250" s="224"/>
      <c r="GHQ250" s="389"/>
      <c r="GHR250" s="389"/>
      <c r="GHS250" s="333"/>
      <c r="GHT250" s="334"/>
      <c r="GHU250" s="389"/>
      <c r="GHV250" s="224"/>
      <c r="GHW250" s="224"/>
      <c r="GHX250" s="335"/>
      <c r="GHY250" s="335"/>
      <c r="GHZ250" s="224"/>
      <c r="GIA250" s="389"/>
      <c r="GIB250" s="389"/>
      <c r="GIC250" s="333"/>
      <c r="GID250" s="334"/>
      <c r="GIE250" s="389"/>
      <c r="GIF250" s="224"/>
      <c r="GIG250" s="224"/>
      <c r="GIH250" s="335"/>
      <c r="GII250" s="335"/>
      <c r="GIJ250" s="224"/>
      <c r="GIK250" s="389"/>
      <c r="GIL250" s="389"/>
      <c r="GIM250" s="333"/>
      <c r="GIN250" s="334"/>
      <c r="GIO250" s="389"/>
      <c r="GIP250" s="224"/>
      <c r="GIQ250" s="224"/>
      <c r="GIR250" s="335"/>
      <c r="GIS250" s="335"/>
      <c r="GIT250" s="224"/>
      <c r="GIU250" s="389"/>
      <c r="GIV250" s="389"/>
      <c r="GIW250" s="333"/>
      <c r="GIX250" s="334"/>
      <c r="GIY250" s="389"/>
      <c r="GIZ250" s="224"/>
      <c r="GJA250" s="224"/>
      <c r="GJB250" s="335"/>
      <c r="GJC250" s="335"/>
      <c r="GJD250" s="224"/>
      <c r="GJE250" s="389"/>
      <c r="GJF250" s="389"/>
      <c r="GJG250" s="333"/>
      <c r="GJH250" s="334"/>
      <c r="GJI250" s="389"/>
      <c r="GJJ250" s="224"/>
      <c r="GJK250" s="224"/>
      <c r="GJL250" s="335"/>
      <c r="GJM250" s="335"/>
      <c r="GJN250" s="224"/>
      <c r="GJO250" s="389"/>
      <c r="GJP250" s="389"/>
      <c r="GJQ250" s="333"/>
      <c r="GJR250" s="334"/>
      <c r="GJS250" s="389"/>
      <c r="GJT250" s="224"/>
      <c r="GJU250" s="224"/>
      <c r="GJV250" s="335"/>
      <c r="GJW250" s="335"/>
      <c r="GJX250" s="224"/>
      <c r="GJY250" s="389"/>
      <c r="GJZ250" s="389"/>
      <c r="GKA250" s="333"/>
      <c r="GKB250" s="334"/>
      <c r="GKC250" s="389"/>
      <c r="GKD250" s="224"/>
      <c r="GKE250" s="224"/>
      <c r="GKF250" s="335"/>
      <c r="GKG250" s="335"/>
      <c r="GKH250" s="224"/>
      <c r="GKI250" s="389"/>
      <c r="GKJ250" s="389"/>
      <c r="GKK250" s="333"/>
      <c r="GKL250" s="334"/>
      <c r="GKM250" s="389"/>
      <c r="GKN250" s="224"/>
      <c r="GKO250" s="224"/>
      <c r="GKP250" s="335"/>
      <c r="GKQ250" s="335"/>
      <c r="GKR250" s="224"/>
      <c r="GKS250" s="389"/>
      <c r="GKT250" s="389"/>
      <c r="GKU250" s="333"/>
      <c r="GKV250" s="334"/>
      <c r="GKW250" s="389"/>
      <c r="GKX250" s="224"/>
      <c r="GKY250" s="224"/>
      <c r="GKZ250" s="335"/>
      <c r="GLA250" s="335"/>
      <c r="GLB250" s="224"/>
      <c r="GLC250" s="389"/>
      <c r="GLD250" s="389"/>
      <c r="GLE250" s="333"/>
      <c r="GLF250" s="334"/>
      <c r="GLG250" s="389"/>
      <c r="GLH250" s="224"/>
      <c r="GLI250" s="224"/>
      <c r="GLJ250" s="335"/>
      <c r="GLK250" s="335"/>
      <c r="GLL250" s="224"/>
      <c r="GLM250" s="389"/>
      <c r="GLN250" s="389"/>
      <c r="GLO250" s="333"/>
      <c r="GLP250" s="334"/>
      <c r="GLQ250" s="389"/>
      <c r="GLR250" s="224"/>
      <c r="GLS250" s="224"/>
      <c r="GLT250" s="335"/>
      <c r="GLU250" s="335"/>
      <c r="GLV250" s="224"/>
      <c r="GLW250" s="389"/>
      <c r="GLX250" s="389"/>
      <c r="GLY250" s="333"/>
      <c r="GLZ250" s="334"/>
      <c r="GMA250" s="389"/>
      <c r="GMB250" s="224"/>
      <c r="GMC250" s="224"/>
      <c r="GMD250" s="335"/>
      <c r="GME250" s="335"/>
      <c r="GMF250" s="224"/>
      <c r="GMG250" s="389"/>
      <c r="GMH250" s="389"/>
      <c r="GMI250" s="333"/>
      <c r="GMJ250" s="334"/>
      <c r="GMK250" s="389"/>
      <c r="GML250" s="224"/>
      <c r="GMM250" s="224"/>
      <c r="GMN250" s="335"/>
      <c r="GMO250" s="335"/>
      <c r="GMP250" s="224"/>
      <c r="GMQ250" s="389"/>
      <c r="GMR250" s="389"/>
      <c r="GMS250" s="333"/>
      <c r="GMT250" s="334"/>
      <c r="GMU250" s="389"/>
      <c r="GMV250" s="224"/>
      <c r="GMW250" s="224"/>
      <c r="GMX250" s="335"/>
      <c r="GMY250" s="335"/>
      <c r="GMZ250" s="224"/>
      <c r="GNA250" s="389"/>
      <c r="GNB250" s="389"/>
      <c r="GNC250" s="333"/>
      <c r="GND250" s="334"/>
      <c r="GNE250" s="389"/>
      <c r="GNF250" s="224"/>
      <c r="GNG250" s="224"/>
      <c r="GNH250" s="335"/>
      <c r="GNI250" s="335"/>
      <c r="GNJ250" s="224"/>
      <c r="GNK250" s="389"/>
      <c r="GNL250" s="389"/>
      <c r="GNM250" s="333"/>
      <c r="GNN250" s="334"/>
      <c r="GNO250" s="389"/>
      <c r="GNP250" s="224"/>
      <c r="GNQ250" s="224"/>
      <c r="GNR250" s="335"/>
      <c r="GNS250" s="335"/>
      <c r="GNT250" s="224"/>
      <c r="GNU250" s="389"/>
      <c r="GNV250" s="389"/>
      <c r="GNW250" s="333"/>
      <c r="GNX250" s="334"/>
      <c r="GNY250" s="389"/>
      <c r="GNZ250" s="224"/>
      <c r="GOA250" s="224"/>
      <c r="GOB250" s="335"/>
      <c r="GOC250" s="335"/>
      <c r="GOD250" s="224"/>
      <c r="GOE250" s="389"/>
      <c r="GOF250" s="389"/>
      <c r="GOG250" s="333"/>
      <c r="GOH250" s="334"/>
      <c r="GOI250" s="389"/>
      <c r="GOJ250" s="224"/>
      <c r="GOK250" s="224"/>
      <c r="GOL250" s="335"/>
      <c r="GOM250" s="335"/>
      <c r="GON250" s="224"/>
      <c r="GOO250" s="389"/>
      <c r="GOP250" s="389"/>
      <c r="GOQ250" s="333"/>
      <c r="GOR250" s="334"/>
      <c r="GOS250" s="389"/>
      <c r="GOT250" s="224"/>
      <c r="GOU250" s="224"/>
      <c r="GOV250" s="335"/>
      <c r="GOW250" s="335"/>
      <c r="GOX250" s="224"/>
      <c r="GOY250" s="389"/>
      <c r="GOZ250" s="389"/>
      <c r="GPA250" s="333"/>
      <c r="GPB250" s="334"/>
      <c r="GPC250" s="389"/>
      <c r="GPD250" s="224"/>
      <c r="GPE250" s="224"/>
      <c r="GPF250" s="335"/>
      <c r="GPG250" s="335"/>
      <c r="GPH250" s="224"/>
      <c r="GPI250" s="389"/>
      <c r="GPJ250" s="389"/>
      <c r="GPK250" s="333"/>
      <c r="GPL250" s="334"/>
      <c r="GPM250" s="389"/>
      <c r="GPN250" s="224"/>
      <c r="GPO250" s="224"/>
      <c r="GPP250" s="335"/>
      <c r="GPQ250" s="335"/>
      <c r="GPR250" s="224"/>
      <c r="GPS250" s="389"/>
      <c r="GPT250" s="389"/>
      <c r="GPU250" s="333"/>
      <c r="GPV250" s="334"/>
      <c r="GPW250" s="389"/>
      <c r="GPX250" s="224"/>
      <c r="GPY250" s="224"/>
      <c r="GPZ250" s="335"/>
      <c r="GQA250" s="335"/>
      <c r="GQB250" s="224"/>
      <c r="GQC250" s="389"/>
      <c r="GQD250" s="389"/>
      <c r="GQE250" s="333"/>
      <c r="GQF250" s="334"/>
      <c r="GQG250" s="389"/>
      <c r="GQH250" s="224"/>
      <c r="GQI250" s="224"/>
      <c r="GQJ250" s="335"/>
      <c r="GQK250" s="335"/>
      <c r="GQL250" s="224"/>
      <c r="GQM250" s="389"/>
      <c r="GQN250" s="389"/>
      <c r="GQO250" s="333"/>
      <c r="GQP250" s="334"/>
      <c r="GQQ250" s="389"/>
      <c r="GQR250" s="224"/>
      <c r="GQS250" s="224"/>
      <c r="GQT250" s="335"/>
      <c r="GQU250" s="335"/>
      <c r="GQV250" s="224"/>
      <c r="GQW250" s="389"/>
      <c r="GQX250" s="389"/>
      <c r="GQY250" s="333"/>
      <c r="GQZ250" s="334"/>
      <c r="GRA250" s="389"/>
      <c r="GRB250" s="224"/>
      <c r="GRC250" s="224"/>
      <c r="GRD250" s="335"/>
      <c r="GRE250" s="335"/>
      <c r="GRF250" s="224"/>
      <c r="GRG250" s="389"/>
      <c r="GRH250" s="389"/>
      <c r="GRI250" s="333"/>
      <c r="GRJ250" s="334"/>
      <c r="GRK250" s="389"/>
      <c r="GRL250" s="224"/>
      <c r="GRM250" s="224"/>
      <c r="GRN250" s="335"/>
      <c r="GRO250" s="335"/>
      <c r="GRP250" s="224"/>
      <c r="GRQ250" s="389"/>
      <c r="GRR250" s="389"/>
      <c r="GRS250" s="333"/>
      <c r="GRT250" s="334"/>
      <c r="GRU250" s="389"/>
      <c r="GRV250" s="224"/>
      <c r="GRW250" s="224"/>
      <c r="GRX250" s="335"/>
      <c r="GRY250" s="335"/>
      <c r="GRZ250" s="224"/>
      <c r="GSA250" s="389"/>
      <c r="GSB250" s="389"/>
      <c r="GSC250" s="333"/>
      <c r="GSD250" s="334"/>
      <c r="GSE250" s="389"/>
      <c r="GSF250" s="224"/>
      <c r="GSG250" s="224"/>
      <c r="GSH250" s="335"/>
      <c r="GSI250" s="335"/>
      <c r="GSJ250" s="224"/>
      <c r="GSK250" s="389"/>
      <c r="GSL250" s="389"/>
      <c r="GSM250" s="333"/>
      <c r="GSN250" s="334"/>
      <c r="GSO250" s="389"/>
      <c r="GSP250" s="224"/>
      <c r="GSQ250" s="224"/>
      <c r="GSR250" s="335"/>
      <c r="GSS250" s="335"/>
      <c r="GST250" s="224"/>
      <c r="GSU250" s="389"/>
      <c r="GSV250" s="389"/>
      <c r="GSW250" s="333"/>
      <c r="GSX250" s="334"/>
      <c r="GSY250" s="389"/>
      <c r="GSZ250" s="224"/>
      <c r="GTA250" s="224"/>
      <c r="GTB250" s="335"/>
      <c r="GTC250" s="335"/>
      <c r="GTD250" s="224"/>
      <c r="GTE250" s="389"/>
      <c r="GTF250" s="389"/>
      <c r="GTG250" s="333"/>
      <c r="GTH250" s="334"/>
      <c r="GTI250" s="389"/>
      <c r="GTJ250" s="224"/>
      <c r="GTK250" s="224"/>
      <c r="GTL250" s="335"/>
      <c r="GTM250" s="335"/>
      <c r="GTN250" s="224"/>
      <c r="GTO250" s="389"/>
      <c r="GTP250" s="389"/>
      <c r="GTQ250" s="333"/>
      <c r="GTR250" s="334"/>
      <c r="GTS250" s="389"/>
      <c r="GTT250" s="224"/>
      <c r="GTU250" s="224"/>
      <c r="GTV250" s="335"/>
      <c r="GTW250" s="335"/>
      <c r="GTX250" s="224"/>
      <c r="GTY250" s="389"/>
      <c r="GTZ250" s="389"/>
      <c r="GUA250" s="333"/>
      <c r="GUB250" s="334"/>
      <c r="GUC250" s="389"/>
      <c r="GUD250" s="224"/>
      <c r="GUE250" s="224"/>
      <c r="GUF250" s="335"/>
      <c r="GUG250" s="335"/>
      <c r="GUH250" s="224"/>
      <c r="GUI250" s="389"/>
      <c r="GUJ250" s="389"/>
      <c r="GUK250" s="333"/>
      <c r="GUL250" s="334"/>
      <c r="GUM250" s="389"/>
      <c r="GUN250" s="224"/>
      <c r="GUO250" s="224"/>
      <c r="GUP250" s="335"/>
      <c r="GUQ250" s="335"/>
      <c r="GUR250" s="224"/>
      <c r="GUS250" s="389"/>
      <c r="GUT250" s="389"/>
      <c r="GUU250" s="333"/>
      <c r="GUV250" s="334"/>
      <c r="GUW250" s="389"/>
      <c r="GUX250" s="224"/>
      <c r="GUY250" s="224"/>
      <c r="GUZ250" s="335"/>
      <c r="GVA250" s="335"/>
      <c r="GVB250" s="224"/>
      <c r="GVC250" s="389"/>
      <c r="GVD250" s="389"/>
      <c r="GVE250" s="333"/>
      <c r="GVF250" s="334"/>
      <c r="GVG250" s="389"/>
      <c r="GVH250" s="224"/>
      <c r="GVI250" s="224"/>
      <c r="GVJ250" s="335"/>
      <c r="GVK250" s="335"/>
      <c r="GVL250" s="224"/>
      <c r="GVM250" s="389"/>
      <c r="GVN250" s="389"/>
      <c r="GVO250" s="333"/>
      <c r="GVP250" s="334"/>
      <c r="GVQ250" s="389"/>
      <c r="GVR250" s="224"/>
      <c r="GVS250" s="224"/>
      <c r="GVT250" s="335"/>
      <c r="GVU250" s="335"/>
      <c r="GVV250" s="224"/>
      <c r="GVW250" s="389"/>
      <c r="GVX250" s="389"/>
      <c r="GVY250" s="333"/>
      <c r="GVZ250" s="334"/>
      <c r="GWA250" s="389"/>
      <c r="GWB250" s="224"/>
      <c r="GWC250" s="224"/>
      <c r="GWD250" s="335"/>
      <c r="GWE250" s="335"/>
      <c r="GWF250" s="224"/>
      <c r="GWG250" s="389"/>
      <c r="GWH250" s="389"/>
      <c r="GWI250" s="333"/>
      <c r="GWJ250" s="334"/>
      <c r="GWK250" s="389"/>
      <c r="GWL250" s="224"/>
      <c r="GWM250" s="224"/>
      <c r="GWN250" s="335"/>
      <c r="GWO250" s="335"/>
      <c r="GWP250" s="224"/>
      <c r="GWQ250" s="389"/>
      <c r="GWR250" s="389"/>
      <c r="GWS250" s="333"/>
      <c r="GWT250" s="334"/>
      <c r="GWU250" s="389"/>
      <c r="GWV250" s="224"/>
      <c r="GWW250" s="224"/>
      <c r="GWX250" s="335"/>
      <c r="GWY250" s="335"/>
      <c r="GWZ250" s="224"/>
      <c r="GXA250" s="389"/>
      <c r="GXB250" s="389"/>
      <c r="GXC250" s="333"/>
      <c r="GXD250" s="334"/>
      <c r="GXE250" s="389"/>
      <c r="GXF250" s="224"/>
      <c r="GXG250" s="224"/>
      <c r="GXH250" s="335"/>
      <c r="GXI250" s="335"/>
      <c r="GXJ250" s="224"/>
      <c r="GXK250" s="389"/>
      <c r="GXL250" s="389"/>
      <c r="GXM250" s="333"/>
      <c r="GXN250" s="334"/>
      <c r="GXO250" s="389"/>
      <c r="GXP250" s="224"/>
      <c r="GXQ250" s="224"/>
      <c r="GXR250" s="335"/>
      <c r="GXS250" s="335"/>
      <c r="GXT250" s="224"/>
      <c r="GXU250" s="389"/>
      <c r="GXV250" s="389"/>
      <c r="GXW250" s="333"/>
      <c r="GXX250" s="334"/>
      <c r="GXY250" s="389"/>
      <c r="GXZ250" s="224"/>
      <c r="GYA250" s="224"/>
      <c r="GYB250" s="335"/>
      <c r="GYC250" s="335"/>
      <c r="GYD250" s="224"/>
      <c r="GYE250" s="389"/>
      <c r="GYF250" s="389"/>
      <c r="GYG250" s="333"/>
      <c r="GYH250" s="334"/>
      <c r="GYI250" s="389"/>
      <c r="GYJ250" s="224"/>
      <c r="GYK250" s="224"/>
      <c r="GYL250" s="335"/>
      <c r="GYM250" s="335"/>
      <c r="GYN250" s="224"/>
      <c r="GYO250" s="389"/>
      <c r="GYP250" s="389"/>
      <c r="GYQ250" s="333"/>
      <c r="GYR250" s="334"/>
      <c r="GYS250" s="389"/>
      <c r="GYT250" s="224"/>
      <c r="GYU250" s="224"/>
      <c r="GYV250" s="335"/>
      <c r="GYW250" s="335"/>
      <c r="GYX250" s="224"/>
      <c r="GYY250" s="389"/>
      <c r="GYZ250" s="389"/>
      <c r="GZA250" s="333"/>
      <c r="GZB250" s="334"/>
      <c r="GZC250" s="389"/>
      <c r="GZD250" s="224"/>
      <c r="GZE250" s="224"/>
      <c r="GZF250" s="335"/>
      <c r="GZG250" s="335"/>
      <c r="GZH250" s="224"/>
      <c r="GZI250" s="389"/>
      <c r="GZJ250" s="389"/>
      <c r="GZK250" s="333"/>
      <c r="GZL250" s="334"/>
      <c r="GZM250" s="389"/>
      <c r="GZN250" s="224"/>
      <c r="GZO250" s="224"/>
      <c r="GZP250" s="335"/>
      <c r="GZQ250" s="335"/>
      <c r="GZR250" s="224"/>
      <c r="GZS250" s="389"/>
      <c r="GZT250" s="389"/>
      <c r="GZU250" s="333"/>
      <c r="GZV250" s="334"/>
      <c r="GZW250" s="389"/>
      <c r="GZX250" s="224"/>
      <c r="GZY250" s="224"/>
      <c r="GZZ250" s="335"/>
      <c r="HAA250" s="335"/>
      <c r="HAB250" s="224"/>
      <c r="HAC250" s="389"/>
      <c r="HAD250" s="389"/>
      <c r="HAE250" s="333"/>
      <c r="HAF250" s="334"/>
      <c r="HAG250" s="389"/>
      <c r="HAH250" s="224"/>
      <c r="HAI250" s="224"/>
      <c r="HAJ250" s="335"/>
      <c r="HAK250" s="335"/>
      <c r="HAL250" s="224"/>
      <c r="HAM250" s="389"/>
      <c r="HAN250" s="389"/>
      <c r="HAO250" s="333"/>
      <c r="HAP250" s="334"/>
      <c r="HAQ250" s="389"/>
      <c r="HAR250" s="224"/>
      <c r="HAS250" s="224"/>
      <c r="HAT250" s="335"/>
      <c r="HAU250" s="335"/>
      <c r="HAV250" s="224"/>
      <c r="HAW250" s="389"/>
      <c r="HAX250" s="389"/>
      <c r="HAY250" s="333"/>
      <c r="HAZ250" s="334"/>
      <c r="HBA250" s="389"/>
      <c r="HBB250" s="224"/>
      <c r="HBC250" s="224"/>
      <c r="HBD250" s="335"/>
      <c r="HBE250" s="335"/>
      <c r="HBF250" s="224"/>
      <c r="HBG250" s="389"/>
      <c r="HBH250" s="389"/>
      <c r="HBI250" s="333"/>
      <c r="HBJ250" s="334"/>
      <c r="HBK250" s="389"/>
      <c r="HBL250" s="224"/>
      <c r="HBM250" s="224"/>
      <c r="HBN250" s="335"/>
      <c r="HBO250" s="335"/>
      <c r="HBP250" s="224"/>
      <c r="HBQ250" s="389"/>
      <c r="HBR250" s="389"/>
      <c r="HBS250" s="333"/>
      <c r="HBT250" s="334"/>
      <c r="HBU250" s="389"/>
      <c r="HBV250" s="224"/>
      <c r="HBW250" s="224"/>
      <c r="HBX250" s="335"/>
      <c r="HBY250" s="335"/>
      <c r="HBZ250" s="224"/>
      <c r="HCA250" s="389"/>
      <c r="HCB250" s="389"/>
      <c r="HCC250" s="333"/>
      <c r="HCD250" s="334"/>
      <c r="HCE250" s="389"/>
      <c r="HCF250" s="224"/>
      <c r="HCG250" s="224"/>
      <c r="HCH250" s="335"/>
      <c r="HCI250" s="335"/>
      <c r="HCJ250" s="224"/>
      <c r="HCK250" s="389"/>
      <c r="HCL250" s="389"/>
      <c r="HCM250" s="333"/>
      <c r="HCN250" s="334"/>
      <c r="HCO250" s="389"/>
      <c r="HCP250" s="224"/>
      <c r="HCQ250" s="224"/>
      <c r="HCR250" s="335"/>
      <c r="HCS250" s="335"/>
      <c r="HCT250" s="224"/>
      <c r="HCU250" s="389"/>
      <c r="HCV250" s="389"/>
      <c r="HCW250" s="333"/>
      <c r="HCX250" s="334"/>
      <c r="HCY250" s="389"/>
      <c r="HCZ250" s="224"/>
      <c r="HDA250" s="224"/>
      <c r="HDB250" s="335"/>
      <c r="HDC250" s="335"/>
      <c r="HDD250" s="224"/>
      <c r="HDE250" s="389"/>
      <c r="HDF250" s="389"/>
      <c r="HDG250" s="333"/>
      <c r="HDH250" s="334"/>
      <c r="HDI250" s="389"/>
      <c r="HDJ250" s="224"/>
      <c r="HDK250" s="224"/>
      <c r="HDL250" s="335"/>
      <c r="HDM250" s="335"/>
      <c r="HDN250" s="224"/>
      <c r="HDO250" s="389"/>
      <c r="HDP250" s="389"/>
      <c r="HDQ250" s="333"/>
      <c r="HDR250" s="334"/>
      <c r="HDS250" s="389"/>
      <c r="HDT250" s="224"/>
      <c r="HDU250" s="224"/>
      <c r="HDV250" s="335"/>
      <c r="HDW250" s="335"/>
      <c r="HDX250" s="224"/>
      <c r="HDY250" s="389"/>
      <c r="HDZ250" s="389"/>
      <c r="HEA250" s="333"/>
      <c r="HEB250" s="334"/>
      <c r="HEC250" s="389"/>
      <c r="HED250" s="224"/>
      <c r="HEE250" s="224"/>
      <c r="HEF250" s="335"/>
      <c r="HEG250" s="335"/>
      <c r="HEH250" s="224"/>
      <c r="HEI250" s="389"/>
      <c r="HEJ250" s="389"/>
      <c r="HEK250" s="333"/>
      <c r="HEL250" s="334"/>
      <c r="HEM250" s="389"/>
      <c r="HEN250" s="224"/>
      <c r="HEO250" s="224"/>
      <c r="HEP250" s="335"/>
      <c r="HEQ250" s="335"/>
      <c r="HER250" s="224"/>
      <c r="HES250" s="389"/>
      <c r="HET250" s="389"/>
      <c r="HEU250" s="333"/>
      <c r="HEV250" s="334"/>
      <c r="HEW250" s="389"/>
      <c r="HEX250" s="224"/>
      <c r="HEY250" s="224"/>
      <c r="HEZ250" s="335"/>
      <c r="HFA250" s="335"/>
      <c r="HFB250" s="224"/>
      <c r="HFC250" s="389"/>
      <c r="HFD250" s="389"/>
      <c r="HFE250" s="333"/>
      <c r="HFF250" s="334"/>
      <c r="HFG250" s="389"/>
      <c r="HFH250" s="224"/>
      <c r="HFI250" s="224"/>
      <c r="HFJ250" s="335"/>
      <c r="HFK250" s="335"/>
      <c r="HFL250" s="224"/>
      <c r="HFM250" s="389"/>
      <c r="HFN250" s="389"/>
      <c r="HFO250" s="333"/>
      <c r="HFP250" s="334"/>
      <c r="HFQ250" s="389"/>
      <c r="HFR250" s="224"/>
      <c r="HFS250" s="224"/>
      <c r="HFT250" s="335"/>
      <c r="HFU250" s="335"/>
      <c r="HFV250" s="224"/>
      <c r="HFW250" s="389"/>
      <c r="HFX250" s="389"/>
      <c r="HFY250" s="333"/>
      <c r="HFZ250" s="334"/>
      <c r="HGA250" s="389"/>
      <c r="HGB250" s="224"/>
      <c r="HGC250" s="224"/>
      <c r="HGD250" s="335"/>
      <c r="HGE250" s="335"/>
      <c r="HGF250" s="224"/>
      <c r="HGG250" s="389"/>
      <c r="HGH250" s="389"/>
      <c r="HGI250" s="333"/>
      <c r="HGJ250" s="334"/>
      <c r="HGK250" s="389"/>
      <c r="HGL250" s="224"/>
      <c r="HGM250" s="224"/>
      <c r="HGN250" s="335"/>
      <c r="HGO250" s="335"/>
      <c r="HGP250" s="224"/>
      <c r="HGQ250" s="389"/>
      <c r="HGR250" s="389"/>
      <c r="HGS250" s="333"/>
      <c r="HGT250" s="334"/>
      <c r="HGU250" s="389"/>
      <c r="HGV250" s="224"/>
      <c r="HGW250" s="224"/>
      <c r="HGX250" s="335"/>
      <c r="HGY250" s="335"/>
      <c r="HGZ250" s="224"/>
      <c r="HHA250" s="389"/>
      <c r="HHB250" s="389"/>
      <c r="HHC250" s="333"/>
      <c r="HHD250" s="334"/>
      <c r="HHE250" s="389"/>
      <c r="HHF250" s="224"/>
      <c r="HHG250" s="224"/>
      <c r="HHH250" s="335"/>
      <c r="HHI250" s="335"/>
      <c r="HHJ250" s="224"/>
      <c r="HHK250" s="389"/>
      <c r="HHL250" s="389"/>
      <c r="HHM250" s="333"/>
      <c r="HHN250" s="334"/>
      <c r="HHO250" s="389"/>
      <c r="HHP250" s="224"/>
      <c r="HHQ250" s="224"/>
      <c r="HHR250" s="335"/>
      <c r="HHS250" s="335"/>
      <c r="HHT250" s="224"/>
      <c r="HHU250" s="389"/>
      <c r="HHV250" s="389"/>
      <c r="HHW250" s="333"/>
      <c r="HHX250" s="334"/>
      <c r="HHY250" s="389"/>
      <c r="HHZ250" s="224"/>
      <c r="HIA250" s="224"/>
      <c r="HIB250" s="335"/>
      <c r="HIC250" s="335"/>
      <c r="HID250" s="224"/>
      <c r="HIE250" s="389"/>
      <c r="HIF250" s="389"/>
      <c r="HIG250" s="333"/>
      <c r="HIH250" s="334"/>
      <c r="HII250" s="389"/>
      <c r="HIJ250" s="224"/>
      <c r="HIK250" s="224"/>
      <c r="HIL250" s="335"/>
      <c r="HIM250" s="335"/>
      <c r="HIN250" s="224"/>
      <c r="HIO250" s="389"/>
      <c r="HIP250" s="389"/>
      <c r="HIQ250" s="333"/>
      <c r="HIR250" s="334"/>
      <c r="HIS250" s="389"/>
      <c r="HIT250" s="224"/>
      <c r="HIU250" s="224"/>
      <c r="HIV250" s="335"/>
      <c r="HIW250" s="335"/>
      <c r="HIX250" s="224"/>
      <c r="HIY250" s="389"/>
      <c r="HIZ250" s="389"/>
      <c r="HJA250" s="333"/>
      <c r="HJB250" s="334"/>
      <c r="HJC250" s="389"/>
      <c r="HJD250" s="224"/>
      <c r="HJE250" s="224"/>
      <c r="HJF250" s="335"/>
      <c r="HJG250" s="335"/>
      <c r="HJH250" s="224"/>
      <c r="HJI250" s="389"/>
      <c r="HJJ250" s="389"/>
      <c r="HJK250" s="333"/>
      <c r="HJL250" s="334"/>
      <c r="HJM250" s="389"/>
      <c r="HJN250" s="224"/>
      <c r="HJO250" s="224"/>
      <c r="HJP250" s="335"/>
      <c r="HJQ250" s="335"/>
      <c r="HJR250" s="224"/>
      <c r="HJS250" s="389"/>
      <c r="HJT250" s="389"/>
      <c r="HJU250" s="333"/>
      <c r="HJV250" s="334"/>
      <c r="HJW250" s="389"/>
      <c r="HJX250" s="224"/>
      <c r="HJY250" s="224"/>
      <c r="HJZ250" s="335"/>
      <c r="HKA250" s="335"/>
      <c r="HKB250" s="224"/>
      <c r="HKC250" s="389"/>
      <c r="HKD250" s="389"/>
      <c r="HKE250" s="333"/>
      <c r="HKF250" s="334"/>
      <c r="HKG250" s="389"/>
      <c r="HKH250" s="224"/>
      <c r="HKI250" s="224"/>
      <c r="HKJ250" s="335"/>
      <c r="HKK250" s="335"/>
      <c r="HKL250" s="224"/>
      <c r="HKM250" s="389"/>
      <c r="HKN250" s="389"/>
      <c r="HKO250" s="333"/>
      <c r="HKP250" s="334"/>
      <c r="HKQ250" s="389"/>
      <c r="HKR250" s="224"/>
      <c r="HKS250" s="224"/>
      <c r="HKT250" s="335"/>
      <c r="HKU250" s="335"/>
      <c r="HKV250" s="224"/>
      <c r="HKW250" s="389"/>
      <c r="HKX250" s="389"/>
      <c r="HKY250" s="333"/>
      <c r="HKZ250" s="334"/>
      <c r="HLA250" s="389"/>
      <c r="HLB250" s="224"/>
      <c r="HLC250" s="224"/>
      <c r="HLD250" s="335"/>
      <c r="HLE250" s="335"/>
      <c r="HLF250" s="224"/>
      <c r="HLG250" s="389"/>
      <c r="HLH250" s="389"/>
      <c r="HLI250" s="333"/>
      <c r="HLJ250" s="334"/>
      <c r="HLK250" s="389"/>
      <c r="HLL250" s="224"/>
      <c r="HLM250" s="224"/>
      <c r="HLN250" s="335"/>
      <c r="HLO250" s="335"/>
      <c r="HLP250" s="224"/>
      <c r="HLQ250" s="389"/>
      <c r="HLR250" s="389"/>
      <c r="HLS250" s="333"/>
      <c r="HLT250" s="334"/>
      <c r="HLU250" s="389"/>
      <c r="HLV250" s="224"/>
      <c r="HLW250" s="224"/>
      <c r="HLX250" s="335"/>
      <c r="HLY250" s="335"/>
      <c r="HLZ250" s="224"/>
      <c r="HMA250" s="389"/>
      <c r="HMB250" s="389"/>
      <c r="HMC250" s="333"/>
      <c r="HMD250" s="334"/>
      <c r="HME250" s="389"/>
      <c r="HMF250" s="224"/>
      <c r="HMG250" s="224"/>
      <c r="HMH250" s="335"/>
      <c r="HMI250" s="335"/>
      <c r="HMJ250" s="224"/>
      <c r="HMK250" s="389"/>
      <c r="HML250" s="389"/>
      <c r="HMM250" s="333"/>
      <c r="HMN250" s="334"/>
      <c r="HMO250" s="389"/>
      <c r="HMP250" s="224"/>
      <c r="HMQ250" s="224"/>
      <c r="HMR250" s="335"/>
      <c r="HMS250" s="335"/>
      <c r="HMT250" s="224"/>
      <c r="HMU250" s="389"/>
      <c r="HMV250" s="389"/>
      <c r="HMW250" s="333"/>
      <c r="HMX250" s="334"/>
      <c r="HMY250" s="389"/>
      <c r="HMZ250" s="224"/>
      <c r="HNA250" s="224"/>
      <c r="HNB250" s="335"/>
      <c r="HNC250" s="335"/>
      <c r="HND250" s="224"/>
      <c r="HNE250" s="389"/>
      <c r="HNF250" s="389"/>
      <c r="HNG250" s="333"/>
      <c r="HNH250" s="334"/>
      <c r="HNI250" s="389"/>
      <c r="HNJ250" s="224"/>
      <c r="HNK250" s="224"/>
      <c r="HNL250" s="335"/>
      <c r="HNM250" s="335"/>
      <c r="HNN250" s="224"/>
      <c r="HNO250" s="389"/>
      <c r="HNP250" s="389"/>
      <c r="HNQ250" s="333"/>
      <c r="HNR250" s="334"/>
      <c r="HNS250" s="389"/>
      <c r="HNT250" s="224"/>
      <c r="HNU250" s="224"/>
      <c r="HNV250" s="335"/>
      <c r="HNW250" s="335"/>
      <c r="HNX250" s="224"/>
      <c r="HNY250" s="389"/>
      <c r="HNZ250" s="389"/>
      <c r="HOA250" s="333"/>
      <c r="HOB250" s="334"/>
      <c r="HOC250" s="389"/>
      <c r="HOD250" s="224"/>
      <c r="HOE250" s="224"/>
      <c r="HOF250" s="335"/>
      <c r="HOG250" s="335"/>
      <c r="HOH250" s="224"/>
      <c r="HOI250" s="389"/>
      <c r="HOJ250" s="389"/>
      <c r="HOK250" s="333"/>
      <c r="HOL250" s="334"/>
      <c r="HOM250" s="389"/>
      <c r="HON250" s="224"/>
      <c r="HOO250" s="224"/>
      <c r="HOP250" s="335"/>
      <c r="HOQ250" s="335"/>
      <c r="HOR250" s="224"/>
      <c r="HOS250" s="389"/>
      <c r="HOT250" s="389"/>
      <c r="HOU250" s="333"/>
      <c r="HOV250" s="334"/>
      <c r="HOW250" s="389"/>
      <c r="HOX250" s="224"/>
      <c r="HOY250" s="224"/>
      <c r="HOZ250" s="335"/>
      <c r="HPA250" s="335"/>
      <c r="HPB250" s="224"/>
      <c r="HPC250" s="389"/>
      <c r="HPD250" s="389"/>
      <c r="HPE250" s="333"/>
      <c r="HPF250" s="334"/>
      <c r="HPG250" s="389"/>
      <c r="HPH250" s="224"/>
      <c r="HPI250" s="224"/>
      <c r="HPJ250" s="335"/>
      <c r="HPK250" s="335"/>
      <c r="HPL250" s="224"/>
      <c r="HPM250" s="389"/>
      <c r="HPN250" s="389"/>
      <c r="HPO250" s="333"/>
      <c r="HPP250" s="334"/>
      <c r="HPQ250" s="389"/>
      <c r="HPR250" s="224"/>
      <c r="HPS250" s="224"/>
      <c r="HPT250" s="335"/>
      <c r="HPU250" s="335"/>
      <c r="HPV250" s="224"/>
      <c r="HPW250" s="389"/>
      <c r="HPX250" s="389"/>
      <c r="HPY250" s="333"/>
      <c r="HPZ250" s="334"/>
      <c r="HQA250" s="389"/>
      <c r="HQB250" s="224"/>
      <c r="HQC250" s="224"/>
      <c r="HQD250" s="335"/>
      <c r="HQE250" s="335"/>
      <c r="HQF250" s="224"/>
      <c r="HQG250" s="389"/>
      <c r="HQH250" s="389"/>
      <c r="HQI250" s="333"/>
      <c r="HQJ250" s="334"/>
      <c r="HQK250" s="389"/>
      <c r="HQL250" s="224"/>
      <c r="HQM250" s="224"/>
      <c r="HQN250" s="335"/>
      <c r="HQO250" s="335"/>
      <c r="HQP250" s="224"/>
      <c r="HQQ250" s="389"/>
      <c r="HQR250" s="389"/>
      <c r="HQS250" s="333"/>
      <c r="HQT250" s="334"/>
      <c r="HQU250" s="389"/>
      <c r="HQV250" s="224"/>
      <c r="HQW250" s="224"/>
      <c r="HQX250" s="335"/>
      <c r="HQY250" s="335"/>
      <c r="HQZ250" s="224"/>
      <c r="HRA250" s="389"/>
      <c r="HRB250" s="389"/>
      <c r="HRC250" s="333"/>
      <c r="HRD250" s="334"/>
      <c r="HRE250" s="389"/>
      <c r="HRF250" s="224"/>
      <c r="HRG250" s="224"/>
      <c r="HRH250" s="335"/>
      <c r="HRI250" s="335"/>
      <c r="HRJ250" s="224"/>
      <c r="HRK250" s="389"/>
      <c r="HRL250" s="389"/>
      <c r="HRM250" s="333"/>
      <c r="HRN250" s="334"/>
      <c r="HRO250" s="389"/>
      <c r="HRP250" s="224"/>
      <c r="HRQ250" s="224"/>
      <c r="HRR250" s="335"/>
      <c r="HRS250" s="335"/>
      <c r="HRT250" s="224"/>
      <c r="HRU250" s="389"/>
      <c r="HRV250" s="389"/>
      <c r="HRW250" s="333"/>
      <c r="HRX250" s="334"/>
      <c r="HRY250" s="389"/>
      <c r="HRZ250" s="224"/>
      <c r="HSA250" s="224"/>
      <c r="HSB250" s="335"/>
      <c r="HSC250" s="335"/>
      <c r="HSD250" s="224"/>
      <c r="HSE250" s="389"/>
      <c r="HSF250" s="389"/>
      <c r="HSG250" s="333"/>
      <c r="HSH250" s="334"/>
      <c r="HSI250" s="389"/>
      <c r="HSJ250" s="224"/>
      <c r="HSK250" s="224"/>
      <c r="HSL250" s="335"/>
      <c r="HSM250" s="335"/>
      <c r="HSN250" s="224"/>
      <c r="HSO250" s="389"/>
      <c r="HSP250" s="389"/>
      <c r="HSQ250" s="333"/>
      <c r="HSR250" s="334"/>
      <c r="HSS250" s="389"/>
      <c r="HST250" s="224"/>
      <c r="HSU250" s="224"/>
      <c r="HSV250" s="335"/>
      <c r="HSW250" s="335"/>
      <c r="HSX250" s="224"/>
      <c r="HSY250" s="389"/>
      <c r="HSZ250" s="389"/>
      <c r="HTA250" s="333"/>
      <c r="HTB250" s="334"/>
      <c r="HTC250" s="389"/>
      <c r="HTD250" s="224"/>
      <c r="HTE250" s="224"/>
      <c r="HTF250" s="335"/>
      <c r="HTG250" s="335"/>
      <c r="HTH250" s="224"/>
      <c r="HTI250" s="389"/>
      <c r="HTJ250" s="389"/>
      <c r="HTK250" s="333"/>
      <c r="HTL250" s="334"/>
      <c r="HTM250" s="389"/>
      <c r="HTN250" s="224"/>
      <c r="HTO250" s="224"/>
      <c r="HTP250" s="335"/>
      <c r="HTQ250" s="335"/>
      <c r="HTR250" s="224"/>
      <c r="HTS250" s="389"/>
      <c r="HTT250" s="389"/>
      <c r="HTU250" s="333"/>
      <c r="HTV250" s="334"/>
      <c r="HTW250" s="389"/>
      <c r="HTX250" s="224"/>
      <c r="HTY250" s="224"/>
      <c r="HTZ250" s="335"/>
      <c r="HUA250" s="335"/>
      <c r="HUB250" s="224"/>
      <c r="HUC250" s="389"/>
      <c r="HUD250" s="389"/>
      <c r="HUE250" s="333"/>
      <c r="HUF250" s="334"/>
      <c r="HUG250" s="389"/>
      <c r="HUH250" s="224"/>
      <c r="HUI250" s="224"/>
      <c r="HUJ250" s="335"/>
      <c r="HUK250" s="335"/>
      <c r="HUL250" s="224"/>
      <c r="HUM250" s="389"/>
      <c r="HUN250" s="389"/>
      <c r="HUO250" s="333"/>
      <c r="HUP250" s="334"/>
      <c r="HUQ250" s="389"/>
      <c r="HUR250" s="224"/>
      <c r="HUS250" s="224"/>
      <c r="HUT250" s="335"/>
      <c r="HUU250" s="335"/>
      <c r="HUV250" s="224"/>
      <c r="HUW250" s="389"/>
      <c r="HUX250" s="389"/>
      <c r="HUY250" s="333"/>
      <c r="HUZ250" s="334"/>
      <c r="HVA250" s="389"/>
      <c r="HVB250" s="224"/>
      <c r="HVC250" s="224"/>
      <c r="HVD250" s="335"/>
      <c r="HVE250" s="335"/>
      <c r="HVF250" s="224"/>
      <c r="HVG250" s="389"/>
      <c r="HVH250" s="389"/>
      <c r="HVI250" s="333"/>
      <c r="HVJ250" s="334"/>
      <c r="HVK250" s="389"/>
      <c r="HVL250" s="224"/>
      <c r="HVM250" s="224"/>
      <c r="HVN250" s="335"/>
      <c r="HVO250" s="335"/>
      <c r="HVP250" s="224"/>
      <c r="HVQ250" s="389"/>
      <c r="HVR250" s="389"/>
      <c r="HVS250" s="333"/>
      <c r="HVT250" s="334"/>
      <c r="HVU250" s="389"/>
      <c r="HVV250" s="224"/>
      <c r="HVW250" s="224"/>
      <c r="HVX250" s="335"/>
      <c r="HVY250" s="335"/>
      <c r="HVZ250" s="224"/>
      <c r="HWA250" s="389"/>
      <c r="HWB250" s="389"/>
      <c r="HWC250" s="333"/>
      <c r="HWD250" s="334"/>
      <c r="HWE250" s="389"/>
      <c r="HWF250" s="224"/>
      <c r="HWG250" s="224"/>
      <c r="HWH250" s="335"/>
      <c r="HWI250" s="335"/>
      <c r="HWJ250" s="224"/>
      <c r="HWK250" s="389"/>
      <c r="HWL250" s="389"/>
      <c r="HWM250" s="333"/>
      <c r="HWN250" s="334"/>
      <c r="HWO250" s="389"/>
      <c r="HWP250" s="224"/>
      <c r="HWQ250" s="224"/>
      <c r="HWR250" s="335"/>
      <c r="HWS250" s="335"/>
      <c r="HWT250" s="224"/>
      <c r="HWU250" s="389"/>
      <c r="HWV250" s="389"/>
      <c r="HWW250" s="333"/>
      <c r="HWX250" s="334"/>
      <c r="HWY250" s="389"/>
      <c r="HWZ250" s="224"/>
      <c r="HXA250" s="224"/>
      <c r="HXB250" s="335"/>
      <c r="HXC250" s="335"/>
      <c r="HXD250" s="224"/>
      <c r="HXE250" s="389"/>
      <c r="HXF250" s="389"/>
      <c r="HXG250" s="333"/>
      <c r="HXH250" s="334"/>
      <c r="HXI250" s="389"/>
      <c r="HXJ250" s="224"/>
      <c r="HXK250" s="224"/>
      <c r="HXL250" s="335"/>
      <c r="HXM250" s="335"/>
      <c r="HXN250" s="224"/>
      <c r="HXO250" s="389"/>
      <c r="HXP250" s="389"/>
      <c r="HXQ250" s="333"/>
      <c r="HXR250" s="334"/>
      <c r="HXS250" s="389"/>
      <c r="HXT250" s="224"/>
      <c r="HXU250" s="224"/>
      <c r="HXV250" s="335"/>
      <c r="HXW250" s="335"/>
      <c r="HXX250" s="224"/>
      <c r="HXY250" s="389"/>
      <c r="HXZ250" s="389"/>
      <c r="HYA250" s="333"/>
      <c r="HYB250" s="334"/>
      <c r="HYC250" s="389"/>
      <c r="HYD250" s="224"/>
      <c r="HYE250" s="224"/>
      <c r="HYF250" s="335"/>
      <c r="HYG250" s="335"/>
      <c r="HYH250" s="224"/>
      <c r="HYI250" s="389"/>
      <c r="HYJ250" s="389"/>
      <c r="HYK250" s="333"/>
      <c r="HYL250" s="334"/>
      <c r="HYM250" s="389"/>
      <c r="HYN250" s="224"/>
      <c r="HYO250" s="224"/>
      <c r="HYP250" s="335"/>
      <c r="HYQ250" s="335"/>
      <c r="HYR250" s="224"/>
      <c r="HYS250" s="389"/>
      <c r="HYT250" s="389"/>
      <c r="HYU250" s="333"/>
      <c r="HYV250" s="334"/>
      <c r="HYW250" s="389"/>
      <c r="HYX250" s="224"/>
      <c r="HYY250" s="224"/>
      <c r="HYZ250" s="335"/>
      <c r="HZA250" s="335"/>
      <c r="HZB250" s="224"/>
      <c r="HZC250" s="389"/>
      <c r="HZD250" s="389"/>
      <c r="HZE250" s="333"/>
      <c r="HZF250" s="334"/>
      <c r="HZG250" s="389"/>
      <c r="HZH250" s="224"/>
      <c r="HZI250" s="224"/>
      <c r="HZJ250" s="335"/>
      <c r="HZK250" s="335"/>
      <c r="HZL250" s="224"/>
      <c r="HZM250" s="389"/>
      <c r="HZN250" s="389"/>
      <c r="HZO250" s="333"/>
      <c r="HZP250" s="334"/>
      <c r="HZQ250" s="389"/>
      <c r="HZR250" s="224"/>
      <c r="HZS250" s="224"/>
      <c r="HZT250" s="335"/>
      <c r="HZU250" s="335"/>
      <c r="HZV250" s="224"/>
      <c r="HZW250" s="389"/>
      <c r="HZX250" s="389"/>
      <c r="HZY250" s="333"/>
      <c r="HZZ250" s="334"/>
      <c r="IAA250" s="389"/>
      <c r="IAB250" s="224"/>
      <c r="IAC250" s="224"/>
      <c r="IAD250" s="335"/>
      <c r="IAE250" s="335"/>
      <c r="IAF250" s="224"/>
      <c r="IAG250" s="389"/>
      <c r="IAH250" s="389"/>
      <c r="IAI250" s="333"/>
      <c r="IAJ250" s="334"/>
      <c r="IAK250" s="389"/>
      <c r="IAL250" s="224"/>
      <c r="IAM250" s="224"/>
      <c r="IAN250" s="335"/>
      <c r="IAO250" s="335"/>
      <c r="IAP250" s="224"/>
      <c r="IAQ250" s="389"/>
      <c r="IAR250" s="389"/>
      <c r="IAS250" s="333"/>
      <c r="IAT250" s="334"/>
      <c r="IAU250" s="389"/>
      <c r="IAV250" s="224"/>
      <c r="IAW250" s="224"/>
      <c r="IAX250" s="335"/>
      <c r="IAY250" s="335"/>
      <c r="IAZ250" s="224"/>
      <c r="IBA250" s="389"/>
      <c r="IBB250" s="389"/>
      <c r="IBC250" s="333"/>
      <c r="IBD250" s="334"/>
      <c r="IBE250" s="389"/>
      <c r="IBF250" s="224"/>
      <c r="IBG250" s="224"/>
      <c r="IBH250" s="335"/>
      <c r="IBI250" s="335"/>
      <c r="IBJ250" s="224"/>
      <c r="IBK250" s="389"/>
      <c r="IBL250" s="389"/>
      <c r="IBM250" s="333"/>
      <c r="IBN250" s="334"/>
      <c r="IBO250" s="389"/>
      <c r="IBP250" s="224"/>
      <c r="IBQ250" s="224"/>
      <c r="IBR250" s="335"/>
      <c r="IBS250" s="335"/>
      <c r="IBT250" s="224"/>
      <c r="IBU250" s="389"/>
      <c r="IBV250" s="389"/>
      <c r="IBW250" s="333"/>
      <c r="IBX250" s="334"/>
      <c r="IBY250" s="389"/>
      <c r="IBZ250" s="224"/>
      <c r="ICA250" s="224"/>
      <c r="ICB250" s="335"/>
      <c r="ICC250" s="335"/>
      <c r="ICD250" s="224"/>
      <c r="ICE250" s="389"/>
      <c r="ICF250" s="389"/>
      <c r="ICG250" s="333"/>
      <c r="ICH250" s="334"/>
      <c r="ICI250" s="389"/>
      <c r="ICJ250" s="224"/>
      <c r="ICK250" s="224"/>
      <c r="ICL250" s="335"/>
      <c r="ICM250" s="335"/>
      <c r="ICN250" s="224"/>
      <c r="ICO250" s="389"/>
      <c r="ICP250" s="389"/>
      <c r="ICQ250" s="333"/>
      <c r="ICR250" s="334"/>
      <c r="ICS250" s="389"/>
      <c r="ICT250" s="224"/>
      <c r="ICU250" s="224"/>
      <c r="ICV250" s="335"/>
      <c r="ICW250" s="335"/>
      <c r="ICX250" s="224"/>
      <c r="ICY250" s="389"/>
      <c r="ICZ250" s="389"/>
      <c r="IDA250" s="333"/>
      <c r="IDB250" s="334"/>
      <c r="IDC250" s="389"/>
      <c r="IDD250" s="224"/>
      <c r="IDE250" s="224"/>
      <c r="IDF250" s="335"/>
      <c r="IDG250" s="335"/>
      <c r="IDH250" s="224"/>
      <c r="IDI250" s="389"/>
      <c r="IDJ250" s="389"/>
      <c r="IDK250" s="333"/>
      <c r="IDL250" s="334"/>
      <c r="IDM250" s="389"/>
      <c r="IDN250" s="224"/>
      <c r="IDO250" s="224"/>
      <c r="IDP250" s="335"/>
      <c r="IDQ250" s="335"/>
      <c r="IDR250" s="224"/>
      <c r="IDS250" s="389"/>
      <c r="IDT250" s="389"/>
      <c r="IDU250" s="333"/>
      <c r="IDV250" s="334"/>
      <c r="IDW250" s="389"/>
      <c r="IDX250" s="224"/>
      <c r="IDY250" s="224"/>
      <c r="IDZ250" s="335"/>
      <c r="IEA250" s="335"/>
      <c r="IEB250" s="224"/>
      <c r="IEC250" s="389"/>
      <c r="IED250" s="389"/>
      <c r="IEE250" s="333"/>
      <c r="IEF250" s="334"/>
      <c r="IEG250" s="389"/>
      <c r="IEH250" s="224"/>
      <c r="IEI250" s="224"/>
      <c r="IEJ250" s="335"/>
      <c r="IEK250" s="335"/>
      <c r="IEL250" s="224"/>
      <c r="IEM250" s="389"/>
      <c r="IEN250" s="389"/>
      <c r="IEO250" s="333"/>
      <c r="IEP250" s="334"/>
      <c r="IEQ250" s="389"/>
      <c r="IER250" s="224"/>
      <c r="IES250" s="224"/>
      <c r="IET250" s="335"/>
      <c r="IEU250" s="335"/>
      <c r="IEV250" s="224"/>
      <c r="IEW250" s="389"/>
      <c r="IEX250" s="389"/>
      <c r="IEY250" s="333"/>
      <c r="IEZ250" s="334"/>
      <c r="IFA250" s="389"/>
      <c r="IFB250" s="224"/>
      <c r="IFC250" s="224"/>
      <c r="IFD250" s="335"/>
      <c r="IFE250" s="335"/>
      <c r="IFF250" s="224"/>
      <c r="IFG250" s="389"/>
      <c r="IFH250" s="389"/>
      <c r="IFI250" s="333"/>
      <c r="IFJ250" s="334"/>
      <c r="IFK250" s="389"/>
      <c r="IFL250" s="224"/>
      <c r="IFM250" s="224"/>
      <c r="IFN250" s="335"/>
      <c r="IFO250" s="335"/>
      <c r="IFP250" s="224"/>
      <c r="IFQ250" s="389"/>
      <c r="IFR250" s="389"/>
      <c r="IFS250" s="333"/>
      <c r="IFT250" s="334"/>
      <c r="IFU250" s="389"/>
      <c r="IFV250" s="224"/>
      <c r="IFW250" s="224"/>
      <c r="IFX250" s="335"/>
      <c r="IFY250" s="335"/>
      <c r="IFZ250" s="224"/>
      <c r="IGA250" s="389"/>
      <c r="IGB250" s="389"/>
      <c r="IGC250" s="333"/>
      <c r="IGD250" s="334"/>
      <c r="IGE250" s="389"/>
      <c r="IGF250" s="224"/>
      <c r="IGG250" s="224"/>
      <c r="IGH250" s="335"/>
      <c r="IGI250" s="335"/>
      <c r="IGJ250" s="224"/>
      <c r="IGK250" s="389"/>
      <c r="IGL250" s="389"/>
      <c r="IGM250" s="333"/>
      <c r="IGN250" s="334"/>
      <c r="IGO250" s="389"/>
      <c r="IGP250" s="224"/>
      <c r="IGQ250" s="224"/>
      <c r="IGR250" s="335"/>
      <c r="IGS250" s="335"/>
      <c r="IGT250" s="224"/>
      <c r="IGU250" s="389"/>
      <c r="IGV250" s="389"/>
      <c r="IGW250" s="333"/>
      <c r="IGX250" s="334"/>
      <c r="IGY250" s="389"/>
      <c r="IGZ250" s="224"/>
      <c r="IHA250" s="224"/>
      <c r="IHB250" s="335"/>
      <c r="IHC250" s="335"/>
      <c r="IHD250" s="224"/>
      <c r="IHE250" s="389"/>
      <c r="IHF250" s="389"/>
      <c r="IHG250" s="333"/>
      <c r="IHH250" s="334"/>
      <c r="IHI250" s="389"/>
      <c r="IHJ250" s="224"/>
      <c r="IHK250" s="224"/>
      <c r="IHL250" s="335"/>
      <c r="IHM250" s="335"/>
      <c r="IHN250" s="224"/>
      <c r="IHO250" s="389"/>
      <c r="IHP250" s="389"/>
      <c r="IHQ250" s="333"/>
      <c r="IHR250" s="334"/>
      <c r="IHS250" s="389"/>
      <c r="IHT250" s="224"/>
      <c r="IHU250" s="224"/>
      <c r="IHV250" s="335"/>
      <c r="IHW250" s="335"/>
      <c r="IHX250" s="224"/>
      <c r="IHY250" s="389"/>
      <c r="IHZ250" s="389"/>
      <c r="IIA250" s="333"/>
      <c r="IIB250" s="334"/>
      <c r="IIC250" s="389"/>
      <c r="IID250" s="224"/>
      <c r="IIE250" s="224"/>
      <c r="IIF250" s="335"/>
      <c r="IIG250" s="335"/>
      <c r="IIH250" s="224"/>
      <c r="III250" s="389"/>
      <c r="IIJ250" s="389"/>
      <c r="IIK250" s="333"/>
      <c r="IIL250" s="334"/>
      <c r="IIM250" s="389"/>
      <c r="IIN250" s="224"/>
      <c r="IIO250" s="224"/>
      <c r="IIP250" s="335"/>
      <c r="IIQ250" s="335"/>
      <c r="IIR250" s="224"/>
      <c r="IIS250" s="389"/>
      <c r="IIT250" s="389"/>
      <c r="IIU250" s="333"/>
      <c r="IIV250" s="334"/>
      <c r="IIW250" s="389"/>
      <c r="IIX250" s="224"/>
      <c r="IIY250" s="224"/>
      <c r="IIZ250" s="335"/>
      <c r="IJA250" s="335"/>
      <c r="IJB250" s="224"/>
      <c r="IJC250" s="389"/>
      <c r="IJD250" s="389"/>
      <c r="IJE250" s="333"/>
      <c r="IJF250" s="334"/>
      <c r="IJG250" s="389"/>
      <c r="IJH250" s="224"/>
      <c r="IJI250" s="224"/>
      <c r="IJJ250" s="335"/>
      <c r="IJK250" s="335"/>
      <c r="IJL250" s="224"/>
      <c r="IJM250" s="389"/>
      <c r="IJN250" s="389"/>
      <c r="IJO250" s="333"/>
      <c r="IJP250" s="334"/>
      <c r="IJQ250" s="389"/>
      <c r="IJR250" s="224"/>
      <c r="IJS250" s="224"/>
      <c r="IJT250" s="335"/>
      <c r="IJU250" s="335"/>
      <c r="IJV250" s="224"/>
      <c r="IJW250" s="389"/>
      <c r="IJX250" s="389"/>
      <c r="IJY250" s="333"/>
      <c r="IJZ250" s="334"/>
      <c r="IKA250" s="389"/>
      <c r="IKB250" s="224"/>
      <c r="IKC250" s="224"/>
      <c r="IKD250" s="335"/>
      <c r="IKE250" s="335"/>
      <c r="IKF250" s="224"/>
      <c r="IKG250" s="389"/>
      <c r="IKH250" s="389"/>
      <c r="IKI250" s="333"/>
      <c r="IKJ250" s="334"/>
      <c r="IKK250" s="389"/>
      <c r="IKL250" s="224"/>
      <c r="IKM250" s="224"/>
      <c r="IKN250" s="335"/>
      <c r="IKO250" s="335"/>
      <c r="IKP250" s="224"/>
      <c r="IKQ250" s="389"/>
      <c r="IKR250" s="389"/>
      <c r="IKS250" s="333"/>
      <c r="IKT250" s="334"/>
      <c r="IKU250" s="389"/>
      <c r="IKV250" s="224"/>
      <c r="IKW250" s="224"/>
      <c r="IKX250" s="335"/>
      <c r="IKY250" s="335"/>
      <c r="IKZ250" s="224"/>
      <c r="ILA250" s="389"/>
      <c r="ILB250" s="389"/>
      <c r="ILC250" s="333"/>
      <c r="ILD250" s="334"/>
      <c r="ILE250" s="389"/>
      <c r="ILF250" s="224"/>
      <c r="ILG250" s="224"/>
      <c r="ILH250" s="335"/>
      <c r="ILI250" s="335"/>
      <c r="ILJ250" s="224"/>
      <c r="ILK250" s="389"/>
      <c r="ILL250" s="389"/>
      <c r="ILM250" s="333"/>
      <c r="ILN250" s="334"/>
      <c r="ILO250" s="389"/>
      <c r="ILP250" s="224"/>
      <c r="ILQ250" s="224"/>
      <c r="ILR250" s="335"/>
      <c r="ILS250" s="335"/>
      <c r="ILT250" s="224"/>
      <c r="ILU250" s="389"/>
      <c r="ILV250" s="389"/>
      <c r="ILW250" s="333"/>
      <c r="ILX250" s="334"/>
      <c r="ILY250" s="389"/>
      <c r="ILZ250" s="224"/>
      <c r="IMA250" s="224"/>
      <c r="IMB250" s="335"/>
      <c r="IMC250" s="335"/>
      <c r="IMD250" s="224"/>
      <c r="IME250" s="389"/>
      <c r="IMF250" s="389"/>
      <c r="IMG250" s="333"/>
      <c r="IMH250" s="334"/>
      <c r="IMI250" s="389"/>
      <c r="IMJ250" s="224"/>
      <c r="IMK250" s="224"/>
      <c r="IML250" s="335"/>
      <c r="IMM250" s="335"/>
      <c r="IMN250" s="224"/>
      <c r="IMO250" s="389"/>
      <c r="IMP250" s="389"/>
      <c r="IMQ250" s="333"/>
      <c r="IMR250" s="334"/>
      <c r="IMS250" s="389"/>
      <c r="IMT250" s="224"/>
      <c r="IMU250" s="224"/>
      <c r="IMV250" s="335"/>
      <c r="IMW250" s="335"/>
      <c r="IMX250" s="224"/>
      <c r="IMY250" s="389"/>
      <c r="IMZ250" s="389"/>
      <c r="INA250" s="333"/>
      <c r="INB250" s="334"/>
      <c r="INC250" s="389"/>
      <c r="IND250" s="224"/>
      <c r="INE250" s="224"/>
      <c r="INF250" s="335"/>
      <c r="ING250" s="335"/>
      <c r="INH250" s="224"/>
      <c r="INI250" s="389"/>
      <c r="INJ250" s="389"/>
      <c r="INK250" s="333"/>
      <c r="INL250" s="334"/>
      <c r="INM250" s="389"/>
      <c r="INN250" s="224"/>
      <c r="INO250" s="224"/>
      <c r="INP250" s="335"/>
      <c r="INQ250" s="335"/>
      <c r="INR250" s="224"/>
      <c r="INS250" s="389"/>
      <c r="INT250" s="389"/>
      <c r="INU250" s="333"/>
      <c r="INV250" s="334"/>
      <c r="INW250" s="389"/>
      <c r="INX250" s="224"/>
      <c r="INY250" s="224"/>
      <c r="INZ250" s="335"/>
      <c r="IOA250" s="335"/>
      <c r="IOB250" s="224"/>
      <c r="IOC250" s="389"/>
      <c r="IOD250" s="389"/>
      <c r="IOE250" s="333"/>
      <c r="IOF250" s="334"/>
      <c r="IOG250" s="389"/>
      <c r="IOH250" s="224"/>
      <c r="IOI250" s="224"/>
      <c r="IOJ250" s="335"/>
      <c r="IOK250" s="335"/>
      <c r="IOL250" s="224"/>
      <c r="IOM250" s="389"/>
      <c r="ION250" s="389"/>
      <c r="IOO250" s="333"/>
      <c r="IOP250" s="334"/>
      <c r="IOQ250" s="389"/>
      <c r="IOR250" s="224"/>
      <c r="IOS250" s="224"/>
      <c r="IOT250" s="335"/>
      <c r="IOU250" s="335"/>
      <c r="IOV250" s="224"/>
      <c r="IOW250" s="389"/>
      <c r="IOX250" s="389"/>
      <c r="IOY250" s="333"/>
      <c r="IOZ250" s="334"/>
      <c r="IPA250" s="389"/>
      <c r="IPB250" s="224"/>
      <c r="IPC250" s="224"/>
      <c r="IPD250" s="335"/>
      <c r="IPE250" s="335"/>
      <c r="IPF250" s="224"/>
      <c r="IPG250" s="389"/>
      <c r="IPH250" s="389"/>
      <c r="IPI250" s="333"/>
      <c r="IPJ250" s="334"/>
      <c r="IPK250" s="389"/>
      <c r="IPL250" s="224"/>
      <c r="IPM250" s="224"/>
      <c r="IPN250" s="335"/>
      <c r="IPO250" s="335"/>
      <c r="IPP250" s="224"/>
      <c r="IPQ250" s="389"/>
      <c r="IPR250" s="389"/>
      <c r="IPS250" s="333"/>
      <c r="IPT250" s="334"/>
      <c r="IPU250" s="389"/>
      <c r="IPV250" s="224"/>
      <c r="IPW250" s="224"/>
      <c r="IPX250" s="335"/>
      <c r="IPY250" s="335"/>
      <c r="IPZ250" s="224"/>
      <c r="IQA250" s="389"/>
      <c r="IQB250" s="389"/>
      <c r="IQC250" s="333"/>
      <c r="IQD250" s="334"/>
      <c r="IQE250" s="389"/>
      <c r="IQF250" s="224"/>
      <c r="IQG250" s="224"/>
      <c r="IQH250" s="335"/>
      <c r="IQI250" s="335"/>
      <c r="IQJ250" s="224"/>
      <c r="IQK250" s="389"/>
      <c r="IQL250" s="389"/>
      <c r="IQM250" s="333"/>
      <c r="IQN250" s="334"/>
      <c r="IQO250" s="389"/>
      <c r="IQP250" s="224"/>
      <c r="IQQ250" s="224"/>
      <c r="IQR250" s="335"/>
      <c r="IQS250" s="335"/>
      <c r="IQT250" s="224"/>
      <c r="IQU250" s="389"/>
      <c r="IQV250" s="389"/>
      <c r="IQW250" s="333"/>
      <c r="IQX250" s="334"/>
      <c r="IQY250" s="389"/>
      <c r="IQZ250" s="224"/>
      <c r="IRA250" s="224"/>
      <c r="IRB250" s="335"/>
      <c r="IRC250" s="335"/>
      <c r="IRD250" s="224"/>
      <c r="IRE250" s="389"/>
      <c r="IRF250" s="389"/>
      <c r="IRG250" s="333"/>
      <c r="IRH250" s="334"/>
      <c r="IRI250" s="389"/>
      <c r="IRJ250" s="224"/>
      <c r="IRK250" s="224"/>
      <c r="IRL250" s="335"/>
      <c r="IRM250" s="335"/>
      <c r="IRN250" s="224"/>
      <c r="IRO250" s="389"/>
      <c r="IRP250" s="389"/>
      <c r="IRQ250" s="333"/>
      <c r="IRR250" s="334"/>
      <c r="IRS250" s="389"/>
      <c r="IRT250" s="224"/>
      <c r="IRU250" s="224"/>
      <c r="IRV250" s="335"/>
      <c r="IRW250" s="335"/>
      <c r="IRX250" s="224"/>
      <c r="IRY250" s="389"/>
      <c r="IRZ250" s="389"/>
      <c r="ISA250" s="333"/>
      <c r="ISB250" s="334"/>
      <c r="ISC250" s="389"/>
      <c r="ISD250" s="224"/>
      <c r="ISE250" s="224"/>
      <c r="ISF250" s="335"/>
      <c r="ISG250" s="335"/>
      <c r="ISH250" s="224"/>
      <c r="ISI250" s="389"/>
      <c r="ISJ250" s="389"/>
      <c r="ISK250" s="333"/>
      <c r="ISL250" s="334"/>
      <c r="ISM250" s="389"/>
      <c r="ISN250" s="224"/>
      <c r="ISO250" s="224"/>
      <c r="ISP250" s="335"/>
      <c r="ISQ250" s="335"/>
      <c r="ISR250" s="224"/>
      <c r="ISS250" s="389"/>
      <c r="IST250" s="389"/>
      <c r="ISU250" s="333"/>
      <c r="ISV250" s="334"/>
      <c r="ISW250" s="389"/>
      <c r="ISX250" s="224"/>
      <c r="ISY250" s="224"/>
      <c r="ISZ250" s="335"/>
      <c r="ITA250" s="335"/>
      <c r="ITB250" s="224"/>
      <c r="ITC250" s="389"/>
      <c r="ITD250" s="389"/>
      <c r="ITE250" s="333"/>
      <c r="ITF250" s="334"/>
      <c r="ITG250" s="389"/>
      <c r="ITH250" s="224"/>
      <c r="ITI250" s="224"/>
      <c r="ITJ250" s="335"/>
      <c r="ITK250" s="335"/>
      <c r="ITL250" s="224"/>
      <c r="ITM250" s="389"/>
      <c r="ITN250" s="389"/>
      <c r="ITO250" s="333"/>
      <c r="ITP250" s="334"/>
      <c r="ITQ250" s="389"/>
      <c r="ITR250" s="224"/>
      <c r="ITS250" s="224"/>
      <c r="ITT250" s="335"/>
      <c r="ITU250" s="335"/>
      <c r="ITV250" s="224"/>
      <c r="ITW250" s="389"/>
      <c r="ITX250" s="389"/>
      <c r="ITY250" s="333"/>
      <c r="ITZ250" s="334"/>
      <c r="IUA250" s="389"/>
      <c r="IUB250" s="224"/>
      <c r="IUC250" s="224"/>
      <c r="IUD250" s="335"/>
      <c r="IUE250" s="335"/>
      <c r="IUF250" s="224"/>
      <c r="IUG250" s="389"/>
      <c r="IUH250" s="389"/>
      <c r="IUI250" s="333"/>
      <c r="IUJ250" s="334"/>
      <c r="IUK250" s="389"/>
      <c r="IUL250" s="224"/>
      <c r="IUM250" s="224"/>
      <c r="IUN250" s="335"/>
      <c r="IUO250" s="335"/>
      <c r="IUP250" s="224"/>
      <c r="IUQ250" s="389"/>
      <c r="IUR250" s="389"/>
      <c r="IUS250" s="333"/>
      <c r="IUT250" s="334"/>
      <c r="IUU250" s="389"/>
      <c r="IUV250" s="224"/>
      <c r="IUW250" s="224"/>
      <c r="IUX250" s="335"/>
      <c r="IUY250" s="335"/>
      <c r="IUZ250" s="224"/>
      <c r="IVA250" s="389"/>
      <c r="IVB250" s="389"/>
      <c r="IVC250" s="333"/>
      <c r="IVD250" s="334"/>
      <c r="IVE250" s="389"/>
      <c r="IVF250" s="224"/>
      <c r="IVG250" s="224"/>
      <c r="IVH250" s="335"/>
      <c r="IVI250" s="335"/>
      <c r="IVJ250" s="224"/>
      <c r="IVK250" s="389"/>
      <c r="IVL250" s="389"/>
      <c r="IVM250" s="333"/>
      <c r="IVN250" s="334"/>
      <c r="IVO250" s="389"/>
      <c r="IVP250" s="224"/>
      <c r="IVQ250" s="224"/>
      <c r="IVR250" s="335"/>
      <c r="IVS250" s="335"/>
      <c r="IVT250" s="224"/>
      <c r="IVU250" s="389"/>
      <c r="IVV250" s="389"/>
      <c r="IVW250" s="333"/>
      <c r="IVX250" s="334"/>
      <c r="IVY250" s="389"/>
      <c r="IVZ250" s="224"/>
      <c r="IWA250" s="224"/>
      <c r="IWB250" s="335"/>
      <c r="IWC250" s="335"/>
      <c r="IWD250" s="224"/>
      <c r="IWE250" s="389"/>
      <c r="IWF250" s="389"/>
      <c r="IWG250" s="333"/>
      <c r="IWH250" s="334"/>
      <c r="IWI250" s="389"/>
      <c r="IWJ250" s="224"/>
      <c r="IWK250" s="224"/>
      <c r="IWL250" s="335"/>
      <c r="IWM250" s="335"/>
      <c r="IWN250" s="224"/>
      <c r="IWO250" s="389"/>
      <c r="IWP250" s="389"/>
      <c r="IWQ250" s="333"/>
      <c r="IWR250" s="334"/>
      <c r="IWS250" s="389"/>
      <c r="IWT250" s="224"/>
      <c r="IWU250" s="224"/>
      <c r="IWV250" s="335"/>
      <c r="IWW250" s="335"/>
      <c r="IWX250" s="224"/>
      <c r="IWY250" s="389"/>
      <c r="IWZ250" s="389"/>
      <c r="IXA250" s="333"/>
      <c r="IXB250" s="334"/>
      <c r="IXC250" s="389"/>
      <c r="IXD250" s="224"/>
      <c r="IXE250" s="224"/>
      <c r="IXF250" s="335"/>
      <c r="IXG250" s="335"/>
      <c r="IXH250" s="224"/>
      <c r="IXI250" s="389"/>
      <c r="IXJ250" s="389"/>
      <c r="IXK250" s="333"/>
      <c r="IXL250" s="334"/>
      <c r="IXM250" s="389"/>
      <c r="IXN250" s="224"/>
      <c r="IXO250" s="224"/>
      <c r="IXP250" s="335"/>
      <c r="IXQ250" s="335"/>
      <c r="IXR250" s="224"/>
      <c r="IXS250" s="389"/>
      <c r="IXT250" s="389"/>
      <c r="IXU250" s="333"/>
      <c r="IXV250" s="334"/>
      <c r="IXW250" s="389"/>
      <c r="IXX250" s="224"/>
      <c r="IXY250" s="224"/>
      <c r="IXZ250" s="335"/>
      <c r="IYA250" s="335"/>
      <c r="IYB250" s="224"/>
      <c r="IYC250" s="389"/>
      <c r="IYD250" s="389"/>
      <c r="IYE250" s="333"/>
      <c r="IYF250" s="334"/>
      <c r="IYG250" s="389"/>
      <c r="IYH250" s="224"/>
      <c r="IYI250" s="224"/>
      <c r="IYJ250" s="335"/>
      <c r="IYK250" s="335"/>
      <c r="IYL250" s="224"/>
      <c r="IYM250" s="389"/>
      <c r="IYN250" s="389"/>
      <c r="IYO250" s="333"/>
      <c r="IYP250" s="334"/>
      <c r="IYQ250" s="389"/>
      <c r="IYR250" s="224"/>
      <c r="IYS250" s="224"/>
      <c r="IYT250" s="335"/>
      <c r="IYU250" s="335"/>
      <c r="IYV250" s="224"/>
      <c r="IYW250" s="389"/>
      <c r="IYX250" s="389"/>
      <c r="IYY250" s="333"/>
      <c r="IYZ250" s="334"/>
      <c r="IZA250" s="389"/>
      <c r="IZB250" s="224"/>
      <c r="IZC250" s="224"/>
      <c r="IZD250" s="335"/>
      <c r="IZE250" s="335"/>
      <c r="IZF250" s="224"/>
      <c r="IZG250" s="389"/>
      <c r="IZH250" s="389"/>
      <c r="IZI250" s="333"/>
      <c r="IZJ250" s="334"/>
      <c r="IZK250" s="389"/>
      <c r="IZL250" s="224"/>
      <c r="IZM250" s="224"/>
      <c r="IZN250" s="335"/>
      <c r="IZO250" s="335"/>
      <c r="IZP250" s="224"/>
      <c r="IZQ250" s="389"/>
      <c r="IZR250" s="389"/>
      <c r="IZS250" s="333"/>
      <c r="IZT250" s="334"/>
      <c r="IZU250" s="389"/>
      <c r="IZV250" s="224"/>
      <c r="IZW250" s="224"/>
      <c r="IZX250" s="335"/>
      <c r="IZY250" s="335"/>
      <c r="IZZ250" s="224"/>
      <c r="JAA250" s="389"/>
      <c r="JAB250" s="389"/>
      <c r="JAC250" s="333"/>
      <c r="JAD250" s="334"/>
      <c r="JAE250" s="389"/>
      <c r="JAF250" s="224"/>
      <c r="JAG250" s="224"/>
      <c r="JAH250" s="335"/>
      <c r="JAI250" s="335"/>
      <c r="JAJ250" s="224"/>
      <c r="JAK250" s="389"/>
      <c r="JAL250" s="389"/>
      <c r="JAM250" s="333"/>
      <c r="JAN250" s="334"/>
      <c r="JAO250" s="389"/>
      <c r="JAP250" s="224"/>
      <c r="JAQ250" s="224"/>
      <c r="JAR250" s="335"/>
      <c r="JAS250" s="335"/>
      <c r="JAT250" s="224"/>
      <c r="JAU250" s="389"/>
      <c r="JAV250" s="389"/>
      <c r="JAW250" s="333"/>
      <c r="JAX250" s="334"/>
      <c r="JAY250" s="389"/>
      <c r="JAZ250" s="224"/>
      <c r="JBA250" s="224"/>
      <c r="JBB250" s="335"/>
      <c r="JBC250" s="335"/>
      <c r="JBD250" s="224"/>
      <c r="JBE250" s="389"/>
      <c r="JBF250" s="389"/>
      <c r="JBG250" s="333"/>
      <c r="JBH250" s="334"/>
      <c r="JBI250" s="389"/>
      <c r="JBJ250" s="224"/>
      <c r="JBK250" s="224"/>
      <c r="JBL250" s="335"/>
      <c r="JBM250" s="335"/>
      <c r="JBN250" s="224"/>
      <c r="JBO250" s="389"/>
      <c r="JBP250" s="389"/>
      <c r="JBQ250" s="333"/>
      <c r="JBR250" s="334"/>
      <c r="JBS250" s="389"/>
      <c r="JBT250" s="224"/>
      <c r="JBU250" s="224"/>
      <c r="JBV250" s="335"/>
      <c r="JBW250" s="335"/>
      <c r="JBX250" s="224"/>
      <c r="JBY250" s="389"/>
      <c r="JBZ250" s="389"/>
      <c r="JCA250" s="333"/>
      <c r="JCB250" s="334"/>
      <c r="JCC250" s="389"/>
      <c r="JCD250" s="224"/>
      <c r="JCE250" s="224"/>
      <c r="JCF250" s="335"/>
      <c r="JCG250" s="335"/>
      <c r="JCH250" s="224"/>
      <c r="JCI250" s="389"/>
      <c r="JCJ250" s="389"/>
      <c r="JCK250" s="333"/>
      <c r="JCL250" s="334"/>
      <c r="JCM250" s="389"/>
      <c r="JCN250" s="224"/>
      <c r="JCO250" s="224"/>
      <c r="JCP250" s="335"/>
      <c r="JCQ250" s="335"/>
      <c r="JCR250" s="224"/>
      <c r="JCS250" s="389"/>
      <c r="JCT250" s="389"/>
      <c r="JCU250" s="333"/>
      <c r="JCV250" s="334"/>
      <c r="JCW250" s="389"/>
      <c r="JCX250" s="224"/>
      <c r="JCY250" s="224"/>
      <c r="JCZ250" s="335"/>
      <c r="JDA250" s="335"/>
      <c r="JDB250" s="224"/>
      <c r="JDC250" s="389"/>
      <c r="JDD250" s="389"/>
      <c r="JDE250" s="333"/>
      <c r="JDF250" s="334"/>
      <c r="JDG250" s="389"/>
      <c r="JDH250" s="224"/>
      <c r="JDI250" s="224"/>
      <c r="JDJ250" s="335"/>
      <c r="JDK250" s="335"/>
      <c r="JDL250" s="224"/>
      <c r="JDM250" s="389"/>
      <c r="JDN250" s="389"/>
      <c r="JDO250" s="333"/>
      <c r="JDP250" s="334"/>
      <c r="JDQ250" s="389"/>
      <c r="JDR250" s="224"/>
      <c r="JDS250" s="224"/>
      <c r="JDT250" s="335"/>
      <c r="JDU250" s="335"/>
      <c r="JDV250" s="224"/>
      <c r="JDW250" s="389"/>
      <c r="JDX250" s="389"/>
      <c r="JDY250" s="333"/>
      <c r="JDZ250" s="334"/>
      <c r="JEA250" s="389"/>
      <c r="JEB250" s="224"/>
      <c r="JEC250" s="224"/>
      <c r="JED250" s="335"/>
      <c r="JEE250" s="335"/>
      <c r="JEF250" s="224"/>
      <c r="JEG250" s="389"/>
      <c r="JEH250" s="389"/>
      <c r="JEI250" s="333"/>
      <c r="JEJ250" s="334"/>
      <c r="JEK250" s="389"/>
      <c r="JEL250" s="224"/>
      <c r="JEM250" s="224"/>
      <c r="JEN250" s="335"/>
      <c r="JEO250" s="335"/>
      <c r="JEP250" s="224"/>
      <c r="JEQ250" s="389"/>
      <c r="JER250" s="389"/>
      <c r="JES250" s="333"/>
      <c r="JET250" s="334"/>
      <c r="JEU250" s="389"/>
      <c r="JEV250" s="224"/>
      <c r="JEW250" s="224"/>
      <c r="JEX250" s="335"/>
      <c r="JEY250" s="335"/>
      <c r="JEZ250" s="224"/>
      <c r="JFA250" s="389"/>
      <c r="JFB250" s="389"/>
      <c r="JFC250" s="333"/>
      <c r="JFD250" s="334"/>
      <c r="JFE250" s="389"/>
      <c r="JFF250" s="224"/>
      <c r="JFG250" s="224"/>
      <c r="JFH250" s="335"/>
      <c r="JFI250" s="335"/>
      <c r="JFJ250" s="224"/>
      <c r="JFK250" s="389"/>
      <c r="JFL250" s="389"/>
      <c r="JFM250" s="333"/>
      <c r="JFN250" s="334"/>
      <c r="JFO250" s="389"/>
      <c r="JFP250" s="224"/>
      <c r="JFQ250" s="224"/>
      <c r="JFR250" s="335"/>
      <c r="JFS250" s="335"/>
      <c r="JFT250" s="224"/>
      <c r="JFU250" s="389"/>
      <c r="JFV250" s="389"/>
      <c r="JFW250" s="333"/>
      <c r="JFX250" s="334"/>
      <c r="JFY250" s="389"/>
      <c r="JFZ250" s="224"/>
      <c r="JGA250" s="224"/>
      <c r="JGB250" s="335"/>
      <c r="JGC250" s="335"/>
      <c r="JGD250" s="224"/>
      <c r="JGE250" s="389"/>
      <c r="JGF250" s="389"/>
      <c r="JGG250" s="333"/>
      <c r="JGH250" s="334"/>
      <c r="JGI250" s="389"/>
      <c r="JGJ250" s="224"/>
      <c r="JGK250" s="224"/>
      <c r="JGL250" s="335"/>
      <c r="JGM250" s="335"/>
      <c r="JGN250" s="224"/>
      <c r="JGO250" s="389"/>
      <c r="JGP250" s="389"/>
      <c r="JGQ250" s="333"/>
      <c r="JGR250" s="334"/>
      <c r="JGS250" s="389"/>
      <c r="JGT250" s="224"/>
      <c r="JGU250" s="224"/>
      <c r="JGV250" s="335"/>
      <c r="JGW250" s="335"/>
      <c r="JGX250" s="224"/>
      <c r="JGY250" s="389"/>
      <c r="JGZ250" s="389"/>
      <c r="JHA250" s="333"/>
      <c r="JHB250" s="334"/>
      <c r="JHC250" s="389"/>
      <c r="JHD250" s="224"/>
      <c r="JHE250" s="224"/>
      <c r="JHF250" s="335"/>
      <c r="JHG250" s="335"/>
      <c r="JHH250" s="224"/>
      <c r="JHI250" s="389"/>
      <c r="JHJ250" s="389"/>
      <c r="JHK250" s="333"/>
      <c r="JHL250" s="334"/>
      <c r="JHM250" s="389"/>
      <c r="JHN250" s="224"/>
      <c r="JHO250" s="224"/>
      <c r="JHP250" s="335"/>
      <c r="JHQ250" s="335"/>
      <c r="JHR250" s="224"/>
      <c r="JHS250" s="389"/>
      <c r="JHT250" s="389"/>
      <c r="JHU250" s="333"/>
      <c r="JHV250" s="334"/>
      <c r="JHW250" s="389"/>
      <c r="JHX250" s="224"/>
      <c r="JHY250" s="224"/>
      <c r="JHZ250" s="335"/>
      <c r="JIA250" s="335"/>
      <c r="JIB250" s="224"/>
      <c r="JIC250" s="389"/>
      <c r="JID250" s="389"/>
      <c r="JIE250" s="333"/>
      <c r="JIF250" s="334"/>
      <c r="JIG250" s="389"/>
      <c r="JIH250" s="224"/>
      <c r="JII250" s="224"/>
      <c r="JIJ250" s="335"/>
      <c r="JIK250" s="335"/>
      <c r="JIL250" s="224"/>
      <c r="JIM250" s="389"/>
      <c r="JIN250" s="389"/>
      <c r="JIO250" s="333"/>
      <c r="JIP250" s="334"/>
      <c r="JIQ250" s="389"/>
      <c r="JIR250" s="224"/>
      <c r="JIS250" s="224"/>
      <c r="JIT250" s="335"/>
      <c r="JIU250" s="335"/>
      <c r="JIV250" s="224"/>
      <c r="JIW250" s="389"/>
      <c r="JIX250" s="389"/>
      <c r="JIY250" s="333"/>
      <c r="JIZ250" s="334"/>
      <c r="JJA250" s="389"/>
      <c r="JJB250" s="224"/>
      <c r="JJC250" s="224"/>
      <c r="JJD250" s="335"/>
      <c r="JJE250" s="335"/>
      <c r="JJF250" s="224"/>
      <c r="JJG250" s="389"/>
      <c r="JJH250" s="389"/>
      <c r="JJI250" s="333"/>
      <c r="JJJ250" s="334"/>
      <c r="JJK250" s="389"/>
      <c r="JJL250" s="224"/>
      <c r="JJM250" s="224"/>
      <c r="JJN250" s="335"/>
      <c r="JJO250" s="335"/>
      <c r="JJP250" s="224"/>
      <c r="JJQ250" s="389"/>
      <c r="JJR250" s="389"/>
      <c r="JJS250" s="333"/>
      <c r="JJT250" s="334"/>
      <c r="JJU250" s="389"/>
      <c r="JJV250" s="224"/>
      <c r="JJW250" s="224"/>
      <c r="JJX250" s="335"/>
      <c r="JJY250" s="335"/>
      <c r="JJZ250" s="224"/>
      <c r="JKA250" s="389"/>
      <c r="JKB250" s="389"/>
      <c r="JKC250" s="333"/>
      <c r="JKD250" s="334"/>
      <c r="JKE250" s="389"/>
      <c r="JKF250" s="224"/>
      <c r="JKG250" s="224"/>
      <c r="JKH250" s="335"/>
      <c r="JKI250" s="335"/>
      <c r="JKJ250" s="224"/>
      <c r="JKK250" s="389"/>
      <c r="JKL250" s="389"/>
      <c r="JKM250" s="333"/>
      <c r="JKN250" s="334"/>
      <c r="JKO250" s="389"/>
      <c r="JKP250" s="224"/>
      <c r="JKQ250" s="224"/>
      <c r="JKR250" s="335"/>
      <c r="JKS250" s="335"/>
      <c r="JKT250" s="224"/>
      <c r="JKU250" s="389"/>
      <c r="JKV250" s="389"/>
      <c r="JKW250" s="333"/>
      <c r="JKX250" s="334"/>
      <c r="JKY250" s="389"/>
      <c r="JKZ250" s="224"/>
      <c r="JLA250" s="224"/>
      <c r="JLB250" s="335"/>
      <c r="JLC250" s="335"/>
      <c r="JLD250" s="224"/>
      <c r="JLE250" s="389"/>
      <c r="JLF250" s="389"/>
      <c r="JLG250" s="333"/>
      <c r="JLH250" s="334"/>
      <c r="JLI250" s="389"/>
      <c r="JLJ250" s="224"/>
      <c r="JLK250" s="224"/>
      <c r="JLL250" s="335"/>
      <c r="JLM250" s="335"/>
      <c r="JLN250" s="224"/>
      <c r="JLO250" s="389"/>
      <c r="JLP250" s="389"/>
      <c r="JLQ250" s="333"/>
      <c r="JLR250" s="334"/>
      <c r="JLS250" s="389"/>
      <c r="JLT250" s="224"/>
      <c r="JLU250" s="224"/>
      <c r="JLV250" s="335"/>
      <c r="JLW250" s="335"/>
      <c r="JLX250" s="224"/>
      <c r="JLY250" s="389"/>
      <c r="JLZ250" s="389"/>
      <c r="JMA250" s="333"/>
      <c r="JMB250" s="334"/>
      <c r="JMC250" s="389"/>
      <c r="JMD250" s="224"/>
      <c r="JME250" s="224"/>
      <c r="JMF250" s="335"/>
      <c r="JMG250" s="335"/>
      <c r="JMH250" s="224"/>
      <c r="JMI250" s="389"/>
      <c r="JMJ250" s="389"/>
      <c r="JMK250" s="333"/>
      <c r="JML250" s="334"/>
      <c r="JMM250" s="389"/>
      <c r="JMN250" s="224"/>
      <c r="JMO250" s="224"/>
      <c r="JMP250" s="335"/>
      <c r="JMQ250" s="335"/>
      <c r="JMR250" s="224"/>
      <c r="JMS250" s="389"/>
      <c r="JMT250" s="389"/>
      <c r="JMU250" s="333"/>
      <c r="JMV250" s="334"/>
      <c r="JMW250" s="389"/>
      <c r="JMX250" s="224"/>
      <c r="JMY250" s="224"/>
      <c r="JMZ250" s="335"/>
      <c r="JNA250" s="335"/>
      <c r="JNB250" s="224"/>
      <c r="JNC250" s="389"/>
      <c r="JND250" s="389"/>
      <c r="JNE250" s="333"/>
      <c r="JNF250" s="334"/>
      <c r="JNG250" s="389"/>
      <c r="JNH250" s="224"/>
      <c r="JNI250" s="224"/>
      <c r="JNJ250" s="335"/>
      <c r="JNK250" s="335"/>
      <c r="JNL250" s="224"/>
      <c r="JNM250" s="389"/>
      <c r="JNN250" s="389"/>
      <c r="JNO250" s="333"/>
      <c r="JNP250" s="334"/>
      <c r="JNQ250" s="389"/>
      <c r="JNR250" s="224"/>
      <c r="JNS250" s="224"/>
      <c r="JNT250" s="335"/>
      <c r="JNU250" s="335"/>
      <c r="JNV250" s="224"/>
      <c r="JNW250" s="389"/>
      <c r="JNX250" s="389"/>
      <c r="JNY250" s="333"/>
      <c r="JNZ250" s="334"/>
      <c r="JOA250" s="389"/>
      <c r="JOB250" s="224"/>
      <c r="JOC250" s="224"/>
      <c r="JOD250" s="335"/>
      <c r="JOE250" s="335"/>
      <c r="JOF250" s="224"/>
      <c r="JOG250" s="389"/>
      <c r="JOH250" s="389"/>
      <c r="JOI250" s="333"/>
      <c r="JOJ250" s="334"/>
      <c r="JOK250" s="389"/>
      <c r="JOL250" s="224"/>
      <c r="JOM250" s="224"/>
      <c r="JON250" s="335"/>
      <c r="JOO250" s="335"/>
      <c r="JOP250" s="224"/>
      <c r="JOQ250" s="389"/>
      <c r="JOR250" s="389"/>
      <c r="JOS250" s="333"/>
      <c r="JOT250" s="334"/>
      <c r="JOU250" s="389"/>
      <c r="JOV250" s="224"/>
      <c r="JOW250" s="224"/>
      <c r="JOX250" s="335"/>
      <c r="JOY250" s="335"/>
      <c r="JOZ250" s="224"/>
      <c r="JPA250" s="389"/>
      <c r="JPB250" s="389"/>
      <c r="JPC250" s="333"/>
      <c r="JPD250" s="334"/>
      <c r="JPE250" s="389"/>
      <c r="JPF250" s="224"/>
      <c r="JPG250" s="224"/>
      <c r="JPH250" s="335"/>
      <c r="JPI250" s="335"/>
      <c r="JPJ250" s="224"/>
      <c r="JPK250" s="389"/>
      <c r="JPL250" s="389"/>
      <c r="JPM250" s="333"/>
      <c r="JPN250" s="334"/>
      <c r="JPO250" s="389"/>
      <c r="JPP250" s="224"/>
      <c r="JPQ250" s="224"/>
      <c r="JPR250" s="335"/>
      <c r="JPS250" s="335"/>
      <c r="JPT250" s="224"/>
      <c r="JPU250" s="389"/>
      <c r="JPV250" s="389"/>
      <c r="JPW250" s="333"/>
      <c r="JPX250" s="334"/>
      <c r="JPY250" s="389"/>
      <c r="JPZ250" s="224"/>
      <c r="JQA250" s="224"/>
      <c r="JQB250" s="335"/>
      <c r="JQC250" s="335"/>
      <c r="JQD250" s="224"/>
      <c r="JQE250" s="389"/>
      <c r="JQF250" s="389"/>
      <c r="JQG250" s="333"/>
      <c r="JQH250" s="334"/>
      <c r="JQI250" s="389"/>
      <c r="JQJ250" s="224"/>
      <c r="JQK250" s="224"/>
      <c r="JQL250" s="335"/>
      <c r="JQM250" s="335"/>
      <c r="JQN250" s="224"/>
      <c r="JQO250" s="389"/>
      <c r="JQP250" s="389"/>
      <c r="JQQ250" s="333"/>
      <c r="JQR250" s="334"/>
      <c r="JQS250" s="389"/>
      <c r="JQT250" s="224"/>
      <c r="JQU250" s="224"/>
      <c r="JQV250" s="335"/>
      <c r="JQW250" s="335"/>
      <c r="JQX250" s="224"/>
      <c r="JQY250" s="389"/>
      <c r="JQZ250" s="389"/>
      <c r="JRA250" s="333"/>
      <c r="JRB250" s="334"/>
      <c r="JRC250" s="389"/>
      <c r="JRD250" s="224"/>
      <c r="JRE250" s="224"/>
      <c r="JRF250" s="335"/>
      <c r="JRG250" s="335"/>
      <c r="JRH250" s="224"/>
      <c r="JRI250" s="389"/>
      <c r="JRJ250" s="389"/>
      <c r="JRK250" s="333"/>
      <c r="JRL250" s="334"/>
      <c r="JRM250" s="389"/>
      <c r="JRN250" s="224"/>
      <c r="JRO250" s="224"/>
      <c r="JRP250" s="335"/>
      <c r="JRQ250" s="335"/>
      <c r="JRR250" s="224"/>
      <c r="JRS250" s="389"/>
      <c r="JRT250" s="389"/>
      <c r="JRU250" s="333"/>
      <c r="JRV250" s="334"/>
      <c r="JRW250" s="389"/>
      <c r="JRX250" s="224"/>
      <c r="JRY250" s="224"/>
      <c r="JRZ250" s="335"/>
      <c r="JSA250" s="335"/>
      <c r="JSB250" s="224"/>
      <c r="JSC250" s="389"/>
      <c r="JSD250" s="389"/>
      <c r="JSE250" s="333"/>
      <c r="JSF250" s="334"/>
      <c r="JSG250" s="389"/>
      <c r="JSH250" s="224"/>
      <c r="JSI250" s="224"/>
      <c r="JSJ250" s="335"/>
      <c r="JSK250" s="335"/>
      <c r="JSL250" s="224"/>
      <c r="JSM250" s="389"/>
      <c r="JSN250" s="389"/>
      <c r="JSO250" s="333"/>
      <c r="JSP250" s="334"/>
      <c r="JSQ250" s="389"/>
      <c r="JSR250" s="224"/>
      <c r="JSS250" s="224"/>
      <c r="JST250" s="335"/>
      <c r="JSU250" s="335"/>
      <c r="JSV250" s="224"/>
      <c r="JSW250" s="389"/>
      <c r="JSX250" s="389"/>
      <c r="JSY250" s="333"/>
      <c r="JSZ250" s="334"/>
      <c r="JTA250" s="389"/>
      <c r="JTB250" s="224"/>
      <c r="JTC250" s="224"/>
      <c r="JTD250" s="335"/>
      <c r="JTE250" s="335"/>
      <c r="JTF250" s="224"/>
      <c r="JTG250" s="389"/>
      <c r="JTH250" s="389"/>
      <c r="JTI250" s="333"/>
      <c r="JTJ250" s="334"/>
      <c r="JTK250" s="389"/>
      <c r="JTL250" s="224"/>
      <c r="JTM250" s="224"/>
      <c r="JTN250" s="335"/>
      <c r="JTO250" s="335"/>
      <c r="JTP250" s="224"/>
      <c r="JTQ250" s="389"/>
      <c r="JTR250" s="389"/>
      <c r="JTS250" s="333"/>
      <c r="JTT250" s="334"/>
      <c r="JTU250" s="389"/>
      <c r="JTV250" s="224"/>
      <c r="JTW250" s="224"/>
      <c r="JTX250" s="335"/>
      <c r="JTY250" s="335"/>
      <c r="JTZ250" s="224"/>
      <c r="JUA250" s="389"/>
      <c r="JUB250" s="389"/>
      <c r="JUC250" s="333"/>
      <c r="JUD250" s="334"/>
      <c r="JUE250" s="389"/>
      <c r="JUF250" s="224"/>
      <c r="JUG250" s="224"/>
      <c r="JUH250" s="335"/>
      <c r="JUI250" s="335"/>
      <c r="JUJ250" s="224"/>
      <c r="JUK250" s="389"/>
      <c r="JUL250" s="389"/>
      <c r="JUM250" s="333"/>
      <c r="JUN250" s="334"/>
      <c r="JUO250" s="389"/>
      <c r="JUP250" s="224"/>
      <c r="JUQ250" s="224"/>
      <c r="JUR250" s="335"/>
      <c r="JUS250" s="335"/>
      <c r="JUT250" s="224"/>
      <c r="JUU250" s="389"/>
      <c r="JUV250" s="389"/>
      <c r="JUW250" s="333"/>
      <c r="JUX250" s="334"/>
      <c r="JUY250" s="389"/>
      <c r="JUZ250" s="224"/>
      <c r="JVA250" s="224"/>
      <c r="JVB250" s="335"/>
      <c r="JVC250" s="335"/>
      <c r="JVD250" s="224"/>
      <c r="JVE250" s="389"/>
      <c r="JVF250" s="389"/>
      <c r="JVG250" s="333"/>
      <c r="JVH250" s="334"/>
      <c r="JVI250" s="389"/>
      <c r="JVJ250" s="224"/>
      <c r="JVK250" s="224"/>
      <c r="JVL250" s="335"/>
      <c r="JVM250" s="335"/>
      <c r="JVN250" s="224"/>
      <c r="JVO250" s="389"/>
      <c r="JVP250" s="389"/>
      <c r="JVQ250" s="333"/>
      <c r="JVR250" s="334"/>
      <c r="JVS250" s="389"/>
      <c r="JVT250" s="224"/>
      <c r="JVU250" s="224"/>
      <c r="JVV250" s="335"/>
      <c r="JVW250" s="335"/>
      <c r="JVX250" s="224"/>
      <c r="JVY250" s="389"/>
      <c r="JVZ250" s="389"/>
      <c r="JWA250" s="333"/>
      <c r="JWB250" s="334"/>
      <c r="JWC250" s="389"/>
      <c r="JWD250" s="224"/>
      <c r="JWE250" s="224"/>
      <c r="JWF250" s="335"/>
      <c r="JWG250" s="335"/>
      <c r="JWH250" s="224"/>
      <c r="JWI250" s="389"/>
      <c r="JWJ250" s="389"/>
      <c r="JWK250" s="333"/>
      <c r="JWL250" s="334"/>
      <c r="JWM250" s="389"/>
      <c r="JWN250" s="224"/>
      <c r="JWO250" s="224"/>
      <c r="JWP250" s="335"/>
      <c r="JWQ250" s="335"/>
      <c r="JWR250" s="224"/>
      <c r="JWS250" s="389"/>
      <c r="JWT250" s="389"/>
      <c r="JWU250" s="333"/>
      <c r="JWV250" s="334"/>
      <c r="JWW250" s="389"/>
      <c r="JWX250" s="224"/>
      <c r="JWY250" s="224"/>
      <c r="JWZ250" s="335"/>
      <c r="JXA250" s="335"/>
      <c r="JXB250" s="224"/>
      <c r="JXC250" s="389"/>
      <c r="JXD250" s="389"/>
      <c r="JXE250" s="333"/>
      <c r="JXF250" s="334"/>
      <c r="JXG250" s="389"/>
      <c r="JXH250" s="224"/>
      <c r="JXI250" s="224"/>
      <c r="JXJ250" s="335"/>
      <c r="JXK250" s="335"/>
      <c r="JXL250" s="224"/>
      <c r="JXM250" s="389"/>
      <c r="JXN250" s="389"/>
      <c r="JXO250" s="333"/>
      <c r="JXP250" s="334"/>
      <c r="JXQ250" s="389"/>
      <c r="JXR250" s="224"/>
      <c r="JXS250" s="224"/>
      <c r="JXT250" s="335"/>
      <c r="JXU250" s="335"/>
      <c r="JXV250" s="224"/>
      <c r="JXW250" s="389"/>
      <c r="JXX250" s="389"/>
      <c r="JXY250" s="333"/>
      <c r="JXZ250" s="334"/>
      <c r="JYA250" s="389"/>
      <c r="JYB250" s="224"/>
      <c r="JYC250" s="224"/>
      <c r="JYD250" s="335"/>
      <c r="JYE250" s="335"/>
      <c r="JYF250" s="224"/>
      <c r="JYG250" s="389"/>
      <c r="JYH250" s="389"/>
      <c r="JYI250" s="333"/>
      <c r="JYJ250" s="334"/>
      <c r="JYK250" s="389"/>
      <c r="JYL250" s="224"/>
      <c r="JYM250" s="224"/>
      <c r="JYN250" s="335"/>
      <c r="JYO250" s="335"/>
      <c r="JYP250" s="224"/>
      <c r="JYQ250" s="389"/>
      <c r="JYR250" s="389"/>
      <c r="JYS250" s="333"/>
      <c r="JYT250" s="334"/>
      <c r="JYU250" s="389"/>
      <c r="JYV250" s="224"/>
      <c r="JYW250" s="224"/>
      <c r="JYX250" s="335"/>
      <c r="JYY250" s="335"/>
      <c r="JYZ250" s="224"/>
      <c r="JZA250" s="389"/>
      <c r="JZB250" s="389"/>
      <c r="JZC250" s="333"/>
      <c r="JZD250" s="334"/>
      <c r="JZE250" s="389"/>
      <c r="JZF250" s="224"/>
      <c r="JZG250" s="224"/>
      <c r="JZH250" s="335"/>
      <c r="JZI250" s="335"/>
      <c r="JZJ250" s="224"/>
      <c r="JZK250" s="389"/>
      <c r="JZL250" s="389"/>
      <c r="JZM250" s="333"/>
      <c r="JZN250" s="334"/>
      <c r="JZO250" s="389"/>
      <c r="JZP250" s="224"/>
      <c r="JZQ250" s="224"/>
      <c r="JZR250" s="335"/>
      <c r="JZS250" s="335"/>
      <c r="JZT250" s="224"/>
      <c r="JZU250" s="389"/>
      <c r="JZV250" s="389"/>
      <c r="JZW250" s="333"/>
      <c r="JZX250" s="334"/>
      <c r="JZY250" s="389"/>
      <c r="JZZ250" s="224"/>
      <c r="KAA250" s="224"/>
      <c r="KAB250" s="335"/>
      <c r="KAC250" s="335"/>
      <c r="KAD250" s="224"/>
      <c r="KAE250" s="389"/>
      <c r="KAF250" s="389"/>
      <c r="KAG250" s="333"/>
      <c r="KAH250" s="334"/>
      <c r="KAI250" s="389"/>
      <c r="KAJ250" s="224"/>
      <c r="KAK250" s="224"/>
      <c r="KAL250" s="335"/>
      <c r="KAM250" s="335"/>
      <c r="KAN250" s="224"/>
      <c r="KAO250" s="389"/>
      <c r="KAP250" s="389"/>
      <c r="KAQ250" s="333"/>
      <c r="KAR250" s="334"/>
      <c r="KAS250" s="389"/>
      <c r="KAT250" s="224"/>
      <c r="KAU250" s="224"/>
      <c r="KAV250" s="335"/>
      <c r="KAW250" s="335"/>
      <c r="KAX250" s="224"/>
      <c r="KAY250" s="389"/>
      <c r="KAZ250" s="389"/>
      <c r="KBA250" s="333"/>
      <c r="KBB250" s="334"/>
      <c r="KBC250" s="389"/>
      <c r="KBD250" s="224"/>
      <c r="KBE250" s="224"/>
      <c r="KBF250" s="335"/>
      <c r="KBG250" s="335"/>
      <c r="KBH250" s="224"/>
      <c r="KBI250" s="389"/>
      <c r="KBJ250" s="389"/>
      <c r="KBK250" s="333"/>
      <c r="KBL250" s="334"/>
      <c r="KBM250" s="389"/>
      <c r="KBN250" s="224"/>
      <c r="KBO250" s="224"/>
      <c r="KBP250" s="335"/>
      <c r="KBQ250" s="335"/>
      <c r="KBR250" s="224"/>
      <c r="KBS250" s="389"/>
      <c r="KBT250" s="389"/>
      <c r="KBU250" s="333"/>
      <c r="KBV250" s="334"/>
      <c r="KBW250" s="389"/>
      <c r="KBX250" s="224"/>
      <c r="KBY250" s="224"/>
      <c r="KBZ250" s="335"/>
      <c r="KCA250" s="335"/>
      <c r="KCB250" s="224"/>
      <c r="KCC250" s="389"/>
      <c r="KCD250" s="389"/>
      <c r="KCE250" s="333"/>
      <c r="KCF250" s="334"/>
      <c r="KCG250" s="389"/>
      <c r="KCH250" s="224"/>
      <c r="KCI250" s="224"/>
      <c r="KCJ250" s="335"/>
      <c r="KCK250" s="335"/>
      <c r="KCL250" s="224"/>
      <c r="KCM250" s="389"/>
      <c r="KCN250" s="389"/>
      <c r="KCO250" s="333"/>
      <c r="KCP250" s="334"/>
      <c r="KCQ250" s="389"/>
      <c r="KCR250" s="224"/>
      <c r="KCS250" s="224"/>
      <c r="KCT250" s="335"/>
      <c r="KCU250" s="335"/>
      <c r="KCV250" s="224"/>
      <c r="KCW250" s="389"/>
      <c r="KCX250" s="389"/>
      <c r="KCY250" s="333"/>
      <c r="KCZ250" s="334"/>
      <c r="KDA250" s="389"/>
      <c r="KDB250" s="224"/>
      <c r="KDC250" s="224"/>
      <c r="KDD250" s="335"/>
      <c r="KDE250" s="335"/>
      <c r="KDF250" s="224"/>
      <c r="KDG250" s="389"/>
      <c r="KDH250" s="389"/>
      <c r="KDI250" s="333"/>
      <c r="KDJ250" s="334"/>
      <c r="KDK250" s="389"/>
      <c r="KDL250" s="224"/>
      <c r="KDM250" s="224"/>
      <c r="KDN250" s="335"/>
      <c r="KDO250" s="335"/>
      <c r="KDP250" s="224"/>
      <c r="KDQ250" s="389"/>
      <c r="KDR250" s="389"/>
      <c r="KDS250" s="333"/>
      <c r="KDT250" s="334"/>
      <c r="KDU250" s="389"/>
      <c r="KDV250" s="224"/>
      <c r="KDW250" s="224"/>
      <c r="KDX250" s="335"/>
      <c r="KDY250" s="335"/>
      <c r="KDZ250" s="224"/>
      <c r="KEA250" s="389"/>
      <c r="KEB250" s="389"/>
      <c r="KEC250" s="333"/>
      <c r="KED250" s="334"/>
      <c r="KEE250" s="389"/>
      <c r="KEF250" s="224"/>
      <c r="KEG250" s="224"/>
      <c r="KEH250" s="335"/>
      <c r="KEI250" s="335"/>
      <c r="KEJ250" s="224"/>
      <c r="KEK250" s="389"/>
      <c r="KEL250" s="389"/>
      <c r="KEM250" s="333"/>
      <c r="KEN250" s="334"/>
      <c r="KEO250" s="389"/>
      <c r="KEP250" s="224"/>
      <c r="KEQ250" s="224"/>
      <c r="KER250" s="335"/>
      <c r="KES250" s="335"/>
      <c r="KET250" s="224"/>
      <c r="KEU250" s="389"/>
      <c r="KEV250" s="389"/>
      <c r="KEW250" s="333"/>
      <c r="KEX250" s="334"/>
      <c r="KEY250" s="389"/>
      <c r="KEZ250" s="224"/>
      <c r="KFA250" s="224"/>
      <c r="KFB250" s="335"/>
      <c r="KFC250" s="335"/>
      <c r="KFD250" s="224"/>
      <c r="KFE250" s="389"/>
      <c r="KFF250" s="389"/>
      <c r="KFG250" s="333"/>
      <c r="KFH250" s="334"/>
      <c r="KFI250" s="389"/>
      <c r="KFJ250" s="224"/>
      <c r="KFK250" s="224"/>
      <c r="KFL250" s="335"/>
      <c r="KFM250" s="335"/>
      <c r="KFN250" s="224"/>
      <c r="KFO250" s="389"/>
      <c r="KFP250" s="389"/>
      <c r="KFQ250" s="333"/>
      <c r="KFR250" s="334"/>
      <c r="KFS250" s="389"/>
      <c r="KFT250" s="224"/>
      <c r="KFU250" s="224"/>
      <c r="KFV250" s="335"/>
      <c r="KFW250" s="335"/>
      <c r="KFX250" s="224"/>
      <c r="KFY250" s="389"/>
      <c r="KFZ250" s="389"/>
      <c r="KGA250" s="333"/>
      <c r="KGB250" s="334"/>
      <c r="KGC250" s="389"/>
      <c r="KGD250" s="224"/>
      <c r="KGE250" s="224"/>
      <c r="KGF250" s="335"/>
      <c r="KGG250" s="335"/>
      <c r="KGH250" s="224"/>
      <c r="KGI250" s="389"/>
      <c r="KGJ250" s="389"/>
      <c r="KGK250" s="333"/>
      <c r="KGL250" s="334"/>
      <c r="KGM250" s="389"/>
      <c r="KGN250" s="224"/>
      <c r="KGO250" s="224"/>
      <c r="KGP250" s="335"/>
      <c r="KGQ250" s="335"/>
      <c r="KGR250" s="224"/>
      <c r="KGS250" s="389"/>
      <c r="KGT250" s="389"/>
      <c r="KGU250" s="333"/>
      <c r="KGV250" s="334"/>
      <c r="KGW250" s="389"/>
      <c r="KGX250" s="224"/>
      <c r="KGY250" s="224"/>
      <c r="KGZ250" s="335"/>
      <c r="KHA250" s="335"/>
      <c r="KHB250" s="224"/>
      <c r="KHC250" s="389"/>
      <c r="KHD250" s="389"/>
      <c r="KHE250" s="333"/>
      <c r="KHF250" s="334"/>
      <c r="KHG250" s="389"/>
      <c r="KHH250" s="224"/>
      <c r="KHI250" s="224"/>
      <c r="KHJ250" s="335"/>
      <c r="KHK250" s="335"/>
      <c r="KHL250" s="224"/>
      <c r="KHM250" s="389"/>
      <c r="KHN250" s="389"/>
      <c r="KHO250" s="333"/>
      <c r="KHP250" s="334"/>
      <c r="KHQ250" s="389"/>
      <c r="KHR250" s="224"/>
      <c r="KHS250" s="224"/>
      <c r="KHT250" s="335"/>
      <c r="KHU250" s="335"/>
      <c r="KHV250" s="224"/>
      <c r="KHW250" s="389"/>
      <c r="KHX250" s="389"/>
      <c r="KHY250" s="333"/>
      <c r="KHZ250" s="334"/>
      <c r="KIA250" s="389"/>
      <c r="KIB250" s="224"/>
      <c r="KIC250" s="224"/>
      <c r="KID250" s="335"/>
      <c r="KIE250" s="335"/>
      <c r="KIF250" s="224"/>
      <c r="KIG250" s="389"/>
      <c r="KIH250" s="389"/>
      <c r="KII250" s="333"/>
      <c r="KIJ250" s="334"/>
      <c r="KIK250" s="389"/>
      <c r="KIL250" s="224"/>
      <c r="KIM250" s="224"/>
      <c r="KIN250" s="335"/>
      <c r="KIO250" s="335"/>
      <c r="KIP250" s="224"/>
      <c r="KIQ250" s="389"/>
      <c r="KIR250" s="389"/>
      <c r="KIS250" s="333"/>
      <c r="KIT250" s="334"/>
      <c r="KIU250" s="389"/>
      <c r="KIV250" s="224"/>
      <c r="KIW250" s="224"/>
      <c r="KIX250" s="335"/>
      <c r="KIY250" s="335"/>
      <c r="KIZ250" s="224"/>
      <c r="KJA250" s="389"/>
      <c r="KJB250" s="389"/>
      <c r="KJC250" s="333"/>
      <c r="KJD250" s="334"/>
      <c r="KJE250" s="389"/>
      <c r="KJF250" s="224"/>
      <c r="KJG250" s="224"/>
      <c r="KJH250" s="335"/>
      <c r="KJI250" s="335"/>
      <c r="KJJ250" s="224"/>
      <c r="KJK250" s="389"/>
      <c r="KJL250" s="389"/>
      <c r="KJM250" s="333"/>
      <c r="KJN250" s="334"/>
      <c r="KJO250" s="389"/>
      <c r="KJP250" s="224"/>
      <c r="KJQ250" s="224"/>
      <c r="KJR250" s="335"/>
      <c r="KJS250" s="335"/>
      <c r="KJT250" s="224"/>
      <c r="KJU250" s="389"/>
      <c r="KJV250" s="389"/>
      <c r="KJW250" s="333"/>
      <c r="KJX250" s="334"/>
      <c r="KJY250" s="389"/>
      <c r="KJZ250" s="224"/>
      <c r="KKA250" s="224"/>
      <c r="KKB250" s="335"/>
      <c r="KKC250" s="335"/>
      <c r="KKD250" s="224"/>
      <c r="KKE250" s="389"/>
      <c r="KKF250" s="389"/>
      <c r="KKG250" s="333"/>
      <c r="KKH250" s="334"/>
      <c r="KKI250" s="389"/>
      <c r="KKJ250" s="224"/>
      <c r="KKK250" s="224"/>
      <c r="KKL250" s="335"/>
      <c r="KKM250" s="335"/>
      <c r="KKN250" s="224"/>
      <c r="KKO250" s="389"/>
      <c r="KKP250" s="389"/>
      <c r="KKQ250" s="333"/>
      <c r="KKR250" s="334"/>
      <c r="KKS250" s="389"/>
      <c r="KKT250" s="224"/>
      <c r="KKU250" s="224"/>
      <c r="KKV250" s="335"/>
      <c r="KKW250" s="335"/>
      <c r="KKX250" s="224"/>
      <c r="KKY250" s="389"/>
      <c r="KKZ250" s="389"/>
      <c r="KLA250" s="333"/>
      <c r="KLB250" s="334"/>
      <c r="KLC250" s="389"/>
      <c r="KLD250" s="224"/>
      <c r="KLE250" s="224"/>
      <c r="KLF250" s="335"/>
      <c r="KLG250" s="335"/>
      <c r="KLH250" s="224"/>
      <c r="KLI250" s="389"/>
      <c r="KLJ250" s="389"/>
      <c r="KLK250" s="333"/>
      <c r="KLL250" s="334"/>
      <c r="KLM250" s="389"/>
      <c r="KLN250" s="224"/>
      <c r="KLO250" s="224"/>
      <c r="KLP250" s="335"/>
      <c r="KLQ250" s="335"/>
      <c r="KLR250" s="224"/>
      <c r="KLS250" s="389"/>
      <c r="KLT250" s="389"/>
      <c r="KLU250" s="333"/>
      <c r="KLV250" s="334"/>
      <c r="KLW250" s="389"/>
      <c r="KLX250" s="224"/>
      <c r="KLY250" s="224"/>
      <c r="KLZ250" s="335"/>
      <c r="KMA250" s="335"/>
      <c r="KMB250" s="224"/>
      <c r="KMC250" s="389"/>
      <c r="KMD250" s="389"/>
      <c r="KME250" s="333"/>
      <c r="KMF250" s="334"/>
      <c r="KMG250" s="389"/>
      <c r="KMH250" s="224"/>
      <c r="KMI250" s="224"/>
      <c r="KMJ250" s="335"/>
      <c r="KMK250" s="335"/>
      <c r="KML250" s="224"/>
      <c r="KMM250" s="389"/>
      <c r="KMN250" s="389"/>
      <c r="KMO250" s="333"/>
      <c r="KMP250" s="334"/>
      <c r="KMQ250" s="389"/>
      <c r="KMR250" s="224"/>
      <c r="KMS250" s="224"/>
      <c r="KMT250" s="335"/>
      <c r="KMU250" s="335"/>
      <c r="KMV250" s="224"/>
      <c r="KMW250" s="389"/>
      <c r="KMX250" s="389"/>
      <c r="KMY250" s="333"/>
      <c r="KMZ250" s="334"/>
      <c r="KNA250" s="389"/>
      <c r="KNB250" s="224"/>
      <c r="KNC250" s="224"/>
      <c r="KND250" s="335"/>
      <c r="KNE250" s="335"/>
      <c r="KNF250" s="224"/>
      <c r="KNG250" s="389"/>
      <c r="KNH250" s="389"/>
      <c r="KNI250" s="333"/>
      <c r="KNJ250" s="334"/>
      <c r="KNK250" s="389"/>
      <c r="KNL250" s="224"/>
      <c r="KNM250" s="224"/>
      <c r="KNN250" s="335"/>
      <c r="KNO250" s="335"/>
      <c r="KNP250" s="224"/>
      <c r="KNQ250" s="389"/>
      <c r="KNR250" s="389"/>
      <c r="KNS250" s="333"/>
      <c r="KNT250" s="334"/>
      <c r="KNU250" s="389"/>
      <c r="KNV250" s="224"/>
      <c r="KNW250" s="224"/>
      <c r="KNX250" s="335"/>
      <c r="KNY250" s="335"/>
      <c r="KNZ250" s="224"/>
      <c r="KOA250" s="389"/>
      <c r="KOB250" s="389"/>
      <c r="KOC250" s="333"/>
      <c r="KOD250" s="334"/>
      <c r="KOE250" s="389"/>
      <c r="KOF250" s="224"/>
      <c r="KOG250" s="224"/>
      <c r="KOH250" s="335"/>
      <c r="KOI250" s="335"/>
      <c r="KOJ250" s="224"/>
      <c r="KOK250" s="389"/>
      <c r="KOL250" s="389"/>
      <c r="KOM250" s="333"/>
      <c r="KON250" s="334"/>
      <c r="KOO250" s="389"/>
      <c r="KOP250" s="224"/>
      <c r="KOQ250" s="224"/>
      <c r="KOR250" s="335"/>
      <c r="KOS250" s="335"/>
      <c r="KOT250" s="224"/>
      <c r="KOU250" s="389"/>
      <c r="KOV250" s="389"/>
      <c r="KOW250" s="333"/>
      <c r="KOX250" s="334"/>
      <c r="KOY250" s="389"/>
      <c r="KOZ250" s="224"/>
      <c r="KPA250" s="224"/>
      <c r="KPB250" s="335"/>
      <c r="KPC250" s="335"/>
      <c r="KPD250" s="224"/>
      <c r="KPE250" s="389"/>
      <c r="KPF250" s="389"/>
      <c r="KPG250" s="333"/>
      <c r="KPH250" s="334"/>
      <c r="KPI250" s="389"/>
      <c r="KPJ250" s="224"/>
      <c r="KPK250" s="224"/>
      <c r="KPL250" s="335"/>
      <c r="KPM250" s="335"/>
      <c r="KPN250" s="224"/>
      <c r="KPO250" s="389"/>
      <c r="KPP250" s="389"/>
      <c r="KPQ250" s="333"/>
      <c r="KPR250" s="334"/>
      <c r="KPS250" s="389"/>
      <c r="KPT250" s="224"/>
      <c r="KPU250" s="224"/>
      <c r="KPV250" s="335"/>
      <c r="KPW250" s="335"/>
      <c r="KPX250" s="224"/>
      <c r="KPY250" s="389"/>
      <c r="KPZ250" s="389"/>
      <c r="KQA250" s="333"/>
      <c r="KQB250" s="334"/>
      <c r="KQC250" s="389"/>
      <c r="KQD250" s="224"/>
      <c r="KQE250" s="224"/>
      <c r="KQF250" s="335"/>
      <c r="KQG250" s="335"/>
      <c r="KQH250" s="224"/>
      <c r="KQI250" s="389"/>
      <c r="KQJ250" s="389"/>
      <c r="KQK250" s="333"/>
      <c r="KQL250" s="334"/>
      <c r="KQM250" s="389"/>
      <c r="KQN250" s="224"/>
      <c r="KQO250" s="224"/>
      <c r="KQP250" s="335"/>
      <c r="KQQ250" s="335"/>
      <c r="KQR250" s="224"/>
      <c r="KQS250" s="389"/>
      <c r="KQT250" s="389"/>
      <c r="KQU250" s="333"/>
      <c r="KQV250" s="334"/>
      <c r="KQW250" s="389"/>
      <c r="KQX250" s="224"/>
      <c r="KQY250" s="224"/>
      <c r="KQZ250" s="335"/>
      <c r="KRA250" s="335"/>
      <c r="KRB250" s="224"/>
      <c r="KRC250" s="389"/>
      <c r="KRD250" s="389"/>
      <c r="KRE250" s="333"/>
      <c r="KRF250" s="334"/>
      <c r="KRG250" s="389"/>
      <c r="KRH250" s="224"/>
      <c r="KRI250" s="224"/>
      <c r="KRJ250" s="335"/>
      <c r="KRK250" s="335"/>
      <c r="KRL250" s="224"/>
      <c r="KRM250" s="389"/>
      <c r="KRN250" s="389"/>
      <c r="KRO250" s="333"/>
      <c r="KRP250" s="334"/>
      <c r="KRQ250" s="389"/>
      <c r="KRR250" s="224"/>
      <c r="KRS250" s="224"/>
      <c r="KRT250" s="335"/>
      <c r="KRU250" s="335"/>
      <c r="KRV250" s="224"/>
      <c r="KRW250" s="389"/>
      <c r="KRX250" s="389"/>
      <c r="KRY250" s="333"/>
      <c r="KRZ250" s="334"/>
      <c r="KSA250" s="389"/>
      <c r="KSB250" s="224"/>
      <c r="KSC250" s="224"/>
      <c r="KSD250" s="335"/>
      <c r="KSE250" s="335"/>
      <c r="KSF250" s="224"/>
      <c r="KSG250" s="389"/>
      <c r="KSH250" s="389"/>
      <c r="KSI250" s="333"/>
      <c r="KSJ250" s="334"/>
      <c r="KSK250" s="389"/>
      <c r="KSL250" s="224"/>
      <c r="KSM250" s="224"/>
      <c r="KSN250" s="335"/>
      <c r="KSO250" s="335"/>
      <c r="KSP250" s="224"/>
      <c r="KSQ250" s="389"/>
      <c r="KSR250" s="389"/>
      <c r="KSS250" s="333"/>
      <c r="KST250" s="334"/>
      <c r="KSU250" s="389"/>
      <c r="KSV250" s="224"/>
      <c r="KSW250" s="224"/>
      <c r="KSX250" s="335"/>
      <c r="KSY250" s="335"/>
      <c r="KSZ250" s="224"/>
      <c r="KTA250" s="389"/>
      <c r="KTB250" s="389"/>
      <c r="KTC250" s="333"/>
      <c r="KTD250" s="334"/>
      <c r="KTE250" s="389"/>
      <c r="KTF250" s="224"/>
      <c r="KTG250" s="224"/>
      <c r="KTH250" s="335"/>
      <c r="KTI250" s="335"/>
      <c r="KTJ250" s="224"/>
      <c r="KTK250" s="389"/>
      <c r="KTL250" s="389"/>
      <c r="KTM250" s="333"/>
      <c r="KTN250" s="334"/>
      <c r="KTO250" s="389"/>
      <c r="KTP250" s="224"/>
      <c r="KTQ250" s="224"/>
      <c r="KTR250" s="335"/>
      <c r="KTS250" s="335"/>
      <c r="KTT250" s="224"/>
      <c r="KTU250" s="389"/>
      <c r="KTV250" s="389"/>
      <c r="KTW250" s="333"/>
      <c r="KTX250" s="334"/>
      <c r="KTY250" s="389"/>
      <c r="KTZ250" s="224"/>
      <c r="KUA250" s="224"/>
      <c r="KUB250" s="335"/>
      <c r="KUC250" s="335"/>
      <c r="KUD250" s="224"/>
      <c r="KUE250" s="389"/>
      <c r="KUF250" s="389"/>
      <c r="KUG250" s="333"/>
      <c r="KUH250" s="334"/>
      <c r="KUI250" s="389"/>
      <c r="KUJ250" s="224"/>
      <c r="KUK250" s="224"/>
      <c r="KUL250" s="335"/>
      <c r="KUM250" s="335"/>
      <c r="KUN250" s="224"/>
      <c r="KUO250" s="389"/>
      <c r="KUP250" s="389"/>
      <c r="KUQ250" s="333"/>
      <c r="KUR250" s="334"/>
      <c r="KUS250" s="389"/>
      <c r="KUT250" s="224"/>
      <c r="KUU250" s="224"/>
      <c r="KUV250" s="335"/>
      <c r="KUW250" s="335"/>
      <c r="KUX250" s="224"/>
      <c r="KUY250" s="389"/>
      <c r="KUZ250" s="389"/>
      <c r="KVA250" s="333"/>
      <c r="KVB250" s="334"/>
      <c r="KVC250" s="389"/>
      <c r="KVD250" s="224"/>
      <c r="KVE250" s="224"/>
      <c r="KVF250" s="335"/>
      <c r="KVG250" s="335"/>
      <c r="KVH250" s="224"/>
      <c r="KVI250" s="389"/>
      <c r="KVJ250" s="389"/>
      <c r="KVK250" s="333"/>
      <c r="KVL250" s="334"/>
      <c r="KVM250" s="389"/>
      <c r="KVN250" s="224"/>
      <c r="KVO250" s="224"/>
      <c r="KVP250" s="335"/>
      <c r="KVQ250" s="335"/>
      <c r="KVR250" s="224"/>
      <c r="KVS250" s="389"/>
      <c r="KVT250" s="389"/>
      <c r="KVU250" s="333"/>
      <c r="KVV250" s="334"/>
      <c r="KVW250" s="389"/>
      <c r="KVX250" s="224"/>
      <c r="KVY250" s="224"/>
      <c r="KVZ250" s="335"/>
      <c r="KWA250" s="335"/>
      <c r="KWB250" s="224"/>
      <c r="KWC250" s="389"/>
      <c r="KWD250" s="389"/>
      <c r="KWE250" s="333"/>
      <c r="KWF250" s="334"/>
      <c r="KWG250" s="389"/>
      <c r="KWH250" s="224"/>
      <c r="KWI250" s="224"/>
      <c r="KWJ250" s="335"/>
      <c r="KWK250" s="335"/>
      <c r="KWL250" s="224"/>
      <c r="KWM250" s="389"/>
      <c r="KWN250" s="389"/>
      <c r="KWO250" s="333"/>
      <c r="KWP250" s="334"/>
      <c r="KWQ250" s="389"/>
      <c r="KWR250" s="224"/>
      <c r="KWS250" s="224"/>
      <c r="KWT250" s="335"/>
      <c r="KWU250" s="335"/>
      <c r="KWV250" s="224"/>
      <c r="KWW250" s="389"/>
      <c r="KWX250" s="389"/>
      <c r="KWY250" s="333"/>
      <c r="KWZ250" s="334"/>
      <c r="KXA250" s="389"/>
      <c r="KXB250" s="224"/>
      <c r="KXC250" s="224"/>
      <c r="KXD250" s="335"/>
      <c r="KXE250" s="335"/>
      <c r="KXF250" s="224"/>
      <c r="KXG250" s="389"/>
      <c r="KXH250" s="389"/>
      <c r="KXI250" s="333"/>
      <c r="KXJ250" s="334"/>
      <c r="KXK250" s="389"/>
      <c r="KXL250" s="224"/>
      <c r="KXM250" s="224"/>
      <c r="KXN250" s="335"/>
      <c r="KXO250" s="335"/>
      <c r="KXP250" s="224"/>
      <c r="KXQ250" s="389"/>
      <c r="KXR250" s="389"/>
      <c r="KXS250" s="333"/>
      <c r="KXT250" s="334"/>
      <c r="KXU250" s="389"/>
      <c r="KXV250" s="224"/>
      <c r="KXW250" s="224"/>
      <c r="KXX250" s="335"/>
      <c r="KXY250" s="335"/>
      <c r="KXZ250" s="224"/>
      <c r="KYA250" s="389"/>
      <c r="KYB250" s="389"/>
      <c r="KYC250" s="333"/>
      <c r="KYD250" s="334"/>
      <c r="KYE250" s="389"/>
      <c r="KYF250" s="224"/>
      <c r="KYG250" s="224"/>
      <c r="KYH250" s="335"/>
      <c r="KYI250" s="335"/>
      <c r="KYJ250" s="224"/>
      <c r="KYK250" s="389"/>
      <c r="KYL250" s="389"/>
      <c r="KYM250" s="333"/>
      <c r="KYN250" s="334"/>
      <c r="KYO250" s="389"/>
      <c r="KYP250" s="224"/>
      <c r="KYQ250" s="224"/>
      <c r="KYR250" s="335"/>
      <c r="KYS250" s="335"/>
      <c r="KYT250" s="224"/>
      <c r="KYU250" s="389"/>
      <c r="KYV250" s="389"/>
      <c r="KYW250" s="333"/>
      <c r="KYX250" s="334"/>
      <c r="KYY250" s="389"/>
      <c r="KYZ250" s="224"/>
      <c r="KZA250" s="224"/>
      <c r="KZB250" s="335"/>
      <c r="KZC250" s="335"/>
      <c r="KZD250" s="224"/>
      <c r="KZE250" s="389"/>
      <c r="KZF250" s="389"/>
      <c r="KZG250" s="333"/>
      <c r="KZH250" s="334"/>
      <c r="KZI250" s="389"/>
      <c r="KZJ250" s="224"/>
      <c r="KZK250" s="224"/>
      <c r="KZL250" s="335"/>
      <c r="KZM250" s="335"/>
      <c r="KZN250" s="224"/>
      <c r="KZO250" s="389"/>
      <c r="KZP250" s="389"/>
      <c r="KZQ250" s="333"/>
      <c r="KZR250" s="334"/>
      <c r="KZS250" s="389"/>
      <c r="KZT250" s="224"/>
      <c r="KZU250" s="224"/>
      <c r="KZV250" s="335"/>
      <c r="KZW250" s="335"/>
      <c r="KZX250" s="224"/>
      <c r="KZY250" s="389"/>
      <c r="KZZ250" s="389"/>
      <c r="LAA250" s="333"/>
      <c r="LAB250" s="334"/>
      <c r="LAC250" s="389"/>
      <c r="LAD250" s="224"/>
      <c r="LAE250" s="224"/>
      <c r="LAF250" s="335"/>
      <c r="LAG250" s="335"/>
      <c r="LAH250" s="224"/>
      <c r="LAI250" s="389"/>
      <c r="LAJ250" s="389"/>
      <c r="LAK250" s="333"/>
      <c r="LAL250" s="334"/>
      <c r="LAM250" s="389"/>
      <c r="LAN250" s="224"/>
      <c r="LAO250" s="224"/>
      <c r="LAP250" s="335"/>
      <c r="LAQ250" s="335"/>
      <c r="LAR250" s="224"/>
      <c r="LAS250" s="389"/>
      <c r="LAT250" s="389"/>
      <c r="LAU250" s="333"/>
      <c r="LAV250" s="334"/>
      <c r="LAW250" s="389"/>
      <c r="LAX250" s="224"/>
      <c r="LAY250" s="224"/>
      <c r="LAZ250" s="335"/>
      <c r="LBA250" s="335"/>
      <c r="LBB250" s="224"/>
      <c r="LBC250" s="389"/>
      <c r="LBD250" s="389"/>
      <c r="LBE250" s="333"/>
      <c r="LBF250" s="334"/>
      <c r="LBG250" s="389"/>
      <c r="LBH250" s="224"/>
      <c r="LBI250" s="224"/>
      <c r="LBJ250" s="335"/>
      <c r="LBK250" s="335"/>
      <c r="LBL250" s="224"/>
      <c r="LBM250" s="389"/>
      <c r="LBN250" s="389"/>
      <c r="LBO250" s="333"/>
      <c r="LBP250" s="334"/>
      <c r="LBQ250" s="389"/>
      <c r="LBR250" s="224"/>
      <c r="LBS250" s="224"/>
      <c r="LBT250" s="335"/>
      <c r="LBU250" s="335"/>
      <c r="LBV250" s="224"/>
      <c r="LBW250" s="389"/>
      <c r="LBX250" s="389"/>
      <c r="LBY250" s="333"/>
      <c r="LBZ250" s="334"/>
      <c r="LCA250" s="389"/>
      <c r="LCB250" s="224"/>
      <c r="LCC250" s="224"/>
      <c r="LCD250" s="335"/>
      <c r="LCE250" s="335"/>
      <c r="LCF250" s="224"/>
      <c r="LCG250" s="389"/>
      <c r="LCH250" s="389"/>
      <c r="LCI250" s="333"/>
      <c r="LCJ250" s="334"/>
      <c r="LCK250" s="389"/>
      <c r="LCL250" s="224"/>
      <c r="LCM250" s="224"/>
      <c r="LCN250" s="335"/>
      <c r="LCO250" s="335"/>
      <c r="LCP250" s="224"/>
      <c r="LCQ250" s="389"/>
      <c r="LCR250" s="389"/>
      <c r="LCS250" s="333"/>
      <c r="LCT250" s="334"/>
      <c r="LCU250" s="389"/>
      <c r="LCV250" s="224"/>
      <c r="LCW250" s="224"/>
      <c r="LCX250" s="335"/>
      <c r="LCY250" s="335"/>
      <c r="LCZ250" s="224"/>
      <c r="LDA250" s="389"/>
      <c r="LDB250" s="389"/>
      <c r="LDC250" s="333"/>
      <c r="LDD250" s="334"/>
      <c r="LDE250" s="389"/>
      <c r="LDF250" s="224"/>
      <c r="LDG250" s="224"/>
      <c r="LDH250" s="335"/>
      <c r="LDI250" s="335"/>
      <c r="LDJ250" s="224"/>
      <c r="LDK250" s="389"/>
      <c r="LDL250" s="389"/>
      <c r="LDM250" s="333"/>
      <c r="LDN250" s="334"/>
      <c r="LDO250" s="389"/>
      <c r="LDP250" s="224"/>
      <c r="LDQ250" s="224"/>
      <c r="LDR250" s="335"/>
      <c r="LDS250" s="335"/>
      <c r="LDT250" s="224"/>
      <c r="LDU250" s="389"/>
      <c r="LDV250" s="389"/>
      <c r="LDW250" s="333"/>
      <c r="LDX250" s="334"/>
      <c r="LDY250" s="389"/>
      <c r="LDZ250" s="224"/>
      <c r="LEA250" s="224"/>
      <c r="LEB250" s="335"/>
      <c r="LEC250" s="335"/>
      <c r="LED250" s="224"/>
      <c r="LEE250" s="389"/>
      <c r="LEF250" s="389"/>
      <c r="LEG250" s="333"/>
      <c r="LEH250" s="334"/>
      <c r="LEI250" s="389"/>
      <c r="LEJ250" s="224"/>
      <c r="LEK250" s="224"/>
      <c r="LEL250" s="335"/>
      <c r="LEM250" s="335"/>
      <c r="LEN250" s="224"/>
      <c r="LEO250" s="389"/>
      <c r="LEP250" s="389"/>
      <c r="LEQ250" s="333"/>
      <c r="LER250" s="334"/>
      <c r="LES250" s="389"/>
      <c r="LET250" s="224"/>
      <c r="LEU250" s="224"/>
      <c r="LEV250" s="335"/>
      <c r="LEW250" s="335"/>
      <c r="LEX250" s="224"/>
      <c r="LEY250" s="389"/>
      <c r="LEZ250" s="389"/>
      <c r="LFA250" s="333"/>
      <c r="LFB250" s="334"/>
      <c r="LFC250" s="389"/>
      <c r="LFD250" s="224"/>
      <c r="LFE250" s="224"/>
      <c r="LFF250" s="335"/>
      <c r="LFG250" s="335"/>
      <c r="LFH250" s="224"/>
      <c r="LFI250" s="389"/>
      <c r="LFJ250" s="389"/>
      <c r="LFK250" s="333"/>
      <c r="LFL250" s="334"/>
      <c r="LFM250" s="389"/>
      <c r="LFN250" s="224"/>
      <c r="LFO250" s="224"/>
      <c r="LFP250" s="335"/>
      <c r="LFQ250" s="335"/>
      <c r="LFR250" s="224"/>
      <c r="LFS250" s="389"/>
      <c r="LFT250" s="389"/>
      <c r="LFU250" s="333"/>
      <c r="LFV250" s="334"/>
      <c r="LFW250" s="389"/>
      <c r="LFX250" s="224"/>
      <c r="LFY250" s="224"/>
      <c r="LFZ250" s="335"/>
      <c r="LGA250" s="335"/>
      <c r="LGB250" s="224"/>
      <c r="LGC250" s="389"/>
      <c r="LGD250" s="389"/>
      <c r="LGE250" s="333"/>
      <c r="LGF250" s="334"/>
      <c r="LGG250" s="389"/>
      <c r="LGH250" s="224"/>
      <c r="LGI250" s="224"/>
      <c r="LGJ250" s="335"/>
      <c r="LGK250" s="335"/>
      <c r="LGL250" s="224"/>
      <c r="LGM250" s="389"/>
      <c r="LGN250" s="389"/>
      <c r="LGO250" s="333"/>
      <c r="LGP250" s="334"/>
      <c r="LGQ250" s="389"/>
      <c r="LGR250" s="224"/>
      <c r="LGS250" s="224"/>
      <c r="LGT250" s="335"/>
      <c r="LGU250" s="335"/>
      <c r="LGV250" s="224"/>
      <c r="LGW250" s="389"/>
      <c r="LGX250" s="389"/>
      <c r="LGY250" s="333"/>
      <c r="LGZ250" s="334"/>
      <c r="LHA250" s="389"/>
      <c r="LHB250" s="224"/>
      <c r="LHC250" s="224"/>
      <c r="LHD250" s="335"/>
      <c r="LHE250" s="335"/>
      <c r="LHF250" s="224"/>
      <c r="LHG250" s="389"/>
      <c r="LHH250" s="389"/>
      <c r="LHI250" s="333"/>
      <c r="LHJ250" s="334"/>
      <c r="LHK250" s="389"/>
      <c r="LHL250" s="224"/>
      <c r="LHM250" s="224"/>
      <c r="LHN250" s="335"/>
      <c r="LHO250" s="335"/>
      <c r="LHP250" s="224"/>
      <c r="LHQ250" s="389"/>
      <c r="LHR250" s="389"/>
      <c r="LHS250" s="333"/>
      <c r="LHT250" s="334"/>
      <c r="LHU250" s="389"/>
      <c r="LHV250" s="224"/>
      <c r="LHW250" s="224"/>
      <c r="LHX250" s="335"/>
      <c r="LHY250" s="335"/>
      <c r="LHZ250" s="224"/>
      <c r="LIA250" s="389"/>
      <c r="LIB250" s="389"/>
      <c r="LIC250" s="333"/>
      <c r="LID250" s="334"/>
      <c r="LIE250" s="389"/>
      <c r="LIF250" s="224"/>
      <c r="LIG250" s="224"/>
      <c r="LIH250" s="335"/>
      <c r="LII250" s="335"/>
      <c r="LIJ250" s="224"/>
      <c r="LIK250" s="389"/>
      <c r="LIL250" s="389"/>
      <c r="LIM250" s="333"/>
      <c r="LIN250" s="334"/>
      <c r="LIO250" s="389"/>
      <c r="LIP250" s="224"/>
      <c r="LIQ250" s="224"/>
      <c r="LIR250" s="335"/>
      <c r="LIS250" s="335"/>
      <c r="LIT250" s="224"/>
      <c r="LIU250" s="389"/>
      <c r="LIV250" s="389"/>
      <c r="LIW250" s="333"/>
      <c r="LIX250" s="334"/>
      <c r="LIY250" s="389"/>
      <c r="LIZ250" s="224"/>
      <c r="LJA250" s="224"/>
      <c r="LJB250" s="335"/>
      <c r="LJC250" s="335"/>
      <c r="LJD250" s="224"/>
      <c r="LJE250" s="389"/>
      <c r="LJF250" s="389"/>
      <c r="LJG250" s="333"/>
      <c r="LJH250" s="334"/>
      <c r="LJI250" s="389"/>
      <c r="LJJ250" s="224"/>
      <c r="LJK250" s="224"/>
      <c r="LJL250" s="335"/>
      <c r="LJM250" s="335"/>
      <c r="LJN250" s="224"/>
      <c r="LJO250" s="389"/>
      <c r="LJP250" s="389"/>
      <c r="LJQ250" s="333"/>
      <c r="LJR250" s="334"/>
      <c r="LJS250" s="389"/>
      <c r="LJT250" s="224"/>
      <c r="LJU250" s="224"/>
      <c r="LJV250" s="335"/>
      <c r="LJW250" s="335"/>
      <c r="LJX250" s="224"/>
      <c r="LJY250" s="389"/>
      <c r="LJZ250" s="389"/>
      <c r="LKA250" s="333"/>
      <c r="LKB250" s="334"/>
      <c r="LKC250" s="389"/>
      <c r="LKD250" s="224"/>
      <c r="LKE250" s="224"/>
      <c r="LKF250" s="335"/>
      <c r="LKG250" s="335"/>
      <c r="LKH250" s="224"/>
      <c r="LKI250" s="389"/>
      <c r="LKJ250" s="389"/>
      <c r="LKK250" s="333"/>
      <c r="LKL250" s="334"/>
      <c r="LKM250" s="389"/>
      <c r="LKN250" s="224"/>
      <c r="LKO250" s="224"/>
      <c r="LKP250" s="335"/>
      <c r="LKQ250" s="335"/>
      <c r="LKR250" s="224"/>
      <c r="LKS250" s="389"/>
      <c r="LKT250" s="389"/>
      <c r="LKU250" s="333"/>
      <c r="LKV250" s="334"/>
      <c r="LKW250" s="389"/>
      <c r="LKX250" s="224"/>
      <c r="LKY250" s="224"/>
      <c r="LKZ250" s="335"/>
      <c r="LLA250" s="335"/>
      <c r="LLB250" s="224"/>
      <c r="LLC250" s="389"/>
      <c r="LLD250" s="389"/>
      <c r="LLE250" s="333"/>
      <c r="LLF250" s="334"/>
      <c r="LLG250" s="389"/>
      <c r="LLH250" s="224"/>
      <c r="LLI250" s="224"/>
      <c r="LLJ250" s="335"/>
      <c r="LLK250" s="335"/>
      <c r="LLL250" s="224"/>
      <c r="LLM250" s="389"/>
      <c r="LLN250" s="389"/>
      <c r="LLO250" s="333"/>
      <c r="LLP250" s="334"/>
      <c r="LLQ250" s="389"/>
      <c r="LLR250" s="224"/>
      <c r="LLS250" s="224"/>
      <c r="LLT250" s="335"/>
      <c r="LLU250" s="335"/>
      <c r="LLV250" s="224"/>
      <c r="LLW250" s="389"/>
      <c r="LLX250" s="389"/>
      <c r="LLY250" s="333"/>
      <c r="LLZ250" s="334"/>
      <c r="LMA250" s="389"/>
      <c r="LMB250" s="224"/>
      <c r="LMC250" s="224"/>
      <c r="LMD250" s="335"/>
      <c r="LME250" s="335"/>
      <c r="LMF250" s="224"/>
      <c r="LMG250" s="389"/>
      <c r="LMH250" s="389"/>
      <c r="LMI250" s="333"/>
      <c r="LMJ250" s="334"/>
      <c r="LMK250" s="389"/>
      <c r="LML250" s="224"/>
      <c r="LMM250" s="224"/>
      <c r="LMN250" s="335"/>
      <c r="LMO250" s="335"/>
      <c r="LMP250" s="224"/>
      <c r="LMQ250" s="389"/>
      <c r="LMR250" s="389"/>
      <c r="LMS250" s="333"/>
      <c r="LMT250" s="334"/>
      <c r="LMU250" s="389"/>
      <c r="LMV250" s="224"/>
      <c r="LMW250" s="224"/>
      <c r="LMX250" s="335"/>
      <c r="LMY250" s="335"/>
      <c r="LMZ250" s="224"/>
      <c r="LNA250" s="389"/>
      <c r="LNB250" s="389"/>
      <c r="LNC250" s="333"/>
      <c r="LND250" s="334"/>
      <c r="LNE250" s="389"/>
      <c r="LNF250" s="224"/>
      <c r="LNG250" s="224"/>
      <c r="LNH250" s="335"/>
      <c r="LNI250" s="335"/>
      <c r="LNJ250" s="224"/>
      <c r="LNK250" s="389"/>
      <c r="LNL250" s="389"/>
      <c r="LNM250" s="333"/>
      <c r="LNN250" s="334"/>
      <c r="LNO250" s="389"/>
      <c r="LNP250" s="224"/>
      <c r="LNQ250" s="224"/>
      <c r="LNR250" s="335"/>
      <c r="LNS250" s="335"/>
      <c r="LNT250" s="224"/>
      <c r="LNU250" s="389"/>
      <c r="LNV250" s="389"/>
      <c r="LNW250" s="333"/>
      <c r="LNX250" s="334"/>
      <c r="LNY250" s="389"/>
      <c r="LNZ250" s="224"/>
      <c r="LOA250" s="224"/>
      <c r="LOB250" s="335"/>
      <c r="LOC250" s="335"/>
      <c r="LOD250" s="224"/>
      <c r="LOE250" s="389"/>
      <c r="LOF250" s="389"/>
      <c r="LOG250" s="333"/>
      <c r="LOH250" s="334"/>
      <c r="LOI250" s="389"/>
      <c r="LOJ250" s="224"/>
      <c r="LOK250" s="224"/>
      <c r="LOL250" s="335"/>
      <c r="LOM250" s="335"/>
      <c r="LON250" s="224"/>
      <c r="LOO250" s="389"/>
      <c r="LOP250" s="389"/>
      <c r="LOQ250" s="333"/>
      <c r="LOR250" s="334"/>
      <c r="LOS250" s="389"/>
      <c r="LOT250" s="224"/>
      <c r="LOU250" s="224"/>
      <c r="LOV250" s="335"/>
      <c r="LOW250" s="335"/>
      <c r="LOX250" s="224"/>
      <c r="LOY250" s="389"/>
      <c r="LOZ250" s="389"/>
      <c r="LPA250" s="333"/>
      <c r="LPB250" s="334"/>
      <c r="LPC250" s="389"/>
      <c r="LPD250" s="224"/>
      <c r="LPE250" s="224"/>
      <c r="LPF250" s="335"/>
      <c r="LPG250" s="335"/>
      <c r="LPH250" s="224"/>
      <c r="LPI250" s="389"/>
      <c r="LPJ250" s="389"/>
      <c r="LPK250" s="333"/>
      <c r="LPL250" s="334"/>
      <c r="LPM250" s="389"/>
      <c r="LPN250" s="224"/>
      <c r="LPO250" s="224"/>
      <c r="LPP250" s="335"/>
      <c r="LPQ250" s="335"/>
      <c r="LPR250" s="224"/>
      <c r="LPS250" s="389"/>
      <c r="LPT250" s="389"/>
      <c r="LPU250" s="333"/>
      <c r="LPV250" s="334"/>
      <c r="LPW250" s="389"/>
      <c r="LPX250" s="224"/>
      <c r="LPY250" s="224"/>
      <c r="LPZ250" s="335"/>
      <c r="LQA250" s="335"/>
      <c r="LQB250" s="224"/>
      <c r="LQC250" s="389"/>
      <c r="LQD250" s="389"/>
      <c r="LQE250" s="333"/>
      <c r="LQF250" s="334"/>
      <c r="LQG250" s="389"/>
      <c r="LQH250" s="224"/>
      <c r="LQI250" s="224"/>
      <c r="LQJ250" s="335"/>
      <c r="LQK250" s="335"/>
      <c r="LQL250" s="224"/>
      <c r="LQM250" s="389"/>
      <c r="LQN250" s="389"/>
      <c r="LQO250" s="333"/>
      <c r="LQP250" s="334"/>
      <c r="LQQ250" s="389"/>
      <c r="LQR250" s="224"/>
      <c r="LQS250" s="224"/>
      <c r="LQT250" s="335"/>
      <c r="LQU250" s="335"/>
      <c r="LQV250" s="224"/>
      <c r="LQW250" s="389"/>
      <c r="LQX250" s="389"/>
      <c r="LQY250" s="333"/>
      <c r="LQZ250" s="334"/>
      <c r="LRA250" s="389"/>
      <c r="LRB250" s="224"/>
      <c r="LRC250" s="224"/>
      <c r="LRD250" s="335"/>
      <c r="LRE250" s="335"/>
      <c r="LRF250" s="224"/>
      <c r="LRG250" s="389"/>
      <c r="LRH250" s="389"/>
      <c r="LRI250" s="333"/>
      <c r="LRJ250" s="334"/>
      <c r="LRK250" s="389"/>
      <c r="LRL250" s="224"/>
      <c r="LRM250" s="224"/>
      <c r="LRN250" s="335"/>
      <c r="LRO250" s="335"/>
      <c r="LRP250" s="224"/>
      <c r="LRQ250" s="389"/>
      <c r="LRR250" s="389"/>
      <c r="LRS250" s="333"/>
      <c r="LRT250" s="334"/>
      <c r="LRU250" s="389"/>
      <c r="LRV250" s="224"/>
      <c r="LRW250" s="224"/>
      <c r="LRX250" s="335"/>
      <c r="LRY250" s="335"/>
      <c r="LRZ250" s="224"/>
      <c r="LSA250" s="389"/>
      <c r="LSB250" s="389"/>
      <c r="LSC250" s="333"/>
      <c r="LSD250" s="334"/>
      <c r="LSE250" s="389"/>
      <c r="LSF250" s="224"/>
      <c r="LSG250" s="224"/>
      <c r="LSH250" s="335"/>
      <c r="LSI250" s="335"/>
      <c r="LSJ250" s="224"/>
      <c r="LSK250" s="389"/>
      <c r="LSL250" s="389"/>
      <c r="LSM250" s="333"/>
      <c r="LSN250" s="334"/>
      <c r="LSO250" s="389"/>
      <c r="LSP250" s="224"/>
      <c r="LSQ250" s="224"/>
      <c r="LSR250" s="335"/>
      <c r="LSS250" s="335"/>
      <c r="LST250" s="224"/>
      <c r="LSU250" s="389"/>
      <c r="LSV250" s="389"/>
      <c r="LSW250" s="333"/>
      <c r="LSX250" s="334"/>
      <c r="LSY250" s="389"/>
      <c r="LSZ250" s="224"/>
      <c r="LTA250" s="224"/>
      <c r="LTB250" s="335"/>
      <c r="LTC250" s="335"/>
      <c r="LTD250" s="224"/>
      <c r="LTE250" s="389"/>
      <c r="LTF250" s="389"/>
      <c r="LTG250" s="333"/>
      <c r="LTH250" s="334"/>
      <c r="LTI250" s="389"/>
      <c r="LTJ250" s="224"/>
      <c r="LTK250" s="224"/>
      <c r="LTL250" s="335"/>
      <c r="LTM250" s="335"/>
      <c r="LTN250" s="224"/>
      <c r="LTO250" s="389"/>
      <c r="LTP250" s="389"/>
      <c r="LTQ250" s="333"/>
      <c r="LTR250" s="334"/>
      <c r="LTS250" s="389"/>
      <c r="LTT250" s="224"/>
      <c r="LTU250" s="224"/>
      <c r="LTV250" s="335"/>
      <c r="LTW250" s="335"/>
      <c r="LTX250" s="224"/>
      <c r="LTY250" s="389"/>
      <c r="LTZ250" s="389"/>
      <c r="LUA250" s="333"/>
      <c r="LUB250" s="334"/>
      <c r="LUC250" s="389"/>
      <c r="LUD250" s="224"/>
      <c r="LUE250" s="224"/>
      <c r="LUF250" s="335"/>
      <c r="LUG250" s="335"/>
      <c r="LUH250" s="224"/>
      <c r="LUI250" s="389"/>
      <c r="LUJ250" s="389"/>
      <c r="LUK250" s="333"/>
      <c r="LUL250" s="334"/>
      <c r="LUM250" s="389"/>
      <c r="LUN250" s="224"/>
      <c r="LUO250" s="224"/>
      <c r="LUP250" s="335"/>
      <c r="LUQ250" s="335"/>
      <c r="LUR250" s="224"/>
      <c r="LUS250" s="389"/>
      <c r="LUT250" s="389"/>
      <c r="LUU250" s="333"/>
      <c r="LUV250" s="334"/>
      <c r="LUW250" s="389"/>
      <c r="LUX250" s="224"/>
      <c r="LUY250" s="224"/>
      <c r="LUZ250" s="335"/>
      <c r="LVA250" s="335"/>
      <c r="LVB250" s="224"/>
      <c r="LVC250" s="389"/>
      <c r="LVD250" s="389"/>
      <c r="LVE250" s="333"/>
      <c r="LVF250" s="334"/>
      <c r="LVG250" s="389"/>
      <c r="LVH250" s="224"/>
      <c r="LVI250" s="224"/>
      <c r="LVJ250" s="335"/>
      <c r="LVK250" s="335"/>
      <c r="LVL250" s="224"/>
      <c r="LVM250" s="389"/>
      <c r="LVN250" s="389"/>
      <c r="LVO250" s="333"/>
      <c r="LVP250" s="334"/>
      <c r="LVQ250" s="389"/>
      <c r="LVR250" s="224"/>
      <c r="LVS250" s="224"/>
      <c r="LVT250" s="335"/>
      <c r="LVU250" s="335"/>
      <c r="LVV250" s="224"/>
      <c r="LVW250" s="389"/>
      <c r="LVX250" s="389"/>
      <c r="LVY250" s="333"/>
      <c r="LVZ250" s="334"/>
      <c r="LWA250" s="389"/>
      <c r="LWB250" s="224"/>
      <c r="LWC250" s="224"/>
      <c r="LWD250" s="335"/>
      <c r="LWE250" s="335"/>
      <c r="LWF250" s="224"/>
      <c r="LWG250" s="389"/>
      <c r="LWH250" s="389"/>
      <c r="LWI250" s="333"/>
      <c r="LWJ250" s="334"/>
      <c r="LWK250" s="389"/>
      <c r="LWL250" s="224"/>
      <c r="LWM250" s="224"/>
      <c r="LWN250" s="335"/>
      <c r="LWO250" s="335"/>
      <c r="LWP250" s="224"/>
      <c r="LWQ250" s="389"/>
      <c r="LWR250" s="389"/>
      <c r="LWS250" s="333"/>
      <c r="LWT250" s="334"/>
      <c r="LWU250" s="389"/>
      <c r="LWV250" s="224"/>
      <c r="LWW250" s="224"/>
      <c r="LWX250" s="335"/>
      <c r="LWY250" s="335"/>
      <c r="LWZ250" s="224"/>
      <c r="LXA250" s="389"/>
      <c r="LXB250" s="389"/>
      <c r="LXC250" s="333"/>
      <c r="LXD250" s="334"/>
      <c r="LXE250" s="389"/>
      <c r="LXF250" s="224"/>
      <c r="LXG250" s="224"/>
      <c r="LXH250" s="335"/>
      <c r="LXI250" s="335"/>
      <c r="LXJ250" s="224"/>
      <c r="LXK250" s="389"/>
      <c r="LXL250" s="389"/>
      <c r="LXM250" s="333"/>
      <c r="LXN250" s="334"/>
      <c r="LXO250" s="389"/>
      <c r="LXP250" s="224"/>
      <c r="LXQ250" s="224"/>
      <c r="LXR250" s="335"/>
      <c r="LXS250" s="335"/>
      <c r="LXT250" s="224"/>
      <c r="LXU250" s="389"/>
      <c r="LXV250" s="389"/>
      <c r="LXW250" s="333"/>
      <c r="LXX250" s="334"/>
      <c r="LXY250" s="389"/>
      <c r="LXZ250" s="224"/>
      <c r="LYA250" s="224"/>
      <c r="LYB250" s="335"/>
      <c r="LYC250" s="335"/>
      <c r="LYD250" s="224"/>
      <c r="LYE250" s="389"/>
      <c r="LYF250" s="389"/>
      <c r="LYG250" s="333"/>
      <c r="LYH250" s="334"/>
      <c r="LYI250" s="389"/>
      <c r="LYJ250" s="224"/>
      <c r="LYK250" s="224"/>
      <c r="LYL250" s="335"/>
      <c r="LYM250" s="335"/>
      <c r="LYN250" s="224"/>
      <c r="LYO250" s="389"/>
      <c r="LYP250" s="389"/>
      <c r="LYQ250" s="333"/>
      <c r="LYR250" s="334"/>
      <c r="LYS250" s="389"/>
      <c r="LYT250" s="224"/>
      <c r="LYU250" s="224"/>
      <c r="LYV250" s="335"/>
      <c r="LYW250" s="335"/>
      <c r="LYX250" s="224"/>
      <c r="LYY250" s="389"/>
      <c r="LYZ250" s="389"/>
      <c r="LZA250" s="333"/>
      <c r="LZB250" s="334"/>
      <c r="LZC250" s="389"/>
      <c r="LZD250" s="224"/>
      <c r="LZE250" s="224"/>
      <c r="LZF250" s="335"/>
      <c r="LZG250" s="335"/>
      <c r="LZH250" s="224"/>
      <c r="LZI250" s="389"/>
      <c r="LZJ250" s="389"/>
      <c r="LZK250" s="333"/>
      <c r="LZL250" s="334"/>
      <c r="LZM250" s="389"/>
      <c r="LZN250" s="224"/>
      <c r="LZO250" s="224"/>
      <c r="LZP250" s="335"/>
      <c r="LZQ250" s="335"/>
      <c r="LZR250" s="224"/>
      <c r="LZS250" s="389"/>
      <c r="LZT250" s="389"/>
      <c r="LZU250" s="333"/>
      <c r="LZV250" s="334"/>
      <c r="LZW250" s="389"/>
      <c r="LZX250" s="224"/>
      <c r="LZY250" s="224"/>
      <c r="LZZ250" s="335"/>
      <c r="MAA250" s="335"/>
      <c r="MAB250" s="224"/>
      <c r="MAC250" s="389"/>
      <c r="MAD250" s="389"/>
      <c r="MAE250" s="333"/>
      <c r="MAF250" s="334"/>
      <c r="MAG250" s="389"/>
      <c r="MAH250" s="224"/>
      <c r="MAI250" s="224"/>
      <c r="MAJ250" s="335"/>
      <c r="MAK250" s="335"/>
      <c r="MAL250" s="224"/>
      <c r="MAM250" s="389"/>
      <c r="MAN250" s="389"/>
      <c r="MAO250" s="333"/>
      <c r="MAP250" s="334"/>
      <c r="MAQ250" s="389"/>
      <c r="MAR250" s="224"/>
      <c r="MAS250" s="224"/>
      <c r="MAT250" s="335"/>
      <c r="MAU250" s="335"/>
      <c r="MAV250" s="224"/>
      <c r="MAW250" s="389"/>
      <c r="MAX250" s="389"/>
      <c r="MAY250" s="333"/>
      <c r="MAZ250" s="334"/>
      <c r="MBA250" s="389"/>
      <c r="MBB250" s="224"/>
      <c r="MBC250" s="224"/>
      <c r="MBD250" s="335"/>
      <c r="MBE250" s="335"/>
      <c r="MBF250" s="224"/>
      <c r="MBG250" s="389"/>
      <c r="MBH250" s="389"/>
      <c r="MBI250" s="333"/>
      <c r="MBJ250" s="334"/>
      <c r="MBK250" s="389"/>
      <c r="MBL250" s="224"/>
      <c r="MBM250" s="224"/>
      <c r="MBN250" s="335"/>
      <c r="MBO250" s="335"/>
      <c r="MBP250" s="224"/>
      <c r="MBQ250" s="389"/>
      <c r="MBR250" s="389"/>
      <c r="MBS250" s="333"/>
      <c r="MBT250" s="334"/>
      <c r="MBU250" s="389"/>
      <c r="MBV250" s="224"/>
      <c r="MBW250" s="224"/>
      <c r="MBX250" s="335"/>
      <c r="MBY250" s="335"/>
      <c r="MBZ250" s="224"/>
      <c r="MCA250" s="389"/>
      <c r="MCB250" s="389"/>
      <c r="MCC250" s="333"/>
      <c r="MCD250" s="334"/>
      <c r="MCE250" s="389"/>
      <c r="MCF250" s="224"/>
      <c r="MCG250" s="224"/>
      <c r="MCH250" s="335"/>
      <c r="MCI250" s="335"/>
      <c r="MCJ250" s="224"/>
      <c r="MCK250" s="389"/>
      <c r="MCL250" s="389"/>
      <c r="MCM250" s="333"/>
      <c r="MCN250" s="334"/>
      <c r="MCO250" s="389"/>
      <c r="MCP250" s="224"/>
      <c r="MCQ250" s="224"/>
      <c r="MCR250" s="335"/>
      <c r="MCS250" s="335"/>
      <c r="MCT250" s="224"/>
      <c r="MCU250" s="389"/>
      <c r="MCV250" s="389"/>
      <c r="MCW250" s="333"/>
      <c r="MCX250" s="334"/>
      <c r="MCY250" s="389"/>
      <c r="MCZ250" s="224"/>
      <c r="MDA250" s="224"/>
      <c r="MDB250" s="335"/>
      <c r="MDC250" s="335"/>
      <c r="MDD250" s="224"/>
      <c r="MDE250" s="389"/>
      <c r="MDF250" s="389"/>
      <c r="MDG250" s="333"/>
      <c r="MDH250" s="334"/>
      <c r="MDI250" s="389"/>
      <c r="MDJ250" s="224"/>
      <c r="MDK250" s="224"/>
      <c r="MDL250" s="335"/>
      <c r="MDM250" s="335"/>
      <c r="MDN250" s="224"/>
      <c r="MDO250" s="389"/>
      <c r="MDP250" s="389"/>
      <c r="MDQ250" s="333"/>
      <c r="MDR250" s="334"/>
      <c r="MDS250" s="389"/>
      <c r="MDT250" s="224"/>
      <c r="MDU250" s="224"/>
      <c r="MDV250" s="335"/>
      <c r="MDW250" s="335"/>
      <c r="MDX250" s="224"/>
      <c r="MDY250" s="389"/>
      <c r="MDZ250" s="389"/>
      <c r="MEA250" s="333"/>
      <c r="MEB250" s="334"/>
      <c r="MEC250" s="389"/>
      <c r="MED250" s="224"/>
      <c r="MEE250" s="224"/>
      <c r="MEF250" s="335"/>
      <c r="MEG250" s="335"/>
      <c r="MEH250" s="224"/>
      <c r="MEI250" s="389"/>
      <c r="MEJ250" s="389"/>
      <c r="MEK250" s="333"/>
      <c r="MEL250" s="334"/>
      <c r="MEM250" s="389"/>
      <c r="MEN250" s="224"/>
      <c r="MEO250" s="224"/>
      <c r="MEP250" s="335"/>
      <c r="MEQ250" s="335"/>
      <c r="MER250" s="224"/>
      <c r="MES250" s="389"/>
      <c r="MET250" s="389"/>
      <c r="MEU250" s="333"/>
      <c r="MEV250" s="334"/>
      <c r="MEW250" s="389"/>
      <c r="MEX250" s="224"/>
      <c r="MEY250" s="224"/>
      <c r="MEZ250" s="335"/>
      <c r="MFA250" s="335"/>
      <c r="MFB250" s="224"/>
      <c r="MFC250" s="389"/>
      <c r="MFD250" s="389"/>
      <c r="MFE250" s="333"/>
      <c r="MFF250" s="334"/>
      <c r="MFG250" s="389"/>
      <c r="MFH250" s="224"/>
      <c r="MFI250" s="224"/>
      <c r="MFJ250" s="335"/>
      <c r="MFK250" s="335"/>
      <c r="MFL250" s="224"/>
      <c r="MFM250" s="389"/>
      <c r="MFN250" s="389"/>
      <c r="MFO250" s="333"/>
      <c r="MFP250" s="334"/>
      <c r="MFQ250" s="389"/>
      <c r="MFR250" s="224"/>
      <c r="MFS250" s="224"/>
      <c r="MFT250" s="335"/>
      <c r="MFU250" s="335"/>
      <c r="MFV250" s="224"/>
      <c r="MFW250" s="389"/>
      <c r="MFX250" s="389"/>
      <c r="MFY250" s="333"/>
      <c r="MFZ250" s="334"/>
      <c r="MGA250" s="389"/>
      <c r="MGB250" s="224"/>
      <c r="MGC250" s="224"/>
      <c r="MGD250" s="335"/>
      <c r="MGE250" s="335"/>
      <c r="MGF250" s="224"/>
      <c r="MGG250" s="389"/>
      <c r="MGH250" s="389"/>
      <c r="MGI250" s="333"/>
      <c r="MGJ250" s="334"/>
      <c r="MGK250" s="389"/>
      <c r="MGL250" s="224"/>
      <c r="MGM250" s="224"/>
      <c r="MGN250" s="335"/>
      <c r="MGO250" s="335"/>
      <c r="MGP250" s="224"/>
      <c r="MGQ250" s="389"/>
      <c r="MGR250" s="389"/>
      <c r="MGS250" s="333"/>
      <c r="MGT250" s="334"/>
      <c r="MGU250" s="389"/>
      <c r="MGV250" s="224"/>
      <c r="MGW250" s="224"/>
      <c r="MGX250" s="335"/>
      <c r="MGY250" s="335"/>
      <c r="MGZ250" s="224"/>
      <c r="MHA250" s="389"/>
      <c r="MHB250" s="389"/>
      <c r="MHC250" s="333"/>
      <c r="MHD250" s="334"/>
      <c r="MHE250" s="389"/>
      <c r="MHF250" s="224"/>
      <c r="MHG250" s="224"/>
      <c r="MHH250" s="335"/>
      <c r="MHI250" s="335"/>
      <c r="MHJ250" s="224"/>
      <c r="MHK250" s="389"/>
      <c r="MHL250" s="389"/>
      <c r="MHM250" s="333"/>
      <c r="MHN250" s="334"/>
      <c r="MHO250" s="389"/>
      <c r="MHP250" s="224"/>
      <c r="MHQ250" s="224"/>
      <c r="MHR250" s="335"/>
      <c r="MHS250" s="335"/>
      <c r="MHT250" s="224"/>
      <c r="MHU250" s="389"/>
      <c r="MHV250" s="389"/>
      <c r="MHW250" s="333"/>
      <c r="MHX250" s="334"/>
      <c r="MHY250" s="389"/>
      <c r="MHZ250" s="224"/>
      <c r="MIA250" s="224"/>
      <c r="MIB250" s="335"/>
      <c r="MIC250" s="335"/>
      <c r="MID250" s="224"/>
      <c r="MIE250" s="389"/>
      <c r="MIF250" s="389"/>
      <c r="MIG250" s="333"/>
      <c r="MIH250" s="334"/>
      <c r="MII250" s="389"/>
      <c r="MIJ250" s="224"/>
      <c r="MIK250" s="224"/>
      <c r="MIL250" s="335"/>
      <c r="MIM250" s="335"/>
      <c r="MIN250" s="224"/>
      <c r="MIO250" s="389"/>
      <c r="MIP250" s="389"/>
      <c r="MIQ250" s="333"/>
      <c r="MIR250" s="334"/>
      <c r="MIS250" s="389"/>
      <c r="MIT250" s="224"/>
      <c r="MIU250" s="224"/>
      <c r="MIV250" s="335"/>
      <c r="MIW250" s="335"/>
      <c r="MIX250" s="224"/>
      <c r="MIY250" s="389"/>
      <c r="MIZ250" s="389"/>
      <c r="MJA250" s="333"/>
      <c r="MJB250" s="334"/>
      <c r="MJC250" s="389"/>
      <c r="MJD250" s="224"/>
      <c r="MJE250" s="224"/>
      <c r="MJF250" s="335"/>
      <c r="MJG250" s="335"/>
      <c r="MJH250" s="224"/>
      <c r="MJI250" s="389"/>
      <c r="MJJ250" s="389"/>
      <c r="MJK250" s="333"/>
      <c r="MJL250" s="334"/>
      <c r="MJM250" s="389"/>
      <c r="MJN250" s="224"/>
      <c r="MJO250" s="224"/>
      <c r="MJP250" s="335"/>
      <c r="MJQ250" s="335"/>
      <c r="MJR250" s="224"/>
      <c r="MJS250" s="389"/>
      <c r="MJT250" s="389"/>
      <c r="MJU250" s="333"/>
      <c r="MJV250" s="334"/>
      <c r="MJW250" s="389"/>
      <c r="MJX250" s="224"/>
      <c r="MJY250" s="224"/>
      <c r="MJZ250" s="335"/>
      <c r="MKA250" s="335"/>
      <c r="MKB250" s="224"/>
      <c r="MKC250" s="389"/>
      <c r="MKD250" s="389"/>
      <c r="MKE250" s="333"/>
      <c r="MKF250" s="334"/>
      <c r="MKG250" s="389"/>
      <c r="MKH250" s="224"/>
      <c r="MKI250" s="224"/>
      <c r="MKJ250" s="335"/>
      <c r="MKK250" s="335"/>
      <c r="MKL250" s="224"/>
      <c r="MKM250" s="389"/>
      <c r="MKN250" s="389"/>
      <c r="MKO250" s="333"/>
      <c r="MKP250" s="334"/>
      <c r="MKQ250" s="389"/>
      <c r="MKR250" s="224"/>
      <c r="MKS250" s="224"/>
      <c r="MKT250" s="335"/>
      <c r="MKU250" s="335"/>
      <c r="MKV250" s="224"/>
      <c r="MKW250" s="389"/>
      <c r="MKX250" s="389"/>
      <c r="MKY250" s="333"/>
      <c r="MKZ250" s="334"/>
      <c r="MLA250" s="389"/>
      <c r="MLB250" s="224"/>
      <c r="MLC250" s="224"/>
      <c r="MLD250" s="335"/>
      <c r="MLE250" s="335"/>
      <c r="MLF250" s="224"/>
      <c r="MLG250" s="389"/>
      <c r="MLH250" s="389"/>
      <c r="MLI250" s="333"/>
      <c r="MLJ250" s="334"/>
      <c r="MLK250" s="389"/>
      <c r="MLL250" s="224"/>
      <c r="MLM250" s="224"/>
      <c r="MLN250" s="335"/>
      <c r="MLO250" s="335"/>
      <c r="MLP250" s="224"/>
      <c r="MLQ250" s="389"/>
      <c r="MLR250" s="389"/>
      <c r="MLS250" s="333"/>
      <c r="MLT250" s="334"/>
      <c r="MLU250" s="389"/>
      <c r="MLV250" s="224"/>
      <c r="MLW250" s="224"/>
      <c r="MLX250" s="335"/>
      <c r="MLY250" s="335"/>
      <c r="MLZ250" s="224"/>
      <c r="MMA250" s="389"/>
      <c r="MMB250" s="389"/>
      <c r="MMC250" s="333"/>
      <c r="MMD250" s="334"/>
      <c r="MME250" s="389"/>
      <c r="MMF250" s="224"/>
      <c r="MMG250" s="224"/>
      <c r="MMH250" s="335"/>
      <c r="MMI250" s="335"/>
      <c r="MMJ250" s="224"/>
      <c r="MMK250" s="389"/>
      <c r="MML250" s="389"/>
      <c r="MMM250" s="333"/>
      <c r="MMN250" s="334"/>
      <c r="MMO250" s="389"/>
      <c r="MMP250" s="224"/>
      <c r="MMQ250" s="224"/>
      <c r="MMR250" s="335"/>
      <c r="MMS250" s="335"/>
      <c r="MMT250" s="224"/>
      <c r="MMU250" s="389"/>
      <c r="MMV250" s="389"/>
      <c r="MMW250" s="333"/>
      <c r="MMX250" s="334"/>
      <c r="MMY250" s="389"/>
      <c r="MMZ250" s="224"/>
      <c r="MNA250" s="224"/>
      <c r="MNB250" s="335"/>
      <c r="MNC250" s="335"/>
      <c r="MND250" s="224"/>
      <c r="MNE250" s="389"/>
      <c r="MNF250" s="389"/>
      <c r="MNG250" s="333"/>
      <c r="MNH250" s="334"/>
      <c r="MNI250" s="389"/>
      <c r="MNJ250" s="224"/>
      <c r="MNK250" s="224"/>
      <c r="MNL250" s="335"/>
      <c r="MNM250" s="335"/>
      <c r="MNN250" s="224"/>
      <c r="MNO250" s="389"/>
      <c r="MNP250" s="389"/>
      <c r="MNQ250" s="333"/>
      <c r="MNR250" s="334"/>
      <c r="MNS250" s="389"/>
      <c r="MNT250" s="224"/>
      <c r="MNU250" s="224"/>
      <c r="MNV250" s="335"/>
      <c r="MNW250" s="335"/>
      <c r="MNX250" s="224"/>
      <c r="MNY250" s="389"/>
      <c r="MNZ250" s="389"/>
      <c r="MOA250" s="333"/>
      <c r="MOB250" s="334"/>
      <c r="MOC250" s="389"/>
      <c r="MOD250" s="224"/>
      <c r="MOE250" s="224"/>
      <c r="MOF250" s="335"/>
      <c r="MOG250" s="335"/>
      <c r="MOH250" s="224"/>
      <c r="MOI250" s="389"/>
      <c r="MOJ250" s="389"/>
      <c r="MOK250" s="333"/>
      <c r="MOL250" s="334"/>
      <c r="MOM250" s="389"/>
      <c r="MON250" s="224"/>
      <c r="MOO250" s="224"/>
      <c r="MOP250" s="335"/>
      <c r="MOQ250" s="335"/>
      <c r="MOR250" s="224"/>
      <c r="MOS250" s="389"/>
      <c r="MOT250" s="389"/>
      <c r="MOU250" s="333"/>
      <c r="MOV250" s="334"/>
      <c r="MOW250" s="389"/>
      <c r="MOX250" s="224"/>
      <c r="MOY250" s="224"/>
      <c r="MOZ250" s="335"/>
      <c r="MPA250" s="335"/>
      <c r="MPB250" s="224"/>
      <c r="MPC250" s="389"/>
      <c r="MPD250" s="389"/>
      <c r="MPE250" s="333"/>
      <c r="MPF250" s="334"/>
      <c r="MPG250" s="389"/>
      <c r="MPH250" s="224"/>
      <c r="MPI250" s="224"/>
      <c r="MPJ250" s="335"/>
      <c r="MPK250" s="335"/>
      <c r="MPL250" s="224"/>
      <c r="MPM250" s="389"/>
      <c r="MPN250" s="389"/>
      <c r="MPO250" s="333"/>
      <c r="MPP250" s="334"/>
      <c r="MPQ250" s="389"/>
      <c r="MPR250" s="224"/>
      <c r="MPS250" s="224"/>
      <c r="MPT250" s="335"/>
      <c r="MPU250" s="335"/>
      <c r="MPV250" s="224"/>
      <c r="MPW250" s="389"/>
      <c r="MPX250" s="389"/>
      <c r="MPY250" s="333"/>
      <c r="MPZ250" s="334"/>
      <c r="MQA250" s="389"/>
      <c r="MQB250" s="224"/>
      <c r="MQC250" s="224"/>
      <c r="MQD250" s="335"/>
      <c r="MQE250" s="335"/>
      <c r="MQF250" s="224"/>
      <c r="MQG250" s="389"/>
      <c r="MQH250" s="389"/>
      <c r="MQI250" s="333"/>
      <c r="MQJ250" s="334"/>
      <c r="MQK250" s="389"/>
      <c r="MQL250" s="224"/>
      <c r="MQM250" s="224"/>
      <c r="MQN250" s="335"/>
      <c r="MQO250" s="335"/>
      <c r="MQP250" s="224"/>
      <c r="MQQ250" s="389"/>
      <c r="MQR250" s="389"/>
      <c r="MQS250" s="333"/>
      <c r="MQT250" s="334"/>
      <c r="MQU250" s="389"/>
      <c r="MQV250" s="224"/>
      <c r="MQW250" s="224"/>
      <c r="MQX250" s="335"/>
      <c r="MQY250" s="335"/>
      <c r="MQZ250" s="224"/>
      <c r="MRA250" s="389"/>
      <c r="MRB250" s="389"/>
      <c r="MRC250" s="333"/>
      <c r="MRD250" s="334"/>
      <c r="MRE250" s="389"/>
      <c r="MRF250" s="224"/>
      <c r="MRG250" s="224"/>
      <c r="MRH250" s="335"/>
      <c r="MRI250" s="335"/>
      <c r="MRJ250" s="224"/>
      <c r="MRK250" s="389"/>
      <c r="MRL250" s="389"/>
      <c r="MRM250" s="333"/>
      <c r="MRN250" s="334"/>
      <c r="MRO250" s="389"/>
      <c r="MRP250" s="224"/>
      <c r="MRQ250" s="224"/>
      <c r="MRR250" s="335"/>
      <c r="MRS250" s="335"/>
      <c r="MRT250" s="224"/>
      <c r="MRU250" s="389"/>
      <c r="MRV250" s="389"/>
      <c r="MRW250" s="333"/>
      <c r="MRX250" s="334"/>
      <c r="MRY250" s="389"/>
      <c r="MRZ250" s="224"/>
      <c r="MSA250" s="224"/>
      <c r="MSB250" s="335"/>
      <c r="MSC250" s="335"/>
      <c r="MSD250" s="224"/>
      <c r="MSE250" s="389"/>
      <c r="MSF250" s="389"/>
      <c r="MSG250" s="333"/>
      <c r="MSH250" s="334"/>
      <c r="MSI250" s="389"/>
      <c r="MSJ250" s="224"/>
      <c r="MSK250" s="224"/>
      <c r="MSL250" s="335"/>
      <c r="MSM250" s="335"/>
      <c r="MSN250" s="224"/>
      <c r="MSO250" s="389"/>
      <c r="MSP250" s="389"/>
      <c r="MSQ250" s="333"/>
      <c r="MSR250" s="334"/>
      <c r="MSS250" s="389"/>
      <c r="MST250" s="224"/>
      <c r="MSU250" s="224"/>
      <c r="MSV250" s="335"/>
      <c r="MSW250" s="335"/>
      <c r="MSX250" s="224"/>
      <c r="MSY250" s="389"/>
      <c r="MSZ250" s="389"/>
      <c r="MTA250" s="333"/>
      <c r="MTB250" s="334"/>
      <c r="MTC250" s="389"/>
      <c r="MTD250" s="224"/>
      <c r="MTE250" s="224"/>
      <c r="MTF250" s="335"/>
      <c r="MTG250" s="335"/>
      <c r="MTH250" s="224"/>
      <c r="MTI250" s="389"/>
      <c r="MTJ250" s="389"/>
      <c r="MTK250" s="333"/>
      <c r="MTL250" s="334"/>
      <c r="MTM250" s="389"/>
      <c r="MTN250" s="224"/>
      <c r="MTO250" s="224"/>
      <c r="MTP250" s="335"/>
      <c r="MTQ250" s="335"/>
      <c r="MTR250" s="224"/>
      <c r="MTS250" s="389"/>
      <c r="MTT250" s="389"/>
      <c r="MTU250" s="333"/>
      <c r="MTV250" s="334"/>
      <c r="MTW250" s="389"/>
      <c r="MTX250" s="224"/>
      <c r="MTY250" s="224"/>
      <c r="MTZ250" s="335"/>
      <c r="MUA250" s="335"/>
      <c r="MUB250" s="224"/>
      <c r="MUC250" s="389"/>
      <c r="MUD250" s="389"/>
      <c r="MUE250" s="333"/>
      <c r="MUF250" s="334"/>
      <c r="MUG250" s="389"/>
      <c r="MUH250" s="224"/>
      <c r="MUI250" s="224"/>
      <c r="MUJ250" s="335"/>
      <c r="MUK250" s="335"/>
      <c r="MUL250" s="224"/>
      <c r="MUM250" s="389"/>
      <c r="MUN250" s="389"/>
      <c r="MUO250" s="333"/>
      <c r="MUP250" s="334"/>
      <c r="MUQ250" s="389"/>
      <c r="MUR250" s="224"/>
      <c r="MUS250" s="224"/>
      <c r="MUT250" s="335"/>
      <c r="MUU250" s="335"/>
      <c r="MUV250" s="224"/>
      <c r="MUW250" s="389"/>
      <c r="MUX250" s="389"/>
      <c r="MUY250" s="333"/>
      <c r="MUZ250" s="334"/>
      <c r="MVA250" s="389"/>
      <c r="MVB250" s="224"/>
      <c r="MVC250" s="224"/>
      <c r="MVD250" s="335"/>
      <c r="MVE250" s="335"/>
      <c r="MVF250" s="224"/>
      <c r="MVG250" s="389"/>
      <c r="MVH250" s="389"/>
      <c r="MVI250" s="333"/>
      <c r="MVJ250" s="334"/>
      <c r="MVK250" s="389"/>
      <c r="MVL250" s="224"/>
      <c r="MVM250" s="224"/>
      <c r="MVN250" s="335"/>
      <c r="MVO250" s="335"/>
      <c r="MVP250" s="224"/>
      <c r="MVQ250" s="389"/>
      <c r="MVR250" s="389"/>
      <c r="MVS250" s="333"/>
      <c r="MVT250" s="334"/>
      <c r="MVU250" s="389"/>
      <c r="MVV250" s="224"/>
      <c r="MVW250" s="224"/>
      <c r="MVX250" s="335"/>
      <c r="MVY250" s="335"/>
      <c r="MVZ250" s="224"/>
      <c r="MWA250" s="389"/>
      <c r="MWB250" s="389"/>
      <c r="MWC250" s="333"/>
      <c r="MWD250" s="334"/>
      <c r="MWE250" s="389"/>
      <c r="MWF250" s="224"/>
      <c r="MWG250" s="224"/>
      <c r="MWH250" s="335"/>
      <c r="MWI250" s="335"/>
      <c r="MWJ250" s="224"/>
      <c r="MWK250" s="389"/>
      <c r="MWL250" s="389"/>
      <c r="MWM250" s="333"/>
      <c r="MWN250" s="334"/>
      <c r="MWO250" s="389"/>
      <c r="MWP250" s="224"/>
      <c r="MWQ250" s="224"/>
      <c r="MWR250" s="335"/>
      <c r="MWS250" s="335"/>
      <c r="MWT250" s="224"/>
      <c r="MWU250" s="389"/>
      <c r="MWV250" s="389"/>
      <c r="MWW250" s="333"/>
      <c r="MWX250" s="334"/>
      <c r="MWY250" s="389"/>
      <c r="MWZ250" s="224"/>
      <c r="MXA250" s="224"/>
      <c r="MXB250" s="335"/>
      <c r="MXC250" s="335"/>
      <c r="MXD250" s="224"/>
      <c r="MXE250" s="389"/>
      <c r="MXF250" s="389"/>
      <c r="MXG250" s="333"/>
      <c r="MXH250" s="334"/>
      <c r="MXI250" s="389"/>
      <c r="MXJ250" s="224"/>
      <c r="MXK250" s="224"/>
      <c r="MXL250" s="335"/>
      <c r="MXM250" s="335"/>
      <c r="MXN250" s="224"/>
      <c r="MXO250" s="389"/>
      <c r="MXP250" s="389"/>
      <c r="MXQ250" s="333"/>
      <c r="MXR250" s="334"/>
      <c r="MXS250" s="389"/>
      <c r="MXT250" s="224"/>
      <c r="MXU250" s="224"/>
      <c r="MXV250" s="335"/>
      <c r="MXW250" s="335"/>
      <c r="MXX250" s="224"/>
      <c r="MXY250" s="389"/>
      <c r="MXZ250" s="389"/>
      <c r="MYA250" s="333"/>
      <c r="MYB250" s="334"/>
      <c r="MYC250" s="389"/>
      <c r="MYD250" s="224"/>
      <c r="MYE250" s="224"/>
      <c r="MYF250" s="335"/>
      <c r="MYG250" s="335"/>
      <c r="MYH250" s="224"/>
      <c r="MYI250" s="389"/>
      <c r="MYJ250" s="389"/>
      <c r="MYK250" s="333"/>
      <c r="MYL250" s="334"/>
      <c r="MYM250" s="389"/>
      <c r="MYN250" s="224"/>
      <c r="MYO250" s="224"/>
      <c r="MYP250" s="335"/>
      <c r="MYQ250" s="335"/>
      <c r="MYR250" s="224"/>
      <c r="MYS250" s="389"/>
      <c r="MYT250" s="389"/>
      <c r="MYU250" s="333"/>
      <c r="MYV250" s="334"/>
      <c r="MYW250" s="389"/>
      <c r="MYX250" s="224"/>
      <c r="MYY250" s="224"/>
      <c r="MYZ250" s="335"/>
      <c r="MZA250" s="335"/>
      <c r="MZB250" s="224"/>
      <c r="MZC250" s="389"/>
      <c r="MZD250" s="389"/>
      <c r="MZE250" s="333"/>
      <c r="MZF250" s="334"/>
      <c r="MZG250" s="389"/>
      <c r="MZH250" s="224"/>
      <c r="MZI250" s="224"/>
      <c r="MZJ250" s="335"/>
      <c r="MZK250" s="335"/>
      <c r="MZL250" s="224"/>
      <c r="MZM250" s="389"/>
      <c r="MZN250" s="389"/>
      <c r="MZO250" s="333"/>
      <c r="MZP250" s="334"/>
      <c r="MZQ250" s="389"/>
      <c r="MZR250" s="224"/>
      <c r="MZS250" s="224"/>
      <c r="MZT250" s="335"/>
      <c r="MZU250" s="335"/>
      <c r="MZV250" s="224"/>
      <c r="MZW250" s="389"/>
      <c r="MZX250" s="389"/>
      <c r="MZY250" s="333"/>
      <c r="MZZ250" s="334"/>
      <c r="NAA250" s="389"/>
      <c r="NAB250" s="224"/>
      <c r="NAC250" s="224"/>
      <c r="NAD250" s="335"/>
      <c r="NAE250" s="335"/>
      <c r="NAF250" s="224"/>
      <c r="NAG250" s="389"/>
      <c r="NAH250" s="389"/>
      <c r="NAI250" s="333"/>
      <c r="NAJ250" s="334"/>
      <c r="NAK250" s="389"/>
      <c r="NAL250" s="224"/>
      <c r="NAM250" s="224"/>
      <c r="NAN250" s="335"/>
      <c r="NAO250" s="335"/>
      <c r="NAP250" s="224"/>
      <c r="NAQ250" s="389"/>
      <c r="NAR250" s="389"/>
      <c r="NAS250" s="333"/>
      <c r="NAT250" s="334"/>
      <c r="NAU250" s="389"/>
      <c r="NAV250" s="224"/>
      <c r="NAW250" s="224"/>
      <c r="NAX250" s="335"/>
      <c r="NAY250" s="335"/>
      <c r="NAZ250" s="224"/>
      <c r="NBA250" s="389"/>
      <c r="NBB250" s="389"/>
      <c r="NBC250" s="333"/>
      <c r="NBD250" s="334"/>
      <c r="NBE250" s="389"/>
      <c r="NBF250" s="224"/>
      <c r="NBG250" s="224"/>
      <c r="NBH250" s="335"/>
      <c r="NBI250" s="335"/>
      <c r="NBJ250" s="224"/>
      <c r="NBK250" s="389"/>
      <c r="NBL250" s="389"/>
      <c r="NBM250" s="333"/>
      <c r="NBN250" s="334"/>
      <c r="NBO250" s="389"/>
      <c r="NBP250" s="224"/>
      <c r="NBQ250" s="224"/>
      <c r="NBR250" s="335"/>
      <c r="NBS250" s="335"/>
      <c r="NBT250" s="224"/>
      <c r="NBU250" s="389"/>
      <c r="NBV250" s="389"/>
      <c r="NBW250" s="333"/>
      <c r="NBX250" s="334"/>
      <c r="NBY250" s="389"/>
      <c r="NBZ250" s="224"/>
      <c r="NCA250" s="224"/>
      <c r="NCB250" s="335"/>
      <c r="NCC250" s="335"/>
      <c r="NCD250" s="224"/>
      <c r="NCE250" s="389"/>
      <c r="NCF250" s="389"/>
      <c r="NCG250" s="333"/>
      <c r="NCH250" s="334"/>
      <c r="NCI250" s="389"/>
      <c r="NCJ250" s="224"/>
      <c r="NCK250" s="224"/>
      <c r="NCL250" s="335"/>
      <c r="NCM250" s="335"/>
      <c r="NCN250" s="224"/>
      <c r="NCO250" s="389"/>
      <c r="NCP250" s="389"/>
      <c r="NCQ250" s="333"/>
      <c r="NCR250" s="334"/>
      <c r="NCS250" s="389"/>
      <c r="NCT250" s="224"/>
      <c r="NCU250" s="224"/>
      <c r="NCV250" s="335"/>
      <c r="NCW250" s="335"/>
      <c r="NCX250" s="224"/>
      <c r="NCY250" s="389"/>
      <c r="NCZ250" s="389"/>
      <c r="NDA250" s="333"/>
      <c r="NDB250" s="334"/>
      <c r="NDC250" s="389"/>
      <c r="NDD250" s="224"/>
      <c r="NDE250" s="224"/>
      <c r="NDF250" s="335"/>
      <c r="NDG250" s="335"/>
      <c r="NDH250" s="224"/>
      <c r="NDI250" s="389"/>
      <c r="NDJ250" s="389"/>
      <c r="NDK250" s="333"/>
      <c r="NDL250" s="334"/>
      <c r="NDM250" s="389"/>
      <c r="NDN250" s="224"/>
      <c r="NDO250" s="224"/>
      <c r="NDP250" s="335"/>
      <c r="NDQ250" s="335"/>
      <c r="NDR250" s="224"/>
      <c r="NDS250" s="389"/>
      <c r="NDT250" s="389"/>
      <c r="NDU250" s="333"/>
      <c r="NDV250" s="334"/>
      <c r="NDW250" s="389"/>
      <c r="NDX250" s="224"/>
      <c r="NDY250" s="224"/>
      <c r="NDZ250" s="335"/>
      <c r="NEA250" s="335"/>
      <c r="NEB250" s="224"/>
      <c r="NEC250" s="389"/>
      <c r="NED250" s="389"/>
      <c r="NEE250" s="333"/>
      <c r="NEF250" s="334"/>
      <c r="NEG250" s="389"/>
      <c r="NEH250" s="224"/>
      <c r="NEI250" s="224"/>
      <c r="NEJ250" s="335"/>
      <c r="NEK250" s="335"/>
      <c r="NEL250" s="224"/>
      <c r="NEM250" s="389"/>
      <c r="NEN250" s="389"/>
      <c r="NEO250" s="333"/>
      <c r="NEP250" s="334"/>
      <c r="NEQ250" s="389"/>
      <c r="NER250" s="224"/>
      <c r="NES250" s="224"/>
      <c r="NET250" s="335"/>
      <c r="NEU250" s="335"/>
      <c r="NEV250" s="224"/>
      <c r="NEW250" s="389"/>
      <c r="NEX250" s="389"/>
      <c r="NEY250" s="333"/>
      <c r="NEZ250" s="334"/>
      <c r="NFA250" s="389"/>
      <c r="NFB250" s="224"/>
      <c r="NFC250" s="224"/>
      <c r="NFD250" s="335"/>
      <c r="NFE250" s="335"/>
      <c r="NFF250" s="224"/>
      <c r="NFG250" s="389"/>
      <c r="NFH250" s="389"/>
      <c r="NFI250" s="333"/>
      <c r="NFJ250" s="334"/>
      <c r="NFK250" s="389"/>
      <c r="NFL250" s="224"/>
      <c r="NFM250" s="224"/>
      <c r="NFN250" s="335"/>
      <c r="NFO250" s="335"/>
      <c r="NFP250" s="224"/>
      <c r="NFQ250" s="389"/>
      <c r="NFR250" s="389"/>
      <c r="NFS250" s="333"/>
      <c r="NFT250" s="334"/>
      <c r="NFU250" s="389"/>
      <c r="NFV250" s="224"/>
      <c r="NFW250" s="224"/>
      <c r="NFX250" s="335"/>
      <c r="NFY250" s="335"/>
      <c r="NFZ250" s="224"/>
      <c r="NGA250" s="389"/>
      <c r="NGB250" s="389"/>
      <c r="NGC250" s="333"/>
      <c r="NGD250" s="334"/>
      <c r="NGE250" s="389"/>
      <c r="NGF250" s="224"/>
      <c r="NGG250" s="224"/>
      <c r="NGH250" s="335"/>
      <c r="NGI250" s="335"/>
      <c r="NGJ250" s="224"/>
      <c r="NGK250" s="389"/>
      <c r="NGL250" s="389"/>
      <c r="NGM250" s="333"/>
      <c r="NGN250" s="334"/>
      <c r="NGO250" s="389"/>
      <c r="NGP250" s="224"/>
      <c r="NGQ250" s="224"/>
      <c r="NGR250" s="335"/>
      <c r="NGS250" s="335"/>
      <c r="NGT250" s="224"/>
      <c r="NGU250" s="389"/>
      <c r="NGV250" s="389"/>
      <c r="NGW250" s="333"/>
      <c r="NGX250" s="334"/>
      <c r="NGY250" s="389"/>
      <c r="NGZ250" s="224"/>
      <c r="NHA250" s="224"/>
      <c r="NHB250" s="335"/>
      <c r="NHC250" s="335"/>
      <c r="NHD250" s="224"/>
      <c r="NHE250" s="389"/>
      <c r="NHF250" s="389"/>
      <c r="NHG250" s="333"/>
      <c r="NHH250" s="334"/>
      <c r="NHI250" s="389"/>
      <c r="NHJ250" s="224"/>
      <c r="NHK250" s="224"/>
      <c r="NHL250" s="335"/>
      <c r="NHM250" s="335"/>
      <c r="NHN250" s="224"/>
      <c r="NHO250" s="389"/>
      <c r="NHP250" s="389"/>
      <c r="NHQ250" s="333"/>
      <c r="NHR250" s="334"/>
      <c r="NHS250" s="389"/>
      <c r="NHT250" s="224"/>
      <c r="NHU250" s="224"/>
      <c r="NHV250" s="335"/>
      <c r="NHW250" s="335"/>
      <c r="NHX250" s="224"/>
      <c r="NHY250" s="389"/>
      <c r="NHZ250" s="389"/>
      <c r="NIA250" s="333"/>
      <c r="NIB250" s="334"/>
      <c r="NIC250" s="389"/>
      <c r="NID250" s="224"/>
      <c r="NIE250" s="224"/>
      <c r="NIF250" s="335"/>
      <c r="NIG250" s="335"/>
      <c r="NIH250" s="224"/>
      <c r="NII250" s="389"/>
      <c r="NIJ250" s="389"/>
      <c r="NIK250" s="333"/>
      <c r="NIL250" s="334"/>
      <c r="NIM250" s="389"/>
      <c r="NIN250" s="224"/>
      <c r="NIO250" s="224"/>
      <c r="NIP250" s="335"/>
      <c r="NIQ250" s="335"/>
      <c r="NIR250" s="224"/>
      <c r="NIS250" s="389"/>
      <c r="NIT250" s="389"/>
      <c r="NIU250" s="333"/>
      <c r="NIV250" s="334"/>
      <c r="NIW250" s="389"/>
      <c r="NIX250" s="224"/>
      <c r="NIY250" s="224"/>
      <c r="NIZ250" s="335"/>
      <c r="NJA250" s="335"/>
      <c r="NJB250" s="224"/>
      <c r="NJC250" s="389"/>
      <c r="NJD250" s="389"/>
      <c r="NJE250" s="333"/>
      <c r="NJF250" s="334"/>
      <c r="NJG250" s="389"/>
      <c r="NJH250" s="224"/>
      <c r="NJI250" s="224"/>
      <c r="NJJ250" s="335"/>
      <c r="NJK250" s="335"/>
      <c r="NJL250" s="224"/>
      <c r="NJM250" s="389"/>
      <c r="NJN250" s="389"/>
      <c r="NJO250" s="333"/>
      <c r="NJP250" s="334"/>
      <c r="NJQ250" s="389"/>
      <c r="NJR250" s="224"/>
      <c r="NJS250" s="224"/>
      <c r="NJT250" s="335"/>
      <c r="NJU250" s="335"/>
      <c r="NJV250" s="224"/>
      <c r="NJW250" s="389"/>
      <c r="NJX250" s="389"/>
      <c r="NJY250" s="333"/>
      <c r="NJZ250" s="334"/>
      <c r="NKA250" s="389"/>
      <c r="NKB250" s="224"/>
      <c r="NKC250" s="224"/>
      <c r="NKD250" s="335"/>
      <c r="NKE250" s="335"/>
      <c r="NKF250" s="224"/>
      <c r="NKG250" s="389"/>
      <c r="NKH250" s="389"/>
      <c r="NKI250" s="333"/>
      <c r="NKJ250" s="334"/>
      <c r="NKK250" s="389"/>
      <c r="NKL250" s="224"/>
      <c r="NKM250" s="224"/>
      <c r="NKN250" s="335"/>
      <c r="NKO250" s="335"/>
      <c r="NKP250" s="224"/>
      <c r="NKQ250" s="389"/>
      <c r="NKR250" s="389"/>
      <c r="NKS250" s="333"/>
      <c r="NKT250" s="334"/>
      <c r="NKU250" s="389"/>
      <c r="NKV250" s="224"/>
      <c r="NKW250" s="224"/>
      <c r="NKX250" s="335"/>
      <c r="NKY250" s="335"/>
      <c r="NKZ250" s="224"/>
      <c r="NLA250" s="389"/>
      <c r="NLB250" s="389"/>
      <c r="NLC250" s="333"/>
      <c r="NLD250" s="334"/>
      <c r="NLE250" s="389"/>
      <c r="NLF250" s="224"/>
      <c r="NLG250" s="224"/>
      <c r="NLH250" s="335"/>
      <c r="NLI250" s="335"/>
      <c r="NLJ250" s="224"/>
      <c r="NLK250" s="389"/>
      <c r="NLL250" s="389"/>
      <c r="NLM250" s="333"/>
      <c r="NLN250" s="334"/>
      <c r="NLO250" s="389"/>
      <c r="NLP250" s="224"/>
      <c r="NLQ250" s="224"/>
      <c r="NLR250" s="335"/>
      <c r="NLS250" s="335"/>
      <c r="NLT250" s="224"/>
      <c r="NLU250" s="389"/>
      <c r="NLV250" s="389"/>
      <c r="NLW250" s="333"/>
      <c r="NLX250" s="334"/>
      <c r="NLY250" s="389"/>
      <c r="NLZ250" s="224"/>
      <c r="NMA250" s="224"/>
      <c r="NMB250" s="335"/>
      <c r="NMC250" s="335"/>
      <c r="NMD250" s="224"/>
      <c r="NME250" s="389"/>
      <c r="NMF250" s="389"/>
      <c r="NMG250" s="333"/>
      <c r="NMH250" s="334"/>
      <c r="NMI250" s="389"/>
      <c r="NMJ250" s="224"/>
      <c r="NMK250" s="224"/>
      <c r="NML250" s="335"/>
      <c r="NMM250" s="335"/>
      <c r="NMN250" s="224"/>
      <c r="NMO250" s="389"/>
      <c r="NMP250" s="389"/>
      <c r="NMQ250" s="333"/>
      <c r="NMR250" s="334"/>
      <c r="NMS250" s="389"/>
      <c r="NMT250" s="224"/>
      <c r="NMU250" s="224"/>
      <c r="NMV250" s="335"/>
      <c r="NMW250" s="335"/>
      <c r="NMX250" s="224"/>
      <c r="NMY250" s="389"/>
      <c r="NMZ250" s="389"/>
      <c r="NNA250" s="333"/>
      <c r="NNB250" s="334"/>
      <c r="NNC250" s="389"/>
      <c r="NND250" s="224"/>
      <c r="NNE250" s="224"/>
      <c r="NNF250" s="335"/>
      <c r="NNG250" s="335"/>
      <c r="NNH250" s="224"/>
      <c r="NNI250" s="389"/>
      <c r="NNJ250" s="389"/>
      <c r="NNK250" s="333"/>
      <c r="NNL250" s="334"/>
      <c r="NNM250" s="389"/>
      <c r="NNN250" s="224"/>
      <c r="NNO250" s="224"/>
      <c r="NNP250" s="335"/>
      <c r="NNQ250" s="335"/>
      <c r="NNR250" s="224"/>
      <c r="NNS250" s="389"/>
      <c r="NNT250" s="389"/>
      <c r="NNU250" s="333"/>
      <c r="NNV250" s="334"/>
      <c r="NNW250" s="389"/>
      <c r="NNX250" s="224"/>
      <c r="NNY250" s="224"/>
      <c r="NNZ250" s="335"/>
      <c r="NOA250" s="335"/>
      <c r="NOB250" s="224"/>
      <c r="NOC250" s="389"/>
      <c r="NOD250" s="389"/>
      <c r="NOE250" s="333"/>
      <c r="NOF250" s="334"/>
      <c r="NOG250" s="389"/>
      <c r="NOH250" s="224"/>
      <c r="NOI250" s="224"/>
      <c r="NOJ250" s="335"/>
      <c r="NOK250" s="335"/>
      <c r="NOL250" s="224"/>
      <c r="NOM250" s="389"/>
      <c r="NON250" s="389"/>
      <c r="NOO250" s="333"/>
      <c r="NOP250" s="334"/>
      <c r="NOQ250" s="389"/>
      <c r="NOR250" s="224"/>
      <c r="NOS250" s="224"/>
      <c r="NOT250" s="335"/>
      <c r="NOU250" s="335"/>
      <c r="NOV250" s="224"/>
      <c r="NOW250" s="389"/>
      <c r="NOX250" s="389"/>
      <c r="NOY250" s="333"/>
      <c r="NOZ250" s="334"/>
      <c r="NPA250" s="389"/>
      <c r="NPB250" s="224"/>
      <c r="NPC250" s="224"/>
      <c r="NPD250" s="335"/>
      <c r="NPE250" s="335"/>
      <c r="NPF250" s="224"/>
      <c r="NPG250" s="389"/>
      <c r="NPH250" s="389"/>
      <c r="NPI250" s="333"/>
      <c r="NPJ250" s="334"/>
      <c r="NPK250" s="389"/>
      <c r="NPL250" s="224"/>
      <c r="NPM250" s="224"/>
      <c r="NPN250" s="335"/>
      <c r="NPO250" s="335"/>
      <c r="NPP250" s="224"/>
      <c r="NPQ250" s="389"/>
      <c r="NPR250" s="389"/>
      <c r="NPS250" s="333"/>
      <c r="NPT250" s="334"/>
      <c r="NPU250" s="389"/>
      <c r="NPV250" s="224"/>
      <c r="NPW250" s="224"/>
      <c r="NPX250" s="335"/>
      <c r="NPY250" s="335"/>
      <c r="NPZ250" s="224"/>
      <c r="NQA250" s="389"/>
      <c r="NQB250" s="389"/>
      <c r="NQC250" s="333"/>
      <c r="NQD250" s="334"/>
      <c r="NQE250" s="389"/>
      <c r="NQF250" s="224"/>
      <c r="NQG250" s="224"/>
      <c r="NQH250" s="335"/>
      <c r="NQI250" s="335"/>
      <c r="NQJ250" s="224"/>
      <c r="NQK250" s="389"/>
      <c r="NQL250" s="389"/>
      <c r="NQM250" s="333"/>
      <c r="NQN250" s="334"/>
      <c r="NQO250" s="389"/>
      <c r="NQP250" s="224"/>
      <c r="NQQ250" s="224"/>
      <c r="NQR250" s="335"/>
      <c r="NQS250" s="335"/>
      <c r="NQT250" s="224"/>
      <c r="NQU250" s="389"/>
      <c r="NQV250" s="389"/>
      <c r="NQW250" s="333"/>
      <c r="NQX250" s="334"/>
      <c r="NQY250" s="389"/>
      <c r="NQZ250" s="224"/>
      <c r="NRA250" s="224"/>
      <c r="NRB250" s="335"/>
      <c r="NRC250" s="335"/>
      <c r="NRD250" s="224"/>
      <c r="NRE250" s="389"/>
      <c r="NRF250" s="389"/>
      <c r="NRG250" s="333"/>
      <c r="NRH250" s="334"/>
      <c r="NRI250" s="389"/>
      <c r="NRJ250" s="224"/>
      <c r="NRK250" s="224"/>
      <c r="NRL250" s="335"/>
      <c r="NRM250" s="335"/>
      <c r="NRN250" s="224"/>
      <c r="NRO250" s="389"/>
      <c r="NRP250" s="389"/>
      <c r="NRQ250" s="333"/>
      <c r="NRR250" s="334"/>
      <c r="NRS250" s="389"/>
      <c r="NRT250" s="224"/>
      <c r="NRU250" s="224"/>
      <c r="NRV250" s="335"/>
      <c r="NRW250" s="335"/>
      <c r="NRX250" s="224"/>
      <c r="NRY250" s="389"/>
      <c r="NRZ250" s="389"/>
      <c r="NSA250" s="333"/>
      <c r="NSB250" s="334"/>
      <c r="NSC250" s="389"/>
      <c r="NSD250" s="224"/>
      <c r="NSE250" s="224"/>
      <c r="NSF250" s="335"/>
      <c r="NSG250" s="335"/>
      <c r="NSH250" s="224"/>
      <c r="NSI250" s="389"/>
      <c r="NSJ250" s="389"/>
      <c r="NSK250" s="333"/>
      <c r="NSL250" s="334"/>
      <c r="NSM250" s="389"/>
      <c r="NSN250" s="224"/>
      <c r="NSO250" s="224"/>
      <c r="NSP250" s="335"/>
      <c r="NSQ250" s="335"/>
      <c r="NSR250" s="224"/>
      <c r="NSS250" s="389"/>
      <c r="NST250" s="389"/>
      <c r="NSU250" s="333"/>
      <c r="NSV250" s="334"/>
      <c r="NSW250" s="389"/>
      <c r="NSX250" s="224"/>
      <c r="NSY250" s="224"/>
      <c r="NSZ250" s="335"/>
      <c r="NTA250" s="335"/>
      <c r="NTB250" s="224"/>
      <c r="NTC250" s="389"/>
      <c r="NTD250" s="389"/>
      <c r="NTE250" s="333"/>
      <c r="NTF250" s="334"/>
      <c r="NTG250" s="389"/>
      <c r="NTH250" s="224"/>
      <c r="NTI250" s="224"/>
      <c r="NTJ250" s="335"/>
      <c r="NTK250" s="335"/>
      <c r="NTL250" s="224"/>
      <c r="NTM250" s="389"/>
      <c r="NTN250" s="389"/>
      <c r="NTO250" s="333"/>
      <c r="NTP250" s="334"/>
      <c r="NTQ250" s="389"/>
      <c r="NTR250" s="224"/>
      <c r="NTS250" s="224"/>
      <c r="NTT250" s="335"/>
      <c r="NTU250" s="335"/>
      <c r="NTV250" s="224"/>
      <c r="NTW250" s="389"/>
      <c r="NTX250" s="389"/>
      <c r="NTY250" s="333"/>
      <c r="NTZ250" s="334"/>
      <c r="NUA250" s="389"/>
      <c r="NUB250" s="224"/>
      <c r="NUC250" s="224"/>
      <c r="NUD250" s="335"/>
      <c r="NUE250" s="335"/>
      <c r="NUF250" s="224"/>
      <c r="NUG250" s="389"/>
      <c r="NUH250" s="389"/>
      <c r="NUI250" s="333"/>
      <c r="NUJ250" s="334"/>
      <c r="NUK250" s="389"/>
      <c r="NUL250" s="224"/>
      <c r="NUM250" s="224"/>
      <c r="NUN250" s="335"/>
      <c r="NUO250" s="335"/>
      <c r="NUP250" s="224"/>
      <c r="NUQ250" s="389"/>
      <c r="NUR250" s="389"/>
      <c r="NUS250" s="333"/>
      <c r="NUT250" s="334"/>
      <c r="NUU250" s="389"/>
      <c r="NUV250" s="224"/>
      <c r="NUW250" s="224"/>
      <c r="NUX250" s="335"/>
      <c r="NUY250" s="335"/>
      <c r="NUZ250" s="224"/>
      <c r="NVA250" s="389"/>
      <c r="NVB250" s="389"/>
      <c r="NVC250" s="333"/>
      <c r="NVD250" s="334"/>
      <c r="NVE250" s="389"/>
      <c r="NVF250" s="224"/>
      <c r="NVG250" s="224"/>
      <c r="NVH250" s="335"/>
      <c r="NVI250" s="335"/>
      <c r="NVJ250" s="224"/>
      <c r="NVK250" s="389"/>
      <c r="NVL250" s="389"/>
      <c r="NVM250" s="333"/>
      <c r="NVN250" s="334"/>
      <c r="NVO250" s="389"/>
      <c r="NVP250" s="224"/>
      <c r="NVQ250" s="224"/>
      <c r="NVR250" s="335"/>
      <c r="NVS250" s="335"/>
      <c r="NVT250" s="224"/>
      <c r="NVU250" s="389"/>
      <c r="NVV250" s="389"/>
      <c r="NVW250" s="333"/>
      <c r="NVX250" s="334"/>
      <c r="NVY250" s="389"/>
      <c r="NVZ250" s="224"/>
      <c r="NWA250" s="224"/>
      <c r="NWB250" s="335"/>
      <c r="NWC250" s="335"/>
      <c r="NWD250" s="224"/>
      <c r="NWE250" s="389"/>
      <c r="NWF250" s="389"/>
      <c r="NWG250" s="333"/>
      <c r="NWH250" s="334"/>
      <c r="NWI250" s="389"/>
      <c r="NWJ250" s="224"/>
      <c r="NWK250" s="224"/>
      <c r="NWL250" s="335"/>
      <c r="NWM250" s="335"/>
      <c r="NWN250" s="224"/>
      <c r="NWO250" s="389"/>
      <c r="NWP250" s="389"/>
      <c r="NWQ250" s="333"/>
      <c r="NWR250" s="334"/>
      <c r="NWS250" s="389"/>
      <c r="NWT250" s="224"/>
      <c r="NWU250" s="224"/>
      <c r="NWV250" s="335"/>
      <c r="NWW250" s="335"/>
      <c r="NWX250" s="224"/>
      <c r="NWY250" s="389"/>
      <c r="NWZ250" s="389"/>
      <c r="NXA250" s="333"/>
      <c r="NXB250" s="334"/>
      <c r="NXC250" s="389"/>
      <c r="NXD250" s="224"/>
      <c r="NXE250" s="224"/>
      <c r="NXF250" s="335"/>
      <c r="NXG250" s="335"/>
      <c r="NXH250" s="224"/>
      <c r="NXI250" s="389"/>
      <c r="NXJ250" s="389"/>
      <c r="NXK250" s="333"/>
      <c r="NXL250" s="334"/>
      <c r="NXM250" s="389"/>
      <c r="NXN250" s="224"/>
      <c r="NXO250" s="224"/>
      <c r="NXP250" s="335"/>
      <c r="NXQ250" s="335"/>
      <c r="NXR250" s="224"/>
      <c r="NXS250" s="389"/>
      <c r="NXT250" s="389"/>
      <c r="NXU250" s="333"/>
      <c r="NXV250" s="334"/>
      <c r="NXW250" s="389"/>
      <c r="NXX250" s="224"/>
      <c r="NXY250" s="224"/>
      <c r="NXZ250" s="335"/>
      <c r="NYA250" s="335"/>
      <c r="NYB250" s="224"/>
      <c r="NYC250" s="389"/>
      <c r="NYD250" s="389"/>
      <c r="NYE250" s="333"/>
      <c r="NYF250" s="334"/>
      <c r="NYG250" s="389"/>
      <c r="NYH250" s="224"/>
      <c r="NYI250" s="224"/>
      <c r="NYJ250" s="335"/>
      <c r="NYK250" s="335"/>
      <c r="NYL250" s="224"/>
      <c r="NYM250" s="389"/>
      <c r="NYN250" s="389"/>
      <c r="NYO250" s="333"/>
      <c r="NYP250" s="334"/>
      <c r="NYQ250" s="389"/>
      <c r="NYR250" s="224"/>
      <c r="NYS250" s="224"/>
      <c r="NYT250" s="335"/>
      <c r="NYU250" s="335"/>
      <c r="NYV250" s="224"/>
      <c r="NYW250" s="389"/>
      <c r="NYX250" s="389"/>
      <c r="NYY250" s="333"/>
      <c r="NYZ250" s="334"/>
      <c r="NZA250" s="389"/>
      <c r="NZB250" s="224"/>
      <c r="NZC250" s="224"/>
      <c r="NZD250" s="335"/>
      <c r="NZE250" s="335"/>
      <c r="NZF250" s="224"/>
      <c r="NZG250" s="389"/>
      <c r="NZH250" s="389"/>
      <c r="NZI250" s="333"/>
      <c r="NZJ250" s="334"/>
      <c r="NZK250" s="389"/>
      <c r="NZL250" s="224"/>
      <c r="NZM250" s="224"/>
      <c r="NZN250" s="335"/>
      <c r="NZO250" s="335"/>
      <c r="NZP250" s="224"/>
      <c r="NZQ250" s="389"/>
      <c r="NZR250" s="389"/>
      <c r="NZS250" s="333"/>
      <c r="NZT250" s="334"/>
      <c r="NZU250" s="389"/>
      <c r="NZV250" s="224"/>
      <c r="NZW250" s="224"/>
      <c r="NZX250" s="335"/>
      <c r="NZY250" s="335"/>
      <c r="NZZ250" s="224"/>
      <c r="OAA250" s="389"/>
      <c r="OAB250" s="389"/>
      <c r="OAC250" s="333"/>
      <c r="OAD250" s="334"/>
      <c r="OAE250" s="389"/>
      <c r="OAF250" s="224"/>
      <c r="OAG250" s="224"/>
      <c r="OAH250" s="335"/>
      <c r="OAI250" s="335"/>
      <c r="OAJ250" s="224"/>
      <c r="OAK250" s="389"/>
      <c r="OAL250" s="389"/>
      <c r="OAM250" s="333"/>
      <c r="OAN250" s="334"/>
      <c r="OAO250" s="389"/>
      <c r="OAP250" s="224"/>
      <c r="OAQ250" s="224"/>
      <c r="OAR250" s="335"/>
      <c r="OAS250" s="335"/>
      <c r="OAT250" s="224"/>
      <c r="OAU250" s="389"/>
      <c r="OAV250" s="389"/>
      <c r="OAW250" s="333"/>
      <c r="OAX250" s="334"/>
      <c r="OAY250" s="389"/>
      <c r="OAZ250" s="224"/>
      <c r="OBA250" s="224"/>
      <c r="OBB250" s="335"/>
      <c r="OBC250" s="335"/>
      <c r="OBD250" s="224"/>
      <c r="OBE250" s="389"/>
      <c r="OBF250" s="389"/>
      <c r="OBG250" s="333"/>
      <c r="OBH250" s="334"/>
      <c r="OBI250" s="389"/>
      <c r="OBJ250" s="224"/>
      <c r="OBK250" s="224"/>
      <c r="OBL250" s="335"/>
      <c r="OBM250" s="335"/>
      <c r="OBN250" s="224"/>
      <c r="OBO250" s="389"/>
      <c r="OBP250" s="389"/>
      <c r="OBQ250" s="333"/>
      <c r="OBR250" s="334"/>
      <c r="OBS250" s="389"/>
      <c r="OBT250" s="224"/>
      <c r="OBU250" s="224"/>
      <c r="OBV250" s="335"/>
      <c r="OBW250" s="335"/>
      <c r="OBX250" s="224"/>
      <c r="OBY250" s="389"/>
      <c r="OBZ250" s="389"/>
      <c r="OCA250" s="333"/>
      <c r="OCB250" s="334"/>
      <c r="OCC250" s="389"/>
      <c r="OCD250" s="224"/>
      <c r="OCE250" s="224"/>
      <c r="OCF250" s="335"/>
      <c r="OCG250" s="335"/>
      <c r="OCH250" s="224"/>
      <c r="OCI250" s="389"/>
      <c r="OCJ250" s="389"/>
      <c r="OCK250" s="333"/>
      <c r="OCL250" s="334"/>
      <c r="OCM250" s="389"/>
      <c r="OCN250" s="224"/>
      <c r="OCO250" s="224"/>
      <c r="OCP250" s="335"/>
      <c r="OCQ250" s="335"/>
      <c r="OCR250" s="224"/>
      <c r="OCS250" s="389"/>
      <c r="OCT250" s="389"/>
      <c r="OCU250" s="333"/>
      <c r="OCV250" s="334"/>
      <c r="OCW250" s="389"/>
      <c r="OCX250" s="224"/>
      <c r="OCY250" s="224"/>
      <c r="OCZ250" s="335"/>
      <c r="ODA250" s="335"/>
      <c r="ODB250" s="224"/>
      <c r="ODC250" s="389"/>
      <c r="ODD250" s="389"/>
      <c r="ODE250" s="333"/>
      <c r="ODF250" s="334"/>
      <c r="ODG250" s="389"/>
      <c r="ODH250" s="224"/>
      <c r="ODI250" s="224"/>
      <c r="ODJ250" s="335"/>
      <c r="ODK250" s="335"/>
      <c r="ODL250" s="224"/>
      <c r="ODM250" s="389"/>
      <c r="ODN250" s="389"/>
      <c r="ODO250" s="333"/>
      <c r="ODP250" s="334"/>
      <c r="ODQ250" s="389"/>
      <c r="ODR250" s="224"/>
      <c r="ODS250" s="224"/>
      <c r="ODT250" s="335"/>
      <c r="ODU250" s="335"/>
      <c r="ODV250" s="224"/>
      <c r="ODW250" s="389"/>
      <c r="ODX250" s="389"/>
      <c r="ODY250" s="333"/>
      <c r="ODZ250" s="334"/>
      <c r="OEA250" s="389"/>
      <c r="OEB250" s="224"/>
      <c r="OEC250" s="224"/>
      <c r="OED250" s="335"/>
      <c r="OEE250" s="335"/>
      <c r="OEF250" s="224"/>
      <c r="OEG250" s="389"/>
      <c r="OEH250" s="389"/>
      <c r="OEI250" s="333"/>
      <c r="OEJ250" s="334"/>
      <c r="OEK250" s="389"/>
      <c r="OEL250" s="224"/>
      <c r="OEM250" s="224"/>
      <c r="OEN250" s="335"/>
      <c r="OEO250" s="335"/>
      <c r="OEP250" s="224"/>
      <c r="OEQ250" s="389"/>
      <c r="OER250" s="389"/>
      <c r="OES250" s="333"/>
      <c r="OET250" s="334"/>
      <c r="OEU250" s="389"/>
      <c r="OEV250" s="224"/>
      <c r="OEW250" s="224"/>
      <c r="OEX250" s="335"/>
      <c r="OEY250" s="335"/>
      <c r="OEZ250" s="224"/>
      <c r="OFA250" s="389"/>
      <c r="OFB250" s="389"/>
      <c r="OFC250" s="333"/>
      <c r="OFD250" s="334"/>
      <c r="OFE250" s="389"/>
      <c r="OFF250" s="224"/>
      <c r="OFG250" s="224"/>
      <c r="OFH250" s="335"/>
      <c r="OFI250" s="335"/>
      <c r="OFJ250" s="224"/>
      <c r="OFK250" s="389"/>
      <c r="OFL250" s="389"/>
      <c r="OFM250" s="333"/>
      <c r="OFN250" s="334"/>
      <c r="OFO250" s="389"/>
      <c r="OFP250" s="224"/>
      <c r="OFQ250" s="224"/>
      <c r="OFR250" s="335"/>
      <c r="OFS250" s="335"/>
      <c r="OFT250" s="224"/>
      <c r="OFU250" s="389"/>
      <c r="OFV250" s="389"/>
      <c r="OFW250" s="333"/>
      <c r="OFX250" s="334"/>
      <c r="OFY250" s="389"/>
      <c r="OFZ250" s="224"/>
      <c r="OGA250" s="224"/>
      <c r="OGB250" s="335"/>
      <c r="OGC250" s="335"/>
      <c r="OGD250" s="224"/>
      <c r="OGE250" s="389"/>
      <c r="OGF250" s="389"/>
      <c r="OGG250" s="333"/>
      <c r="OGH250" s="334"/>
      <c r="OGI250" s="389"/>
      <c r="OGJ250" s="224"/>
      <c r="OGK250" s="224"/>
      <c r="OGL250" s="335"/>
      <c r="OGM250" s="335"/>
      <c r="OGN250" s="224"/>
      <c r="OGO250" s="389"/>
      <c r="OGP250" s="389"/>
      <c r="OGQ250" s="333"/>
      <c r="OGR250" s="334"/>
      <c r="OGS250" s="389"/>
      <c r="OGT250" s="224"/>
      <c r="OGU250" s="224"/>
      <c r="OGV250" s="335"/>
      <c r="OGW250" s="335"/>
      <c r="OGX250" s="224"/>
      <c r="OGY250" s="389"/>
      <c r="OGZ250" s="389"/>
      <c r="OHA250" s="333"/>
      <c r="OHB250" s="334"/>
      <c r="OHC250" s="389"/>
      <c r="OHD250" s="224"/>
      <c r="OHE250" s="224"/>
      <c r="OHF250" s="335"/>
      <c r="OHG250" s="335"/>
      <c r="OHH250" s="224"/>
      <c r="OHI250" s="389"/>
      <c r="OHJ250" s="389"/>
      <c r="OHK250" s="333"/>
      <c r="OHL250" s="334"/>
      <c r="OHM250" s="389"/>
      <c r="OHN250" s="224"/>
      <c r="OHO250" s="224"/>
      <c r="OHP250" s="335"/>
      <c r="OHQ250" s="335"/>
      <c r="OHR250" s="224"/>
      <c r="OHS250" s="389"/>
      <c r="OHT250" s="389"/>
      <c r="OHU250" s="333"/>
      <c r="OHV250" s="334"/>
      <c r="OHW250" s="389"/>
      <c r="OHX250" s="224"/>
      <c r="OHY250" s="224"/>
      <c r="OHZ250" s="335"/>
      <c r="OIA250" s="335"/>
      <c r="OIB250" s="224"/>
      <c r="OIC250" s="389"/>
      <c r="OID250" s="389"/>
      <c r="OIE250" s="333"/>
      <c r="OIF250" s="334"/>
      <c r="OIG250" s="389"/>
      <c r="OIH250" s="224"/>
      <c r="OII250" s="224"/>
      <c r="OIJ250" s="335"/>
      <c r="OIK250" s="335"/>
      <c r="OIL250" s="224"/>
      <c r="OIM250" s="389"/>
      <c r="OIN250" s="389"/>
      <c r="OIO250" s="333"/>
      <c r="OIP250" s="334"/>
      <c r="OIQ250" s="389"/>
      <c r="OIR250" s="224"/>
      <c r="OIS250" s="224"/>
      <c r="OIT250" s="335"/>
      <c r="OIU250" s="335"/>
      <c r="OIV250" s="224"/>
      <c r="OIW250" s="389"/>
      <c r="OIX250" s="389"/>
      <c r="OIY250" s="333"/>
      <c r="OIZ250" s="334"/>
      <c r="OJA250" s="389"/>
      <c r="OJB250" s="224"/>
      <c r="OJC250" s="224"/>
      <c r="OJD250" s="335"/>
      <c r="OJE250" s="335"/>
      <c r="OJF250" s="224"/>
      <c r="OJG250" s="389"/>
      <c r="OJH250" s="389"/>
      <c r="OJI250" s="333"/>
      <c r="OJJ250" s="334"/>
      <c r="OJK250" s="389"/>
      <c r="OJL250" s="224"/>
      <c r="OJM250" s="224"/>
      <c r="OJN250" s="335"/>
      <c r="OJO250" s="335"/>
      <c r="OJP250" s="224"/>
      <c r="OJQ250" s="389"/>
      <c r="OJR250" s="389"/>
      <c r="OJS250" s="333"/>
      <c r="OJT250" s="334"/>
      <c r="OJU250" s="389"/>
      <c r="OJV250" s="224"/>
      <c r="OJW250" s="224"/>
      <c r="OJX250" s="335"/>
      <c r="OJY250" s="335"/>
      <c r="OJZ250" s="224"/>
      <c r="OKA250" s="389"/>
      <c r="OKB250" s="389"/>
      <c r="OKC250" s="333"/>
      <c r="OKD250" s="334"/>
      <c r="OKE250" s="389"/>
      <c r="OKF250" s="224"/>
      <c r="OKG250" s="224"/>
      <c r="OKH250" s="335"/>
      <c r="OKI250" s="335"/>
      <c r="OKJ250" s="224"/>
      <c r="OKK250" s="389"/>
      <c r="OKL250" s="389"/>
      <c r="OKM250" s="333"/>
      <c r="OKN250" s="334"/>
      <c r="OKO250" s="389"/>
      <c r="OKP250" s="224"/>
      <c r="OKQ250" s="224"/>
      <c r="OKR250" s="335"/>
      <c r="OKS250" s="335"/>
      <c r="OKT250" s="224"/>
      <c r="OKU250" s="389"/>
      <c r="OKV250" s="389"/>
      <c r="OKW250" s="333"/>
      <c r="OKX250" s="334"/>
      <c r="OKY250" s="389"/>
      <c r="OKZ250" s="224"/>
      <c r="OLA250" s="224"/>
      <c r="OLB250" s="335"/>
      <c r="OLC250" s="335"/>
      <c r="OLD250" s="224"/>
      <c r="OLE250" s="389"/>
      <c r="OLF250" s="389"/>
      <c r="OLG250" s="333"/>
      <c r="OLH250" s="334"/>
      <c r="OLI250" s="389"/>
      <c r="OLJ250" s="224"/>
      <c r="OLK250" s="224"/>
      <c r="OLL250" s="335"/>
      <c r="OLM250" s="335"/>
      <c r="OLN250" s="224"/>
      <c r="OLO250" s="389"/>
      <c r="OLP250" s="389"/>
      <c r="OLQ250" s="333"/>
      <c r="OLR250" s="334"/>
      <c r="OLS250" s="389"/>
      <c r="OLT250" s="224"/>
      <c r="OLU250" s="224"/>
      <c r="OLV250" s="335"/>
      <c r="OLW250" s="335"/>
      <c r="OLX250" s="224"/>
      <c r="OLY250" s="389"/>
      <c r="OLZ250" s="389"/>
      <c r="OMA250" s="333"/>
      <c r="OMB250" s="334"/>
      <c r="OMC250" s="389"/>
      <c r="OMD250" s="224"/>
      <c r="OME250" s="224"/>
      <c r="OMF250" s="335"/>
      <c r="OMG250" s="335"/>
      <c r="OMH250" s="224"/>
      <c r="OMI250" s="389"/>
      <c r="OMJ250" s="389"/>
      <c r="OMK250" s="333"/>
      <c r="OML250" s="334"/>
      <c r="OMM250" s="389"/>
      <c r="OMN250" s="224"/>
      <c r="OMO250" s="224"/>
      <c r="OMP250" s="335"/>
      <c r="OMQ250" s="335"/>
      <c r="OMR250" s="224"/>
      <c r="OMS250" s="389"/>
      <c r="OMT250" s="389"/>
      <c r="OMU250" s="333"/>
      <c r="OMV250" s="334"/>
      <c r="OMW250" s="389"/>
      <c r="OMX250" s="224"/>
      <c r="OMY250" s="224"/>
      <c r="OMZ250" s="335"/>
      <c r="ONA250" s="335"/>
      <c r="ONB250" s="224"/>
      <c r="ONC250" s="389"/>
      <c r="OND250" s="389"/>
      <c r="ONE250" s="333"/>
      <c r="ONF250" s="334"/>
      <c r="ONG250" s="389"/>
      <c r="ONH250" s="224"/>
      <c r="ONI250" s="224"/>
      <c r="ONJ250" s="335"/>
      <c r="ONK250" s="335"/>
      <c r="ONL250" s="224"/>
      <c r="ONM250" s="389"/>
      <c r="ONN250" s="389"/>
      <c r="ONO250" s="333"/>
      <c r="ONP250" s="334"/>
      <c r="ONQ250" s="389"/>
      <c r="ONR250" s="224"/>
      <c r="ONS250" s="224"/>
      <c r="ONT250" s="335"/>
      <c r="ONU250" s="335"/>
      <c r="ONV250" s="224"/>
      <c r="ONW250" s="389"/>
      <c r="ONX250" s="389"/>
      <c r="ONY250" s="333"/>
      <c r="ONZ250" s="334"/>
      <c r="OOA250" s="389"/>
      <c r="OOB250" s="224"/>
      <c r="OOC250" s="224"/>
      <c r="OOD250" s="335"/>
      <c r="OOE250" s="335"/>
      <c r="OOF250" s="224"/>
      <c r="OOG250" s="389"/>
      <c r="OOH250" s="389"/>
      <c r="OOI250" s="333"/>
      <c r="OOJ250" s="334"/>
      <c r="OOK250" s="389"/>
      <c r="OOL250" s="224"/>
      <c r="OOM250" s="224"/>
      <c r="OON250" s="335"/>
      <c r="OOO250" s="335"/>
      <c r="OOP250" s="224"/>
      <c r="OOQ250" s="389"/>
      <c r="OOR250" s="389"/>
      <c r="OOS250" s="333"/>
      <c r="OOT250" s="334"/>
      <c r="OOU250" s="389"/>
      <c r="OOV250" s="224"/>
      <c r="OOW250" s="224"/>
      <c r="OOX250" s="335"/>
      <c r="OOY250" s="335"/>
      <c r="OOZ250" s="224"/>
      <c r="OPA250" s="389"/>
      <c r="OPB250" s="389"/>
      <c r="OPC250" s="333"/>
      <c r="OPD250" s="334"/>
      <c r="OPE250" s="389"/>
      <c r="OPF250" s="224"/>
      <c r="OPG250" s="224"/>
      <c r="OPH250" s="335"/>
      <c r="OPI250" s="335"/>
      <c r="OPJ250" s="224"/>
      <c r="OPK250" s="389"/>
      <c r="OPL250" s="389"/>
      <c r="OPM250" s="333"/>
      <c r="OPN250" s="334"/>
      <c r="OPO250" s="389"/>
      <c r="OPP250" s="224"/>
      <c r="OPQ250" s="224"/>
      <c r="OPR250" s="335"/>
      <c r="OPS250" s="335"/>
      <c r="OPT250" s="224"/>
      <c r="OPU250" s="389"/>
      <c r="OPV250" s="389"/>
      <c r="OPW250" s="333"/>
      <c r="OPX250" s="334"/>
      <c r="OPY250" s="389"/>
      <c r="OPZ250" s="224"/>
      <c r="OQA250" s="224"/>
      <c r="OQB250" s="335"/>
      <c r="OQC250" s="335"/>
      <c r="OQD250" s="224"/>
      <c r="OQE250" s="389"/>
      <c r="OQF250" s="389"/>
      <c r="OQG250" s="333"/>
      <c r="OQH250" s="334"/>
      <c r="OQI250" s="389"/>
      <c r="OQJ250" s="224"/>
      <c r="OQK250" s="224"/>
      <c r="OQL250" s="335"/>
      <c r="OQM250" s="335"/>
      <c r="OQN250" s="224"/>
      <c r="OQO250" s="389"/>
      <c r="OQP250" s="389"/>
      <c r="OQQ250" s="333"/>
      <c r="OQR250" s="334"/>
      <c r="OQS250" s="389"/>
      <c r="OQT250" s="224"/>
      <c r="OQU250" s="224"/>
      <c r="OQV250" s="335"/>
      <c r="OQW250" s="335"/>
      <c r="OQX250" s="224"/>
      <c r="OQY250" s="389"/>
      <c r="OQZ250" s="389"/>
      <c r="ORA250" s="333"/>
      <c r="ORB250" s="334"/>
      <c r="ORC250" s="389"/>
      <c r="ORD250" s="224"/>
      <c r="ORE250" s="224"/>
      <c r="ORF250" s="335"/>
      <c r="ORG250" s="335"/>
      <c r="ORH250" s="224"/>
      <c r="ORI250" s="389"/>
      <c r="ORJ250" s="389"/>
      <c r="ORK250" s="333"/>
      <c r="ORL250" s="334"/>
      <c r="ORM250" s="389"/>
      <c r="ORN250" s="224"/>
      <c r="ORO250" s="224"/>
      <c r="ORP250" s="335"/>
      <c r="ORQ250" s="335"/>
      <c r="ORR250" s="224"/>
      <c r="ORS250" s="389"/>
      <c r="ORT250" s="389"/>
      <c r="ORU250" s="333"/>
      <c r="ORV250" s="334"/>
      <c r="ORW250" s="389"/>
      <c r="ORX250" s="224"/>
      <c r="ORY250" s="224"/>
      <c r="ORZ250" s="335"/>
      <c r="OSA250" s="335"/>
      <c r="OSB250" s="224"/>
      <c r="OSC250" s="389"/>
      <c r="OSD250" s="389"/>
      <c r="OSE250" s="333"/>
      <c r="OSF250" s="334"/>
      <c r="OSG250" s="389"/>
      <c r="OSH250" s="224"/>
      <c r="OSI250" s="224"/>
      <c r="OSJ250" s="335"/>
      <c r="OSK250" s="335"/>
      <c r="OSL250" s="224"/>
      <c r="OSM250" s="389"/>
      <c r="OSN250" s="389"/>
      <c r="OSO250" s="333"/>
      <c r="OSP250" s="334"/>
      <c r="OSQ250" s="389"/>
      <c r="OSR250" s="224"/>
      <c r="OSS250" s="224"/>
      <c r="OST250" s="335"/>
      <c r="OSU250" s="335"/>
      <c r="OSV250" s="224"/>
      <c r="OSW250" s="389"/>
      <c r="OSX250" s="389"/>
      <c r="OSY250" s="333"/>
      <c r="OSZ250" s="334"/>
      <c r="OTA250" s="389"/>
      <c r="OTB250" s="224"/>
      <c r="OTC250" s="224"/>
      <c r="OTD250" s="335"/>
      <c r="OTE250" s="335"/>
      <c r="OTF250" s="224"/>
      <c r="OTG250" s="389"/>
      <c r="OTH250" s="389"/>
      <c r="OTI250" s="333"/>
      <c r="OTJ250" s="334"/>
      <c r="OTK250" s="389"/>
      <c r="OTL250" s="224"/>
      <c r="OTM250" s="224"/>
      <c r="OTN250" s="335"/>
      <c r="OTO250" s="335"/>
      <c r="OTP250" s="224"/>
      <c r="OTQ250" s="389"/>
      <c r="OTR250" s="389"/>
      <c r="OTS250" s="333"/>
      <c r="OTT250" s="334"/>
      <c r="OTU250" s="389"/>
      <c r="OTV250" s="224"/>
      <c r="OTW250" s="224"/>
      <c r="OTX250" s="335"/>
      <c r="OTY250" s="335"/>
      <c r="OTZ250" s="224"/>
      <c r="OUA250" s="389"/>
      <c r="OUB250" s="389"/>
      <c r="OUC250" s="333"/>
      <c r="OUD250" s="334"/>
      <c r="OUE250" s="389"/>
      <c r="OUF250" s="224"/>
      <c r="OUG250" s="224"/>
      <c r="OUH250" s="335"/>
      <c r="OUI250" s="335"/>
      <c r="OUJ250" s="224"/>
      <c r="OUK250" s="389"/>
      <c r="OUL250" s="389"/>
      <c r="OUM250" s="333"/>
      <c r="OUN250" s="334"/>
      <c r="OUO250" s="389"/>
      <c r="OUP250" s="224"/>
      <c r="OUQ250" s="224"/>
      <c r="OUR250" s="335"/>
      <c r="OUS250" s="335"/>
      <c r="OUT250" s="224"/>
      <c r="OUU250" s="389"/>
      <c r="OUV250" s="389"/>
      <c r="OUW250" s="333"/>
      <c r="OUX250" s="334"/>
      <c r="OUY250" s="389"/>
      <c r="OUZ250" s="224"/>
      <c r="OVA250" s="224"/>
      <c r="OVB250" s="335"/>
      <c r="OVC250" s="335"/>
      <c r="OVD250" s="224"/>
      <c r="OVE250" s="389"/>
      <c r="OVF250" s="389"/>
      <c r="OVG250" s="333"/>
      <c r="OVH250" s="334"/>
      <c r="OVI250" s="389"/>
      <c r="OVJ250" s="224"/>
      <c r="OVK250" s="224"/>
      <c r="OVL250" s="335"/>
      <c r="OVM250" s="335"/>
      <c r="OVN250" s="224"/>
      <c r="OVO250" s="389"/>
      <c r="OVP250" s="389"/>
      <c r="OVQ250" s="333"/>
      <c r="OVR250" s="334"/>
      <c r="OVS250" s="389"/>
      <c r="OVT250" s="224"/>
      <c r="OVU250" s="224"/>
      <c r="OVV250" s="335"/>
      <c r="OVW250" s="335"/>
      <c r="OVX250" s="224"/>
      <c r="OVY250" s="389"/>
      <c r="OVZ250" s="389"/>
      <c r="OWA250" s="333"/>
      <c r="OWB250" s="334"/>
      <c r="OWC250" s="389"/>
      <c r="OWD250" s="224"/>
      <c r="OWE250" s="224"/>
      <c r="OWF250" s="335"/>
      <c r="OWG250" s="335"/>
      <c r="OWH250" s="224"/>
      <c r="OWI250" s="389"/>
      <c r="OWJ250" s="389"/>
      <c r="OWK250" s="333"/>
      <c r="OWL250" s="334"/>
      <c r="OWM250" s="389"/>
      <c r="OWN250" s="224"/>
      <c r="OWO250" s="224"/>
      <c r="OWP250" s="335"/>
      <c r="OWQ250" s="335"/>
      <c r="OWR250" s="224"/>
      <c r="OWS250" s="389"/>
      <c r="OWT250" s="389"/>
      <c r="OWU250" s="333"/>
      <c r="OWV250" s="334"/>
      <c r="OWW250" s="389"/>
      <c r="OWX250" s="224"/>
      <c r="OWY250" s="224"/>
      <c r="OWZ250" s="335"/>
      <c r="OXA250" s="335"/>
      <c r="OXB250" s="224"/>
      <c r="OXC250" s="389"/>
      <c r="OXD250" s="389"/>
      <c r="OXE250" s="333"/>
      <c r="OXF250" s="334"/>
      <c r="OXG250" s="389"/>
      <c r="OXH250" s="224"/>
      <c r="OXI250" s="224"/>
      <c r="OXJ250" s="335"/>
      <c r="OXK250" s="335"/>
      <c r="OXL250" s="224"/>
      <c r="OXM250" s="389"/>
      <c r="OXN250" s="389"/>
      <c r="OXO250" s="333"/>
      <c r="OXP250" s="334"/>
      <c r="OXQ250" s="389"/>
      <c r="OXR250" s="224"/>
      <c r="OXS250" s="224"/>
      <c r="OXT250" s="335"/>
      <c r="OXU250" s="335"/>
      <c r="OXV250" s="224"/>
      <c r="OXW250" s="389"/>
      <c r="OXX250" s="389"/>
      <c r="OXY250" s="333"/>
      <c r="OXZ250" s="334"/>
      <c r="OYA250" s="389"/>
      <c r="OYB250" s="224"/>
      <c r="OYC250" s="224"/>
      <c r="OYD250" s="335"/>
      <c r="OYE250" s="335"/>
      <c r="OYF250" s="224"/>
      <c r="OYG250" s="389"/>
      <c r="OYH250" s="389"/>
      <c r="OYI250" s="333"/>
      <c r="OYJ250" s="334"/>
      <c r="OYK250" s="389"/>
      <c r="OYL250" s="224"/>
      <c r="OYM250" s="224"/>
      <c r="OYN250" s="335"/>
      <c r="OYO250" s="335"/>
      <c r="OYP250" s="224"/>
      <c r="OYQ250" s="389"/>
      <c r="OYR250" s="389"/>
      <c r="OYS250" s="333"/>
      <c r="OYT250" s="334"/>
      <c r="OYU250" s="389"/>
      <c r="OYV250" s="224"/>
      <c r="OYW250" s="224"/>
      <c r="OYX250" s="335"/>
      <c r="OYY250" s="335"/>
      <c r="OYZ250" s="224"/>
      <c r="OZA250" s="389"/>
      <c r="OZB250" s="389"/>
      <c r="OZC250" s="333"/>
      <c r="OZD250" s="334"/>
      <c r="OZE250" s="389"/>
      <c r="OZF250" s="224"/>
      <c r="OZG250" s="224"/>
      <c r="OZH250" s="335"/>
      <c r="OZI250" s="335"/>
      <c r="OZJ250" s="224"/>
      <c r="OZK250" s="389"/>
      <c r="OZL250" s="389"/>
      <c r="OZM250" s="333"/>
      <c r="OZN250" s="334"/>
      <c r="OZO250" s="389"/>
      <c r="OZP250" s="224"/>
      <c r="OZQ250" s="224"/>
      <c r="OZR250" s="335"/>
      <c r="OZS250" s="335"/>
      <c r="OZT250" s="224"/>
      <c r="OZU250" s="389"/>
      <c r="OZV250" s="389"/>
      <c r="OZW250" s="333"/>
      <c r="OZX250" s="334"/>
      <c r="OZY250" s="389"/>
      <c r="OZZ250" s="224"/>
      <c r="PAA250" s="224"/>
      <c r="PAB250" s="335"/>
      <c r="PAC250" s="335"/>
      <c r="PAD250" s="224"/>
      <c r="PAE250" s="389"/>
      <c r="PAF250" s="389"/>
      <c r="PAG250" s="333"/>
      <c r="PAH250" s="334"/>
      <c r="PAI250" s="389"/>
      <c r="PAJ250" s="224"/>
      <c r="PAK250" s="224"/>
      <c r="PAL250" s="335"/>
      <c r="PAM250" s="335"/>
      <c r="PAN250" s="224"/>
      <c r="PAO250" s="389"/>
      <c r="PAP250" s="389"/>
      <c r="PAQ250" s="333"/>
      <c r="PAR250" s="334"/>
      <c r="PAS250" s="389"/>
      <c r="PAT250" s="224"/>
      <c r="PAU250" s="224"/>
      <c r="PAV250" s="335"/>
      <c r="PAW250" s="335"/>
      <c r="PAX250" s="224"/>
      <c r="PAY250" s="389"/>
      <c r="PAZ250" s="389"/>
      <c r="PBA250" s="333"/>
      <c r="PBB250" s="334"/>
      <c r="PBC250" s="389"/>
      <c r="PBD250" s="224"/>
      <c r="PBE250" s="224"/>
      <c r="PBF250" s="335"/>
      <c r="PBG250" s="335"/>
      <c r="PBH250" s="224"/>
      <c r="PBI250" s="389"/>
      <c r="PBJ250" s="389"/>
      <c r="PBK250" s="333"/>
      <c r="PBL250" s="334"/>
      <c r="PBM250" s="389"/>
      <c r="PBN250" s="224"/>
      <c r="PBO250" s="224"/>
      <c r="PBP250" s="335"/>
      <c r="PBQ250" s="335"/>
      <c r="PBR250" s="224"/>
      <c r="PBS250" s="389"/>
      <c r="PBT250" s="389"/>
      <c r="PBU250" s="333"/>
      <c r="PBV250" s="334"/>
      <c r="PBW250" s="389"/>
      <c r="PBX250" s="224"/>
      <c r="PBY250" s="224"/>
      <c r="PBZ250" s="335"/>
      <c r="PCA250" s="335"/>
      <c r="PCB250" s="224"/>
      <c r="PCC250" s="389"/>
      <c r="PCD250" s="389"/>
      <c r="PCE250" s="333"/>
      <c r="PCF250" s="334"/>
      <c r="PCG250" s="389"/>
      <c r="PCH250" s="224"/>
      <c r="PCI250" s="224"/>
      <c r="PCJ250" s="335"/>
      <c r="PCK250" s="335"/>
      <c r="PCL250" s="224"/>
      <c r="PCM250" s="389"/>
      <c r="PCN250" s="389"/>
      <c r="PCO250" s="333"/>
      <c r="PCP250" s="334"/>
      <c r="PCQ250" s="389"/>
      <c r="PCR250" s="224"/>
      <c r="PCS250" s="224"/>
      <c r="PCT250" s="335"/>
      <c r="PCU250" s="335"/>
      <c r="PCV250" s="224"/>
      <c r="PCW250" s="389"/>
      <c r="PCX250" s="389"/>
      <c r="PCY250" s="333"/>
      <c r="PCZ250" s="334"/>
      <c r="PDA250" s="389"/>
      <c r="PDB250" s="224"/>
      <c r="PDC250" s="224"/>
      <c r="PDD250" s="335"/>
      <c r="PDE250" s="335"/>
      <c r="PDF250" s="224"/>
      <c r="PDG250" s="389"/>
      <c r="PDH250" s="389"/>
      <c r="PDI250" s="333"/>
      <c r="PDJ250" s="334"/>
      <c r="PDK250" s="389"/>
      <c r="PDL250" s="224"/>
      <c r="PDM250" s="224"/>
      <c r="PDN250" s="335"/>
      <c r="PDO250" s="335"/>
      <c r="PDP250" s="224"/>
      <c r="PDQ250" s="389"/>
      <c r="PDR250" s="389"/>
      <c r="PDS250" s="333"/>
      <c r="PDT250" s="334"/>
      <c r="PDU250" s="389"/>
      <c r="PDV250" s="224"/>
      <c r="PDW250" s="224"/>
      <c r="PDX250" s="335"/>
      <c r="PDY250" s="335"/>
      <c r="PDZ250" s="224"/>
      <c r="PEA250" s="389"/>
      <c r="PEB250" s="389"/>
      <c r="PEC250" s="333"/>
      <c r="PED250" s="334"/>
      <c r="PEE250" s="389"/>
      <c r="PEF250" s="224"/>
      <c r="PEG250" s="224"/>
      <c r="PEH250" s="335"/>
      <c r="PEI250" s="335"/>
      <c r="PEJ250" s="224"/>
      <c r="PEK250" s="389"/>
      <c r="PEL250" s="389"/>
      <c r="PEM250" s="333"/>
      <c r="PEN250" s="334"/>
      <c r="PEO250" s="389"/>
      <c r="PEP250" s="224"/>
      <c r="PEQ250" s="224"/>
      <c r="PER250" s="335"/>
      <c r="PES250" s="335"/>
      <c r="PET250" s="224"/>
      <c r="PEU250" s="389"/>
      <c r="PEV250" s="389"/>
      <c r="PEW250" s="333"/>
      <c r="PEX250" s="334"/>
      <c r="PEY250" s="389"/>
      <c r="PEZ250" s="224"/>
      <c r="PFA250" s="224"/>
      <c r="PFB250" s="335"/>
      <c r="PFC250" s="335"/>
      <c r="PFD250" s="224"/>
      <c r="PFE250" s="389"/>
      <c r="PFF250" s="389"/>
      <c r="PFG250" s="333"/>
      <c r="PFH250" s="334"/>
      <c r="PFI250" s="389"/>
      <c r="PFJ250" s="224"/>
      <c r="PFK250" s="224"/>
      <c r="PFL250" s="335"/>
      <c r="PFM250" s="335"/>
      <c r="PFN250" s="224"/>
      <c r="PFO250" s="389"/>
      <c r="PFP250" s="389"/>
      <c r="PFQ250" s="333"/>
      <c r="PFR250" s="334"/>
      <c r="PFS250" s="389"/>
      <c r="PFT250" s="224"/>
      <c r="PFU250" s="224"/>
      <c r="PFV250" s="335"/>
      <c r="PFW250" s="335"/>
      <c r="PFX250" s="224"/>
      <c r="PFY250" s="389"/>
      <c r="PFZ250" s="389"/>
      <c r="PGA250" s="333"/>
      <c r="PGB250" s="334"/>
      <c r="PGC250" s="389"/>
      <c r="PGD250" s="224"/>
      <c r="PGE250" s="224"/>
      <c r="PGF250" s="335"/>
      <c r="PGG250" s="335"/>
      <c r="PGH250" s="224"/>
      <c r="PGI250" s="389"/>
      <c r="PGJ250" s="389"/>
      <c r="PGK250" s="333"/>
      <c r="PGL250" s="334"/>
      <c r="PGM250" s="389"/>
      <c r="PGN250" s="224"/>
      <c r="PGO250" s="224"/>
      <c r="PGP250" s="335"/>
      <c r="PGQ250" s="335"/>
      <c r="PGR250" s="224"/>
      <c r="PGS250" s="389"/>
      <c r="PGT250" s="389"/>
      <c r="PGU250" s="333"/>
      <c r="PGV250" s="334"/>
      <c r="PGW250" s="389"/>
      <c r="PGX250" s="224"/>
      <c r="PGY250" s="224"/>
      <c r="PGZ250" s="335"/>
      <c r="PHA250" s="335"/>
      <c r="PHB250" s="224"/>
      <c r="PHC250" s="389"/>
      <c r="PHD250" s="389"/>
      <c r="PHE250" s="333"/>
      <c r="PHF250" s="334"/>
      <c r="PHG250" s="389"/>
      <c r="PHH250" s="224"/>
      <c r="PHI250" s="224"/>
      <c r="PHJ250" s="335"/>
      <c r="PHK250" s="335"/>
      <c r="PHL250" s="224"/>
      <c r="PHM250" s="389"/>
      <c r="PHN250" s="389"/>
      <c r="PHO250" s="333"/>
      <c r="PHP250" s="334"/>
      <c r="PHQ250" s="389"/>
      <c r="PHR250" s="224"/>
      <c r="PHS250" s="224"/>
      <c r="PHT250" s="335"/>
      <c r="PHU250" s="335"/>
      <c r="PHV250" s="224"/>
      <c r="PHW250" s="389"/>
      <c r="PHX250" s="389"/>
      <c r="PHY250" s="333"/>
      <c r="PHZ250" s="334"/>
      <c r="PIA250" s="389"/>
      <c r="PIB250" s="224"/>
      <c r="PIC250" s="224"/>
      <c r="PID250" s="335"/>
      <c r="PIE250" s="335"/>
      <c r="PIF250" s="224"/>
      <c r="PIG250" s="389"/>
      <c r="PIH250" s="389"/>
      <c r="PII250" s="333"/>
      <c r="PIJ250" s="334"/>
      <c r="PIK250" s="389"/>
      <c r="PIL250" s="224"/>
      <c r="PIM250" s="224"/>
      <c r="PIN250" s="335"/>
      <c r="PIO250" s="335"/>
      <c r="PIP250" s="224"/>
      <c r="PIQ250" s="389"/>
      <c r="PIR250" s="389"/>
      <c r="PIS250" s="333"/>
      <c r="PIT250" s="334"/>
      <c r="PIU250" s="389"/>
      <c r="PIV250" s="224"/>
      <c r="PIW250" s="224"/>
      <c r="PIX250" s="335"/>
      <c r="PIY250" s="335"/>
      <c r="PIZ250" s="224"/>
      <c r="PJA250" s="389"/>
      <c r="PJB250" s="389"/>
      <c r="PJC250" s="333"/>
      <c r="PJD250" s="334"/>
      <c r="PJE250" s="389"/>
      <c r="PJF250" s="224"/>
      <c r="PJG250" s="224"/>
      <c r="PJH250" s="335"/>
      <c r="PJI250" s="335"/>
      <c r="PJJ250" s="224"/>
      <c r="PJK250" s="389"/>
      <c r="PJL250" s="389"/>
      <c r="PJM250" s="333"/>
      <c r="PJN250" s="334"/>
      <c r="PJO250" s="389"/>
      <c r="PJP250" s="224"/>
      <c r="PJQ250" s="224"/>
      <c r="PJR250" s="335"/>
      <c r="PJS250" s="335"/>
      <c r="PJT250" s="224"/>
      <c r="PJU250" s="389"/>
      <c r="PJV250" s="389"/>
      <c r="PJW250" s="333"/>
      <c r="PJX250" s="334"/>
      <c r="PJY250" s="389"/>
      <c r="PJZ250" s="224"/>
      <c r="PKA250" s="224"/>
      <c r="PKB250" s="335"/>
      <c r="PKC250" s="335"/>
      <c r="PKD250" s="224"/>
      <c r="PKE250" s="389"/>
      <c r="PKF250" s="389"/>
      <c r="PKG250" s="333"/>
      <c r="PKH250" s="334"/>
      <c r="PKI250" s="389"/>
      <c r="PKJ250" s="224"/>
      <c r="PKK250" s="224"/>
      <c r="PKL250" s="335"/>
      <c r="PKM250" s="335"/>
      <c r="PKN250" s="224"/>
      <c r="PKO250" s="389"/>
      <c r="PKP250" s="389"/>
      <c r="PKQ250" s="333"/>
      <c r="PKR250" s="334"/>
      <c r="PKS250" s="389"/>
      <c r="PKT250" s="224"/>
      <c r="PKU250" s="224"/>
      <c r="PKV250" s="335"/>
      <c r="PKW250" s="335"/>
      <c r="PKX250" s="224"/>
      <c r="PKY250" s="389"/>
      <c r="PKZ250" s="389"/>
      <c r="PLA250" s="333"/>
      <c r="PLB250" s="334"/>
      <c r="PLC250" s="389"/>
      <c r="PLD250" s="224"/>
      <c r="PLE250" s="224"/>
      <c r="PLF250" s="335"/>
      <c r="PLG250" s="335"/>
      <c r="PLH250" s="224"/>
      <c r="PLI250" s="389"/>
      <c r="PLJ250" s="389"/>
      <c r="PLK250" s="333"/>
      <c r="PLL250" s="334"/>
      <c r="PLM250" s="389"/>
      <c r="PLN250" s="224"/>
      <c r="PLO250" s="224"/>
      <c r="PLP250" s="335"/>
      <c r="PLQ250" s="335"/>
      <c r="PLR250" s="224"/>
      <c r="PLS250" s="389"/>
      <c r="PLT250" s="389"/>
      <c r="PLU250" s="333"/>
      <c r="PLV250" s="334"/>
      <c r="PLW250" s="389"/>
      <c r="PLX250" s="224"/>
      <c r="PLY250" s="224"/>
      <c r="PLZ250" s="335"/>
      <c r="PMA250" s="335"/>
      <c r="PMB250" s="224"/>
      <c r="PMC250" s="389"/>
      <c r="PMD250" s="389"/>
      <c r="PME250" s="333"/>
      <c r="PMF250" s="334"/>
      <c r="PMG250" s="389"/>
      <c r="PMH250" s="224"/>
      <c r="PMI250" s="224"/>
      <c r="PMJ250" s="335"/>
      <c r="PMK250" s="335"/>
      <c r="PML250" s="224"/>
      <c r="PMM250" s="389"/>
      <c r="PMN250" s="389"/>
      <c r="PMO250" s="333"/>
      <c r="PMP250" s="334"/>
      <c r="PMQ250" s="389"/>
      <c r="PMR250" s="224"/>
      <c r="PMS250" s="224"/>
      <c r="PMT250" s="335"/>
      <c r="PMU250" s="335"/>
      <c r="PMV250" s="224"/>
      <c r="PMW250" s="389"/>
      <c r="PMX250" s="389"/>
      <c r="PMY250" s="333"/>
      <c r="PMZ250" s="334"/>
      <c r="PNA250" s="389"/>
      <c r="PNB250" s="224"/>
      <c r="PNC250" s="224"/>
      <c r="PND250" s="335"/>
      <c r="PNE250" s="335"/>
      <c r="PNF250" s="224"/>
      <c r="PNG250" s="389"/>
      <c r="PNH250" s="389"/>
      <c r="PNI250" s="333"/>
      <c r="PNJ250" s="334"/>
      <c r="PNK250" s="389"/>
      <c r="PNL250" s="224"/>
      <c r="PNM250" s="224"/>
      <c r="PNN250" s="335"/>
      <c r="PNO250" s="335"/>
      <c r="PNP250" s="224"/>
      <c r="PNQ250" s="389"/>
      <c r="PNR250" s="389"/>
      <c r="PNS250" s="333"/>
      <c r="PNT250" s="334"/>
      <c r="PNU250" s="389"/>
      <c r="PNV250" s="224"/>
      <c r="PNW250" s="224"/>
      <c r="PNX250" s="335"/>
      <c r="PNY250" s="335"/>
      <c r="PNZ250" s="224"/>
      <c r="POA250" s="389"/>
      <c r="POB250" s="389"/>
      <c r="POC250" s="333"/>
      <c r="POD250" s="334"/>
      <c r="POE250" s="389"/>
      <c r="POF250" s="224"/>
      <c r="POG250" s="224"/>
      <c r="POH250" s="335"/>
      <c r="POI250" s="335"/>
      <c r="POJ250" s="224"/>
      <c r="POK250" s="389"/>
      <c r="POL250" s="389"/>
      <c r="POM250" s="333"/>
      <c r="PON250" s="334"/>
      <c r="POO250" s="389"/>
      <c r="POP250" s="224"/>
      <c r="POQ250" s="224"/>
      <c r="POR250" s="335"/>
      <c r="POS250" s="335"/>
      <c r="POT250" s="224"/>
      <c r="POU250" s="389"/>
      <c r="POV250" s="389"/>
      <c r="POW250" s="333"/>
      <c r="POX250" s="334"/>
      <c r="POY250" s="389"/>
      <c r="POZ250" s="224"/>
      <c r="PPA250" s="224"/>
      <c r="PPB250" s="335"/>
      <c r="PPC250" s="335"/>
      <c r="PPD250" s="224"/>
      <c r="PPE250" s="389"/>
      <c r="PPF250" s="389"/>
      <c r="PPG250" s="333"/>
      <c r="PPH250" s="334"/>
      <c r="PPI250" s="389"/>
      <c r="PPJ250" s="224"/>
      <c r="PPK250" s="224"/>
      <c r="PPL250" s="335"/>
      <c r="PPM250" s="335"/>
      <c r="PPN250" s="224"/>
      <c r="PPO250" s="389"/>
      <c r="PPP250" s="389"/>
      <c r="PPQ250" s="333"/>
      <c r="PPR250" s="334"/>
      <c r="PPS250" s="389"/>
      <c r="PPT250" s="224"/>
      <c r="PPU250" s="224"/>
      <c r="PPV250" s="335"/>
      <c r="PPW250" s="335"/>
      <c r="PPX250" s="224"/>
      <c r="PPY250" s="389"/>
      <c r="PPZ250" s="389"/>
      <c r="PQA250" s="333"/>
      <c r="PQB250" s="334"/>
      <c r="PQC250" s="389"/>
      <c r="PQD250" s="224"/>
      <c r="PQE250" s="224"/>
      <c r="PQF250" s="335"/>
      <c r="PQG250" s="335"/>
      <c r="PQH250" s="224"/>
      <c r="PQI250" s="389"/>
      <c r="PQJ250" s="389"/>
      <c r="PQK250" s="333"/>
      <c r="PQL250" s="334"/>
      <c r="PQM250" s="389"/>
      <c r="PQN250" s="224"/>
      <c r="PQO250" s="224"/>
      <c r="PQP250" s="335"/>
      <c r="PQQ250" s="335"/>
      <c r="PQR250" s="224"/>
      <c r="PQS250" s="389"/>
      <c r="PQT250" s="389"/>
      <c r="PQU250" s="333"/>
      <c r="PQV250" s="334"/>
      <c r="PQW250" s="389"/>
      <c r="PQX250" s="224"/>
      <c r="PQY250" s="224"/>
      <c r="PQZ250" s="335"/>
      <c r="PRA250" s="335"/>
      <c r="PRB250" s="224"/>
      <c r="PRC250" s="389"/>
      <c r="PRD250" s="389"/>
      <c r="PRE250" s="333"/>
      <c r="PRF250" s="334"/>
      <c r="PRG250" s="389"/>
      <c r="PRH250" s="224"/>
      <c r="PRI250" s="224"/>
      <c r="PRJ250" s="335"/>
      <c r="PRK250" s="335"/>
      <c r="PRL250" s="224"/>
      <c r="PRM250" s="389"/>
      <c r="PRN250" s="389"/>
      <c r="PRO250" s="333"/>
      <c r="PRP250" s="334"/>
      <c r="PRQ250" s="389"/>
      <c r="PRR250" s="224"/>
      <c r="PRS250" s="224"/>
      <c r="PRT250" s="335"/>
      <c r="PRU250" s="335"/>
      <c r="PRV250" s="224"/>
      <c r="PRW250" s="389"/>
      <c r="PRX250" s="389"/>
      <c r="PRY250" s="333"/>
      <c r="PRZ250" s="334"/>
      <c r="PSA250" s="389"/>
      <c r="PSB250" s="224"/>
      <c r="PSC250" s="224"/>
      <c r="PSD250" s="335"/>
      <c r="PSE250" s="335"/>
      <c r="PSF250" s="224"/>
      <c r="PSG250" s="389"/>
      <c r="PSH250" s="389"/>
      <c r="PSI250" s="333"/>
      <c r="PSJ250" s="334"/>
      <c r="PSK250" s="389"/>
      <c r="PSL250" s="224"/>
      <c r="PSM250" s="224"/>
      <c r="PSN250" s="335"/>
      <c r="PSO250" s="335"/>
      <c r="PSP250" s="224"/>
      <c r="PSQ250" s="389"/>
      <c r="PSR250" s="389"/>
      <c r="PSS250" s="333"/>
      <c r="PST250" s="334"/>
      <c r="PSU250" s="389"/>
      <c r="PSV250" s="224"/>
      <c r="PSW250" s="224"/>
      <c r="PSX250" s="335"/>
      <c r="PSY250" s="335"/>
      <c r="PSZ250" s="224"/>
      <c r="PTA250" s="389"/>
      <c r="PTB250" s="389"/>
      <c r="PTC250" s="333"/>
      <c r="PTD250" s="334"/>
      <c r="PTE250" s="389"/>
      <c r="PTF250" s="224"/>
      <c r="PTG250" s="224"/>
      <c r="PTH250" s="335"/>
      <c r="PTI250" s="335"/>
      <c r="PTJ250" s="224"/>
      <c r="PTK250" s="389"/>
      <c r="PTL250" s="389"/>
      <c r="PTM250" s="333"/>
      <c r="PTN250" s="334"/>
      <c r="PTO250" s="389"/>
      <c r="PTP250" s="224"/>
      <c r="PTQ250" s="224"/>
      <c r="PTR250" s="335"/>
      <c r="PTS250" s="335"/>
      <c r="PTT250" s="224"/>
      <c r="PTU250" s="389"/>
      <c r="PTV250" s="389"/>
      <c r="PTW250" s="333"/>
      <c r="PTX250" s="334"/>
      <c r="PTY250" s="389"/>
      <c r="PTZ250" s="224"/>
      <c r="PUA250" s="224"/>
      <c r="PUB250" s="335"/>
      <c r="PUC250" s="335"/>
      <c r="PUD250" s="224"/>
      <c r="PUE250" s="389"/>
      <c r="PUF250" s="389"/>
      <c r="PUG250" s="333"/>
      <c r="PUH250" s="334"/>
      <c r="PUI250" s="389"/>
      <c r="PUJ250" s="224"/>
      <c r="PUK250" s="224"/>
      <c r="PUL250" s="335"/>
      <c r="PUM250" s="335"/>
      <c r="PUN250" s="224"/>
      <c r="PUO250" s="389"/>
      <c r="PUP250" s="389"/>
      <c r="PUQ250" s="333"/>
      <c r="PUR250" s="334"/>
      <c r="PUS250" s="389"/>
      <c r="PUT250" s="224"/>
      <c r="PUU250" s="224"/>
      <c r="PUV250" s="335"/>
      <c r="PUW250" s="335"/>
      <c r="PUX250" s="224"/>
      <c r="PUY250" s="389"/>
      <c r="PUZ250" s="389"/>
      <c r="PVA250" s="333"/>
      <c r="PVB250" s="334"/>
      <c r="PVC250" s="389"/>
      <c r="PVD250" s="224"/>
      <c r="PVE250" s="224"/>
      <c r="PVF250" s="335"/>
      <c r="PVG250" s="335"/>
      <c r="PVH250" s="224"/>
      <c r="PVI250" s="389"/>
      <c r="PVJ250" s="389"/>
      <c r="PVK250" s="333"/>
      <c r="PVL250" s="334"/>
      <c r="PVM250" s="389"/>
      <c r="PVN250" s="224"/>
      <c r="PVO250" s="224"/>
      <c r="PVP250" s="335"/>
      <c r="PVQ250" s="335"/>
      <c r="PVR250" s="224"/>
      <c r="PVS250" s="389"/>
      <c r="PVT250" s="389"/>
      <c r="PVU250" s="333"/>
      <c r="PVV250" s="334"/>
      <c r="PVW250" s="389"/>
      <c r="PVX250" s="224"/>
      <c r="PVY250" s="224"/>
      <c r="PVZ250" s="335"/>
      <c r="PWA250" s="335"/>
      <c r="PWB250" s="224"/>
      <c r="PWC250" s="389"/>
      <c r="PWD250" s="389"/>
      <c r="PWE250" s="333"/>
      <c r="PWF250" s="334"/>
      <c r="PWG250" s="389"/>
      <c r="PWH250" s="224"/>
      <c r="PWI250" s="224"/>
      <c r="PWJ250" s="335"/>
      <c r="PWK250" s="335"/>
      <c r="PWL250" s="224"/>
      <c r="PWM250" s="389"/>
      <c r="PWN250" s="389"/>
      <c r="PWO250" s="333"/>
      <c r="PWP250" s="334"/>
      <c r="PWQ250" s="389"/>
      <c r="PWR250" s="224"/>
      <c r="PWS250" s="224"/>
      <c r="PWT250" s="335"/>
      <c r="PWU250" s="335"/>
      <c r="PWV250" s="224"/>
      <c r="PWW250" s="389"/>
      <c r="PWX250" s="389"/>
      <c r="PWY250" s="333"/>
      <c r="PWZ250" s="334"/>
      <c r="PXA250" s="389"/>
      <c r="PXB250" s="224"/>
      <c r="PXC250" s="224"/>
      <c r="PXD250" s="335"/>
      <c r="PXE250" s="335"/>
      <c r="PXF250" s="224"/>
      <c r="PXG250" s="389"/>
      <c r="PXH250" s="389"/>
      <c r="PXI250" s="333"/>
      <c r="PXJ250" s="334"/>
      <c r="PXK250" s="389"/>
      <c r="PXL250" s="224"/>
      <c r="PXM250" s="224"/>
      <c r="PXN250" s="335"/>
      <c r="PXO250" s="335"/>
      <c r="PXP250" s="224"/>
      <c r="PXQ250" s="389"/>
      <c r="PXR250" s="389"/>
      <c r="PXS250" s="333"/>
      <c r="PXT250" s="334"/>
      <c r="PXU250" s="389"/>
      <c r="PXV250" s="224"/>
      <c r="PXW250" s="224"/>
      <c r="PXX250" s="335"/>
      <c r="PXY250" s="335"/>
      <c r="PXZ250" s="224"/>
      <c r="PYA250" s="389"/>
      <c r="PYB250" s="389"/>
      <c r="PYC250" s="333"/>
      <c r="PYD250" s="334"/>
      <c r="PYE250" s="389"/>
      <c r="PYF250" s="224"/>
      <c r="PYG250" s="224"/>
      <c r="PYH250" s="335"/>
      <c r="PYI250" s="335"/>
      <c r="PYJ250" s="224"/>
      <c r="PYK250" s="389"/>
      <c r="PYL250" s="389"/>
      <c r="PYM250" s="333"/>
      <c r="PYN250" s="334"/>
      <c r="PYO250" s="389"/>
      <c r="PYP250" s="224"/>
      <c r="PYQ250" s="224"/>
      <c r="PYR250" s="335"/>
      <c r="PYS250" s="335"/>
      <c r="PYT250" s="224"/>
      <c r="PYU250" s="389"/>
      <c r="PYV250" s="389"/>
      <c r="PYW250" s="333"/>
      <c r="PYX250" s="334"/>
      <c r="PYY250" s="389"/>
      <c r="PYZ250" s="224"/>
      <c r="PZA250" s="224"/>
      <c r="PZB250" s="335"/>
      <c r="PZC250" s="335"/>
      <c r="PZD250" s="224"/>
      <c r="PZE250" s="389"/>
      <c r="PZF250" s="389"/>
      <c r="PZG250" s="333"/>
      <c r="PZH250" s="334"/>
      <c r="PZI250" s="389"/>
      <c r="PZJ250" s="224"/>
      <c r="PZK250" s="224"/>
      <c r="PZL250" s="335"/>
      <c r="PZM250" s="335"/>
      <c r="PZN250" s="224"/>
      <c r="PZO250" s="389"/>
      <c r="PZP250" s="389"/>
      <c r="PZQ250" s="333"/>
      <c r="PZR250" s="334"/>
      <c r="PZS250" s="389"/>
      <c r="PZT250" s="224"/>
      <c r="PZU250" s="224"/>
      <c r="PZV250" s="335"/>
      <c r="PZW250" s="335"/>
      <c r="PZX250" s="224"/>
      <c r="PZY250" s="389"/>
      <c r="PZZ250" s="389"/>
      <c r="QAA250" s="333"/>
      <c r="QAB250" s="334"/>
      <c r="QAC250" s="389"/>
      <c r="QAD250" s="224"/>
      <c r="QAE250" s="224"/>
      <c r="QAF250" s="335"/>
      <c r="QAG250" s="335"/>
      <c r="QAH250" s="224"/>
      <c r="QAI250" s="389"/>
      <c r="QAJ250" s="389"/>
      <c r="QAK250" s="333"/>
      <c r="QAL250" s="334"/>
      <c r="QAM250" s="389"/>
      <c r="QAN250" s="224"/>
      <c r="QAO250" s="224"/>
      <c r="QAP250" s="335"/>
      <c r="QAQ250" s="335"/>
      <c r="QAR250" s="224"/>
      <c r="QAS250" s="389"/>
      <c r="QAT250" s="389"/>
      <c r="QAU250" s="333"/>
      <c r="QAV250" s="334"/>
      <c r="QAW250" s="389"/>
      <c r="QAX250" s="224"/>
      <c r="QAY250" s="224"/>
      <c r="QAZ250" s="335"/>
      <c r="QBA250" s="335"/>
      <c r="QBB250" s="224"/>
      <c r="QBC250" s="389"/>
      <c r="QBD250" s="389"/>
      <c r="QBE250" s="333"/>
      <c r="QBF250" s="334"/>
      <c r="QBG250" s="389"/>
      <c r="QBH250" s="224"/>
      <c r="QBI250" s="224"/>
      <c r="QBJ250" s="335"/>
      <c r="QBK250" s="335"/>
      <c r="QBL250" s="224"/>
      <c r="QBM250" s="389"/>
      <c r="QBN250" s="389"/>
      <c r="QBO250" s="333"/>
      <c r="QBP250" s="334"/>
      <c r="QBQ250" s="389"/>
      <c r="QBR250" s="224"/>
      <c r="QBS250" s="224"/>
      <c r="QBT250" s="335"/>
      <c r="QBU250" s="335"/>
      <c r="QBV250" s="224"/>
      <c r="QBW250" s="389"/>
      <c r="QBX250" s="389"/>
      <c r="QBY250" s="333"/>
      <c r="QBZ250" s="334"/>
      <c r="QCA250" s="389"/>
      <c r="QCB250" s="224"/>
      <c r="QCC250" s="224"/>
      <c r="QCD250" s="335"/>
      <c r="QCE250" s="335"/>
      <c r="QCF250" s="224"/>
      <c r="QCG250" s="389"/>
      <c r="QCH250" s="389"/>
      <c r="QCI250" s="333"/>
      <c r="QCJ250" s="334"/>
      <c r="QCK250" s="389"/>
      <c r="QCL250" s="224"/>
      <c r="QCM250" s="224"/>
      <c r="QCN250" s="335"/>
      <c r="QCO250" s="335"/>
      <c r="QCP250" s="224"/>
      <c r="QCQ250" s="389"/>
      <c r="QCR250" s="389"/>
      <c r="QCS250" s="333"/>
      <c r="QCT250" s="334"/>
      <c r="QCU250" s="389"/>
      <c r="QCV250" s="224"/>
      <c r="QCW250" s="224"/>
      <c r="QCX250" s="335"/>
      <c r="QCY250" s="335"/>
      <c r="QCZ250" s="224"/>
      <c r="QDA250" s="389"/>
      <c r="QDB250" s="389"/>
      <c r="QDC250" s="333"/>
      <c r="QDD250" s="334"/>
      <c r="QDE250" s="389"/>
      <c r="QDF250" s="224"/>
      <c r="QDG250" s="224"/>
      <c r="QDH250" s="335"/>
      <c r="QDI250" s="335"/>
      <c r="QDJ250" s="224"/>
      <c r="QDK250" s="389"/>
      <c r="QDL250" s="389"/>
      <c r="QDM250" s="333"/>
      <c r="QDN250" s="334"/>
      <c r="QDO250" s="389"/>
      <c r="QDP250" s="224"/>
      <c r="QDQ250" s="224"/>
      <c r="QDR250" s="335"/>
      <c r="QDS250" s="335"/>
      <c r="QDT250" s="224"/>
      <c r="QDU250" s="389"/>
      <c r="QDV250" s="389"/>
      <c r="QDW250" s="333"/>
      <c r="QDX250" s="334"/>
      <c r="QDY250" s="389"/>
      <c r="QDZ250" s="224"/>
      <c r="QEA250" s="224"/>
      <c r="QEB250" s="335"/>
      <c r="QEC250" s="335"/>
      <c r="QED250" s="224"/>
      <c r="QEE250" s="389"/>
      <c r="QEF250" s="389"/>
      <c r="QEG250" s="333"/>
      <c r="QEH250" s="334"/>
      <c r="QEI250" s="389"/>
      <c r="QEJ250" s="224"/>
      <c r="QEK250" s="224"/>
      <c r="QEL250" s="335"/>
      <c r="QEM250" s="335"/>
      <c r="QEN250" s="224"/>
      <c r="QEO250" s="389"/>
      <c r="QEP250" s="389"/>
      <c r="QEQ250" s="333"/>
      <c r="QER250" s="334"/>
      <c r="QES250" s="389"/>
      <c r="QET250" s="224"/>
      <c r="QEU250" s="224"/>
      <c r="QEV250" s="335"/>
      <c r="QEW250" s="335"/>
      <c r="QEX250" s="224"/>
      <c r="QEY250" s="389"/>
      <c r="QEZ250" s="389"/>
      <c r="QFA250" s="333"/>
      <c r="QFB250" s="334"/>
      <c r="QFC250" s="389"/>
      <c r="QFD250" s="224"/>
      <c r="QFE250" s="224"/>
      <c r="QFF250" s="335"/>
      <c r="QFG250" s="335"/>
      <c r="QFH250" s="224"/>
      <c r="QFI250" s="389"/>
      <c r="QFJ250" s="389"/>
      <c r="QFK250" s="333"/>
      <c r="QFL250" s="334"/>
      <c r="QFM250" s="389"/>
      <c r="QFN250" s="224"/>
      <c r="QFO250" s="224"/>
      <c r="QFP250" s="335"/>
      <c r="QFQ250" s="335"/>
      <c r="QFR250" s="224"/>
      <c r="QFS250" s="389"/>
      <c r="QFT250" s="389"/>
      <c r="QFU250" s="333"/>
      <c r="QFV250" s="334"/>
      <c r="QFW250" s="389"/>
      <c r="QFX250" s="224"/>
      <c r="QFY250" s="224"/>
      <c r="QFZ250" s="335"/>
      <c r="QGA250" s="335"/>
      <c r="QGB250" s="224"/>
      <c r="QGC250" s="389"/>
      <c r="QGD250" s="389"/>
      <c r="QGE250" s="333"/>
      <c r="QGF250" s="334"/>
      <c r="QGG250" s="389"/>
      <c r="QGH250" s="224"/>
      <c r="QGI250" s="224"/>
      <c r="QGJ250" s="335"/>
      <c r="QGK250" s="335"/>
      <c r="QGL250" s="224"/>
      <c r="QGM250" s="389"/>
      <c r="QGN250" s="389"/>
      <c r="QGO250" s="333"/>
      <c r="QGP250" s="334"/>
      <c r="QGQ250" s="389"/>
      <c r="QGR250" s="224"/>
      <c r="QGS250" s="224"/>
      <c r="QGT250" s="335"/>
      <c r="QGU250" s="335"/>
      <c r="QGV250" s="224"/>
      <c r="QGW250" s="389"/>
      <c r="QGX250" s="389"/>
      <c r="QGY250" s="333"/>
      <c r="QGZ250" s="334"/>
      <c r="QHA250" s="389"/>
      <c r="QHB250" s="224"/>
      <c r="QHC250" s="224"/>
      <c r="QHD250" s="335"/>
      <c r="QHE250" s="335"/>
      <c r="QHF250" s="224"/>
      <c r="QHG250" s="389"/>
      <c r="QHH250" s="389"/>
      <c r="QHI250" s="333"/>
      <c r="QHJ250" s="334"/>
      <c r="QHK250" s="389"/>
      <c r="QHL250" s="224"/>
      <c r="QHM250" s="224"/>
      <c r="QHN250" s="335"/>
      <c r="QHO250" s="335"/>
      <c r="QHP250" s="224"/>
      <c r="QHQ250" s="389"/>
      <c r="QHR250" s="389"/>
      <c r="QHS250" s="333"/>
      <c r="QHT250" s="334"/>
      <c r="QHU250" s="389"/>
      <c r="QHV250" s="224"/>
      <c r="QHW250" s="224"/>
      <c r="QHX250" s="335"/>
      <c r="QHY250" s="335"/>
      <c r="QHZ250" s="224"/>
      <c r="QIA250" s="389"/>
      <c r="QIB250" s="389"/>
      <c r="QIC250" s="333"/>
      <c r="QID250" s="334"/>
      <c r="QIE250" s="389"/>
      <c r="QIF250" s="224"/>
      <c r="QIG250" s="224"/>
      <c r="QIH250" s="335"/>
      <c r="QII250" s="335"/>
      <c r="QIJ250" s="224"/>
      <c r="QIK250" s="389"/>
      <c r="QIL250" s="389"/>
      <c r="QIM250" s="333"/>
      <c r="QIN250" s="334"/>
      <c r="QIO250" s="389"/>
      <c r="QIP250" s="224"/>
      <c r="QIQ250" s="224"/>
      <c r="QIR250" s="335"/>
      <c r="QIS250" s="335"/>
      <c r="QIT250" s="224"/>
      <c r="QIU250" s="389"/>
      <c r="QIV250" s="389"/>
      <c r="QIW250" s="333"/>
      <c r="QIX250" s="334"/>
      <c r="QIY250" s="389"/>
      <c r="QIZ250" s="224"/>
      <c r="QJA250" s="224"/>
      <c r="QJB250" s="335"/>
      <c r="QJC250" s="335"/>
      <c r="QJD250" s="224"/>
      <c r="QJE250" s="389"/>
      <c r="QJF250" s="389"/>
      <c r="QJG250" s="333"/>
      <c r="QJH250" s="334"/>
      <c r="QJI250" s="389"/>
      <c r="QJJ250" s="224"/>
      <c r="QJK250" s="224"/>
      <c r="QJL250" s="335"/>
      <c r="QJM250" s="335"/>
      <c r="QJN250" s="224"/>
      <c r="QJO250" s="389"/>
      <c r="QJP250" s="389"/>
      <c r="QJQ250" s="333"/>
      <c r="QJR250" s="334"/>
      <c r="QJS250" s="389"/>
      <c r="QJT250" s="224"/>
      <c r="QJU250" s="224"/>
      <c r="QJV250" s="335"/>
      <c r="QJW250" s="335"/>
      <c r="QJX250" s="224"/>
      <c r="QJY250" s="389"/>
      <c r="QJZ250" s="389"/>
      <c r="QKA250" s="333"/>
      <c r="QKB250" s="334"/>
      <c r="QKC250" s="389"/>
      <c r="QKD250" s="224"/>
      <c r="QKE250" s="224"/>
      <c r="QKF250" s="335"/>
      <c r="QKG250" s="335"/>
      <c r="QKH250" s="224"/>
      <c r="QKI250" s="389"/>
      <c r="QKJ250" s="389"/>
      <c r="QKK250" s="333"/>
      <c r="QKL250" s="334"/>
      <c r="QKM250" s="389"/>
      <c r="QKN250" s="224"/>
      <c r="QKO250" s="224"/>
      <c r="QKP250" s="335"/>
      <c r="QKQ250" s="335"/>
      <c r="QKR250" s="224"/>
      <c r="QKS250" s="389"/>
      <c r="QKT250" s="389"/>
      <c r="QKU250" s="333"/>
      <c r="QKV250" s="334"/>
      <c r="QKW250" s="389"/>
      <c r="QKX250" s="224"/>
      <c r="QKY250" s="224"/>
      <c r="QKZ250" s="335"/>
      <c r="QLA250" s="335"/>
      <c r="QLB250" s="224"/>
      <c r="QLC250" s="389"/>
      <c r="QLD250" s="389"/>
      <c r="QLE250" s="333"/>
      <c r="QLF250" s="334"/>
      <c r="QLG250" s="389"/>
      <c r="QLH250" s="224"/>
      <c r="QLI250" s="224"/>
      <c r="QLJ250" s="335"/>
      <c r="QLK250" s="335"/>
      <c r="QLL250" s="224"/>
      <c r="QLM250" s="389"/>
      <c r="QLN250" s="389"/>
      <c r="QLO250" s="333"/>
      <c r="QLP250" s="334"/>
      <c r="QLQ250" s="389"/>
      <c r="QLR250" s="224"/>
      <c r="QLS250" s="224"/>
      <c r="QLT250" s="335"/>
      <c r="QLU250" s="335"/>
      <c r="QLV250" s="224"/>
      <c r="QLW250" s="389"/>
      <c r="QLX250" s="389"/>
      <c r="QLY250" s="333"/>
      <c r="QLZ250" s="334"/>
      <c r="QMA250" s="389"/>
      <c r="QMB250" s="224"/>
      <c r="QMC250" s="224"/>
      <c r="QMD250" s="335"/>
      <c r="QME250" s="335"/>
      <c r="QMF250" s="224"/>
      <c r="QMG250" s="389"/>
      <c r="QMH250" s="389"/>
      <c r="QMI250" s="333"/>
      <c r="QMJ250" s="334"/>
      <c r="QMK250" s="389"/>
      <c r="QML250" s="224"/>
      <c r="QMM250" s="224"/>
      <c r="QMN250" s="335"/>
      <c r="QMO250" s="335"/>
      <c r="QMP250" s="224"/>
      <c r="QMQ250" s="389"/>
      <c r="QMR250" s="389"/>
      <c r="QMS250" s="333"/>
      <c r="QMT250" s="334"/>
      <c r="QMU250" s="389"/>
      <c r="QMV250" s="224"/>
      <c r="QMW250" s="224"/>
      <c r="QMX250" s="335"/>
      <c r="QMY250" s="335"/>
      <c r="QMZ250" s="224"/>
      <c r="QNA250" s="389"/>
      <c r="QNB250" s="389"/>
      <c r="QNC250" s="333"/>
      <c r="QND250" s="334"/>
      <c r="QNE250" s="389"/>
      <c r="QNF250" s="224"/>
      <c r="QNG250" s="224"/>
      <c r="QNH250" s="335"/>
      <c r="QNI250" s="335"/>
      <c r="QNJ250" s="224"/>
      <c r="QNK250" s="389"/>
      <c r="QNL250" s="389"/>
      <c r="QNM250" s="333"/>
      <c r="QNN250" s="334"/>
      <c r="QNO250" s="389"/>
      <c r="QNP250" s="224"/>
      <c r="QNQ250" s="224"/>
      <c r="QNR250" s="335"/>
      <c r="QNS250" s="335"/>
      <c r="QNT250" s="224"/>
      <c r="QNU250" s="389"/>
      <c r="QNV250" s="389"/>
      <c r="QNW250" s="333"/>
      <c r="QNX250" s="334"/>
      <c r="QNY250" s="389"/>
      <c r="QNZ250" s="224"/>
      <c r="QOA250" s="224"/>
      <c r="QOB250" s="335"/>
      <c r="QOC250" s="335"/>
      <c r="QOD250" s="224"/>
      <c r="QOE250" s="389"/>
      <c r="QOF250" s="389"/>
      <c r="QOG250" s="333"/>
      <c r="QOH250" s="334"/>
      <c r="QOI250" s="389"/>
      <c r="QOJ250" s="224"/>
      <c r="QOK250" s="224"/>
      <c r="QOL250" s="335"/>
      <c r="QOM250" s="335"/>
      <c r="QON250" s="224"/>
      <c r="QOO250" s="389"/>
      <c r="QOP250" s="389"/>
      <c r="QOQ250" s="333"/>
      <c r="QOR250" s="334"/>
      <c r="QOS250" s="389"/>
      <c r="QOT250" s="224"/>
      <c r="QOU250" s="224"/>
      <c r="QOV250" s="335"/>
      <c r="QOW250" s="335"/>
      <c r="QOX250" s="224"/>
      <c r="QOY250" s="389"/>
      <c r="QOZ250" s="389"/>
      <c r="QPA250" s="333"/>
      <c r="QPB250" s="334"/>
      <c r="QPC250" s="389"/>
      <c r="QPD250" s="224"/>
      <c r="QPE250" s="224"/>
      <c r="QPF250" s="335"/>
      <c r="QPG250" s="335"/>
      <c r="QPH250" s="224"/>
      <c r="QPI250" s="389"/>
      <c r="QPJ250" s="389"/>
      <c r="QPK250" s="333"/>
      <c r="QPL250" s="334"/>
      <c r="QPM250" s="389"/>
      <c r="QPN250" s="224"/>
      <c r="QPO250" s="224"/>
      <c r="QPP250" s="335"/>
      <c r="QPQ250" s="335"/>
      <c r="QPR250" s="224"/>
      <c r="QPS250" s="389"/>
      <c r="QPT250" s="389"/>
      <c r="QPU250" s="333"/>
      <c r="QPV250" s="334"/>
      <c r="QPW250" s="389"/>
      <c r="QPX250" s="224"/>
      <c r="QPY250" s="224"/>
      <c r="QPZ250" s="335"/>
      <c r="QQA250" s="335"/>
      <c r="QQB250" s="224"/>
      <c r="QQC250" s="389"/>
      <c r="QQD250" s="389"/>
      <c r="QQE250" s="333"/>
      <c r="QQF250" s="334"/>
      <c r="QQG250" s="389"/>
      <c r="QQH250" s="224"/>
      <c r="QQI250" s="224"/>
      <c r="QQJ250" s="335"/>
      <c r="QQK250" s="335"/>
      <c r="QQL250" s="224"/>
      <c r="QQM250" s="389"/>
      <c r="QQN250" s="389"/>
      <c r="QQO250" s="333"/>
      <c r="QQP250" s="334"/>
      <c r="QQQ250" s="389"/>
      <c r="QQR250" s="224"/>
      <c r="QQS250" s="224"/>
      <c r="QQT250" s="335"/>
      <c r="QQU250" s="335"/>
      <c r="QQV250" s="224"/>
      <c r="QQW250" s="389"/>
      <c r="QQX250" s="389"/>
      <c r="QQY250" s="333"/>
      <c r="QQZ250" s="334"/>
      <c r="QRA250" s="389"/>
      <c r="QRB250" s="224"/>
      <c r="QRC250" s="224"/>
      <c r="QRD250" s="335"/>
      <c r="QRE250" s="335"/>
      <c r="QRF250" s="224"/>
      <c r="QRG250" s="389"/>
      <c r="QRH250" s="389"/>
      <c r="QRI250" s="333"/>
      <c r="QRJ250" s="334"/>
      <c r="QRK250" s="389"/>
      <c r="QRL250" s="224"/>
      <c r="QRM250" s="224"/>
      <c r="QRN250" s="335"/>
      <c r="QRO250" s="335"/>
      <c r="QRP250" s="224"/>
      <c r="QRQ250" s="389"/>
      <c r="QRR250" s="389"/>
      <c r="QRS250" s="333"/>
      <c r="QRT250" s="334"/>
      <c r="QRU250" s="389"/>
      <c r="QRV250" s="224"/>
      <c r="QRW250" s="224"/>
      <c r="QRX250" s="335"/>
      <c r="QRY250" s="335"/>
      <c r="QRZ250" s="224"/>
      <c r="QSA250" s="389"/>
      <c r="QSB250" s="389"/>
      <c r="QSC250" s="333"/>
      <c r="QSD250" s="334"/>
      <c r="QSE250" s="389"/>
      <c r="QSF250" s="224"/>
      <c r="QSG250" s="224"/>
      <c r="QSH250" s="335"/>
      <c r="QSI250" s="335"/>
      <c r="QSJ250" s="224"/>
      <c r="QSK250" s="389"/>
      <c r="QSL250" s="389"/>
      <c r="QSM250" s="333"/>
      <c r="QSN250" s="334"/>
      <c r="QSO250" s="389"/>
      <c r="QSP250" s="224"/>
      <c r="QSQ250" s="224"/>
      <c r="QSR250" s="335"/>
      <c r="QSS250" s="335"/>
      <c r="QST250" s="224"/>
      <c r="QSU250" s="389"/>
      <c r="QSV250" s="389"/>
      <c r="QSW250" s="333"/>
      <c r="QSX250" s="334"/>
      <c r="QSY250" s="389"/>
      <c r="QSZ250" s="224"/>
      <c r="QTA250" s="224"/>
      <c r="QTB250" s="335"/>
      <c r="QTC250" s="335"/>
      <c r="QTD250" s="224"/>
      <c r="QTE250" s="389"/>
      <c r="QTF250" s="389"/>
      <c r="QTG250" s="333"/>
      <c r="QTH250" s="334"/>
      <c r="QTI250" s="389"/>
      <c r="QTJ250" s="224"/>
      <c r="QTK250" s="224"/>
      <c r="QTL250" s="335"/>
      <c r="QTM250" s="335"/>
      <c r="QTN250" s="224"/>
      <c r="QTO250" s="389"/>
      <c r="QTP250" s="389"/>
      <c r="QTQ250" s="333"/>
      <c r="QTR250" s="334"/>
      <c r="QTS250" s="389"/>
      <c r="QTT250" s="224"/>
      <c r="QTU250" s="224"/>
      <c r="QTV250" s="335"/>
      <c r="QTW250" s="335"/>
      <c r="QTX250" s="224"/>
      <c r="QTY250" s="389"/>
      <c r="QTZ250" s="389"/>
      <c r="QUA250" s="333"/>
      <c r="QUB250" s="334"/>
      <c r="QUC250" s="389"/>
      <c r="QUD250" s="224"/>
      <c r="QUE250" s="224"/>
      <c r="QUF250" s="335"/>
      <c r="QUG250" s="335"/>
      <c r="QUH250" s="224"/>
      <c r="QUI250" s="389"/>
      <c r="QUJ250" s="389"/>
      <c r="QUK250" s="333"/>
      <c r="QUL250" s="334"/>
      <c r="QUM250" s="389"/>
      <c r="QUN250" s="224"/>
      <c r="QUO250" s="224"/>
      <c r="QUP250" s="335"/>
      <c r="QUQ250" s="335"/>
      <c r="QUR250" s="224"/>
      <c r="QUS250" s="389"/>
      <c r="QUT250" s="389"/>
      <c r="QUU250" s="333"/>
      <c r="QUV250" s="334"/>
      <c r="QUW250" s="389"/>
      <c r="QUX250" s="224"/>
      <c r="QUY250" s="224"/>
      <c r="QUZ250" s="335"/>
      <c r="QVA250" s="335"/>
      <c r="QVB250" s="224"/>
      <c r="QVC250" s="389"/>
      <c r="QVD250" s="389"/>
      <c r="QVE250" s="333"/>
      <c r="QVF250" s="334"/>
      <c r="QVG250" s="389"/>
      <c r="QVH250" s="224"/>
      <c r="QVI250" s="224"/>
      <c r="QVJ250" s="335"/>
      <c r="QVK250" s="335"/>
      <c r="QVL250" s="224"/>
      <c r="QVM250" s="389"/>
      <c r="QVN250" s="389"/>
      <c r="QVO250" s="333"/>
      <c r="QVP250" s="334"/>
      <c r="QVQ250" s="389"/>
      <c r="QVR250" s="224"/>
      <c r="QVS250" s="224"/>
      <c r="QVT250" s="335"/>
      <c r="QVU250" s="335"/>
      <c r="QVV250" s="224"/>
      <c r="QVW250" s="389"/>
      <c r="QVX250" s="389"/>
      <c r="QVY250" s="333"/>
      <c r="QVZ250" s="334"/>
      <c r="QWA250" s="389"/>
      <c r="QWB250" s="224"/>
      <c r="QWC250" s="224"/>
      <c r="QWD250" s="335"/>
      <c r="QWE250" s="335"/>
      <c r="QWF250" s="224"/>
      <c r="QWG250" s="389"/>
      <c r="QWH250" s="389"/>
      <c r="QWI250" s="333"/>
      <c r="QWJ250" s="334"/>
      <c r="QWK250" s="389"/>
      <c r="QWL250" s="224"/>
      <c r="QWM250" s="224"/>
      <c r="QWN250" s="335"/>
      <c r="QWO250" s="335"/>
      <c r="QWP250" s="224"/>
      <c r="QWQ250" s="389"/>
      <c r="QWR250" s="389"/>
      <c r="QWS250" s="333"/>
      <c r="QWT250" s="334"/>
      <c r="QWU250" s="389"/>
      <c r="QWV250" s="224"/>
      <c r="QWW250" s="224"/>
      <c r="QWX250" s="335"/>
      <c r="QWY250" s="335"/>
      <c r="QWZ250" s="224"/>
      <c r="QXA250" s="389"/>
      <c r="QXB250" s="389"/>
      <c r="QXC250" s="333"/>
      <c r="QXD250" s="334"/>
      <c r="QXE250" s="389"/>
      <c r="QXF250" s="224"/>
      <c r="QXG250" s="224"/>
      <c r="QXH250" s="335"/>
      <c r="QXI250" s="335"/>
      <c r="QXJ250" s="224"/>
      <c r="QXK250" s="389"/>
      <c r="QXL250" s="389"/>
      <c r="QXM250" s="333"/>
      <c r="QXN250" s="334"/>
      <c r="QXO250" s="389"/>
      <c r="QXP250" s="224"/>
      <c r="QXQ250" s="224"/>
      <c r="QXR250" s="335"/>
      <c r="QXS250" s="335"/>
      <c r="QXT250" s="224"/>
      <c r="QXU250" s="389"/>
      <c r="QXV250" s="389"/>
      <c r="QXW250" s="333"/>
      <c r="QXX250" s="334"/>
      <c r="QXY250" s="389"/>
      <c r="QXZ250" s="224"/>
      <c r="QYA250" s="224"/>
      <c r="QYB250" s="335"/>
      <c r="QYC250" s="335"/>
      <c r="QYD250" s="224"/>
      <c r="QYE250" s="389"/>
      <c r="QYF250" s="389"/>
      <c r="QYG250" s="333"/>
      <c r="QYH250" s="334"/>
      <c r="QYI250" s="389"/>
      <c r="QYJ250" s="224"/>
      <c r="QYK250" s="224"/>
      <c r="QYL250" s="335"/>
      <c r="QYM250" s="335"/>
      <c r="QYN250" s="224"/>
      <c r="QYO250" s="389"/>
      <c r="QYP250" s="389"/>
      <c r="QYQ250" s="333"/>
      <c r="QYR250" s="334"/>
      <c r="QYS250" s="389"/>
      <c r="QYT250" s="224"/>
      <c r="QYU250" s="224"/>
      <c r="QYV250" s="335"/>
      <c r="QYW250" s="335"/>
      <c r="QYX250" s="224"/>
      <c r="QYY250" s="389"/>
      <c r="QYZ250" s="389"/>
      <c r="QZA250" s="333"/>
      <c r="QZB250" s="334"/>
      <c r="QZC250" s="389"/>
      <c r="QZD250" s="224"/>
      <c r="QZE250" s="224"/>
      <c r="QZF250" s="335"/>
      <c r="QZG250" s="335"/>
      <c r="QZH250" s="224"/>
      <c r="QZI250" s="389"/>
      <c r="QZJ250" s="389"/>
      <c r="QZK250" s="333"/>
      <c r="QZL250" s="334"/>
      <c r="QZM250" s="389"/>
      <c r="QZN250" s="224"/>
      <c r="QZO250" s="224"/>
      <c r="QZP250" s="335"/>
      <c r="QZQ250" s="335"/>
      <c r="QZR250" s="224"/>
      <c r="QZS250" s="389"/>
      <c r="QZT250" s="389"/>
      <c r="QZU250" s="333"/>
      <c r="QZV250" s="334"/>
      <c r="QZW250" s="389"/>
      <c r="QZX250" s="224"/>
      <c r="QZY250" s="224"/>
      <c r="QZZ250" s="335"/>
      <c r="RAA250" s="335"/>
      <c r="RAB250" s="224"/>
      <c r="RAC250" s="389"/>
      <c r="RAD250" s="389"/>
      <c r="RAE250" s="333"/>
      <c r="RAF250" s="334"/>
      <c r="RAG250" s="389"/>
      <c r="RAH250" s="224"/>
      <c r="RAI250" s="224"/>
      <c r="RAJ250" s="335"/>
      <c r="RAK250" s="335"/>
      <c r="RAL250" s="224"/>
      <c r="RAM250" s="389"/>
      <c r="RAN250" s="389"/>
      <c r="RAO250" s="333"/>
      <c r="RAP250" s="334"/>
      <c r="RAQ250" s="389"/>
      <c r="RAR250" s="224"/>
      <c r="RAS250" s="224"/>
      <c r="RAT250" s="335"/>
      <c r="RAU250" s="335"/>
      <c r="RAV250" s="224"/>
      <c r="RAW250" s="389"/>
      <c r="RAX250" s="389"/>
      <c r="RAY250" s="333"/>
      <c r="RAZ250" s="334"/>
      <c r="RBA250" s="389"/>
      <c r="RBB250" s="224"/>
      <c r="RBC250" s="224"/>
      <c r="RBD250" s="335"/>
      <c r="RBE250" s="335"/>
      <c r="RBF250" s="224"/>
      <c r="RBG250" s="389"/>
      <c r="RBH250" s="389"/>
      <c r="RBI250" s="333"/>
      <c r="RBJ250" s="334"/>
      <c r="RBK250" s="389"/>
      <c r="RBL250" s="224"/>
      <c r="RBM250" s="224"/>
      <c r="RBN250" s="335"/>
      <c r="RBO250" s="335"/>
      <c r="RBP250" s="224"/>
      <c r="RBQ250" s="389"/>
      <c r="RBR250" s="389"/>
      <c r="RBS250" s="333"/>
      <c r="RBT250" s="334"/>
      <c r="RBU250" s="389"/>
      <c r="RBV250" s="224"/>
      <c r="RBW250" s="224"/>
      <c r="RBX250" s="335"/>
      <c r="RBY250" s="335"/>
      <c r="RBZ250" s="224"/>
      <c r="RCA250" s="389"/>
      <c r="RCB250" s="389"/>
      <c r="RCC250" s="333"/>
      <c r="RCD250" s="334"/>
      <c r="RCE250" s="389"/>
      <c r="RCF250" s="224"/>
      <c r="RCG250" s="224"/>
      <c r="RCH250" s="335"/>
      <c r="RCI250" s="335"/>
      <c r="RCJ250" s="224"/>
      <c r="RCK250" s="389"/>
      <c r="RCL250" s="389"/>
      <c r="RCM250" s="333"/>
      <c r="RCN250" s="334"/>
      <c r="RCO250" s="389"/>
      <c r="RCP250" s="224"/>
      <c r="RCQ250" s="224"/>
      <c r="RCR250" s="335"/>
      <c r="RCS250" s="335"/>
      <c r="RCT250" s="224"/>
      <c r="RCU250" s="389"/>
      <c r="RCV250" s="389"/>
      <c r="RCW250" s="333"/>
      <c r="RCX250" s="334"/>
      <c r="RCY250" s="389"/>
      <c r="RCZ250" s="224"/>
      <c r="RDA250" s="224"/>
      <c r="RDB250" s="335"/>
      <c r="RDC250" s="335"/>
      <c r="RDD250" s="224"/>
      <c r="RDE250" s="389"/>
      <c r="RDF250" s="389"/>
      <c r="RDG250" s="333"/>
      <c r="RDH250" s="334"/>
      <c r="RDI250" s="389"/>
      <c r="RDJ250" s="224"/>
      <c r="RDK250" s="224"/>
      <c r="RDL250" s="335"/>
      <c r="RDM250" s="335"/>
      <c r="RDN250" s="224"/>
      <c r="RDO250" s="389"/>
      <c r="RDP250" s="389"/>
      <c r="RDQ250" s="333"/>
      <c r="RDR250" s="334"/>
      <c r="RDS250" s="389"/>
      <c r="RDT250" s="224"/>
      <c r="RDU250" s="224"/>
      <c r="RDV250" s="335"/>
      <c r="RDW250" s="335"/>
      <c r="RDX250" s="224"/>
      <c r="RDY250" s="389"/>
      <c r="RDZ250" s="389"/>
      <c r="REA250" s="333"/>
      <c r="REB250" s="334"/>
      <c r="REC250" s="389"/>
      <c r="RED250" s="224"/>
      <c r="REE250" s="224"/>
      <c r="REF250" s="335"/>
      <c r="REG250" s="335"/>
      <c r="REH250" s="224"/>
      <c r="REI250" s="389"/>
      <c r="REJ250" s="389"/>
      <c r="REK250" s="333"/>
      <c r="REL250" s="334"/>
      <c r="REM250" s="389"/>
      <c r="REN250" s="224"/>
      <c r="REO250" s="224"/>
      <c r="REP250" s="335"/>
      <c r="REQ250" s="335"/>
      <c r="RER250" s="224"/>
      <c r="RES250" s="389"/>
      <c r="RET250" s="389"/>
      <c r="REU250" s="333"/>
      <c r="REV250" s="334"/>
      <c r="REW250" s="389"/>
      <c r="REX250" s="224"/>
      <c r="REY250" s="224"/>
      <c r="REZ250" s="335"/>
      <c r="RFA250" s="335"/>
      <c r="RFB250" s="224"/>
      <c r="RFC250" s="389"/>
      <c r="RFD250" s="389"/>
      <c r="RFE250" s="333"/>
      <c r="RFF250" s="334"/>
      <c r="RFG250" s="389"/>
      <c r="RFH250" s="224"/>
      <c r="RFI250" s="224"/>
      <c r="RFJ250" s="335"/>
      <c r="RFK250" s="335"/>
      <c r="RFL250" s="224"/>
      <c r="RFM250" s="389"/>
      <c r="RFN250" s="389"/>
      <c r="RFO250" s="333"/>
      <c r="RFP250" s="334"/>
      <c r="RFQ250" s="389"/>
      <c r="RFR250" s="224"/>
      <c r="RFS250" s="224"/>
      <c r="RFT250" s="335"/>
      <c r="RFU250" s="335"/>
      <c r="RFV250" s="224"/>
      <c r="RFW250" s="389"/>
      <c r="RFX250" s="389"/>
      <c r="RFY250" s="333"/>
      <c r="RFZ250" s="334"/>
      <c r="RGA250" s="389"/>
      <c r="RGB250" s="224"/>
      <c r="RGC250" s="224"/>
      <c r="RGD250" s="335"/>
      <c r="RGE250" s="335"/>
      <c r="RGF250" s="224"/>
      <c r="RGG250" s="389"/>
      <c r="RGH250" s="389"/>
      <c r="RGI250" s="333"/>
      <c r="RGJ250" s="334"/>
      <c r="RGK250" s="389"/>
      <c r="RGL250" s="224"/>
      <c r="RGM250" s="224"/>
      <c r="RGN250" s="335"/>
      <c r="RGO250" s="335"/>
      <c r="RGP250" s="224"/>
      <c r="RGQ250" s="389"/>
      <c r="RGR250" s="389"/>
      <c r="RGS250" s="333"/>
      <c r="RGT250" s="334"/>
      <c r="RGU250" s="389"/>
      <c r="RGV250" s="224"/>
      <c r="RGW250" s="224"/>
      <c r="RGX250" s="335"/>
      <c r="RGY250" s="335"/>
      <c r="RGZ250" s="224"/>
      <c r="RHA250" s="389"/>
      <c r="RHB250" s="389"/>
      <c r="RHC250" s="333"/>
      <c r="RHD250" s="334"/>
      <c r="RHE250" s="389"/>
      <c r="RHF250" s="224"/>
      <c r="RHG250" s="224"/>
      <c r="RHH250" s="335"/>
      <c r="RHI250" s="335"/>
      <c r="RHJ250" s="224"/>
      <c r="RHK250" s="389"/>
      <c r="RHL250" s="389"/>
      <c r="RHM250" s="333"/>
      <c r="RHN250" s="334"/>
      <c r="RHO250" s="389"/>
      <c r="RHP250" s="224"/>
      <c r="RHQ250" s="224"/>
      <c r="RHR250" s="335"/>
      <c r="RHS250" s="335"/>
      <c r="RHT250" s="224"/>
      <c r="RHU250" s="389"/>
      <c r="RHV250" s="389"/>
      <c r="RHW250" s="333"/>
      <c r="RHX250" s="334"/>
      <c r="RHY250" s="389"/>
      <c r="RHZ250" s="224"/>
      <c r="RIA250" s="224"/>
      <c r="RIB250" s="335"/>
      <c r="RIC250" s="335"/>
      <c r="RID250" s="224"/>
      <c r="RIE250" s="389"/>
      <c r="RIF250" s="389"/>
      <c r="RIG250" s="333"/>
      <c r="RIH250" s="334"/>
      <c r="RII250" s="389"/>
      <c r="RIJ250" s="224"/>
      <c r="RIK250" s="224"/>
      <c r="RIL250" s="335"/>
      <c r="RIM250" s="335"/>
      <c r="RIN250" s="224"/>
      <c r="RIO250" s="389"/>
      <c r="RIP250" s="389"/>
      <c r="RIQ250" s="333"/>
      <c r="RIR250" s="334"/>
      <c r="RIS250" s="389"/>
      <c r="RIT250" s="224"/>
      <c r="RIU250" s="224"/>
      <c r="RIV250" s="335"/>
      <c r="RIW250" s="335"/>
      <c r="RIX250" s="224"/>
      <c r="RIY250" s="389"/>
      <c r="RIZ250" s="389"/>
      <c r="RJA250" s="333"/>
      <c r="RJB250" s="334"/>
      <c r="RJC250" s="389"/>
      <c r="RJD250" s="224"/>
      <c r="RJE250" s="224"/>
      <c r="RJF250" s="335"/>
      <c r="RJG250" s="335"/>
      <c r="RJH250" s="224"/>
      <c r="RJI250" s="389"/>
      <c r="RJJ250" s="389"/>
      <c r="RJK250" s="333"/>
      <c r="RJL250" s="334"/>
      <c r="RJM250" s="389"/>
      <c r="RJN250" s="224"/>
      <c r="RJO250" s="224"/>
      <c r="RJP250" s="335"/>
      <c r="RJQ250" s="335"/>
      <c r="RJR250" s="224"/>
      <c r="RJS250" s="389"/>
      <c r="RJT250" s="389"/>
      <c r="RJU250" s="333"/>
      <c r="RJV250" s="334"/>
      <c r="RJW250" s="389"/>
      <c r="RJX250" s="224"/>
      <c r="RJY250" s="224"/>
      <c r="RJZ250" s="335"/>
      <c r="RKA250" s="335"/>
      <c r="RKB250" s="224"/>
      <c r="RKC250" s="389"/>
      <c r="RKD250" s="389"/>
      <c r="RKE250" s="333"/>
      <c r="RKF250" s="334"/>
      <c r="RKG250" s="389"/>
      <c r="RKH250" s="224"/>
      <c r="RKI250" s="224"/>
      <c r="RKJ250" s="335"/>
      <c r="RKK250" s="335"/>
      <c r="RKL250" s="224"/>
      <c r="RKM250" s="389"/>
      <c r="RKN250" s="389"/>
      <c r="RKO250" s="333"/>
      <c r="RKP250" s="334"/>
      <c r="RKQ250" s="389"/>
      <c r="RKR250" s="224"/>
      <c r="RKS250" s="224"/>
      <c r="RKT250" s="335"/>
      <c r="RKU250" s="335"/>
      <c r="RKV250" s="224"/>
      <c r="RKW250" s="389"/>
      <c r="RKX250" s="389"/>
      <c r="RKY250" s="333"/>
      <c r="RKZ250" s="334"/>
      <c r="RLA250" s="389"/>
      <c r="RLB250" s="224"/>
      <c r="RLC250" s="224"/>
      <c r="RLD250" s="335"/>
      <c r="RLE250" s="335"/>
      <c r="RLF250" s="224"/>
      <c r="RLG250" s="389"/>
      <c r="RLH250" s="389"/>
      <c r="RLI250" s="333"/>
      <c r="RLJ250" s="334"/>
      <c r="RLK250" s="389"/>
      <c r="RLL250" s="224"/>
      <c r="RLM250" s="224"/>
      <c r="RLN250" s="335"/>
      <c r="RLO250" s="335"/>
      <c r="RLP250" s="224"/>
      <c r="RLQ250" s="389"/>
      <c r="RLR250" s="389"/>
      <c r="RLS250" s="333"/>
      <c r="RLT250" s="334"/>
      <c r="RLU250" s="389"/>
      <c r="RLV250" s="224"/>
      <c r="RLW250" s="224"/>
      <c r="RLX250" s="335"/>
      <c r="RLY250" s="335"/>
      <c r="RLZ250" s="224"/>
      <c r="RMA250" s="389"/>
      <c r="RMB250" s="389"/>
      <c r="RMC250" s="333"/>
      <c r="RMD250" s="334"/>
      <c r="RME250" s="389"/>
      <c r="RMF250" s="224"/>
      <c r="RMG250" s="224"/>
      <c r="RMH250" s="335"/>
      <c r="RMI250" s="335"/>
      <c r="RMJ250" s="224"/>
      <c r="RMK250" s="389"/>
      <c r="RML250" s="389"/>
      <c r="RMM250" s="333"/>
      <c r="RMN250" s="334"/>
      <c r="RMO250" s="389"/>
      <c r="RMP250" s="224"/>
      <c r="RMQ250" s="224"/>
      <c r="RMR250" s="335"/>
      <c r="RMS250" s="335"/>
      <c r="RMT250" s="224"/>
      <c r="RMU250" s="389"/>
      <c r="RMV250" s="389"/>
      <c r="RMW250" s="333"/>
      <c r="RMX250" s="334"/>
      <c r="RMY250" s="389"/>
      <c r="RMZ250" s="224"/>
      <c r="RNA250" s="224"/>
      <c r="RNB250" s="335"/>
      <c r="RNC250" s="335"/>
      <c r="RND250" s="224"/>
      <c r="RNE250" s="389"/>
      <c r="RNF250" s="389"/>
      <c r="RNG250" s="333"/>
      <c r="RNH250" s="334"/>
      <c r="RNI250" s="389"/>
      <c r="RNJ250" s="224"/>
      <c r="RNK250" s="224"/>
      <c r="RNL250" s="335"/>
      <c r="RNM250" s="335"/>
      <c r="RNN250" s="224"/>
      <c r="RNO250" s="389"/>
      <c r="RNP250" s="389"/>
      <c r="RNQ250" s="333"/>
      <c r="RNR250" s="334"/>
      <c r="RNS250" s="389"/>
      <c r="RNT250" s="224"/>
      <c r="RNU250" s="224"/>
      <c r="RNV250" s="335"/>
      <c r="RNW250" s="335"/>
      <c r="RNX250" s="224"/>
      <c r="RNY250" s="389"/>
      <c r="RNZ250" s="389"/>
      <c r="ROA250" s="333"/>
      <c r="ROB250" s="334"/>
      <c r="ROC250" s="389"/>
      <c r="ROD250" s="224"/>
      <c r="ROE250" s="224"/>
      <c r="ROF250" s="335"/>
      <c r="ROG250" s="335"/>
      <c r="ROH250" s="224"/>
      <c r="ROI250" s="389"/>
      <c r="ROJ250" s="389"/>
      <c r="ROK250" s="333"/>
      <c r="ROL250" s="334"/>
      <c r="ROM250" s="389"/>
      <c r="RON250" s="224"/>
      <c r="ROO250" s="224"/>
      <c r="ROP250" s="335"/>
      <c r="ROQ250" s="335"/>
      <c r="ROR250" s="224"/>
      <c r="ROS250" s="389"/>
      <c r="ROT250" s="389"/>
      <c r="ROU250" s="333"/>
      <c r="ROV250" s="334"/>
      <c r="ROW250" s="389"/>
      <c r="ROX250" s="224"/>
      <c r="ROY250" s="224"/>
      <c r="ROZ250" s="335"/>
      <c r="RPA250" s="335"/>
      <c r="RPB250" s="224"/>
      <c r="RPC250" s="389"/>
      <c r="RPD250" s="389"/>
      <c r="RPE250" s="333"/>
      <c r="RPF250" s="334"/>
      <c r="RPG250" s="389"/>
      <c r="RPH250" s="224"/>
      <c r="RPI250" s="224"/>
      <c r="RPJ250" s="335"/>
      <c r="RPK250" s="335"/>
      <c r="RPL250" s="224"/>
      <c r="RPM250" s="389"/>
      <c r="RPN250" s="389"/>
      <c r="RPO250" s="333"/>
      <c r="RPP250" s="334"/>
      <c r="RPQ250" s="389"/>
      <c r="RPR250" s="224"/>
      <c r="RPS250" s="224"/>
      <c r="RPT250" s="335"/>
      <c r="RPU250" s="335"/>
      <c r="RPV250" s="224"/>
      <c r="RPW250" s="389"/>
      <c r="RPX250" s="389"/>
      <c r="RPY250" s="333"/>
      <c r="RPZ250" s="334"/>
      <c r="RQA250" s="389"/>
      <c r="RQB250" s="224"/>
      <c r="RQC250" s="224"/>
      <c r="RQD250" s="335"/>
      <c r="RQE250" s="335"/>
      <c r="RQF250" s="224"/>
      <c r="RQG250" s="389"/>
      <c r="RQH250" s="389"/>
      <c r="RQI250" s="333"/>
      <c r="RQJ250" s="334"/>
      <c r="RQK250" s="389"/>
      <c r="RQL250" s="224"/>
      <c r="RQM250" s="224"/>
      <c r="RQN250" s="335"/>
      <c r="RQO250" s="335"/>
      <c r="RQP250" s="224"/>
      <c r="RQQ250" s="389"/>
      <c r="RQR250" s="389"/>
      <c r="RQS250" s="333"/>
      <c r="RQT250" s="334"/>
      <c r="RQU250" s="389"/>
      <c r="RQV250" s="224"/>
      <c r="RQW250" s="224"/>
      <c r="RQX250" s="335"/>
      <c r="RQY250" s="335"/>
      <c r="RQZ250" s="224"/>
      <c r="RRA250" s="389"/>
      <c r="RRB250" s="389"/>
      <c r="RRC250" s="333"/>
      <c r="RRD250" s="334"/>
      <c r="RRE250" s="389"/>
      <c r="RRF250" s="224"/>
      <c r="RRG250" s="224"/>
      <c r="RRH250" s="335"/>
      <c r="RRI250" s="335"/>
      <c r="RRJ250" s="224"/>
      <c r="RRK250" s="389"/>
      <c r="RRL250" s="389"/>
      <c r="RRM250" s="333"/>
      <c r="RRN250" s="334"/>
      <c r="RRO250" s="389"/>
      <c r="RRP250" s="224"/>
      <c r="RRQ250" s="224"/>
      <c r="RRR250" s="335"/>
      <c r="RRS250" s="335"/>
      <c r="RRT250" s="224"/>
      <c r="RRU250" s="389"/>
      <c r="RRV250" s="389"/>
      <c r="RRW250" s="333"/>
      <c r="RRX250" s="334"/>
      <c r="RRY250" s="389"/>
      <c r="RRZ250" s="224"/>
      <c r="RSA250" s="224"/>
      <c r="RSB250" s="335"/>
      <c r="RSC250" s="335"/>
      <c r="RSD250" s="224"/>
      <c r="RSE250" s="389"/>
      <c r="RSF250" s="389"/>
      <c r="RSG250" s="333"/>
      <c r="RSH250" s="334"/>
      <c r="RSI250" s="389"/>
      <c r="RSJ250" s="224"/>
      <c r="RSK250" s="224"/>
      <c r="RSL250" s="335"/>
      <c r="RSM250" s="335"/>
      <c r="RSN250" s="224"/>
      <c r="RSO250" s="389"/>
      <c r="RSP250" s="389"/>
      <c r="RSQ250" s="333"/>
      <c r="RSR250" s="334"/>
      <c r="RSS250" s="389"/>
      <c r="RST250" s="224"/>
      <c r="RSU250" s="224"/>
      <c r="RSV250" s="335"/>
      <c r="RSW250" s="335"/>
      <c r="RSX250" s="224"/>
      <c r="RSY250" s="389"/>
      <c r="RSZ250" s="389"/>
      <c r="RTA250" s="333"/>
      <c r="RTB250" s="334"/>
      <c r="RTC250" s="389"/>
      <c r="RTD250" s="224"/>
      <c r="RTE250" s="224"/>
      <c r="RTF250" s="335"/>
      <c r="RTG250" s="335"/>
      <c r="RTH250" s="224"/>
      <c r="RTI250" s="389"/>
      <c r="RTJ250" s="389"/>
      <c r="RTK250" s="333"/>
      <c r="RTL250" s="334"/>
      <c r="RTM250" s="389"/>
      <c r="RTN250" s="224"/>
      <c r="RTO250" s="224"/>
      <c r="RTP250" s="335"/>
      <c r="RTQ250" s="335"/>
      <c r="RTR250" s="224"/>
      <c r="RTS250" s="389"/>
      <c r="RTT250" s="389"/>
      <c r="RTU250" s="333"/>
      <c r="RTV250" s="334"/>
      <c r="RTW250" s="389"/>
      <c r="RTX250" s="224"/>
      <c r="RTY250" s="224"/>
      <c r="RTZ250" s="335"/>
      <c r="RUA250" s="335"/>
      <c r="RUB250" s="224"/>
      <c r="RUC250" s="389"/>
      <c r="RUD250" s="389"/>
      <c r="RUE250" s="333"/>
      <c r="RUF250" s="334"/>
      <c r="RUG250" s="389"/>
      <c r="RUH250" s="224"/>
      <c r="RUI250" s="224"/>
      <c r="RUJ250" s="335"/>
      <c r="RUK250" s="335"/>
      <c r="RUL250" s="224"/>
      <c r="RUM250" s="389"/>
      <c r="RUN250" s="389"/>
      <c r="RUO250" s="333"/>
      <c r="RUP250" s="334"/>
      <c r="RUQ250" s="389"/>
      <c r="RUR250" s="224"/>
      <c r="RUS250" s="224"/>
      <c r="RUT250" s="335"/>
      <c r="RUU250" s="335"/>
      <c r="RUV250" s="224"/>
      <c r="RUW250" s="389"/>
      <c r="RUX250" s="389"/>
      <c r="RUY250" s="333"/>
      <c r="RUZ250" s="334"/>
      <c r="RVA250" s="389"/>
      <c r="RVB250" s="224"/>
      <c r="RVC250" s="224"/>
      <c r="RVD250" s="335"/>
      <c r="RVE250" s="335"/>
      <c r="RVF250" s="224"/>
      <c r="RVG250" s="389"/>
      <c r="RVH250" s="389"/>
      <c r="RVI250" s="333"/>
      <c r="RVJ250" s="334"/>
      <c r="RVK250" s="389"/>
      <c r="RVL250" s="224"/>
      <c r="RVM250" s="224"/>
      <c r="RVN250" s="335"/>
      <c r="RVO250" s="335"/>
      <c r="RVP250" s="224"/>
      <c r="RVQ250" s="389"/>
      <c r="RVR250" s="389"/>
      <c r="RVS250" s="333"/>
      <c r="RVT250" s="334"/>
      <c r="RVU250" s="389"/>
      <c r="RVV250" s="224"/>
      <c r="RVW250" s="224"/>
      <c r="RVX250" s="335"/>
      <c r="RVY250" s="335"/>
      <c r="RVZ250" s="224"/>
      <c r="RWA250" s="389"/>
      <c r="RWB250" s="389"/>
      <c r="RWC250" s="333"/>
      <c r="RWD250" s="334"/>
      <c r="RWE250" s="389"/>
      <c r="RWF250" s="224"/>
      <c r="RWG250" s="224"/>
      <c r="RWH250" s="335"/>
      <c r="RWI250" s="335"/>
      <c r="RWJ250" s="224"/>
      <c r="RWK250" s="389"/>
      <c r="RWL250" s="389"/>
      <c r="RWM250" s="333"/>
      <c r="RWN250" s="334"/>
      <c r="RWO250" s="389"/>
      <c r="RWP250" s="224"/>
      <c r="RWQ250" s="224"/>
      <c r="RWR250" s="335"/>
      <c r="RWS250" s="335"/>
      <c r="RWT250" s="224"/>
      <c r="RWU250" s="389"/>
      <c r="RWV250" s="389"/>
      <c r="RWW250" s="333"/>
      <c r="RWX250" s="334"/>
      <c r="RWY250" s="389"/>
      <c r="RWZ250" s="224"/>
      <c r="RXA250" s="224"/>
      <c r="RXB250" s="335"/>
      <c r="RXC250" s="335"/>
      <c r="RXD250" s="224"/>
      <c r="RXE250" s="389"/>
      <c r="RXF250" s="389"/>
      <c r="RXG250" s="333"/>
      <c r="RXH250" s="334"/>
      <c r="RXI250" s="389"/>
      <c r="RXJ250" s="224"/>
      <c r="RXK250" s="224"/>
      <c r="RXL250" s="335"/>
      <c r="RXM250" s="335"/>
      <c r="RXN250" s="224"/>
      <c r="RXO250" s="389"/>
      <c r="RXP250" s="389"/>
      <c r="RXQ250" s="333"/>
      <c r="RXR250" s="334"/>
      <c r="RXS250" s="389"/>
      <c r="RXT250" s="224"/>
      <c r="RXU250" s="224"/>
      <c r="RXV250" s="335"/>
      <c r="RXW250" s="335"/>
      <c r="RXX250" s="224"/>
      <c r="RXY250" s="389"/>
      <c r="RXZ250" s="389"/>
      <c r="RYA250" s="333"/>
      <c r="RYB250" s="334"/>
      <c r="RYC250" s="389"/>
      <c r="RYD250" s="224"/>
      <c r="RYE250" s="224"/>
      <c r="RYF250" s="335"/>
      <c r="RYG250" s="335"/>
      <c r="RYH250" s="224"/>
      <c r="RYI250" s="389"/>
      <c r="RYJ250" s="389"/>
      <c r="RYK250" s="333"/>
      <c r="RYL250" s="334"/>
      <c r="RYM250" s="389"/>
      <c r="RYN250" s="224"/>
      <c r="RYO250" s="224"/>
      <c r="RYP250" s="335"/>
      <c r="RYQ250" s="335"/>
      <c r="RYR250" s="224"/>
      <c r="RYS250" s="389"/>
      <c r="RYT250" s="389"/>
      <c r="RYU250" s="333"/>
      <c r="RYV250" s="334"/>
      <c r="RYW250" s="389"/>
      <c r="RYX250" s="224"/>
      <c r="RYY250" s="224"/>
      <c r="RYZ250" s="335"/>
      <c r="RZA250" s="335"/>
      <c r="RZB250" s="224"/>
      <c r="RZC250" s="389"/>
      <c r="RZD250" s="389"/>
      <c r="RZE250" s="333"/>
      <c r="RZF250" s="334"/>
      <c r="RZG250" s="389"/>
      <c r="RZH250" s="224"/>
      <c r="RZI250" s="224"/>
      <c r="RZJ250" s="335"/>
      <c r="RZK250" s="335"/>
      <c r="RZL250" s="224"/>
      <c r="RZM250" s="389"/>
      <c r="RZN250" s="389"/>
      <c r="RZO250" s="333"/>
      <c r="RZP250" s="334"/>
      <c r="RZQ250" s="389"/>
      <c r="RZR250" s="224"/>
      <c r="RZS250" s="224"/>
      <c r="RZT250" s="335"/>
      <c r="RZU250" s="335"/>
      <c r="RZV250" s="224"/>
      <c r="RZW250" s="389"/>
      <c r="RZX250" s="389"/>
      <c r="RZY250" s="333"/>
      <c r="RZZ250" s="334"/>
      <c r="SAA250" s="389"/>
      <c r="SAB250" s="224"/>
      <c r="SAC250" s="224"/>
      <c r="SAD250" s="335"/>
      <c r="SAE250" s="335"/>
      <c r="SAF250" s="224"/>
      <c r="SAG250" s="389"/>
      <c r="SAH250" s="389"/>
      <c r="SAI250" s="333"/>
      <c r="SAJ250" s="334"/>
      <c r="SAK250" s="389"/>
      <c r="SAL250" s="224"/>
      <c r="SAM250" s="224"/>
      <c r="SAN250" s="335"/>
      <c r="SAO250" s="335"/>
      <c r="SAP250" s="224"/>
      <c r="SAQ250" s="389"/>
      <c r="SAR250" s="389"/>
      <c r="SAS250" s="333"/>
      <c r="SAT250" s="334"/>
      <c r="SAU250" s="389"/>
      <c r="SAV250" s="224"/>
      <c r="SAW250" s="224"/>
      <c r="SAX250" s="335"/>
      <c r="SAY250" s="335"/>
      <c r="SAZ250" s="224"/>
      <c r="SBA250" s="389"/>
      <c r="SBB250" s="389"/>
      <c r="SBC250" s="333"/>
      <c r="SBD250" s="334"/>
      <c r="SBE250" s="389"/>
      <c r="SBF250" s="224"/>
      <c r="SBG250" s="224"/>
      <c r="SBH250" s="335"/>
      <c r="SBI250" s="335"/>
      <c r="SBJ250" s="224"/>
      <c r="SBK250" s="389"/>
      <c r="SBL250" s="389"/>
      <c r="SBM250" s="333"/>
      <c r="SBN250" s="334"/>
      <c r="SBO250" s="389"/>
      <c r="SBP250" s="224"/>
      <c r="SBQ250" s="224"/>
      <c r="SBR250" s="335"/>
      <c r="SBS250" s="335"/>
      <c r="SBT250" s="224"/>
      <c r="SBU250" s="389"/>
      <c r="SBV250" s="389"/>
      <c r="SBW250" s="333"/>
      <c r="SBX250" s="334"/>
      <c r="SBY250" s="389"/>
      <c r="SBZ250" s="224"/>
      <c r="SCA250" s="224"/>
      <c r="SCB250" s="335"/>
      <c r="SCC250" s="335"/>
      <c r="SCD250" s="224"/>
      <c r="SCE250" s="389"/>
      <c r="SCF250" s="389"/>
      <c r="SCG250" s="333"/>
      <c r="SCH250" s="334"/>
      <c r="SCI250" s="389"/>
      <c r="SCJ250" s="224"/>
      <c r="SCK250" s="224"/>
      <c r="SCL250" s="335"/>
      <c r="SCM250" s="335"/>
      <c r="SCN250" s="224"/>
      <c r="SCO250" s="389"/>
      <c r="SCP250" s="389"/>
      <c r="SCQ250" s="333"/>
      <c r="SCR250" s="334"/>
      <c r="SCS250" s="389"/>
      <c r="SCT250" s="224"/>
      <c r="SCU250" s="224"/>
      <c r="SCV250" s="335"/>
      <c r="SCW250" s="335"/>
      <c r="SCX250" s="224"/>
      <c r="SCY250" s="389"/>
      <c r="SCZ250" s="389"/>
      <c r="SDA250" s="333"/>
      <c r="SDB250" s="334"/>
      <c r="SDC250" s="389"/>
      <c r="SDD250" s="224"/>
      <c r="SDE250" s="224"/>
      <c r="SDF250" s="335"/>
      <c r="SDG250" s="335"/>
      <c r="SDH250" s="224"/>
      <c r="SDI250" s="389"/>
      <c r="SDJ250" s="389"/>
      <c r="SDK250" s="333"/>
      <c r="SDL250" s="334"/>
      <c r="SDM250" s="389"/>
      <c r="SDN250" s="224"/>
      <c r="SDO250" s="224"/>
      <c r="SDP250" s="335"/>
      <c r="SDQ250" s="335"/>
      <c r="SDR250" s="224"/>
      <c r="SDS250" s="389"/>
      <c r="SDT250" s="389"/>
      <c r="SDU250" s="333"/>
      <c r="SDV250" s="334"/>
      <c r="SDW250" s="389"/>
      <c r="SDX250" s="224"/>
      <c r="SDY250" s="224"/>
      <c r="SDZ250" s="335"/>
      <c r="SEA250" s="335"/>
      <c r="SEB250" s="224"/>
      <c r="SEC250" s="389"/>
      <c r="SED250" s="389"/>
      <c r="SEE250" s="333"/>
      <c r="SEF250" s="334"/>
      <c r="SEG250" s="389"/>
      <c r="SEH250" s="224"/>
      <c r="SEI250" s="224"/>
      <c r="SEJ250" s="335"/>
      <c r="SEK250" s="335"/>
      <c r="SEL250" s="224"/>
      <c r="SEM250" s="389"/>
      <c r="SEN250" s="389"/>
      <c r="SEO250" s="333"/>
      <c r="SEP250" s="334"/>
      <c r="SEQ250" s="389"/>
      <c r="SER250" s="224"/>
      <c r="SES250" s="224"/>
      <c r="SET250" s="335"/>
      <c r="SEU250" s="335"/>
      <c r="SEV250" s="224"/>
      <c r="SEW250" s="389"/>
      <c r="SEX250" s="389"/>
      <c r="SEY250" s="333"/>
      <c r="SEZ250" s="334"/>
      <c r="SFA250" s="389"/>
      <c r="SFB250" s="224"/>
      <c r="SFC250" s="224"/>
      <c r="SFD250" s="335"/>
      <c r="SFE250" s="335"/>
      <c r="SFF250" s="224"/>
      <c r="SFG250" s="389"/>
      <c r="SFH250" s="389"/>
      <c r="SFI250" s="333"/>
      <c r="SFJ250" s="334"/>
      <c r="SFK250" s="389"/>
      <c r="SFL250" s="224"/>
      <c r="SFM250" s="224"/>
      <c r="SFN250" s="335"/>
      <c r="SFO250" s="335"/>
      <c r="SFP250" s="224"/>
      <c r="SFQ250" s="389"/>
      <c r="SFR250" s="389"/>
      <c r="SFS250" s="333"/>
      <c r="SFT250" s="334"/>
      <c r="SFU250" s="389"/>
      <c r="SFV250" s="224"/>
      <c r="SFW250" s="224"/>
      <c r="SFX250" s="335"/>
      <c r="SFY250" s="335"/>
      <c r="SFZ250" s="224"/>
      <c r="SGA250" s="389"/>
      <c r="SGB250" s="389"/>
      <c r="SGC250" s="333"/>
      <c r="SGD250" s="334"/>
      <c r="SGE250" s="389"/>
      <c r="SGF250" s="224"/>
      <c r="SGG250" s="224"/>
      <c r="SGH250" s="335"/>
      <c r="SGI250" s="335"/>
      <c r="SGJ250" s="224"/>
      <c r="SGK250" s="389"/>
      <c r="SGL250" s="389"/>
      <c r="SGM250" s="333"/>
      <c r="SGN250" s="334"/>
      <c r="SGO250" s="389"/>
      <c r="SGP250" s="224"/>
      <c r="SGQ250" s="224"/>
      <c r="SGR250" s="335"/>
      <c r="SGS250" s="335"/>
      <c r="SGT250" s="224"/>
      <c r="SGU250" s="389"/>
      <c r="SGV250" s="389"/>
      <c r="SGW250" s="333"/>
      <c r="SGX250" s="334"/>
      <c r="SGY250" s="389"/>
      <c r="SGZ250" s="224"/>
      <c r="SHA250" s="224"/>
      <c r="SHB250" s="335"/>
      <c r="SHC250" s="335"/>
      <c r="SHD250" s="224"/>
      <c r="SHE250" s="389"/>
      <c r="SHF250" s="389"/>
      <c r="SHG250" s="333"/>
      <c r="SHH250" s="334"/>
      <c r="SHI250" s="389"/>
      <c r="SHJ250" s="224"/>
      <c r="SHK250" s="224"/>
      <c r="SHL250" s="335"/>
      <c r="SHM250" s="335"/>
      <c r="SHN250" s="224"/>
      <c r="SHO250" s="389"/>
      <c r="SHP250" s="389"/>
      <c r="SHQ250" s="333"/>
      <c r="SHR250" s="334"/>
      <c r="SHS250" s="389"/>
      <c r="SHT250" s="224"/>
      <c r="SHU250" s="224"/>
      <c r="SHV250" s="335"/>
      <c r="SHW250" s="335"/>
      <c r="SHX250" s="224"/>
      <c r="SHY250" s="389"/>
      <c r="SHZ250" s="389"/>
      <c r="SIA250" s="333"/>
      <c r="SIB250" s="334"/>
      <c r="SIC250" s="389"/>
      <c r="SID250" s="224"/>
      <c r="SIE250" s="224"/>
      <c r="SIF250" s="335"/>
      <c r="SIG250" s="335"/>
      <c r="SIH250" s="224"/>
      <c r="SII250" s="389"/>
      <c r="SIJ250" s="389"/>
      <c r="SIK250" s="333"/>
      <c r="SIL250" s="334"/>
      <c r="SIM250" s="389"/>
      <c r="SIN250" s="224"/>
      <c r="SIO250" s="224"/>
      <c r="SIP250" s="335"/>
      <c r="SIQ250" s="335"/>
      <c r="SIR250" s="224"/>
      <c r="SIS250" s="389"/>
      <c r="SIT250" s="389"/>
      <c r="SIU250" s="333"/>
      <c r="SIV250" s="334"/>
      <c r="SIW250" s="389"/>
      <c r="SIX250" s="224"/>
      <c r="SIY250" s="224"/>
      <c r="SIZ250" s="335"/>
      <c r="SJA250" s="335"/>
      <c r="SJB250" s="224"/>
      <c r="SJC250" s="389"/>
      <c r="SJD250" s="389"/>
      <c r="SJE250" s="333"/>
      <c r="SJF250" s="334"/>
      <c r="SJG250" s="389"/>
      <c r="SJH250" s="224"/>
      <c r="SJI250" s="224"/>
      <c r="SJJ250" s="335"/>
      <c r="SJK250" s="335"/>
      <c r="SJL250" s="224"/>
      <c r="SJM250" s="389"/>
      <c r="SJN250" s="389"/>
      <c r="SJO250" s="333"/>
      <c r="SJP250" s="334"/>
      <c r="SJQ250" s="389"/>
      <c r="SJR250" s="224"/>
      <c r="SJS250" s="224"/>
      <c r="SJT250" s="335"/>
      <c r="SJU250" s="335"/>
      <c r="SJV250" s="224"/>
      <c r="SJW250" s="389"/>
      <c r="SJX250" s="389"/>
      <c r="SJY250" s="333"/>
      <c r="SJZ250" s="334"/>
      <c r="SKA250" s="389"/>
      <c r="SKB250" s="224"/>
      <c r="SKC250" s="224"/>
      <c r="SKD250" s="335"/>
      <c r="SKE250" s="335"/>
      <c r="SKF250" s="224"/>
      <c r="SKG250" s="389"/>
      <c r="SKH250" s="389"/>
      <c r="SKI250" s="333"/>
      <c r="SKJ250" s="334"/>
      <c r="SKK250" s="389"/>
      <c r="SKL250" s="224"/>
      <c r="SKM250" s="224"/>
      <c r="SKN250" s="335"/>
      <c r="SKO250" s="335"/>
      <c r="SKP250" s="224"/>
      <c r="SKQ250" s="389"/>
      <c r="SKR250" s="389"/>
      <c r="SKS250" s="333"/>
      <c r="SKT250" s="334"/>
      <c r="SKU250" s="389"/>
      <c r="SKV250" s="224"/>
      <c r="SKW250" s="224"/>
      <c r="SKX250" s="335"/>
      <c r="SKY250" s="335"/>
      <c r="SKZ250" s="224"/>
      <c r="SLA250" s="389"/>
      <c r="SLB250" s="389"/>
      <c r="SLC250" s="333"/>
      <c r="SLD250" s="334"/>
      <c r="SLE250" s="389"/>
      <c r="SLF250" s="224"/>
      <c r="SLG250" s="224"/>
      <c r="SLH250" s="335"/>
      <c r="SLI250" s="335"/>
      <c r="SLJ250" s="224"/>
      <c r="SLK250" s="389"/>
      <c r="SLL250" s="389"/>
      <c r="SLM250" s="333"/>
      <c r="SLN250" s="334"/>
      <c r="SLO250" s="389"/>
      <c r="SLP250" s="224"/>
      <c r="SLQ250" s="224"/>
      <c r="SLR250" s="335"/>
      <c r="SLS250" s="335"/>
      <c r="SLT250" s="224"/>
      <c r="SLU250" s="389"/>
      <c r="SLV250" s="389"/>
      <c r="SLW250" s="333"/>
      <c r="SLX250" s="334"/>
      <c r="SLY250" s="389"/>
      <c r="SLZ250" s="224"/>
      <c r="SMA250" s="224"/>
      <c r="SMB250" s="335"/>
      <c r="SMC250" s="335"/>
      <c r="SMD250" s="224"/>
      <c r="SME250" s="389"/>
      <c r="SMF250" s="389"/>
      <c r="SMG250" s="333"/>
      <c r="SMH250" s="334"/>
      <c r="SMI250" s="389"/>
      <c r="SMJ250" s="224"/>
      <c r="SMK250" s="224"/>
      <c r="SML250" s="335"/>
      <c r="SMM250" s="335"/>
      <c r="SMN250" s="224"/>
      <c r="SMO250" s="389"/>
      <c r="SMP250" s="389"/>
      <c r="SMQ250" s="333"/>
      <c r="SMR250" s="334"/>
      <c r="SMS250" s="389"/>
      <c r="SMT250" s="224"/>
      <c r="SMU250" s="224"/>
      <c r="SMV250" s="335"/>
      <c r="SMW250" s="335"/>
      <c r="SMX250" s="224"/>
      <c r="SMY250" s="389"/>
      <c r="SMZ250" s="389"/>
      <c r="SNA250" s="333"/>
      <c r="SNB250" s="334"/>
      <c r="SNC250" s="389"/>
      <c r="SND250" s="224"/>
      <c r="SNE250" s="224"/>
      <c r="SNF250" s="335"/>
      <c r="SNG250" s="335"/>
      <c r="SNH250" s="224"/>
      <c r="SNI250" s="389"/>
      <c r="SNJ250" s="389"/>
      <c r="SNK250" s="333"/>
      <c r="SNL250" s="334"/>
      <c r="SNM250" s="389"/>
      <c r="SNN250" s="224"/>
      <c r="SNO250" s="224"/>
      <c r="SNP250" s="335"/>
      <c r="SNQ250" s="335"/>
      <c r="SNR250" s="224"/>
      <c r="SNS250" s="389"/>
      <c r="SNT250" s="389"/>
      <c r="SNU250" s="333"/>
      <c r="SNV250" s="334"/>
      <c r="SNW250" s="389"/>
      <c r="SNX250" s="224"/>
      <c r="SNY250" s="224"/>
      <c r="SNZ250" s="335"/>
      <c r="SOA250" s="335"/>
      <c r="SOB250" s="224"/>
      <c r="SOC250" s="389"/>
      <c r="SOD250" s="389"/>
      <c r="SOE250" s="333"/>
      <c r="SOF250" s="334"/>
      <c r="SOG250" s="389"/>
      <c r="SOH250" s="224"/>
      <c r="SOI250" s="224"/>
      <c r="SOJ250" s="335"/>
      <c r="SOK250" s="335"/>
      <c r="SOL250" s="224"/>
      <c r="SOM250" s="389"/>
      <c r="SON250" s="389"/>
      <c r="SOO250" s="333"/>
      <c r="SOP250" s="334"/>
      <c r="SOQ250" s="389"/>
      <c r="SOR250" s="224"/>
      <c r="SOS250" s="224"/>
      <c r="SOT250" s="335"/>
      <c r="SOU250" s="335"/>
      <c r="SOV250" s="224"/>
      <c r="SOW250" s="389"/>
      <c r="SOX250" s="389"/>
      <c r="SOY250" s="333"/>
      <c r="SOZ250" s="334"/>
      <c r="SPA250" s="389"/>
      <c r="SPB250" s="224"/>
      <c r="SPC250" s="224"/>
      <c r="SPD250" s="335"/>
      <c r="SPE250" s="335"/>
      <c r="SPF250" s="224"/>
      <c r="SPG250" s="389"/>
      <c r="SPH250" s="389"/>
      <c r="SPI250" s="333"/>
      <c r="SPJ250" s="334"/>
      <c r="SPK250" s="389"/>
      <c r="SPL250" s="224"/>
      <c r="SPM250" s="224"/>
      <c r="SPN250" s="335"/>
      <c r="SPO250" s="335"/>
      <c r="SPP250" s="224"/>
      <c r="SPQ250" s="389"/>
      <c r="SPR250" s="389"/>
      <c r="SPS250" s="333"/>
      <c r="SPT250" s="334"/>
      <c r="SPU250" s="389"/>
      <c r="SPV250" s="224"/>
      <c r="SPW250" s="224"/>
      <c r="SPX250" s="335"/>
      <c r="SPY250" s="335"/>
      <c r="SPZ250" s="224"/>
      <c r="SQA250" s="389"/>
      <c r="SQB250" s="389"/>
      <c r="SQC250" s="333"/>
      <c r="SQD250" s="334"/>
      <c r="SQE250" s="389"/>
      <c r="SQF250" s="224"/>
      <c r="SQG250" s="224"/>
      <c r="SQH250" s="335"/>
      <c r="SQI250" s="335"/>
      <c r="SQJ250" s="224"/>
      <c r="SQK250" s="389"/>
      <c r="SQL250" s="389"/>
      <c r="SQM250" s="333"/>
      <c r="SQN250" s="334"/>
      <c r="SQO250" s="389"/>
      <c r="SQP250" s="224"/>
      <c r="SQQ250" s="224"/>
      <c r="SQR250" s="335"/>
      <c r="SQS250" s="335"/>
      <c r="SQT250" s="224"/>
      <c r="SQU250" s="389"/>
      <c r="SQV250" s="389"/>
      <c r="SQW250" s="333"/>
      <c r="SQX250" s="334"/>
      <c r="SQY250" s="389"/>
      <c r="SQZ250" s="224"/>
      <c r="SRA250" s="224"/>
      <c r="SRB250" s="335"/>
      <c r="SRC250" s="335"/>
      <c r="SRD250" s="224"/>
      <c r="SRE250" s="389"/>
      <c r="SRF250" s="389"/>
      <c r="SRG250" s="333"/>
      <c r="SRH250" s="334"/>
      <c r="SRI250" s="389"/>
      <c r="SRJ250" s="224"/>
      <c r="SRK250" s="224"/>
      <c r="SRL250" s="335"/>
      <c r="SRM250" s="335"/>
      <c r="SRN250" s="224"/>
      <c r="SRO250" s="389"/>
      <c r="SRP250" s="389"/>
      <c r="SRQ250" s="333"/>
      <c r="SRR250" s="334"/>
      <c r="SRS250" s="389"/>
      <c r="SRT250" s="224"/>
      <c r="SRU250" s="224"/>
      <c r="SRV250" s="335"/>
      <c r="SRW250" s="335"/>
      <c r="SRX250" s="224"/>
      <c r="SRY250" s="389"/>
      <c r="SRZ250" s="389"/>
      <c r="SSA250" s="333"/>
      <c r="SSB250" s="334"/>
      <c r="SSC250" s="389"/>
      <c r="SSD250" s="224"/>
      <c r="SSE250" s="224"/>
      <c r="SSF250" s="335"/>
      <c r="SSG250" s="335"/>
      <c r="SSH250" s="224"/>
      <c r="SSI250" s="389"/>
      <c r="SSJ250" s="389"/>
      <c r="SSK250" s="333"/>
      <c r="SSL250" s="334"/>
      <c r="SSM250" s="389"/>
      <c r="SSN250" s="224"/>
      <c r="SSO250" s="224"/>
      <c r="SSP250" s="335"/>
      <c r="SSQ250" s="335"/>
      <c r="SSR250" s="224"/>
      <c r="SSS250" s="389"/>
      <c r="SST250" s="389"/>
      <c r="SSU250" s="333"/>
      <c r="SSV250" s="334"/>
      <c r="SSW250" s="389"/>
      <c r="SSX250" s="224"/>
      <c r="SSY250" s="224"/>
      <c r="SSZ250" s="335"/>
      <c r="STA250" s="335"/>
      <c r="STB250" s="224"/>
      <c r="STC250" s="389"/>
      <c r="STD250" s="389"/>
      <c r="STE250" s="333"/>
      <c r="STF250" s="334"/>
      <c r="STG250" s="389"/>
      <c r="STH250" s="224"/>
      <c r="STI250" s="224"/>
      <c r="STJ250" s="335"/>
      <c r="STK250" s="335"/>
      <c r="STL250" s="224"/>
      <c r="STM250" s="389"/>
      <c r="STN250" s="389"/>
      <c r="STO250" s="333"/>
      <c r="STP250" s="334"/>
      <c r="STQ250" s="389"/>
      <c r="STR250" s="224"/>
      <c r="STS250" s="224"/>
      <c r="STT250" s="335"/>
      <c r="STU250" s="335"/>
      <c r="STV250" s="224"/>
      <c r="STW250" s="389"/>
      <c r="STX250" s="389"/>
      <c r="STY250" s="333"/>
      <c r="STZ250" s="334"/>
      <c r="SUA250" s="389"/>
      <c r="SUB250" s="224"/>
      <c r="SUC250" s="224"/>
      <c r="SUD250" s="335"/>
      <c r="SUE250" s="335"/>
      <c r="SUF250" s="224"/>
      <c r="SUG250" s="389"/>
      <c r="SUH250" s="389"/>
      <c r="SUI250" s="333"/>
      <c r="SUJ250" s="334"/>
      <c r="SUK250" s="389"/>
      <c r="SUL250" s="224"/>
      <c r="SUM250" s="224"/>
      <c r="SUN250" s="335"/>
      <c r="SUO250" s="335"/>
      <c r="SUP250" s="224"/>
      <c r="SUQ250" s="389"/>
      <c r="SUR250" s="389"/>
      <c r="SUS250" s="333"/>
      <c r="SUT250" s="334"/>
      <c r="SUU250" s="389"/>
      <c r="SUV250" s="224"/>
      <c r="SUW250" s="224"/>
      <c r="SUX250" s="335"/>
      <c r="SUY250" s="335"/>
      <c r="SUZ250" s="224"/>
      <c r="SVA250" s="389"/>
      <c r="SVB250" s="389"/>
      <c r="SVC250" s="333"/>
      <c r="SVD250" s="334"/>
      <c r="SVE250" s="389"/>
      <c r="SVF250" s="224"/>
      <c r="SVG250" s="224"/>
      <c r="SVH250" s="335"/>
      <c r="SVI250" s="335"/>
      <c r="SVJ250" s="224"/>
      <c r="SVK250" s="389"/>
      <c r="SVL250" s="389"/>
      <c r="SVM250" s="333"/>
      <c r="SVN250" s="334"/>
      <c r="SVO250" s="389"/>
      <c r="SVP250" s="224"/>
      <c r="SVQ250" s="224"/>
      <c r="SVR250" s="335"/>
      <c r="SVS250" s="335"/>
      <c r="SVT250" s="224"/>
      <c r="SVU250" s="389"/>
      <c r="SVV250" s="389"/>
      <c r="SVW250" s="333"/>
      <c r="SVX250" s="334"/>
      <c r="SVY250" s="389"/>
      <c r="SVZ250" s="224"/>
      <c r="SWA250" s="224"/>
      <c r="SWB250" s="335"/>
      <c r="SWC250" s="335"/>
      <c r="SWD250" s="224"/>
      <c r="SWE250" s="389"/>
      <c r="SWF250" s="389"/>
      <c r="SWG250" s="333"/>
      <c r="SWH250" s="334"/>
      <c r="SWI250" s="389"/>
      <c r="SWJ250" s="224"/>
      <c r="SWK250" s="224"/>
      <c r="SWL250" s="335"/>
      <c r="SWM250" s="335"/>
      <c r="SWN250" s="224"/>
      <c r="SWO250" s="389"/>
      <c r="SWP250" s="389"/>
      <c r="SWQ250" s="333"/>
      <c r="SWR250" s="334"/>
      <c r="SWS250" s="389"/>
      <c r="SWT250" s="224"/>
      <c r="SWU250" s="224"/>
      <c r="SWV250" s="335"/>
      <c r="SWW250" s="335"/>
      <c r="SWX250" s="224"/>
      <c r="SWY250" s="389"/>
      <c r="SWZ250" s="389"/>
      <c r="SXA250" s="333"/>
      <c r="SXB250" s="334"/>
      <c r="SXC250" s="389"/>
      <c r="SXD250" s="224"/>
      <c r="SXE250" s="224"/>
      <c r="SXF250" s="335"/>
      <c r="SXG250" s="335"/>
      <c r="SXH250" s="224"/>
      <c r="SXI250" s="389"/>
      <c r="SXJ250" s="389"/>
      <c r="SXK250" s="333"/>
      <c r="SXL250" s="334"/>
      <c r="SXM250" s="389"/>
      <c r="SXN250" s="224"/>
      <c r="SXO250" s="224"/>
      <c r="SXP250" s="335"/>
      <c r="SXQ250" s="335"/>
      <c r="SXR250" s="224"/>
      <c r="SXS250" s="389"/>
      <c r="SXT250" s="389"/>
      <c r="SXU250" s="333"/>
      <c r="SXV250" s="334"/>
      <c r="SXW250" s="389"/>
      <c r="SXX250" s="224"/>
      <c r="SXY250" s="224"/>
      <c r="SXZ250" s="335"/>
      <c r="SYA250" s="335"/>
      <c r="SYB250" s="224"/>
      <c r="SYC250" s="389"/>
      <c r="SYD250" s="389"/>
      <c r="SYE250" s="333"/>
      <c r="SYF250" s="334"/>
      <c r="SYG250" s="389"/>
      <c r="SYH250" s="224"/>
      <c r="SYI250" s="224"/>
      <c r="SYJ250" s="335"/>
      <c r="SYK250" s="335"/>
      <c r="SYL250" s="224"/>
      <c r="SYM250" s="389"/>
      <c r="SYN250" s="389"/>
      <c r="SYO250" s="333"/>
      <c r="SYP250" s="334"/>
      <c r="SYQ250" s="389"/>
      <c r="SYR250" s="224"/>
      <c r="SYS250" s="224"/>
      <c r="SYT250" s="335"/>
      <c r="SYU250" s="335"/>
      <c r="SYV250" s="224"/>
      <c r="SYW250" s="389"/>
      <c r="SYX250" s="389"/>
      <c r="SYY250" s="333"/>
      <c r="SYZ250" s="334"/>
      <c r="SZA250" s="389"/>
      <c r="SZB250" s="224"/>
      <c r="SZC250" s="224"/>
      <c r="SZD250" s="335"/>
      <c r="SZE250" s="335"/>
      <c r="SZF250" s="224"/>
      <c r="SZG250" s="389"/>
      <c r="SZH250" s="389"/>
      <c r="SZI250" s="333"/>
      <c r="SZJ250" s="334"/>
      <c r="SZK250" s="389"/>
      <c r="SZL250" s="224"/>
      <c r="SZM250" s="224"/>
      <c r="SZN250" s="335"/>
      <c r="SZO250" s="335"/>
      <c r="SZP250" s="224"/>
      <c r="SZQ250" s="389"/>
      <c r="SZR250" s="389"/>
      <c r="SZS250" s="333"/>
      <c r="SZT250" s="334"/>
      <c r="SZU250" s="389"/>
      <c r="SZV250" s="224"/>
      <c r="SZW250" s="224"/>
      <c r="SZX250" s="335"/>
      <c r="SZY250" s="335"/>
      <c r="SZZ250" s="224"/>
      <c r="TAA250" s="389"/>
      <c r="TAB250" s="389"/>
      <c r="TAC250" s="333"/>
      <c r="TAD250" s="334"/>
      <c r="TAE250" s="389"/>
      <c r="TAF250" s="224"/>
      <c r="TAG250" s="224"/>
      <c r="TAH250" s="335"/>
      <c r="TAI250" s="335"/>
      <c r="TAJ250" s="224"/>
      <c r="TAK250" s="389"/>
      <c r="TAL250" s="389"/>
      <c r="TAM250" s="333"/>
      <c r="TAN250" s="334"/>
      <c r="TAO250" s="389"/>
      <c r="TAP250" s="224"/>
      <c r="TAQ250" s="224"/>
      <c r="TAR250" s="335"/>
      <c r="TAS250" s="335"/>
      <c r="TAT250" s="224"/>
      <c r="TAU250" s="389"/>
      <c r="TAV250" s="389"/>
      <c r="TAW250" s="333"/>
      <c r="TAX250" s="334"/>
      <c r="TAY250" s="389"/>
      <c r="TAZ250" s="224"/>
      <c r="TBA250" s="224"/>
      <c r="TBB250" s="335"/>
      <c r="TBC250" s="335"/>
      <c r="TBD250" s="224"/>
      <c r="TBE250" s="389"/>
      <c r="TBF250" s="389"/>
      <c r="TBG250" s="333"/>
      <c r="TBH250" s="334"/>
      <c r="TBI250" s="389"/>
      <c r="TBJ250" s="224"/>
      <c r="TBK250" s="224"/>
      <c r="TBL250" s="335"/>
      <c r="TBM250" s="335"/>
      <c r="TBN250" s="224"/>
      <c r="TBO250" s="389"/>
      <c r="TBP250" s="389"/>
      <c r="TBQ250" s="333"/>
      <c r="TBR250" s="334"/>
      <c r="TBS250" s="389"/>
      <c r="TBT250" s="224"/>
      <c r="TBU250" s="224"/>
      <c r="TBV250" s="335"/>
      <c r="TBW250" s="335"/>
      <c r="TBX250" s="224"/>
      <c r="TBY250" s="389"/>
      <c r="TBZ250" s="389"/>
      <c r="TCA250" s="333"/>
      <c r="TCB250" s="334"/>
      <c r="TCC250" s="389"/>
      <c r="TCD250" s="224"/>
      <c r="TCE250" s="224"/>
      <c r="TCF250" s="335"/>
      <c r="TCG250" s="335"/>
      <c r="TCH250" s="224"/>
      <c r="TCI250" s="389"/>
      <c r="TCJ250" s="389"/>
      <c r="TCK250" s="333"/>
      <c r="TCL250" s="334"/>
      <c r="TCM250" s="389"/>
      <c r="TCN250" s="224"/>
      <c r="TCO250" s="224"/>
      <c r="TCP250" s="335"/>
      <c r="TCQ250" s="335"/>
      <c r="TCR250" s="224"/>
      <c r="TCS250" s="389"/>
      <c r="TCT250" s="389"/>
      <c r="TCU250" s="333"/>
      <c r="TCV250" s="334"/>
      <c r="TCW250" s="389"/>
      <c r="TCX250" s="224"/>
      <c r="TCY250" s="224"/>
      <c r="TCZ250" s="335"/>
      <c r="TDA250" s="335"/>
      <c r="TDB250" s="224"/>
      <c r="TDC250" s="389"/>
      <c r="TDD250" s="389"/>
      <c r="TDE250" s="333"/>
      <c r="TDF250" s="334"/>
      <c r="TDG250" s="389"/>
      <c r="TDH250" s="224"/>
      <c r="TDI250" s="224"/>
      <c r="TDJ250" s="335"/>
      <c r="TDK250" s="335"/>
      <c r="TDL250" s="224"/>
      <c r="TDM250" s="389"/>
      <c r="TDN250" s="389"/>
      <c r="TDO250" s="333"/>
      <c r="TDP250" s="334"/>
      <c r="TDQ250" s="389"/>
      <c r="TDR250" s="224"/>
      <c r="TDS250" s="224"/>
      <c r="TDT250" s="335"/>
      <c r="TDU250" s="335"/>
      <c r="TDV250" s="224"/>
      <c r="TDW250" s="389"/>
      <c r="TDX250" s="389"/>
      <c r="TDY250" s="333"/>
      <c r="TDZ250" s="334"/>
      <c r="TEA250" s="389"/>
      <c r="TEB250" s="224"/>
      <c r="TEC250" s="224"/>
      <c r="TED250" s="335"/>
      <c r="TEE250" s="335"/>
      <c r="TEF250" s="224"/>
      <c r="TEG250" s="389"/>
      <c r="TEH250" s="389"/>
      <c r="TEI250" s="333"/>
      <c r="TEJ250" s="334"/>
      <c r="TEK250" s="389"/>
      <c r="TEL250" s="224"/>
      <c r="TEM250" s="224"/>
      <c r="TEN250" s="335"/>
      <c r="TEO250" s="335"/>
      <c r="TEP250" s="224"/>
      <c r="TEQ250" s="389"/>
      <c r="TER250" s="389"/>
      <c r="TES250" s="333"/>
      <c r="TET250" s="334"/>
      <c r="TEU250" s="389"/>
      <c r="TEV250" s="224"/>
      <c r="TEW250" s="224"/>
      <c r="TEX250" s="335"/>
      <c r="TEY250" s="335"/>
      <c r="TEZ250" s="224"/>
      <c r="TFA250" s="389"/>
      <c r="TFB250" s="389"/>
      <c r="TFC250" s="333"/>
      <c r="TFD250" s="334"/>
      <c r="TFE250" s="389"/>
      <c r="TFF250" s="224"/>
      <c r="TFG250" s="224"/>
      <c r="TFH250" s="335"/>
      <c r="TFI250" s="335"/>
      <c r="TFJ250" s="224"/>
      <c r="TFK250" s="389"/>
      <c r="TFL250" s="389"/>
      <c r="TFM250" s="333"/>
      <c r="TFN250" s="334"/>
      <c r="TFO250" s="389"/>
      <c r="TFP250" s="224"/>
      <c r="TFQ250" s="224"/>
      <c r="TFR250" s="335"/>
      <c r="TFS250" s="335"/>
      <c r="TFT250" s="224"/>
      <c r="TFU250" s="389"/>
      <c r="TFV250" s="389"/>
      <c r="TFW250" s="333"/>
      <c r="TFX250" s="334"/>
      <c r="TFY250" s="389"/>
      <c r="TFZ250" s="224"/>
      <c r="TGA250" s="224"/>
      <c r="TGB250" s="335"/>
      <c r="TGC250" s="335"/>
      <c r="TGD250" s="224"/>
      <c r="TGE250" s="389"/>
      <c r="TGF250" s="389"/>
      <c r="TGG250" s="333"/>
      <c r="TGH250" s="334"/>
      <c r="TGI250" s="389"/>
      <c r="TGJ250" s="224"/>
      <c r="TGK250" s="224"/>
      <c r="TGL250" s="335"/>
      <c r="TGM250" s="335"/>
      <c r="TGN250" s="224"/>
      <c r="TGO250" s="389"/>
      <c r="TGP250" s="389"/>
      <c r="TGQ250" s="333"/>
      <c r="TGR250" s="334"/>
      <c r="TGS250" s="389"/>
      <c r="TGT250" s="224"/>
      <c r="TGU250" s="224"/>
      <c r="TGV250" s="335"/>
      <c r="TGW250" s="335"/>
      <c r="TGX250" s="224"/>
      <c r="TGY250" s="389"/>
      <c r="TGZ250" s="389"/>
      <c r="THA250" s="333"/>
      <c r="THB250" s="334"/>
      <c r="THC250" s="389"/>
      <c r="THD250" s="224"/>
      <c r="THE250" s="224"/>
      <c r="THF250" s="335"/>
      <c r="THG250" s="335"/>
      <c r="THH250" s="224"/>
      <c r="THI250" s="389"/>
      <c r="THJ250" s="389"/>
      <c r="THK250" s="333"/>
      <c r="THL250" s="334"/>
      <c r="THM250" s="389"/>
      <c r="THN250" s="224"/>
      <c r="THO250" s="224"/>
      <c r="THP250" s="335"/>
      <c r="THQ250" s="335"/>
      <c r="THR250" s="224"/>
      <c r="THS250" s="389"/>
      <c r="THT250" s="389"/>
      <c r="THU250" s="333"/>
      <c r="THV250" s="334"/>
      <c r="THW250" s="389"/>
      <c r="THX250" s="224"/>
      <c r="THY250" s="224"/>
      <c r="THZ250" s="335"/>
      <c r="TIA250" s="335"/>
      <c r="TIB250" s="224"/>
      <c r="TIC250" s="389"/>
      <c r="TID250" s="389"/>
      <c r="TIE250" s="333"/>
      <c r="TIF250" s="334"/>
      <c r="TIG250" s="389"/>
      <c r="TIH250" s="224"/>
      <c r="TII250" s="224"/>
      <c r="TIJ250" s="335"/>
      <c r="TIK250" s="335"/>
      <c r="TIL250" s="224"/>
      <c r="TIM250" s="389"/>
      <c r="TIN250" s="389"/>
      <c r="TIO250" s="333"/>
      <c r="TIP250" s="334"/>
      <c r="TIQ250" s="389"/>
      <c r="TIR250" s="224"/>
      <c r="TIS250" s="224"/>
      <c r="TIT250" s="335"/>
      <c r="TIU250" s="335"/>
      <c r="TIV250" s="224"/>
      <c r="TIW250" s="389"/>
      <c r="TIX250" s="389"/>
      <c r="TIY250" s="333"/>
      <c r="TIZ250" s="334"/>
      <c r="TJA250" s="389"/>
      <c r="TJB250" s="224"/>
      <c r="TJC250" s="224"/>
      <c r="TJD250" s="335"/>
      <c r="TJE250" s="335"/>
      <c r="TJF250" s="224"/>
      <c r="TJG250" s="389"/>
      <c r="TJH250" s="389"/>
      <c r="TJI250" s="333"/>
      <c r="TJJ250" s="334"/>
      <c r="TJK250" s="389"/>
      <c r="TJL250" s="224"/>
      <c r="TJM250" s="224"/>
      <c r="TJN250" s="335"/>
      <c r="TJO250" s="335"/>
      <c r="TJP250" s="224"/>
      <c r="TJQ250" s="389"/>
      <c r="TJR250" s="389"/>
      <c r="TJS250" s="333"/>
      <c r="TJT250" s="334"/>
      <c r="TJU250" s="389"/>
      <c r="TJV250" s="224"/>
      <c r="TJW250" s="224"/>
      <c r="TJX250" s="335"/>
      <c r="TJY250" s="335"/>
      <c r="TJZ250" s="224"/>
      <c r="TKA250" s="389"/>
      <c r="TKB250" s="389"/>
      <c r="TKC250" s="333"/>
      <c r="TKD250" s="334"/>
      <c r="TKE250" s="389"/>
      <c r="TKF250" s="224"/>
      <c r="TKG250" s="224"/>
      <c r="TKH250" s="335"/>
      <c r="TKI250" s="335"/>
      <c r="TKJ250" s="224"/>
      <c r="TKK250" s="389"/>
      <c r="TKL250" s="389"/>
      <c r="TKM250" s="333"/>
      <c r="TKN250" s="334"/>
      <c r="TKO250" s="389"/>
      <c r="TKP250" s="224"/>
      <c r="TKQ250" s="224"/>
      <c r="TKR250" s="335"/>
      <c r="TKS250" s="335"/>
      <c r="TKT250" s="224"/>
      <c r="TKU250" s="389"/>
      <c r="TKV250" s="389"/>
      <c r="TKW250" s="333"/>
      <c r="TKX250" s="334"/>
      <c r="TKY250" s="389"/>
      <c r="TKZ250" s="224"/>
      <c r="TLA250" s="224"/>
      <c r="TLB250" s="335"/>
      <c r="TLC250" s="335"/>
      <c r="TLD250" s="224"/>
      <c r="TLE250" s="389"/>
      <c r="TLF250" s="389"/>
      <c r="TLG250" s="333"/>
      <c r="TLH250" s="334"/>
      <c r="TLI250" s="389"/>
      <c r="TLJ250" s="224"/>
      <c r="TLK250" s="224"/>
      <c r="TLL250" s="335"/>
      <c r="TLM250" s="335"/>
      <c r="TLN250" s="224"/>
      <c r="TLO250" s="389"/>
      <c r="TLP250" s="389"/>
      <c r="TLQ250" s="333"/>
      <c r="TLR250" s="334"/>
      <c r="TLS250" s="389"/>
      <c r="TLT250" s="224"/>
      <c r="TLU250" s="224"/>
      <c r="TLV250" s="335"/>
      <c r="TLW250" s="335"/>
      <c r="TLX250" s="224"/>
      <c r="TLY250" s="389"/>
      <c r="TLZ250" s="389"/>
      <c r="TMA250" s="333"/>
      <c r="TMB250" s="334"/>
      <c r="TMC250" s="389"/>
      <c r="TMD250" s="224"/>
      <c r="TME250" s="224"/>
      <c r="TMF250" s="335"/>
      <c r="TMG250" s="335"/>
      <c r="TMH250" s="224"/>
      <c r="TMI250" s="389"/>
      <c r="TMJ250" s="389"/>
      <c r="TMK250" s="333"/>
      <c r="TML250" s="334"/>
      <c r="TMM250" s="389"/>
      <c r="TMN250" s="224"/>
      <c r="TMO250" s="224"/>
      <c r="TMP250" s="335"/>
      <c r="TMQ250" s="335"/>
      <c r="TMR250" s="224"/>
      <c r="TMS250" s="389"/>
      <c r="TMT250" s="389"/>
      <c r="TMU250" s="333"/>
      <c r="TMV250" s="334"/>
      <c r="TMW250" s="389"/>
      <c r="TMX250" s="224"/>
      <c r="TMY250" s="224"/>
      <c r="TMZ250" s="335"/>
      <c r="TNA250" s="335"/>
      <c r="TNB250" s="224"/>
      <c r="TNC250" s="389"/>
      <c r="TND250" s="389"/>
      <c r="TNE250" s="333"/>
      <c r="TNF250" s="334"/>
      <c r="TNG250" s="389"/>
      <c r="TNH250" s="224"/>
      <c r="TNI250" s="224"/>
      <c r="TNJ250" s="335"/>
      <c r="TNK250" s="335"/>
      <c r="TNL250" s="224"/>
      <c r="TNM250" s="389"/>
      <c r="TNN250" s="389"/>
      <c r="TNO250" s="333"/>
      <c r="TNP250" s="334"/>
      <c r="TNQ250" s="389"/>
      <c r="TNR250" s="224"/>
      <c r="TNS250" s="224"/>
      <c r="TNT250" s="335"/>
      <c r="TNU250" s="335"/>
      <c r="TNV250" s="224"/>
      <c r="TNW250" s="389"/>
      <c r="TNX250" s="389"/>
      <c r="TNY250" s="333"/>
      <c r="TNZ250" s="334"/>
      <c r="TOA250" s="389"/>
      <c r="TOB250" s="224"/>
      <c r="TOC250" s="224"/>
      <c r="TOD250" s="335"/>
      <c r="TOE250" s="335"/>
      <c r="TOF250" s="224"/>
      <c r="TOG250" s="389"/>
      <c r="TOH250" s="389"/>
      <c r="TOI250" s="333"/>
      <c r="TOJ250" s="334"/>
      <c r="TOK250" s="389"/>
      <c r="TOL250" s="224"/>
      <c r="TOM250" s="224"/>
      <c r="TON250" s="335"/>
      <c r="TOO250" s="335"/>
      <c r="TOP250" s="224"/>
      <c r="TOQ250" s="389"/>
      <c r="TOR250" s="389"/>
      <c r="TOS250" s="333"/>
      <c r="TOT250" s="334"/>
      <c r="TOU250" s="389"/>
      <c r="TOV250" s="224"/>
      <c r="TOW250" s="224"/>
      <c r="TOX250" s="335"/>
      <c r="TOY250" s="335"/>
      <c r="TOZ250" s="224"/>
      <c r="TPA250" s="389"/>
      <c r="TPB250" s="389"/>
      <c r="TPC250" s="333"/>
      <c r="TPD250" s="334"/>
      <c r="TPE250" s="389"/>
      <c r="TPF250" s="224"/>
      <c r="TPG250" s="224"/>
      <c r="TPH250" s="335"/>
      <c r="TPI250" s="335"/>
      <c r="TPJ250" s="224"/>
      <c r="TPK250" s="389"/>
      <c r="TPL250" s="389"/>
      <c r="TPM250" s="333"/>
      <c r="TPN250" s="334"/>
      <c r="TPO250" s="389"/>
      <c r="TPP250" s="224"/>
      <c r="TPQ250" s="224"/>
      <c r="TPR250" s="335"/>
      <c r="TPS250" s="335"/>
      <c r="TPT250" s="224"/>
      <c r="TPU250" s="389"/>
      <c r="TPV250" s="389"/>
      <c r="TPW250" s="333"/>
      <c r="TPX250" s="334"/>
      <c r="TPY250" s="389"/>
      <c r="TPZ250" s="224"/>
      <c r="TQA250" s="224"/>
      <c r="TQB250" s="335"/>
      <c r="TQC250" s="335"/>
      <c r="TQD250" s="224"/>
      <c r="TQE250" s="389"/>
      <c r="TQF250" s="389"/>
      <c r="TQG250" s="333"/>
      <c r="TQH250" s="334"/>
      <c r="TQI250" s="389"/>
      <c r="TQJ250" s="224"/>
      <c r="TQK250" s="224"/>
      <c r="TQL250" s="335"/>
      <c r="TQM250" s="335"/>
      <c r="TQN250" s="224"/>
      <c r="TQO250" s="389"/>
      <c r="TQP250" s="389"/>
      <c r="TQQ250" s="333"/>
      <c r="TQR250" s="334"/>
      <c r="TQS250" s="389"/>
      <c r="TQT250" s="224"/>
      <c r="TQU250" s="224"/>
      <c r="TQV250" s="335"/>
      <c r="TQW250" s="335"/>
      <c r="TQX250" s="224"/>
      <c r="TQY250" s="389"/>
      <c r="TQZ250" s="389"/>
      <c r="TRA250" s="333"/>
      <c r="TRB250" s="334"/>
      <c r="TRC250" s="389"/>
      <c r="TRD250" s="224"/>
      <c r="TRE250" s="224"/>
      <c r="TRF250" s="335"/>
      <c r="TRG250" s="335"/>
      <c r="TRH250" s="224"/>
      <c r="TRI250" s="389"/>
      <c r="TRJ250" s="389"/>
      <c r="TRK250" s="333"/>
      <c r="TRL250" s="334"/>
      <c r="TRM250" s="389"/>
      <c r="TRN250" s="224"/>
      <c r="TRO250" s="224"/>
      <c r="TRP250" s="335"/>
      <c r="TRQ250" s="335"/>
      <c r="TRR250" s="224"/>
      <c r="TRS250" s="389"/>
      <c r="TRT250" s="389"/>
      <c r="TRU250" s="333"/>
      <c r="TRV250" s="334"/>
      <c r="TRW250" s="389"/>
      <c r="TRX250" s="224"/>
      <c r="TRY250" s="224"/>
      <c r="TRZ250" s="335"/>
      <c r="TSA250" s="335"/>
      <c r="TSB250" s="224"/>
      <c r="TSC250" s="389"/>
      <c r="TSD250" s="389"/>
      <c r="TSE250" s="333"/>
      <c r="TSF250" s="334"/>
      <c r="TSG250" s="389"/>
      <c r="TSH250" s="224"/>
      <c r="TSI250" s="224"/>
      <c r="TSJ250" s="335"/>
      <c r="TSK250" s="335"/>
      <c r="TSL250" s="224"/>
      <c r="TSM250" s="389"/>
      <c r="TSN250" s="389"/>
      <c r="TSO250" s="333"/>
      <c r="TSP250" s="334"/>
      <c r="TSQ250" s="389"/>
      <c r="TSR250" s="224"/>
      <c r="TSS250" s="224"/>
      <c r="TST250" s="335"/>
      <c r="TSU250" s="335"/>
      <c r="TSV250" s="224"/>
      <c r="TSW250" s="389"/>
      <c r="TSX250" s="389"/>
      <c r="TSY250" s="333"/>
      <c r="TSZ250" s="334"/>
      <c r="TTA250" s="389"/>
      <c r="TTB250" s="224"/>
      <c r="TTC250" s="224"/>
      <c r="TTD250" s="335"/>
      <c r="TTE250" s="335"/>
      <c r="TTF250" s="224"/>
      <c r="TTG250" s="389"/>
      <c r="TTH250" s="389"/>
      <c r="TTI250" s="333"/>
      <c r="TTJ250" s="334"/>
      <c r="TTK250" s="389"/>
      <c r="TTL250" s="224"/>
      <c r="TTM250" s="224"/>
      <c r="TTN250" s="335"/>
      <c r="TTO250" s="335"/>
      <c r="TTP250" s="224"/>
      <c r="TTQ250" s="389"/>
      <c r="TTR250" s="389"/>
      <c r="TTS250" s="333"/>
      <c r="TTT250" s="334"/>
      <c r="TTU250" s="389"/>
      <c r="TTV250" s="224"/>
      <c r="TTW250" s="224"/>
      <c r="TTX250" s="335"/>
      <c r="TTY250" s="335"/>
      <c r="TTZ250" s="224"/>
      <c r="TUA250" s="389"/>
      <c r="TUB250" s="389"/>
      <c r="TUC250" s="333"/>
      <c r="TUD250" s="334"/>
      <c r="TUE250" s="389"/>
      <c r="TUF250" s="224"/>
      <c r="TUG250" s="224"/>
      <c r="TUH250" s="335"/>
      <c r="TUI250" s="335"/>
      <c r="TUJ250" s="224"/>
      <c r="TUK250" s="389"/>
      <c r="TUL250" s="389"/>
      <c r="TUM250" s="333"/>
      <c r="TUN250" s="334"/>
      <c r="TUO250" s="389"/>
      <c r="TUP250" s="224"/>
      <c r="TUQ250" s="224"/>
      <c r="TUR250" s="335"/>
      <c r="TUS250" s="335"/>
      <c r="TUT250" s="224"/>
      <c r="TUU250" s="389"/>
      <c r="TUV250" s="389"/>
      <c r="TUW250" s="333"/>
      <c r="TUX250" s="334"/>
      <c r="TUY250" s="389"/>
      <c r="TUZ250" s="224"/>
      <c r="TVA250" s="224"/>
      <c r="TVB250" s="335"/>
      <c r="TVC250" s="335"/>
      <c r="TVD250" s="224"/>
      <c r="TVE250" s="389"/>
      <c r="TVF250" s="389"/>
      <c r="TVG250" s="333"/>
      <c r="TVH250" s="334"/>
      <c r="TVI250" s="389"/>
      <c r="TVJ250" s="224"/>
      <c r="TVK250" s="224"/>
      <c r="TVL250" s="335"/>
      <c r="TVM250" s="335"/>
      <c r="TVN250" s="224"/>
      <c r="TVO250" s="389"/>
      <c r="TVP250" s="389"/>
      <c r="TVQ250" s="333"/>
      <c r="TVR250" s="334"/>
      <c r="TVS250" s="389"/>
      <c r="TVT250" s="224"/>
      <c r="TVU250" s="224"/>
      <c r="TVV250" s="335"/>
      <c r="TVW250" s="335"/>
      <c r="TVX250" s="224"/>
      <c r="TVY250" s="389"/>
      <c r="TVZ250" s="389"/>
      <c r="TWA250" s="333"/>
      <c r="TWB250" s="334"/>
      <c r="TWC250" s="389"/>
      <c r="TWD250" s="224"/>
      <c r="TWE250" s="224"/>
      <c r="TWF250" s="335"/>
      <c r="TWG250" s="335"/>
      <c r="TWH250" s="224"/>
      <c r="TWI250" s="389"/>
      <c r="TWJ250" s="389"/>
      <c r="TWK250" s="333"/>
      <c r="TWL250" s="334"/>
      <c r="TWM250" s="389"/>
      <c r="TWN250" s="224"/>
      <c r="TWO250" s="224"/>
      <c r="TWP250" s="335"/>
      <c r="TWQ250" s="335"/>
      <c r="TWR250" s="224"/>
      <c r="TWS250" s="389"/>
      <c r="TWT250" s="389"/>
      <c r="TWU250" s="333"/>
      <c r="TWV250" s="334"/>
      <c r="TWW250" s="389"/>
      <c r="TWX250" s="224"/>
      <c r="TWY250" s="224"/>
      <c r="TWZ250" s="335"/>
      <c r="TXA250" s="335"/>
      <c r="TXB250" s="224"/>
      <c r="TXC250" s="389"/>
      <c r="TXD250" s="389"/>
      <c r="TXE250" s="333"/>
      <c r="TXF250" s="334"/>
      <c r="TXG250" s="389"/>
      <c r="TXH250" s="224"/>
      <c r="TXI250" s="224"/>
      <c r="TXJ250" s="335"/>
      <c r="TXK250" s="335"/>
      <c r="TXL250" s="224"/>
      <c r="TXM250" s="389"/>
      <c r="TXN250" s="389"/>
      <c r="TXO250" s="333"/>
      <c r="TXP250" s="334"/>
      <c r="TXQ250" s="389"/>
      <c r="TXR250" s="224"/>
      <c r="TXS250" s="224"/>
      <c r="TXT250" s="335"/>
      <c r="TXU250" s="335"/>
      <c r="TXV250" s="224"/>
      <c r="TXW250" s="389"/>
      <c r="TXX250" s="389"/>
      <c r="TXY250" s="333"/>
      <c r="TXZ250" s="334"/>
      <c r="TYA250" s="389"/>
      <c r="TYB250" s="224"/>
      <c r="TYC250" s="224"/>
      <c r="TYD250" s="335"/>
      <c r="TYE250" s="335"/>
      <c r="TYF250" s="224"/>
      <c r="TYG250" s="389"/>
      <c r="TYH250" s="389"/>
      <c r="TYI250" s="333"/>
      <c r="TYJ250" s="334"/>
      <c r="TYK250" s="389"/>
      <c r="TYL250" s="224"/>
      <c r="TYM250" s="224"/>
      <c r="TYN250" s="335"/>
      <c r="TYO250" s="335"/>
      <c r="TYP250" s="224"/>
      <c r="TYQ250" s="389"/>
      <c r="TYR250" s="389"/>
      <c r="TYS250" s="333"/>
      <c r="TYT250" s="334"/>
      <c r="TYU250" s="389"/>
      <c r="TYV250" s="224"/>
      <c r="TYW250" s="224"/>
      <c r="TYX250" s="335"/>
      <c r="TYY250" s="335"/>
      <c r="TYZ250" s="224"/>
      <c r="TZA250" s="389"/>
      <c r="TZB250" s="389"/>
      <c r="TZC250" s="333"/>
      <c r="TZD250" s="334"/>
      <c r="TZE250" s="389"/>
      <c r="TZF250" s="224"/>
      <c r="TZG250" s="224"/>
      <c r="TZH250" s="335"/>
      <c r="TZI250" s="335"/>
      <c r="TZJ250" s="224"/>
      <c r="TZK250" s="389"/>
      <c r="TZL250" s="389"/>
      <c r="TZM250" s="333"/>
      <c r="TZN250" s="334"/>
      <c r="TZO250" s="389"/>
      <c r="TZP250" s="224"/>
      <c r="TZQ250" s="224"/>
      <c r="TZR250" s="335"/>
      <c r="TZS250" s="335"/>
      <c r="TZT250" s="224"/>
      <c r="TZU250" s="389"/>
      <c r="TZV250" s="389"/>
      <c r="TZW250" s="333"/>
      <c r="TZX250" s="334"/>
      <c r="TZY250" s="389"/>
      <c r="TZZ250" s="224"/>
      <c r="UAA250" s="224"/>
      <c r="UAB250" s="335"/>
      <c r="UAC250" s="335"/>
      <c r="UAD250" s="224"/>
      <c r="UAE250" s="389"/>
      <c r="UAF250" s="389"/>
      <c r="UAG250" s="333"/>
      <c r="UAH250" s="334"/>
      <c r="UAI250" s="389"/>
      <c r="UAJ250" s="224"/>
      <c r="UAK250" s="224"/>
      <c r="UAL250" s="335"/>
      <c r="UAM250" s="335"/>
      <c r="UAN250" s="224"/>
      <c r="UAO250" s="389"/>
      <c r="UAP250" s="389"/>
      <c r="UAQ250" s="333"/>
      <c r="UAR250" s="334"/>
      <c r="UAS250" s="389"/>
      <c r="UAT250" s="224"/>
      <c r="UAU250" s="224"/>
      <c r="UAV250" s="335"/>
      <c r="UAW250" s="335"/>
      <c r="UAX250" s="224"/>
      <c r="UAY250" s="389"/>
      <c r="UAZ250" s="389"/>
      <c r="UBA250" s="333"/>
      <c r="UBB250" s="334"/>
      <c r="UBC250" s="389"/>
      <c r="UBD250" s="224"/>
      <c r="UBE250" s="224"/>
      <c r="UBF250" s="335"/>
      <c r="UBG250" s="335"/>
      <c r="UBH250" s="224"/>
      <c r="UBI250" s="389"/>
      <c r="UBJ250" s="389"/>
      <c r="UBK250" s="333"/>
      <c r="UBL250" s="334"/>
      <c r="UBM250" s="389"/>
      <c r="UBN250" s="224"/>
      <c r="UBO250" s="224"/>
      <c r="UBP250" s="335"/>
      <c r="UBQ250" s="335"/>
      <c r="UBR250" s="224"/>
      <c r="UBS250" s="389"/>
      <c r="UBT250" s="389"/>
      <c r="UBU250" s="333"/>
      <c r="UBV250" s="334"/>
      <c r="UBW250" s="389"/>
      <c r="UBX250" s="224"/>
      <c r="UBY250" s="224"/>
      <c r="UBZ250" s="335"/>
      <c r="UCA250" s="335"/>
      <c r="UCB250" s="224"/>
      <c r="UCC250" s="389"/>
      <c r="UCD250" s="389"/>
      <c r="UCE250" s="333"/>
      <c r="UCF250" s="334"/>
      <c r="UCG250" s="389"/>
      <c r="UCH250" s="224"/>
      <c r="UCI250" s="224"/>
      <c r="UCJ250" s="335"/>
      <c r="UCK250" s="335"/>
      <c r="UCL250" s="224"/>
      <c r="UCM250" s="389"/>
      <c r="UCN250" s="389"/>
      <c r="UCO250" s="333"/>
      <c r="UCP250" s="334"/>
      <c r="UCQ250" s="389"/>
      <c r="UCR250" s="224"/>
      <c r="UCS250" s="224"/>
      <c r="UCT250" s="335"/>
      <c r="UCU250" s="335"/>
      <c r="UCV250" s="224"/>
      <c r="UCW250" s="389"/>
      <c r="UCX250" s="389"/>
      <c r="UCY250" s="333"/>
      <c r="UCZ250" s="334"/>
      <c r="UDA250" s="389"/>
      <c r="UDB250" s="224"/>
      <c r="UDC250" s="224"/>
      <c r="UDD250" s="335"/>
      <c r="UDE250" s="335"/>
      <c r="UDF250" s="224"/>
      <c r="UDG250" s="389"/>
      <c r="UDH250" s="389"/>
      <c r="UDI250" s="333"/>
      <c r="UDJ250" s="334"/>
      <c r="UDK250" s="389"/>
      <c r="UDL250" s="224"/>
      <c r="UDM250" s="224"/>
      <c r="UDN250" s="335"/>
      <c r="UDO250" s="335"/>
      <c r="UDP250" s="224"/>
      <c r="UDQ250" s="389"/>
      <c r="UDR250" s="389"/>
      <c r="UDS250" s="333"/>
      <c r="UDT250" s="334"/>
      <c r="UDU250" s="389"/>
      <c r="UDV250" s="224"/>
      <c r="UDW250" s="224"/>
      <c r="UDX250" s="335"/>
      <c r="UDY250" s="335"/>
      <c r="UDZ250" s="224"/>
      <c r="UEA250" s="389"/>
      <c r="UEB250" s="389"/>
      <c r="UEC250" s="333"/>
      <c r="UED250" s="334"/>
      <c r="UEE250" s="389"/>
      <c r="UEF250" s="224"/>
      <c r="UEG250" s="224"/>
      <c r="UEH250" s="335"/>
      <c r="UEI250" s="335"/>
      <c r="UEJ250" s="224"/>
      <c r="UEK250" s="389"/>
      <c r="UEL250" s="389"/>
      <c r="UEM250" s="333"/>
      <c r="UEN250" s="334"/>
      <c r="UEO250" s="389"/>
      <c r="UEP250" s="224"/>
      <c r="UEQ250" s="224"/>
      <c r="UER250" s="335"/>
      <c r="UES250" s="335"/>
      <c r="UET250" s="224"/>
      <c r="UEU250" s="389"/>
      <c r="UEV250" s="389"/>
      <c r="UEW250" s="333"/>
      <c r="UEX250" s="334"/>
      <c r="UEY250" s="389"/>
      <c r="UEZ250" s="224"/>
      <c r="UFA250" s="224"/>
      <c r="UFB250" s="335"/>
      <c r="UFC250" s="335"/>
      <c r="UFD250" s="224"/>
      <c r="UFE250" s="389"/>
      <c r="UFF250" s="389"/>
      <c r="UFG250" s="333"/>
      <c r="UFH250" s="334"/>
      <c r="UFI250" s="389"/>
      <c r="UFJ250" s="224"/>
      <c r="UFK250" s="224"/>
      <c r="UFL250" s="335"/>
      <c r="UFM250" s="335"/>
      <c r="UFN250" s="224"/>
      <c r="UFO250" s="389"/>
      <c r="UFP250" s="389"/>
      <c r="UFQ250" s="333"/>
      <c r="UFR250" s="334"/>
      <c r="UFS250" s="389"/>
      <c r="UFT250" s="224"/>
      <c r="UFU250" s="224"/>
      <c r="UFV250" s="335"/>
      <c r="UFW250" s="335"/>
      <c r="UFX250" s="224"/>
      <c r="UFY250" s="389"/>
      <c r="UFZ250" s="389"/>
      <c r="UGA250" s="333"/>
      <c r="UGB250" s="334"/>
      <c r="UGC250" s="389"/>
      <c r="UGD250" s="224"/>
      <c r="UGE250" s="224"/>
      <c r="UGF250" s="335"/>
      <c r="UGG250" s="335"/>
      <c r="UGH250" s="224"/>
      <c r="UGI250" s="389"/>
      <c r="UGJ250" s="389"/>
      <c r="UGK250" s="333"/>
      <c r="UGL250" s="334"/>
      <c r="UGM250" s="389"/>
      <c r="UGN250" s="224"/>
      <c r="UGO250" s="224"/>
      <c r="UGP250" s="335"/>
      <c r="UGQ250" s="335"/>
      <c r="UGR250" s="224"/>
      <c r="UGS250" s="389"/>
      <c r="UGT250" s="389"/>
      <c r="UGU250" s="333"/>
      <c r="UGV250" s="334"/>
      <c r="UGW250" s="389"/>
      <c r="UGX250" s="224"/>
      <c r="UGY250" s="224"/>
      <c r="UGZ250" s="335"/>
      <c r="UHA250" s="335"/>
      <c r="UHB250" s="224"/>
      <c r="UHC250" s="389"/>
      <c r="UHD250" s="389"/>
      <c r="UHE250" s="333"/>
      <c r="UHF250" s="334"/>
      <c r="UHG250" s="389"/>
      <c r="UHH250" s="224"/>
      <c r="UHI250" s="224"/>
      <c r="UHJ250" s="335"/>
      <c r="UHK250" s="335"/>
      <c r="UHL250" s="224"/>
      <c r="UHM250" s="389"/>
      <c r="UHN250" s="389"/>
      <c r="UHO250" s="333"/>
      <c r="UHP250" s="334"/>
      <c r="UHQ250" s="389"/>
      <c r="UHR250" s="224"/>
      <c r="UHS250" s="224"/>
      <c r="UHT250" s="335"/>
      <c r="UHU250" s="335"/>
      <c r="UHV250" s="224"/>
      <c r="UHW250" s="389"/>
      <c r="UHX250" s="389"/>
      <c r="UHY250" s="333"/>
      <c r="UHZ250" s="334"/>
      <c r="UIA250" s="389"/>
      <c r="UIB250" s="224"/>
      <c r="UIC250" s="224"/>
      <c r="UID250" s="335"/>
      <c r="UIE250" s="335"/>
      <c r="UIF250" s="224"/>
      <c r="UIG250" s="389"/>
      <c r="UIH250" s="389"/>
      <c r="UII250" s="333"/>
      <c r="UIJ250" s="334"/>
      <c r="UIK250" s="389"/>
      <c r="UIL250" s="224"/>
      <c r="UIM250" s="224"/>
      <c r="UIN250" s="335"/>
      <c r="UIO250" s="335"/>
      <c r="UIP250" s="224"/>
      <c r="UIQ250" s="389"/>
      <c r="UIR250" s="389"/>
      <c r="UIS250" s="333"/>
      <c r="UIT250" s="334"/>
      <c r="UIU250" s="389"/>
      <c r="UIV250" s="224"/>
      <c r="UIW250" s="224"/>
      <c r="UIX250" s="335"/>
      <c r="UIY250" s="335"/>
      <c r="UIZ250" s="224"/>
      <c r="UJA250" s="389"/>
      <c r="UJB250" s="389"/>
      <c r="UJC250" s="333"/>
      <c r="UJD250" s="334"/>
      <c r="UJE250" s="389"/>
      <c r="UJF250" s="224"/>
      <c r="UJG250" s="224"/>
      <c r="UJH250" s="335"/>
      <c r="UJI250" s="335"/>
      <c r="UJJ250" s="224"/>
      <c r="UJK250" s="389"/>
      <c r="UJL250" s="389"/>
      <c r="UJM250" s="333"/>
      <c r="UJN250" s="334"/>
      <c r="UJO250" s="389"/>
      <c r="UJP250" s="224"/>
      <c r="UJQ250" s="224"/>
      <c r="UJR250" s="335"/>
      <c r="UJS250" s="335"/>
      <c r="UJT250" s="224"/>
      <c r="UJU250" s="389"/>
      <c r="UJV250" s="389"/>
      <c r="UJW250" s="333"/>
      <c r="UJX250" s="334"/>
      <c r="UJY250" s="389"/>
      <c r="UJZ250" s="224"/>
      <c r="UKA250" s="224"/>
      <c r="UKB250" s="335"/>
      <c r="UKC250" s="335"/>
      <c r="UKD250" s="224"/>
      <c r="UKE250" s="389"/>
      <c r="UKF250" s="389"/>
      <c r="UKG250" s="333"/>
      <c r="UKH250" s="334"/>
      <c r="UKI250" s="389"/>
      <c r="UKJ250" s="224"/>
      <c r="UKK250" s="224"/>
      <c r="UKL250" s="335"/>
      <c r="UKM250" s="335"/>
      <c r="UKN250" s="224"/>
      <c r="UKO250" s="389"/>
      <c r="UKP250" s="389"/>
      <c r="UKQ250" s="333"/>
      <c r="UKR250" s="334"/>
      <c r="UKS250" s="389"/>
      <c r="UKT250" s="224"/>
      <c r="UKU250" s="224"/>
      <c r="UKV250" s="335"/>
      <c r="UKW250" s="335"/>
      <c r="UKX250" s="224"/>
      <c r="UKY250" s="389"/>
      <c r="UKZ250" s="389"/>
      <c r="ULA250" s="333"/>
      <c r="ULB250" s="334"/>
      <c r="ULC250" s="389"/>
      <c r="ULD250" s="224"/>
      <c r="ULE250" s="224"/>
      <c r="ULF250" s="335"/>
      <c r="ULG250" s="335"/>
      <c r="ULH250" s="224"/>
      <c r="ULI250" s="389"/>
      <c r="ULJ250" s="389"/>
      <c r="ULK250" s="333"/>
      <c r="ULL250" s="334"/>
      <c r="ULM250" s="389"/>
      <c r="ULN250" s="224"/>
      <c r="ULO250" s="224"/>
      <c r="ULP250" s="335"/>
      <c r="ULQ250" s="335"/>
      <c r="ULR250" s="224"/>
      <c r="ULS250" s="389"/>
      <c r="ULT250" s="389"/>
      <c r="ULU250" s="333"/>
      <c r="ULV250" s="334"/>
      <c r="ULW250" s="389"/>
      <c r="ULX250" s="224"/>
      <c r="ULY250" s="224"/>
      <c r="ULZ250" s="335"/>
      <c r="UMA250" s="335"/>
      <c r="UMB250" s="224"/>
      <c r="UMC250" s="389"/>
      <c r="UMD250" s="389"/>
      <c r="UME250" s="333"/>
      <c r="UMF250" s="334"/>
      <c r="UMG250" s="389"/>
      <c r="UMH250" s="224"/>
      <c r="UMI250" s="224"/>
      <c r="UMJ250" s="335"/>
      <c r="UMK250" s="335"/>
      <c r="UML250" s="224"/>
      <c r="UMM250" s="389"/>
      <c r="UMN250" s="389"/>
      <c r="UMO250" s="333"/>
      <c r="UMP250" s="334"/>
      <c r="UMQ250" s="389"/>
      <c r="UMR250" s="224"/>
      <c r="UMS250" s="224"/>
      <c r="UMT250" s="335"/>
      <c r="UMU250" s="335"/>
      <c r="UMV250" s="224"/>
      <c r="UMW250" s="389"/>
      <c r="UMX250" s="389"/>
      <c r="UMY250" s="333"/>
      <c r="UMZ250" s="334"/>
      <c r="UNA250" s="389"/>
      <c r="UNB250" s="224"/>
      <c r="UNC250" s="224"/>
      <c r="UND250" s="335"/>
      <c r="UNE250" s="335"/>
      <c r="UNF250" s="224"/>
      <c r="UNG250" s="389"/>
      <c r="UNH250" s="389"/>
      <c r="UNI250" s="333"/>
      <c r="UNJ250" s="334"/>
      <c r="UNK250" s="389"/>
      <c r="UNL250" s="224"/>
      <c r="UNM250" s="224"/>
      <c r="UNN250" s="335"/>
      <c r="UNO250" s="335"/>
      <c r="UNP250" s="224"/>
      <c r="UNQ250" s="389"/>
      <c r="UNR250" s="389"/>
      <c r="UNS250" s="333"/>
      <c r="UNT250" s="334"/>
      <c r="UNU250" s="389"/>
      <c r="UNV250" s="224"/>
      <c r="UNW250" s="224"/>
      <c r="UNX250" s="335"/>
      <c r="UNY250" s="335"/>
      <c r="UNZ250" s="224"/>
      <c r="UOA250" s="389"/>
      <c r="UOB250" s="389"/>
      <c r="UOC250" s="333"/>
      <c r="UOD250" s="334"/>
      <c r="UOE250" s="389"/>
      <c r="UOF250" s="224"/>
      <c r="UOG250" s="224"/>
      <c r="UOH250" s="335"/>
      <c r="UOI250" s="335"/>
      <c r="UOJ250" s="224"/>
      <c r="UOK250" s="389"/>
      <c r="UOL250" s="389"/>
      <c r="UOM250" s="333"/>
      <c r="UON250" s="334"/>
      <c r="UOO250" s="389"/>
      <c r="UOP250" s="224"/>
      <c r="UOQ250" s="224"/>
      <c r="UOR250" s="335"/>
      <c r="UOS250" s="335"/>
      <c r="UOT250" s="224"/>
      <c r="UOU250" s="389"/>
      <c r="UOV250" s="389"/>
      <c r="UOW250" s="333"/>
      <c r="UOX250" s="334"/>
      <c r="UOY250" s="389"/>
      <c r="UOZ250" s="224"/>
      <c r="UPA250" s="224"/>
      <c r="UPB250" s="335"/>
      <c r="UPC250" s="335"/>
      <c r="UPD250" s="224"/>
      <c r="UPE250" s="389"/>
      <c r="UPF250" s="389"/>
      <c r="UPG250" s="333"/>
      <c r="UPH250" s="334"/>
      <c r="UPI250" s="389"/>
      <c r="UPJ250" s="224"/>
      <c r="UPK250" s="224"/>
      <c r="UPL250" s="335"/>
      <c r="UPM250" s="335"/>
      <c r="UPN250" s="224"/>
      <c r="UPO250" s="389"/>
      <c r="UPP250" s="389"/>
      <c r="UPQ250" s="333"/>
      <c r="UPR250" s="334"/>
      <c r="UPS250" s="389"/>
      <c r="UPT250" s="224"/>
      <c r="UPU250" s="224"/>
      <c r="UPV250" s="335"/>
      <c r="UPW250" s="335"/>
      <c r="UPX250" s="224"/>
      <c r="UPY250" s="389"/>
      <c r="UPZ250" s="389"/>
      <c r="UQA250" s="333"/>
      <c r="UQB250" s="334"/>
      <c r="UQC250" s="389"/>
      <c r="UQD250" s="224"/>
      <c r="UQE250" s="224"/>
      <c r="UQF250" s="335"/>
      <c r="UQG250" s="335"/>
      <c r="UQH250" s="224"/>
      <c r="UQI250" s="389"/>
      <c r="UQJ250" s="389"/>
      <c r="UQK250" s="333"/>
      <c r="UQL250" s="334"/>
      <c r="UQM250" s="389"/>
      <c r="UQN250" s="224"/>
      <c r="UQO250" s="224"/>
      <c r="UQP250" s="335"/>
      <c r="UQQ250" s="335"/>
      <c r="UQR250" s="224"/>
      <c r="UQS250" s="389"/>
      <c r="UQT250" s="389"/>
      <c r="UQU250" s="333"/>
      <c r="UQV250" s="334"/>
      <c r="UQW250" s="389"/>
      <c r="UQX250" s="224"/>
      <c r="UQY250" s="224"/>
      <c r="UQZ250" s="335"/>
      <c r="URA250" s="335"/>
      <c r="URB250" s="224"/>
      <c r="URC250" s="389"/>
      <c r="URD250" s="389"/>
      <c r="URE250" s="333"/>
      <c r="URF250" s="334"/>
      <c r="URG250" s="389"/>
      <c r="URH250" s="224"/>
      <c r="URI250" s="224"/>
      <c r="URJ250" s="335"/>
      <c r="URK250" s="335"/>
      <c r="URL250" s="224"/>
      <c r="URM250" s="389"/>
      <c r="URN250" s="389"/>
      <c r="URO250" s="333"/>
      <c r="URP250" s="334"/>
      <c r="URQ250" s="389"/>
      <c r="URR250" s="224"/>
      <c r="URS250" s="224"/>
      <c r="URT250" s="335"/>
      <c r="URU250" s="335"/>
      <c r="URV250" s="224"/>
      <c r="URW250" s="389"/>
      <c r="URX250" s="389"/>
      <c r="URY250" s="333"/>
      <c r="URZ250" s="334"/>
      <c r="USA250" s="389"/>
      <c r="USB250" s="224"/>
      <c r="USC250" s="224"/>
      <c r="USD250" s="335"/>
      <c r="USE250" s="335"/>
      <c r="USF250" s="224"/>
      <c r="USG250" s="389"/>
      <c r="USH250" s="389"/>
      <c r="USI250" s="333"/>
      <c r="USJ250" s="334"/>
      <c r="USK250" s="389"/>
      <c r="USL250" s="224"/>
      <c r="USM250" s="224"/>
      <c r="USN250" s="335"/>
      <c r="USO250" s="335"/>
      <c r="USP250" s="224"/>
      <c r="USQ250" s="389"/>
      <c r="USR250" s="389"/>
      <c r="USS250" s="333"/>
      <c r="UST250" s="334"/>
      <c r="USU250" s="389"/>
      <c r="USV250" s="224"/>
      <c r="USW250" s="224"/>
      <c r="USX250" s="335"/>
      <c r="USY250" s="335"/>
      <c r="USZ250" s="224"/>
      <c r="UTA250" s="389"/>
      <c r="UTB250" s="389"/>
      <c r="UTC250" s="333"/>
      <c r="UTD250" s="334"/>
      <c r="UTE250" s="389"/>
      <c r="UTF250" s="224"/>
      <c r="UTG250" s="224"/>
      <c r="UTH250" s="335"/>
      <c r="UTI250" s="335"/>
      <c r="UTJ250" s="224"/>
      <c r="UTK250" s="389"/>
      <c r="UTL250" s="389"/>
      <c r="UTM250" s="333"/>
      <c r="UTN250" s="334"/>
      <c r="UTO250" s="389"/>
      <c r="UTP250" s="224"/>
      <c r="UTQ250" s="224"/>
      <c r="UTR250" s="335"/>
      <c r="UTS250" s="335"/>
      <c r="UTT250" s="224"/>
      <c r="UTU250" s="389"/>
      <c r="UTV250" s="389"/>
      <c r="UTW250" s="333"/>
      <c r="UTX250" s="334"/>
      <c r="UTY250" s="389"/>
      <c r="UTZ250" s="224"/>
      <c r="UUA250" s="224"/>
      <c r="UUB250" s="335"/>
      <c r="UUC250" s="335"/>
      <c r="UUD250" s="224"/>
      <c r="UUE250" s="389"/>
      <c r="UUF250" s="389"/>
      <c r="UUG250" s="333"/>
      <c r="UUH250" s="334"/>
      <c r="UUI250" s="389"/>
      <c r="UUJ250" s="224"/>
      <c r="UUK250" s="224"/>
      <c r="UUL250" s="335"/>
      <c r="UUM250" s="335"/>
      <c r="UUN250" s="224"/>
      <c r="UUO250" s="389"/>
      <c r="UUP250" s="389"/>
      <c r="UUQ250" s="333"/>
      <c r="UUR250" s="334"/>
      <c r="UUS250" s="389"/>
      <c r="UUT250" s="224"/>
      <c r="UUU250" s="224"/>
      <c r="UUV250" s="335"/>
      <c r="UUW250" s="335"/>
      <c r="UUX250" s="224"/>
      <c r="UUY250" s="389"/>
      <c r="UUZ250" s="389"/>
      <c r="UVA250" s="333"/>
      <c r="UVB250" s="334"/>
      <c r="UVC250" s="389"/>
      <c r="UVD250" s="224"/>
      <c r="UVE250" s="224"/>
      <c r="UVF250" s="335"/>
      <c r="UVG250" s="335"/>
      <c r="UVH250" s="224"/>
      <c r="UVI250" s="389"/>
      <c r="UVJ250" s="389"/>
      <c r="UVK250" s="333"/>
      <c r="UVL250" s="334"/>
      <c r="UVM250" s="389"/>
      <c r="UVN250" s="224"/>
      <c r="UVO250" s="224"/>
      <c r="UVP250" s="335"/>
      <c r="UVQ250" s="335"/>
      <c r="UVR250" s="224"/>
      <c r="UVS250" s="389"/>
      <c r="UVT250" s="389"/>
      <c r="UVU250" s="333"/>
      <c r="UVV250" s="334"/>
      <c r="UVW250" s="389"/>
      <c r="UVX250" s="224"/>
      <c r="UVY250" s="224"/>
      <c r="UVZ250" s="335"/>
      <c r="UWA250" s="335"/>
      <c r="UWB250" s="224"/>
      <c r="UWC250" s="389"/>
      <c r="UWD250" s="389"/>
      <c r="UWE250" s="333"/>
      <c r="UWF250" s="334"/>
      <c r="UWG250" s="389"/>
      <c r="UWH250" s="224"/>
      <c r="UWI250" s="224"/>
      <c r="UWJ250" s="335"/>
      <c r="UWK250" s="335"/>
      <c r="UWL250" s="224"/>
      <c r="UWM250" s="389"/>
      <c r="UWN250" s="389"/>
      <c r="UWO250" s="333"/>
      <c r="UWP250" s="334"/>
      <c r="UWQ250" s="389"/>
      <c r="UWR250" s="224"/>
      <c r="UWS250" s="224"/>
      <c r="UWT250" s="335"/>
      <c r="UWU250" s="335"/>
      <c r="UWV250" s="224"/>
      <c r="UWW250" s="389"/>
      <c r="UWX250" s="389"/>
      <c r="UWY250" s="333"/>
      <c r="UWZ250" s="334"/>
      <c r="UXA250" s="389"/>
      <c r="UXB250" s="224"/>
      <c r="UXC250" s="224"/>
      <c r="UXD250" s="335"/>
      <c r="UXE250" s="335"/>
      <c r="UXF250" s="224"/>
      <c r="UXG250" s="389"/>
      <c r="UXH250" s="389"/>
      <c r="UXI250" s="333"/>
      <c r="UXJ250" s="334"/>
      <c r="UXK250" s="389"/>
      <c r="UXL250" s="224"/>
      <c r="UXM250" s="224"/>
      <c r="UXN250" s="335"/>
      <c r="UXO250" s="335"/>
      <c r="UXP250" s="224"/>
      <c r="UXQ250" s="389"/>
      <c r="UXR250" s="389"/>
      <c r="UXS250" s="333"/>
      <c r="UXT250" s="334"/>
      <c r="UXU250" s="389"/>
      <c r="UXV250" s="224"/>
      <c r="UXW250" s="224"/>
      <c r="UXX250" s="335"/>
      <c r="UXY250" s="335"/>
      <c r="UXZ250" s="224"/>
      <c r="UYA250" s="389"/>
      <c r="UYB250" s="389"/>
      <c r="UYC250" s="333"/>
      <c r="UYD250" s="334"/>
      <c r="UYE250" s="389"/>
      <c r="UYF250" s="224"/>
      <c r="UYG250" s="224"/>
      <c r="UYH250" s="335"/>
      <c r="UYI250" s="335"/>
      <c r="UYJ250" s="224"/>
      <c r="UYK250" s="389"/>
      <c r="UYL250" s="389"/>
      <c r="UYM250" s="333"/>
      <c r="UYN250" s="334"/>
      <c r="UYO250" s="389"/>
      <c r="UYP250" s="224"/>
      <c r="UYQ250" s="224"/>
      <c r="UYR250" s="335"/>
      <c r="UYS250" s="335"/>
      <c r="UYT250" s="224"/>
      <c r="UYU250" s="389"/>
      <c r="UYV250" s="389"/>
      <c r="UYW250" s="333"/>
      <c r="UYX250" s="334"/>
      <c r="UYY250" s="389"/>
      <c r="UYZ250" s="224"/>
      <c r="UZA250" s="224"/>
      <c r="UZB250" s="335"/>
      <c r="UZC250" s="335"/>
      <c r="UZD250" s="224"/>
      <c r="UZE250" s="389"/>
      <c r="UZF250" s="389"/>
      <c r="UZG250" s="333"/>
      <c r="UZH250" s="334"/>
      <c r="UZI250" s="389"/>
      <c r="UZJ250" s="224"/>
      <c r="UZK250" s="224"/>
      <c r="UZL250" s="335"/>
      <c r="UZM250" s="335"/>
      <c r="UZN250" s="224"/>
      <c r="UZO250" s="389"/>
      <c r="UZP250" s="389"/>
      <c r="UZQ250" s="333"/>
      <c r="UZR250" s="334"/>
      <c r="UZS250" s="389"/>
      <c r="UZT250" s="224"/>
      <c r="UZU250" s="224"/>
      <c r="UZV250" s="335"/>
      <c r="UZW250" s="335"/>
      <c r="UZX250" s="224"/>
      <c r="UZY250" s="389"/>
      <c r="UZZ250" s="389"/>
      <c r="VAA250" s="333"/>
      <c r="VAB250" s="334"/>
      <c r="VAC250" s="389"/>
      <c r="VAD250" s="224"/>
      <c r="VAE250" s="224"/>
      <c r="VAF250" s="335"/>
      <c r="VAG250" s="335"/>
      <c r="VAH250" s="224"/>
      <c r="VAI250" s="389"/>
      <c r="VAJ250" s="389"/>
      <c r="VAK250" s="333"/>
      <c r="VAL250" s="334"/>
      <c r="VAM250" s="389"/>
      <c r="VAN250" s="224"/>
      <c r="VAO250" s="224"/>
      <c r="VAP250" s="335"/>
      <c r="VAQ250" s="335"/>
      <c r="VAR250" s="224"/>
      <c r="VAS250" s="389"/>
      <c r="VAT250" s="389"/>
      <c r="VAU250" s="333"/>
      <c r="VAV250" s="334"/>
      <c r="VAW250" s="389"/>
      <c r="VAX250" s="224"/>
      <c r="VAY250" s="224"/>
      <c r="VAZ250" s="335"/>
      <c r="VBA250" s="335"/>
      <c r="VBB250" s="224"/>
      <c r="VBC250" s="389"/>
      <c r="VBD250" s="389"/>
      <c r="VBE250" s="333"/>
      <c r="VBF250" s="334"/>
      <c r="VBG250" s="389"/>
      <c r="VBH250" s="224"/>
      <c r="VBI250" s="224"/>
      <c r="VBJ250" s="335"/>
      <c r="VBK250" s="335"/>
      <c r="VBL250" s="224"/>
      <c r="VBM250" s="389"/>
      <c r="VBN250" s="389"/>
      <c r="VBO250" s="333"/>
      <c r="VBP250" s="334"/>
      <c r="VBQ250" s="389"/>
      <c r="VBR250" s="224"/>
      <c r="VBS250" s="224"/>
      <c r="VBT250" s="335"/>
      <c r="VBU250" s="335"/>
      <c r="VBV250" s="224"/>
      <c r="VBW250" s="389"/>
      <c r="VBX250" s="389"/>
      <c r="VBY250" s="333"/>
      <c r="VBZ250" s="334"/>
      <c r="VCA250" s="389"/>
      <c r="VCB250" s="224"/>
      <c r="VCC250" s="224"/>
      <c r="VCD250" s="335"/>
      <c r="VCE250" s="335"/>
      <c r="VCF250" s="224"/>
      <c r="VCG250" s="389"/>
      <c r="VCH250" s="389"/>
      <c r="VCI250" s="333"/>
      <c r="VCJ250" s="334"/>
      <c r="VCK250" s="389"/>
      <c r="VCL250" s="224"/>
      <c r="VCM250" s="224"/>
      <c r="VCN250" s="335"/>
      <c r="VCO250" s="335"/>
      <c r="VCP250" s="224"/>
      <c r="VCQ250" s="389"/>
      <c r="VCR250" s="389"/>
      <c r="VCS250" s="333"/>
      <c r="VCT250" s="334"/>
      <c r="VCU250" s="389"/>
      <c r="VCV250" s="224"/>
      <c r="VCW250" s="224"/>
      <c r="VCX250" s="335"/>
      <c r="VCY250" s="335"/>
      <c r="VCZ250" s="224"/>
      <c r="VDA250" s="389"/>
      <c r="VDB250" s="389"/>
      <c r="VDC250" s="333"/>
      <c r="VDD250" s="334"/>
      <c r="VDE250" s="389"/>
      <c r="VDF250" s="224"/>
      <c r="VDG250" s="224"/>
      <c r="VDH250" s="335"/>
      <c r="VDI250" s="335"/>
      <c r="VDJ250" s="224"/>
      <c r="VDK250" s="389"/>
      <c r="VDL250" s="389"/>
      <c r="VDM250" s="333"/>
      <c r="VDN250" s="334"/>
      <c r="VDO250" s="389"/>
      <c r="VDP250" s="224"/>
      <c r="VDQ250" s="224"/>
      <c r="VDR250" s="335"/>
      <c r="VDS250" s="335"/>
      <c r="VDT250" s="224"/>
      <c r="VDU250" s="389"/>
      <c r="VDV250" s="389"/>
      <c r="VDW250" s="333"/>
      <c r="VDX250" s="334"/>
      <c r="VDY250" s="389"/>
      <c r="VDZ250" s="224"/>
      <c r="VEA250" s="224"/>
      <c r="VEB250" s="335"/>
      <c r="VEC250" s="335"/>
      <c r="VED250" s="224"/>
      <c r="VEE250" s="389"/>
      <c r="VEF250" s="389"/>
      <c r="VEG250" s="333"/>
      <c r="VEH250" s="334"/>
      <c r="VEI250" s="389"/>
      <c r="VEJ250" s="224"/>
      <c r="VEK250" s="224"/>
      <c r="VEL250" s="335"/>
      <c r="VEM250" s="335"/>
      <c r="VEN250" s="224"/>
      <c r="VEO250" s="389"/>
      <c r="VEP250" s="389"/>
      <c r="VEQ250" s="333"/>
      <c r="VER250" s="334"/>
      <c r="VES250" s="389"/>
      <c r="VET250" s="224"/>
      <c r="VEU250" s="224"/>
      <c r="VEV250" s="335"/>
      <c r="VEW250" s="335"/>
      <c r="VEX250" s="224"/>
      <c r="VEY250" s="389"/>
      <c r="VEZ250" s="389"/>
      <c r="VFA250" s="333"/>
      <c r="VFB250" s="334"/>
      <c r="VFC250" s="389"/>
      <c r="VFD250" s="224"/>
      <c r="VFE250" s="224"/>
      <c r="VFF250" s="335"/>
      <c r="VFG250" s="335"/>
      <c r="VFH250" s="224"/>
      <c r="VFI250" s="389"/>
      <c r="VFJ250" s="389"/>
      <c r="VFK250" s="333"/>
      <c r="VFL250" s="334"/>
      <c r="VFM250" s="389"/>
      <c r="VFN250" s="224"/>
      <c r="VFO250" s="224"/>
      <c r="VFP250" s="335"/>
      <c r="VFQ250" s="335"/>
      <c r="VFR250" s="224"/>
      <c r="VFS250" s="389"/>
      <c r="VFT250" s="389"/>
      <c r="VFU250" s="333"/>
      <c r="VFV250" s="334"/>
      <c r="VFW250" s="389"/>
      <c r="VFX250" s="224"/>
      <c r="VFY250" s="224"/>
      <c r="VFZ250" s="335"/>
      <c r="VGA250" s="335"/>
      <c r="VGB250" s="224"/>
      <c r="VGC250" s="389"/>
      <c r="VGD250" s="389"/>
      <c r="VGE250" s="333"/>
      <c r="VGF250" s="334"/>
      <c r="VGG250" s="389"/>
      <c r="VGH250" s="224"/>
      <c r="VGI250" s="224"/>
      <c r="VGJ250" s="335"/>
      <c r="VGK250" s="335"/>
      <c r="VGL250" s="224"/>
      <c r="VGM250" s="389"/>
      <c r="VGN250" s="389"/>
      <c r="VGO250" s="333"/>
      <c r="VGP250" s="334"/>
      <c r="VGQ250" s="389"/>
      <c r="VGR250" s="224"/>
      <c r="VGS250" s="224"/>
      <c r="VGT250" s="335"/>
      <c r="VGU250" s="335"/>
      <c r="VGV250" s="224"/>
      <c r="VGW250" s="389"/>
      <c r="VGX250" s="389"/>
      <c r="VGY250" s="333"/>
      <c r="VGZ250" s="334"/>
      <c r="VHA250" s="389"/>
      <c r="VHB250" s="224"/>
      <c r="VHC250" s="224"/>
      <c r="VHD250" s="335"/>
      <c r="VHE250" s="335"/>
      <c r="VHF250" s="224"/>
      <c r="VHG250" s="389"/>
      <c r="VHH250" s="389"/>
      <c r="VHI250" s="333"/>
      <c r="VHJ250" s="334"/>
      <c r="VHK250" s="389"/>
      <c r="VHL250" s="224"/>
      <c r="VHM250" s="224"/>
      <c r="VHN250" s="335"/>
      <c r="VHO250" s="335"/>
      <c r="VHP250" s="224"/>
      <c r="VHQ250" s="389"/>
      <c r="VHR250" s="389"/>
      <c r="VHS250" s="333"/>
      <c r="VHT250" s="334"/>
      <c r="VHU250" s="389"/>
      <c r="VHV250" s="224"/>
      <c r="VHW250" s="224"/>
      <c r="VHX250" s="335"/>
      <c r="VHY250" s="335"/>
      <c r="VHZ250" s="224"/>
      <c r="VIA250" s="389"/>
      <c r="VIB250" s="389"/>
      <c r="VIC250" s="333"/>
      <c r="VID250" s="334"/>
      <c r="VIE250" s="389"/>
      <c r="VIF250" s="224"/>
      <c r="VIG250" s="224"/>
      <c r="VIH250" s="335"/>
      <c r="VII250" s="335"/>
      <c r="VIJ250" s="224"/>
      <c r="VIK250" s="389"/>
      <c r="VIL250" s="389"/>
      <c r="VIM250" s="333"/>
      <c r="VIN250" s="334"/>
      <c r="VIO250" s="389"/>
      <c r="VIP250" s="224"/>
      <c r="VIQ250" s="224"/>
      <c r="VIR250" s="335"/>
      <c r="VIS250" s="335"/>
      <c r="VIT250" s="224"/>
      <c r="VIU250" s="389"/>
      <c r="VIV250" s="389"/>
      <c r="VIW250" s="333"/>
      <c r="VIX250" s="334"/>
      <c r="VIY250" s="389"/>
      <c r="VIZ250" s="224"/>
      <c r="VJA250" s="224"/>
      <c r="VJB250" s="335"/>
      <c r="VJC250" s="335"/>
      <c r="VJD250" s="224"/>
      <c r="VJE250" s="389"/>
      <c r="VJF250" s="389"/>
      <c r="VJG250" s="333"/>
      <c r="VJH250" s="334"/>
      <c r="VJI250" s="389"/>
      <c r="VJJ250" s="224"/>
      <c r="VJK250" s="224"/>
      <c r="VJL250" s="335"/>
      <c r="VJM250" s="335"/>
      <c r="VJN250" s="224"/>
      <c r="VJO250" s="389"/>
      <c r="VJP250" s="389"/>
      <c r="VJQ250" s="333"/>
      <c r="VJR250" s="334"/>
      <c r="VJS250" s="389"/>
      <c r="VJT250" s="224"/>
      <c r="VJU250" s="224"/>
      <c r="VJV250" s="335"/>
      <c r="VJW250" s="335"/>
      <c r="VJX250" s="224"/>
      <c r="VJY250" s="389"/>
      <c r="VJZ250" s="389"/>
      <c r="VKA250" s="333"/>
      <c r="VKB250" s="334"/>
      <c r="VKC250" s="389"/>
      <c r="VKD250" s="224"/>
      <c r="VKE250" s="224"/>
      <c r="VKF250" s="335"/>
      <c r="VKG250" s="335"/>
      <c r="VKH250" s="224"/>
      <c r="VKI250" s="389"/>
      <c r="VKJ250" s="389"/>
      <c r="VKK250" s="333"/>
      <c r="VKL250" s="334"/>
      <c r="VKM250" s="389"/>
      <c r="VKN250" s="224"/>
      <c r="VKO250" s="224"/>
      <c r="VKP250" s="335"/>
      <c r="VKQ250" s="335"/>
      <c r="VKR250" s="224"/>
      <c r="VKS250" s="389"/>
      <c r="VKT250" s="389"/>
      <c r="VKU250" s="333"/>
      <c r="VKV250" s="334"/>
      <c r="VKW250" s="389"/>
      <c r="VKX250" s="224"/>
      <c r="VKY250" s="224"/>
      <c r="VKZ250" s="335"/>
      <c r="VLA250" s="335"/>
      <c r="VLB250" s="224"/>
      <c r="VLC250" s="389"/>
      <c r="VLD250" s="389"/>
      <c r="VLE250" s="333"/>
      <c r="VLF250" s="334"/>
      <c r="VLG250" s="389"/>
      <c r="VLH250" s="224"/>
      <c r="VLI250" s="224"/>
      <c r="VLJ250" s="335"/>
      <c r="VLK250" s="335"/>
      <c r="VLL250" s="224"/>
      <c r="VLM250" s="389"/>
      <c r="VLN250" s="389"/>
      <c r="VLO250" s="333"/>
      <c r="VLP250" s="334"/>
      <c r="VLQ250" s="389"/>
      <c r="VLR250" s="224"/>
      <c r="VLS250" s="224"/>
      <c r="VLT250" s="335"/>
      <c r="VLU250" s="335"/>
      <c r="VLV250" s="224"/>
      <c r="VLW250" s="389"/>
      <c r="VLX250" s="389"/>
      <c r="VLY250" s="333"/>
      <c r="VLZ250" s="334"/>
      <c r="VMA250" s="389"/>
      <c r="VMB250" s="224"/>
      <c r="VMC250" s="224"/>
      <c r="VMD250" s="335"/>
      <c r="VME250" s="335"/>
      <c r="VMF250" s="224"/>
      <c r="VMG250" s="389"/>
      <c r="VMH250" s="389"/>
      <c r="VMI250" s="333"/>
      <c r="VMJ250" s="334"/>
      <c r="VMK250" s="389"/>
      <c r="VML250" s="224"/>
      <c r="VMM250" s="224"/>
      <c r="VMN250" s="335"/>
      <c r="VMO250" s="335"/>
      <c r="VMP250" s="224"/>
      <c r="VMQ250" s="389"/>
      <c r="VMR250" s="389"/>
      <c r="VMS250" s="333"/>
      <c r="VMT250" s="334"/>
      <c r="VMU250" s="389"/>
      <c r="VMV250" s="224"/>
      <c r="VMW250" s="224"/>
      <c r="VMX250" s="335"/>
      <c r="VMY250" s="335"/>
      <c r="VMZ250" s="224"/>
      <c r="VNA250" s="389"/>
      <c r="VNB250" s="389"/>
      <c r="VNC250" s="333"/>
      <c r="VND250" s="334"/>
      <c r="VNE250" s="389"/>
      <c r="VNF250" s="224"/>
      <c r="VNG250" s="224"/>
      <c r="VNH250" s="335"/>
      <c r="VNI250" s="335"/>
      <c r="VNJ250" s="224"/>
      <c r="VNK250" s="389"/>
      <c r="VNL250" s="389"/>
      <c r="VNM250" s="333"/>
      <c r="VNN250" s="334"/>
      <c r="VNO250" s="389"/>
      <c r="VNP250" s="224"/>
      <c r="VNQ250" s="224"/>
      <c r="VNR250" s="335"/>
      <c r="VNS250" s="335"/>
      <c r="VNT250" s="224"/>
      <c r="VNU250" s="389"/>
      <c r="VNV250" s="389"/>
      <c r="VNW250" s="333"/>
      <c r="VNX250" s="334"/>
      <c r="VNY250" s="389"/>
      <c r="VNZ250" s="224"/>
      <c r="VOA250" s="224"/>
      <c r="VOB250" s="335"/>
      <c r="VOC250" s="335"/>
      <c r="VOD250" s="224"/>
      <c r="VOE250" s="389"/>
      <c r="VOF250" s="389"/>
      <c r="VOG250" s="333"/>
      <c r="VOH250" s="334"/>
      <c r="VOI250" s="389"/>
      <c r="VOJ250" s="224"/>
      <c r="VOK250" s="224"/>
      <c r="VOL250" s="335"/>
      <c r="VOM250" s="335"/>
      <c r="VON250" s="224"/>
      <c r="VOO250" s="389"/>
      <c r="VOP250" s="389"/>
      <c r="VOQ250" s="333"/>
      <c r="VOR250" s="334"/>
      <c r="VOS250" s="389"/>
      <c r="VOT250" s="224"/>
      <c r="VOU250" s="224"/>
      <c r="VOV250" s="335"/>
      <c r="VOW250" s="335"/>
      <c r="VOX250" s="224"/>
      <c r="VOY250" s="389"/>
      <c r="VOZ250" s="389"/>
      <c r="VPA250" s="333"/>
      <c r="VPB250" s="334"/>
      <c r="VPC250" s="389"/>
      <c r="VPD250" s="224"/>
      <c r="VPE250" s="224"/>
      <c r="VPF250" s="335"/>
      <c r="VPG250" s="335"/>
      <c r="VPH250" s="224"/>
      <c r="VPI250" s="389"/>
      <c r="VPJ250" s="389"/>
      <c r="VPK250" s="333"/>
      <c r="VPL250" s="334"/>
      <c r="VPM250" s="389"/>
      <c r="VPN250" s="224"/>
      <c r="VPO250" s="224"/>
      <c r="VPP250" s="335"/>
      <c r="VPQ250" s="335"/>
      <c r="VPR250" s="224"/>
      <c r="VPS250" s="389"/>
      <c r="VPT250" s="389"/>
      <c r="VPU250" s="333"/>
      <c r="VPV250" s="334"/>
      <c r="VPW250" s="389"/>
      <c r="VPX250" s="224"/>
      <c r="VPY250" s="224"/>
      <c r="VPZ250" s="335"/>
      <c r="VQA250" s="335"/>
      <c r="VQB250" s="224"/>
      <c r="VQC250" s="389"/>
      <c r="VQD250" s="389"/>
      <c r="VQE250" s="333"/>
      <c r="VQF250" s="334"/>
      <c r="VQG250" s="389"/>
      <c r="VQH250" s="224"/>
      <c r="VQI250" s="224"/>
      <c r="VQJ250" s="335"/>
      <c r="VQK250" s="335"/>
      <c r="VQL250" s="224"/>
      <c r="VQM250" s="389"/>
      <c r="VQN250" s="389"/>
      <c r="VQO250" s="333"/>
      <c r="VQP250" s="334"/>
      <c r="VQQ250" s="389"/>
      <c r="VQR250" s="224"/>
      <c r="VQS250" s="224"/>
      <c r="VQT250" s="335"/>
      <c r="VQU250" s="335"/>
      <c r="VQV250" s="224"/>
      <c r="VQW250" s="389"/>
      <c r="VQX250" s="389"/>
      <c r="VQY250" s="333"/>
      <c r="VQZ250" s="334"/>
      <c r="VRA250" s="389"/>
      <c r="VRB250" s="224"/>
      <c r="VRC250" s="224"/>
      <c r="VRD250" s="335"/>
      <c r="VRE250" s="335"/>
      <c r="VRF250" s="224"/>
      <c r="VRG250" s="389"/>
      <c r="VRH250" s="389"/>
      <c r="VRI250" s="333"/>
      <c r="VRJ250" s="334"/>
      <c r="VRK250" s="389"/>
      <c r="VRL250" s="224"/>
      <c r="VRM250" s="224"/>
      <c r="VRN250" s="335"/>
      <c r="VRO250" s="335"/>
      <c r="VRP250" s="224"/>
      <c r="VRQ250" s="389"/>
      <c r="VRR250" s="389"/>
      <c r="VRS250" s="333"/>
      <c r="VRT250" s="334"/>
      <c r="VRU250" s="389"/>
      <c r="VRV250" s="224"/>
      <c r="VRW250" s="224"/>
      <c r="VRX250" s="335"/>
      <c r="VRY250" s="335"/>
      <c r="VRZ250" s="224"/>
      <c r="VSA250" s="389"/>
      <c r="VSB250" s="389"/>
      <c r="VSC250" s="333"/>
      <c r="VSD250" s="334"/>
      <c r="VSE250" s="389"/>
      <c r="VSF250" s="224"/>
      <c r="VSG250" s="224"/>
      <c r="VSH250" s="335"/>
      <c r="VSI250" s="335"/>
      <c r="VSJ250" s="224"/>
      <c r="VSK250" s="389"/>
      <c r="VSL250" s="389"/>
      <c r="VSM250" s="333"/>
      <c r="VSN250" s="334"/>
      <c r="VSO250" s="389"/>
      <c r="VSP250" s="224"/>
      <c r="VSQ250" s="224"/>
      <c r="VSR250" s="335"/>
      <c r="VSS250" s="335"/>
      <c r="VST250" s="224"/>
      <c r="VSU250" s="389"/>
      <c r="VSV250" s="389"/>
      <c r="VSW250" s="333"/>
      <c r="VSX250" s="334"/>
      <c r="VSY250" s="389"/>
      <c r="VSZ250" s="224"/>
      <c r="VTA250" s="224"/>
      <c r="VTB250" s="335"/>
      <c r="VTC250" s="335"/>
      <c r="VTD250" s="224"/>
      <c r="VTE250" s="389"/>
      <c r="VTF250" s="389"/>
      <c r="VTG250" s="333"/>
      <c r="VTH250" s="334"/>
      <c r="VTI250" s="389"/>
      <c r="VTJ250" s="224"/>
      <c r="VTK250" s="224"/>
      <c r="VTL250" s="335"/>
      <c r="VTM250" s="335"/>
      <c r="VTN250" s="224"/>
      <c r="VTO250" s="389"/>
      <c r="VTP250" s="389"/>
      <c r="VTQ250" s="333"/>
      <c r="VTR250" s="334"/>
      <c r="VTS250" s="389"/>
      <c r="VTT250" s="224"/>
      <c r="VTU250" s="224"/>
      <c r="VTV250" s="335"/>
      <c r="VTW250" s="335"/>
      <c r="VTX250" s="224"/>
      <c r="VTY250" s="389"/>
      <c r="VTZ250" s="389"/>
      <c r="VUA250" s="333"/>
      <c r="VUB250" s="334"/>
      <c r="VUC250" s="389"/>
      <c r="VUD250" s="224"/>
      <c r="VUE250" s="224"/>
      <c r="VUF250" s="335"/>
      <c r="VUG250" s="335"/>
      <c r="VUH250" s="224"/>
      <c r="VUI250" s="389"/>
      <c r="VUJ250" s="389"/>
      <c r="VUK250" s="333"/>
      <c r="VUL250" s="334"/>
      <c r="VUM250" s="389"/>
      <c r="VUN250" s="224"/>
      <c r="VUO250" s="224"/>
      <c r="VUP250" s="335"/>
      <c r="VUQ250" s="335"/>
      <c r="VUR250" s="224"/>
      <c r="VUS250" s="389"/>
      <c r="VUT250" s="389"/>
      <c r="VUU250" s="333"/>
      <c r="VUV250" s="334"/>
      <c r="VUW250" s="389"/>
      <c r="VUX250" s="224"/>
      <c r="VUY250" s="224"/>
      <c r="VUZ250" s="335"/>
      <c r="VVA250" s="335"/>
      <c r="VVB250" s="224"/>
      <c r="VVC250" s="389"/>
      <c r="VVD250" s="389"/>
      <c r="VVE250" s="333"/>
      <c r="VVF250" s="334"/>
      <c r="VVG250" s="389"/>
      <c r="VVH250" s="224"/>
      <c r="VVI250" s="224"/>
      <c r="VVJ250" s="335"/>
      <c r="VVK250" s="335"/>
      <c r="VVL250" s="224"/>
      <c r="VVM250" s="389"/>
      <c r="VVN250" s="389"/>
      <c r="VVO250" s="333"/>
      <c r="VVP250" s="334"/>
      <c r="VVQ250" s="389"/>
      <c r="VVR250" s="224"/>
      <c r="VVS250" s="224"/>
      <c r="VVT250" s="335"/>
      <c r="VVU250" s="335"/>
      <c r="VVV250" s="224"/>
      <c r="VVW250" s="389"/>
      <c r="VVX250" s="389"/>
      <c r="VVY250" s="333"/>
      <c r="VVZ250" s="334"/>
      <c r="VWA250" s="389"/>
      <c r="VWB250" s="224"/>
      <c r="VWC250" s="224"/>
      <c r="VWD250" s="335"/>
      <c r="VWE250" s="335"/>
      <c r="VWF250" s="224"/>
      <c r="VWG250" s="389"/>
      <c r="VWH250" s="389"/>
      <c r="VWI250" s="333"/>
      <c r="VWJ250" s="334"/>
      <c r="VWK250" s="389"/>
      <c r="VWL250" s="224"/>
      <c r="VWM250" s="224"/>
      <c r="VWN250" s="335"/>
      <c r="VWO250" s="335"/>
      <c r="VWP250" s="224"/>
      <c r="VWQ250" s="389"/>
      <c r="VWR250" s="389"/>
      <c r="VWS250" s="333"/>
      <c r="VWT250" s="334"/>
      <c r="VWU250" s="389"/>
      <c r="VWV250" s="224"/>
      <c r="VWW250" s="224"/>
      <c r="VWX250" s="335"/>
      <c r="VWY250" s="335"/>
      <c r="VWZ250" s="224"/>
      <c r="VXA250" s="389"/>
      <c r="VXB250" s="389"/>
      <c r="VXC250" s="333"/>
      <c r="VXD250" s="334"/>
      <c r="VXE250" s="389"/>
      <c r="VXF250" s="224"/>
      <c r="VXG250" s="224"/>
      <c r="VXH250" s="335"/>
      <c r="VXI250" s="335"/>
      <c r="VXJ250" s="224"/>
      <c r="VXK250" s="389"/>
      <c r="VXL250" s="389"/>
      <c r="VXM250" s="333"/>
      <c r="VXN250" s="334"/>
      <c r="VXO250" s="389"/>
      <c r="VXP250" s="224"/>
      <c r="VXQ250" s="224"/>
      <c r="VXR250" s="335"/>
      <c r="VXS250" s="335"/>
      <c r="VXT250" s="224"/>
      <c r="VXU250" s="389"/>
      <c r="VXV250" s="389"/>
      <c r="VXW250" s="333"/>
      <c r="VXX250" s="334"/>
      <c r="VXY250" s="389"/>
      <c r="VXZ250" s="224"/>
      <c r="VYA250" s="224"/>
      <c r="VYB250" s="335"/>
      <c r="VYC250" s="335"/>
      <c r="VYD250" s="224"/>
      <c r="VYE250" s="389"/>
      <c r="VYF250" s="389"/>
      <c r="VYG250" s="333"/>
      <c r="VYH250" s="334"/>
      <c r="VYI250" s="389"/>
      <c r="VYJ250" s="224"/>
      <c r="VYK250" s="224"/>
      <c r="VYL250" s="335"/>
      <c r="VYM250" s="335"/>
      <c r="VYN250" s="224"/>
      <c r="VYO250" s="389"/>
      <c r="VYP250" s="389"/>
      <c r="VYQ250" s="333"/>
      <c r="VYR250" s="334"/>
      <c r="VYS250" s="389"/>
      <c r="VYT250" s="224"/>
      <c r="VYU250" s="224"/>
      <c r="VYV250" s="335"/>
      <c r="VYW250" s="335"/>
      <c r="VYX250" s="224"/>
      <c r="VYY250" s="389"/>
      <c r="VYZ250" s="389"/>
      <c r="VZA250" s="333"/>
      <c r="VZB250" s="334"/>
      <c r="VZC250" s="389"/>
      <c r="VZD250" s="224"/>
      <c r="VZE250" s="224"/>
      <c r="VZF250" s="335"/>
      <c r="VZG250" s="335"/>
      <c r="VZH250" s="224"/>
      <c r="VZI250" s="389"/>
      <c r="VZJ250" s="389"/>
      <c r="VZK250" s="333"/>
      <c r="VZL250" s="334"/>
      <c r="VZM250" s="389"/>
      <c r="VZN250" s="224"/>
      <c r="VZO250" s="224"/>
      <c r="VZP250" s="335"/>
      <c r="VZQ250" s="335"/>
      <c r="VZR250" s="224"/>
      <c r="VZS250" s="389"/>
      <c r="VZT250" s="389"/>
      <c r="VZU250" s="333"/>
      <c r="VZV250" s="334"/>
      <c r="VZW250" s="389"/>
      <c r="VZX250" s="224"/>
      <c r="VZY250" s="224"/>
      <c r="VZZ250" s="335"/>
      <c r="WAA250" s="335"/>
      <c r="WAB250" s="224"/>
      <c r="WAC250" s="389"/>
      <c r="WAD250" s="389"/>
      <c r="WAE250" s="333"/>
      <c r="WAF250" s="334"/>
      <c r="WAG250" s="389"/>
      <c r="WAH250" s="224"/>
      <c r="WAI250" s="224"/>
      <c r="WAJ250" s="335"/>
      <c r="WAK250" s="335"/>
      <c r="WAL250" s="224"/>
      <c r="WAM250" s="389"/>
      <c r="WAN250" s="389"/>
      <c r="WAO250" s="333"/>
      <c r="WAP250" s="334"/>
      <c r="WAQ250" s="389"/>
      <c r="WAR250" s="224"/>
      <c r="WAS250" s="224"/>
      <c r="WAT250" s="335"/>
      <c r="WAU250" s="335"/>
      <c r="WAV250" s="224"/>
      <c r="WAW250" s="389"/>
      <c r="WAX250" s="389"/>
      <c r="WAY250" s="333"/>
      <c r="WAZ250" s="334"/>
      <c r="WBA250" s="389"/>
      <c r="WBB250" s="224"/>
      <c r="WBC250" s="224"/>
      <c r="WBD250" s="335"/>
      <c r="WBE250" s="335"/>
      <c r="WBF250" s="224"/>
      <c r="WBG250" s="389"/>
      <c r="WBH250" s="389"/>
      <c r="WBI250" s="333"/>
      <c r="WBJ250" s="334"/>
      <c r="WBK250" s="389"/>
      <c r="WBL250" s="224"/>
      <c r="WBM250" s="224"/>
      <c r="WBN250" s="335"/>
      <c r="WBO250" s="335"/>
      <c r="WBP250" s="224"/>
      <c r="WBQ250" s="389"/>
      <c r="WBR250" s="389"/>
      <c r="WBS250" s="333"/>
      <c r="WBT250" s="334"/>
      <c r="WBU250" s="389"/>
      <c r="WBV250" s="224"/>
      <c r="WBW250" s="224"/>
      <c r="WBX250" s="335"/>
      <c r="WBY250" s="335"/>
      <c r="WBZ250" s="224"/>
      <c r="WCA250" s="389"/>
      <c r="WCB250" s="389"/>
      <c r="WCC250" s="333"/>
      <c r="WCD250" s="334"/>
      <c r="WCE250" s="389"/>
      <c r="WCF250" s="224"/>
      <c r="WCG250" s="224"/>
      <c r="WCH250" s="335"/>
      <c r="WCI250" s="335"/>
      <c r="WCJ250" s="224"/>
      <c r="WCK250" s="389"/>
      <c r="WCL250" s="389"/>
      <c r="WCM250" s="333"/>
      <c r="WCN250" s="334"/>
      <c r="WCO250" s="389"/>
      <c r="WCP250" s="224"/>
      <c r="WCQ250" s="224"/>
      <c r="WCR250" s="335"/>
      <c r="WCS250" s="335"/>
      <c r="WCT250" s="224"/>
      <c r="WCU250" s="389"/>
      <c r="WCV250" s="389"/>
      <c r="WCW250" s="333"/>
      <c r="WCX250" s="334"/>
      <c r="WCY250" s="389"/>
      <c r="WCZ250" s="224"/>
      <c r="WDA250" s="224"/>
      <c r="WDB250" s="335"/>
      <c r="WDC250" s="335"/>
      <c r="WDD250" s="224"/>
      <c r="WDE250" s="389"/>
      <c r="WDF250" s="389"/>
      <c r="WDG250" s="333"/>
      <c r="WDH250" s="334"/>
      <c r="WDI250" s="389"/>
      <c r="WDJ250" s="224"/>
      <c r="WDK250" s="224"/>
      <c r="WDL250" s="335"/>
      <c r="WDM250" s="335"/>
      <c r="WDN250" s="224"/>
      <c r="WDO250" s="389"/>
      <c r="WDP250" s="389"/>
      <c r="WDQ250" s="333"/>
      <c r="WDR250" s="334"/>
      <c r="WDS250" s="389"/>
      <c r="WDT250" s="224"/>
      <c r="WDU250" s="224"/>
      <c r="WDV250" s="335"/>
      <c r="WDW250" s="335"/>
      <c r="WDX250" s="224"/>
      <c r="WDY250" s="389"/>
      <c r="WDZ250" s="389"/>
      <c r="WEA250" s="333"/>
      <c r="WEB250" s="334"/>
      <c r="WEC250" s="389"/>
      <c r="WED250" s="224"/>
      <c r="WEE250" s="224"/>
      <c r="WEF250" s="335"/>
      <c r="WEG250" s="335"/>
      <c r="WEH250" s="224"/>
      <c r="WEI250" s="389"/>
      <c r="WEJ250" s="389"/>
      <c r="WEK250" s="333"/>
      <c r="WEL250" s="334"/>
      <c r="WEM250" s="389"/>
      <c r="WEN250" s="224"/>
      <c r="WEO250" s="224"/>
      <c r="WEP250" s="335"/>
      <c r="WEQ250" s="335"/>
      <c r="WER250" s="224"/>
      <c r="WES250" s="389"/>
      <c r="WET250" s="389"/>
      <c r="WEU250" s="333"/>
      <c r="WEV250" s="334"/>
      <c r="WEW250" s="389"/>
      <c r="WEX250" s="224"/>
      <c r="WEY250" s="224"/>
      <c r="WEZ250" s="335"/>
      <c r="WFA250" s="335"/>
      <c r="WFB250" s="224"/>
      <c r="WFC250" s="389"/>
      <c r="WFD250" s="389"/>
      <c r="WFE250" s="333"/>
      <c r="WFF250" s="334"/>
      <c r="WFG250" s="389"/>
      <c r="WFH250" s="224"/>
      <c r="WFI250" s="224"/>
      <c r="WFJ250" s="335"/>
      <c r="WFK250" s="335"/>
      <c r="WFL250" s="224"/>
      <c r="WFM250" s="389"/>
      <c r="WFN250" s="389"/>
      <c r="WFO250" s="333"/>
      <c r="WFP250" s="334"/>
      <c r="WFQ250" s="389"/>
      <c r="WFR250" s="224"/>
      <c r="WFS250" s="224"/>
      <c r="WFT250" s="335"/>
      <c r="WFU250" s="335"/>
      <c r="WFV250" s="224"/>
      <c r="WFW250" s="389"/>
      <c r="WFX250" s="389"/>
      <c r="WFY250" s="333"/>
      <c r="WFZ250" s="334"/>
      <c r="WGA250" s="389"/>
      <c r="WGB250" s="224"/>
      <c r="WGC250" s="224"/>
      <c r="WGD250" s="335"/>
      <c r="WGE250" s="335"/>
      <c r="WGF250" s="224"/>
      <c r="WGG250" s="389"/>
      <c r="WGH250" s="389"/>
      <c r="WGI250" s="333"/>
      <c r="WGJ250" s="334"/>
      <c r="WGK250" s="389"/>
      <c r="WGL250" s="224"/>
      <c r="WGM250" s="224"/>
      <c r="WGN250" s="335"/>
      <c r="WGO250" s="335"/>
      <c r="WGP250" s="224"/>
      <c r="WGQ250" s="389"/>
      <c r="WGR250" s="389"/>
      <c r="WGS250" s="333"/>
      <c r="WGT250" s="334"/>
      <c r="WGU250" s="389"/>
      <c r="WGV250" s="224"/>
      <c r="WGW250" s="224"/>
      <c r="WGX250" s="335"/>
      <c r="WGY250" s="335"/>
      <c r="WGZ250" s="224"/>
      <c r="WHA250" s="389"/>
      <c r="WHB250" s="389"/>
      <c r="WHC250" s="333"/>
      <c r="WHD250" s="334"/>
      <c r="WHE250" s="389"/>
      <c r="WHF250" s="224"/>
      <c r="WHG250" s="224"/>
      <c r="WHH250" s="335"/>
      <c r="WHI250" s="335"/>
      <c r="WHJ250" s="224"/>
      <c r="WHK250" s="389"/>
      <c r="WHL250" s="389"/>
      <c r="WHM250" s="333"/>
      <c r="WHN250" s="334"/>
      <c r="WHO250" s="389"/>
      <c r="WHP250" s="224"/>
      <c r="WHQ250" s="224"/>
      <c r="WHR250" s="335"/>
      <c r="WHS250" s="335"/>
      <c r="WHT250" s="224"/>
      <c r="WHU250" s="389"/>
      <c r="WHV250" s="389"/>
      <c r="WHW250" s="333"/>
      <c r="WHX250" s="334"/>
      <c r="WHY250" s="389"/>
      <c r="WHZ250" s="224"/>
      <c r="WIA250" s="224"/>
      <c r="WIB250" s="335"/>
      <c r="WIC250" s="335"/>
      <c r="WID250" s="224"/>
      <c r="WIE250" s="389"/>
      <c r="WIF250" s="389"/>
      <c r="WIG250" s="333"/>
      <c r="WIH250" s="334"/>
      <c r="WII250" s="389"/>
      <c r="WIJ250" s="224"/>
      <c r="WIK250" s="224"/>
      <c r="WIL250" s="335"/>
      <c r="WIM250" s="335"/>
      <c r="WIN250" s="224"/>
      <c r="WIO250" s="389"/>
      <c r="WIP250" s="389"/>
      <c r="WIQ250" s="333"/>
      <c r="WIR250" s="334"/>
      <c r="WIS250" s="389"/>
      <c r="WIT250" s="224"/>
      <c r="WIU250" s="224"/>
      <c r="WIV250" s="335"/>
      <c r="WIW250" s="335"/>
      <c r="WIX250" s="224"/>
      <c r="WIY250" s="389"/>
      <c r="WIZ250" s="389"/>
      <c r="WJA250" s="333"/>
      <c r="WJB250" s="334"/>
      <c r="WJC250" s="389"/>
      <c r="WJD250" s="224"/>
      <c r="WJE250" s="224"/>
      <c r="WJF250" s="335"/>
      <c r="WJG250" s="335"/>
      <c r="WJH250" s="224"/>
      <c r="WJI250" s="389"/>
      <c r="WJJ250" s="389"/>
      <c r="WJK250" s="333"/>
      <c r="WJL250" s="334"/>
      <c r="WJM250" s="389"/>
      <c r="WJN250" s="224"/>
      <c r="WJO250" s="224"/>
      <c r="WJP250" s="335"/>
      <c r="WJQ250" s="335"/>
      <c r="WJR250" s="224"/>
      <c r="WJS250" s="389"/>
      <c r="WJT250" s="389"/>
      <c r="WJU250" s="333"/>
      <c r="WJV250" s="334"/>
      <c r="WJW250" s="389"/>
      <c r="WJX250" s="224"/>
      <c r="WJY250" s="224"/>
      <c r="WJZ250" s="335"/>
      <c r="WKA250" s="335"/>
      <c r="WKB250" s="224"/>
      <c r="WKC250" s="389"/>
      <c r="WKD250" s="389"/>
      <c r="WKE250" s="333"/>
      <c r="WKF250" s="334"/>
      <c r="WKG250" s="389"/>
      <c r="WKH250" s="224"/>
      <c r="WKI250" s="224"/>
      <c r="WKJ250" s="335"/>
      <c r="WKK250" s="335"/>
      <c r="WKL250" s="224"/>
      <c r="WKM250" s="389"/>
      <c r="WKN250" s="389"/>
      <c r="WKO250" s="333"/>
      <c r="WKP250" s="334"/>
      <c r="WKQ250" s="389"/>
      <c r="WKR250" s="224"/>
      <c r="WKS250" s="224"/>
      <c r="WKT250" s="335"/>
      <c r="WKU250" s="335"/>
      <c r="WKV250" s="224"/>
      <c r="WKW250" s="389"/>
      <c r="WKX250" s="389"/>
      <c r="WKY250" s="333"/>
      <c r="WKZ250" s="334"/>
      <c r="WLA250" s="389"/>
      <c r="WLB250" s="224"/>
      <c r="WLC250" s="224"/>
      <c r="WLD250" s="335"/>
      <c r="WLE250" s="335"/>
      <c r="WLF250" s="224"/>
      <c r="WLG250" s="389"/>
      <c r="WLH250" s="389"/>
      <c r="WLI250" s="333"/>
      <c r="WLJ250" s="334"/>
      <c r="WLK250" s="389"/>
      <c r="WLL250" s="224"/>
      <c r="WLM250" s="224"/>
      <c r="WLN250" s="335"/>
      <c r="WLO250" s="335"/>
      <c r="WLP250" s="224"/>
      <c r="WLQ250" s="389"/>
      <c r="WLR250" s="389"/>
      <c r="WLS250" s="333"/>
      <c r="WLT250" s="334"/>
      <c r="WLU250" s="389"/>
      <c r="WLV250" s="224"/>
      <c r="WLW250" s="224"/>
      <c r="WLX250" s="335"/>
      <c r="WLY250" s="335"/>
      <c r="WLZ250" s="224"/>
      <c r="WMA250" s="389"/>
      <c r="WMB250" s="389"/>
      <c r="WMC250" s="333"/>
      <c r="WMD250" s="334"/>
      <c r="WME250" s="389"/>
      <c r="WMF250" s="224"/>
      <c r="WMG250" s="224"/>
      <c r="WMH250" s="335"/>
      <c r="WMI250" s="335"/>
      <c r="WMJ250" s="224"/>
      <c r="WMK250" s="389"/>
      <c r="WML250" s="389"/>
      <c r="WMM250" s="333"/>
      <c r="WMN250" s="334"/>
      <c r="WMO250" s="389"/>
      <c r="WMP250" s="224"/>
      <c r="WMQ250" s="224"/>
      <c r="WMR250" s="335"/>
      <c r="WMS250" s="335"/>
      <c r="WMT250" s="224"/>
      <c r="WMU250" s="389"/>
      <c r="WMV250" s="389"/>
      <c r="WMW250" s="333"/>
      <c r="WMX250" s="334"/>
      <c r="WMY250" s="389"/>
      <c r="WMZ250" s="224"/>
      <c r="WNA250" s="224"/>
      <c r="WNB250" s="335"/>
      <c r="WNC250" s="335"/>
      <c r="WND250" s="224"/>
      <c r="WNE250" s="389"/>
      <c r="WNF250" s="389"/>
      <c r="WNG250" s="333"/>
      <c r="WNH250" s="334"/>
      <c r="WNI250" s="389"/>
      <c r="WNJ250" s="224"/>
      <c r="WNK250" s="224"/>
      <c r="WNL250" s="335"/>
      <c r="WNM250" s="335"/>
      <c r="WNN250" s="224"/>
      <c r="WNO250" s="389"/>
      <c r="WNP250" s="389"/>
      <c r="WNQ250" s="333"/>
      <c r="WNR250" s="334"/>
      <c r="WNS250" s="389"/>
      <c r="WNT250" s="224"/>
      <c r="WNU250" s="224"/>
      <c r="WNV250" s="335"/>
      <c r="WNW250" s="335"/>
      <c r="WNX250" s="224"/>
      <c r="WNY250" s="389"/>
      <c r="WNZ250" s="389"/>
      <c r="WOA250" s="333"/>
      <c r="WOB250" s="334"/>
      <c r="WOC250" s="389"/>
      <c r="WOD250" s="224"/>
      <c r="WOE250" s="224"/>
      <c r="WOF250" s="335"/>
      <c r="WOG250" s="335"/>
      <c r="WOH250" s="224"/>
      <c r="WOI250" s="389"/>
      <c r="WOJ250" s="389"/>
      <c r="WOK250" s="333"/>
      <c r="WOL250" s="334"/>
      <c r="WOM250" s="389"/>
      <c r="WON250" s="224"/>
      <c r="WOO250" s="224"/>
      <c r="WOP250" s="335"/>
      <c r="WOQ250" s="335"/>
      <c r="WOR250" s="224"/>
      <c r="WOS250" s="389"/>
      <c r="WOT250" s="389"/>
      <c r="WOU250" s="333"/>
      <c r="WOV250" s="334"/>
      <c r="WOW250" s="389"/>
      <c r="WOX250" s="224"/>
      <c r="WOY250" s="224"/>
      <c r="WOZ250" s="335"/>
      <c r="WPA250" s="335"/>
      <c r="WPB250" s="224"/>
      <c r="WPC250" s="389"/>
      <c r="WPD250" s="389"/>
      <c r="WPE250" s="333"/>
      <c r="WPF250" s="334"/>
      <c r="WPG250" s="389"/>
      <c r="WPH250" s="224"/>
      <c r="WPI250" s="224"/>
      <c r="WPJ250" s="335"/>
      <c r="WPK250" s="335"/>
      <c r="WPL250" s="224"/>
      <c r="WPM250" s="389"/>
      <c r="WPN250" s="389"/>
      <c r="WPO250" s="333"/>
      <c r="WPP250" s="334"/>
      <c r="WPQ250" s="389"/>
      <c r="WPR250" s="224"/>
      <c r="WPS250" s="224"/>
      <c r="WPT250" s="335"/>
      <c r="WPU250" s="335"/>
      <c r="WPV250" s="224"/>
      <c r="WPW250" s="389"/>
      <c r="WPX250" s="389"/>
      <c r="WPY250" s="333"/>
      <c r="WPZ250" s="334"/>
      <c r="WQA250" s="389"/>
      <c r="WQB250" s="224"/>
      <c r="WQC250" s="224"/>
      <c r="WQD250" s="335"/>
      <c r="WQE250" s="335"/>
      <c r="WQF250" s="224"/>
      <c r="WQG250" s="389"/>
      <c r="WQH250" s="389"/>
      <c r="WQI250" s="333"/>
      <c r="WQJ250" s="334"/>
      <c r="WQK250" s="389"/>
      <c r="WQL250" s="224"/>
      <c r="WQM250" s="224"/>
      <c r="WQN250" s="335"/>
      <c r="WQO250" s="335"/>
      <c r="WQP250" s="224"/>
      <c r="WQQ250" s="389"/>
      <c r="WQR250" s="389"/>
      <c r="WQS250" s="333"/>
      <c r="WQT250" s="334"/>
      <c r="WQU250" s="389"/>
      <c r="WQV250" s="224"/>
      <c r="WQW250" s="224"/>
      <c r="WQX250" s="335"/>
      <c r="WQY250" s="335"/>
      <c r="WQZ250" s="224"/>
      <c r="WRA250" s="389"/>
      <c r="WRB250" s="389"/>
      <c r="WRC250" s="333"/>
      <c r="WRD250" s="334"/>
      <c r="WRE250" s="389"/>
      <c r="WRF250" s="224"/>
      <c r="WRG250" s="224"/>
      <c r="WRH250" s="335"/>
      <c r="WRI250" s="335"/>
      <c r="WRJ250" s="224"/>
      <c r="WRK250" s="389"/>
      <c r="WRL250" s="389"/>
      <c r="WRM250" s="333"/>
      <c r="WRN250" s="334"/>
      <c r="WRO250" s="389"/>
      <c r="WRP250" s="224"/>
      <c r="WRQ250" s="224"/>
      <c r="WRR250" s="335"/>
      <c r="WRS250" s="335"/>
      <c r="WRT250" s="224"/>
      <c r="WRU250" s="389"/>
      <c r="WRV250" s="389"/>
      <c r="WRW250" s="333"/>
      <c r="WRX250" s="334"/>
      <c r="WRY250" s="389"/>
      <c r="WRZ250" s="224"/>
      <c r="WSA250" s="224"/>
      <c r="WSB250" s="335"/>
      <c r="WSC250" s="335"/>
      <c r="WSD250" s="224"/>
      <c r="WSE250" s="389"/>
      <c r="WSF250" s="389"/>
      <c r="WSG250" s="333"/>
      <c r="WSH250" s="334"/>
      <c r="WSI250" s="389"/>
      <c r="WSJ250" s="224"/>
      <c r="WSK250" s="224"/>
      <c r="WSL250" s="335"/>
      <c r="WSM250" s="335"/>
      <c r="WSN250" s="224"/>
      <c r="WSO250" s="389"/>
      <c r="WSP250" s="389"/>
      <c r="WSQ250" s="333"/>
      <c r="WSR250" s="334"/>
      <c r="WSS250" s="389"/>
      <c r="WST250" s="224"/>
      <c r="WSU250" s="224"/>
      <c r="WSV250" s="335"/>
      <c r="WSW250" s="335"/>
      <c r="WSX250" s="224"/>
      <c r="WSY250" s="389"/>
      <c r="WSZ250" s="389"/>
      <c r="WTA250" s="333"/>
      <c r="WTB250" s="334"/>
      <c r="WTC250" s="389"/>
      <c r="WTD250" s="224"/>
      <c r="WTE250" s="224"/>
      <c r="WTF250" s="335"/>
      <c r="WTG250" s="335"/>
      <c r="WTH250" s="224"/>
      <c r="WTI250" s="389"/>
      <c r="WTJ250" s="389"/>
      <c r="WTK250" s="333"/>
      <c r="WTL250" s="334"/>
      <c r="WTM250" s="389"/>
      <c r="WTN250" s="224"/>
      <c r="WTO250" s="224"/>
      <c r="WTP250" s="335"/>
      <c r="WTQ250" s="335"/>
      <c r="WTR250" s="224"/>
      <c r="WTS250" s="389"/>
      <c r="WTT250" s="389"/>
      <c r="WTU250" s="333"/>
      <c r="WTV250" s="334"/>
      <c r="WTW250" s="389"/>
      <c r="WTX250" s="224"/>
      <c r="WTY250" s="224"/>
      <c r="WTZ250" s="335"/>
      <c r="WUA250" s="335"/>
      <c r="WUB250" s="224"/>
      <c r="WUC250" s="389"/>
      <c r="WUD250" s="389"/>
      <c r="WUE250" s="333"/>
      <c r="WUF250" s="334"/>
      <c r="WUG250" s="389"/>
      <c r="WUH250" s="224"/>
      <c r="WUI250" s="224"/>
      <c r="WUJ250" s="335"/>
      <c r="WUK250" s="335"/>
      <c r="WUL250" s="224"/>
      <c r="WUM250" s="389"/>
      <c r="WUN250" s="389"/>
      <c r="WUO250" s="333"/>
      <c r="WUP250" s="334"/>
      <c r="WUQ250" s="389"/>
      <c r="WUR250" s="224"/>
      <c r="WUS250" s="224"/>
      <c r="WUT250" s="335"/>
      <c r="WUU250" s="335"/>
      <c r="WUV250" s="224"/>
      <c r="WUW250" s="389"/>
      <c r="WUX250" s="389"/>
      <c r="WUY250" s="333"/>
      <c r="WUZ250" s="334"/>
      <c r="WVA250" s="389"/>
      <c r="WVB250" s="224"/>
      <c r="WVC250" s="224"/>
      <c r="WVD250" s="335"/>
      <c r="WVE250" s="335"/>
      <c r="WVF250" s="224"/>
      <c r="WVG250" s="389"/>
      <c r="WVH250" s="389"/>
      <c r="WVI250" s="333"/>
      <c r="WVJ250" s="334"/>
      <c r="WVK250" s="389"/>
      <c r="WVL250" s="224"/>
      <c r="WVM250" s="224"/>
      <c r="WVN250" s="335"/>
      <c r="WVO250" s="335"/>
      <c r="WVP250" s="224"/>
      <c r="WVQ250" s="389"/>
      <c r="WVR250" s="389"/>
      <c r="WVS250" s="333"/>
      <c r="WVT250" s="334"/>
      <c r="WVU250" s="389"/>
      <c r="WVV250" s="224"/>
      <c r="WVW250" s="224"/>
      <c r="WVX250" s="335"/>
      <c r="WVY250" s="335"/>
      <c r="WVZ250" s="224"/>
      <c r="WWA250" s="389"/>
      <c r="WWB250" s="389"/>
      <c r="WWC250" s="333"/>
      <c r="WWD250" s="334"/>
      <c r="WWE250" s="389"/>
      <c r="WWF250" s="224"/>
      <c r="WWG250" s="224"/>
      <c r="WWH250" s="335"/>
      <c r="WWI250" s="335"/>
      <c r="WWJ250" s="224"/>
      <c r="WWK250" s="389"/>
      <c r="WWL250" s="389"/>
      <c r="WWM250" s="333"/>
      <c r="WWN250" s="334"/>
      <c r="WWO250" s="389"/>
      <c r="WWP250" s="224"/>
      <c r="WWQ250" s="224"/>
      <c r="WWR250" s="335"/>
      <c r="WWS250" s="335"/>
      <c r="WWT250" s="224"/>
      <c r="WWU250" s="389"/>
      <c r="WWV250" s="389"/>
      <c r="WWW250" s="333"/>
      <c r="WWX250" s="334"/>
      <c r="WWY250" s="389"/>
      <c r="WWZ250" s="224"/>
      <c r="WXA250" s="224"/>
      <c r="WXB250" s="335"/>
      <c r="WXC250" s="335"/>
      <c r="WXD250" s="224"/>
      <c r="WXE250" s="389"/>
      <c r="WXF250" s="389"/>
      <c r="WXG250" s="333"/>
      <c r="WXH250" s="334"/>
      <c r="WXI250" s="389"/>
      <c r="WXJ250" s="224"/>
      <c r="WXK250" s="224"/>
      <c r="WXL250" s="335"/>
      <c r="WXM250" s="335"/>
      <c r="WXN250" s="224"/>
      <c r="WXO250" s="389"/>
      <c r="WXP250" s="389"/>
      <c r="WXQ250" s="333"/>
      <c r="WXR250" s="334"/>
      <c r="WXS250" s="389"/>
      <c r="WXT250" s="224"/>
      <c r="WXU250" s="224"/>
      <c r="WXV250" s="335"/>
      <c r="WXW250" s="335"/>
      <c r="WXX250" s="224"/>
      <c r="WXY250" s="389"/>
      <c r="WXZ250" s="389"/>
      <c r="WYA250" s="333"/>
      <c r="WYB250" s="334"/>
      <c r="WYC250" s="389"/>
      <c r="WYD250" s="224"/>
      <c r="WYE250" s="224"/>
      <c r="WYF250" s="335"/>
      <c r="WYG250" s="335"/>
      <c r="WYH250" s="224"/>
      <c r="WYI250" s="389"/>
      <c r="WYJ250" s="389"/>
      <c r="WYK250" s="333"/>
      <c r="WYL250" s="334"/>
      <c r="WYM250" s="389"/>
      <c r="WYN250" s="224"/>
      <c r="WYO250" s="224"/>
      <c r="WYP250" s="335"/>
      <c r="WYQ250" s="335"/>
      <c r="WYR250" s="224"/>
      <c r="WYS250" s="389"/>
      <c r="WYT250" s="389"/>
      <c r="WYU250" s="333"/>
      <c r="WYV250" s="334"/>
      <c r="WYW250" s="389"/>
      <c r="WYX250" s="224"/>
      <c r="WYY250" s="224"/>
      <c r="WYZ250" s="335"/>
      <c r="WZA250" s="335"/>
      <c r="WZB250" s="224"/>
      <c r="WZC250" s="389"/>
      <c r="WZD250" s="389"/>
      <c r="WZE250" s="333"/>
      <c r="WZF250" s="334"/>
      <c r="WZG250" s="389"/>
      <c r="WZH250" s="224"/>
      <c r="WZI250" s="224"/>
      <c r="WZJ250" s="335"/>
      <c r="WZK250" s="335"/>
      <c r="WZL250" s="224"/>
      <c r="WZM250" s="389"/>
      <c r="WZN250" s="389"/>
      <c r="WZO250" s="333"/>
      <c r="WZP250" s="334"/>
      <c r="WZQ250" s="389"/>
      <c r="WZR250" s="224"/>
      <c r="WZS250" s="224"/>
      <c r="WZT250" s="335"/>
      <c r="WZU250" s="335"/>
      <c r="WZV250" s="224"/>
      <c r="WZW250" s="389"/>
      <c r="WZX250" s="389"/>
      <c r="WZY250" s="333"/>
      <c r="WZZ250" s="334"/>
      <c r="XAA250" s="389"/>
      <c r="XAB250" s="224"/>
      <c r="XAC250" s="224"/>
      <c r="XAD250" s="335"/>
      <c r="XAE250" s="335"/>
      <c r="XAF250" s="224"/>
      <c r="XAG250" s="389"/>
      <c r="XAH250" s="389"/>
      <c r="XAI250" s="333"/>
      <c r="XAJ250" s="334"/>
      <c r="XAK250" s="389"/>
      <c r="XAL250" s="224"/>
      <c r="XAM250" s="224"/>
      <c r="XAN250" s="335"/>
      <c r="XAO250" s="335"/>
      <c r="XAP250" s="224"/>
      <c r="XAQ250" s="389"/>
      <c r="XAR250" s="389"/>
      <c r="XAS250" s="333"/>
      <c r="XAT250" s="334"/>
      <c r="XAU250" s="389"/>
      <c r="XAV250" s="224"/>
      <c r="XAW250" s="224"/>
      <c r="XAX250" s="335"/>
      <c r="XAY250" s="335"/>
      <c r="XAZ250" s="224"/>
      <c r="XBA250" s="389"/>
      <c r="XBB250" s="389"/>
      <c r="XBC250" s="333"/>
      <c r="XBD250" s="334"/>
      <c r="XBE250" s="389"/>
      <c r="XBF250" s="224"/>
      <c r="XBG250" s="224"/>
      <c r="XBH250" s="335"/>
      <c r="XBI250" s="335"/>
      <c r="XBJ250" s="224"/>
      <c r="XBK250" s="389"/>
      <c r="XBL250" s="389"/>
      <c r="XBM250" s="333"/>
      <c r="XBN250" s="334"/>
      <c r="XBO250" s="389"/>
      <c r="XBP250" s="224"/>
      <c r="XBQ250" s="224"/>
      <c r="XBR250" s="335"/>
      <c r="XBS250" s="335"/>
      <c r="XBT250" s="224"/>
      <c r="XBU250" s="389"/>
      <c r="XBV250" s="389"/>
      <c r="XBW250" s="333"/>
      <c r="XBX250" s="334"/>
      <c r="XBY250" s="389"/>
      <c r="XBZ250" s="224"/>
      <c r="XCA250" s="224"/>
      <c r="XCB250" s="335"/>
      <c r="XCC250" s="335"/>
      <c r="XCD250" s="224"/>
      <c r="XCE250" s="389"/>
      <c r="XCF250" s="389"/>
      <c r="XCG250" s="333"/>
      <c r="XCH250" s="334"/>
      <c r="XCI250" s="389"/>
      <c r="XCJ250" s="224"/>
      <c r="XCK250" s="224"/>
      <c r="XCL250" s="335"/>
      <c r="XCM250" s="335"/>
      <c r="XCN250" s="224"/>
      <c r="XCO250" s="389"/>
      <c r="XCP250" s="389"/>
      <c r="XCQ250" s="333"/>
      <c r="XCR250" s="334"/>
      <c r="XCS250" s="389"/>
      <c r="XCT250" s="224"/>
      <c r="XCU250" s="224"/>
      <c r="XCV250" s="335"/>
      <c r="XCW250" s="335"/>
      <c r="XCX250" s="224"/>
      <c r="XCY250" s="389"/>
      <c r="XCZ250" s="389"/>
      <c r="XDA250" s="333"/>
      <c r="XDB250" s="334"/>
      <c r="XDC250" s="389"/>
      <c r="XDD250" s="224"/>
      <c r="XDE250" s="224"/>
      <c r="XDF250" s="335"/>
      <c r="XDG250" s="335"/>
      <c r="XDH250" s="224"/>
      <c r="XDI250" s="389"/>
      <c r="XDJ250" s="389"/>
      <c r="XDK250" s="333"/>
      <c r="XDL250" s="334"/>
      <c r="XDM250" s="389"/>
      <c r="XDN250" s="224"/>
      <c r="XDO250" s="224"/>
      <c r="XDP250" s="335"/>
      <c r="XDQ250" s="335"/>
      <c r="XDR250" s="224"/>
      <c r="XDS250" s="389"/>
      <c r="XDT250" s="389"/>
      <c r="XDU250" s="333"/>
      <c r="XDV250" s="334"/>
      <c r="XDW250" s="389"/>
      <c r="XDX250" s="224"/>
      <c r="XDY250" s="224"/>
      <c r="XDZ250" s="335"/>
      <c r="XEA250" s="335"/>
      <c r="XEB250" s="224"/>
      <c r="XEC250" s="389"/>
      <c r="XED250" s="389"/>
      <c r="XEE250" s="333"/>
      <c r="XEF250" s="334"/>
      <c r="XEG250" s="389"/>
      <c r="XEH250" s="224"/>
      <c r="XEI250" s="224"/>
      <c r="XEJ250" s="335"/>
      <c r="XEK250" s="335"/>
      <c r="XEL250" s="224"/>
      <c r="XEM250" s="389"/>
      <c r="XEN250" s="389"/>
      <c r="XEO250" s="333"/>
      <c r="XEP250" s="334"/>
    </row>
    <row r="251" spans="1:16370" s="317" customFormat="1" ht="39" customHeight="1">
      <c r="A251" s="318">
        <v>91844</v>
      </c>
      <c r="B251" s="318" t="s">
        <v>16</v>
      </c>
      <c r="C251" s="318" t="s">
        <v>2572</v>
      </c>
      <c r="D251" s="548" t="s">
        <v>2400</v>
      </c>
      <c r="E251" s="318" t="s">
        <v>492</v>
      </c>
      <c r="F251" s="306">
        <v>1372</v>
      </c>
      <c r="G251" s="320">
        <f t="shared" ref="G251:G256" si="69">$J$4</f>
        <v>0.24940000000000001</v>
      </c>
      <c r="H251" s="319"/>
      <c r="I251" s="537">
        <f t="shared" si="65"/>
        <v>0</v>
      </c>
      <c r="J251" s="319">
        <f t="shared" ref="J251:J256" si="70">F251*I251</f>
        <v>0</v>
      </c>
    </row>
    <row r="252" spans="1:16370" s="317" customFormat="1" ht="39" customHeight="1">
      <c r="A252" s="318">
        <v>91847</v>
      </c>
      <c r="B252" s="318" t="s">
        <v>16</v>
      </c>
      <c r="C252" s="318" t="s">
        <v>2573</v>
      </c>
      <c r="D252" s="548" t="s">
        <v>2401</v>
      </c>
      <c r="E252" s="318" t="s">
        <v>492</v>
      </c>
      <c r="F252" s="306">
        <v>580</v>
      </c>
      <c r="G252" s="320">
        <f t="shared" si="69"/>
        <v>0.24940000000000001</v>
      </c>
      <c r="H252" s="319"/>
      <c r="I252" s="537">
        <f t="shared" si="65"/>
        <v>0</v>
      </c>
      <c r="J252" s="319">
        <f t="shared" si="70"/>
        <v>0</v>
      </c>
    </row>
    <row r="253" spans="1:16370" s="317" customFormat="1" ht="30.75" customHeight="1">
      <c r="A253" s="318">
        <v>97667</v>
      </c>
      <c r="B253" s="318" t="s">
        <v>16</v>
      </c>
      <c r="C253" s="318" t="s">
        <v>2574</v>
      </c>
      <c r="D253" s="548" t="s">
        <v>2402</v>
      </c>
      <c r="E253" s="318" t="s">
        <v>492</v>
      </c>
      <c r="F253" s="306">
        <v>78.8</v>
      </c>
      <c r="G253" s="320">
        <f t="shared" si="69"/>
        <v>0.24940000000000001</v>
      </c>
      <c r="H253" s="319"/>
      <c r="I253" s="537">
        <f t="shared" si="65"/>
        <v>0</v>
      </c>
      <c r="J253" s="319">
        <f t="shared" si="70"/>
        <v>0</v>
      </c>
    </row>
    <row r="254" spans="1:16370" s="317" customFormat="1" ht="30.75" customHeight="1">
      <c r="A254" s="318">
        <v>97668</v>
      </c>
      <c r="B254" s="318" t="s">
        <v>16</v>
      </c>
      <c r="C254" s="318" t="s">
        <v>2575</v>
      </c>
      <c r="D254" s="548" t="s">
        <v>2403</v>
      </c>
      <c r="E254" s="318" t="s">
        <v>492</v>
      </c>
      <c r="F254" s="306">
        <v>41.6</v>
      </c>
      <c r="G254" s="320">
        <f t="shared" si="69"/>
        <v>0.24940000000000001</v>
      </c>
      <c r="H254" s="319"/>
      <c r="I254" s="537">
        <f t="shared" si="65"/>
        <v>0</v>
      </c>
      <c r="J254" s="319">
        <f t="shared" si="70"/>
        <v>0</v>
      </c>
    </row>
    <row r="255" spans="1:16370" s="317" customFormat="1" ht="30.75" customHeight="1">
      <c r="A255" s="318">
        <v>97669</v>
      </c>
      <c r="B255" s="318" t="s">
        <v>16</v>
      </c>
      <c r="C255" s="318" t="s">
        <v>2576</v>
      </c>
      <c r="D255" s="548" t="s">
        <v>2404</v>
      </c>
      <c r="E255" s="318" t="s">
        <v>492</v>
      </c>
      <c r="F255" s="306">
        <v>49</v>
      </c>
      <c r="G255" s="320">
        <f t="shared" si="69"/>
        <v>0.24940000000000001</v>
      </c>
      <c r="H255" s="319"/>
      <c r="I255" s="537">
        <f t="shared" si="65"/>
        <v>0</v>
      </c>
      <c r="J255" s="319">
        <f t="shared" si="70"/>
        <v>0</v>
      </c>
    </row>
    <row r="256" spans="1:16370" s="317" customFormat="1" ht="30.75" customHeight="1">
      <c r="A256" s="318">
        <v>97670</v>
      </c>
      <c r="B256" s="318" t="s">
        <v>16</v>
      </c>
      <c r="C256" s="318" t="s">
        <v>2577</v>
      </c>
      <c r="D256" s="548" t="s">
        <v>2405</v>
      </c>
      <c r="E256" s="318" t="s">
        <v>492</v>
      </c>
      <c r="F256" s="306">
        <v>98.9</v>
      </c>
      <c r="G256" s="320">
        <f t="shared" si="69"/>
        <v>0.24940000000000001</v>
      </c>
      <c r="H256" s="319"/>
      <c r="I256" s="537">
        <f t="shared" si="65"/>
        <v>0</v>
      </c>
      <c r="J256" s="319">
        <f t="shared" si="70"/>
        <v>0</v>
      </c>
    </row>
    <row r="257" spans="1:16370" s="210" customFormat="1" ht="18" customHeight="1">
      <c r="A257" s="75"/>
      <c r="B257" s="75"/>
      <c r="C257" s="93" t="s">
        <v>1927</v>
      </c>
      <c r="D257" s="103" t="s">
        <v>525</v>
      </c>
      <c r="E257" s="75"/>
      <c r="F257" s="328"/>
      <c r="G257" s="328"/>
      <c r="H257" s="319"/>
      <c r="I257" s="537"/>
      <c r="J257" s="328"/>
      <c r="K257" s="372"/>
      <c r="L257" s="224"/>
      <c r="M257" s="224"/>
      <c r="N257" s="335"/>
      <c r="O257" s="335"/>
      <c r="P257" s="224"/>
      <c r="Q257" s="372"/>
      <c r="R257" s="372"/>
      <c r="S257" s="333"/>
      <c r="T257" s="334"/>
      <c r="U257" s="372"/>
      <c r="V257" s="224"/>
      <c r="W257" s="224"/>
      <c r="X257" s="335"/>
      <c r="Y257" s="335"/>
      <c r="Z257" s="224"/>
      <c r="AA257" s="372"/>
      <c r="AB257" s="372"/>
      <c r="AC257" s="333"/>
      <c r="AD257" s="334"/>
      <c r="AE257" s="372"/>
      <c r="AF257" s="224"/>
      <c r="AG257" s="224"/>
      <c r="AH257" s="335"/>
      <c r="AI257" s="335"/>
      <c r="AJ257" s="224"/>
      <c r="AK257" s="372"/>
      <c r="AL257" s="372"/>
      <c r="AM257" s="333"/>
      <c r="AN257" s="334"/>
      <c r="AO257" s="372"/>
      <c r="AP257" s="224"/>
      <c r="AQ257" s="224"/>
      <c r="AR257" s="335"/>
      <c r="AS257" s="335"/>
      <c r="AT257" s="224"/>
      <c r="AU257" s="372"/>
      <c r="AV257" s="372"/>
      <c r="AW257" s="333"/>
      <c r="AX257" s="334"/>
      <c r="AY257" s="372"/>
      <c r="AZ257" s="224"/>
      <c r="BA257" s="224"/>
      <c r="BB257" s="335"/>
      <c r="BC257" s="335"/>
      <c r="BD257" s="224"/>
      <c r="BE257" s="372"/>
      <c r="BF257" s="372"/>
      <c r="BG257" s="333"/>
      <c r="BH257" s="334"/>
      <c r="BI257" s="372"/>
      <c r="BJ257" s="224"/>
      <c r="BK257" s="224"/>
      <c r="BL257" s="335"/>
      <c r="BM257" s="335"/>
      <c r="BN257" s="224"/>
      <c r="BO257" s="372"/>
      <c r="BP257" s="372"/>
      <c r="BQ257" s="333"/>
      <c r="BR257" s="334"/>
      <c r="BS257" s="372"/>
      <c r="BT257" s="224"/>
      <c r="BU257" s="224"/>
      <c r="BV257" s="335"/>
      <c r="BW257" s="335"/>
      <c r="BX257" s="224"/>
      <c r="BY257" s="372"/>
      <c r="BZ257" s="372"/>
      <c r="CA257" s="333"/>
      <c r="CB257" s="334"/>
      <c r="CC257" s="372"/>
      <c r="CD257" s="224"/>
      <c r="CE257" s="224"/>
      <c r="CF257" s="335"/>
      <c r="CG257" s="335"/>
      <c r="CH257" s="224"/>
      <c r="CI257" s="372"/>
      <c r="CJ257" s="372"/>
      <c r="CK257" s="333"/>
      <c r="CL257" s="334"/>
      <c r="CM257" s="372"/>
      <c r="CN257" s="224"/>
      <c r="CO257" s="224"/>
      <c r="CP257" s="335"/>
      <c r="CQ257" s="335"/>
      <c r="CR257" s="224"/>
      <c r="CS257" s="372"/>
      <c r="CT257" s="372"/>
      <c r="CU257" s="333"/>
      <c r="CV257" s="334"/>
      <c r="CW257" s="372"/>
      <c r="CX257" s="224"/>
      <c r="CY257" s="224"/>
      <c r="CZ257" s="335"/>
      <c r="DA257" s="335"/>
      <c r="DB257" s="224"/>
      <c r="DC257" s="372"/>
      <c r="DD257" s="372"/>
      <c r="DE257" s="333"/>
      <c r="DF257" s="334"/>
      <c r="DG257" s="372"/>
      <c r="DH257" s="224"/>
      <c r="DI257" s="224"/>
      <c r="DJ257" s="335"/>
      <c r="DK257" s="335"/>
      <c r="DL257" s="224"/>
      <c r="DM257" s="372"/>
      <c r="DN257" s="372"/>
      <c r="DO257" s="333"/>
      <c r="DP257" s="334"/>
      <c r="DQ257" s="372"/>
      <c r="DR257" s="224"/>
      <c r="DS257" s="224"/>
      <c r="DT257" s="335"/>
      <c r="DU257" s="335"/>
      <c r="DV257" s="224"/>
      <c r="DW257" s="372"/>
      <c r="DX257" s="372"/>
      <c r="DY257" s="333"/>
      <c r="DZ257" s="334"/>
      <c r="EA257" s="372"/>
      <c r="EB257" s="224"/>
      <c r="EC257" s="224"/>
      <c r="ED257" s="335"/>
      <c r="EE257" s="335"/>
      <c r="EF257" s="224"/>
      <c r="EG257" s="372"/>
      <c r="EH257" s="372"/>
      <c r="EI257" s="333"/>
      <c r="EJ257" s="334"/>
      <c r="EK257" s="372"/>
      <c r="EL257" s="224"/>
      <c r="EM257" s="224"/>
      <c r="EN257" s="335"/>
      <c r="EO257" s="335"/>
      <c r="EP257" s="224"/>
      <c r="EQ257" s="372"/>
      <c r="ER257" s="372"/>
      <c r="ES257" s="333"/>
      <c r="ET257" s="334"/>
      <c r="EU257" s="372"/>
      <c r="EV257" s="224"/>
      <c r="EW257" s="224"/>
      <c r="EX257" s="335"/>
      <c r="EY257" s="335"/>
      <c r="EZ257" s="224"/>
      <c r="FA257" s="372"/>
      <c r="FB257" s="372"/>
      <c r="FC257" s="333"/>
      <c r="FD257" s="334"/>
      <c r="FE257" s="372"/>
      <c r="FF257" s="224"/>
      <c r="FG257" s="224"/>
      <c r="FH257" s="335"/>
      <c r="FI257" s="335"/>
      <c r="FJ257" s="224"/>
      <c r="FK257" s="372"/>
      <c r="FL257" s="372"/>
      <c r="FM257" s="333"/>
      <c r="FN257" s="334"/>
      <c r="FO257" s="372"/>
      <c r="FP257" s="224"/>
      <c r="FQ257" s="224"/>
      <c r="FR257" s="335"/>
      <c r="FS257" s="335"/>
      <c r="FT257" s="224"/>
      <c r="FU257" s="372"/>
      <c r="FV257" s="372"/>
      <c r="FW257" s="333"/>
      <c r="FX257" s="334"/>
      <c r="FY257" s="372"/>
      <c r="FZ257" s="224"/>
      <c r="GA257" s="224"/>
      <c r="GB257" s="335"/>
      <c r="GC257" s="335"/>
      <c r="GD257" s="224"/>
      <c r="GE257" s="372"/>
      <c r="GF257" s="372"/>
      <c r="GG257" s="333"/>
      <c r="GH257" s="334"/>
      <c r="GI257" s="372"/>
      <c r="GJ257" s="224"/>
      <c r="GK257" s="224"/>
      <c r="GL257" s="335"/>
      <c r="GM257" s="335"/>
      <c r="GN257" s="224"/>
      <c r="GO257" s="372"/>
      <c r="GP257" s="372"/>
      <c r="GQ257" s="333"/>
      <c r="GR257" s="334"/>
      <c r="GS257" s="372"/>
      <c r="GT257" s="224"/>
      <c r="GU257" s="224"/>
      <c r="GV257" s="335"/>
      <c r="GW257" s="335"/>
      <c r="GX257" s="224"/>
      <c r="GY257" s="372"/>
      <c r="GZ257" s="372"/>
      <c r="HA257" s="333"/>
      <c r="HB257" s="334"/>
      <c r="HC257" s="372"/>
      <c r="HD257" s="224"/>
      <c r="HE257" s="224"/>
      <c r="HF257" s="335"/>
      <c r="HG257" s="335"/>
      <c r="HH257" s="224"/>
      <c r="HI257" s="372"/>
      <c r="HJ257" s="372"/>
      <c r="HK257" s="333"/>
      <c r="HL257" s="334"/>
      <c r="HM257" s="372"/>
      <c r="HN257" s="224"/>
      <c r="HO257" s="224"/>
      <c r="HP257" s="335"/>
      <c r="HQ257" s="335"/>
      <c r="HR257" s="224"/>
      <c r="HS257" s="372"/>
      <c r="HT257" s="372"/>
      <c r="HU257" s="333"/>
      <c r="HV257" s="334"/>
      <c r="HW257" s="372"/>
      <c r="HX257" s="224"/>
      <c r="HY257" s="224"/>
      <c r="HZ257" s="335"/>
      <c r="IA257" s="335"/>
      <c r="IB257" s="224"/>
      <c r="IC257" s="372"/>
      <c r="ID257" s="372"/>
      <c r="IE257" s="333"/>
      <c r="IF257" s="334"/>
      <c r="IG257" s="372"/>
      <c r="IH257" s="224"/>
      <c r="II257" s="224"/>
      <c r="IJ257" s="335"/>
      <c r="IK257" s="335"/>
      <c r="IL257" s="224"/>
      <c r="IM257" s="372"/>
      <c r="IN257" s="372"/>
      <c r="IO257" s="333"/>
      <c r="IP257" s="334"/>
      <c r="IQ257" s="372"/>
      <c r="IR257" s="224"/>
      <c r="IS257" s="224"/>
      <c r="IT257" s="335"/>
      <c r="IU257" s="335"/>
      <c r="IV257" s="224"/>
      <c r="IW257" s="372"/>
      <c r="IX257" s="372"/>
      <c r="IY257" s="333"/>
      <c r="IZ257" s="334"/>
      <c r="JA257" s="372"/>
      <c r="JB257" s="224"/>
      <c r="JC257" s="224"/>
      <c r="JD257" s="335"/>
      <c r="JE257" s="335"/>
      <c r="JF257" s="224"/>
      <c r="JG257" s="372"/>
      <c r="JH257" s="372"/>
      <c r="JI257" s="333"/>
      <c r="JJ257" s="334"/>
      <c r="JK257" s="372"/>
      <c r="JL257" s="224"/>
      <c r="JM257" s="224"/>
      <c r="JN257" s="335"/>
      <c r="JO257" s="335"/>
      <c r="JP257" s="224"/>
      <c r="JQ257" s="372"/>
      <c r="JR257" s="372"/>
      <c r="JS257" s="333"/>
      <c r="JT257" s="334"/>
      <c r="JU257" s="372"/>
      <c r="JV257" s="224"/>
      <c r="JW257" s="224"/>
      <c r="JX257" s="335"/>
      <c r="JY257" s="335"/>
      <c r="JZ257" s="224"/>
      <c r="KA257" s="372"/>
      <c r="KB257" s="372"/>
      <c r="KC257" s="333"/>
      <c r="KD257" s="334"/>
      <c r="KE257" s="372"/>
      <c r="KF257" s="224"/>
      <c r="KG257" s="224"/>
      <c r="KH257" s="335"/>
      <c r="KI257" s="335"/>
      <c r="KJ257" s="224"/>
      <c r="KK257" s="372"/>
      <c r="KL257" s="372"/>
      <c r="KM257" s="333"/>
      <c r="KN257" s="334"/>
      <c r="KO257" s="372"/>
      <c r="KP257" s="224"/>
      <c r="KQ257" s="224"/>
      <c r="KR257" s="335"/>
      <c r="KS257" s="335"/>
      <c r="KT257" s="224"/>
      <c r="KU257" s="372"/>
      <c r="KV257" s="372"/>
      <c r="KW257" s="333"/>
      <c r="KX257" s="334"/>
      <c r="KY257" s="372"/>
      <c r="KZ257" s="224"/>
      <c r="LA257" s="224"/>
      <c r="LB257" s="335"/>
      <c r="LC257" s="335"/>
      <c r="LD257" s="224"/>
      <c r="LE257" s="372"/>
      <c r="LF257" s="372"/>
      <c r="LG257" s="333"/>
      <c r="LH257" s="334"/>
      <c r="LI257" s="372"/>
      <c r="LJ257" s="224"/>
      <c r="LK257" s="224"/>
      <c r="LL257" s="335"/>
      <c r="LM257" s="335"/>
      <c r="LN257" s="224"/>
      <c r="LO257" s="372"/>
      <c r="LP257" s="372"/>
      <c r="LQ257" s="333"/>
      <c r="LR257" s="334"/>
      <c r="LS257" s="372"/>
      <c r="LT257" s="224"/>
      <c r="LU257" s="224"/>
      <c r="LV257" s="335"/>
      <c r="LW257" s="335"/>
      <c r="LX257" s="224"/>
      <c r="LY257" s="372"/>
      <c r="LZ257" s="372"/>
      <c r="MA257" s="333"/>
      <c r="MB257" s="334"/>
      <c r="MC257" s="372"/>
      <c r="MD257" s="224"/>
      <c r="ME257" s="224"/>
      <c r="MF257" s="335"/>
      <c r="MG257" s="335"/>
      <c r="MH257" s="224"/>
      <c r="MI257" s="372"/>
      <c r="MJ257" s="372"/>
      <c r="MK257" s="333"/>
      <c r="ML257" s="334"/>
      <c r="MM257" s="372"/>
      <c r="MN257" s="224"/>
      <c r="MO257" s="224"/>
      <c r="MP257" s="335"/>
      <c r="MQ257" s="335"/>
      <c r="MR257" s="224"/>
      <c r="MS257" s="372"/>
      <c r="MT257" s="372"/>
      <c r="MU257" s="333"/>
      <c r="MV257" s="334"/>
      <c r="MW257" s="372"/>
      <c r="MX257" s="224"/>
      <c r="MY257" s="224"/>
      <c r="MZ257" s="335"/>
      <c r="NA257" s="335"/>
      <c r="NB257" s="224"/>
      <c r="NC257" s="372"/>
      <c r="ND257" s="372"/>
      <c r="NE257" s="333"/>
      <c r="NF257" s="334"/>
      <c r="NG257" s="372"/>
      <c r="NH257" s="224"/>
      <c r="NI257" s="224"/>
      <c r="NJ257" s="335"/>
      <c r="NK257" s="335"/>
      <c r="NL257" s="224"/>
      <c r="NM257" s="372"/>
      <c r="NN257" s="372"/>
      <c r="NO257" s="333"/>
      <c r="NP257" s="334"/>
      <c r="NQ257" s="372"/>
      <c r="NR257" s="224"/>
      <c r="NS257" s="224"/>
      <c r="NT257" s="335"/>
      <c r="NU257" s="335"/>
      <c r="NV257" s="224"/>
      <c r="NW257" s="372"/>
      <c r="NX257" s="372"/>
      <c r="NY257" s="333"/>
      <c r="NZ257" s="334"/>
      <c r="OA257" s="372"/>
      <c r="OB257" s="224"/>
      <c r="OC257" s="224"/>
      <c r="OD257" s="335"/>
      <c r="OE257" s="335"/>
      <c r="OF257" s="224"/>
      <c r="OG257" s="372"/>
      <c r="OH257" s="372"/>
      <c r="OI257" s="333"/>
      <c r="OJ257" s="334"/>
      <c r="OK257" s="372"/>
      <c r="OL257" s="224"/>
      <c r="OM257" s="224"/>
      <c r="ON257" s="335"/>
      <c r="OO257" s="335"/>
      <c r="OP257" s="224"/>
      <c r="OQ257" s="372"/>
      <c r="OR257" s="372"/>
      <c r="OS257" s="333"/>
      <c r="OT257" s="334"/>
      <c r="OU257" s="372"/>
      <c r="OV257" s="224"/>
      <c r="OW257" s="224"/>
      <c r="OX257" s="335"/>
      <c r="OY257" s="335"/>
      <c r="OZ257" s="224"/>
      <c r="PA257" s="372"/>
      <c r="PB257" s="372"/>
      <c r="PC257" s="333"/>
      <c r="PD257" s="334"/>
      <c r="PE257" s="372"/>
      <c r="PF257" s="224"/>
      <c r="PG257" s="224"/>
      <c r="PH257" s="335"/>
      <c r="PI257" s="335"/>
      <c r="PJ257" s="224"/>
      <c r="PK257" s="372"/>
      <c r="PL257" s="372"/>
      <c r="PM257" s="333"/>
      <c r="PN257" s="334"/>
      <c r="PO257" s="372"/>
      <c r="PP257" s="224"/>
      <c r="PQ257" s="224"/>
      <c r="PR257" s="335"/>
      <c r="PS257" s="335"/>
      <c r="PT257" s="224"/>
      <c r="PU257" s="372"/>
      <c r="PV257" s="372"/>
      <c r="PW257" s="333"/>
      <c r="PX257" s="334"/>
      <c r="PY257" s="372"/>
      <c r="PZ257" s="224"/>
      <c r="QA257" s="224"/>
      <c r="QB257" s="335"/>
      <c r="QC257" s="335"/>
      <c r="QD257" s="224"/>
      <c r="QE257" s="372"/>
      <c r="QF257" s="372"/>
      <c r="QG257" s="333"/>
      <c r="QH257" s="334"/>
      <c r="QI257" s="372"/>
      <c r="QJ257" s="224"/>
      <c r="QK257" s="224"/>
      <c r="QL257" s="335"/>
      <c r="QM257" s="335"/>
      <c r="QN257" s="224"/>
      <c r="QO257" s="372"/>
      <c r="QP257" s="372"/>
      <c r="QQ257" s="333"/>
      <c r="QR257" s="334"/>
      <c r="QS257" s="372"/>
      <c r="QT257" s="224"/>
      <c r="QU257" s="224"/>
      <c r="QV257" s="335"/>
      <c r="QW257" s="335"/>
      <c r="QX257" s="224"/>
      <c r="QY257" s="372"/>
      <c r="QZ257" s="372"/>
      <c r="RA257" s="333"/>
      <c r="RB257" s="334"/>
      <c r="RC257" s="372"/>
      <c r="RD257" s="224"/>
      <c r="RE257" s="224"/>
      <c r="RF257" s="335"/>
      <c r="RG257" s="335"/>
      <c r="RH257" s="224"/>
      <c r="RI257" s="372"/>
      <c r="RJ257" s="372"/>
      <c r="RK257" s="333"/>
      <c r="RL257" s="334"/>
      <c r="RM257" s="372"/>
      <c r="RN257" s="224"/>
      <c r="RO257" s="224"/>
      <c r="RP257" s="335"/>
      <c r="RQ257" s="335"/>
      <c r="RR257" s="224"/>
      <c r="RS257" s="372"/>
      <c r="RT257" s="372"/>
      <c r="RU257" s="333"/>
      <c r="RV257" s="334"/>
      <c r="RW257" s="372"/>
      <c r="RX257" s="224"/>
      <c r="RY257" s="224"/>
      <c r="RZ257" s="335"/>
      <c r="SA257" s="335"/>
      <c r="SB257" s="224"/>
      <c r="SC257" s="372"/>
      <c r="SD257" s="372"/>
      <c r="SE257" s="333"/>
      <c r="SF257" s="334"/>
      <c r="SG257" s="372"/>
      <c r="SH257" s="224"/>
      <c r="SI257" s="224"/>
      <c r="SJ257" s="335"/>
      <c r="SK257" s="335"/>
      <c r="SL257" s="224"/>
      <c r="SM257" s="372"/>
      <c r="SN257" s="372"/>
      <c r="SO257" s="333"/>
      <c r="SP257" s="334"/>
      <c r="SQ257" s="372"/>
      <c r="SR257" s="224"/>
      <c r="SS257" s="224"/>
      <c r="ST257" s="335"/>
      <c r="SU257" s="335"/>
      <c r="SV257" s="224"/>
      <c r="SW257" s="372"/>
      <c r="SX257" s="372"/>
      <c r="SY257" s="333"/>
      <c r="SZ257" s="334"/>
      <c r="TA257" s="372"/>
      <c r="TB257" s="224"/>
      <c r="TC257" s="224"/>
      <c r="TD257" s="335"/>
      <c r="TE257" s="335"/>
      <c r="TF257" s="224"/>
      <c r="TG257" s="372"/>
      <c r="TH257" s="372"/>
      <c r="TI257" s="333"/>
      <c r="TJ257" s="334"/>
      <c r="TK257" s="372"/>
      <c r="TL257" s="224"/>
      <c r="TM257" s="224"/>
      <c r="TN257" s="335"/>
      <c r="TO257" s="335"/>
      <c r="TP257" s="224"/>
      <c r="TQ257" s="372"/>
      <c r="TR257" s="372"/>
      <c r="TS257" s="333"/>
      <c r="TT257" s="334"/>
      <c r="TU257" s="372"/>
      <c r="TV257" s="224"/>
      <c r="TW257" s="224"/>
      <c r="TX257" s="335"/>
      <c r="TY257" s="335"/>
      <c r="TZ257" s="224"/>
      <c r="UA257" s="372"/>
      <c r="UB257" s="372"/>
      <c r="UC257" s="333"/>
      <c r="UD257" s="334"/>
      <c r="UE257" s="372"/>
      <c r="UF257" s="224"/>
      <c r="UG257" s="224"/>
      <c r="UH257" s="335"/>
      <c r="UI257" s="335"/>
      <c r="UJ257" s="224"/>
      <c r="UK257" s="372"/>
      <c r="UL257" s="372"/>
      <c r="UM257" s="333"/>
      <c r="UN257" s="334"/>
      <c r="UO257" s="372"/>
      <c r="UP257" s="224"/>
      <c r="UQ257" s="224"/>
      <c r="UR257" s="335"/>
      <c r="US257" s="335"/>
      <c r="UT257" s="224"/>
      <c r="UU257" s="372"/>
      <c r="UV257" s="372"/>
      <c r="UW257" s="333"/>
      <c r="UX257" s="334"/>
      <c r="UY257" s="372"/>
      <c r="UZ257" s="224"/>
      <c r="VA257" s="224"/>
      <c r="VB257" s="335"/>
      <c r="VC257" s="335"/>
      <c r="VD257" s="224"/>
      <c r="VE257" s="372"/>
      <c r="VF257" s="372"/>
      <c r="VG257" s="333"/>
      <c r="VH257" s="334"/>
      <c r="VI257" s="372"/>
      <c r="VJ257" s="224"/>
      <c r="VK257" s="224"/>
      <c r="VL257" s="335"/>
      <c r="VM257" s="335"/>
      <c r="VN257" s="224"/>
      <c r="VO257" s="372"/>
      <c r="VP257" s="372"/>
      <c r="VQ257" s="333"/>
      <c r="VR257" s="334"/>
      <c r="VS257" s="372"/>
      <c r="VT257" s="224"/>
      <c r="VU257" s="224"/>
      <c r="VV257" s="335"/>
      <c r="VW257" s="335"/>
      <c r="VX257" s="224"/>
      <c r="VY257" s="372"/>
      <c r="VZ257" s="372"/>
      <c r="WA257" s="333"/>
      <c r="WB257" s="334"/>
      <c r="WC257" s="372"/>
      <c r="WD257" s="224"/>
      <c r="WE257" s="224"/>
      <c r="WF257" s="335"/>
      <c r="WG257" s="335"/>
      <c r="WH257" s="224"/>
      <c r="WI257" s="372"/>
      <c r="WJ257" s="372"/>
      <c r="WK257" s="333"/>
      <c r="WL257" s="334"/>
      <c r="WM257" s="372"/>
      <c r="WN257" s="224"/>
      <c r="WO257" s="224"/>
      <c r="WP257" s="335"/>
      <c r="WQ257" s="335"/>
      <c r="WR257" s="224"/>
      <c r="WS257" s="372"/>
      <c r="WT257" s="372"/>
      <c r="WU257" s="333"/>
      <c r="WV257" s="334"/>
      <c r="WW257" s="372"/>
      <c r="WX257" s="224"/>
      <c r="WY257" s="224"/>
      <c r="WZ257" s="335"/>
      <c r="XA257" s="335"/>
      <c r="XB257" s="224"/>
      <c r="XC257" s="372"/>
      <c r="XD257" s="372"/>
      <c r="XE257" s="333"/>
      <c r="XF257" s="334"/>
      <c r="XG257" s="372"/>
      <c r="XH257" s="224"/>
      <c r="XI257" s="224"/>
      <c r="XJ257" s="335"/>
      <c r="XK257" s="335"/>
      <c r="XL257" s="224"/>
      <c r="XM257" s="372"/>
      <c r="XN257" s="372"/>
      <c r="XO257" s="333"/>
      <c r="XP257" s="334"/>
      <c r="XQ257" s="372"/>
      <c r="XR257" s="224"/>
      <c r="XS257" s="224"/>
      <c r="XT257" s="335"/>
      <c r="XU257" s="335"/>
      <c r="XV257" s="224"/>
      <c r="XW257" s="372"/>
      <c r="XX257" s="372"/>
      <c r="XY257" s="333"/>
      <c r="XZ257" s="334"/>
      <c r="YA257" s="372"/>
      <c r="YB257" s="224"/>
      <c r="YC257" s="224"/>
      <c r="YD257" s="335"/>
      <c r="YE257" s="335"/>
      <c r="YF257" s="224"/>
      <c r="YG257" s="372"/>
      <c r="YH257" s="372"/>
      <c r="YI257" s="333"/>
      <c r="YJ257" s="334"/>
      <c r="YK257" s="372"/>
      <c r="YL257" s="224"/>
      <c r="YM257" s="224"/>
      <c r="YN257" s="335"/>
      <c r="YO257" s="335"/>
      <c r="YP257" s="224"/>
      <c r="YQ257" s="372"/>
      <c r="YR257" s="372"/>
      <c r="YS257" s="333"/>
      <c r="YT257" s="334"/>
      <c r="YU257" s="372"/>
      <c r="YV257" s="224"/>
      <c r="YW257" s="224"/>
      <c r="YX257" s="335"/>
      <c r="YY257" s="335"/>
      <c r="YZ257" s="224"/>
      <c r="ZA257" s="372"/>
      <c r="ZB257" s="372"/>
      <c r="ZC257" s="333"/>
      <c r="ZD257" s="334"/>
      <c r="ZE257" s="372"/>
      <c r="ZF257" s="224"/>
      <c r="ZG257" s="224"/>
      <c r="ZH257" s="335"/>
      <c r="ZI257" s="335"/>
      <c r="ZJ257" s="224"/>
      <c r="ZK257" s="372"/>
      <c r="ZL257" s="372"/>
      <c r="ZM257" s="333"/>
      <c r="ZN257" s="334"/>
      <c r="ZO257" s="372"/>
      <c r="ZP257" s="224"/>
      <c r="ZQ257" s="224"/>
      <c r="ZR257" s="335"/>
      <c r="ZS257" s="335"/>
      <c r="ZT257" s="224"/>
      <c r="ZU257" s="372"/>
      <c r="ZV257" s="372"/>
      <c r="ZW257" s="333"/>
      <c r="ZX257" s="334"/>
      <c r="ZY257" s="372"/>
      <c r="ZZ257" s="224"/>
      <c r="AAA257" s="224"/>
      <c r="AAB257" s="335"/>
      <c r="AAC257" s="335"/>
      <c r="AAD257" s="224"/>
      <c r="AAE257" s="372"/>
      <c r="AAF257" s="372"/>
      <c r="AAG257" s="333"/>
      <c r="AAH257" s="334"/>
      <c r="AAI257" s="372"/>
      <c r="AAJ257" s="224"/>
      <c r="AAK257" s="224"/>
      <c r="AAL257" s="335"/>
      <c r="AAM257" s="335"/>
      <c r="AAN257" s="224"/>
      <c r="AAO257" s="372"/>
      <c r="AAP257" s="372"/>
      <c r="AAQ257" s="333"/>
      <c r="AAR257" s="334"/>
      <c r="AAS257" s="372"/>
      <c r="AAT257" s="224"/>
      <c r="AAU257" s="224"/>
      <c r="AAV257" s="335"/>
      <c r="AAW257" s="335"/>
      <c r="AAX257" s="224"/>
      <c r="AAY257" s="372"/>
      <c r="AAZ257" s="372"/>
      <c r="ABA257" s="333"/>
      <c r="ABB257" s="334"/>
      <c r="ABC257" s="372"/>
      <c r="ABD257" s="224"/>
      <c r="ABE257" s="224"/>
      <c r="ABF257" s="335"/>
      <c r="ABG257" s="335"/>
      <c r="ABH257" s="224"/>
      <c r="ABI257" s="372"/>
      <c r="ABJ257" s="372"/>
      <c r="ABK257" s="333"/>
      <c r="ABL257" s="334"/>
      <c r="ABM257" s="372"/>
      <c r="ABN257" s="224"/>
      <c r="ABO257" s="224"/>
      <c r="ABP257" s="335"/>
      <c r="ABQ257" s="335"/>
      <c r="ABR257" s="224"/>
      <c r="ABS257" s="372"/>
      <c r="ABT257" s="372"/>
      <c r="ABU257" s="333"/>
      <c r="ABV257" s="334"/>
      <c r="ABW257" s="372"/>
      <c r="ABX257" s="224"/>
      <c r="ABY257" s="224"/>
      <c r="ABZ257" s="335"/>
      <c r="ACA257" s="335"/>
      <c r="ACB257" s="224"/>
      <c r="ACC257" s="372"/>
      <c r="ACD257" s="372"/>
      <c r="ACE257" s="333"/>
      <c r="ACF257" s="334"/>
      <c r="ACG257" s="372"/>
      <c r="ACH257" s="224"/>
      <c r="ACI257" s="224"/>
      <c r="ACJ257" s="335"/>
      <c r="ACK257" s="335"/>
      <c r="ACL257" s="224"/>
      <c r="ACM257" s="372"/>
      <c r="ACN257" s="372"/>
      <c r="ACO257" s="333"/>
      <c r="ACP257" s="334"/>
      <c r="ACQ257" s="372"/>
      <c r="ACR257" s="224"/>
      <c r="ACS257" s="224"/>
      <c r="ACT257" s="335"/>
      <c r="ACU257" s="335"/>
      <c r="ACV257" s="224"/>
      <c r="ACW257" s="372"/>
      <c r="ACX257" s="372"/>
      <c r="ACY257" s="333"/>
      <c r="ACZ257" s="334"/>
      <c r="ADA257" s="372"/>
      <c r="ADB257" s="224"/>
      <c r="ADC257" s="224"/>
      <c r="ADD257" s="335"/>
      <c r="ADE257" s="335"/>
      <c r="ADF257" s="224"/>
      <c r="ADG257" s="372"/>
      <c r="ADH257" s="372"/>
      <c r="ADI257" s="333"/>
      <c r="ADJ257" s="334"/>
      <c r="ADK257" s="372"/>
      <c r="ADL257" s="224"/>
      <c r="ADM257" s="224"/>
      <c r="ADN257" s="335"/>
      <c r="ADO257" s="335"/>
      <c r="ADP257" s="224"/>
      <c r="ADQ257" s="372"/>
      <c r="ADR257" s="372"/>
      <c r="ADS257" s="333"/>
      <c r="ADT257" s="334"/>
      <c r="ADU257" s="372"/>
      <c r="ADV257" s="224"/>
      <c r="ADW257" s="224"/>
      <c r="ADX257" s="335"/>
      <c r="ADY257" s="335"/>
      <c r="ADZ257" s="224"/>
      <c r="AEA257" s="372"/>
      <c r="AEB257" s="372"/>
      <c r="AEC257" s="333"/>
      <c r="AED257" s="334"/>
      <c r="AEE257" s="372"/>
      <c r="AEF257" s="224"/>
      <c r="AEG257" s="224"/>
      <c r="AEH257" s="335"/>
      <c r="AEI257" s="335"/>
      <c r="AEJ257" s="224"/>
      <c r="AEK257" s="372"/>
      <c r="AEL257" s="372"/>
      <c r="AEM257" s="333"/>
      <c r="AEN257" s="334"/>
      <c r="AEO257" s="372"/>
      <c r="AEP257" s="224"/>
      <c r="AEQ257" s="224"/>
      <c r="AER257" s="335"/>
      <c r="AES257" s="335"/>
      <c r="AET257" s="224"/>
      <c r="AEU257" s="372"/>
      <c r="AEV257" s="372"/>
      <c r="AEW257" s="333"/>
      <c r="AEX257" s="334"/>
      <c r="AEY257" s="372"/>
      <c r="AEZ257" s="224"/>
      <c r="AFA257" s="224"/>
      <c r="AFB257" s="335"/>
      <c r="AFC257" s="335"/>
      <c r="AFD257" s="224"/>
      <c r="AFE257" s="372"/>
      <c r="AFF257" s="372"/>
      <c r="AFG257" s="333"/>
      <c r="AFH257" s="334"/>
      <c r="AFI257" s="372"/>
      <c r="AFJ257" s="224"/>
      <c r="AFK257" s="224"/>
      <c r="AFL257" s="335"/>
      <c r="AFM257" s="335"/>
      <c r="AFN257" s="224"/>
      <c r="AFO257" s="372"/>
      <c r="AFP257" s="372"/>
      <c r="AFQ257" s="333"/>
      <c r="AFR257" s="334"/>
      <c r="AFS257" s="372"/>
      <c r="AFT257" s="224"/>
      <c r="AFU257" s="224"/>
      <c r="AFV257" s="335"/>
      <c r="AFW257" s="335"/>
      <c r="AFX257" s="224"/>
      <c r="AFY257" s="372"/>
      <c r="AFZ257" s="372"/>
      <c r="AGA257" s="333"/>
      <c r="AGB257" s="334"/>
      <c r="AGC257" s="372"/>
      <c r="AGD257" s="224"/>
      <c r="AGE257" s="224"/>
      <c r="AGF257" s="335"/>
      <c r="AGG257" s="335"/>
      <c r="AGH257" s="224"/>
      <c r="AGI257" s="372"/>
      <c r="AGJ257" s="372"/>
      <c r="AGK257" s="333"/>
      <c r="AGL257" s="334"/>
      <c r="AGM257" s="372"/>
      <c r="AGN257" s="224"/>
      <c r="AGO257" s="224"/>
      <c r="AGP257" s="335"/>
      <c r="AGQ257" s="335"/>
      <c r="AGR257" s="224"/>
      <c r="AGS257" s="372"/>
      <c r="AGT257" s="372"/>
      <c r="AGU257" s="333"/>
      <c r="AGV257" s="334"/>
      <c r="AGW257" s="372"/>
      <c r="AGX257" s="224"/>
      <c r="AGY257" s="224"/>
      <c r="AGZ257" s="335"/>
      <c r="AHA257" s="335"/>
      <c r="AHB257" s="224"/>
      <c r="AHC257" s="372"/>
      <c r="AHD257" s="372"/>
      <c r="AHE257" s="333"/>
      <c r="AHF257" s="334"/>
      <c r="AHG257" s="372"/>
      <c r="AHH257" s="224"/>
      <c r="AHI257" s="224"/>
      <c r="AHJ257" s="335"/>
      <c r="AHK257" s="335"/>
      <c r="AHL257" s="224"/>
      <c r="AHM257" s="372"/>
      <c r="AHN257" s="372"/>
      <c r="AHO257" s="333"/>
      <c r="AHP257" s="334"/>
      <c r="AHQ257" s="372"/>
      <c r="AHR257" s="224"/>
      <c r="AHS257" s="224"/>
      <c r="AHT257" s="335"/>
      <c r="AHU257" s="335"/>
      <c r="AHV257" s="224"/>
      <c r="AHW257" s="372"/>
      <c r="AHX257" s="372"/>
      <c r="AHY257" s="333"/>
      <c r="AHZ257" s="334"/>
      <c r="AIA257" s="372"/>
      <c r="AIB257" s="224"/>
      <c r="AIC257" s="224"/>
      <c r="AID257" s="335"/>
      <c r="AIE257" s="335"/>
      <c r="AIF257" s="224"/>
      <c r="AIG257" s="372"/>
      <c r="AIH257" s="372"/>
      <c r="AII257" s="333"/>
      <c r="AIJ257" s="334"/>
      <c r="AIK257" s="372"/>
      <c r="AIL257" s="224"/>
      <c r="AIM257" s="224"/>
      <c r="AIN257" s="335"/>
      <c r="AIO257" s="335"/>
      <c r="AIP257" s="224"/>
      <c r="AIQ257" s="372"/>
      <c r="AIR257" s="372"/>
      <c r="AIS257" s="333"/>
      <c r="AIT257" s="334"/>
      <c r="AIU257" s="372"/>
      <c r="AIV257" s="224"/>
      <c r="AIW257" s="224"/>
      <c r="AIX257" s="335"/>
      <c r="AIY257" s="335"/>
      <c r="AIZ257" s="224"/>
      <c r="AJA257" s="372"/>
      <c r="AJB257" s="372"/>
      <c r="AJC257" s="333"/>
      <c r="AJD257" s="334"/>
      <c r="AJE257" s="372"/>
      <c r="AJF257" s="224"/>
      <c r="AJG257" s="224"/>
      <c r="AJH257" s="335"/>
      <c r="AJI257" s="335"/>
      <c r="AJJ257" s="224"/>
      <c r="AJK257" s="372"/>
      <c r="AJL257" s="372"/>
      <c r="AJM257" s="333"/>
      <c r="AJN257" s="334"/>
      <c r="AJO257" s="372"/>
      <c r="AJP257" s="224"/>
      <c r="AJQ257" s="224"/>
      <c r="AJR257" s="335"/>
      <c r="AJS257" s="335"/>
      <c r="AJT257" s="224"/>
      <c r="AJU257" s="372"/>
      <c r="AJV257" s="372"/>
      <c r="AJW257" s="333"/>
      <c r="AJX257" s="334"/>
      <c r="AJY257" s="372"/>
      <c r="AJZ257" s="224"/>
      <c r="AKA257" s="224"/>
      <c r="AKB257" s="335"/>
      <c r="AKC257" s="335"/>
      <c r="AKD257" s="224"/>
      <c r="AKE257" s="372"/>
      <c r="AKF257" s="372"/>
      <c r="AKG257" s="333"/>
      <c r="AKH257" s="334"/>
      <c r="AKI257" s="372"/>
      <c r="AKJ257" s="224"/>
      <c r="AKK257" s="224"/>
      <c r="AKL257" s="335"/>
      <c r="AKM257" s="335"/>
      <c r="AKN257" s="224"/>
      <c r="AKO257" s="372"/>
      <c r="AKP257" s="372"/>
      <c r="AKQ257" s="333"/>
      <c r="AKR257" s="334"/>
      <c r="AKS257" s="372"/>
      <c r="AKT257" s="224"/>
      <c r="AKU257" s="224"/>
      <c r="AKV257" s="335"/>
      <c r="AKW257" s="335"/>
      <c r="AKX257" s="224"/>
      <c r="AKY257" s="372"/>
      <c r="AKZ257" s="372"/>
      <c r="ALA257" s="333"/>
      <c r="ALB257" s="334"/>
      <c r="ALC257" s="372"/>
      <c r="ALD257" s="224"/>
      <c r="ALE257" s="224"/>
      <c r="ALF257" s="335"/>
      <c r="ALG257" s="335"/>
      <c r="ALH257" s="224"/>
      <c r="ALI257" s="372"/>
      <c r="ALJ257" s="372"/>
      <c r="ALK257" s="333"/>
      <c r="ALL257" s="334"/>
      <c r="ALM257" s="372"/>
      <c r="ALN257" s="224"/>
      <c r="ALO257" s="224"/>
      <c r="ALP257" s="335"/>
      <c r="ALQ257" s="335"/>
      <c r="ALR257" s="224"/>
      <c r="ALS257" s="372"/>
      <c r="ALT257" s="372"/>
      <c r="ALU257" s="333"/>
      <c r="ALV257" s="334"/>
      <c r="ALW257" s="372"/>
      <c r="ALX257" s="224"/>
      <c r="ALY257" s="224"/>
      <c r="ALZ257" s="335"/>
      <c r="AMA257" s="335"/>
      <c r="AMB257" s="224"/>
      <c r="AMC257" s="372"/>
      <c r="AMD257" s="372"/>
      <c r="AME257" s="333"/>
      <c r="AMF257" s="334"/>
      <c r="AMG257" s="372"/>
      <c r="AMH257" s="224"/>
      <c r="AMI257" s="224"/>
      <c r="AMJ257" s="335"/>
      <c r="AMK257" s="335"/>
      <c r="AML257" s="224"/>
      <c r="AMM257" s="372"/>
      <c r="AMN257" s="372"/>
      <c r="AMO257" s="333"/>
      <c r="AMP257" s="334"/>
      <c r="AMQ257" s="372"/>
      <c r="AMR257" s="224"/>
      <c r="AMS257" s="224"/>
      <c r="AMT257" s="335"/>
      <c r="AMU257" s="335"/>
      <c r="AMV257" s="224"/>
      <c r="AMW257" s="372"/>
      <c r="AMX257" s="372"/>
      <c r="AMY257" s="333"/>
      <c r="AMZ257" s="334"/>
      <c r="ANA257" s="372"/>
      <c r="ANB257" s="224"/>
      <c r="ANC257" s="224"/>
      <c r="AND257" s="335"/>
      <c r="ANE257" s="335"/>
      <c r="ANF257" s="224"/>
      <c r="ANG257" s="372"/>
      <c r="ANH257" s="372"/>
      <c r="ANI257" s="333"/>
      <c r="ANJ257" s="334"/>
      <c r="ANK257" s="372"/>
      <c r="ANL257" s="224"/>
      <c r="ANM257" s="224"/>
      <c r="ANN257" s="335"/>
      <c r="ANO257" s="335"/>
      <c r="ANP257" s="224"/>
      <c r="ANQ257" s="372"/>
      <c r="ANR257" s="372"/>
      <c r="ANS257" s="333"/>
      <c r="ANT257" s="334"/>
      <c r="ANU257" s="372"/>
      <c r="ANV257" s="224"/>
      <c r="ANW257" s="224"/>
      <c r="ANX257" s="335"/>
      <c r="ANY257" s="335"/>
      <c r="ANZ257" s="224"/>
      <c r="AOA257" s="372"/>
      <c r="AOB257" s="372"/>
      <c r="AOC257" s="333"/>
      <c r="AOD257" s="334"/>
      <c r="AOE257" s="372"/>
      <c r="AOF257" s="224"/>
      <c r="AOG257" s="224"/>
      <c r="AOH257" s="335"/>
      <c r="AOI257" s="335"/>
      <c r="AOJ257" s="224"/>
      <c r="AOK257" s="372"/>
      <c r="AOL257" s="372"/>
      <c r="AOM257" s="333"/>
      <c r="AON257" s="334"/>
      <c r="AOO257" s="372"/>
      <c r="AOP257" s="224"/>
      <c r="AOQ257" s="224"/>
      <c r="AOR257" s="335"/>
      <c r="AOS257" s="335"/>
      <c r="AOT257" s="224"/>
      <c r="AOU257" s="372"/>
      <c r="AOV257" s="372"/>
      <c r="AOW257" s="333"/>
      <c r="AOX257" s="334"/>
      <c r="AOY257" s="372"/>
      <c r="AOZ257" s="224"/>
      <c r="APA257" s="224"/>
      <c r="APB257" s="335"/>
      <c r="APC257" s="335"/>
      <c r="APD257" s="224"/>
      <c r="APE257" s="372"/>
      <c r="APF257" s="372"/>
      <c r="APG257" s="333"/>
      <c r="APH257" s="334"/>
      <c r="API257" s="372"/>
      <c r="APJ257" s="224"/>
      <c r="APK257" s="224"/>
      <c r="APL257" s="335"/>
      <c r="APM257" s="335"/>
      <c r="APN257" s="224"/>
      <c r="APO257" s="372"/>
      <c r="APP257" s="372"/>
      <c r="APQ257" s="333"/>
      <c r="APR257" s="334"/>
      <c r="APS257" s="372"/>
      <c r="APT257" s="224"/>
      <c r="APU257" s="224"/>
      <c r="APV257" s="335"/>
      <c r="APW257" s="335"/>
      <c r="APX257" s="224"/>
      <c r="APY257" s="372"/>
      <c r="APZ257" s="372"/>
      <c r="AQA257" s="333"/>
      <c r="AQB257" s="334"/>
      <c r="AQC257" s="372"/>
      <c r="AQD257" s="224"/>
      <c r="AQE257" s="224"/>
      <c r="AQF257" s="335"/>
      <c r="AQG257" s="335"/>
      <c r="AQH257" s="224"/>
      <c r="AQI257" s="372"/>
      <c r="AQJ257" s="372"/>
      <c r="AQK257" s="333"/>
      <c r="AQL257" s="334"/>
      <c r="AQM257" s="372"/>
      <c r="AQN257" s="224"/>
      <c r="AQO257" s="224"/>
      <c r="AQP257" s="335"/>
      <c r="AQQ257" s="335"/>
      <c r="AQR257" s="224"/>
      <c r="AQS257" s="372"/>
      <c r="AQT257" s="372"/>
      <c r="AQU257" s="333"/>
      <c r="AQV257" s="334"/>
      <c r="AQW257" s="372"/>
      <c r="AQX257" s="224"/>
      <c r="AQY257" s="224"/>
      <c r="AQZ257" s="335"/>
      <c r="ARA257" s="335"/>
      <c r="ARB257" s="224"/>
      <c r="ARC257" s="372"/>
      <c r="ARD257" s="372"/>
      <c r="ARE257" s="333"/>
      <c r="ARF257" s="334"/>
      <c r="ARG257" s="372"/>
      <c r="ARH257" s="224"/>
      <c r="ARI257" s="224"/>
      <c r="ARJ257" s="335"/>
      <c r="ARK257" s="335"/>
      <c r="ARL257" s="224"/>
      <c r="ARM257" s="372"/>
      <c r="ARN257" s="372"/>
      <c r="ARO257" s="333"/>
      <c r="ARP257" s="334"/>
      <c r="ARQ257" s="372"/>
      <c r="ARR257" s="224"/>
      <c r="ARS257" s="224"/>
      <c r="ART257" s="335"/>
      <c r="ARU257" s="335"/>
      <c r="ARV257" s="224"/>
      <c r="ARW257" s="372"/>
      <c r="ARX257" s="372"/>
      <c r="ARY257" s="333"/>
      <c r="ARZ257" s="334"/>
      <c r="ASA257" s="372"/>
      <c r="ASB257" s="224"/>
      <c r="ASC257" s="224"/>
      <c r="ASD257" s="335"/>
      <c r="ASE257" s="335"/>
      <c r="ASF257" s="224"/>
      <c r="ASG257" s="372"/>
      <c r="ASH257" s="372"/>
      <c r="ASI257" s="333"/>
      <c r="ASJ257" s="334"/>
      <c r="ASK257" s="372"/>
      <c r="ASL257" s="224"/>
      <c r="ASM257" s="224"/>
      <c r="ASN257" s="335"/>
      <c r="ASO257" s="335"/>
      <c r="ASP257" s="224"/>
      <c r="ASQ257" s="372"/>
      <c r="ASR257" s="372"/>
      <c r="ASS257" s="333"/>
      <c r="AST257" s="334"/>
      <c r="ASU257" s="372"/>
      <c r="ASV257" s="224"/>
      <c r="ASW257" s="224"/>
      <c r="ASX257" s="335"/>
      <c r="ASY257" s="335"/>
      <c r="ASZ257" s="224"/>
      <c r="ATA257" s="372"/>
      <c r="ATB257" s="372"/>
      <c r="ATC257" s="333"/>
      <c r="ATD257" s="334"/>
      <c r="ATE257" s="372"/>
      <c r="ATF257" s="224"/>
      <c r="ATG257" s="224"/>
      <c r="ATH257" s="335"/>
      <c r="ATI257" s="335"/>
      <c r="ATJ257" s="224"/>
      <c r="ATK257" s="372"/>
      <c r="ATL257" s="372"/>
      <c r="ATM257" s="333"/>
      <c r="ATN257" s="334"/>
      <c r="ATO257" s="372"/>
      <c r="ATP257" s="224"/>
      <c r="ATQ257" s="224"/>
      <c r="ATR257" s="335"/>
      <c r="ATS257" s="335"/>
      <c r="ATT257" s="224"/>
      <c r="ATU257" s="372"/>
      <c r="ATV257" s="372"/>
      <c r="ATW257" s="333"/>
      <c r="ATX257" s="334"/>
      <c r="ATY257" s="372"/>
      <c r="ATZ257" s="224"/>
      <c r="AUA257" s="224"/>
      <c r="AUB257" s="335"/>
      <c r="AUC257" s="335"/>
      <c r="AUD257" s="224"/>
      <c r="AUE257" s="372"/>
      <c r="AUF257" s="372"/>
      <c r="AUG257" s="333"/>
      <c r="AUH257" s="334"/>
      <c r="AUI257" s="372"/>
      <c r="AUJ257" s="224"/>
      <c r="AUK257" s="224"/>
      <c r="AUL257" s="335"/>
      <c r="AUM257" s="335"/>
      <c r="AUN257" s="224"/>
      <c r="AUO257" s="372"/>
      <c r="AUP257" s="372"/>
      <c r="AUQ257" s="333"/>
      <c r="AUR257" s="334"/>
      <c r="AUS257" s="372"/>
      <c r="AUT257" s="224"/>
      <c r="AUU257" s="224"/>
      <c r="AUV257" s="335"/>
      <c r="AUW257" s="335"/>
      <c r="AUX257" s="224"/>
      <c r="AUY257" s="372"/>
      <c r="AUZ257" s="372"/>
      <c r="AVA257" s="333"/>
      <c r="AVB257" s="334"/>
      <c r="AVC257" s="372"/>
      <c r="AVD257" s="224"/>
      <c r="AVE257" s="224"/>
      <c r="AVF257" s="335"/>
      <c r="AVG257" s="335"/>
      <c r="AVH257" s="224"/>
      <c r="AVI257" s="372"/>
      <c r="AVJ257" s="372"/>
      <c r="AVK257" s="333"/>
      <c r="AVL257" s="334"/>
      <c r="AVM257" s="372"/>
      <c r="AVN257" s="224"/>
      <c r="AVO257" s="224"/>
      <c r="AVP257" s="335"/>
      <c r="AVQ257" s="335"/>
      <c r="AVR257" s="224"/>
      <c r="AVS257" s="372"/>
      <c r="AVT257" s="372"/>
      <c r="AVU257" s="333"/>
      <c r="AVV257" s="334"/>
      <c r="AVW257" s="372"/>
      <c r="AVX257" s="224"/>
      <c r="AVY257" s="224"/>
      <c r="AVZ257" s="335"/>
      <c r="AWA257" s="335"/>
      <c r="AWB257" s="224"/>
      <c r="AWC257" s="372"/>
      <c r="AWD257" s="372"/>
      <c r="AWE257" s="333"/>
      <c r="AWF257" s="334"/>
      <c r="AWG257" s="372"/>
      <c r="AWH257" s="224"/>
      <c r="AWI257" s="224"/>
      <c r="AWJ257" s="335"/>
      <c r="AWK257" s="335"/>
      <c r="AWL257" s="224"/>
      <c r="AWM257" s="372"/>
      <c r="AWN257" s="372"/>
      <c r="AWO257" s="333"/>
      <c r="AWP257" s="334"/>
      <c r="AWQ257" s="372"/>
      <c r="AWR257" s="224"/>
      <c r="AWS257" s="224"/>
      <c r="AWT257" s="335"/>
      <c r="AWU257" s="335"/>
      <c r="AWV257" s="224"/>
      <c r="AWW257" s="372"/>
      <c r="AWX257" s="372"/>
      <c r="AWY257" s="333"/>
      <c r="AWZ257" s="334"/>
      <c r="AXA257" s="372"/>
      <c r="AXB257" s="224"/>
      <c r="AXC257" s="224"/>
      <c r="AXD257" s="335"/>
      <c r="AXE257" s="335"/>
      <c r="AXF257" s="224"/>
      <c r="AXG257" s="372"/>
      <c r="AXH257" s="372"/>
      <c r="AXI257" s="333"/>
      <c r="AXJ257" s="334"/>
      <c r="AXK257" s="372"/>
      <c r="AXL257" s="224"/>
      <c r="AXM257" s="224"/>
      <c r="AXN257" s="335"/>
      <c r="AXO257" s="335"/>
      <c r="AXP257" s="224"/>
      <c r="AXQ257" s="372"/>
      <c r="AXR257" s="372"/>
      <c r="AXS257" s="333"/>
      <c r="AXT257" s="334"/>
      <c r="AXU257" s="372"/>
      <c r="AXV257" s="224"/>
      <c r="AXW257" s="224"/>
      <c r="AXX257" s="335"/>
      <c r="AXY257" s="335"/>
      <c r="AXZ257" s="224"/>
      <c r="AYA257" s="372"/>
      <c r="AYB257" s="372"/>
      <c r="AYC257" s="333"/>
      <c r="AYD257" s="334"/>
      <c r="AYE257" s="372"/>
      <c r="AYF257" s="224"/>
      <c r="AYG257" s="224"/>
      <c r="AYH257" s="335"/>
      <c r="AYI257" s="335"/>
      <c r="AYJ257" s="224"/>
      <c r="AYK257" s="372"/>
      <c r="AYL257" s="372"/>
      <c r="AYM257" s="333"/>
      <c r="AYN257" s="334"/>
      <c r="AYO257" s="372"/>
      <c r="AYP257" s="224"/>
      <c r="AYQ257" s="224"/>
      <c r="AYR257" s="335"/>
      <c r="AYS257" s="335"/>
      <c r="AYT257" s="224"/>
      <c r="AYU257" s="372"/>
      <c r="AYV257" s="372"/>
      <c r="AYW257" s="333"/>
      <c r="AYX257" s="334"/>
      <c r="AYY257" s="372"/>
      <c r="AYZ257" s="224"/>
      <c r="AZA257" s="224"/>
      <c r="AZB257" s="335"/>
      <c r="AZC257" s="335"/>
      <c r="AZD257" s="224"/>
      <c r="AZE257" s="372"/>
      <c r="AZF257" s="372"/>
      <c r="AZG257" s="333"/>
      <c r="AZH257" s="334"/>
      <c r="AZI257" s="372"/>
      <c r="AZJ257" s="224"/>
      <c r="AZK257" s="224"/>
      <c r="AZL257" s="335"/>
      <c r="AZM257" s="335"/>
      <c r="AZN257" s="224"/>
      <c r="AZO257" s="372"/>
      <c r="AZP257" s="372"/>
      <c r="AZQ257" s="333"/>
      <c r="AZR257" s="334"/>
      <c r="AZS257" s="372"/>
      <c r="AZT257" s="224"/>
      <c r="AZU257" s="224"/>
      <c r="AZV257" s="335"/>
      <c r="AZW257" s="335"/>
      <c r="AZX257" s="224"/>
      <c r="AZY257" s="372"/>
      <c r="AZZ257" s="372"/>
      <c r="BAA257" s="333"/>
      <c r="BAB257" s="334"/>
      <c r="BAC257" s="372"/>
      <c r="BAD257" s="224"/>
      <c r="BAE257" s="224"/>
      <c r="BAF257" s="335"/>
      <c r="BAG257" s="335"/>
      <c r="BAH257" s="224"/>
      <c r="BAI257" s="372"/>
      <c r="BAJ257" s="372"/>
      <c r="BAK257" s="333"/>
      <c r="BAL257" s="334"/>
      <c r="BAM257" s="372"/>
      <c r="BAN257" s="224"/>
      <c r="BAO257" s="224"/>
      <c r="BAP257" s="335"/>
      <c r="BAQ257" s="335"/>
      <c r="BAR257" s="224"/>
      <c r="BAS257" s="372"/>
      <c r="BAT257" s="372"/>
      <c r="BAU257" s="333"/>
      <c r="BAV257" s="334"/>
      <c r="BAW257" s="372"/>
      <c r="BAX257" s="224"/>
      <c r="BAY257" s="224"/>
      <c r="BAZ257" s="335"/>
      <c r="BBA257" s="335"/>
      <c r="BBB257" s="224"/>
      <c r="BBC257" s="372"/>
      <c r="BBD257" s="372"/>
      <c r="BBE257" s="333"/>
      <c r="BBF257" s="334"/>
      <c r="BBG257" s="372"/>
      <c r="BBH257" s="224"/>
      <c r="BBI257" s="224"/>
      <c r="BBJ257" s="335"/>
      <c r="BBK257" s="335"/>
      <c r="BBL257" s="224"/>
      <c r="BBM257" s="372"/>
      <c r="BBN257" s="372"/>
      <c r="BBO257" s="333"/>
      <c r="BBP257" s="334"/>
      <c r="BBQ257" s="372"/>
      <c r="BBR257" s="224"/>
      <c r="BBS257" s="224"/>
      <c r="BBT257" s="335"/>
      <c r="BBU257" s="335"/>
      <c r="BBV257" s="224"/>
      <c r="BBW257" s="372"/>
      <c r="BBX257" s="372"/>
      <c r="BBY257" s="333"/>
      <c r="BBZ257" s="334"/>
      <c r="BCA257" s="372"/>
      <c r="BCB257" s="224"/>
      <c r="BCC257" s="224"/>
      <c r="BCD257" s="335"/>
      <c r="BCE257" s="335"/>
      <c r="BCF257" s="224"/>
      <c r="BCG257" s="372"/>
      <c r="BCH257" s="372"/>
      <c r="BCI257" s="333"/>
      <c r="BCJ257" s="334"/>
      <c r="BCK257" s="372"/>
      <c r="BCL257" s="224"/>
      <c r="BCM257" s="224"/>
      <c r="BCN257" s="335"/>
      <c r="BCO257" s="335"/>
      <c r="BCP257" s="224"/>
      <c r="BCQ257" s="372"/>
      <c r="BCR257" s="372"/>
      <c r="BCS257" s="333"/>
      <c r="BCT257" s="334"/>
      <c r="BCU257" s="372"/>
      <c r="BCV257" s="224"/>
      <c r="BCW257" s="224"/>
      <c r="BCX257" s="335"/>
      <c r="BCY257" s="335"/>
      <c r="BCZ257" s="224"/>
      <c r="BDA257" s="372"/>
      <c r="BDB257" s="372"/>
      <c r="BDC257" s="333"/>
      <c r="BDD257" s="334"/>
      <c r="BDE257" s="372"/>
      <c r="BDF257" s="224"/>
      <c r="BDG257" s="224"/>
      <c r="BDH257" s="335"/>
      <c r="BDI257" s="335"/>
      <c r="BDJ257" s="224"/>
      <c r="BDK257" s="372"/>
      <c r="BDL257" s="372"/>
      <c r="BDM257" s="333"/>
      <c r="BDN257" s="334"/>
      <c r="BDO257" s="372"/>
      <c r="BDP257" s="224"/>
      <c r="BDQ257" s="224"/>
      <c r="BDR257" s="335"/>
      <c r="BDS257" s="335"/>
      <c r="BDT257" s="224"/>
      <c r="BDU257" s="372"/>
      <c r="BDV257" s="372"/>
      <c r="BDW257" s="333"/>
      <c r="BDX257" s="334"/>
      <c r="BDY257" s="372"/>
      <c r="BDZ257" s="224"/>
      <c r="BEA257" s="224"/>
      <c r="BEB257" s="335"/>
      <c r="BEC257" s="335"/>
      <c r="BED257" s="224"/>
      <c r="BEE257" s="372"/>
      <c r="BEF257" s="372"/>
      <c r="BEG257" s="333"/>
      <c r="BEH257" s="334"/>
      <c r="BEI257" s="372"/>
      <c r="BEJ257" s="224"/>
      <c r="BEK257" s="224"/>
      <c r="BEL257" s="335"/>
      <c r="BEM257" s="335"/>
      <c r="BEN257" s="224"/>
      <c r="BEO257" s="372"/>
      <c r="BEP257" s="372"/>
      <c r="BEQ257" s="333"/>
      <c r="BER257" s="334"/>
      <c r="BES257" s="372"/>
      <c r="BET257" s="224"/>
      <c r="BEU257" s="224"/>
      <c r="BEV257" s="335"/>
      <c r="BEW257" s="335"/>
      <c r="BEX257" s="224"/>
      <c r="BEY257" s="372"/>
      <c r="BEZ257" s="372"/>
      <c r="BFA257" s="333"/>
      <c r="BFB257" s="334"/>
      <c r="BFC257" s="372"/>
      <c r="BFD257" s="224"/>
      <c r="BFE257" s="224"/>
      <c r="BFF257" s="335"/>
      <c r="BFG257" s="335"/>
      <c r="BFH257" s="224"/>
      <c r="BFI257" s="372"/>
      <c r="BFJ257" s="372"/>
      <c r="BFK257" s="333"/>
      <c r="BFL257" s="334"/>
      <c r="BFM257" s="372"/>
      <c r="BFN257" s="224"/>
      <c r="BFO257" s="224"/>
      <c r="BFP257" s="335"/>
      <c r="BFQ257" s="335"/>
      <c r="BFR257" s="224"/>
      <c r="BFS257" s="372"/>
      <c r="BFT257" s="372"/>
      <c r="BFU257" s="333"/>
      <c r="BFV257" s="334"/>
      <c r="BFW257" s="372"/>
      <c r="BFX257" s="224"/>
      <c r="BFY257" s="224"/>
      <c r="BFZ257" s="335"/>
      <c r="BGA257" s="335"/>
      <c r="BGB257" s="224"/>
      <c r="BGC257" s="372"/>
      <c r="BGD257" s="372"/>
      <c r="BGE257" s="333"/>
      <c r="BGF257" s="334"/>
      <c r="BGG257" s="372"/>
      <c r="BGH257" s="224"/>
      <c r="BGI257" s="224"/>
      <c r="BGJ257" s="335"/>
      <c r="BGK257" s="335"/>
      <c r="BGL257" s="224"/>
      <c r="BGM257" s="372"/>
      <c r="BGN257" s="372"/>
      <c r="BGO257" s="333"/>
      <c r="BGP257" s="334"/>
      <c r="BGQ257" s="372"/>
      <c r="BGR257" s="224"/>
      <c r="BGS257" s="224"/>
      <c r="BGT257" s="335"/>
      <c r="BGU257" s="335"/>
      <c r="BGV257" s="224"/>
      <c r="BGW257" s="372"/>
      <c r="BGX257" s="372"/>
      <c r="BGY257" s="333"/>
      <c r="BGZ257" s="334"/>
      <c r="BHA257" s="372"/>
      <c r="BHB257" s="224"/>
      <c r="BHC257" s="224"/>
      <c r="BHD257" s="335"/>
      <c r="BHE257" s="335"/>
      <c r="BHF257" s="224"/>
      <c r="BHG257" s="372"/>
      <c r="BHH257" s="372"/>
      <c r="BHI257" s="333"/>
      <c r="BHJ257" s="334"/>
      <c r="BHK257" s="372"/>
      <c r="BHL257" s="224"/>
      <c r="BHM257" s="224"/>
      <c r="BHN257" s="335"/>
      <c r="BHO257" s="335"/>
      <c r="BHP257" s="224"/>
      <c r="BHQ257" s="372"/>
      <c r="BHR257" s="372"/>
      <c r="BHS257" s="333"/>
      <c r="BHT257" s="334"/>
      <c r="BHU257" s="372"/>
      <c r="BHV257" s="224"/>
      <c r="BHW257" s="224"/>
      <c r="BHX257" s="335"/>
      <c r="BHY257" s="335"/>
      <c r="BHZ257" s="224"/>
      <c r="BIA257" s="372"/>
      <c r="BIB257" s="372"/>
      <c r="BIC257" s="333"/>
      <c r="BID257" s="334"/>
      <c r="BIE257" s="372"/>
      <c r="BIF257" s="224"/>
      <c r="BIG257" s="224"/>
      <c r="BIH257" s="335"/>
      <c r="BII257" s="335"/>
      <c r="BIJ257" s="224"/>
      <c r="BIK257" s="372"/>
      <c r="BIL257" s="372"/>
      <c r="BIM257" s="333"/>
      <c r="BIN257" s="334"/>
      <c r="BIO257" s="372"/>
      <c r="BIP257" s="224"/>
      <c r="BIQ257" s="224"/>
      <c r="BIR257" s="335"/>
      <c r="BIS257" s="335"/>
      <c r="BIT257" s="224"/>
      <c r="BIU257" s="372"/>
      <c r="BIV257" s="372"/>
      <c r="BIW257" s="333"/>
      <c r="BIX257" s="334"/>
      <c r="BIY257" s="372"/>
      <c r="BIZ257" s="224"/>
      <c r="BJA257" s="224"/>
      <c r="BJB257" s="335"/>
      <c r="BJC257" s="335"/>
      <c r="BJD257" s="224"/>
      <c r="BJE257" s="372"/>
      <c r="BJF257" s="372"/>
      <c r="BJG257" s="333"/>
      <c r="BJH257" s="334"/>
      <c r="BJI257" s="372"/>
      <c r="BJJ257" s="224"/>
      <c r="BJK257" s="224"/>
      <c r="BJL257" s="335"/>
      <c r="BJM257" s="335"/>
      <c r="BJN257" s="224"/>
      <c r="BJO257" s="372"/>
      <c r="BJP257" s="372"/>
      <c r="BJQ257" s="333"/>
      <c r="BJR257" s="334"/>
      <c r="BJS257" s="372"/>
      <c r="BJT257" s="224"/>
      <c r="BJU257" s="224"/>
      <c r="BJV257" s="335"/>
      <c r="BJW257" s="335"/>
      <c r="BJX257" s="224"/>
      <c r="BJY257" s="372"/>
      <c r="BJZ257" s="372"/>
      <c r="BKA257" s="333"/>
      <c r="BKB257" s="334"/>
      <c r="BKC257" s="372"/>
      <c r="BKD257" s="224"/>
      <c r="BKE257" s="224"/>
      <c r="BKF257" s="335"/>
      <c r="BKG257" s="335"/>
      <c r="BKH257" s="224"/>
      <c r="BKI257" s="372"/>
      <c r="BKJ257" s="372"/>
      <c r="BKK257" s="333"/>
      <c r="BKL257" s="334"/>
      <c r="BKM257" s="372"/>
      <c r="BKN257" s="224"/>
      <c r="BKO257" s="224"/>
      <c r="BKP257" s="335"/>
      <c r="BKQ257" s="335"/>
      <c r="BKR257" s="224"/>
      <c r="BKS257" s="372"/>
      <c r="BKT257" s="372"/>
      <c r="BKU257" s="333"/>
      <c r="BKV257" s="334"/>
      <c r="BKW257" s="372"/>
      <c r="BKX257" s="224"/>
      <c r="BKY257" s="224"/>
      <c r="BKZ257" s="335"/>
      <c r="BLA257" s="335"/>
      <c r="BLB257" s="224"/>
      <c r="BLC257" s="372"/>
      <c r="BLD257" s="372"/>
      <c r="BLE257" s="333"/>
      <c r="BLF257" s="334"/>
      <c r="BLG257" s="372"/>
      <c r="BLH257" s="224"/>
      <c r="BLI257" s="224"/>
      <c r="BLJ257" s="335"/>
      <c r="BLK257" s="335"/>
      <c r="BLL257" s="224"/>
      <c r="BLM257" s="372"/>
      <c r="BLN257" s="372"/>
      <c r="BLO257" s="333"/>
      <c r="BLP257" s="334"/>
      <c r="BLQ257" s="372"/>
      <c r="BLR257" s="224"/>
      <c r="BLS257" s="224"/>
      <c r="BLT257" s="335"/>
      <c r="BLU257" s="335"/>
      <c r="BLV257" s="224"/>
      <c r="BLW257" s="372"/>
      <c r="BLX257" s="372"/>
      <c r="BLY257" s="333"/>
      <c r="BLZ257" s="334"/>
      <c r="BMA257" s="372"/>
      <c r="BMB257" s="224"/>
      <c r="BMC257" s="224"/>
      <c r="BMD257" s="335"/>
      <c r="BME257" s="335"/>
      <c r="BMF257" s="224"/>
      <c r="BMG257" s="372"/>
      <c r="BMH257" s="372"/>
      <c r="BMI257" s="333"/>
      <c r="BMJ257" s="334"/>
      <c r="BMK257" s="372"/>
      <c r="BML257" s="224"/>
      <c r="BMM257" s="224"/>
      <c r="BMN257" s="335"/>
      <c r="BMO257" s="335"/>
      <c r="BMP257" s="224"/>
      <c r="BMQ257" s="372"/>
      <c r="BMR257" s="372"/>
      <c r="BMS257" s="333"/>
      <c r="BMT257" s="334"/>
      <c r="BMU257" s="372"/>
      <c r="BMV257" s="224"/>
      <c r="BMW257" s="224"/>
      <c r="BMX257" s="335"/>
      <c r="BMY257" s="335"/>
      <c r="BMZ257" s="224"/>
      <c r="BNA257" s="372"/>
      <c r="BNB257" s="372"/>
      <c r="BNC257" s="333"/>
      <c r="BND257" s="334"/>
      <c r="BNE257" s="372"/>
      <c r="BNF257" s="224"/>
      <c r="BNG257" s="224"/>
      <c r="BNH257" s="335"/>
      <c r="BNI257" s="335"/>
      <c r="BNJ257" s="224"/>
      <c r="BNK257" s="372"/>
      <c r="BNL257" s="372"/>
      <c r="BNM257" s="333"/>
      <c r="BNN257" s="334"/>
      <c r="BNO257" s="372"/>
      <c r="BNP257" s="224"/>
      <c r="BNQ257" s="224"/>
      <c r="BNR257" s="335"/>
      <c r="BNS257" s="335"/>
      <c r="BNT257" s="224"/>
      <c r="BNU257" s="372"/>
      <c r="BNV257" s="372"/>
      <c r="BNW257" s="333"/>
      <c r="BNX257" s="334"/>
      <c r="BNY257" s="372"/>
      <c r="BNZ257" s="224"/>
      <c r="BOA257" s="224"/>
      <c r="BOB257" s="335"/>
      <c r="BOC257" s="335"/>
      <c r="BOD257" s="224"/>
      <c r="BOE257" s="372"/>
      <c r="BOF257" s="372"/>
      <c r="BOG257" s="333"/>
      <c r="BOH257" s="334"/>
      <c r="BOI257" s="372"/>
      <c r="BOJ257" s="224"/>
      <c r="BOK257" s="224"/>
      <c r="BOL257" s="335"/>
      <c r="BOM257" s="335"/>
      <c r="BON257" s="224"/>
      <c r="BOO257" s="372"/>
      <c r="BOP257" s="372"/>
      <c r="BOQ257" s="333"/>
      <c r="BOR257" s="334"/>
      <c r="BOS257" s="372"/>
      <c r="BOT257" s="224"/>
      <c r="BOU257" s="224"/>
      <c r="BOV257" s="335"/>
      <c r="BOW257" s="335"/>
      <c r="BOX257" s="224"/>
      <c r="BOY257" s="372"/>
      <c r="BOZ257" s="372"/>
      <c r="BPA257" s="333"/>
      <c r="BPB257" s="334"/>
      <c r="BPC257" s="372"/>
      <c r="BPD257" s="224"/>
      <c r="BPE257" s="224"/>
      <c r="BPF257" s="335"/>
      <c r="BPG257" s="335"/>
      <c r="BPH257" s="224"/>
      <c r="BPI257" s="372"/>
      <c r="BPJ257" s="372"/>
      <c r="BPK257" s="333"/>
      <c r="BPL257" s="334"/>
      <c r="BPM257" s="372"/>
      <c r="BPN257" s="224"/>
      <c r="BPO257" s="224"/>
      <c r="BPP257" s="335"/>
      <c r="BPQ257" s="335"/>
      <c r="BPR257" s="224"/>
      <c r="BPS257" s="372"/>
      <c r="BPT257" s="372"/>
      <c r="BPU257" s="333"/>
      <c r="BPV257" s="334"/>
      <c r="BPW257" s="372"/>
      <c r="BPX257" s="224"/>
      <c r="BPY257" s="224"/>
      <c r="BPZ257" s="335"/>
      <c r="BQA257" s="335"/>
      <c r="BQB257" s="224"/>
      <c r="BQC257" s="372"/>
      <c r="BQD257" s="372"/>
      <c r="BQE257" s="333"/>
      <c r="BQF257" s="334"/>
      <c r="BQG257" s="372"/>
      <c r="BQH257" s="224"/>
      <c r="BQI257" s="224"/>
      <c r="BQJ257" s="335"/>
      <c r="BQK257" s="335"/>
      <c r="BQL257" s="224"/>
      <c r="BQM257" s="372"/>
      <c r="BQN257" s="372"/>
      <c r="BQO257" s="333"/>
      <c r="BQP257" s="334"/>
      <c r="BQQ257" s="372"/>
      <c r="BQR257" s="224"/>
      <c r="BQS257" s="224"/>
      <c r="BQT257" s="335"/>
      <c r="BQU257" s="335"/>
      <c r="BQV257" s="224"/>
      <c r="BQW257" s="372"/>
      <c r="BQX257" s="372"/>
      <c r="BQY257" s="333"/>
      <c r="BQZ257" s="334"/>
      <c r="BRA257" s="372"/>
      <c r="BRB257" s="224"/>
      <c r="BRC257" s="224"/>
      <c r="BRD257" s="335"/>
      <c r="BRE257" s="335"/>
      <c r="BRF257" s="224"/>
      <c r="BRG257" s="372"/>
      <c r="BRH257" s="372"/>
      <c r="BRI257" s="333"/>
      <c r="BRJ257" s="334"/>
      <c r="BRK257" s="372"/>
      <c r="BRL257" s="224"/>
      <c r="BRM257" s="224"/>
      <c r="BRN257" s="335"/>
      <c r="BRO257" s="335"/>
      <c r="BRP257" s="224"/>
      <c r="BRQ257" s="372"/>
      <c r="BRR257" s="372"/>
      <c r="BRS257" s="333"/>
      <c r="BRT257" s="334"/>
      <c r="BRU257" s="372"/>
      <c r="BRV257" s="224"/>
      <c r="BRW257" s="224"/>
      <c r="BRX257" s="335"/>
      <c r="BRY257" s="335"/>
      <c r="BRZ257" s="224"/>
      <c r="BSA257" s="372"/>
      <c r="BSB257" s="372"/>
      <c r="BSC257" s="333"/>
      <c r="BSD257" s="334"/>
      <c r="BSE257" s="372"/>
      <c r="BSF257" s="224"/>
      <c r="BSG257" s="224"/>
      <c r="BSH257" s="335"/>
      <c r="BSI257" s="335"/>
      <c r="BSJ257" s="224"/>
      <c r="BSK257" s="372"/>
      <c r="BSL257" s="372"/>
      <c r="BSM257" s="333"/>
      <c r="BSN257" s="334"/>
      <c r="BSO257" s="372"/>
      <c r="BSP257" s="224"/>
      <c r="BSQ257" s="224"/>
      <c r="BSR257" s="335"/>
      <c r="BSS257" s="335"/>
      <c r="BST257" s="224"/>
      <c r="BSU257" s="372"/>
      <c r="BSV257" s="372"/>
      <c r="BSW257" s="333"/>
      <c r="BSX257" s="334"/>
      <c r="BSY257" s="372"/>
      <c r="BSZ257" s="224"/>
      <c r="BTA257" s="224"/>
      <c r="BTB257" s="335"/>
      <c r="BTC257" s="335"/>
      <c r="BTD257" s="224"/>
      <c r="BTE257" s="372"/>
      <c r="BTF257" s="372"/>
      <c r="BTG257" s="333"/>
      <c r="BTH257" s="334"/>
      <c r="BTI257" s="372"/>
      <c r="BTJ257" s="224"/>
      <c r="BTK257" s="224"/>
      <c r="BTL257" s="335"/>
      <c r="BTM257" s="335"/>
      <c r="BTN257" s="224"/>
      <c r="BTO257" s="372"/>
      <c r="BTP257" s="372"/>
      <c r="BTQ257" s="333"/>
      <c r="BTR257" s="334"/>
      <c r="BTS257" s="372"/>
      <c r="BTT257" s="224"/>
      <c r="BTU257" s="224"/>
      <c r="BTV257" s="335"/>
      <c r="BTW257" s="335"/>
      <c r="BTX257" s="224"/>
      <c r="BTY257" s="372"/>
      <c r="BTZ257" s="372"/>
      <c r="BUA257" s="333"/>
      <c r="BUB257" s="334"/>
      <c r="BUC257" s="372"/>
      <c r="BUD257" s="224"/>
      <c r="BUE257" s="224"/>
      <c r="BUF257" s="335"/>
      <c r="BUG257" s="335"/>
      <c r="BUH257" s="224"/>
      <c r="BUI257" s="372"/>
      <c r="BUJ257" s="372"/>
      <c r="BUK257" s="333"/>
      <c r="BUL257" s="334"/>
      <c r="BUM257" s="372"/>
      <c r="BUN257" s="224"/>
      <c r="BUO257" s="224"/>
      <c r="BUP257" s="335"/>
      <c r="BUQ257" s="335"/>
      <c r="BUR257" s="224"/>
      <c r="BUS257" s="372"/>
      <c r="BUT257" s="372"/>
      <c r="BUU257" s="333"/>
      <c r="BUV257" s="334"/>
      <c r="BUW257" s="372"/>
      <c r="BUX257" s="224"/>
      <c r="BUY257" s="224"/>
      <c r="BUZ257" s="335"/>
      <c r="BVA257" s="335"/>
      <c r="BVB257" s="224"/>
      <c r="BVC257" s="372"/>
      <c r="BVD257" s="372"/>
      <c r="BVE257" s="333"/>
      <c r="BVF257" s="334"/>
      <c r="BVG257" s="372"/>
      <c r="BVH257" s="224"/>
      <c r="BVI257" s="224"/>
      <c r="BVJ257" s="335"/>
      <c r="BVK257" s="335"/>
      <c r="BVL257" s="224"/>
      <c r="BVM257" s="372"/>
      <c r="BVN257" s="372"/>
      <c r="BVO257" s="333"/>
      <c r="BVP257" s="334"/>
      <c r="BVQ257" s="372"/>
      <c r="BVR257" s="224"/>
      <c r="BVS257" s="224"/>
      <c r="BVT257" s="335"/>
      <c r="BVU257" s="335"/>
      <c r="BVV257" s="224"/>
      <c r="BVW257" s="372"/>
      <c r="BVX257" s="372"/>
      <c r="BVY257" s="333"/>
      <c r="BVZ257" s="334"/>
      <c r="BWA257" s="372"/>
      <c r="BWB257" s="224"/>
      <c r="BWC257" s="224"/>
      <c r="BWD257" s="335"/>
      <c r="BWE257" s="335"/>
      <c r="BWF257" s="224"/>
      <c r="BWG257" s="372"/>
      <c r="BWH257" s="372"/>
      <c r="BWI257" s="333"/>
      <c r="BWJ257" s="334"/>
      <c r="BWK257" s="372"/>
      <c r="BWL257" s="224"/>
      <c r="BWM257" s="224"/>
      <c r="BWN257" s="335"/>
      <c r="BWO257" s="335"/>
      <c r="BWP257" s="224"/>
      <c r="BWQ257" s="372"/>
      <c r="BWR257" s="372"/>
      <c r="BWS257" s="333"/>
      <c r="BWT257" s="334"/>
      <c r="BWU257" s="372"/>
      <c r="BWV257" s="224"/>
      <c r="BWW257" s="224"/>
      <c r="BWX257" s="335"/>
      <c r="BWY257" s="335"/>
      <c r="BWZ257" s="224"/>
      <c r="BXA257" s="372"/>
      <c r="BXB257" s="372"/>
      <c r="BXC257" s="333"/>
      <c r="BXD257" s="334"/>
      <c r="BXE257" s="372"/>
      <c r="BXF257" s="224"/>
      <c r="BXG257" s="224"/>
      <c r="BXH257" s="335"/>
      <c r="BXI257" s="335"/>
      <c r="BXJ257" s="224"/>
      <c r="BXK257" s="372"/>
      <c r="BXL257" s="372"/>
      <c r="BXM257" s="333"/>
      <c r="BXN257" s="334"/>
      <c r="BXO257" s="372"/>
      <c r="BXP257" s="224"/>
      <c r="BXQ257" s="224"/>
      <c r="BXR257" s="335"/>
      <c r="BXS257" s="335"/>
      <c r="BXT257" s="224"/>
      <c r="BXU257" s="372"/>
      <c r="BXV257" s="372"/>
      <c r="BXW257" s="333"/>
      <c r="BXX257" s="334"/>
      <c r="BXY257" s="372"/>
      <c r="BXZ257" s="224"/>
      <c r="BYA257" s="224"/>
      <c r="BYB257" s="335"/>
      <c r="BYC257" s="335"/>
      <c r="BYD257" s="224"/>
      <c r="BYE257" s="372"/>
      <c r="BYF257" s="372"/>
      <c r="BYG257" s="333"/>
      <c r="BYH257" s="334"/>
      <c r="BYI257" s="372"/>
      <c r="BYJ257" s="224"/>
      <c r="BYK257" s="224"/>
      <c r="BYL257" s="335"/>
      <c r="BYM257" s="335"/>
      <c r="BYN257" s="224"/>
      <c r="BYO257" s="372"/>
      <c r="BYP257" s="372"/>
      <c r="BYQ257" s="333"/>
      <c r="BYR257" s="334"/>
      <c r="BYS257" s="372"/>
      <c r="BYT257" s="224"/>
      <c r="BYU257" s="224"/>
      <c r="BYV257" s="335"/>
      <c r="BYW257" s="335"/>
      <c r="BYX257" s="224"/>
      <c r="BYY257" s="372"/>
      <c r="BYZ257" s="372"/>
      <c r="BZA257" s="333"/>
      <c r="BZB257" s="334"/>
      <c r="BZC257" s="372"/>
      <c r="BZD257" s="224"/>
      <c r="BZE257" s="224"/>
      <c r="BZF257" s="335"/>
      <c r="BZG257" s="335"/>
      <c r="BZH257" s="224"/>
      <c r="BZI257" s="372"/>
      <c r="BZJ257" s="372"/>
      <c r="BZK257" s="333"/>
      <c r="BZL257" s="334"/>
      <c r="BZM257" s="372"/>
      <c r="BZN257" s="224"/>
      <c r="BZO257" s="224"/>
      <c r="BZP257" s="335"/>
      <c r="BZQ257" s="335"/>
      <c r="BZR257" s="224"/>
      <c r="BZS257" s="372"/>
      <c r="BZT257" s="372"/>
      <c r="BZU257" s="333"/>
      <c r="BZV257" s="334"/>
      <c r="BZW257" s="372"/>
      <c r="BZX257" s="224"/>
      <c r="BZY257" s="224"/>
      <c r="BZZ257" s="335"/>
      <c r="CAA257" s="335"/>
      <c r="CAB257" s="224"/>
      <c r="CAC257" s="372"/>
      <c r="CAD257" s="372"/>
      <c r="CAE257" s="333"/>
      <c r="CAF257" s="334"/>
      <c r="CAG257" s="372"/>
      <c r="CAH257" s="224"/>
      <c r="CAI257" s="224"/>
      <c r="CAJ257" s="335"/>
      <c r="CAK257" s="335"/>
      <c r="CAL257" s="224"/>
      <c r="CAM257" s="372"/>
      <c r="CAN257" s="372"/>
      <c r="CAO257" s="333"/>
      <c r="CAP257" s="334"/>
      <c r="CAQ257" s="372"/>
      <c r="CAR257" s="224"/>
      <c r="CAS257" s="224"/>
      <c r="CAT257" s="335"/>
      <c r="CAU257" s="335"/>
      <c r="CAV257" s="224"/>
      <c r="CAW257" s="372"/>
      <c r="CAX257" s="372"/>
      <c r="CAY257" s="333"/>
      <c r="CAZ257" s="334"/>
      <c r="CBA257" s="372"/>
      <c r="CBB257" s="224"/>
      <c r="CBC257" s="224"/>
      <c r="CBD257" s="335"/>
      <c r="CBE257" s="335"/>
      <c r="CBF257" s="224"/>
      <c r="CBG257" s="372"/>
      <c r="CBH257" s="372"/>
      <c r="CBI257" s="333"/>
      <c r="CBJ257" s="334"/>
      <c r="CBK257" s="372"/>
      <c r="CBL257" s="224"/>
      <c r="CBM257" s="224"/>
      <c r="CBN257" s="335"/>
      <c r="CBO257" s="335"/>
      <c r="CBP257" s="224"/>
      <c r="CBQ257" s="372"/>
      <c r="CBR257" s="372"/>
      <c r="CBS257" s="333"/>
      <c r="CBT257" s="334"/>
      <c r="CBU257" s="372"/>
      <c r="CBV257" s="224"/>
      <c r="CBW257" s="224"/>
      <c r="CBX257" s="335"/>
      <c r="CBY257" s="335"/>
      <c r="CBZ257" s="224"/>
      <c r="CCA257" s="372"/>
      <c r="CCB257" s="372"/>
      <c r="CCC257" s="333"/>
      <c r="CCD257" s="334"/>
      <c r="CCE257" s="372"/>
      <c r="CCF257" s="224"/>
      <c r="CCG257" s="224"/>
      <c r="CCH257" s="335"/>
      <c r="CCI257" s="335"/>
      <c r="CCJ257" s="224"/>
      <c r="CCK257" s="372"/>
      <c r="CCL257" s="372"/>
      <c r="CCM257" s="333"/>
      <c r="CCN257" s="334"/>
      <c r="CCO257" s="372"/>
      <c r="CCP257" s="224"/>
      <c r="CCQ257" s="224"/>
      <c r="CCR257" s="335"/>
      <c r="CCS257" s="335"/>
      <c r="CCT257" s="224"/>
      <c r="CCU257" s="372"/>
      <c r="CCV257" s="372"/>
      <c r="CCW257" s="333"/>
      <c r="CCX257" s="334"/>
      <c r="CCY257" s="372"/>
      <c r="CCZ257" s="224"/>
      <c r="CDA257" s="224"/>
      <c r="CDB257" s="335"/>
      <c r="CDC257" s="335"/>
      <c r="CDD257" s="224"/>
      <c r="CDE257" s="372"/>
      <c r="CDF257" s="372"/>
      <c r="CDG257" s="333"/>
      <c r="CDH257" s="334"/>
      <c r="CDI257" s="372"/>
      <c r="CDJ257" s="224"/>
      <c r="CDK257" s="224"/>
      <c r="CDL257" s="335"/>
      <c r="CDM257" s="335"/>
      <c r="CDN257" s="224"/>
      <c r="CDO257" s="372"/>
      <c r="CDP257" s="372"/>
      <c r="CDQ257" s="333"/>
      <c r="CDR257" s="334"/>
      <c r="CDS257" s="372"/>
      <c r="CDT257" s="224"/>
      <c r="CDU257" s="224"/>
      <c r="CDV257" s="335"/>
      <c r="CDW257" s="335"/>
      <c r="CDX257" s="224"/>
      <c r="CDY257" s="372"/>
      <c r="CDZ257" s="372"/>
      <c r="CEA257" s="333"/>
      <c r="CEB257" s="334"/>
      <c r="CEC257" s="372"/>
      <c r="CED257" s="224"/>
      <c r="CEE257" s="224"/>
      <c r="CEF257" s="335"/>
      <c r="CEG257" s="335"/>
      <c r="CEH257" s="224"/>
      <c r="CEI257" s="372"/>
      <c r="CEJ257" s="372"/>
      <c r="CEK257" s="333"/>
      <c r="CEL257" s="334"/>
      <c r="CEM257" s="372"/>
      <c r="CEN257" s="224"/>
      <c r="CEO257" s="224"/>
      <c r="CEP257" s="335"/>
      <c r="CEQ257" s="335"/>
      <c r="CER257" s="224"/>
      <c r="CES257" s="372"/>
      <c r="CET257" s="372"/>
      <c r="CEU257" s="333"/>
      <c r="CEV257" s="334"/>
      <c r="CEW257" s="372"/>
      <c r="CEX257" s="224"/>
      <c r="CEY257" s="224"/>
      <c r="CEZ257" s="335"/>
      <c r="CFA257" s="335"/>
      <c r="CFB257" s="224"/>
      <c r="CFC257" s="372"/>
      <c r="CFD257" s="372"/>
      <c r="CFE257" s="333"/>
      <c r="CFF257" s="334"/>
      <c r="CFG257" s="372"/>
      <c r="CFH257" s="224"/>
      <c r="CFI257" s="224"/>
      <c r="CFJ257" s="335"/>
      <c r="CFK257" s="335"/>
      <c r="CFL257" s="224"/>
      <c r="CFM257" s="372"/>
      <c r="CFN257" s="372"/>
      <c r="CFO257" s="333"/>
      <c r="CFP257" s="334"/>
      <c r="CFQ257" s="372"/>
      <c r="CFR257" s="224"/>
      <c r="CFS257" s="224"/>
      <c r="CFT257" s="335"/>
      <c r="CFU257" s="335"/>
      <c r="CFV257" s="224"/>
      <c r="CFW257" s="372"/>
      <c r="CFX257" s="372"/>
      <c r="CFY257" s="333"/>
      <c r="CFZ257" s="334"/>
      <c r="CGA257" s="372"/>
      <c r="CGB257" s="224"/>
      <c r="CGC257" s="224"/>
      <c r="CGD257" s="335"/>
      <c r="CGE257" s="335"/>
      <c r="CGF257" s="224"/>
      <c r="CGG257" s="372"/>
      <c r="CGH257" s="372"/>
      <c r="CGI257" s="333"/>
      <c r="CGJ257" s="334"/>
      <c r="CGK257" s="372"/>
      <c r="CGL257" s="224"/>
      <c r="CGM257" s="224"/>
      <c r="CGN257" s="335"/>
      <c r="CGO257" s="335"/>
      <c r="CGP257" s="224"/>
      <c r="CGQ257" s="372"/>
      <c r="CGR257" s="372"/>
      <c r="CGS257" s="333"/>
      <c r="CGT257" s="334"/>
      <c r="CGU257" s="372"/>
      <c r="CGV257" s="224"/>
      <c r="CGW257" s="224"/>
      <c r="CGX257" s="335"/>
      <c r="CGY257" s="335"/>
      <c r="CGZ257" s="224"/>
      <c r="CHA257" s="372"/>
      <c r="CHB257" s="372"/>
      <c r="CHC257" s="333"/>
      <c r="CHD257" s="334"/>
      <c r="CHE257" s="372"/>
      <c r="CHF257" s="224"/>
      <c r="CHG257" s="224"/>
      <c r="CHH257" s="335"/>
      <c r="CHI257" s="335"/>
      <c r="CHJ257" s="224"/>
      <c r="CHK257" s="372"/>
      <c r="CHL257" s="372"/>
      <c r="CHM257" s="333"/>
      <c r="CHN257" s="334"/>
      <c r="CHO257" s="372"/>
      <c r="CHP257" s="224"/>
      <c r="CHQ257" s="224"/>
      <c r="CHR257" s="335"/>
      <c r="CHS257" s="335"/>
      <c r="CHT257" s="224"/>
      <c r="CHU257" s="372"/>
      <c r="CHV257" s="372"/>
      <c r="CHW257" s="333"/>
      <c r="CHX257" s="334"/>
      <c r="CHY257" s="372"/>
      <c r="CHZ257" s="224"/>
      <c r="CIA257" s="224"/>
      <c r="CIB257" s="335"/>
      <c r="CIC257" s="335"/>
      <c r="CID257" s="224"/>
      <c r="CIE257" s="372"/>
      <c r="CIF257" s="372"/>
      <c r="CIG257" s="333"/>
      <c r="CIH257" s="334"/>
      <c r="CII257" s="372"/>
      <c r="CIJ257" s="224"/>
      <c r="CIK257" s="224"/>
      <c r="CIL257" s="335"/>
      <c r="CIM257" s="335"/>
      <c r="CIN257" s="224"/>
      <c r="CIO257" s="372"/>
      <c r="CIP257" s="372"/>
      <c r="CIQ257" s="333"/>
      <c r="CIR257" s="334"/>
      <c r="CIS257" s="372"/>
      <c r="CIT257" s="224"/>
      <c r="CIU257" s="224"/>
      <c r="CIV257" s="335"/>
      <c r="CIW257" s="335"/>
      <c r="CIX257" s="224"/>
      <c r="CIY257" s="372"/>
      <c r="CIZ257" s="372"/>
      <c r="CJA257" s="333"/>
      <c r="CJB257" s="334"/>
      <c r="CJC257" s="372"/>
      <c r="CJD257" s="224"/>
      <c r="CJE257" s="224"/>
      <c r="CJF257" s="335"/>
      <c r="CJG257" s="335"/>
      <c r="CJH257" s="224"/>
      <c r="CJI257" s="372"/>
      <c r="CJJ257" s="372"/>
      <c r="CJK257" s="333"/>
      <c r="CJL257" s="334"/>
      <c r="CJM257" s="372"/>
      <c r="CJN257" s="224"/>
      <c r="CJO257" s="224"/>
      <c r="CJP257" s="335"/>
      <c r="CJQ257" s="335"/>
      <c r="CJR257" s="224"/>
      <c r="CJS257" s="372"/>
      <c r="CJT257" s="372"/>
      <c r="CJU257" s="333"/>
      <c r="CJV257" s="334"/>
      <c r="CJW257" s="372"/>
      <c r="CJX257" s="224"/>
      <c r="CJY257" s="224"/>
      <c r="CJZ257" s="335"/>
      <c r="CKA257" s="335"/>
      <c r="CKB257" s="224"/>
      <c r="CKC257" s="372"/>
      <c r="CKD257" s="372"/>
      <c r="CKE257" s="333"/>
      <c r="CKF257" s="334"/>
      <c r="CKG257" s="372"/>
      <c r="CKH257" s="224"/>
      <c r="CKI257" s="224"/>
      <c r="CKJ257" s="335"/>
      <c r="CKK257" s="335"/>
      <c r="CKL257" s="224"/>
      <c r="CKM257" s="372"/>
      <c r="CKN257" s="372"/>
      <c r="CKO257" s="333"/>
      <c r="CKP257" s="334"/>
      <c r="CKQ257" s="372"/>
      <c r="CKR257" s="224"/>
      <c r="CKS257" s="224"/>
      <c r="CKT257" s="335"/>
      <c r="CKU257" s="335"/>
      <c r="CKV257" s="224"/>
      <c r="CKW257" s="372"/>
      <c r="CKX257" s="372"/>
      <c r="CKY257" s="333"/>
      <c r="CKZ257" s="334"/>
      <c r="CLA257" s="372"/>
      <c r="CLB257" s="224"/>
      <c r="CLC257" s="224"/>
      <c r="CLD257" s="335"/>
      <c r="CLE257" s="335"/>
      <c r="CLF257" s="224"/>
      <c r="CLG257" s="372"/>
      <c r="CLH257" s="372"/>
      <c r="CLI257" s="333"/>
      <c r="CLJ257" s="334"/>
      <c r="CLK257" s="372"/>
      <c r="CLL257" s="224"/>
      <c r="CLM257" s="224"/>
      <c r="CLN257" s="335"/>
      <c r="CLO257" s="335"/>
      <c r="CLP257" s="224"/>
      <c r="CLQ257" s="372"/>
      <c r="CLR257" s="372"/>
      <c r="CLS257" s="333"/>
      <c r="CLT257" s="334"/>
      <c r="CLU257" s="372"/>
      <c r="CLV257" s="224"/>
      <c r="CLW257" s="224"/>
      <c r="CLX257" s="335"/>
      <c r="CLY257" s="335"/>
      <c r="CLZ257" s="224"/>
      <c r="CMA257" s="372"/>
      <c r="CMB257" s="372"/>
      <c r="CMC257" s="333"/>
      <c r="CMD257" s="334"/>
      <c r="CME257" s="372"/>
      <c r="CMF257" s="224"/>
      <c r="CMG257" s="224"/>
      <c r="CMH257" s="335"/>
      <c r="CMI257" s="335"/>
      <c r="CMJ257" s="224"/>
      <c r="CMK257" s="372"/>
      <c r="CML257" s="372"/>
      <c r="CMM257" s="333"/>
      <c r="CMN257" s="334"/>
      <c r="CMO257" s="372"/>
      <c r="CMP257" s="224"/>
      <c r="CMQ257" s="224"/>
      <c r="CMR257" s="335"/>
      <c r="CMS257" s="335"/>
      <c r="CMT257" s="224"/>
      <c r="CMU257" s="372"/>
      <c r="CMV257" s="372"/>
      <c r="CMW257" s="333"/>
      <c r="CMX257" s="334"/>
      <c r="CMY257" s="372"/>
      <c r="CMZ257" s="224"/>
      <c r="CNA257" s="224"/>
      <c r="CNB257" s="335"/>
      <c r="CNC257" s="335"/>
      <c r="CND257" s="224"/>
      <c r="CNE257" s="372"/>
      <c r="CNF257" s="372"/>
      <c r="CNG257" s="333"/>
      <c r="CNH257" s="334"/>
      <c r="CNI257" s="372"/>
      <c r="CNJ257" s="224"/>
      <c r="CNK257" s="224"/>
      <c r="CNL257" s="335"/>
      <c r="CNM257" s="335"/>
      <c r="CNN257" s="224"/>
      <c r="CNO257" s="372"/>
      <c r="CNP257" s="372"/>
      <c r="CNQ257" s="333"/>
      <c r="CNR257" s="334"/>
      <c r="CNS257" s="372"/>
      <c r="CNT257" s="224"/>
      <c r="CNU257" s="224"/>
      <c r="CNV257" s="335"/>
      <c r="CNW257" s="335"/>
      <c r="CNX257" s="224"/>
      <c r="CNY257" s="372"/>
      <c r="CNZ257" s="372"/>
      <c r="COA257" s="333"/>
      <c r="COB257" s="334"/>
      <c r="COC257" s="372"/>
      <c r="COD257" s="224"/>
      <c r="COE257" s="224"/>
      <c r="COF257" s="335"/>
      <c r="COG257" s="335"/>
      <c r="COH257" s="224"/>
      <c r="COI257" s="372"/>
      <c r="COJ257" s="372"/>
      <c r="COK257" s="333"/>
      <c r="COL257" s="334"/>
      <c r="COM257" s="372"/>
      <c r="CON257" s="224"/>
      <c r="COO257" s="224"/>
      <c r="COP257" s="335"/>
      <c r="COQ257" s="335"/>
      <c r="COR257" s="224"/>
      <c r="COS257" s="372"/>
      <c r="COT257" s="372"/>
      <c r="COU257" s="333"/>
      <c r="COV257" s="334"/>
      <c r="COW257" s="372"/>
      <c r="COX257" s="224"/>
      <c r="COY257" s="224"/>
      <c r="COZ257" s="335"/>
      <c r="CPA257" s="335"/>
      <c r="CPB257" s="224"/>
      <c r="CPC257" s="372"/>
      <c r="CPD257" s="372"/>
      <c r="CPE257" s="333"/>
      <c r="CPF257" s="334"/>
      <c r="CPG257" s="372"/>
      <c r="CPH257" s="224"/>
      <c r="CPI257" s="224"/>
      <c r="CPJ257" s="335"/>
      <c r="CPK257" s="335"/>
      <c r="CPL257" s="224"/>
      <c r="CPM257" s="372"/>
      <c r="CPN257" s="372"/>
      <c r="CPO257" s="333"/>
      <c r="CPP257" s="334"/>
      <c r="CPQ257" s="372"/>
      <c r="CPR257" s="224"/>
      <c r="CPS257" s="224"/>
      <c r="CPT257" s="335"/>
      <c r="CPU257" s="335"/>
      <c r="CPV257" s="224"/>
      <c r="CPW257" s="372"/>
      <c r="CPX257" s="372"/>
      <c r="CPY257" s="333"/>
      <c r="CPZ257" s="334"/>
      <c r="CQA257" s="372"/>
      <c r="CQB257" s="224"/>
      <c r="CQC257" s="224"/>
      <c r="CQD257" s="335"/>
      <c r="CQE257" s="335"/>
      <c r="CQF257" s="224"/>
      <c r="CQG257" s="372"/>
      <c r="CQH257" s="372"/>
      <c r="CQI257" s="333"/>
      <c r="CQJ257" s="334"/>
      <c r="CQK257" s="372"/>
      <c r="CQL257" s="224"/>
      <c r="CQM257" s="224"/>
      <c r="CQN257" s="335"/>
      <c r="CQO257" s="335"/>
      <c r="CQP257" s="224"/>
      <c r="CQQ257" s="372"/>
      <c r="CQR257" s="372"/>
      <c r="CQS257" s="333"/>
      <c r="CQT257" s="334"/>
      <c r="CQU257" s="372"/>
      <c r="CQV257" s="224"/>
      <c r="CQW257" s="224"/>
      <c r="CQX257" s="335"/>
      <c r="CQY257" s="335"/>
      <c r="CQZ257" s="224"/>
      <c r="CRA257" s="372"/>
      <c r="CRB257" s="372"/>
      <c r="CRC257" s="333"/>
      <c r="CRD257" s="334"/>
      <c r="CRE257" s="372"/>
      <c r="CRF257" s="224"/>
      <c r="CRG257" s="224"/>
      <c r="CRH257" s="335"/>
      <c r="CRI257" s="335"/>
      <c r="CRJ257" s="224"/>
      <c r="CRK257" s="372"/>
      <c r="CRL257" s="372"/>
      <c r="CRM257" s="333"/>
      <c r="CRN257" s="334"/>
      <c r="CRO257" s="372"/>
      <c r="CRP257" s="224"/>
      <c r="CRQ257" s="224"/>
      <c r="CRR257" s="335"/>
      <c r="CRS257" s="335"/>
      <c r="CRT257" s="224"/>
      <c r="CRU257" s="372"/>
      <c r="CRV257" s="372"/>
      <c r="CRW257" s="333"/>
      <c r="CRX257" s="334"/>
      <c r="CRY257" s="372"/>
      <c r="CRZ257" s="224"/>
      <c r="CSA257" s="224"/>
      <c r="CSB257" s="335"/>
      <c r="CSC257" s="335"/>
      <c r="CSD257" s="224"/>
      <c r="CSE257" s="372"/>
      <c r="CSF257" s="372"/>
      <c r="CSG257" s="333"/>
      <c r="CSH257" s="334"/>
      <c r="CSI257" s="372"/>
      <c r="CSJ257" s="224"/>
      <c r="CSK257" s="224"/>
      <c r="CSL257" s="335"/>
      <c r="CSM257" s="335"/>
      <c r="CSN257" s="224"/>
      <c r="CSO257" s="372"/>
      <c r="CSP257" s="372"/>
      <c r="CSQ257" s="333"/>
      <c r="CSR257" s="334"/>
      <c r="CSS257" s="372"/>
      <c r="CST257" s="224"/>
      <c r="CSU257" s="224"/>
      <c r="CSV257" s="335"/>
      <c r="CSW257" s="335"/>
      <c r="CSX257" s="224"/>
      <c r="CSY257" s="372"/>
      <c r="CSZ257" s="372"/>
      <c r="CTA257" s="333"/>
      <c r="CTB257" s="334"/>
      <c r="CTC257" s="372"/>
      <c r="CTD257" s="224"/>
      <c r="CTE257" s="224"/>
      <c r="CTF257" s="335"/>
      <c r="CTG257" s="335"/>
      <c r="CTH257" s="224"/>
      <c r="CTI257" s="372"/>
      <c r="CTJ257" s="372"/>
      <c r="CTK257" s="333"/>
      <c r="CTL257" s="334"/>
      <c r="CTM257" s="372"/>
      <c r="CTN257" s="224"/>
      <c r="CTO257" s="224"/>
      <c r="CTP257" s="335"/>
      <c r="CTQ257" s="335"/>
      <c r="CTR257" s="224"/>
      <c r="CTS257" s="372"/>
      <c r="CTT257" s="372"/>
      <c r="CTU257" s="333"/>
      <c r="CTV257" s="334"/>
      <c r="CTW257" s="372"/>
      <c r="CTX257" s="224"/>
      <c r="CTY257" s="224"/>
      <c r="CTZ257" s="335"/>
      <c r="CUA257" s="335"/>
      <c r="CUB257" s="224"/>
      <c r="CUC257" s="372"/>
      <c r="CUD257" s="372"/>
      <c r="CUE257" s="333"/>
      <c r="CUF257" s="334"/>
      <c r="CUG257" s="372"/>
      <c r="CUH257" s="224"/>
      <c r="CUI257" s="224"/>
      <c r="CUJ257" s="335"/>
      <c r="CUK257" s="335"/>
      <c r="CUL257" s="224"/>
      <c r="CUM257" s="372"/>
      <c r="CUN257" s="372"/>
      <c r="CUO257" s="333"/>
      <c r="CUP257" s="334"/>
      <c r="CUQ257" s="372"/>
      <c r="CUR257" s="224"/>
      <c r="CUS257" s="224"/>
      <c r="CUT257" s="335"/>
      <c r="CUU257" s="335"/>
      <c r="CUV257" s="224"/>
      <c r="CUW257" s="372"/>
      <c r="CUX257" s="372"/>
      <c r="CUY257" s="333"/>
      <c r="CUZ257" s="334"/>
      <c r="CVA257" s="372"/>
      <c r="CVB257" s="224"/>
      <c r="CVC257" s="224"/>
      <c r="CVD257" s="335"/>
      <c r="CVE257" s="335"/>
      <c r="CVF257" s="224"/>
      <c r="CVG257" s="372"/>
      <c r="CVH257" s="372"/>
      <c r="CVI257" s="333"/>
      <c r="CVJ257" s="334"/>
      <c r="CVK257" s="372"/>
      <c r="CVL257" s="224"/>
      <c r="CVM257" s="224"/>
      <c r="CVN257" s="335"/>
      <c r="CVO257" s="335"/>
      <c r="CVP257" s="224"/>
      <c r="CVQ257" s="372"/>
      <c r="CVR257" s="372"/>
      <c r="CVS257" s="333"/>
      <c r="CVT257" s="334"/>
      <c r="CVU257" s="372"/>
      <c r="CVV257" s="224"/>
      <c r="CVW257" s="224"/>
      <c r="CVX257" s="335"/>
      <c r="CVY257" s="335"/>
      <c r="CVZ257" s="224"/>
      <c r="CWA257" s="372"/>
      <c r="CWB257" s="372"/>
      <c r="CWC257" s="333"/>
      <c r="CWD257" s="334"/>
      <c r="CWE257" s="372"/>
      <c r="CWF257" s="224"/>
      <c r="CWG257" s="224"/>
      <c r="CWH257" s="335"/>
      <c r="CWI257" s="335"/>
      <c r="CWJ257" s="224"/>
      <c r="CWK257" s="372"/>
      <c r="CWL257" s="372"/>
      <c r="CWM257" s="333"/>
      <c r="CWN257" s="334"/>
      <c r="CWO257" s="372"/>
      <c r="CWP257" s="224"/>
      <c r="CWQ257" s="224"/>
      <c r="CWR257" s="335"/>
      <c r="CWS257" s="335"/>
      <c r="CWT257" s="224"/>
      <c r="CWU257" s="372"/>
      <c r="CWV257" s="372"/>
      <c r="CWW257" s="333"/>
      <c r="CWX257" s="334"/>
      <c r="CWY257" s="372"/>
      <c r="CWZ257" s="224"/>
      <c r="CXA257" s="224"/>
      <c r="CXB257" s="335"/>
      <c r="CXC257" s="335"/>
      <c r="CXD257" s="224"/>
      <c r="CXE257" s="372"/>
      <c r="CXF257" s="372"/>
      <c r="CXG257" s="333"/>
      <c r="CXH257" s="334"/>
      <c r="CXI257" s="372"/>
      <c r="CXJ257" s="224"/>
      <c r="CXK257" s="224"/>
      <c r="CXL257" s="335"/>
      <c r="CXM257" s="335"/>
      <c r="CXN257" s="224"/>
      <c r="CXO257" s="372"/>
      <c r="CXP257" s="372"/>
      <c r="CXQ257" s="333"/>
      <c r="CXR257" s="334"/>
      <c r="CXS257" s="372"/>
      <c r="CXT257" s="224"/>
      <c r="CXU257" s="224"/>
      <c r="CXV257" s="335"/>
      <c r="CXW257" s="335"/>
      <c r="CXX257" s="224"/>
      <c r="CXY257" s="372"/>
      <c r="CXZ257" s="372"/>
      <c r="CYA257" s="333"/>
      <c r="CYB257" s="334"/>
      <c r="CYC257" s="372"/>
      <c r="CYD257" s="224"/>
      <c r="CYE257" s="224"/>
      <c r="CYF257" s="335"/>
      <c r="CYG257" s="335"/>
      <c r="CYH257" s="224"/>
      <c r="CYI257" s="372"/>
      <c r="CYJ257" s="372"/>
      <c r="CYK257" s="333"/>
      <c r="CYL257" s="334"/>
      <c r="CYM257" s="372"/>
      <c r="CYN257" s="224"/>
      <c r="CYO257" s="224"/>
      <c r="CYP257" s="335"/>
      <c r="CYQ257" s="335"/>
      <c r="CYR257" s="224"/>
      <c r="CYS257" s="372"/>
      <c r="CYT257" s="372"/>
      <c r="CYU257" s="333"/>
      <c r="CYV257" s="334"/>
      <c r="CYW257" s="372"/>
      <c r="CYX257" s="224"/>
      <c r="CYY257" s="224"/>
      <c r="CYZ257" s="335"/>
      <c r="CZA257" s="335"/>
      <c r="CZB257" s="224"/>
      <c r="CZC257" s="372"/>
      <c r="CZD257" s="372"/>
      <c r="CZE257" s="333"/>
      <c r="CZF257" s="334"/>
      <c r="CZG257" s="372"/>
      <c r="CZH257" s="224"/>
      <c r="CZI257" s="224"/>
      <c r="CZJ257" s="335"/>
      <c r="CZK257" s="335"/>
      <c r="CZL257" s="224"/>
      <c r="CZM257" s="372"/>
      <c r="CZN257" s="372"/>
      <c r="CZO257" s="333"/>
      <c r="CZP257" s="334"/>
      <c r="CZQ257" s="372"/>
      <c r="CZR257" s="224"/>
      <c r="CZS257" s="224"/>
      <c r="CZT257" s="335"/>
      <c r="CZU257" s="335"/>
      <c r="CZV257" s="224"/>
      <c r="CZW257" s="372"/>
      <c r="CZX257" s="372"/>
      <c r="CZY257" s="333"/>
      <c r="CZZ257" s="334"/>
      <c r="DAA257" s="372"/>
      <c r="DAB257" s="224"/>
      <c r="DAC257" s="224"/>
      <c r="DAD257" s="335"/>
      <c r="DAE257" s="335"/>
      <c r="DAF257" s="224"/>
      <c r="DAG257" s="372"/>
      <c r="DAH257" s="372"/>
      <c r="DAI257" s="333"/>
      <c r="DAJ257" s="334"/>
      <c r="DAK257" s="372"/>
      <c r="DAL257" s="224"/>
      <c r="DAM257" s="224"/>
      <c r="DAN257" s="335"/>
      <c r="DAO257" s="335"/>
      <c r="DAP257" s="224"/>
      <c r="DAQ257" s="372"/>
      <c r="DAR257" s="372"/>
      <c r="DAS257" s="333"/>
      <c r="DAT257" s="334"/>
      <c r="DAU257" s="372"/>
      <c r="DAV257" s="224"/>
      <c r="DAW257" s="224"/>
      <c r="DAX257" s="335"/>
      <c r="DAY257" s="335"/>
      <c r="DAZ257" s="224"/>
      <c r="DBA257" s="372"/>
      <c r="DBB257" s="372"/>
      <c r="DBC257" s="333"/>
      <c r="DBD257" s="334"/>
      <c r="DBE257" s="372"/>
      <c r="DBF257" s="224"/>
      <c r="DBG257" s="224"/>
      <c r="DBH257" s="335"/>
      <c r="DBI257" s="335"/>
      <c r="DBJ257" s="224"/>
      <c r="DBK257" s="372"/>
      <c r="DBL257" s="372"/>
      <c r="DBM257" s="333"/>
      <c r="DBN257" s="334"/>
      <c r="DBO257" s="372"/>
      <c r="DBP257" s="224"/>
      <c r="DBQ257" s="224"/>
      <c r="DBR257" s="335"/>
      <c r="DBS257" s="335"/>
      <c r="DBT257" s="224"/>
      <c r="DBU257" s="372"/>
      <c r="DBV257" s="372"/>
      <c r="DBW257" s="333"/>
      <c r="DBX257" s="334"/>
      <c r="DBY257" s="372"/>
      <c r="DBZ257" s="224"/>
      <c r="DCA257" s="224"/>
      <c r="DCB257" s="335"/>
      <c r="DCC257" s="335"/>
      <c r="DCD257" s="224"/>
      <c r="DCE257" s="372"/>
      <c r="DCF257" s="372"/>
      <c r="DCG257" s="333"/>
      <c r="DCH257" s="334"/>
      <c r="DCI257" s="372"/>
      <c r="DCJ257" s="224"/>
      <c r="DCK257" s="224"/>
      <c r="DCL257" s="335"/>
      <c r="DCM257" s="335"/>
      <c r="DCN257" s="224"/>
      <c r="DCO257" s="372"/>
      <c r="DCP257" s="372"/>
      <c r="DCQ257" s="333"/>
      <c r="DCR257" s="334"/>
      <c r="DCS257" s="372"/>
      <c r="DCT257" s="224"/>
      <c r="DCU257" s="224"/>
      <c r="DCV257" s="335"/>
      <c r="DCW257" s="335"/>
      <c r="DCX257" s="224"/>
      <c r="DCY257" s="372"/>
      <c r="DCZ257" s="372"/>
      <c r="DDA257" s="333"/>
      <c r="DDB257" s="334"/>
      <c r="DDC257" s="372"/>
      <c r="DDD257" s="224"/>
      <c r="DDE257" s="224"/>
      <c r="DDF257" s="335"/>
      <c r="DDG257" s="335"/>
      <c r="DDH257" s="224"/>
      <c r="DDI257" s="372"/>
      <c r="DDJ257" s="372"/>
      <c r="DDK257" s="333"/>
      <c r="DDL257" s="334"/>
      <c r="DDM257" s="372"/>
      <c r="DDN257" s="224"/>
      <c r="DDO257" s="224"/>
      <c r="DDP257" s="335"/>
      <c r="DDQ257" s="335"/>
      <c r="DDR257" s="224"/>
      <c r="DDS257" s="372"/>
      <c r="DDT257" s="372"/>
      <c r="DDU257" s="333"/>
      <c r="DDV257" s="334"/>
      <c r="DDW257" s="372"/>
      <c r="DDX257" s="224"/>
      <c r="DDY257" s="224"/>
      <c r="DDZ257" s="335"/>
      <c r="DEA257" s="335"/>
      <c r="DEB257" s="224"/>
      <c r="DEC257" s="372"/>
      <c r="DED257" s="372"/>
      <c r="DEE257" s="333"/>
      <c r="DEF257" s="334"/>
      <c r="DEG257" s="372"/>
      <c r="DEH257" s="224"/>
      <c r="DEI257" s="224"/>
      <c r="DEJ257" s="335"/>
      <c r="DEK257" s="335"/>
      <c r="DEL257" s="224"/>
      <c r="DEM257" s="372"/>
      <c r="DEN257" s="372"/>
      <c r="DEO257" s="333"/>
      <c r="DEP257" s="334"/>
      <c r="DEQ257" s="372"/>
      <c r="DER257" s="224"/>
      <c r="DES257" s="224"/>
      <c r="DET257" s="335"/>
      <c r="DEU257" s="335"/>
      <c r="DEV257" s="224"/>
      <c r="DEW257" s="372"/>
      <c r="DEX257" s="372"/>
      <c r="DEY257" s="333"/>
      <c r="DEZ257" s="334"/>
      <c r="DFA257" s="372"/>
      <c r="DFB257" s="224"/>
      <c r="DFC257" s="224"/>
      <c r="DFD257" s="335"/>
      <c r="DFE257" s="335"/>
      <c r="DFF257" s="224"/>
      <c r="DFG257" s="372"/>
      <c r="DFH257" s="372"/>
      <c r="DFI257" s="333"/>
      <c r="DFJ257" s="334"/>
      <c r="DFK257" s="372"/>
      <c r="DFL257" s="224"/>
      <c r="DFM257" s="224"/>
      <c r="DFN257" s="335"/>
      <c r="DFO257" s="335"/>
      <c r="DFP257" s="224"/>
      <c r="DFQ257" s="372"/>
      <c r="DFR257" s="372"/>
      <c r="DFS257" s="333"/>
      <c r="DFT257" s="334"/>
      <c r="DFU257" s="372"/>
      <c r="DFV257" s="224"/>
      <c r="DFW257" s="224"/>
      <c r="DFX257" s="335"/>
      <c r="DFY257" s="335"/>
      <c r="DFZ257" s="224"/>
      <c r="DGA257" s="372"/>
      <c r="DGB257" s="372"/>
      <c r="DGC257" s="333"/>
      <c r="DGD257" s="334"/>
      <c r="DGE257" s="372"/>
      <c r="DGF257" s="224"/>
      <c r="DGG257" s="224"/>
      <c r="DGH257" s="335"/>
      <c r="DGI257" s="335"/>
      <c r="DGJ257" s="224"/>
      <c r="DGK257" s="372"/>
      <c r="DGL257" s="372"/>
      <c r="DGM257" s="333"/>
      <c r="DGN257" s="334"/>
      <c r="DGO257" s="372"/>
      <c r="DGP257" s="224"/>
      <c r="DGQ257" s="224"/>
      <c r="DGR257" s="335"/>
      <c r="DGS257" s="335"/>
      <c r="DGT257" s="224"/>
      <c r="DGU257" s="372"/>
      <c r="DGV257" s="372"/>
      <c r="DGW257" s="333"/>
      <c r="DGX257" s="334"/>
      <c r="DGY257" s="372"/>
      <c r="DGZ257" s="224"/>
      <c r="DHA257" s="224"/>
      <c r="DHB257" s="335"/>
      <c r="DHC257" s="335"/>
      <c r="DHD257" s="224"/>
      <c r="DHE257" s="372"/>
      <c r="DHF257" s="372"/>
      <c r="DHG257" s="333"/>
      <c r="DHH257" s="334"/>
      <c r="DHI257" s="372"/>
      <c r="DHJ257" s="224"/>
      <c r="DHK257" s="224"/>
      <c r="DHL257" s="335"/>
      <c r="DHM257" s="335"/>
      <c r="DHN257" s="224"/>
      <c r="DHO257" s="372"/>
      <c r="DHP257" s="372"/>
      <c r="DHQ257" s="333"/>
      <c r="DHR257" s="334"/>
      <c r="DHS257" s="372"/>
      <c r="DHT257" s="224"/>
      <c r="DHU257" s="224"/>
      <c r="DHV257" s="335"/>
      <c r="DHW257" s="335"/>
      <c r="DHX257" s="224"/>
      <c r="DHY257" s="372"/>
      <c r="DHZ257" s="372"/>
      <c r="DIA257" s="333"/>
      <c r="DIB257" s="334"/>
      <c r="DIC257" s="372"/>
      <c r="DID257" s="224"/>
      <c r="DIE257" s="224"/>
      <c r="DIF257" s="335"/>
      <c r="DIG257" s="335"/>
      <c r="DIH257" s="224"/>
      <c r="DII257" s="372"/>
      <c r="DIJ257" s="372"/>
      <c r="DIK257" s="333"/>
      <c r="DIL257" s="334"/>
      <c r="DIM257" s="372"/>
      <c r="DIN257" s="224"/>
      <c r="DIO257" s="224"/>
      <c r="DIP257" s="335"/>
      <c r="DIQ257" s="335"/>
      <c r="DIR257" s="224"/>
      <c r="DIS257" s="372"/>
      <c r="DIT257" s="372"/>
      <c r="DIU257" s="333"/>
      <c r="DIV257" s="334"/>
      <c r="DIW257" s="372"/>
      <c r="DIX257" s="224"/>
      <c r="DIY257" s="224"/>
      <c r="DIZ257" s="335"/>
      <c r="DJA257" s="335"/>
      <c r="DJB257" s="224"/>
      <c r="DJC257" s="372"/>
      <c r="DJD257" s="372"/>
      <c r="DJE257" s="333"/>
      <c r="DJF257" s="334"/>
      <c r="DJG257" s="372"/>
      <c r="DJH257" s="224"/>
      <c r="DJI257" s="224"/>
      <c r="DJJ257" s="335"/>
      <c r="DJK257" s="335"/>
      <c r="DJL257" s="224"/>
      <c r="DJM257" s="372"/>
      <c r="DJN257" s="372"/>
      <c r="DJO257" s="333"/>
      <c r="DJP257" s="334"/>
      <c r="DJQ257" s="372"/>
      <c r="DJR257" s="224"/>
      <c r="DJS257" s="224"/>
      <c r="DJT257" s="335"/>
      <c r="DJU257" s="335"/>
      <c r="DJV257" s="224"/>
      <c r="DJW257" s="372"/>
      <c r="DJX257" s="372"/>
      <c r="DJY257" s="333"/>
      <c r="DJZ257" s="334"/>
      <c r="DKA257" s="372"/>
      <c r="DKB257" s="224"/>
      <c r="DKC257" s="224"/>
      <c r="DKD257" s="335"/>
      <c r="DKE257" s="335"/>
      <c r="DKF257" s="224"/>
      <c r="DKG257" s="372"/>
      <c r="DKH257" s="372"/>
      <c r="DKI257" s="333"/>
      <c r="DKJ257" s="334"/>
      <c r="DKK257" s="372"/>
      <c r="DKL257" s="224"/>
      <c r="DKM257" s="224"/>
      <c r="DKN257" s="335"/>
      <c r="DKO257" s="335"/>
      <c r="DKP257" s="224"/>
      <c r="DKQ257" s="372"/>
      <c r="DKR257" s="372"/>
      <c r="DKS257" s="333"/>
      <c r="DKT257" s="334"/>
      <c r="DKU257" s="372"/>
      <c r="DKV257" s="224"/>
      <c r="DKW257" s="224"/>
      <c r="DKX257" s="335"/>
      <c r="DKY257" s="335"/>
      <c r="DKZ257" s="224"/>
      <c r="DLA257" s="372"/>
      <c r="DLB257" s="372"/>
      <c r="DLC257" s="333"/>
      <c r="DLD257" s="334"/>
      <c r="DLE257" s="372"/>
      <c r="DLF257" s="224"/>
      <c r="DLG257" s="224"/>
      <c r="DLH257" s="335"/>
      <c r="DLI257" s="335"/>
      <c r="DLJ257" s="224"/>
      <c r="DLK257" s="372"/>
      <c r="DLL257" s="372"/>
      <c r="DLM257" s="333"/>
      <c r="DLN257" s="334"/>
      <c r="DLO257" s="372"/>
      <c r="DLP257" s="224"/>
      <c r="DLQ257" s="224"/>
      <c r="DLR257" s="335"/>
      <c r="DLS257" s="335"/>
      <c r="DLT257" s="224"/>
      <c r="DLU257" s="372"/>
      <c r="DLV257" s="372"/>
      <c r="DLW257" s="333"/>
      <c r="DLX257" s="334"/>
      <c r="DLY257" s="372"/>
      <c r="DLZ257" s="224"/>
      <c r="DMA257" s="224"/>
      <c r="DMB257" s="335"/>
      <c r="DMC257" s="335"/>
      <c r="DMD257" s="224"/>
      <c r="DME257" s="372"/>
      <c r="DMF257" s="372"/>
      <c r="DMG257" s="333"/>
      <c r="DMH257" s="334"/>
      <c r="DMI257" s="372"/>
      <c r="DMJ257" s="224"/>
      <c r="DMK257" s="224"/>
      <c r="DML257" s="335"/>
      <c r="DMM257" s="335"/>
      <c r="DMN257" s="224"/>
      <c r="DMO257" s="372"/>
      <c r="DMP257" s="372"/>
      <c r="DMQ257" s="333"/>
      <c r="DMR257" s="334"/>
      <c r="DMS257" s="372"/>
      <c r="DMT257" s="224"/>
      <c r="DMU257" s="224"/>
      <c r="DMV257" s="335"/>
      <c r="DMW257" s="335"/>
      <c r="DMX257" s="224"/>
      <c r="DMY257" s="372"/>
      <c r="DMZ257" s="372"/>
      <c r="DNA257" s="333"/>
      <c r="DNB257" s="334"/>
      <c r="DNC257" s="372"/>
      <c r="DND257" s="224"/>
      <c r="DNE257" s="224"/>
      <c r="DNF257" s="335"/>
      <c r="DNG257" s="335"/>
      <c r="DNH257" s="224"/>
      <c r="DNI257" s="372"/>
      <c r="DNJ257" s="372"/>
      <c r="DNK257" s="333"/>
      <c r="DNL257" s="334"/>
      <c r="DNM257" s="372"/>
      <c r="DNN257" s="224"/>
      <c r="DNO257" s="224"/>
      <c r="DNP257" s="335"/>
      <c r="DNQ257" s="335"/>
      <c r="DNR257" s="224"/>
      <c r="DNS257" s="372"/>
      <c r="DNT257" s="372"/>
      <c r="DNU257" s="333"/>
      <c r="DNV257" s="334"/>
      <c r="DNW257" s="372"/>
      <c r="DNX257" s="224"/>
      <c r="DNY257" s="224"/>
      <c r="DNZ257" s="335"/>
      <c r="DOA257" s="335"/>
      <c r="DOB257" s="224"/>
      <c r="DOC257" s="372"/>
      <c r="DOD257" s="372"/>
      <c r="DOE257" s="333"/>
      <c r="DOF257" s="334"/>
      <c r="DOG257" s="372"/>
      <c r="DOH257" s="224"/>
      <c r="DOI257" s="224"/>
      <c r="DOJ257" s="335"/>
      <c r="DOK257" s="335"/>
      <c r="DOL257" s="224"/>
      <c r="DOM257" s="372"/>
      <c r="DON257" s="372"/>
      <c r="DOO257" s="333"/>
      <c r="DOP257" s="334"/>
      <c r="DOQ257" s="372"/>
      <c r="DOR257" s="224"/>
      <c r="DOS257" s="224"/>
      <c r="DOT257" s="335"/>
      <c r="DOU257" s="335"/>
      <c r="DOV257" s="224"/>
      <c r="DOW257" s="372"/>
      <c r="DOX257" s="372"/>
      <c r="DOY257" s="333"/>
      <c r="DOZ257" s="334"/>
      <c r="DPA257" s="372"/>
      <c r="DPB257" s="224"/>
      <c r="DPC257" s="224"/>
      <c r="DPD257" s="335"/>
      <c r="DPE257" s="335"/>
      <c r="DPF257" s="224"/>
      <c r="DPG257" s="372"/>
      <c r="DPH257" s="372"/>
      <c r="DPI257" s="333"/>
      <c r="DPJ257" s="334"/>
      <c r="DPK257" s="372"/>
      <c r="DPL257" s="224"/>
      <c r="DPM257" s="224"/>
      <c r="DPN257" s="335"/>
      <c r="DPO257" s="335"/>
      <c r="DPP257" s="224"/>
      <c r="DPQ257" s="372"/>
      <c r="DPR257" s="372"/>
      <c r="DPS257" s="333"/>
      <c r="DPT257" s="334"/>
      <c r="DPU257" s="372"/>
      <c r="DPV257" s="224"/>
      <c r="DPW257" s="224"/>
      <c r="DPX257" s="335"/>
      <c r="DPY257" s="335"/>
      <c r="DPZ257" s="224"/>
      <c r="DQA257" s="372"/>
      <c r="DQB257" s="372"/>
      <c r="DQC257" s="333"/>
      <c r="DQD257" s="334"/>
      <c r="DQE257" s="372"/>
      <c r="DQF257" s="224"/>
      <c r="DQG257" s="224"/>
      <c r="DQH257" s="335"/>
      <c r="DQI257" s="335"/>
      <c r="DQJ257" s="224"/>
      <c r="DQK257" s="372"/>
      <c r="DQL257" s="372"/>
      <c r="DQM257" s="333"/>
      <c r="DQN257" s="334"/>
      <c r="DQO257" s="372"/>
      <c r="DQP257" s="224"/>
      <c r="DQQ257" s="224"/>
      <c r="DQR257" s="335"/>
      <c r="DQS257" s="335"/>
      <c r="DQT257" s="224"/>
      <c r="DQU257" s="372"/>
      <c r="DQV257" s="372"/>
      <c r="DQW257" s="333"/>
      <c r="DQX257" s="334"/>
      <c r="DQY257" s="372"/>
      <c r="DQZ257" s="224"/>
      <c r="DRA257" s="224"/>
      <c r="DRB257" s="335"/>
      <c r="DRC257" s="335"/>
      <c r="DRD257" s="224"/>
      <c r="DRE257" s="372"/>
      <c r="DRF257" s="372"/>
      <c r="DRG257" s="333"/>
      <c r="DRH257" s="334"/>
      <c r="DRI257" s="372"/>
      <c r="DRJ257" s="224"/>
      <c r="DRK257" s="224"/>
      <c r="DRL257" s="335"/>
      <c r="DRM257" s="335"/>
      <c r="DRN257" s="224"/>
      <c r="DRO257" s="372"/>
      <c r="DRP257" s="372"/>
      <c r="DRQ257" s="333"/>
      <c r="DRR257" s="334"/>
      <c r="DRS257" s="372"/>
      <c r="DRT257" s="224"/>
      <c r="DRU257" s="224"/>
      <c r="DRV257" s="335"/>
      <c r="DRW257" s="335"/>
      <c r="DRX257" s="224"/>
      <c r="DRY257" s="372"/>
      <c r="DRZ257" s="372"/>
      <c r="DSA257" s="333"/>
      <c r="DSB257" s="334"/>
      <c r="DSC257" s="372"/>
      <c r="DSD257" s="224"/>
      <c r="DSE257" s="224"/>
      <c r="DSF257" s="335"/>
      <c r="DSG257" s="335"/>
      <c r="DSH257" s="224"/>
      <c r="DSI257" s="372"/>
      <c r="DSJ257" s="372"/>
      <c r="DSK257" s="333"/>
      <c r="DSL257" s="334"/>
      <c r="DSM257" s="372"/>
      <c r="DSN257" s="224"/>
      <c r="DSO257" s="224"/>
      <c r="DSP257" s="335"/>
      <c r="DSQ257" s="335"/>
      <c r="DSR257" s="224"/>
      <c r="DSS257" s="372"/>
      <c r="DST257" s="372"/>
      <c r="DSU257" s="333"/>
      <c r="DSV257" s="334"/>
      <c r="DSW257" s="372"/>
      <c r="DSX257" s="224"/>
      <c r="DSY257" s="224"/>
      <c r="DSZ257" s="335"/>
      <c r="DTA257" s="335"/>
      <c r="DTB257" s="224"/>
      <c r="DTC257" s="372"/>
      <c r="DTD257" s="372"/>
      <c r="DTE257" s="333"/>
      <c r="DTF257" s="334"/>
      <c r="DTG257" s="372"/>
      <c r="DTH257" s="224"/>
      <c r="DTI257" s="224"/>
      <c r="DTJ257" s="335"/>
      <c r="DTK257" s="335"/>
      <c r="DTL257" s="224"/>
      <c r="DTM257" s="372"/>
      <c r="DTN257" s="372"/>
      <c r="DTO257" s="333"/>
      <c r="DTP257" s="334"/>
      <c r="DTQ257" s="372"/>
      <c r="DTR257" s="224"/>
      <c r="DTS257" s="224"/>
      <c r="DTT257" s="335"/>
      <c r="DTU257" s="335"/>
      <c r="DTV257" s="224"/>
      <c r="DTW257" s="372"/>
      <c r="DTX257" s="372"/>
      <c r="DTY257" s="333"/>
      <c r="DTZ257" s="334"/>
      <c r="DUA257" s="372"/>
      <c r="DUB257" s="224"/>
      <c r="DUC257" s="224"/>
      <c r="DUD257" s="335"/>
      <c r="DUE257" s="335"/>
      <c r="DUF257" s="224"/>
      <c r="DUG257" s="372"/>
      <c r="DUH257" s="372"/>
      <c r="DUI257" s="333"/>
      <c r="DUJ257" s="334"/>
      <c r="DUK257" s="372"/>
      <c r="DUL257" s="224"/>
      <c r="DUM257" s="224"/>
      <c r="DUN257" s="335"/>
      <c r="DUO257" s="335"/>
      <c r="DUP257" s="224"/>
      <c r="DUQ257" s="372"/>
      <c r="DUR257" s="372"/>
      <c r="DUS257" s="333"/>
      <c r="DUT257" s="334"/>
      <c r="DUU257" s="372"/>
      <c r="DUV257" s="224"/>
      <c r="DUW257" s="224"/>
      <c r="DUX257" s="335"/>
      <c r="DUY257" s="335"/>
      <c r="DUZ257" s="224"/>
      <c r="DVA257" s="372"/>
      <c r="DVB257" s="372"/>
      <c r="DVC257" s="333"/>
      <c r="DVD257" s="334"/>
      <c r="DVE257" s="372"/>
      <c r="DVF257" s="224"/>
      <c r="DVG257" s="224"/>
      <c r="DVH257" s="335"/>
      <c r="DVI257" s="335"/>
      <c r="DVJ257" s="224"/>
      <c r="DVK257" s="372"/>
      <c r="DVL257" s="372"/>
      <c r="DVM257" s="333"/>
      <c r="DVN257" s="334"/>
      <c r="DVO257" s="372"/>
      <c r="DVP257" s="224"/>
      <c r="DVQ257" s="224"/>
      <c r="DVR257" s="335"/>
      <c r="DVS257" s="335"/>
      <c r="DVT257" s="224"/>
      <c r="DVU257" s="372"/>
      <c r="DVV257" s="372"/>
      <c r="DVW257" s="333"/>
      <c r="DVX257" s="334"/>
      <c r="DVY257" s="372"/>
      <c r="DVZ257" s="224"/>
      <c r="DWA257" s="224"/>
      <c r="DWB257" s="335"/>
      <c r="DWC257" s="335"/>
      <c r="DWD257" s="224"/>
      <c r="DWE257" s="372"/>
      <c r="DWF257" s="372"/>
      <c r="DWG257" s="333"/>
      <c r="DWH257" s="334"/>
      <c r="DWI257" s="372"/>
      <c r="DWJ257" s="224"/>
      <c r="DWK257" s="224"/>
      <c r="DWL257" s="335"/>
      <c r="DWM257" s="335"/>
      <c r="DWN257" s="224"/>
      <c r="DWO257" s="372"/>
      <c r="DWP257" s="372"/>
      <c r="DWQ257" s="333"/>
      <c r="DWR257" s="334"/>
      <c r="DWS257" s="372"/>
      <c r="DWT257" s="224"/>
      <c r="DWU257" s="224"/>
      <c r="DWV257" s="335"/>
      <c r="DWW257" s="335"/>
      <c r="DWX257" s="224"/>
      <c r="DWY257" s="372"/>
      <c r="DWZ257" s="372"/>
      <c r="DXA257" s="333"/>
      <c r="DXB257" s="334"/>
      <c r="DXC257" s="372"/>
      <c r="DXD257" s="224"/>
      <c r="DXE257" s="224"/>
      <c r="DXF257" s="335"/>
      <c r="DXG257" s="335"/>
      <c r="DXH257" s="224"/>
      <c r="DXI257" s="372"/>
      <c r="DXJ257" s="372"/>
      <c r="DXK257" s="333"/>
      <c r="DXL257" s="334"/>
      <c r="DXM257" s="372"/>
      <c r="DXN257" s="224"/>
      <c r="DXO257" s="224"/>
      <c r="DXP257" s="335"/>
      <c r="DXQ257" s="335"/>
      <c r="DXR257" s="224"/>
      <c r="DXS257" s="372"/>
      <c r="DXT257" s="372"/>
      <c r="DXU257" s="333"/>
      <c r="DXV257" s="334"/>
      <c r="DXW257" s="372"/>
      <c r="DXX257" s="224"/>
      <c r="DXY257" s="224"/>
      <c r="DXZ257" s="335"/>
      <c r="DYA257" s="335"/>
      <c r="DYB257" s="224"/>
      <c r="DYC257" s="372"/>
      <c r="DYD257" s="372"/>
      <c r="DYE257" s="333"/>
      <c r="DYF257" s="334"/>
      <c r="DYG257" s="372"/>
      <c r="DYH257" s="224"/>
      <c r="DYI257" s="224"/>
      <c r="DYJ257" s="335"/>
      <c r="DYK257" s="335"/>
      <c r="DYL257" s="224"/>
      <c r="DYM257" s="372"/>
      <c r="DYN257" s="372"/>
      <c r="DYO257" s="333"/>
      <c r="DYP257" s="334"/>
      <c r="DYQ257" s="372"/>
      <c r="DYR257" s="224"/>
      <c r="DYS257" s="224"/>
      <c r="DYT257" s="335"/>
      <c r="DYU257" s="335"/>
      <c r="DYV257" s="224"/>
      <c r="DYW257" s="372"/>
      <c r="DYX257" s="372"/>
      <c r="DYY257" s="333"/>
      <c r="DYZ257" s="334"/>
      <c r="DZA257" s="372"/>
      <c r="DZB257" s="224"/>
      <c r="DZC257" s="224"/>
      <c r="DZD257" s="335"/>
      <c r="DZE257" s="335"/>
      <c r="DZF257" s="224"/>
      <c r="DZG257" s="372"/>
      <c r="DZH257" s="372"/>
      <c r="DZI257" s="333"/>
      <c r="DZJ257" s="334"/>
      <c r="DZK257" s="372"/>
      <c r="DZL257" s="224"/>
      <c r="DZM257" s="224"/>
      <c r="DZN257" s="335"/>
      <c r="DZO257" s="335"/>
      <c r="DZP257" s="224"/>
      <c r="DZQ257" s="372"/>
      <c r="DZR257" s="372"/>
      <c r="DZS257" s="333"/>
      <c r="DZT257" s="334"/>
      <c r="DZU257" s="372"/>
      <c r="DZV257" s="224"/>
      <c r="DZW257" s="224"/>
      <c r="DZX257" s="335"/>
      <c r="DZY257" s="335"/>
      <c r="DZZ257" s="224"/>
      <c r="EAA257" s="372"/>
      <c r="EAB257" s="372"/>
      <c r="EAC257" s="333"/>
      <c r="EAD257" s="334"/>
      <c r="EAE257" s="372"/>
      <c r="EAF257" s="224"/>
      <c r="EAG257" s="224"/>
      <c r="EAH257" s="335"/>
      <c r="EAI257" s="335"/>
      <c r="EAJ257" s="224"/>
      <c r="EAK257" s="372"/>
      <c r="EAL257" s="372"/>
      <c r="EAM257" s="333"/>
      <c r="EAN257" s="334"/>
      <c r="EAO257" s="372"/>
      <c r="EAP257" s="224"/>
      <c r="EAQ257" s="224"/>
      <c r="EAR257" s="335"/>
      <c r="EAS257" s="335"/>
      <c r="EAT257" s="224"/>
      <c r="EAU257" s="372"/>
      <c r="EAV257" s="372"/>
      <c r="EAW257" s="333"/>
      <c r="EAX257" s="334"/>
      <c r="EAY257" s="372"/>
      <c r="EAZ257" s="224"/>
      <c r="EBA257" s="224"/>
      <c r="EBB257" s="335"/>
      <c r="EBC257" s="335"/>
      <c r="EBD257" s="224"/>
      <c r="EBE257" s="372"/>
      <c r="EBF257" s="372"/>
      <c r="EBG257" s="333"/>
      <c r="EBH257" s="334"/>
      <c r="EBI257" s="372"/>
      <c r="EBJ257" s="224"/>
      <c r="EBK257" s="224"/>
      <c r="EBL257" s="335"/>
      <c r="EBM257" s="335"/>
      <c r="EBN257" s="224"/>
      <c r="EBO257" s="372"/>
      <c r="EBP257" s="372"/>
      <c r="EBQ257" s="333"/>
      <c r="EBR257" s="334"/>
      <c r="EBS257" s="372"/>
      <c r="EBT257" s="224"/>
      <c r="EBU257" s="224"/>
      <c r="EBV257" s="335"/>
      <c r="EBW257" s="335"/>
      <c r="EBX257" s="224"/>
      <c r="EBY257" s="372"/>
      <c r="EBZ257" s="372"/>
      <c r="ECA257" s="333"/>
      <c r="ECB257" s="334"/>
      <c r="ECC257" s="372"/>
      <c r="ECD257" s="224"/>
      <c r="ECE257" s="224"/>
      <c r="ECF257" s="335"/>
      <c r="ECG257" s="335"/>
      <c r="ECH257" s="224"/>
      <c r="ECI257" s="372"/>
      <c r="ECJ257" s="372"/>
      <c r="ECK257" s="333"/>
      <c r="ECL257" s="334"/>
      <c r="ECM257" s="372"/>
      <c r="ECN257" s="224"/>
      <c r="ECO257" s="224"/>
      <c r="ECP257" s="335"/>
      <c r="ECQ257" s="335"/>
      <c r="ECR257" s="224"/>
      <c r="ECS257" s="372"/>
      <c r="ECT257" s="372"/>
      <c r="ECU257" s="333"/>
      <c r="ECV257" s="334"/>
      <c r="ECW257" s="372"/>
      <c r="ECX257" s="224"/>
      <c r="ECY257" s="224"/>
      <c r="ECZ257" s="335"/>
      <c r="EDA257" s="335"/>
      <c r="EDB257" s="224"/>
      <c r="EDC257" s="372"/>
      <c r="EDD257" s="372"/>
      <c r="EDE257" s="333"/>
      <c r="EDF257" s="334"/>
      <c r="EDG257" s="372"/>
      <c r="EDH257" s="224"/>
      <c r="EDI257" s="224"/>
      <c r="EDJ257" s="335"/>
      <c r="EDK257" s="335"/>
      <c r="EDL257" s="224"/>
      <c r="EDM257" s="372"/>
      <c r="EDN257" s="372"/>
      <c r="EDO257" s="333"/>
      <c r="EDP257" s="334"/>
      <c r="EDQ257" s="372"/>
      <c r="EDR257" s="224"/>
      <c r="EDS257" s="224"/>
      <c r="EDT257" s="335"/>
      <c r="EDU257" s="335"/>
      <c r="EDV257" s="224"/>
      <c r="EDW257" s="372"/>
      <c r="EDX257" s="372"/>
      <c r="EDY257" s="333"/>
      <c r="EDZ257" s="334"/>
      <c r="EEA257" s="372"/>
      <c r="EEB257" s="224"/>
      <c r="EEC257" s="224"/>
      <c r="EED257" s="335"/>
      <c r="EEE257" s="335"/>
      <c r="EEF257" s="224"/>
      <c r="EEG257" s="372"/>
      <c r="EEH257" s="372"/>
      <c r="EEI257" s="333"/>
      <c r="EEJ257" s="334"/>
      <c r="EEK257" s="372"/>
      <c r="EEL257" s="224"/>
      <c r="EEM257" s="224"/>
      <c r="EEN257" s="335"/>
      <c r="EEO257" s="335"/>
      <c r="EEP257" s="224"/>
      <c r="EEQ257" s="372"/>
      <c r="EER257" s="372"/>
      <c r="EES257" s="333"/>
      <c r="EET257" s="334"/>
      <c r="EEU257" s="372"/>
      <c r="EEV257" s="224"/>
      <c r="EEW257" s="224"/>
      <c r="EEX257" s="335"/>
      <c r="EEY257" s="335"/>
      <c r="EEZ257" s="224"/>
      <c r="EFA257" s="372"/>
      <c r="EFB257" s="372"/>
      <c r="EFC257" s="333"/>
      <c r="EFD257" s="334"/>
      <c r="EFE257" s="372"/>
      <c r="EFF257" s="224"/>
      <c r="EFG257" s="224"/>
      <c r="EFH257" s="335"/>
      <c r="EFI257" s="335"/>
      <c r="EFJ257" s="224"/>
      <c r="EFK257" s="372"/>
      <c r="EFL257" s="372"/>
      <c r="EFM257" s="333"/>
      <c r="EFN257" s="334"/>
      <c r="EFO257" s="372"/>
      <c r="EFP257" s="224"/>
      <c r="EFQ257" s="224"/>
      <c r="EFR257" s="335"/>
      <c r="EFS257" s="335"/>
      <c r="EFT257" s="224"/>
      <c r="EFU257" s="372"/>
      <c r="EFV257" s="372"/>
      <c r="EFW257" s="333"/>
      <c r="EFX257" s="334"/>
      <c r="EFY257" s="372"/>
      <c r="EFZ257" s="224"/>
      <c r="EGA257" s="224"/>
      <c r="EGB257" s="335"/>
      <c r="EGC257" s="335"/>
      <c r="EGD257" s="224"/>
      <c r="EGE257" s="372"/>
      <c r="EGF257" s="372"/>
      <c r="EGG257" s="333"/>
      <c r="EGH257" s="334"/>
      <c r="EGI257" s="372"/>
      <c r="EGJ257" s="224"/>
      <c r="EGK257" s="224"/>
      <c r="EGL257" s="335"/>
      <c r="EGM257" s="335"/>
      <c r="EGN257" s="224"/>
      <c r="EGO257" s="372"/>
      <c r="EGP257" s="372"/>
      <c r="EGQ257" s="333"/>
      <c r="EGR257" s="334"/>
      <c r="EGS257" s="372"/>
      <c r="EGT257" s="224"/>
      <c r="EGU257" s="224"/>
      <c r="EGV257" s="335"/>
      <c r="EGW257" s="335"/>
      <c r="EGX257" s="224"/>
      <c r="EGY257" s="372"/>
      <c r="EGZ257" s="372"/>
      <c r="EHA257" s="333"/>
      <c r="EHB257" s="334"/>
      <c r="EHC257" s="372"/>
      <c r="EHD257" s="224"/>
      <c r="EHE257" s="224"/>
      <c r="EHF257" s="335"/>
      <c r="EHG257" s="335"/>
      <c r="EHH257" s="224"/>
      <c r="EHI257" s="372"/>
      <c r="EHJ257" s="372"/>
      <c r="EHK257" s="333"/>
      <c r="EHL257" s="334"/>
      <c r="EHM257" s="372"/>
      <c r="EHN257" s="224"/>
      <c r="EHO257" s="224"/>
      <c r="EHP257" s="335"/>
      <c r="EHQ257" s="335"/>
      <c r="EHR257" s="224"/>
      <c r="EHS257" s="372"/>
      <c r="EHT257" s="372"/>
      <c r="EHU257" s="333"/>
      <c r="EHV257" s="334"/>
      <c r="EHW257" s="372"/>
      <c r="EHX257" s="224"/>
      <c r="EHY257" s="224"/>
      <c r="EHZ257" s="335"/>
      <c r="EIA257" s="335"/>
      <c r="EIB257" s="224"/>
      <c r="EIC257" s="372"/>
      <c r="EID257" s="372"/>
      <c r="EIE257" s="333"/>
      <c r="EIF257" s="334"/>
      <c r="EIG257" s="372"/>
      <c r="EIH257" s="224"/>
      <c r="EII257" s="224"/>
      <c r="EIJ257" s="335"/>
      <c r="EIK257" s="335"/>
      <c r="EIL257" s="224"/>
      <c r="EIM257" s="372"/>
      <c r="EIN257" s="372"/>
      <c r="EIO257" s="333"/>
      <c r="EIP257" s="334"/>
      <c r="EIQ257" s="372"/>
      <c r="EIR257" s="224"/>
      <c r="EIS257" s="224"/>
      <c r="EIT257" s="335"/>
      <c r="EIU257" s="335"/>
      <c r="EIV257" s="224"/>
      <c r="EIW257" s="372"/>
      <c r="EIX257" s="372"/>
      <c r="EIY257" s="333"/>
      <c r="EIZ257" s="334"/>
      <c r="EJA257" s="372"/>
      <c r="EJB257" s="224"/>
      <c r="EJC257" s="224"/>
      <c r="EJD257" s="335"/>
      <c r="EJE257" s="335"/>
      <c r="EJF257" s="224"/>
      <c r="EJG257" s="372"/>
      <c r="EJH257" s="372"/>
      <c r="EJI257" s="333"/>
      <c r="EJJ257" s="334"/>
      <c r="EJK257" s="372"/>
      <c r="EJL257" s="224"/>
      <c r="EJM257" s="224"/>
      <c r="EJN257" s="335"/>
      <c r="EJO257" s="335"/>
      <c r="EJP257" s="224"/>
      <c r="EJQ257" s="372"/>
      <c r="EJR257" s="372"/>
      <c r="EJS257" s="333"/>
      <c r="EJT257" s="334"/>
      <c r="EJU257" s="372"/>
      <c r="EJV257" s="224"/>
      <c r="EJW257" s="224"/>
      <c r="EJX257" s="335"/>
      <c r="EJY257" s="335"/>
      <c r="EJZ257" s="224"/>
      <c r="EKA257" s="372"/>
      <c r="EKB257" s="372"/>
      <c r="EKC257" s="333"/>
      <c r="EKD257" s="334"/>
      <c r="EKE257" s="372"/>
      <c r="EKF257" s="224"/>
      <c r="EKG257" s="224"/>
      <c r="EKH257" s="335"/>
      <c r="EKI257" s="335"/>
      <c r="EKJ257" s="224"/>
      <c r="EKK257" s="372"/>
      <c r="EKL257" s="372"/>
      <c r="EKM257" s="333"/>
      <c r="EKN257" s="334"/>
      <c r="EKO257" s="372"/>
      <c r="EKP257" s="224"/>
      <c r="EKQ257" s="224"/>
      <c r="EKR257" s="335"/>
      <c r="EKS257" s="335"/>
      <c r="EKT257" s="224"/>
      <c r="EKU257" s="372"/>
      <c r="EKV257" s="372"/>
      <c r="EKW257" s="333"/>
      <c r="EKX257" s="334"/>
      <c r="EKY257" s="372"/>
      <c r="EKZ257" s="224"/>
      <c r="ELA257" s="224"/>
      <c r="ELB257" s="335"/>
      <c r="ELC257" s="335"/>
      <c r="ELD257" s="224"/>
      <c r="ELE257" s="372"/>
      <c r="ELF257" s="372"/>
      <c r="ELG257" s="333"/>
      <c r="ELH257" s="334"/>
      <c r="ELI257" s="372"/>
      <c r="ELJ257" s="224"/>
      <c r="ELK257" s="224"/>
      <c r="ELL257" s="335"/>
      <c r="ELM257" s="335"/>
      <c r="ELN257" s="224"/>
      <c r="ELO257" s="372"/>
      <c r="ELP257" s="372"/>
      <c r="ELQ257" s="333"/>
      <c r="ELR257" s="334"/>
      <c r="ELS257" s="372"/>
      <c r="ELT257" s="224"/>
      <c r="ELU257" s="224"/>
      <c r="ELV257" s="335"/>
      <c r="ELW257" s="335"/>
      <c r="ELX257" s="224"/>
      <c r="ELY257" s="372"/>
      <c r="ELZ257" s="372"/>
      <c r="EMA257" s="333"/>
      <c r="EMB257" s="334"/>
      <c r="EMC257" s="372"/>
      <c r="EMD257" s="224"/>
      <c r="EME257" s="224"/>
      <c r="EMF257" s="335"/>
      <c r="EMG257" s="335"/>
      <c r="EMH257" s="224"/>
      <c r="EMI257" s="372"/>
      <c r="EMJ257" s="372"/>
      <c r="EMK257" s="333"/>
      <c r="EML257" s="334"/>
      <c r="EMM257" s="372"/>
      <c r="EMN257" s="224"/>
      <c r="EMO257" s="224"/>
      <c r="EMP257" s="335"/>
      <c r="EMQ257" s="335"/>
      <c r="EMR257" s="224"/>
      <c r="EMS257" s="372"/>
      <c r="EMT257" s="372"/>
      <c r="EMU257" s="333"/>
      <c r="EMV257" s="334"/>
      <c r="EMW257" s="372"/>
      <c r="EMX257" s="224"/>
      <c r="EMY257" s="224"/>
      <c r="EMZ257" s="335"/>
      <c r="ENA257" s="335"/>
      <c r="ENB257" s="224"/>
      <c r="ENC257" s="372"/>
      <c r="END257" s="372"/>
      <c r="ENE257" s="333"/>
      <c r="ENF257" s="334"/>
      <c r="ENG257" s="372"/>
      <c r="ENH257" s="224"/>
      <c r="ENI257" s="224"/>
      <c r="ENJ257" s="335"/>
      <c r="ENK257" s="335"/>
      <c r="ENL257" s="224"/>
      <c r="ENM257" s="372"/>
      <c r="ENN257" s="372"/>
      <c r="ENO257" s="333"/>
      <c r="ENP257" s="334"/>
      <c r="ENQ257" s="372"/>
      <c r="ENR257" s="224"/>
      <c r="ENS257" s="224"/>
      <c r="ENT257" s="335"/>
      <c r="ENU257" s="335"/>
      <c r="ENV257" s="224"/>
      <c r="ENW257" s="372"/>
      <c r="ENX257" s="372"/>
      <c r="ENY257" s="333"/>
      <c r="ENZ257" s="334"/>
      <c r="EOA257" s="372"/>
      <c r="EOB257" s="224"/>
      <c r="EOC257" s="224"/>
      <c r="EOD257" s="335"/>
      <c r="EOE257" s="335"/>
      <c r="EOF257" s="224"/>
      <c r="EOG257" s="372"/>
      <c r="EOH257" s="372"/>
      <c r="EOI257" s="333"/>
      <c r="EOJ257" s="334"/>
      <c r="EOK257" s="372"/>
      <c r="EOL257" s="224"/>
      <c r="EOM257" s="224"/>
      <c r="EON257" s="335"/>
      <c r="EOO257" s="335"/>
      <c r="EOP257" s="224"/>
      <c r="EOQ257" s="372"/>
      <c r="EOR257" s="372"/>
      <c r="EOS257" s="333"/>
      <c r="EOT257" s="334"/>
      <c r="EOU257" s="372"/>
      <c r="EOV257" s="224"/>
      <c r="EOW257" s="224"/>
      <c r="EOX257" s="335"/>
      <c r="EOY257" s="335"/>
      <c r="EOZ257" s="224"/>
      <c r="EPA257" s="372"/>
      <c r="EPB257" s="372"/>
      <c r="EPC257" s="333"/>
      <c r="EPD257" s="334"/>
      <c r="EPE257" s="372"/>
      <c r="EPF257" s="224"/>
      <c r="EPG257" s="224"/>
      <c r="EPH257" s="335"/>
      <c r="EPI257" s="335"/>
      <c r="EPJ257" s="224"/>
      <c r="EPK257" s="372"/>
      <c r="EPL257" s="372"/>
      <c r="EPM257" s="333"/>
      <c r="EPN257" s="334"/>
      <c r="EPO257" s="372"/>
      <c r="EPP257" s="224"/>
      <c r="EPQ257" s="224"/>
      <c r="EPR257" s="335"/>
      <c r="EPS257" s="335"/>
      <c r="EPT257" s="224"/>
      <c r="EPU257" s="372"/>
      <c r="EPV257" s="372"/>
      <c r="EPW257" s="333"/>
      <c r="EPX257" s="334"/>
      <c r="EPY257" s="372"/>
      <c r="EPZ257" s="224"/>
      <c r="EQA257" s="224"/>
      <c r="EQB257" s="335"/>
      <c r="EQC257" s="335"/>
      <c r="EQD257" s="224"/>
      <c r="EQE257" s="372"/>
      <c r="EQF257" s="372"/>
      <c r="EQG257" s="333"/>
      <c r="EQH257" s="334"/>
      <c r="EQI257" s="372"/>
      <c r="EQJ257" s="224"/>
      <c r="EQK257" s="224"/>
      <c r="EQL257" s="335"/>
      <c r="EQM257" s="335"/>
      <c r="EQN257" s="224"/>
      <c r="EQO257" s="372"/>
      <c r="EQP257" s="372"/>
      <c r="EQQ257" s="333"/>
      <c r="EQR257" s="334"/>
      <c r="EQS257" s="372"/>
      <c r="EQT257" s="224"/>
      <c r="EQU257" s="224"/>
      <c r="EQV257" s="335"/>
      <c r="EQW257" s="335"/>
      <c r="EQX257" s="224"/>
      <c r="EQY257" s="372"/>
      <c r="EQZ257" s="372"/>
      <c r="ERA257" s="333"/>
      <c r="ERB257" s="334"/>
      <c r="ERC257" s="372"/>
      <c r="ERD257" s="224"/>
      <c r="ERE257" s="224"/>
      <c r="ERF257" s="335"/>
      <c r="ERG257" s="335"/>
      <c r="ERH257" s="224"/>
      <c r="ERI257" s="372"/>
      <c r="ERJ257" s="372"/>
      <c r="ERK257" s="333"/>
      <c r="ERL257" s="334"/>
      <c r="ERM257" s="372"/>
      <c r="ERN257" s="224"/>
      <c r="ERO257" s="224"/>
      <c r="ERP257" s="335"/>
      <c r="ERQ257" s="335"/>
      <c r="ERR257" s="224"/>
      <c r="ERS257" s="372"/>
      <c r="ERT257" s="372"/>
      <c r="ERU257" s="333"/>
      <c r="ERV257" s="334"/>
      <c r="ERW257" s="372"/>
      <c r="ERX257" s="224"/>
      <c r="ERY257" s="224"/>
      <c r="ERZ257" s="335"/>
      <c r="ESA257" s="335"/>
      <c r="ESB257" s="224"/>
      <c r="ESC257" s="372"/>
      <c r="ESD257" s="372"/>
      <c r="ESE257" s="333"/>
      <c r="ESF257" s="334"/>
      <c r="ESG257" s="372"/>
      <c r="ESH257" s="224"/>
      <c r="ESI257" s="224"/>
      <c r="ESJ257" s="335"/>
      <c r="ESK257" s="335"/>
      <c r="ESL257" s="224"/>
      <c r="ESM257" s="372"/>
      <c r="ESN257" s="372"/>
      <c r="ESO257" s="333"/>
      <c r="ESP257" s="334"/>
      <c r="ESQ257" s="372"/>
      <c r="ESR257" s="224"/>
      <c r="ESS257" s="224"/>
      <c r="EST257" s="335"/>
      <c r="ESU257" s="335"/>
      <c r="ESV257" s="224"/>
      <c r="ESW257" s="372"/>
      <c r="ESX257" s="372"/>
      <c r="ESY257" s="333"/>
      <c r="ESZ257" s="334"/>
      <c r="ETA257" s="372"/>
      <c r="ETB257" s="224"/>
      <c r="ETC257" s="224"/>
      <c r="ETD257" s="335"/>
      <c r="ETE257" s="335"/>
      <c r="ETF257" s="224"/>
      <c r="ETG257" s="372"/>
      <c r="ETH257" s="372"/>
      <c r="ETI257" s="333"/>
      <c r="ETJ257" s="334"/>
      <c r="ETK257" s="372"/>
      <c r="ETL257" s="224"/>
      <c r="ETM257" s="224"/>
      <c r="ETN257" s="335"/>
      <c r="ETO257" s="335"/>
      <c r="ETP257" s="224"/>
      <c r="ETQ257" s="372"/>
      <c r="ETR257" s="372"/>
      <c r="ETS257" s="333"/>
      <c r="ETT257" s="334"/>
      <c r="ETU257" s="372"/>
      <c r="ETV257" s="224"/>
      <c r="ETW257" s="224"/>
      <c r="ETX257" s="335"/>
      <c r="ETY257" s="335"/>
      <c r="ETZ257" s="224"/>
      <c r="EUA257" s="372"/>
      <c r="EUB257" s="372"/>
      <c r="EUC257" s="333"/>
      <c r="EUD257" s="334"/>
      <c r="EUE257" s="372"/>
      <c r="EUF257" s="224"/>
      <c r="EUG257" s="224"/>
      <c r="EUH257" s="335"/>
      <c r="EUI257" s="335"/>
      <c r="EUJ257" s="224"/>
      <c r="EUK257" s="372"/>
      <c r="EUL257" s="372"/>
      <c r="EUM257" s="333"/>
      <c r="EUN257" s="334"/>
      <c r="EUO257" s="372"/>
      <c r="EUP257" s="224"/>
      <c r="EUQ257" s="224"/>
      <c r="EUR257" s="335"/>
      <c r="EUS257" s="335"/>
      <c r="EUT257" s="224"/>
      <c r="EUU257" s="372"/>
      <c r="EUV257" s="372"/>
      <c r="EUW257" s="333"/>
      <c r="EUX257" s="334"/>
      <c r="EUY257" s="372"/>
      <c r="EUZ257" s="224"/>
      <c r="EVA257" s="224"/>
      <c r="EVB257" s="335"/>
      <c r="EVC257" s="335"/>
      <c r="EVD257" s="224"/>
      <c r="EVE257" s="372"/>
      <c r="EVF257" s="372"/>
      <c r="EVG257" s="333"/>
      <c r="EVH257" s="334"/>
      <c r="EVI257" s="372"/>
      <c r="EVJ257" s="224"/>
      <c r="EVK257" s="224"/>
      <c r="EVL257" s="335"/>
      <c r="EVM257" s="335"/>
      <c r="EVN257" s="224"/>
      <c r="EVO257" s="372"/>
      <c r="EVP257" s="372"/>
      <c r="EVQ257" s="333"/>
      <c r="EVR257" s="334"/>
      <c r="EVS257" s="372"/>
      <c r="EVT257" s="224"/>
      <c r="EVU257" s="224"/>
      <c r="EVV257" s="335"/>
      <c r="EVW257" s="335"/>
      <c r="EVX257" s="224"/>
      <c r="EVY257" s="372"/>
      <c r="EVZ257" s="372"/>
      <c r="EWA257" s="333"/>
      <c r="EWB257" s="334"/>
      <c r="EWC257" s="372"/>
      <c r="EWD257" s="224"/>
      <c r="EWE257" s="224"/>
      <c r="EWF257" s="335"/>
      <c r="EWG257" s="335"/>
      <c r="EWH257" s="224"/>
      <c r="EWI257" s="372"/>
      <c r="EWJ257" s="372"/>
      <c r="EWK257" s="333"/>
      <c r="EWL257" s="334"/>
      <c r="EWM257" s="372"/>
      <c r="EWN257" s="224"/>
      <c r="EWO257" s="224"/>
      <c r="EWP257" s="335"/>
      <c r="EWQ257" s="335"/>
      <c r="EWR257" s="224"/>
      <c r="EWS257" s="372"/>
      <c r="EWT257" s="372"/>
      <c r="EWU257" s="333"/>
      <c r="EWV257" s="334"/>
      <c r="EWW257" s="372"/>
      <c r="EWX257" s="224"/>
      <c r="EWY257" s="224"/>
      <c r="EWZ257" s="335"/>
      <c r="EXA257" s="335"/>
      <c r="EXB257" s="224"/>
      <c r="EXC257" s="372"/>
      <c r="EXD257" s="372"/>
      <c r="EXE257" s="333"/>
      <c r="EXF257" s="334"/>
      <c r="EXG257" s="372"/>
      <c r="EXH257" s="224"/>
      <c r="EXI257" s="224"/>
      <c r="EXJ257" s="335"/>
      <c r="EXK257" s="335"/>
      <c r="EXL257" s="224"/>
      <c r="EXM257" s="372"/>
      <c r="EXN257" s="372"/>
      <c r="EXO257" s="333"/>
      <c r="EXP257" s="334"/>
      <c r="EXQ257" s="372"/>
      <c r="EXR257" s="224"/>
      <c r="EXS257" s="224"/>
      <c r="EXT257" s="335"/>
      <c r="EXU257" s="335"/>
      <c r="EXV257" s="224"/>
      <c r="EXW257" s="372"/>
      <c r="EXX257" s="372"/>
      <c r="EXY257" s="333"/>
      <c r="EXZ257" s="334"/>
      <c r="EYA257" s="372"/>
      <c r="EYB257" s="224"/>
      <c r="EYC257" s="224"/>
      <c r="EYD257" s="335"/>
      <c r="EYE257" s="335"/>
      <c r="EYF257" s="224"/>
      <c r="EYG257" s="372"/>
      <c r="EYH257" s="372"/>
      <c r="EYI257" s="333"/>
      <c r="EYJ257" s="334"/>
      <c r="EYK257" s="372"/>
      <c r="EYL257" s="224"/>
      <c r="EYM257" s="224"/>
      <c r="EYN257" s="335"/>
      <c r="EYO257" s="335"/>
      <c r="EYP257" s="224"/>
      <c r="EYQ257" s="372"/>
      <c r="EYR257" s="372"/>
      <c r="EYS257" s="333"/>
      <c r="EYT257" s="334"/>
      <c r="EYU257" s="372"/>
      <c r="EYV257" s="224"/>
      <c r="EYW257" s="224"/>
      <c r="EYX257" s="335"/>
      <c r="EYY257" s="335"/>
      <c r="EYZ257" s="224"/>
      <c r="EZA257" s="372"/>
      <c r="EZB257" s="372"/>
      <c r="EZC257" s="333"/>
      <c r="EZD257" s="334"/>
      <c r="EZE257" s="372"/>
      <c r="EZF257" s="224"/>
      <c r="EZG257" s="224"/>
      <c r="EZH257" s="335"/>
      <c r="EZI257" s="335"/>
      <c r="EZJ257" s="224"/>
      <c r="EZK257" s="372"/>
      <c r="EZL257" s="372"/>
      <c r="EZM257" s="333"/>
      <c r="EZN257" s="334"/>
      <c r="EZO257" s="372"/>
      <c r="EZP257" s="224"/>
      <c r="EZQ257" s="224"/>
      <c r="EZR257" s="335"/>
      <c r="EZS257" s="335"/>
      <c r="EZT257" s="224"/>
      <c r="EZU257" s="372"/>
      <c r="EZV257" s="372"/>
      <c r="EZW257" s="333"/>
      <c r="EZX257" s="334"/>
      <c r="EZY257" s="372"/>
      <c r="EZZ257" s="224"/>
      <c r="FAA257" s="224"/>
      <c r="FAB257" s="335"/>
      <c r="FAC257" s="335"/>
      <c r="FAD257" s="224"/>
      <c r="FAE257" s="372"/>
      <c r="FAF257" s="372"/>
      <c r="FAG257" s="333"/>
      <c r="FAH257" s="334"/>
      <c r="FAI257" s="372"/>
      <c r="FAJ257" s="224"/>
      <c r="FAK257" s="224"/>
      <c r="FAL257" s="335"/>
      <c r="FAM257" s="335"/>
      <c r="FAN257" s="224"/>
      <c r="FAO257" s="372"/>
      <c r="FAP257" s="372"/>
      <c r="FAQ257" s="333"/>
      <c r="FAR257" s="334"/>
      <c r="FAS257" s="372"/>
      <c r="FAT257" s="224"/>
      <c r="FAU257" s="224"/>
      <c r="FAV257" s="335"/>
      <c r="FAW257" s="335"/>
      <c r="FAX257" s="224"/>
      <c r="FAY257" s="372"/>
      <c r="FAZ257" s="372"/>
      <c r="FBA257" s="333"/>
      <c r="FBB257" s="334"/>
      <c r="FBC257" s="372"/>
      <c r="FBD257" s="224"/>
      <c r="FBE257" s="224"/>
      <c r="FBF257" s="335"/>
      <c r="FBG257" s="335"/>
      <c r="FBH257" s="224"/>
      <c r="FBI257" s="372"/>
      <c r="FBJ257" s="372"/>
      <c r="FBK257" s="333"/>
      <c r="FBL257" s="334"/>
      <c r="FBM257" s="372"/>
      <c r="FBN257" s="224"/>
      <c r="FBO257" s="224"/>
      <c r="FBP257" s="335"/>
      <c r="FBQ257" s="335"/>
      <c r="FBR257" s="224"/>
      <c r="FBS257" s="372"/>
      <c r="FBT257" s="372"/>
      <c r="FBU257" s="333"/>
      <c r="FBV257" s="334"/>
      <c r="FBW257" s="372"/>
      <c r="FBX257" s="224"/>
      <c r="FBY257" s="224"/>
      <c r="FBZ257" s="335"/>
      <c r="FCA257" s="335"/>
      <c r="FCB257" s="224"/>
      <c r="FCC257" s="372"/>
      <c r="FCD257" s="372"/>
      <c r="FCE257" s="333"/>
      <c r="FCF257" s="334"/>
      <c r="FCG257" s="372"/>
      <c r="FCH257" s="224"/>
      <c r="FCI257" s="224"/>
      <c r="FCJ257" s="335"/>
      <c r="FCK257" s="335"/>
      <c r="FCL257" s="224"/>
      <c r="FCM257" s="372"/>
      <c r="FCN257" s="372"/>
      <c r="FCO257" s="333"/>
      <c r="FCP257" s="334"/>
      <c r="FCQ257" s="372"/>
      <c r="FCR257" s="224"/>
      <c r="FCS257" s="224"/>
      <c r="FCT257" s="335"/>
      <c r="FCU257" s="335"/>
      <c r="FCV257" s="224"/>
      <c r="FCW257" s="372"/>
      <c r="FCX257" s="372"/>
      <c r="FCY257" s="333"/>
      <c r="FCZ257" s="334"/>
      <c r="FDA257" s="372"/>
      <c r="FDB257" s="224"/>
      <c r="FDC257" s="224"/>
      <c r="FDD257" s="335"/>
      <c r="FDE257" s="335"/>
      <c r="FDF257" s="224"/>
      <c r="FDG257" s="372"/>
      <c r="FDH257" s="372"/>
      <c r="FDI257" s="333"/>
      <c r="FDJ257" s="334"/>
      <c r="FDK257" s="372"/>
      <c r="FDL257" s="224"/>
      <c r="FDM257" s="224"/>
      <c r="FDN257" s="335"/>
      <c r="FDO257" s="335"/>
      <c r="FDP257" s="224"/>
      <c r="FDQ257" s="372"/>
      <c r="FDR257" s="372"/>
      <c r="FDS257" s="333"/>
      <c r="FDT257" s="334"/>
      <c r="FDU257" s="372"/>
      <c r="FDV257" s="224"/>
      <c r="FDW257" s="224"/>
      <c r="FDX257" s="335"/>
      <c r="FDY257" s="335"/>
      <c r="FDZ257" s="224"/>
      <c r="FEA257" s="372"/>
      <c r="FEB257" s="372"/>
      <c r="FEC257" s="333"/>
      <c r="FED257" s="334"/>
      <c r="FEE257" s="372"/>
      <c r="FEF257" s="224"/>
      <c r="FEG257" s="224"/>
      <c r="FEH257" s="335"/>
      <c r="FEI257" s="335"/>
      <c r="FEJ257" s="224"/>
      <c r="FEK257" s="372"/>
      <c r="FEL257" s="372"/>
      <c r="FEM257" s="333"/>
      <c r="FEN257" s="334"/>
      <c r="FEO257" s="372"/>
      <c r="FEP257" s="224"/>
      <c r="FEQ257" s="224"/>
      <c r="FER257" s="335"/>
      <c r="FES257" s="335"/>
      <c r="FET257" s="224"/>
      <c r="FEU257" s="372"/>
      <c r="FEV257" s="372"/>
      <c r="FEW257" s="333"/>
      <c r="FEX257" s="334"/>
      <c r="FEY257" s="372"/>
      <c r="FEZ257" s="224"/>
      <c r="FFA257" s="224"/>
      <c r="FFB257" s="335"/>
      <c r="FFC257" s="335"/>
      <c r="FFD257" s="224"/>
      <c r="FFE257" s="372"/>
      <c r="FFF257" s="372"/>
      <c r="FFG257" s="333"/>
      <c r="FFH257" s="334"/>
      <c r="FFI257" s="372"/>
      <c r="FFJ257" s="224"/>
      <c r="FFK257" s="224"/>
      <c r="FFL257" s="335"/>
      <c r="FFM257" s="335"/>
      <c r="FFN257" s="224"/>
      <c r="FFO257" s="372"/>
      <c r="FFP257" s="372"/>
      <c r="FFQ257" s="333"/>
      <c r="FFR257" s="334"/>
      <c r="FFS257" s="372"/>
      <c r="FFT257" s="224"/>
      <c r="FFU257" s="224"/>
      <c r="FFV257" s="335"/>
      <c r="FFW257" s="335"/>
      <c r="FFX257" s="224"/>
      <c r="FFY257" s="372"/>
      <c r="FFZ257" s="372"/>
      <c r="FGA257" s="333"/>
      <c r="FGB257" s="334"/>
      <c r="FGC257" s="372"/>
      <c r="FGD257" s="224"/>
      <c r="FGE257" s="224"/>
      <c r="FGF257" s="335"/>
      <c r="FGG257" s="335"/>
      <c r="FGH257" s="224"/>
      <c r="FGI257" s="372"/>
      <c r="FGJ257" s="372"/>
      <c r="FGK257" s="333"/>
      <c r="FGL257" s="334"/>
      <c r="FGM257" s="372"/>
      <c r="FGN257" s="224"/>
      <c r="FGO257" s="224"/>
      <c r="FGP257" s="335"/>
      <c r="FGQ257" s="335"/>
      <c r="FGR257" s="224"/>
      <c r="FGS257" s="372"/>
      <c r="FGT257" s="372"/>
      <c r="FGU257" s="333"/>
      <c r="FGV257" s="334"/>
      <c r="FGW257" s="372"/>
      <c r="FGX257" s="224"/>
      <c r="FGY257" s="224"/>
      <c r="FGZ257" s="335"/>
      <c r="FHA257" s="335"/>
      <c r="FHB257" s="224"/>
      <c r="FHC257" s="372"/>
      <c r="FHD257" s="372"/>
      <c r="FHE257" s="333"/>
      <c r="FHF257" s="334"/>
      <c r="FHG257" s="372"/>
      <c r="FHH257" s="224"/>
      <c r="FHI257" s="224"/>
      <c r="FHJ257" s="335"/>
      <c r="FHK257" s="335"/>
      <c r="FHL257" s="224"/>
      <c r="FHM257" s="372"/>
      <c r="FHN257" s="372"/>
      <c r="FHO257" s="333"/>
      <c r="FHP257" s="334"/>
      <c r="FHQ257" s="372"/>
      <c r="FHR257" s="224"/>
      <c r="FHS257" s="224"/>
      <c r="FHT257" s="335"/>
      <c r="FHU257" s="335"/>
      <c r="FHV257" s="224"/>
      <c r="FHW257" s="372"/>
      <c r="FHX257" s="372"/>
      <c r="FHY257" s="333"/>
      <c r="FHZ257" s="334"/>
      <c r="FIA257" s="372"/>
      <c r="FIB257" s="224"/>
      <c r="FIC257" s="224"/>
      <c r="FID257" s="335"/>
      <c r="FIE257" s="335"/>
      <c r="FIF257" s="224"/>
      <c r="FIG257" s="372"/>
      <c r="FIH257" s="372"/>
      <c r="FII257" s="333"/>
      <c r="FIJ257" s="334"/>
      <c r="FIK257" s="372"/>
      <c r="FIL257" s="224"/>
      <c r="FIM257" s="224"/>
      <c r="FIN257" s="335"/>
      <c r="FIO257" s="335"/>
      <c r="FIP257" s="224"/>
      <c r="FIQ257" s="372"/>
      <c r="FIR257" s="372"/>
      <c r="FIS257" s="333"/>
      <c r="FIT257" s="334"/>
      <c r="FIU257" s="372"/>
      <c r="FIV257" s="224"/>
      <c r="FIW257" s="224"/>
      <c r="FIX257" s="335"/>
      <c r="FIY257" s="335"/>
      <c r="FIZ257" s="224"/>
      <c r="FJA257" s="372"/>
      <c r="FJB257" s="372"/>
      <c r="FJC257" s="333"/>
      <c r="FJD257" s="334"/>
      <c r="FJE257" s="372"/>
      <c r="FJF257" s="224"/>
      <c r="FJG257" s="224"/>
      <c r="FJH257" s="335"/>
      <c r="FJI257" s="335"/>
      <c r="FJJ257" s="224"/>
      <c r="FJK257" s="372"/>
      <c r="FJL257" s="372"/>
      <c r="FJM257" s="333"/>
      <c r="FJN257" s="334"/>
      <c r="FJO257" s="372"/>
      <c r="FJP257" s="224"/>
      <c r="FJQ257" s="224"/>
      <c r="FJR257" s="335"/>
      <c r="FJS257" s="335"/>
      <c r="FJT257" s="224"/>
      <c r="FJU257" s="372"/>
      <c r="FJV257" s="372"/>
      <c r="FJW257" s="333"/>
      <c r="FJX257" s="334"/>
      <c r="FJY257" s="372"/>
      <c r="FJZ257" s="224"/>
      <c r="FKA257" s="224"/>
      <c r="FKB257" s="335"/>
      <c r="FKC257" s="335"/>
      <c r="FKD257" s="224"/>
      <c r="FKE257" s="372"/>
      <c r="FKF257" s="372"/>
      <c r="FKG257" s="333"/>
      <c r="FKH257" s="334"/>
      <c r="FKI257" s="372"/>
      <c r="FKJ257" s="224"/>
      <c r="FKK257" s="224"/>
      <c r="FKL257" s="335"/>
      <c r="FKM257" s="335"/>
      <c r="FKN257" s="224"/>
      <c r="FKO257" s="372"/>
      <c r="FKP257" s="372"/>
      <c r="FKQ257" s="333"/>
      <c r="FKR257" s="334"/>
      <c r="FKS257" s="372"/>
      <c r="FKT257" s="224"/>
      <c r="FKU257" s="224"/>
      <c r="FKV257" s="335"/>
      <c r="FKW257" s="335"/>
      <c r="FKX257" s="224"/>
      <c r="FKY257" s="372"/>
      <c r="FKZ257" s="372"/>
      <c r="FLA257" s="333"/>
      <c r="FLB257" s="334"/>
      <c r="FLC257" s="372"/>
      <c r="FLD257" s="224"/>
      <c r="FLE257" s="224"/>
      <c r="FLF257" s="335"/>
      <c r="FLG257" s="335"/>
      <c r="FLH257" s="224"/>
      <c r="FLI257" s="372"/>
      <c r="FLJ257" s="372"/>
      <c r="FLK257" s="333"/>
      <c r="FLL257" s="334"/>
      <c r="FLM257" s="372"/>
      <c r="FLN257" s="224"/>
      <c r="FLO257" s="224"/>
      <c r="FLP257" s="335"/>
      <c r="FLQ257" s="335"/>
      <c r="FLR257" s="224"/>
      <c r="FLS257" s="372"/>
      <c r="FLT257" s="372"/>
      <c r="FLU257" s="333"/>
      <c r="FLV257" s="334"/>
      <c r="FLW257" s="372"/>
      <c r="FLX257" s="224"/>
      <c r="FLY257" s="224"/>
      <c r="FLZ257" s="335"/>
      <c r="FMA257" s="335"/>
      <c r="FMB257" s="224"/>
      <c r="FMC257" s="372"/>
      <c r="FMD257" s="372"/>
      <c r="FME257" s="333"/>
      <c r="FMF257" s="334"/>
      <c r="FMG257" s="372"/>
      <c r="FMH257" s="224"/>
      <c r="FMI257" s="224"/>
      <c r="FMJ257" s="335"/>
      <c r="FMK257" s="335"/>
      <c r="FML257" s="224"/>
      <c r="FMM257" s="372"/>
      <c r="FMN257" s="372"/>
      <c r="FMO257" s="333"/>
      <c r="FMP257" s="334"/>
      <c r="FMQ257" s="372"/>
      <c r="FMR257" s="224"/>
      <c r="FMS257" s="224"/>
      <c r="FMT257" s="335"/>
      <c r="FMU257" s="335"/>
      <c r="FMV257" s="224"/>
      <c r="FMW257" s="372"/>
      <c r="FMX257" s="372"/>
      <c r="FMY257" s="333"/>
      <c r="FMZ257" s="334"/>
      <c r="FNA257" s="372"/>
      <c r="FNB257" s="224"/>
      <c r="FNC257" s="224"/>
      <c r="FND257" s="335"/>
      <c r="FNE257" s="335"/>
      <c r="FNF257" s="224"/>
      <c r="FNG257" s="372"/>
      <c r="FNH257" s="372"/>
      <c r="FNI257" s="333"/>
      <c r="FNJ257" s="334"/>
      <c r="FNK257" s="372"/>
      <c r="FNL257" s="224"/>
      <c r="FNM257" s="224"/>
      <c r="FNN257" s="335"/>
      <c r="FNO257" s="335"/>
      <c r="FNP257" s="224"/>
      <c r="FNQ257" s="372"/>
      <c r="FNR257" s="372"/>
      <c r="FNS257" s="333"/>
      <c r="FNT257" s="334"/>
      <c r="FNU257" s="372"/>
      <c r="FNV257" s="224"/>
      <c r="FNW257" s="224"/>
      <c r="FNX257" s="335"/>
      <c r="FNY257" s="335"/>
      <c r="FNZ257" s="224"/>
      <c r="FOA257" s="372"/>
      <c r="FOB257" s="372"/>
      <c r="FOC257" s="333"/>
      <c r="FOD257" s="334"/>
      <c r="FOE257" s="372"/>
      <c r="FOF257" s="224"/>
      <c r="FOG257" s="224"/>
      <c r="FOH257" s="335"/>
      <c r="FOI257" s="335"/>
      <c r="FOJ257" s="224"/>
      <c r="FOK257" s="372"/>
      <c r="FOL257" s="372"/>
      <c r="FOM257" s="333"/>
      <c r="FON257" s="334"/>
      <c r="FOO257" s="372"/>
      <c r="FOP257" s="224"/>
      <c r="FOQ257" s="224"/>
      <c r="FOR257" s="335"/>
      <c r="FOS257" s="335"/>
      <c r="FOT257" s="224"/>
      <c r="FOU257" s="372"/>
      <c r="FOV257" s="372"/>
      <c r="FOW257" s="333"/>
      <c r="FOX257" s="334"/>
      <c r="FOY257" s="372"/>
      <c r="FOZ257" s="224"/>
      <c r="FPA257" s="224"/>
      <c r="FPB257" s="335"/>
      <c r="FPC257" s="335"/>
      <c r="FPD257" s="224"/>
      <c r="FPE257" s="372"/>
      <c r="FPF257" s="372"/>
      <c r="FPG257" s="333"/>
      <c r="FPH257" s="334"/>
      <c r="FPI257" s="372"/>
      <c r="FPJ257" s="224"/>
      <c r="FPK257" s="224"/>
      <c r="FPL257" s="335"/>
      <c r="FPM257" s="335"/>
      <c r="FPN257" s="224"/>
      <c r="FPO257" s="372"/>
      <c r="FPP257" s="372"/>
      <c r="FPQ257" s="333"/>
      <c r="FPR257" s="334"/>
      <c r="FPS257" s="372"/>
      <c r="FPT257" s="224"/>
      <c r="FPU257" s="224"/>
      <c r="FPV257" s="335"/>
      <c r="FPW257" s="335"/>
      <c r="FPX257" s="224"/>
      <c r="FPY257" s="372"/>
      <c r="FPZ257" s="372"/>
      <c r="FQA257" s="333"/>
      <c r="FQB257" s="334"/>
      <c r="FQC257" s="372"/>
      <c r="FQD257" s="224"/>
      <c r="FQE257" s="224"/>
      <c r="FQF257" s="335"/>
      <c r="FQG257" s="335"/>
      <c r="FQH257" s="224"/>
      <c r="FQI257" s="372"/>
      <c r="FQJ257" s="372"/>
      <c r="FQK257" s="333"/>
      <c r="FQL257" s="334"/>
      <c r="FQM257" s="372"/>
      <c r="FQN257" s="224"/>
      <c r="FQO257" s="224"/>
      <c r="FQP257" s="335"/>
      <c r="FQQ257" s="335"/>
      <c r="FQR257" s="224"/>
      <c r="FQS257" s="372"/>
      <c r="FQT257" s="372"/>
      <c r="FQU257" s="333"/>
      <c r="FQV257" s="334"/>
      <c r="FQW257" s="372"/>
      <c r="FQX257" s="224"/>
      <c r="FQY257" s="224"/>
      <c r="FQZ257" s="335"/>
      <c r="FRA257" s="335"/>
      <c r="FRB257" s="224"/>
      <c r="FRC257" s="372"/>
      <c r="FRD257" s="372"/>
      <c r="FRE257" s="333"/>
      <c r="FRF257" s="334"/>
      <c r="FRG257" s="372"/>
      <c r="FRH257" s="224"/>
      <c r="FRI257" s="224"/>
      <c r="FRJ257" s="335"/>
      <c r="FRK257" s="335"/>
      <c r="FRL257" s="224"/>
      <c r="FRM257" s="372"/>
      <c r="FRN257" s="372"/>
      <c r="FRO257" s="333"/>
      <c r="FRP257" s="334"/>
      <c r="FRQ257" s="372"/>
      <c r="FRR257" s="224"/>
      <c r="FRS257" s="224"/>
      <c r="FRT257" s="335"/>
      <c r="FRU257" s="335"/>
      <c r="FRV257" s="224"/>
      <c r="FRW257" s="372"/>
      <c r="FRX257" s="372"/>
      <c r="FRY257" s="333"/>
      <c r="FRZ257" s="334"/>
      <c r="FSA257" s="372"/>
      <c r="FSB257" s="224"/>
      <c r="FSC257" s="224"/>
      <c r="FSD257" s="335"/>
      <c r="FSE257" s="335"/>
      <c r="FSF257" s="224"/>
      <c r="FSG257" s="372"/>
      <c r="FSH257" s="372"/>
      <c r="FSI257" s="333"/>
      <c r="FSJ257" s="334"/>
      <c r="FSK257" s="372"/>
      <c r="FSL257" s="224"/>
      <c r="FSM257" s="224"/>
      <c r="FSN257" s="335"/>
      <c r="FSO257" s="335"/>
      <c r="FSP257" s="224"/>
      <c r="FSQ257" s="372"/>
      <c r="FSR257" s="372"/>
      <c r="FSS257" s="333"/>
      <c r="FST257" s="334"/>
      <c r="FSU257" s="372"/>
      <c r="FSV257" s="224"/>
      <c r="FSW257" s="224"/>
      <c r="FSX257" s="335"/>
      <c r="FSY257" s="335"/>
      <c r="FSZ257" s="224"/>
      <c r="FTA257" s="372"/>
      <c r="FTB257" s="372"/>
      <c r="FTC257" s="333"/>
      <c r="FTD257" s="334"/>
      <c r="FTE257" s="372"/>
      <c r="FTF257" s="224"/>
      <c r="FTG257" s="224"/>
      <c r="FTH257" s="335"/>
      <c r="FTI257" s="335"/>
      <c r="FTJ257" s="224"/>
      <c r="FTK257" s="372"/>
      <c r="FTL257" s="372"/>
      <c r="FTM257" s="333"/>
      <c r="FTN257" s="334"/>
      <c r="FTO257" s="372"/>
      <c r="FTP257" s="224"/>
      <c r="FTQ257" s="224"/>
      <c r="FTR257" s="335"/>
      <c r="FTS257" s="335"/>
      <c r="FTT257" s="224"/>
      <c r="FTU257" s="372"/>
      <c r="FTV257" s="372"/>
      <c r="FTW257" s="333"/>
      <c r="FTX257" s="334"/>
      <c r="FTY257" s="372"/>
      <c r="FTZ257" s="224"/>
      <c r="FUA257" s="224"/>
      <c r="FUB257" s="335"/>
      <c r="FUC257" s="335"/>
      <c r="FUD257" s="224"/>
      <c r="FUE257" s="372"/>
      <c r="FUF257" s="372"/>
      <c r="FUG257" s="333"/>
      <c r="FUH257" s="334"/>
      <c r="FUI257" s="372"/>
      <c r="FUJ257" s="224"/>
      <c r="FUK257" s="224"/>
      <c r="FUL257" s="335"/>
      <c r="FUM257" s="335"/>
      <c r="FUN257" s="224"/>
      <c r="FUO257" s="372"/>
      <c r="FUP257" s="372"/>
      <c r="FUQ257" s="333"/>
      <c r="FUR257" s="334"/>
      <c r="FUS257" s="372"/>
      <c r="FUT257" s="224"/>
      <c r="FUU257" s="224"/>
      <c r="FUV257" s="335"/>
      <c r="FUW257" s="335"/>
      <c r="FUX257" s="224"/>
      <c r="FUY257" s="372"/>
      <c r="FUZ257" s="372"/>
      <c r="FVA257" s="333"/>
      <c r="FVB257" s="334"/>
      <c r="FVC257" s="372"/>
      <c r="FVD257" s="224"/>
      <c r="FVE257" s="224"/>
      <c r="FVF257" s="335"/>
      <c r="FVG257" s="335"/>
      <c r="FVH257" s="224"/>
      <c r="FVI257" s="372"/>
      <c r="FVJ257" s="372"/>
      <c r="FVK257" s="333"/>
      <c r="FVL257" s="334"/>
      <c r="FVM257" s="372"/>
      <c r="FVN257" s="224"/>
      <c r="FVO257" s="224"/>
      <c r="FVP257" s="335"/>
      <c r="FVQ257" s="335"/>
      <c r="FVR257" s="224"/>
      <c r="FVS257" s="372"/>
      <c r="FVT257" s="372"/>
      <c r="FVU257" s="333"/>
      <c r="FVV257" s="334"/>
      <c r="FVW257" s="372"/>
      <c r="FVX257" s="224"/>
      <c r="FVY257" s="224"/>
      <c r="FVZ257" s="335"/>
      <c r="FWA257" s="335"/>
      <c r="FWB257" s="224"/>
      <c r="FWC257" s="372"/>
      <c r="FWD257" s="372"/>
      <c r="FWE257" s="333"/>
      <c r="FWF257" s="334"/>
      <c r="FWG257" s="372"/>
      <c r="FWH257" s="224"/>
      <c r="FWI257" s="224"/>
      <c r="FWJ257" s="335"/>
      <c r="FWK257" s="335"/>
      <c r="FWL257" s="224"/>
      <c r="FWM257" s="372"/>
      <c r="FWN257" s="372"/>
      <c r="FWO257" s="333"/>
      <c r="FWP257" s="334"/>
      <c r="FWQ257" s="372"/>
      <c r="FWR257" s="224"/>
      <c r="FWS257" s="224"/>
      <c r="FWT257" s="335"/>
      <c r="FWU257" s="335"/>
      <c r="FWV257" s="224"/>
      <c r="FWW257" s="372"/>
      <c r="FWX257" s="372"/>
      <c r="FWY257" s="333"/>
      <c r="FWZ257" s="334"/>
      <c r="FXA257" s="372"/>
      <c r="FXB257" s="224"/>
      <c r="FXC257" s="224"/>
      <c r="FXD257" s="335"/>
      <c r="FXE257" s="335"/>
      <c r="FXF257" s="224"/>
      <c r="FXG257" s="372"/>
      <c r="FXH257" s="372"/>
      <c r="FXI257" s="333"/>
      <c r="FXJ257" s="334"/>
      <c r="FXK257" s="372"/>
      <c r="FXL257" s="224"/>
      <c r="FXM257" s="224"/>
      <c r="FXN257" s="335"/>
      <c r="FXO257" s="335"/>
      <c r="FXP257" s="224"/>
      <c r="FXQ257" s="372"/>
      <c r="FXR257" s="372"/>
      <c r="FXS257" s="333"/>
      <c r="FXT257" s="334"/>
      <c r="FXU257" s="372"/>
      <c r="FXV257" s="224"/>
      <c r="FXW257" s="224"/>
      <c r="FXX257" s="335"/>
      <c r="FXY257" s="335"/>
      <c r="FXZ257" s="224"/>
      <c r="FYA257" s="372"/>
      <c r="FYB257" s="372"/>
      <c r="FYC257" s="333"/>
      <c r="FYD257" s="334"/>
      <c r="FYE257" s="372"/>
      <c r="FYF257" s="224"/>
      <c r="FYG257" s="224"/>
      <c r="FYH257" s="335"/>
      <c r="FYI257" s="335"/>
      <c r="FYJ257" s="224"/>
      <c r="FYK257" s="372"/>
      <c r="FYL257" s="372"/>
      <c r="FYM257" s="333"/>
      <c r="FYN257" s="334"/>
      <c r="FYO257" s="372"/>
      <c r="FYP257" s="224"/>
      <c r="FYQ257" s="224"/>
      <c r="FYR257" s="335"/>
      <c r="FYS257" s="335"/>
      <c r="FYT257" s="224"/>
      <c r="FYU257" s="372"/>
      <c r="FYV257" s="372"/>
      <c r="FYW257" s="333"/>
      <c r="FYX257" s="334"/>
      <c r="FYY257" s="372"/>
      <c r="FYZ257" s="224"/>
      <c r="FZA257" s="224"/>
      <c r="FZB257" s="335"/>
      <c r="FZC257" s="335"/>
      <c r="FZD257" s="224"/>
      <c r="FZE257" s="372"/>
      <c r="FZF257" s="372"/>
      <c r="FZG257" s="333"/>
      <c r="FZH257" s="334"/>
      <c r="FZI257" s="372"/>
      <c r="FZJ257" s="224"/>
      <c r="FZK257" s="224"/>
      <c r="FZL257" s="335"/>
      <c r="FZM257" s="335"/>
      <c r="FZN257" s="224"/>
      <c r="FZO257" s="372"/>
      <c r="FZP257" s="372"/>
      <c r="FZQ257" s="333"/>
      <c r="FZR257" s="334"/>
      <c r="FZS257" s="372"/>
      <c r="FZT257" s="224"/>
      <c r="FZU257" s="224"/>
      <c r="FZV257" s="335"/>
      <c r="FZW257" s="335"/>
      <c r="FZX257" s="224"/>
      <c r="FZY257" s="372"/>
      <c r="FZZ257" s="372"/>
      <c r="GAA257" s="333"/>
      <c r="GAB257" s="334"/>
      <c r="GAC257" s="372"/>
      <c r="GAD257" s="224"/>
      <c r="GAE257" s="224"/>
      <c r="GAF257" s="335"/>
      <c r="GAG257" s="335"/>
      <c r="GAH257" s="224"/>
      <c r="GAI257" s="372"/>
      <c r="GAJ257" s="372"/>
      <c r="GAK257" s="333"/>
      <c r="GAL257" s="334"/>
      <c r="GAM257" s="372"/>
      <c r="GAN257" s="224"/>
      <c r="GAO257" s="224"/>
      <c r="GAP257" s="335"/>
      <c r="GAQ257" s="335"/>
      <c r="GAR257" s="224"/>
      <c r="GAS257" s="372"/>
      <c r="GAT257" s="372"/>
      <c r="GAU257" s="333"/>
      <c r="GAV257" s="334"/>
      <c r="GAW257" s="372"/>
      <c r="GAX257" s="224"/>
      <c r="GAY257" s="224"/>
      <c r="GAZ257" s="335"/>
      <c r="GBA257" s="335"/>
      <c r="GBB257" s="224"/>
      <c r="GBC257" s="372"/>
      <c r="GBD257" s="372"/>
      <c r="GBE257" s="333"/>
      <c r="GBF257" s="334"/>
      <c r="GBG257" s="372"/>
      <c r="GBH257" s="224"/>
      <c r="GBI257" s="224"/>
      <c r="GBJ257" s="335"/>
      <c r="GBK257" s="335"/>
      <c r="GBL257" s="224"/>
      <c r="GBM257" s="372"/>
      <c r="GBN257" s="372"/>
      <c r="GBO257" s="333"/>
      <c r="GBP257" s="334"/>
      <c r="GBQ257" s="372"/>
      <c r="GBR257" s="224"/>
      <c r="GBS257" s="224"/>
      <c r="GBT257" s="335"/>
      <c r="GBU257" s="335"/>
      <c r="GBV257" s="224"/>
      <c r="GBW257" s="372"/>
      <c r="GBX257" s="372"/>
      <c r="GBY257" s="333"/>
      <c r="GBZ257" s="334"/>
      <c r="GCA257" s="372"/>
      <c r="GCB257" s="224"/>
      <c r="GCC257" s="224"/>
      <c r="GCD257" s="335"/>
      <c r="GCE257" s="335"/>
      <c r="GCF257" s="224"/>
      <c r="GCG257" s="372"/>
      <c r="GCH257" s="372"/>
      <c r="GCI257" s="333"/>
      <c r="GCJ257" s="334"/>
      <c r="GCK257" s="372"/>
      <c r="GCL257" s="224"/>
      <c r="GCM257" s="224"/>
      <c r="GCN257" s="335"/>
      <c r="GCO257" s="335"/>
      <c r="GCP257" s="224"/>
      <c r="GCQ257" s="372"/>
      <c r="GCR257" s="372"/>
      <c r="GCS257" s="333"/>
      <c r="GCT257" s="334"/>
      <c r="GCU257" s="372"/>
      <c r="GCV257" s="224"/>
      <c r="GCW257" s="224"/>
      <c r="GCX257" s="335"/>
      <c r="GCY257" s="335"/>
      <c r="GCZ257" s="224"/>
      <c r="GDA257" s="372"/>
      <c r="GDB257" s="372"/>
      <c r="GDC257" s="333"/>
      <c r="GDD257" s="334"/>
      <c r="GDE257" s="372"/>
      <c r="GDF257" s="224"/>
      <c r="GDG257" s="224"/>
      <c r="GDH257" s="335"/>
      <c r="GDI257" s="335"/>
      <c r="GDJ257" s="224"/>
      <c r="GDK257" s="372"/>
      <c r="GDL257" s="372"/>
      <c r="GDM257" s="333"/>
      <c r="GDN257" s="334"/>
      <c r="GDO257" s="372"/>
      <c r="GDP257" s="224"/>
      <c r="GDQ257" s="224"/>
      <c r="GDR257" s="335"/>
      <c r="GDS257" s="335"/>
      <c r="GDT257" s="224"/>
      <c r="GDU257" s="372"/>
      <c r="GDV257" s="372"/>
      <c r="GDW257" s="333"/>
      <c r="GDX257" s="334"/>
      <c r="GDY257" s="372"/>
      <c r="GDZ257" s="224"/>
      <c r="GEA257" s="224"/>
      <c r="GEB257" s="335"/>
      <c r="GEC257" s="335"/>
      <c r="GED257" s="224"/>
      <c r="GEE257" s="372"/>
      <c r="GEF257" s="372"/>
      <c r="GEG257" s="333"/>
      <c r="GEH257" s="334"/>
      <c r="GEI257" s="372"/>
      <c r="GEJ257" s="224"/>
      <c r="GEK257" s="224"/>
      <c r="GEL257" s="335"/>
      <c r="GEM257" s="335"/>
      <c r="GEN257" s="224"/>
      <c r="GEO257" s="372"/>
      <c r="GEP257" s="372"/>
      <c r="GEQ257" s="333"/>
      <c r="GER257" s="334"/>
      <c r="GES257" s="372"/>
      <c r="GET257" s="224"/>
      <c r="GEU257" s="224"/>
      <c r="GEV257" s="335"/>
      <c r="GEW257" s="335"/>
      <c r="GEX257" s="224"/>
      <c r="GEY257" s="372"/>
      <c r="GEZ257" s="372"/>
      <c r="GFA257" s="333"/>
      <c r="GFB257" s="334"/>
      <c r="GFC257" s="372"/>
      <c r="GFD257" s="224"/>
      <c r="GFE257" s="224"/>
      <c r="GFF257" s="335"/>
      <c r="GFG257" s="335"/>
      <c r="GFH257" s="224"/>
      <c r="GFI257" s="372"/>
      <c r="GFJ257" s="372"/>
      <c r="GFK257" s="333"/>
      <c r="GFL257" s="334"/>
      <c r="GFM257" s="372"/>
      <c r="GFN257" s="224"/>
      <c r="GFO257" s="224"/>
      <c r="GFP257" s="335"/>
      <c r="GFQ257" s="335"/>
      <c r="GFR257" s="224"/>
      <c r="GFS257" s="372"/>
      <c r="GFT257" s="372"/>
      <c r="GFU257" s="333"/>
      <c r="GFV257" s="334"/>
      <c r="GFW257" s="372"/>
      <c r="GFX257" s="224"/>
      <c r="GFY257" s="224"/>
      <c r="GFZ257" s="335"/>
      <c r="GGA257" s="335"/>
      <c r="GGB257" s="224"/>
      <c r="GGC257" s="372"/>
      <c r="GGD257" s="372"/>
      <c r="GGE257" s="333"/>
      <c r="GGF257" s="334"/>
      <c r="GGG257" s="372"/>
      <c r="GGH257" s="224"/>
      <c r="GGI257" s="224"/>
      <c r="GGJ257" s="335"/>
      <c r="GGK257" s="335"/>
      <c r="GGL257" s="224"/>
      <c r="GGM257" s="372"/>
      <c r="GGN257" s="372"/>
      <c r="GGO257" s="333"/>
      <c r="GGP257" s="334"/>
      <c r="GGQ257" s="372"/>
      <c r="GGR257" s="224"/>
      <c r="GGS257" s="224"/>
      <c r="GGT257" s="335"/>
      <c r="GGU257" s="335"/>
      <c r="GGV257" s="224"/>
      <c r="GGW257" s="372"/>
      <c r="GGX257" s="372"/>
      <c r="GGY257" s="333"/>
      <c r="GGZ257" s="334"/>
      <c r="GHA257" s="372"/>
      <c r="GHB257" s="224"/>
      <c r="GHC257" s="224"/>
      <c r="GHD257" s="335"/>
      <c r="GHE257" s="335"/>
      <c r="GHF257" s="224"/>
      <c r="GHG257" s="372"/>
      <c r="GHH257" s="372"/>
      <c r="GHI257" s="333"/>
      <c r="GHJ257" s="334"/>
      <c r="GHK257" s="372"/>
      <c r="GHL257" s="224"/>
      <c r="GHM257" s="224"/>
      <c r="GHN257" s="335"/>
      <c r="GHO257" s="335"/>
      <c r="GHP257" s="224"/>
      <c r="GHQ257" s="372"/>
      <c r="GHR257" s="372"/>
      <c r="GHS257" s="333"/>
      <c r="GHT257" s="334"/>
      <c r="GHU257" s="372"/>
      <c r="GHV257" s="224"/>
      <c r="GHW257" s="224"/>
      <c r="GHX257" s="335"/>
      <c r="GHY257" s="335"/>
      <c r="GHZ257" s="224"/>
      <c r="GIA257" s="372"/>
      <c r="GIB257" s="372"/>
      <c r="GIC257" s="333"/>
      <c r="GID257" s="334"/>
      <c r="GIE257" s="372"/>
      <c r="GIF257" s="224"/>
      <c r="GIG257" s="224"/>
      <c r="GIH257" s="335"/>
      <c r="GII257" s="335"/>
      <c r="GIJ257" s="224"/>
      <c r="GIK257" s="372"/>
      <c r="GIL257" s="372"/>
      <c r="GIM257" s="333"/>
      <c r="GIN257" s="334"/>
      <c r="GIO257" s="372"/>
      <c r="GIP257" s="224"/>
      <c r="GIQ257" s="224"/>
      <c r="GIR257" s="335"/>
      <c r="GIS257" s="335"/>
      <c r="GIT257" s="224"/>
      <c r="GIU257" s="372"/>
      <c r="GIV257" s="372"/>
      <c r="GIW257" s="333"/>
      <c r="GIX257" s="334"/>
      <c r="GIY257" s="372"/>
      <c r="GIZ257" s="224"/>
      <c r="GJA257" s="224"/>
      <c r="GJB257" s="335"/>
      <c r="GJC257" s="335"/>
      <c r="GJD257" s="224"/>
      <c r="GJE257" s="372"/>
      <c r="GJF257" s="372"/>
      <c r="GJG257" s="333"/>
      <c r="GJH257" s="334"/>
      <c r="GJI257" s="372"/>
      <c r="GJJ257" s="224"/>
      <c r="GJK257" s="224"/>
      <c r="GJL257" s="335"/>
      <c r="GJM257" s="335"/>
      <c r="GJN257" s="224"/>
      <c r="GJO257" s="372"/>
      <c r="GJP257" s="372"/>
      <c r="GJQ257" s="333"/>
      <c r="GJR257" s="334"/>
      <c r="GJS257" s="372"/>
      <c r="GJT257" s="224"/>
      <c r="GJU257" s="224"/>
      <c r="GJV257" s="335"/>
      <c r="GJW257" s="335"/>
      <c r="GJX257" s="224"/>
      <c r="GJY257" s="372"/>
      <c r="GJZ257" s="372"/>
      <c r="GKA257" s="333"/>
      <c r="GKB257" s="334"/>
      <c r="GKC257" s="372"/>
      <c r="GKD257" s="224"/>
      <c r="GKE257" s="224"/>
      <c r="GKF257" s="335"/>
      <c r="GKG257" s="335"/>
      <c r="GKH257" s="224"/>
      <c r="GKI257" s="372"/>
      <c r="GKJ257" s="372"/>
      <c r="GKK257" s="333"/>
      <c r="GKL257" s="334"/>
      <c r="GKM257" s="372"/>
      <c r="GKN257" s="224"/>
      <c r="GKO257" s="224"/>
      <c r="GKP257" s="335"/>
      <c r="GKQ257" s="335"/>
      <c r="GKR257" s="224"/>
      <c r="GKS257" s="372"/>
      <c r="GKT257" s="372"/>
      <c r="GKU257" s="333"/>
      <c r="GKV257" s="334"/>
      <c r="GKW257" s="372"/>
      <c r="GKX257" s="224"/>
      <c r="GKY257" s="224"/>
      <c r="GKZ257" s="335"/>
      <c r="GLA257" s="335"/>
      <c r="GLB257" s="224"/>
      <c r="GLC257" s="372"/>
      <c r="GLD257" s="372"/>
      <c r="GLE257" s="333"/>
      <c r="GLF257" s="334"/>
      <c r="GLG257" s="372"/>
      <c r="GLH257" s="224"/>
      <c r="GLI257" s="224"/>
      <c r="GLJ257" s="335"/>
      <c r="GLK257" s="335"/>
      <c r="GLL257" s="224"/>
      <c r="GLM257" s="372"/>
      <c r="GLN257" s="372"/>
      <c r="GLO257" s="333"/>
      <c r="GLP257" s="334"/>
      <c r="GLQ257" s="372"/>
      <c r="GLR257" s="224"/>
      <c r="GLS257" s="224"/>
      <c r="GLT257" s="335"/>
      <c r="GLU257" s="335"/>
      <c r="GLV257" s="224"/>
      <c r="GLW257" s="372"/>
      <c r="GLX257" s="372"/>
      <c r="GLY257" s="333"/>
      <c r="GLZ257" s="334"/>
      <c r="GMA257" s="372"/>
      <c r="GMB257" s="224"/>
      <c r="GMC257" s="224"/>
      <c r="GMD257" s="335"/>
      <c r="GME257" s="335"/>
      <c r="GMF257" s="224"/>
      <c r="GMG257" s="372"/>
      <c r="GMH257" s="372"/>
      <c r="GMI257" s="333"/>
      <c r="GMJ257" s="334"/>
      <c r="GMK257" s="372"/>
      <c r="GML257" s="224"/>
      <c r="GMM257" s="224"/>
      <c r="GMN257" s="335"/>
      <c r="GMO257" s="335"/>
      <c r="GMP257" s="224"/>
      <c r="GMQ257" s="372"/>
      <c r="GMR257" s="372"/>
      <c r="GMS257" s="333"/>
      <c r="GMT257" s="334"/>
      <c r="GMU257" s="372"/>
      <c r="GMV257" s="224"/>
      <c r="GMW257" s="224"/>
      <c r="GMX257" s="335"/>
      <c r="GMY257" s="335"/>
      <c r="GMZ257" s="224"/>
      <c r="GNA257" s="372"/>
      <c r="GNB257" s="372"/>
      <c r="GNC257" s="333"/>
      <c r="GND257" s="334"/>
      <c r="GNE257" s="372"/>
      <c r="GNF257" s="224"/>
      <c r="GNG257" s="224"/>
      <c r="GNH257" s="335"/>
      <c r="GNI257" s="335"/>
      <c r="GNJ257" s="224"/>
      <c r="GNK257" s="372"/>
      <c r="GNL257" s="372"/>
      <c r="GNM257" s="333"/>
      <c r="GNN257" s="334"/>
      <c r="GNO257" s="372"/>
      <c r="GNP257" s="224"/>
      <c r="GNQ257" s="224"/>
      <c r="GNR257" s="335"/>
      <c r="GNS257" s="335"/>
      <c r="GNT257" s="224"/>
      <c r="GNU257" s="372"/>
      <c r="GNV257" s="372"/>
      <c r="GNW257" s="333"/>
      <c r="GNX257" s="334"/>
      <c r="GNY257" s="372"/>
      <c r="GNZ257" s="224"/>
      <c r="GOA257" s="224"/>
      <c r="GOB257" s="335"/>
      <c r="GOC257" s="335"/>
      <c r="GOD257" s="224"/>
      <c r="GOE257" s="372"/>
      <c r="GOF257" s="372"/>
      <c r="GOG257" s="333"/>
      <c r="GOH257" s="334"/>
      <c r="GOI257" s="372"/>
      <c r="GOJ257" s="224"/>
      <c r="GOK257" s="224"/>
      <c r="GOL257" s="335"/>
      <c r="GOM257" s="335"/>
      <c r="GON257" s="224"/>
      <c r="GOO257" s="372"/>
      <c r="GOP257" s="372"/>
      <c r="GOQ257" s="333"/>
      <c r="GOR257" s="334"/>
      <c r="GOS257" s="372"/>
      <c r="GOT257" s="224"/>
      <c r="GOU257" s="224"/>
      <c r="GOV257" s="335"/>
      <c r="GOW257" s="335"/>
      <c r="GOX257" s="224"/>
      <c r="GOY257" s="372"/>
      <c r="GOZ257" s="372"/>
      <c r="GPA257" s="333"/>
      <c r="GPB257" s="334"/>
      <c r="GPC257" s="372"/>
      <c r="GPD257" s="224"/>
      <c r="GPE257" s="224"/>
      <c r="GPF257" s="335"/>
      <c r="GPG257" s="335"/>
      <c r="GPH257" s="224"/>
      <c r="GPI257" s="372"/>
      <c r="GPJ257" s="372"/>
      <c r="GPK257" s="333"/>
      <c r="GPL257" s="334"/>
      <c r="GPM257" s="372"/>
      <c r="GPN257" s="224"/>
      <c r="GPO257" s="224"/>
      <c r="GPP257" s="335"/>
      <c r="GPQ257" s="335"/>
      <c r="GPR257" s="224"/>
      <c r="GPS257" s="372"/>
      <c r="GPT257" s="372"/>
      <c r="GPU257" s="333"/>
      <c r="GPV257" s="334"/>
      <c r="GPW257" s="372"/>
      <c r="GPX257" s="224"/>
      <c r="GPY257" s="224"/>
      <c r="GPZ257" s="335"/>
      <c r="GQA257" s="335"/>
      <c r="GQB257" s="224"/>
      <c r="GQC257" s="372"/>
      <c r="GQD257" s="372"/>
      <c r="GQE257" s="333"/>
      <c r="GQF257" s="334"/>
      <c r="GQG257" s="372"/>
      <c r="GQH257" s="224"/>
      <c r="GQI257" s="224"/>
      <c r="GQJ257" s="335"/>
      <c r="GQK257" s="335"/>
      <c r="GQL257" s="224"/>
      <c r="GQM257" s="372"/>
      <c r="GQN257" s="372"/>
      <c r="GQO257" s="333"/>
      <c r="GQP257" s="334"/>
      <c r="GQQ257" s="372"/>
      <c r="GQR257" s="224"/>
      <c r="GQS257" s="224"/>
      <c r="GQT257" s="335"/>
      <c r="GQU257" s="335"/>
      <c r="GQV257" s="224"/>
      <c r="GQW257" s="372"/>
      <c r="GQX257" s="372"/>
      <c r="GQY257" s="333"/>
      <c r="GQZ257" s="334"/>
      <c r="GRA257" s="372"/>
      <c r="GRB257" s="224"/>
      <c r="GRC257" s="224"/>
      <c r="GRD257" s="335"/>
      <c r="GRE257" s="335"/>
      <c r="GRF257" s="224"/>
      <c r="GRG257" s="372"/>
      <c r="GRH257" s="372"/>
      <c r="GRI257" s="333"/>
      <c r="GRJ257" s="334"/>
      <c r="GRK257" s="372"/>
      <c r="GRL257" s="224"/>
      <c r="GRM257" s="224"/>
      <c r="GRN257" s="335"/>
      <c r="GRO257" s="335"/>
      <c r="GRP257" s="224"/>
      <c r="GRQ257" s="372"/>
      <c r="GRR257" s="372"/>
      <c r="GRS257" s="333"/>
      <c r="GRT257" s="334"/>
      <c r="GRU257" s="372"/>
      <c r="GRV257" s="224"/>
      <c r="GRW257" s="224"/>
      <c r="GRX257" s="335"/>
      <c r="GRY257" s="335"/>
      <c r="GRZ257" s="224"/>
      <c r="GSA257" s="372"/>
      <c r="GSB257" s="372"/>
      <c r="GSC257" s="333"/>
      <c r="GSD257" s="334"/>
      <c r="GSE257" s="372"/>
      <c r="GSF257" s="224"/>
      <c r="GSG257" s="224"/>
      <c r="GSH257" s="335"/>
      <c r="GSI257" s="335"/>
      <c r="GSJ257" s="224"/>
      <c r="GSK257" s="372"/>
      <c r="GSL257" s="372"/>
      <c r="GSM257" s="333"/>
      <c r="GSN257" s="334"/>
      <c r="GSO257" s="372"/>
      <c r="GSP257" s="224"/>
      <c r="GSQ257" s="224"/>
      <c r="GSR257" s="335"/>
      <c r="GSS257" s="335"/>
      <c r="GST257" s="224"/>
      <c r="GSU257" s="372"/>
      <c r="GSV257" s="372"/>
      <c r="GSW257" s="333"/>
      <c r="GSX257" s="334"/>
      <c r="GSY257" s="372"/>
      <c r="GSZ257" s="224"/>
      <c r="GTA257" s="224"/>
      <c r="GTB257" s="335"/>
      <c r="GTC257" s="335"/>
      <c r="GTD257" s="224"/>
      <c r="GTE257" s="372"/>
      <c r="GTF257" s="372"/>
      <c r="GTG257" s="333"/>
      <c r="GTH257" s="334"/>
      <c r="GTI257" s="372"/>
      <c r="GTJ257" s="224"/>
      <c r="GTK257" s="224"/>
      <c r="GTL257" s="335"/>
      <c r="GTM257" s="335"/>
      <c r="GTN257" s="224"/>
      <c r="GTO257" s="372"/>
      <c r="GTP257" s="372"/>
      <c r="GTQ257" s="333"/>
      <c r="GTR257" s="334"/>
      <c r="GTS257" s="372"/>
      <c r="GTT257" s="224"/>
      <c r="GTU257" s="224"/>
      <c r="GTV257" s="335"/>
      <c r="GTW257" s="335"/>
      <c r="GTX257" s="224"/>
      <c r="GTY257" s="372"/>
      <c r="GTZ257" s="372"/>
      <c r="GUA257" s="333"/>
      <c r="GUB257" s="334"/>
      <c r="GUC257" s="372"/>
      <c r="GUD257" s="224"/>
      <c r="GUE257" s="224"/>
      <c r="GUF257" s="335"/>
      <c r="GUG257" s="335"/>
      <c r="GUH257" s="224"/>
      <c r="GUI257" s="372"/>
      <c r="GUJ257" s="372"/>
      <c r="GUK257" s="333"/>
      <c r="GUL257" s="334"/>
      <c r="GUM257" s="372"/>
      <c r="GUN257" s="224"/>
      <c r="GUO257" s="224"/>
      <c r="GUP257" s="335"/>
      <c r="GUQ257" s="335"/>
      <c r="GUR257" s="224"/>
      <c r="GUS257" s="372"/>
      <c r="GUT257" s="372"/>
      <c r="GUU257" s="333"/>
      <c r="GUV257" s="334"/>
      <c r="GUW257" s="372"/>
      <c r="GUX257" s="224"/>
      <c r="GUY257" s="224"/>
      <c r="GUZ257" s="335"/>
      <c r="GVA257" s="335"/>
      <c r="GVB257" s="224"/>
      <c r="GVC257" s="372"/>
      <c r="GVD257" s="372"/>
      <c r="GVE257" s="333"/>
      <c r="GVF257" s="334"/>
      <c r="GVG257" s="372"/>
      <c r="GVH257" s="224"/>
      <c r="GVI257" s="224"/>
      <c r="GVJ257" s="335"/>
      <c r="GVK257" s="335"/>
      <c r="GVL257" s="224"/>
      <c r="GVM257" s="372"/>
      <c r="GVN257" s="372"/>
      <c r="GVO257" s="333"/>
      <c r="GVP257" s="334"/>
      <c r="GVQ257" s="372"/>
      <c r="GVR257" s="224"/>
      <c r="GVS257" s="224"/>
      <c r="GVT257" s="335"/>
      <c r="GVU257" s="335"/>
      <c r="GVV257" s="224"/>
      <c r="GVW257" s="372"/>
      <c r="GVX257" s="372"/>
      <c r="GVY257" s="333"/>
      <c r="GVZ257" s="334"/>
      <c r="GWA257" s="372"/>
      <c r="GWB257" s="224"/>
      <c r="GWC257" s="224"/>
      <c r="GWD257" s="335"/>
      <c r="GWE257" s="335"/>
      <c r="GWF257" s="224"/>
      <c r="GWG257" s="372"/>
      <c r="GWH257" s="372"/>
      <c r="GWI257" s="333"/>
      <c r="GWJ257" s="334"/>
      <c r="GWK257" s="372"/>
      <c r="GWL257" s="224"/>
      <c r="GWM257" s="224"/>
      <c r="GWN257" s="335"/>
      <c r="GWO257" s="335"/>
      <c r="GWP257" s="224"/>
      <c r="GWQ257" s="372"/>
      <c r="GWR257" s="372"/>
      <c r="GWS257" s="333"/>
      <c r="GWT257" s="334"/>
      <c r="GWU257" s="372"/>
      <c r="GWV257" s="224"/>
      <c r="GWW257" s="224"/>
      <c r="GWX257" s="335"/>
      <c r="GWY257" s="335"/>
      <c r="GWZ257" s="224"/>
      <c r="GXA257" s="372"/>
      <c r="GXB257" s="372"/>
      <c r="GXC257" s="333"/>
      <c r="GXD257" s="334"/>
      <c r="GXE257" s="372"/>
      <c r="GXF257" s="224"/>
      <c r="GXG257" s="224"/>
      <c r="GXH257" s="335"/>
      <c r="GXI257" s="335"/>
      <c r="GXJ257" s="224"/>
      <c r="GXK257" s="372"/>
      <c r="GXL257" s="372"/>
      <c r="GXM257" s="333"/>
      <c r="GXN257" s="334"/>
      <c r="GXO257" s="372"/>
      <c r="GXP257" s="224"/>
      <c r="GXQ257" s="224"/>
      <c r="GXR257" s="335"/>
      <c r="GXS257" s="335"/>
      <c r="GXT257" s="224"/>
      <c r="GXU257" s="372"/>
      <c r="GXV257" s="372"/>
      <c r="GXW257" s="333"/>
      <c r="GXX257" s="334"/>
      <c r="GXY257" s="372"/>
      <c r="GXZ257" s="224"/>
      <c r="GYA257" s="224"/>
      <c r="GYB257" s="335"/>
      <c r="GYC257" s="335"/>
      <c r="GYD257" s="224"/>
      <c r="GYE257" s="372"/>
      <c r="GYF257" s="372"/>
      <c r="GYG257" s="333"/>
      <c r="GYH257" s="334"/>
      <c r="GYI257" s="372"/>
      <c r="GYJ257" s="224"/>
      <c r="GYK257" s="224"/>
      <c r="GYL257" s="335"/>
      <c r="GYM257" s="335"/>
      <c r="GYN257" s="224"/>
      <c r="GYO257" s="372"/>
      <c r="GYP257" s="372"/>
      <c r="GYQ257" s="333"/>
      <c r="GYR257" s="334"/>
      <c r="GYS257" s="372"/>
      <c r="GYT257" s="224"/>
      <c r="GYU257" s="224"/>
      <c r="GYV257" s="335"/>
      <c r="GYW257" s="335"/>
      <c r="GYX257" s="224"/>
      <c r="GYY257" s="372"/>
      <c r="GYZ257" s="372"/>
      <c r="GZA257" s="333"/>
      <c r="GZB257" s="334"/>
      <c r="GZC257" s="372"/>
      <c r="GZD257" s="224"/>
      <c r="GZE257" s="224"/>
      <c r="GZF257" s="335"/>
      <c r="GZG257" s="335"/>
      <c r="GZH257" s="224"/>
      <c r="GZI257" s="372"/>
      <c r="GZJ257" s="372"/>
      <c r="GZK257" s="333"/>
      <c r="GZL257" s="334"/>
      <c r="GZM257" s="372"/>
      <c r="GZN257" s="224"/>
      <c r="GZO257" s="224"/>
      <c r="GZP257" s="335"/>
      <c r="GZQ257" s="335"/>
      <c r="GZR257" s="224"/>
      <c r="GZS257" s="372"/>
      <c r="GZT257" s="372"/>
      <c r="GZU257" s="333"/>
      <c r="GZV257" s="334"/>
      <c r="GZW257" s="372"/>
      <c r="GZX257" s="224"/>
      <c r="GZY257" s="224"/>
      <c r="GZZ257" s="335"/>
      <c r="HAA257" s="335"/>
      <c r="HAB257" s="224"/>
      <c r="HAC257" s="372"/>
      <c r="HAD257" s="372"/>
      <c r="HAE257" s="333"/>
      <c r="HAF257" s="334"/>
      <c r="HAG257" s="372"/>
      <c r="HAH257" s="224"/>
      <c r="HAI257" s="224"/>
      <c r="HAJ257" s="335"/>
      <c r="HAK257" s="335"/>
      <c r="HAL257" s="224"/>
      <c r="HAM257" s="372"/>
      <c r="HAN257" s="372"/>
      <c r="HAO257" s="333"/>
      <c r="HAP257" s="334"/>
      <c r="HAQ257" s="372"/>
      <c r="HAR257" s="224"/>
      <c r="HAS257" s="224"/>
      <c r="HAT257" s="335"/>
      <c r="HAU257" s="335"/>
      <c r="HAV257" s="224"/>
      <c r="HAW257" s="372"/>
      <c r="HAX257" s="372"/>
      <c r="HAY257" s="333"/>
      <c r="HAZ257" s="334"/>
      <c r="HBA257" s="372"/>
      <c r="HBB257" s="224"/>
      <c r="HBC257" s="224"/>
      <c r="HBD257" s="335"/>
      <c r="HBE257" s="335"/>
      <c r="HBF257" s="224"/>
      <c r="HBG257" s="372"/>
      <c r="HBH257" s="372"/>
      <c r="HBI257" s="333"/>
      <c r="HBJ257" s="334"/>
      <c r="HBK257" s="372"/>
      <c r="HBL257" s="224"/>
      <c r="HBM257" s="224"/>
      <c r="HBN257" s="335"/>
      <c r="HBO257" s="335"/>
      <c r="HBP257" s="224"/>
      <c r="HBQ257" s="372"/>
      <c r="HBR257" s="372"/>
      <c r="HBS257" s="333"/>
      <c r="HBT257" s="334"/>
      <c r="HBU257" s="372"/>
      <c r="HBV257" s="224"/>
      <c r="HBW257" s="224"/>
      <c r="HBX257" s="335"/>
      <c r="HBY257" s="335"/>
      <c r="HBZ257" s="224"/>
      <c r="HCA257" s="372"/>
      <c r="HCB257" s="372"/>
      <c r="HCC257" s="333"/>
      <c r="HCD257" s="334"/>
      <c r="HCE257" s="372"/>
      <c r="HCF257" s="224"/>
      <c r="HCG257" s="224"/>
      <c r="HCH257" s="335"/>
      <c r="HCI257" s="335"/>
      <c r="HCJ257" s="224"/>
      <c r="HCK257" s="372"/>
      <c r="HCL257" s="372"/>
      <c r="HCM257" s="333"/>
      <c r="HCN257" s="334"/>
      <c r="HCO257" s="372"/>
      <c r="HCP257" s="224"/>
      <c r="HCQ257" s="224"/>
      <c r="HCR257" s="335"/>
      <c r="HCS257" s="335"/>
      <c r="HCT257" s="224"/>
      <c r="HCU257" s="372"/>
      <c r="HCV257" s="372"/>
      <c r="HCW257" s="333"/>
      <c r="HCX257" s="334"/>
      <c r="HCY257" s="372"/>
      <c r="HCZ257" s="224"/>
      <c r="HDA257" s="224"/>
      <c r="HDB257" s="335"/>
      <c r="HDC257" s="335"/>
      <c r="HDD257" s="224"/>
      <c r="HDE257" s="372"/>
      <c r="HDF257" s="372"/>
      <c r="HDG257" s="333"/>
      <c r="HDH257" s="334"/>
      <c r="HDI257" s="372"/>
      <c r="HDJ257" s="224"/>
      <c r="HDK257" s="224"/>
      <c r="HDL257" s="335"/>
      <c r="HDM257" s="335"/>
      <c r="HDN257" s="224"/>
      <c r="HDO257" s="372"/>
      <c r="HDP257" s="372"/>
      <c r="HDQ257" s="333"/>
      <c r="HDR257" s="334"/>
      <c r="HDS257" s="372"/>
      <c r="HDT257" s="224"/>
      <c r="HDU257" s="224"/>
      <c r="HDV257" s="335"/>
      <c r="HDW257" s="335"/>
      <c r="HDX257" s="224"/>
      <c r="HDY257" s="372"/>
      <c r="HDZ257" s="372"/>
      <c r="HEA257" s="333"/>
      <c r="HEB257" s="334"/>
      <c r="HEC257" s="372"/>
      <c r="HED257" s="224"/>
      <c r="HEE257" s="224"/>
      <c r="HEF257" s="335"/>
      <c r="HEG257" s="335"/>
      <c r="HEH257" s="224"/>
      <c r="HEI257" s="372"/>
      <c r="HEJ257" s="372"/>
      <c r="HEK257" s="333"/>
      <c r="HEL257" s="334"/>
      <c r="HEM257" s="372"/>
      <c r="HEN257" s="224"/>
      <c r="HEO257" s="224"/>
      <c r="HEP257" s="335"/>
      <c r="HEQ257" s="335"/>
      <c r="HER257" s="224"/>
      <c r="HES257" s="372"/>
      <c r="HET257" s="372"/>
      <c r="HEU257" s="333"/>
      <c r="HEV257" s="334"/>
      <c r="HEW257" s="372"/>
      <c r="HEX257" s="224"/>
      <c r="HEY257" s="224"/>
      <c r="HEZ257" s="335"/>
      <c r="HFA257" s="335"/>
      <c r="HFB257" s="224"/>
      <c r="HFC257" s="372"/>
      <c r="HFD257" s="372"/>
      <c r="HFE257" s="333"/>
      <c r="HFF257" s="334"/>
      <c r="HFG257" s="372"/>
      <c r="HFH257" s="224"/>
      <c r="HFI257" s="224"/>
      <c r="HFJ257" s="335"/>
      <c r="HFK257" s="335"/>
      <c r="HFL257" s="224"/>
      <c r="HFM257" s="372"/>
      <c r="HFN257" s="372"/>
      <c r="HFO257" s="333"/>
      <c r="HFP257" s="334"/>
      <c r="HFQ257" s="372"/>
      <c r="HFR257" s="224"/>
      <c r="HFS257" s="224"/>
      <c r="HFT257" s="335"/>
      <c r="HFU257" s="335"/>
      <c r="HFV257" s="224"/>
      <c r="HFW257" s="372"/>
      <c r="HFX257" s="372"/>
      <c r="HFY257" s="333"/>
      <c r="HFZ257" s="334"/>
      <c r="HGA257" s="372"/>
      <c r="HGB257" s="224"/>
      <c r="HGC257" s="224"/>
      <c r="HGD257" s="335"/>
      <c r="HGE257" s="335"/>
      <c r="HGF257" s="224"/>
      <c r="HGG257" s="372"/>
      <c r="HGH257" s="372"/>
      <c r="HGI257" s="333"/>
      <c r="HGJ257" s="334"/>
      <c r="HGK257" s="372"/>
      <c r="HGL257" s="224"/>
      <c r="HGM257" s="224"/>
      <c r="HGN257" s="335"/>
      <c r="HGO257" s="335"/>
      <c r="HGP257" s="224"/>
      <c r="HGQ257" s="372"/>
      <c r="HGR257" s="372"/>
      <c r="HGS257" s="333"/>
      <c r="HGT257" s="334"/>
      <c r="HGU257" s="372"/>
      <c r="HGV257" s="224"/>
      <c r="HGW257" s="224"/>
      <c r="HGX257" s="335"/>
      <c r="HGY257" s="335"/>
      <c r="HGZ257" s="224"/>
      <c r="HHA257" s="372"/>
      <c r="HHB257" s="372"/>
      <c r="HHC257" s="333"/>
      <c r="HHD257" s="334"/>
      <c r="HHE257" s="372"/>
      <c r="HHF257" s="224"/>
      <c r="HHG257" s="224"/>
      <c r="HHH257" s="335"/>
      <c r="HHI257" s="335"/>
      <c r="HHJ257" s="224"/>
      <c r="HHK257" s="372"/>
      <c r="HHL257" s="372"/>
      <c r="HHM257" s="333"/>
      <c r="HHN257" s="334"/>
      <c r="HHO257" s="372"/>
      <c r="HHP257" s="224"/>
      <c r="HHQ257" s="224"/>
      <c r="HHR257" s="335"/>
      <c r="HHS257" s="335"/>
      <c r="HHT257" s="224"/>
      <c r="HHU257" s="372"/>
      <c r="HHV257" s="372"/>
      <c r="HHW257" s="333"/>
      <c r="HHX257" s="334"/>
      <c r="HHY257" s="372"/>
      <c r="HHZ257" s="224"/>
      <c r="HIA257" s="224"/>
      <c r="HIB257" s="335"/>
      <c r="HIC257" s="335"/>
      <c r="HID257" s="224"/>
      <c r="HIE257" s="372"/>
      <c r="HIF257" s="372"/>
      <c r="HIG257" s="333"/>
      <c r="HIH257" s="334"/>
      <c r="HII257" s="372"/>
      <c r="HIJ257" s="224"/>
      <c r="HIK257" s="224"/>
      <c r="HIL257" s="335"/>
      <c r="HIM257" s="335"/>
      <c r="HIN257" s="224"/>
      <c r="HIO257" s="372"/>
      <c r="HIP257" s="372"/>
      <c r="HIQ257" s="333"/>
      <c r="HIR257" s="334"/>
      <c r="HIS257" s="372"/>
      <c r="HIT257" s="224"/>
      <c r="HIU257" s="224"/>
      <c r="HIV257" s="335"/>
      <c r="HIW257" s="335"/>
      <c r="HIX257" s="224"/>
      <c r="HIY257" s="372"/>
      <c r="HIZ257" s="372"/>
      <c r="HJA257" s="333"/>
      <c r="HJB257" s="334"/>
      <c r="HJC257" s="372"/>
      <c r="HJD257" s="224"/>
      <c r="HJE257" s="224"/>
      <c r="HJF257" s="335"/>
      <c r="HJG257" s="335"/>
      <c r="HJH257" s="224"/>
      <c r="HJI257" s="372"/>
      <c r="HJJ257" s="372"/>
      <c r="HJK257" s="333"/>
      <c r="HJL257" s="334"/>
      <c r="HJM257" s="372"/>
      <c r="HJN257" s="224"/>
      <c r="HJO257" s="224"/>
      <c r="HJP257" s="335"/>
      <c r="HJQ257" s="335"/>
      <c r="HJR257" s="224"/>
      <c r="HJS257" s="372"/>
      <c r="HJT257" s="372"/>
      <c r="HJU257" s="333"/>
      <c r="HJV257" s="334"/>
      <c r="HJW257" s="372"/>
      <c r="HJX257" s="224"/>
      <c r="HJY257" s="224"/>
      <c r="HJZ257" s="335"/>
      <c r="HKA257" s="335"/>
      <c r="HKB257" s="224"/>
      <c r="HKC257" s="372"/>
      <c r="HKD257" s="372"/>
      <c r="HKE257" s="333"/>
      <c r="HKF257" s="334"/>
      <c r="HKG257" s="372"/>
      <c r="HKH257" s="224"/>
      <c r="HKI257" s="224"/>
      <c r="HKJ257" s="335"/>
      <c r="HKK257" s="335"/>
      <c r="HKL257" s="224"/>
      <c r="HKM257" s="372"/>
      <c r="HKN257" s="372"/>
      <c r="HKO257" s="333"/>
      <c r="HKP257" s="334"/>
      <c r="HKQ257" s="372"/>
      <c r="HKR257" s="224"/>
      <c r="HKS257" s="224"/>
      <c r="HKT257" s="335"/>
      <c r="HKU257" s="335"/>
      <c r="HKV257" s="224"/>
      <c r="HKW257" s="372"/>
      <c r="HKX257" s="372"/>
      <c r="HKY257" s="333"/>
      <c r="HKZ257" s="334"/>
      <c r="HLA257" s="372"/>
      <c r="HLB257" s="224"/>
      <c r="HLC257" s="224"/>
      <c r="HLD257" s="335"/>
      <c r="HLE257" s="335"/>
      <c r="HLF257" s="224"/>
      <c r="HLG257" s="372"/>
      <c r="HLH257" s="372"/>
      <c r="HLI257" s="333"/>
      <c r="HLJ257" s="334"/>
      <c r="HLK257" s="372"/>
      <c r="HLL257" s="224"/>
      <c r="HLM257" s="224"/>
      <c r="HLN257" s="335"/>
      <c r="HLO257" s="335"/>
      <c r="HLP257" s="224"/>
      <c r="HLQ257" s="372"/>
      <c r="HLR257" s="372"/>
      <c r="HLS257" s="333"/>
      <c r="HLT257" s="334"/>
      <c r="HLU257" s="372"/>
      <c r="HLV257" s="224"/>
      <c r="HLW257" s="224"/>
      <c r="HLX257" s="335"/>
      <c r="HLY257" s="335"/>
      <c r="HLZ257" s="224"/>
      <c r="HMA257" s="372"/>
      <c r="HMB257" s="372"/>
      <c r="HMC257" s="333"/>
      <c r="HMD257" s="334"/>
      <c r="HME257" s="372"/>
      <c r="HMF257" s="224"/>
      <c r="HMG257" s="224"/>
      <c r="HMH257" s="335"/>
      <c r="HMI257" s="335"/>
      <c r="HMJ257" s="224"/>
      <c r="HMK257" s="372"/>
      <c r="HML257" s="372"/>
      <c r="HMM257" s="333"/>
      <c r="HMN257" s="334"/>
      <c r="HMO257" s="372"/>
      <c r="HMP257" s="224"/>
      <c r="HMQ257" s="224"/>
      <c r="HMR257" s="335"/>
      <c r="HMS257" s="335"/>
      <c r="HMT257" s="224"/>
      <c r="HMU257" s="372"/>
      <c r="HMV257" s="372"/>
      <c r="HMW257" s="333"/>
      <c r="HMX257" s="334"/>
      <c r="HMY257" s="372"/>
      <c r="HMZ257" s="224"/>
      <c r="HNA257" s="224"/>
      <c r="HNB257" s="335"/>
      <c r="HNC257" s="335"/>
      <c r="HND257" s="224"/>
      <c r="HNE257" s="372"/>
      <c r="HNF257" s="372"/>
      <c r="HNG257" s="333"/>
      <c r="HNH257" s="334"/>
      <c r="HNI257" s="372"/>
      <c r="HNJ257" s="224"/>
      <c r="HNK257" s="224"/>
      <c r="HNL257" s="335"/>
      <c r="HNM257" s="335"/>
      <c r="HNN257" s="224"/>
      <c r="HNO257" s="372"/>
      <c r="HNP257" s="372"/>
      <c r="HNQ257" s="333"/>
      <c r="HNR257" s="334"/>
      <c r="HNS257" s="372"/>
      <c r="HNT257" s="224"/>
      <c r="HNU257" s="224"/>
      <c r="HNV257" s="335"/>
      <c r="HNW257" s="335"/>
      <c r="HNX257" s="224"/>
      <c r="HNY257" s="372"/>
      <c r="HNZ257" s="372"/>
      <c r="HOA257" s="333"/>
      <c r="HOB257" s="334"/>
      <c r="HOC257" s="372"/>
      <c r="HOD257" s="224"/>
      <c r="HOE257" s="224"/>
      <c r="HOF257" s="335"/>
      <c r="HOG257" s="335"/>
      <c r="HOH257" s="224"/>
      <c r="HOI257" s="372"/>
      <c r="HOJ257" s="372"/>
      <c r="HOK257" s="333"/>
      <c r="HOL257" s="334"/>
      <c r="HOM257" s="372"/>
      <c r="HON257" s="224"/>
      <c r="HOO257" s="224"/>
      <c r="HOP257" s="335"/>
      <c r="HOQ257" s="335"/>
      <c r="HOR257" s="224"/>
      <c r="HOS257" s="372"/>
      <c r="HOT257" s="372"/>
      <c r="HOU257" s="333"/>
      <c r="HOV257" s="334"/>
      <c r="HOW257" s="372"/>
      <c r="HOX257" s="224"/>
      <c r="HOY257" s="224"/>
      <c r="HOZ257" s="335"/>
      <c r="HPA257" s="335"/>
      <c r="HPB257" s="224"/>
      <c r="HPC257" s="372"/>
      <c r="HPD257" s="372"/>
      <c r="HPE257" s="333"/>
      <c r="HPF257" s="334"/>
      <c r="HPG257" s="372"/>
      <c r="HPH257" s="224"/>
      <c r="HPI257" s="224"/>
      <c r="HPJ257" s="335"/>
      <c r="HPK257" s="335"/>
      <c r="HPL257" s="224"/>
      <c r="HPM257" s="372"/>
      <c r="HPN257" s="372"/>
      <c r="HPO257" s="333"/>
      <c r="HPP257" s="334"/>
      <c r="HPQ257" s="372"/>
      <c r="HPR257" s="224"/>
      <c r="HPS257" s="224"/>
      <c r="HPT257" s="335"/>
      <c r="HPU257" s="335"/>
      <c r="HPV257" s="224"/>
      <c r="HPW257" s="372"/>
      <c r="HPX257" s="372"/>
      <c r="HPY257" s="333"/>
      <c r="HPZ257" s="334"/>
      <c r="HQA257" s="372"/>
      <c r="HQB257" s="224"/>
      <c r="HQC257" s="224"/>
      <c r="HQD257" s="335"/>
      <c r="HQE257" s="335"/>
      <c r="HQF257" s="224"/>
      <c r="HQG257" s="372"/>
      <c r="HQH257" s="372"/>
      <c r="HQI257" s="333"/>
      <c r="HQJ257" s="334"/>
      <c r="HQK257" s="372"/>
      <c r="HQL257" s="224"/>
      <c r="HQM257" s="224"/>
      <c r="HQN257" s="335"/>
      <c r="HQO257" s="335"/>
      <c r="HQP257" s="224"/>
      <c r="HQQ257" s="372"/>
      <c r="HQR257" s="372"/>
      <c r="HQS257" s="333"/>
      <c r="HQT257" s="334"/>
      <c r="HQU257" s="372"/>
      <c r="HQV257" s="224"/>
      <c r="HQW257" s="224"/>
      <c r="HQX257" s="335"/>
      <c r="HQY257" s="335"/>
      <c r="HQZ257" s="224"/>
      <c r="HRA257" s="372"/>
      <c r="HRB257" s="372"/>
      <c r="HRC257" s="333"/>
      <c r="HRD257" s="334"/>
      <c r="HRE257" s="372"/>
      <c r="HRF257" s="224"/>
      <c r="HRG257" s="224"/>
      <c r="HRH257" s="335"/>
      <c r="HRI257" s="335"/>
      <c r="HRJ257" s="224"/>
      <c r="HRK257" s="372"/>
      <c r="HRL257" s="372"/>
      <c r="HRM257" s="333"/>
      <c r="HRN257" s="334"/>
      <c r="HRO257" s="372"/>
      <c r="HRP257" s="224"/>
      <c r="HRQ257" s="224"/>
      <c r="HRR257" s="335"/>
      <c r="HRS257" s="335"/>
      <c r="HRT257" s="224"/>
      <c r="HRU257" s="372"/>
      <c r="HRV257" s="372"/>
      <c r="HRW257" s="333"/>
      <c r="HRX257" s="334"/>
      <c r="HRY257" s="372"/>
      <c r="HRZ257" s="224"/>
      <c r="HSA257" s="224"/>
      <c r="HSB257" s="335"/>
      <c r="HSC257" s="335"/>
      <c r="HSD257" s="224"/>
      <c r="HSE257" s="372"/>
      <c r="HSF257" s="372"/>
      <c r="HSG257" s="333"/>
      <c r="HSH257" s="334"/>
      <c r="HSI257" s="372"/>
      <c r="HSJ257" s="224"/>
      <c r="HSK257" s="224"/>
      <c r="HSL257" s="335"/>
      <c r="HSM257" s="335"/>
      <c r="HSN257" s="224"/>
      <c r="HSO257" s="372"/>
      <c r="HSP257" s="372"/>
      <c r="HSQ257" s="333"/>
      <c r="HSR257" s="334"/>
      <c r="HSS257" s="372"/>
      <c r="HST257" s="224"/>
      <c r="HSU257" s="224"/>
      <c r="HSV257" s="335"/>
      <c r="HSW257" s="335"/>
      <c r="HSX257" s="224"/>
      <c r="HSY257" s="372"/>
      <c r="HSZ257" s="372"/>
      <c r="HTA257" s="333"/>
      <c r="HTB257" s="334"/>
      <c r="HTC257" s="372"/>
      <c r="HTD257" s="224"/>
      <c r="HTE257" s="224"/>
      <c r="HTF257" s="335"/>
      <c r="HTG257" s="335"/>
      <c r="HTH257" s="224"/>
      <c r="HTI257" s="372"/>
      <c r="HTJ257" s="372"/>
      <c r="HTK257" s="333"/>
      <c r="HTL257" s="334"/>
      <c r="HTM257" s="372"/>
      <c r="HTN257" s="224"/>
      <c r="HTO257" s="224"/>
      <c r="HTP257" s="335"/>
      <c r="HTQ257" s="335"/>
      <c r="HTR257" s="224"/>
      <c r="HTS257" s="372"/>
      <c r="HTT257" s="372"/>
      <c r="HTU257" s="333"/>
      <c r="HTV257" s="334"/>
      <c r="HTW257" s="372"/>
      <c r="HTX257" s="224"/>
      <c r="HTY257" s="224"/>
      <c r="HTZ257" s="335"/>
      <c r="HUA257" s="335"/>
      <c r="HUB257" s="224"/>
      <c r="HUC257" s="372"/>
      <c r="HUD257" s="372"/>
      <c r="HUE257" s="333"/>
      <c r="HUF257" s="334"/>
      <c r="HUG257" s="372"/>
      <c r="HUH257" s="224"/>
      <c r="HUI257" s="224"/>
      <c r="HUJ257" s="335"/>
      <c r="HUK257" s="335"/>
      <c r="HUL257" s="224"/>
      <c r="HUM257" s="372"/>
      <c r="HUN257" s="372"/>
      <c r="HUO257" s="333"/>
      <c r="HUP257" s="334"/>
      <c r="HUQ257" s="372"/>
      <c r="HUR257" s="224"/>
      <c r="HUS257" s="224"/>
      <c r="HUT257" s="335"/>
      <c r="HUU257" s="335"/>
      <c r="HUV257" s="224"/>
      <c r="HUW257" s="372"/>
      <c r="HUX257" s="372"/>
      <c r="HUY257" s="333"/>
      <c r="HUZ257" s="334"/>
      <c r="HVA257" s="372"/>
      <c r="HVB257" s="224"/>
      <c r="HVC257" s="224"/>
      <c r="HVD257" s="335"/>
      <c r="HVE257" s="335"/>
      <c r="HVF257" s="224"/>
      <c r="HVG257" s="372"/>
      <c r="HVH257" s="372"/>
      <c r="HVI257" s="333"/>
      <c r="HVJ257" s="334"/>
      <c r="HVK257" s="372"/>
      <c r="HVL257" s="224"/>
      <c r="HVM257" s="224"/>
      <c r="HVN257" s="335"/>
      <c r="HVO257" s="335"/>
      <c r="HVP257" s="224"/>
      <c r="HVQ257" s="372"/>
      <c r="HVR257" s="372"/>
      <c r="HVS257" s="333"/>
      <c r="HVT257" s="334"/>
      <c r="HVU257" s="372"/>
      <c r="HVV257" s="224"/>
      <c r="HVW257" s="224"/>
      <c r="HVX257" s="335"/>
      <c r="HVY257" s="335"/>
      <c r="HVZ257" s="224"/>
      <c r="HWA257" s="372"/>
      <c r="HWB257" s="372"/>
      <c r="HWC257" s="333"/>
      <c r="HWD257" s="334"/>
      <c r="HWE257" s="372"/>
      <c r="HWF257" s="224"/>
      <c r="HWG257" s="224"/>
      <c r="HWH257" s="335"/>
      <c r="HWI257" s="335"/>
      <c r="HWJ257" s="224"/>
      <c r="HWK257" s="372"/>
      <c r="HWL257" s="372"/>
      <c r="HWM257" s="333"/>
      <c r="HWN257" s="334"/>
      <c r="HWO257" s="372"/>
      <c r="HWP257" s="224"/>
      <c r="HWQ257" s="224"/>
      <c r="HWR257" s="335"/>
      <c r="HWS257" s="335"/>
      <c r="HWT257" s="224"/>
      <c r="HWU257" s="372"/>
      <c r="HWV257" s="372"/>
      <c r="HWW257" s="333"/>
      <c r="HWX257" s="334"/>
      <c r="HWY257" s="372"/>
      <c r="HWZ257" s="224"/>
      <c r="HXA257" s="224"/>
      <c r="HXB257" s="335"/>
      <c r="HXC257" s="335"/>
      <c r="HXD257" s="224"/>
      <c r="HXE257" s="372"/>
      <c r="HXF257" s="372"/>
      <c r="HXG257" s="333"/>
      <c r="HXH257" s="334"/>
      <c r="HXI257" s="372"/>
      <c r="HXJ257" s="224"/>
      <c r="HXK257" s="224"/>
      <c r="HXL257" s="335"/>
      <c r="HXM257" s="335"/>
      <c r="HXN257" s="224"/>
      <c r="HXO257" s="372"/>
      <c r="HXP257" s="372"/>
      <c r="HXQ257" s="333"/>
      <c r="HXR257" s="334"/>
      <c r="HXS257" s="372"/>
      <c r="HXT257" s="224"/>
      <c r="HXU257" s="224"/>
      <c r="HXV257" s="335"/>
      <c r="HXW257" s="335"/>
      <c r="HXX257" s="224"/>
      <c r="HXY257" s="372"/>
      <c r="HXZ257" s="372"/>
      <c r="HYA257" s="333"/>
      <c r="HYB257" s="334"/>
      <c r="HYC257" s="372"/>
      <c r="HYD257" s="224"/>
      <c r="HYE257" s="224"/>
      <c r="HYF257" s="335"/>
      <c r="HYG257" s="335"/>
      <c r="HYH257" s="224"/>
      <c r="HYI257" s="372"/>
      <c r="HYJ257" s="372"/>
      <c r="HYK257" s="333"/>
      <c r="HYL257" s="334"/>
      <c r="HYM257" s="372"/>
      <c r="HYN257" s="224"/>
      <c r="HYO257" s="224"/>
      <c r="HYP257" s="335"/>
      <c r="HYQ257" s="335"/>
      <c r="HYR257" s="224"/>
      <c r="HYS257" s="372"/>
      <c r="HYT257" s="372"/>
      <c r="HYU257" s="333"/>
      <c r="HYV257" s="334"/>
      <c r="HYW257" s="372"/>
      <c r="HYX257" s="224"/>
      <c r="HYY257" s="224"/>
      <c r="HYZ257" s="335"/>
      <c r="HZA257" s="335"/>
      <c r="HZB257" s="224"/>
      <c r="HZC257" s="372"/>
      <c r="HZD257" s="372"/>
      <c r="HZE257" s="333"/>
      <c r="HZF257" s="334"/>
      <c r="HZG257" s="372"/>
      <c r="HZH257" s="224"/>
      <c r="HZI257" s="224"/>
      <c r="HZJ257" s="335"/>
      <c r="HZK257" s="335"/>
      <c r="HZL257" s="224"/>
      <c r="HZM257" s="372"/>
      <c r="HZN257" s="372"/>
      <c r="HZO257" s="333"/>
      <c r="HZP257" s="334"/>
      <c r="HZQ257" s="372"/>
      <c r="HZR257" s="224"/>
      <c r="HZS257" s="224"/>
      <c r="HZT257" s="335"/>
      <c r="HZU257" s="335"/>
      <c r="HZV257" s="224"/>
      <c r="HZW257" s="372"/>
      <c r="HZX257" s="372"/>
      <c r="HZY257" s="333"/>
      <c r="HZZ257" s="334"/>
      <c r="IAA257" s="372"/>
      <c r="IAB257" s="224"/>
      <c r="IAC257" s="224"/>
      <c r="IAD257" s="335"/>
      <c r="IAE257" s="335"/>
      <c r="IAF257" s="224"/>
      <c r="IAG257" s="372"/>
      <c r="IAH257" s="372"/>
      <c r="IAI257" s="333"/>
      <c r="IAJ257" s="334"/>
      <c r="IAK257" s="372"/>
      <c r="IAL257" s="224"/>
      <c r="IAM257" s="224"/>
      <c r="IAN257" s="335"/>
      <c r="IAO257" s="335"/>
      <c r="IAP257" s="224"/>
      <c r="IAQ257" s="372"/>
      <c r="IAR257" s="372"/>
      <c r="IAS257" s="333"/>
      <c r="IAT257" s="334"/>
      <c r="IAU257" s="372"/>
      <c r="IAV257" s="224"/>
      <c r="IAW257" s="224"/>
      <c r="IAX257" s="335"/>
      <c r="IAY257" s="335"/>
      <c r="IAZ257" s="224"/>
      <c r="IBA257" s="372"/>
      <c r="IBB257" s="372"/>
      <c r="IBC257" s="333"/>
      <c r="IBD257" s="334"/>
      <c r="IBE257" s="372"/>
      <c r="IBF257" s="224"/>
      <c r="IBG257" s="224"/>
      <c r="IBH257" s="335"/>
      <c r="IBI257" s="335"/>
      <c r="IBJ257" s="224"/>
      <c r="IBK257" s="372"/>
      <c r="IBL257" s="372"/>
      <c r="IBM257" s="333"/>
      <c r="IBN257" s="334"/>
      <c r="IBO257" s="372"/>
      <c r="IBP257" s="224"/>
      <c r="IBQ257" s="224"/>
      <c r="IBR257" s="335"/>
      <c r="IBS257" s="335"/>
      <c r="IBT257" s="224"/>
      <c r="IBU257" s="372"/>
      <c r="IBV257" s="372"/>
      <c r="IBW257" s="333"/>
      <c r="IBX257" s="334"/>
      <c r="IBY257" s="372"/>
      <c r="IBZ257" s="224"/>
      <c r="ICA257" s="224"/>
      <c r="ICB257" s="335"/>
      <c r="ICC257" s="335"/>
      <c r="ICD257" s="224"/>
      <c r="ICE257" s="372"/>
      <c r="ICF257" s="372"/>
      <c r="ICG257" s="333"/>
      <c r="ICH257" s="334"/>
      <c r="ICI257" s="372"/>
      <c r="ICJ257" s="224"/>
      <c r="ICK257" s="224"/>
      <c r="ICL257" s="335"/>
      <c r="ICM257" s="335"/>
      <c r="ICN257" s="224"/>
      <c r="ICO257" s="372"/>
      <c r="ICP257" s="372"/>
      <c r="ICQ257" s="333"/>
      <c r="ICR257" s="334"/>
      <c r="ICS257" s="372"/>
      <c r="ICT257" s="224"/>
      <c r="ICU257" s="224"/>
      <c r="ICV257" s="335"/>
      <c r="ICW257" s="335"/>
      <c r="ICX257" s="224"/>
      <c r="ICY257" s="372"/>
      <c r="ICZ257" s="372"/>
      <c r="IDA257" s="333"/>
      <c r="IDB257" s="334"/>
      <c r="IDC257" s="372"/>
      <c r="IDD257" s="224"/>
      <c r="IDE257" s="224"/>
      <c r="IDF257" s="335"/>
      <c r="IDG257" s="335"/>
      <c r="IDH257" s="224"/>
      <c r="IDI257" s="372"/>
      <c r="IDJ257" s="372"/>
      <c r="IDK257" s="333"/>
      <c r="IDL257" s="334"/>
      <c r="IDM257" s="372"/>
      <c r="IDN257" s="224"/>
      <c r="IDO257" s="224"/>
      <c r="IDP257" s="335"/>
      <c r="IDQ257" s="335"/>
      <c r="IDR257" s="224"/>
      <c r="IDS257" s="372"/>
      <c r="IDT257" s="372"/>
      <c r="IDU257" s="333"/>
      <c r="IDV257" s="334"/>
      <c r="IDW257" s="372"/>
      <c r="IDX257" s="224"/>
      <c r="IDY257" s="224"/>
      <c r="IDZ257" s="335"/>
      <c r="IEA257" s="335"/>
      <c r="IEB257" s="224"/>
      <c r="IEC257" s="372"/>
      <c r="IED257" s="372"/>
      <c r="IEE257" s="333"/>
      <c r="IEF257" s="334"/>
      <c r="IEG257" s="372"/>
      <c r="IEH257" s="224"/>
      <c r="IEI257" s="224"/>
      <c r="IEJ257" s="335"/>
      <c r="IEK257" s="335"/>
      <c r="IEL257" s="224"/>
      <c r="IEM257" s="372"/>
      <c r="IEN257" s="372"/>
      <c r="IEO257" s="333"/>
      <c r="IEP257" s="334"/>
      <c r="IEQ257" s="372"/>
      <c r="IER257" s="224"/>
      <c r="IES257" s="224"/>
      <c r="IET257" s="335"/>
      <c r="IEU257" s="335"/>
      <c r="IEV257" s="224"/>
      <c r="IEW257" s="372"/>
      <c r="IEX257" s="372"/>
      <c r="IEY257" s="333"/>
      <c r="IEZ257" s="334"/>
      <c r="IFA257" s="372"/>
      <c r="IFB257" s="224"/>
      <c r="IFC257" s="224"/>
      <c r="IFD257" s="335"/>
      <c r="IFE257" s="335"/>
      <c r="IFF257" s="224"/>
      <c r="IFG257" s="372"/>
      <c r="IFH257" s="372"/>
      <c r="IFI257" s="333"/>
      <c r="IFJ257" s="334"/>
      <c r="IFK257" s="372"/>
      <c r="IFL257" s="224"/>
      <c r="IFM257" s="224"/>
      <c r="IFN257" s="335"/>
      <c r="IFO257" s="335"/>
      <c r="IFP257" s="224"/>
      <c r="IFQ257" s="372"/>
      <c r="IFR257" s="372"/>
      <c r="IFS257" s="333"/>
      <c r="IFT257" s="334"/>
      <c r="IFU257" s="372"/>
      <c r="IFV257" s="224"/>
      <c r="IFW257" s="224"/>
      <c r="IFX257" s="335"/>
      <c r="IFY257" s="335"/>
      <c r="IFZ257" s="224"/>
      <c r="IGA257" s="372"/>
      <c r="IGB257" s="372"/>
      <c r="IGC257" s="333"/>
      <c r="IGD257" s="334"/>
      <c r="IGE257" s="372"/>
      <c r="IGF257" s="224"/>
      <c r="IGG257" s="224"/>
      <c r="IGH257" s="335"/>
      <c r="IGI257" s="335"/>
      <c r="IGJ257" s="224"/>
      <c r="IGK257" s="372"/>
      <c r="IGL257" s="372"/>
      <c r="IGM257" s="333"/>
      <c r="IGN257" s="334"/>
      <c r="IGO257" s="372"/>
      <c r="IGP257" s="224"/>
      <c r="IGQ257" s="224"/>
      <c r="IGR257" s="335"/>
      <c r="IGS257" s="335"/>
      <c r="IGT257" s="224"/>
      <c r="IGU257" s="372"/>
      <c r="IGV257" s="372"/>
      <c r="IGW257" s="333"/>
      <c r="IGX257" s="334"/>
      <c r="IGY257" s="372"/>
      <c r="IGZ257" s="224"/>
      <c r="IHA257" s="224"/>
      <c r="IHB257" s="335"/>
      <c r="IHC257" s="335"/>
      <c r="IHD257" s="224"/>
      <c r="IHE257" s="372"/>
      <c r="IHF257" s="372"/>
      <c r="IHG257" s="333"/>
      <c r="IHH257" s="334"/>
      <c r="IHI257" s="372"/>
      <c r="IHJ257" s="224"/>
      <c r="IHK257" s="224"/>
      <c r="IHL257" s="335"/>
      <c r="IHM257" s="335"/>
      <c r="IHN257" s="224"/>
      <c r="IHO257" s="372"/>
      <c r="IHP257" s="372"/>
      <c r="IHQ257" s="333"/>
      <c r="IHR257" s="334"/>
      <c r="IHS257" s="372"/>
      <c r="IHT257" s="224"/>
      <c r="IHU257" s="224"/>
      <c r="IHV257" s="335"/>
      <c r="IHW257" s="335"/>
      <c r="IHX257" s="224"/>
      <c r="IHY257" s="372"/>
      <c r="IHZ257" s="372"/>
      <c r="IIA257" s="333"/>
      <c r="IIB257" s="334"/>
      <c r="IIC257" s="372"/>
      <c r="IID257" s="224"/>
      <c r="IIE257" s="224"/>
      <c r="IIF257" s="335"/>
      <c r="IIG257" s="335"/>
      <c r="IIH257" s="224"/>
      <c r="III257" s="372"/>
      <c r="IIJ257" s="372"/>
      <c r="IIK257" s="333"/>
      <c r="IIL257" s="334"/>
      <c r="IIM257" s="372"/>
      <c r="IIN257" s="224"/>
      <c r="IIO257" s="224"/>
      <c r="IIP257" s="335"/>
      <c r="IIQ257" s="335"/>
      <c r="IIR257" s="224"/>
      <c r="IIS257" s="372"/>
      <c r="IIT257" s="372"/>
      <c r="IIU257" s="333"/>
      <c r="IIV257" s="334"/>
      <c r="IIW257" s="372"/>
      <c r="IIX257" s="224"/>
      <c r="IIY257" s="224"/>
      <c r="IIZ257" s="335"/>
      <c r="IJA257" s="335"/>
      <c r="IJB257" s="224"/>
      <c r="IJC257" s="372"/>
      <c r="IJD257" s="372"/>
      <c r="IJE257" s="333"/>
      <c r="IJF257" s="334"/>
      <c r="IJG257" s="372"/>
      <c r="IJH257" s="224"/>
      <c r="IJI257" s="224"/>
      <c r="IJJ257" s="335"/>
      <c r="IJK257" s="335"/>
      <c r="IJL257" s="224"/>
      <c r="IJM257" s="372"/>
      <c r="IJN257" s="372"/>
      <c r="IJO257" s="333"/>
      <c r="IJP257" s="334"/>
      <c r="IJQ257" s="372"/>
      <c r="IJR257" s="224"/>
      <c r="IJS257" s="224"/>
      <c r="IJT257" s="335"/>
      <c r="IJU257" s="335"/>
      <c r="IJV257" s="224"/>
      <c r="IJW257" s="372"/>
      <c r="IJX257" s="372"/>
      <c r="IJY257" s="333"/>
      <c r="IJZ257" s="334"/>
      <c r="IKA257" s="372"/>
      <c r="IKB257" s="224"/>
      <c r="IKC257" s="224"/>
      <c r="IKD257" s="335"/>
      <c r="IKE257" s="335"/>
      <c r="IKF257" s="224"/>
      <c r="IKG257" s="372"/>
      <c r="IKH257" s="372"/>
      <c r="IKI257" s="333"/>
      <c r="IKJ257" s="334"/>
      <c r="IKK257" s="372"/>
      <c r="IKL257" s="224"/>
      <c r="IKM257" s="224"/>
      <c r="IKN257" s="335"/>
      <c r="IKO257" s="335"/>
      <c r="IKP257" s="224"/>
      <c r="IKQ257" s="372"/>
      <c r="IKR257" s="372"/>
      <c r="IKS257" s="333"/>
      <c r="IKT257" s="334"/>
      <c r="IKU257" s="372"/>
      <c r="IKV257" s="224"/>
      <c r="IKW257" s="224"/>
      <c r="IKX257" s="335"/>
      <c r="IKY257" s="335"/>
      <c r="IKZ257" s="224"/>
      <c r="ILA257" s="372"/>
      <c r="ILB257" s="372"/>
      <c r="ILC257" s="333"/>
      <c r="ILD257" s="334"/>
      <c r="ILE257" s="372"/>
      <c r="ILF257" s="224"/>
      <c r="ILG257" s="224"/>
      <c r="ILH257" s="335"/>
      <c r="ILI257" s="335"/>
      <c r="ILJ257" s="224"/>
      <c r="ILK257" s="372"/>
      <c r="ILL257" s="372"/>
      <c r="ILM257" s="333"/>
      <c r="ILN257" s="334"/>
      <c r="ILO257" s="372"/>
      <c r="ILP257" s="224"/>
      <c r="ILQ257" s="224"/>
      <c r="ILR257" s="335"/>
      <c r="ILS257" s="335"/>
      <c r="ILT257" s="224"/>
      <c r="ILU257" s="372"/>
      <c r="ILV257" s="372"/>
      <c r="ILW257" s="333"/>
      <c r="ILX257" s="334"/>
      <c r="ILY257" s="372"/>
      <c r="ILZ257" s="224"/>
      <c r="IMA257" s="224"/>
      <c r="IMB257" s="335"/>
      <c r="IMC257" s="335"/>
      <c r="IMD257" s="224"/>
      <c r="IME257" s="372"/>
      <c r="IMF257" s="372"/>
      <c r="IMG257" s="333"/>
      <c r="IMH257" s="334"/>
      <c r="IMI257" s="372"/>
      <c r="IMJ257" s="224"/>
      <c r="IMK257" s="224"/>
      <c r="IML257" s="335"/>
      <c r="IMM257" s="335"/>
      <c r="IMN257" s="224"/>
      <c r="IMO257" s="372"/>
      <c r="IMP257" s="372"/>
      <c r="IMQ257" s="333"/>
      <c r="IMR257" s="334"/>
      <c r="IMS257" s="372"/>
      <c r="IMT257" s="224"/>
      <c r="IMU257" s="224"/>
      <c r="IMV257" s="335"/>
      <c r="IMW257" s="335"/>
      <c r="IMX257" s="224"/>
      <c r="IMY257" s="372"/>
      <c r="IMZ257" s="372"/>
      <c r="INA257" s="333"/>
      <c r="INB257" s="334"/>
      <c r="INC257" s="372"/>
      <c r="IND257" s="224"/>
      <c r="INE257" s="224"/>
      <c r="INF257" s="335"/>
      <c r="ING257" s="335"/>
      <c r="INH257" s="224"/>
      <c r="INI257" s="372"/>
      <c r="INJ257" s="372"/>
      <c r="INK257" s="333"/>
      <c r="INL257" s="334"/>
      <c r="INM257" s="372"/>
      <c r="INN257" s="224"/>
      <c r="INO257" s="224"/>
      <c r="INP257" s="335"/>
      <c r="INQ257" s="335"/>
      <c r="INR257" s="224"/>
      <c r="INS257" s="372"/>
      <c r="INT257" s="372"/>
      <c r="INU257" s="333"/>
      <c r="INV257" s="334"/>
      <c r="INW257" s="372"/>
      <c r="INX257" s="224"/>
      <c r="INY257" s="224"/>
      <c r="INZ257" s="335"/>
      <c r="IOA257" s="335"/>
      <c r="IOB257" s="224"/>
      <c r="IOC257" s="372"/>
      <c r="IOD257" s="372"/>
      <c r="IOE257" s="333"/>
      <c r="IOF257" s="334"/>
      <c r="IOG257" s="372"/>
      <c r="IOH257" s="224"/>
      <c r="IOI257" s="224"/>
      <c r="IOJ257" s="335"/>
      <c r="IOK257" s="335"/>
      <c r="IOL257" s="224"/>
      <c r="IOM257" s="372"/>
      <c r="ION257" s="372"/>
      <c r="IOO257" s="333"/>
      <c r="IOP257" s="334"/>
      <c r="IOQ257" s="372"/>
      <c r="IOR257" s="224"/>
      <c r="IOS257" s="224"/>
      <c r="IOT257" s="335"/>
      <c r="IOU257" s="335"/>
      <c r="IOV257" s="224"/>
      <c r="IOW257" s="372"/>
      <c r="IOX257" s="372"/>
      <c r="IOY257" s="333"/>
      <c r="IOZ257" s="334"/>
      <c r="IPA257" s="372"/>
      <c r="IPB257" s="224"/>
      <c r="IPC257" s="224"/>
      <c r="IPD257" s="335"/>
      <c r="IPE257" s="335"/>
      <c r="IPF257" s="224"/>
      <c r="IPG257" s="372"/>
      <c r="IPH257" s="372"/>
      <c r="IPI257" s="333"/>
      <c r="IPJ257" s="334"/>
      <c r="IPK257" s="372"/>
      <c r="IPL257" s="224"/>
      <c r="IPM257" s="224"/>
      <c r="IPN257" s="335"/>
      <c r="IPO257" s="335"/>
      <c r="IPP257" s="224"/>
      <c r="IPQ257" s="372"/>
      <c r="IPR257" s="372"/>
      <c r="IPS257" s="333"/>
      <c r="IPT257" s="334"/>
      <c r="IPU257" s="372"/>
      <c r="IPV257" s="224"/>
      <c r="IPW257" s="224"/>
      <c r="IPX257" s="335"/>
      <c r="IPY257" s="335"/>
      <c r="IPZ257" s="224"/>
      <c r="IQA257" s="372"/>
      <c r="IQB257" s="372"/>
      <c r="IQC257" s="333"/>
      <c r="IQD257" s="334"/>
      <c r="IQE257" s="372"/>
      <c r="IQF257" s="224"/>
      <c r="IQG257" s="224"/>
      <c r="IQH257" s="335"/>
      <c r="IQI257" s="335"/>
      <c r="IQJ257" s="224"/>
      <c r="IQK257" s="372"/>
      <c r="IQL257" s="372"/>
      <c r="IQM257" s="333"/>
      <c r="IQN257" s="334"/>
      <c r="IQO257" s="372"/>
      <c r="IQP257" s="224"/>
      <c r="IQQ257" s="224"/>
      <c r="IQR257" s="335"/>
      <c r="IQS257" s="335"/>
      <c r="IQT257" s="224"/>
      <c r="IQU257" s="372"/>
      <c r="IQV257" s="372"/>
      <c r="IQW257" s="333"/>
      <c r="IQX257" s="334"/>
      <c r="IQY257" s="372"/>
      <c r="IQZ257" s="224"/>
      <c r="IRA257" s="224"/>
      <c r="IRB257" s="335"/>
      <c r="IRC257" s="335"/>
      <c r="IRD257" s="224"/>
      <c r="IRE257" s="372"/>
      <c r="IRF257" s="372"/>
      <c r="IRG257" s="333"/>
      <c r="IRH257" s="334"/>
      <c r="IRI257" s="372"/>
      <c r="IRJ257" s="224"/>
      <c r="IRK257" s="224"/>
      <c r="IRL257" s="335"/>
      <c r="IRM257" s="335"/>
      <c r="IRN257" s="224"/>
      <c r="IRO257" s="372"/>
      <c r="IRP257" s="372"/>
      <c r="IRQ257" s="333"/>
      <c r="IRR257" s="334"/>
      <c r="IRS257" s="372"/>
      <c r="IRT257" s="224"/>
      <c r="IRU257" s="224"/>
      <c r="IRV257" s="335"/>
      <c r="IRW257" s="335"/>
      <c r="IRX257" s="224"/>
      <c r="IRY257" s="372"/>
      <c r="IRZ257" s="372"/>
      <c r="ISA257" s="333"/>
      <c r="ISB257" s="334"/>
      <c r="ISC257" s="372"/>
      <c r="ISD257" s="224"/>
      <c r="ISE257" s="224"/>
      <c r="ISF257" s="335"/>
      <c r="ISG257" s="335"/>
      <c r="ISH257" s="224"/>
      <c r="ISI257" s="372"/>
      <c r="ISJ257" s="372"/>
      <c r="ISK257" s="333"/>
      <c r="ISL257" s="334"/>
      <c r="ISM257" s="372"/>
      <c r="ISN257" s="224"/>
      <c r="ISO257" s="224"/>
      <c r="ISP257" s="335"/>
      <c r="ISQ257" s="335"/>
      <c r="ISR257" s="224"/>
      <c r="ISS257" s="372"/>
      <c r="IST257" s="372"/>
      <c r="ISU257" s="333"/>
      <c r="ISV257" s="334"/>
      <c r="ISW257" s="372"/>
      <c r="ISX257" s="224"/>
      <c r="ISY257" s="224"/>
      <c r="ISZ257" s="335"/>
      <c r="ITA257" s="335"/>
      <c r="ITB257" s="224"/>
      <c r="ITC257" s="372"/>
      <c r="ITD257" s="372"/>
      <c r="ITE257" s="333"/>
      <c r="ITF257" s="334"/>
      <c r="ITG257" s="372"/>
      <c r="ITH257" s="224"/>
      <c r="ITI257" s="224"/>
      <c r="ITJ257" s="335"/>
      <c r="ITK257" s="335"/>
      <c r="ITL257" s="224"/>
      <c r="ITM257" s="372"/>
      <c r="ITN257" s="372"/>
      <c r="ITO257" s="333"/>
      <c r="ITP257" s="334"/>
      <c r="ITQ257" s="372"/>
      <c r="ITR257" s="224"/>
      <c r="ITS257" s="224"/>
      <c r="ITT257" s="335"/>
      <c r="ITU257" s="335"/>
      <c r="ITV257" s="224"/>
      <c r="ITW257" s="372"/>
      <c r="ITX257" s="372"/>
      <c r="ITY257" s="333"/>
      <c r="ITZ257" s="334"/>
      <c r="IUA257" s="372"/>
      <c r="IUB257" s="224"/>
      <c r="IUC257" s="224"/>
      <c r="IUD257" s="335"/>
      <c r="IUE257" s="335"/>
      <c r="IUF257" s="224"/>
      <c r="IUG257" s="372"/>
      <c r="IUH257" s="372"/>
      <c r="IUI257" s="333"/>
      <c r="IUJ257" s="334"/>
      <c r="IUK257" s="372"/>
      <c r="IUL257" s="224"/>
      <c r="IUM257" s="224"/>
      <c r="IUN257" s="335"/>
      <c r="IUO257" s="335"/>
      <c r="IUP257" s="224"/>
      <c r="IUQ257" s="372"/>
      <c r="IUR257" s="372"/>
      <c r="IUS257" s="333"/>
      <c r="IUT257" s="334"/>
      <c r="IUU257" s="372"/>
      <c r="IUV257" s="224"/>
      <c r="IUW257" s="224"/>
      <c r="IUX257" s="335"/>
      <c r="IUY257" s="335"/>
      <c r="IUZ257" s="224"/>
      <c r="IVA257" s="372"/>
      <c r="IVB257" s="372"/>
      <c r="IVC257" s="333"/>
      <c r="IVD257" s="334"/>
      <c r="IVE257" s="372"/>
      <c r="IVF257" s="224"/>
      <c r="IVG257" s="224"/>
      <c r="IVH257" s="335"/>
      <c r="IVI257" s="335"/>
      <c r="IVJ257" s="224"/>
      <c r="IVK257" s="372"/>
      <c r="IVL257" s="372"/>
      <c r="IVM257" s="333"/>
      <c r="IVN257" s="334"/>
      <c r="IVO257" s="372"/>
      <c r="IVP257" s="224"/>
      <c r="IVQ257" s="224"/>
      <c r="IVR257" s="335"/>
      <c r="IVS257" s="335"/>
      <c r="IVT257" s="224"/>
      <c r="IVU257" s="372"/>
      <c r="IVV257" s="372"/>
      <c r="IVW257" s="333"/>
      <c r="IVX257" s="334"/>
      <c r="IVY257" s="372"/>
      <c r="IVZ257" s="224"/>
      <c r="IWA257" s="224"/>
      <c r="IWB257" s="335"/>
      <c r="IWC257" s="335"/>
      <c r="IWD257" s="224"/>
      <c r="IWE257" s="372"/>
      <c r="IWF257" s="372"/>
      <c r="IWG257" s="333"/>
      <c r="IWH257" s="334"/>
      <c r="IWI257" s="372"/>
      <c r="IWJ257" s="224"/>
      <c r="IWK257" s="224"/>
      <c r="IWL257" s="335"/>
      <c r="IWM257" s="335"/>
      <c r="IWN257" s="224"/>
      <c r="IWO257" s="372"/>
      <c r="IWP257" s="372"/>
      <c r="IWQ257" s="333"/>
      <c r="IWR257" s="334"/>
      <c r="IWS257" s="372"/>
      <c r="IWT257" s="224"/>
      <c r="IWU257" s="224"/>
      <c r="IWV257" s="335"/>
      <c r="IWW257" s="335"/>
      <c r="IWX257" s="224"/>
      <c r="IWY257" s="372"/>
      <c r="IWZ257" s="372"/>
      <c r="IXA257" s="333"/>
      <c r="IXB257" s="334"/>
      <c r="IXC257" s="372"/>
      <c r="IXD257" s="224"/>
      <c r="IXE257" s="224"/>
      <c r="IXF257" s="335"/>
      <c r="IXG257" s="335"/>
      <c r="IXH257" s="224"/>
      <c r="IXI257" s="372"/>
      <c r="IXJ257" s="372"/>
      <c r="IXK257" s="333"/>
      <c r="IXL257" s="334"/>
      <c r="IXM257" s="372"/>
      <c r="IXN257" s="224"/>
      <c r="IXO257" s="224"/>
      <c r="IXP257" s="335"/>
      <c r="IXQ257" s="335"/>
      <c r="IXR257" s="224"/>
      <c r="IXS257" s="372"/>
      <c r="IXT257" s="372"/>
      <c r="IXU257" s="333"/>
      <c r="IXV257" s="334"/>
      <c r="IXW257" s="372"/>
      <c r="IXX257" s="224"/>
      <c r="IXY257" s="224"/>
      <c r="IXZ257" s="335"/>
      <c r="IYA257" s="335"/>
      <c r="IYB257" s="224"/>
      <c r="IYC257" s="372"/>
      <c r="IYD257" s="372"/>
      <c r="IYE257" s="333"/>
      <c r="IYF257" s="334"/>
      <c r="IYG257" s="372"/>
      <c r="IYH257" s="224"/>
      <c r="IYI257" s="224"/>
      <c r="IYJ257" s="335"/>
      <c r="IYK257" s="335"/>
      <c r="IYL257" s="224"/>
      <c r="IYM257" s="372"/>
      <c r="IYN257" s="372"/>
      <c r="IYO257" s="333"/>
      <c r="IYP257" s="334"/>
      <c r="IYQ257" s="372"/>
      <c r="IYR257" s="224"/>
      <c r="IYS257" s="224"/>
      <c r="IYT257" s="335"/>
      <c r="IYU257" s="335"/>
      <c r="IYV257" s="224"/>
      <c r="IYW257" s="372"/>
      <c r="IYX257" s="372"/>
      <c r="IYY257" s="333"/>
      <c r="IYZ257" s="334"/>
      <c r="IZA257" s="372"/>
      <c r="IZB257" s="224"/>
      <c r="IZC257" s="224"/>
      <c r="IZD257" s="335"/>
      <c r="IZE257" s="335"/>
      <c r="IZF257" s="224"/>
      <c r="IZG257" s="372"/>
      <c r="IZH257" s="372"/>
      <c r="IZI257" s="333"/>
      <c r="IZJ257" s="334"/>
      <c r="IZK257" s="372"/>
      <c r="IZL257" s="224"/>
      <c r="IZM257" s="224"/>
      <c r="IZN257" s="335"/>
      <c r="IZO257" s="335"/>
      <c r="IZP257" s="224"/>
      <c r="IZQ257" s="372"/>
      <c r="IZR257" s="372"/>
      <c r="IZS257" s="333"/>
      <c r="IZT257" s="334"/>
      <c r="IZU257" s="372"/>
      <c r="IZV257" s="224"/>
      <c r="IZW257" s="224"/>
      <c r="IZX257" s="335"/>
      <c r="IZY257" s="335"/>
      <c r="IZZ257" s="224"/>
      <c r="JAA257" s="372"/>
      <c r="JAB257" s="372"/>
      <c r="JAC257" s="333"/>
      <c r="JAD257" s="334"/>
      <c r="JAE257" s="372"/>
      <c r="JAF257" s="224"/>
      <c r="JAG257" s="224"/>
      <c r="JAH257" s="335"/>
      <c r="JAI257" s="335"/>
      <c r="JAJ257" s="224"/>
      <c r="JAK257" s="372"/>
      <c r="JAL257" s="372"/>
      <c r="JAM257" s="333"/>
      <c r="JAN257" s="334"/>
      <c r="JAO257" s="372"/>
      <c r="JAP257" s="224"/>
      <c r="JAQ257" s="224"/>
      <c r="JAR257" s="335"/>
      <c r="JAS257" s="335"/>
      <c r="JAT257" s="224"/>
      <c r="JAU257" s="372"/>
      <c r="JAV257" s="372"/>
      <c r="JAW257" s="333"/>
      <c r="JAX257" s="334"/>
      <c r="JAY257" s="372"/>
      <c r="JAZ257" s="224"/>
      <c r="JBA257" s="224"/>
      <c r="JBB257" s="335"/>
      <c r="JBC257" s="335"/>
      <c r="JBD257" s="224"/>
      <c r="JBE257" s="372"/>
      <c r="JBF257" s="372"/>
      <c r="JBG257" s="333"/>
      <c r="JBH257" s="334"/>
      <c r="JBI257" s="372"/>
      <c r="JBJ257" s="224"/>
      <c r="JBK257" s="224"/>
      <c r="JBL257" s="335"/>
      <c r="JBM257" s="335"/>
      <c r="JBN257" s="224"/>
      <c r="JBO257" s="372"/>
      <c r="JBP257" s="372"/>
      <c r="JBQ257" s="333"/>
      <c r="JBR257" s="334"/>
      <c r="JBS257" s="372"/>
      <c r="JBT257" s="224"/>
      <c r="JBU257" s="224"/>
      <c r="JBV257" s="335"/>
      <c r="JBW257" s="335"/>
      <c r="JBX257" s="224"/>
      <c r="JBY257" s="372"/>
      <c r="JBZ257" s="372"/>
      <c r="JCA257" s="333"/>
      <c r="JCB257" s="334"/>
      <c r="JCC257" s="372"/>
      <c r="JCD257" s="224"/>
      <c r="JCE257" s="224"/>
      <c r="JCF257" s="335"/>
      <c r="JCG257" s="335"/>
      <c r="JCH257" s="224"/>
      <c r="JCI257" s="372"/>
      <c r="JCJ257" s="372"/>
      <c r="JCK257" s="333"/>
      <c r="JCL257" s="334"/>
      <c r="JCM257" s="372"/>
      <c r="JCN257" s="224"/>
      <c r="JCO257" s="224"/>
      <c r="JCP257" s="335"/>
      <c r="JCQ257" s="335"/>
      <c r="JCR257" s="224"/>
      <c r="JCS257" s="372"/>
      <c r="JCT257" s="372"/>
      <c r="JCU257" s="333"/>
      <c r="JCV257" s="334"/>
      <c r="JCW257" s="372"/>
      <c r="JCX257" s="224"/>
      <c r="JCY257" s="224"/>
      <c r="JCZ257" s="335"/>
      <c r="JDA257" s="335"/>
      <c r="JDB257" s="224"/>
      <c r="JDC257" s="372"/>
      <c r="JDD257" s="372"/>
      <c r="JDE257" s="333"/>
      <c r="JDF257" s="334"/>
      <c r="JDG257" s="372"/>
      <c r="JDH257" s="224"/>
      <c r="JDI257" s="224"/>
      <c r="JDJ257" s="335"/>
      <c r="JDK257" s="335"/>
      <c r="JDL257" s="224"/>
      <c r="JDM257" s="372"/>
      <c r="JDN257" s="372"/>
      <c r="JDO257" s="333"/>
      <c r="JDP257" s="334"/>
      <c r="JDQ257" s="372"/>
      <c r="JDR257" s="224"/>
      <c r="JDS257" s="224"/>
      <c r="JDT257" s="335"/>
      <c r="JDU257" s="335"/>
      <c r="JDV257" s="224"/>
      <c r="JDW257" s="372"/>
      <c r="JDX257" s="372"/>
      <c r="JDY257" s="333"/>
      <c r="JDZ257" s="334"/>
      <c r="JEA257" s="372"/>
      <c r="JEB257" s="224"/>
      <c r="JEC257" s="224"/>
      <c r="JED257" s="335"/>
      <c r="JEE257" s="335"/>
      <c r="JEF257" s="224"/>
      <c r="JEG257" s="372"/>
      <c r="JEH257" s="372"/>
      <c r="JEI257" s="333"/>
      <c r="JEJ257" s="334"/>
      <c r="JEK257" s="372"/>
      <c r="JEL257" s="224"/>
      <c r="JEM257" s="224"/>
      <c r="JEN257" s="335"/>
      <c r="JEO257" s="335"/>
      <c r="JEP257" s="224"/>
      <c r="JEQ257" s="372"/>
      <c r="JER257" s="372"/>
      <c r="JES257" s="333"/>
      <c r="JET257" s="334"/>
      <c r="JEU257" s="372"/>
      <c r="JEV257" s="224"/>
      <c r="JEW257" s="224"/>
      <c r="JEX257" s="335"/>
      <c r="JEY257" s="335"/>
      <c r="JEZ257" s="224"/>
      <c r="JFA257" s="372"/>
      <c r="JFB257" s="372"/>
      <c r="JFC257" s="333"/>
      <c r="JFD257" s="334"/>
      <c r="JFE257" s="372"/>
      <c r="JFF257" s="224"/>
      <c r="JFG257" s="224"/>
      <c r="JFH257" s="335"/>
      <c r="JFI257" s="335"/>
      <c r="JFJ257" s="224"/>
      <c r="JFK257" s="372"/>
      <c r="JFL257" s="372"/>
      <c r="JFM257" s="333"/>
      <c r="JFN257" s="334"/>
      <c r="JFO257" s="372"/>
      <c r="JFP257" s="224"/>
      <c r="JFQ257" s="224"/>
      <c r="JFR257" s="335"/>
      <c r="JFS257" s="335"/>
      <c r="JFT257" s="224"/>
      <c r="JFU257" s="372"/>
      <c r="JFV257" s="372"/>
      <c r="JFW257" s="333"/>
      <c r="JFX257" s="334"/>
      <c r="JFY257" s="372"/>
      <c r="JFZ257" s="224"/>
      <c r="JGA257" s="224"/>
      <c r="JGB257" s="335"/>
      <c r="JGC257" s="335"/>
      <c r="JGD257" s="224"/>
      <c r="JGE257" s="372"/>
      <c r="JGF257" s="372"/>
      <c r="JGG257" s="333"/>
      <c r="JGH257" s="334"/>
      <c r="JGI257" s="372"/>
      <c r="JGJ257" s="224"/>
      <c r="JGK257" s="224"/>
      <c r="JGL257" s="335"/>
      <c r="JGM257" s="335"/>
      <c r="JGN257" s="224"/>
      <c r="JGO257" s="372"/>
      <c r="JGP257" s="372"/>
      <c r="JGQ257" s="333"/>
      <c r="JGR257" s="334"/>
      <c r="JGS257" s="372"/>
      <c r="JGT257" s="224"/>
      <c r="JGU257" s="224"/>
      <c r="JGV257" s="335"/>
      <c r="JGW257" s="335"/>
      <c r="JGX257" s="224"/>
      <c r="JGY257" s="372"/>
      <c r="JGZ257" s="372"/>
      <c r="JHA257" s="333"/>
      <c r="JHB257" s="334"/>
      <c r="JHC257" s="372"/>
      <c r="JHD257" s="224"/>
      <c r="JHE257" s="224"/>
      <c r="JHF257" s="335"/>
      <c r="JHG257" s="335"/>
      <c r="JHH257" s="224"/>
      <c r="JHI257" s="372"/>
      <c r="JHJ257" s="372"/>
      <c r="JHK257" s="333"/>
      <c r="JHL257" s="334"/>
      <c r="JHM257" s="372"/>
      <c r="JHN257" s="224"/>
      <c r="JHO257" s="224"/>
      <c r="JHP257" s="335"/>
      <c r="JHQ257" s="335"/>
      <c r="JHR257" s="224"/>
      <c r="JHS257" s="372"/>
      <c r="JHT257" s="372"/>
      <c r="JHU257" s="333"/>
      <c r="JHV257" s="334"/>
      <c r="JHW257" s="372"/>
      <c r="JHX257" s="224"/>
      <c r="JHY257" s="224"/>
      <c r="JHZ257" s="335"/>
      <c r="JIA257" s="335"/>
      <c r="JIB257" s="224"/>
      <c r="JIC257" s="372"/>
      <c r="JID257" s="372"/>
      <c r="JIE257" s="333"/>
      <c r="JIF257" s="334"/>
      <c r="JIG257" s="372"/>
      <c r="JIH257" s="224"/>
      <c r="JII257" s="224"/>
      <c r="JIJ257" s="335"/>
      <c r="JIK257" s="335"/>
      <c r="JIL257" s="224"/>
      <c r="JIM257" s="372"/>
      <c r="JIN257" s="372"/>
      <c r="JIO257" s="333"/>
      <c r="JIP257" s="334"/>
      <c r="JIQ257" s="372"/>
      <c r="JIR257" s="224"/>
      <c r="JIS257" s="224"/>
      <c r="JIT257" s="335"/>
      <c r="JIU257" s="335"/>
      <c r="JIV257" s="224"/>
      <c r="JIW257" s="372"/>
      <c r="JIX257" s="372"/>
      <c r="JIY257" s="333"/>
      <c r="JIZ257" s="334"/>
      <c r="JJA257" s="372"/>
      <c r="JJB257" s="224"/>
      <c r="JJC257" s="224"/>
      <c r="JJD257" s="335"/>
      <c r="JJE257" s="335"/>
      <c r="JJF257" s="224"/>
      <c r="JJG257" s="372"/>
      <c r="JJH257" s="372"/>
      <c r="JJI257" s="333"/>
      <c r="JJJ257" s="334"/>
      <c r="JJK257" s="372"/>
      <c r="JJL257" s="224"/>
      <c r="JJM257" s="224"/>
      <c r="JJN257" s="335"/>
      <c r="JJO257" s="335"/>
      <c r="JJP257" s="224"/>
      <c r="JJQ257" s="372"/>
      <c r="JJR257" s="372"/>
      <c r="JJS257" s="333"/>
      <c r="JJT257" s="334"/>
      <c r="JJU257" s="372"/>
      <c r="JJV257" s="224"/>
      <c r="JJW257" s="224"/>
      <c r="JJX257" s="335"/>
      <c r="JJY257" s="335"/>
      <c r="JJZ257" s="224"/>
      <c r="JKA257" s="372"/>
      <c r="JKB257" s="372"/>
      <c r="JKC257" s="333"/>
      <c r="JKD257" s="334"/>
      <c r="JKE257" s="372"/>
      <c r="JKF257" s="224"/>
      <c r="JKG257" s="224"/>
      <c r="JKH257" s="335"/>
      <c r="JKI257" s="335"/>
      <c r="JKJ257" s="224"/>
      <c r="JKK257" s="372"/>
      <c r="JKL257" s="372"/>
      <c r="JKM257" s="333"/>
      <c r="JKN257" s="334"/>
      <c r="JKO257" s="372"/>
      <c r="JKP257" s="224"/>
      <c r="JKQ257" s="224"/>
      <c r="JKR257" s="335"/>
      <c r="JKS257" s="335"/>
      <c r="JKT257" s="224"/>
      <c r="JKU257" s="372"/>
      <c r="JKV257" s="372"/>
      <c r="JKW257" s="333"/>
      <c r="JKX257" s="334"/>
      <c r="JKY257" s="372"/>
      <c r="JKZ257" s="224"/>
      <c r="JLA257" s="224"/>
      <c r="JLB257" s="335"/>
      <c r="JLC257" s="335"/>
      <c r="JLD257" s="224"/>
      <c r="JLE257" s="372"/>
      <c r="JLF257" s="372"/>
      <c r="JLG257" s="333"/>
      <c r="JLH257" s="334"/>
      <c r="JLI257" s="372"/>
      <c r="JLJ257" s="224"/>
      <c r="JLK257" s="224"/>
      <c r="JLL257" s="335"/>
      <c r="JLM257" s="335"/>
      <c r="JLN257" s="224"/>
      <c r="JLO257" s="372"/>
      <c r="JLP257" s="372"/>
      <c r="JLQ257" s="333"/>
      <c r="JLR257" s="334"/>
      <c r="JLS257" s="372"/>
      <c r="JLT257" s="224"/>
      <c r="JLU257" s="224"/>
      <c r="JLV257" s="335"/>
      <c r="JLW257" s="335"/>
      <c r="JLX257" s="224"/>
      <c r="JLY257" s="372"/>
      <c r="JLZ257" s="372"/>
      <c r="JMA257" s="333"/>
      <c r="JMB257" s="334"/>
      <c r="JMC257" s="372"/>
      <c r="JMD257" s="224"/>
      <c r="JME257" s="224"/>
      <c r="JMF257" s="335"/>
      <c r="JMG257" s="335"/>
      <c r="JMH257" s="224"/>
      <c r="JMI257" s="372"/>
      <c r="JMJ257" s="372"/>
      <c r="JMK257" s="333"/>
      <c r="JML257" s="334"/>
      <c r="JMM257" s="372"/>
      <c r="JMN257" s="224"/>
      <c r="JMO257" s="224"/>
      <c r="JMP257" s="335"/>
      <c r="JMQ257" s="335"/>
      <c r="JMR257" s="224"/>
      <c r="JMS257" s="372"/>
      <c r="JMT257" s="372"/>
      <c r="JMU257" s="333"/>
      <c r="JMV257" s="334"/>
      <c r="JMW257" s="372"/>
      <c r="JMX257" s="224"/>
      <c r="JMY257" s="224"/>
      <c r="JMZ257" s="335"/>
      <c r="JNA257" s="335"/>
      <c r="JNB257" s="224"/>
      <c r="JNC257" s="372"/>
      <c r="JND257" s="372"/>
      <c r="JNE257" s="333"/>
      <c r="JNF257" s="334"/>
      <c r="JNG257" s="372"/>
      <c r="JNH257" s="224"/>
      <c r="JNI257" s="224"/>
      <c r="JNJ257" s="335"/>
      <c r="JNK257" s="335"/>
      <c r="JNL257" s="224"/>
      <c r="JNM257" s="372"/>
      <c r="JNN257" s="372"/>
      <c r="JNO257" s="333"/>
      <c r="JNP257" s="334"/>
      <c r="JNQ257" s="372"/>
      <c r="JNR257" s="224"/>
      <c r="JNS257" s="224"/>
      <c r="JNT257" s="335"/>
      <c r="JNU257" s="335"/>
      <c r="JNV257" s="224"/>
      <c r="JNW257" s="372"/>
      <c r="JNX257" s="372"/>
      <c r="JNY257" s="333"/>
      <c r="JNZ257" s="334"/>
      <c r="JOA257" s="372"/>
      <c r="JOB257" s="224"/>
      <c r="JOC257" s="224"/>
      <c r="JOD257" s="335"/>
      <c r="JOE257" s="335"/>
      <c r="JOF257" s="224"/>
      <c r="JOG257" s="372"/>
      <c r="JOH257" s="372"/>
      <c r="JOI257" s="333"/>
      <c r="JOJ257" s="334"/>
      <c r="JOK257" s="372"/>
      <c r="JOL257" s="224"/>
      <c r="JOM257" s="224"/>
      <c r="JON257" s="335"/>
      <c r="JOO257" s="335"/>
      <c r="JOP257" s="224"/>
      <c r="JOQ257" s="372"/>
      <c r="JOR257" s="372"/>
      <c r="JOS257" s="333"/>
      <c r="JOT257" s="334"/>
      <c r="JOU257" s="372"/>
      <c r="JOV257" s="224"/>
      <c r="JOW257" s="224"/>
      <c r="JOX257" s="335"/>
      <c r="JOY257" s="335"/>
      <c r="JOZ257" s="224"/>
      <c r="JPA257" s="372"/>
      <c r="JPB257" s="372"/>
      <c r="JPC257" s="333"/>
      <c r="JPD257" s="334"/>
      <c r="JPE257" s="372"/>
      <c r="JPF257" s="224"/>
      <c r="JPG257" s="224"/>
      <c r="JPH257" s="335"/>
      <c r="JPI257" s="335"/>
      <c r="JPJ257" s="224"/>
      <c r="JPK257" s="372"/>
      <c r="JPL257" s="372"/>
      <c r="JPM257" s="333"/>
      <c r="JPN257" s="334"/>
      <c r="JPO257" s="372"/>
      <c r="JPP257" s="224"/>
      <c r="JPQ257" s="224"/>
      <c r="JPR257" s="335"/>
      <c r="JPS257" s="335"/>
      <c r="JPT257" s="224"/>
      <c r="JPU257" s="372"/>
      <c r="JPV257" s="372"/>
      <c r="JPW257" s="333"/>
      <c r="JPX257" s="334"/>
      <c r="JPY257" s="372"/>
      <c r="JPZ257" s="224"/>
      <c r="JQA257" s="224"/>
      <c r="JQB257" s="335"/>
      <c r="JQC257" s="335"/>
      <c r="JQD257" s="224"/>
      <c r="JQE257" s="372"/>
      <c r="JQF257" s="372"/>
      <c r="JQG257" s="333"/>
      <c r="JQH257" s="334"/>
      <c r="JQI257" s="372"/>
      <c r="JQJ257" s="224"/>
      <c r="JQK257" s="224"/>
      <c r="JQL257" s="335"/>
      <c r="JQM257" s="335"/>
      <c r="JQN257" s="224"/>
      <c r="JQO257" s="372"/>
      <c r="JQP257" s="372"/>
      <c r="JQQ257" s="333"/>
      <c r="JQR257" s="334"/>
      <c r="JQS257" s="372"/>
      <c r="JQT257" s="224"/>
      <c r="JQU257" s="224"/>
      <c r="JQV257" s="335"/>
      <c r="JQW257" s="335"/>
      <c r="JQX257" s="224"/>
      <c r="JQY257" s="372"/>
      <c r="JQZ257" s="372"/>
      <c r="JRA257" s="333"/>
      <c r="JRB257" s="334"/>
      <c r="JRC257" s="372"/>
      <c r="JRD257" s="224"/>
      <c r="JRE257" s="224"/>
      <c r="JRF257" s="335"/>
      <c r="JRG257" s="335"/>
      <c r="JRH257" s="224"/>
      <c r="JRI257" s="372"/>
      <c r="JRJ257" s="372"/>
      <c r="JRK257" s="333"/>
      <c r="JRL257" s="334"/>
      <c r="JRM257" s="372"/>
      <c r="JRN257" s="224"/>
      <c r="JRO257" s="224"/>
      <c r="JRP257" s="335"/>
      <c r="JRQ257" s="335"/>
      <c r="JRR257" s="224"/>
      <c r="JRS257" s="372"/>
      <c r="JRT257" s="372"/>
      <c r="JRU257" s="333"/>
      <c r="JRV257" s="334"/>
      <c r="JRW257" s="372"/>
      <c r="JRX257" s="224"/>
      <c r="JRY257" s="224"/>
      <c r="JRZ257" s="335"/>
      <c r="JSA257" s="335"/>
      <c r="JSB257" s="224"/>
      <c r="JSC257" s="372"/>
      <c r="JSD257" s="372"/>
      <c r="JSE257" s="333"/>
      <c r="JSF257" s="334"/>
      <c r="JSG257" s="372"/>
      <c r="JSH257" s="224"/>
      <c r="JSI257" s="224"/>
      <c r="JSJ257" s="335"/>
      <c r="JSK257" s="335"/>
      <c r="JSL257" s="224"/>
      <c r="JSM257" s="372"/>
      <c r="JSN257" s="372"/>
      <c r="JSO257" s="333"/>
      <c r="JSP257" s="334"/>
      <c r="JSQ257" s="372"/>
      <c r="JSR257" s="224"/>
      <c r="JSS257" s="224"/>
      <c r="JST257" s="335"/>
      <c r="JSU257" s="335"/>
      <c r="JSV257" s="224"/>
      <c r="JSW257" s="372"/>
      <c r="JSX257" s="372"/>
      <c r="JSY257" s="333"/>
      <c r="JSZ257" s="334"/>
      <c r="JTA257" s="372"/>
      <c r="JTB257" s="224"/>
      <c r="JTC257" s="224"/>
      <c r="JTD257" s="335"/>
      <c r="JTE257" s="335"/>
      <c r="JTF257" s="224"/>
      <c r="JTG257" s="372"/>
      <c r="JTH257" s="372"/>
      <c r="JTI257" s="333"/>
      <c r="JTJ257" s="334"/>
      <c r="JTK257" s="372"/>
      <c r="JTL257" s="224"/>
      <c r="JTM257" s="224"/>
      <c r="JTN257" s="335"/>
      <c r="JTO257" s="335"/>
      <c r="JTP257" s="224"/>
      <c r="JTQ257" s="372"/>
      <c r="JTR257" s="372"/>
      <c r="JTS257" s="333"/>
      <c r="JTT257" s="334"/>
      <c r="JTU257" s="372"/>
      <c r="JTV257" s="224"/>
      <c r="JTW257" s="224"/>
      <c r="JTX257" s="335"/>
      <c r="JTY257" s="335"/>
      <c r="JTZ257" s="224"/>
      <c r="JUA257" s="372"/>
      <c r="JUB257" s="372"/>
      <c r="JUC257" s="333"/>
      <c r="JUD257" s="334"/>
      <c r="JUE257" s="372"/>
      <c r="JUF257" s="224"/>
      <c r="JUG257" s="224"/>
      <c r="JUH257" s="335"/>
      <c r="JUI257" s="335"/>
      <c r="JUJ257" s="224"/>
      <c r="JUK257" s="372"/>
      <c r="JUL257" s="372"/>
      <c r="JUM257" s="333"/>
      <c r="JUN257" s="334"/>
      <c r="JUO257" s="372"/>
      <c r="JUP257" s="224"/>
      <c r="JUQ257" s="224"/>
      <c r="JUR257" s="335"/>
      <c r="JUS257" s="335"/>
      <c r="JUT257" s="224"/>
      <c r="JUU257" s="372"/>
      <c r="JUV257" s="372"/>
      <c r="JUW257" s="333"/>
      <c r="JUX257" s="334"/>
      <c r="JUY257" s="372"/>
      <c r="JUZ257" s="224"/>
      <c r="JVA257" s="224"/>
      <c r="JVB257" s="335"/>
      <c r="JVC257" s="335"/>
      <c r="JVD257" s="224"/>
      <c r="JVE257" s="372"/>
      <c r="JVF257" s="372"/>
      <c r="JVG257" s="333"/>
      <c r="JVH257" s="334"/>
      <c r="JVI257" s="372"/>
      <c r="JVJ257" s="224"/>
      <c r="JVK257" s="224"/>
      <c r="JVL257" s="335"/>
      <c r="JVM257" s="335"/>
      <c r="JVN257" s="224"/>
      <c r="JVO257" s="372"/>
      <c r="JVP257" s="372"/>
      <c r="JVQ257" s="333"/>
      <c r="JVR257" s="334"/>
      <c r="JVS257" s="372"/>
      <c r="JVT257" s="224"/>
      <c r="JVU257" s="224"/>
      <c r="JVV257" s="335"/>
      <c r="JVW257" s="335"/>
      <c r="JVX257" s="224"/>
      <c r="JVY257" s="372"/>
      <c r="JVZ257" s="372"/>
      <c r="JWA257" s="333"/>
      <c r="JWB257" s="334"/>
      <c r="JWC257" s="372"/>
      <c r="JWD257" s="224"/>
      <c r="JWE257" s="224"/>
      <c r="JWF257" s="335"/>
      <c r="JWG257" s="335"/>
      <c r="JWH257" s="224"/>
      <c r="JWI257" s="372"/>
      <c r="JWJ257" s="372"/>
      <c r="JWK257" s="333"/>
      <c r="JWL257" s="334"/>
      <c r="JWM257" s="372"/>
      <c r="JWN257" s="224"/>
      <c r="JWO257" s="224"/>
      <c r="JWP257" s="335"/>
      <c r="JWQ257" s="335"/>
      <c r="JWR257" s="224"/>
      <c r="JWS257" s="372"/>
      <c r="JWT257" s="372"/>
      <c r="JWU257" s="333"/>
      <c r="JWV257" s="334"/>
      <c r="JWW257" s="372"/>
      <c r="JWX257" s="224"/>
      <c r="JWY257" s="224"/>
      <c r="JWZ257" s="335"/>
      <c r="JXA257" s="335"/>
      <c r="JXB257" s="224"/>
      <c r="JXC257" s="372"/>
      <c r="JXD257" s="372"/>
      <c r="JXE257" s="333"/>
      <c r="JXF257" s="334"/>
      <c r="JXG257" s="372"/>
      <c r="JXH257" s="224"/>
      <c r="JXI257" s="224"/>
      <c r="JXJ257" s="335"/>
      <c r="JXK257" s="335"/>
      <c r="JXL257" s="224"/>
      <c r="JXM257" s="372"/>
      <c r="JXN257" s="372"/>
      <c r="JXO257" s="333"/>
      <c r="JXP257" s="334"/>
      <c r="JXQ257" s="372"/>
      <c r="JXR257" s="224"/>
      <c r="JXS257" s="224"/>
      <c r="JXT257" s="335"/>
      <c r="JXU257" s="335"/>
      <c r="JXV257" s="224"/>
      <c r="JXW257" s="372"/>
      <c r="JXX257" s="372"/>
      <c r="JXY257" s="333"/>
      <c r="JXZ257" s="334"/>
      <c r="JYA257" s="372"/>
      <c r="JYB257" s="224"/>
      <c r="JYC257" s="224"/>
      <c r="JYD257" s="335"/>
      <c r="JYE257" s="335"/>
      <c r="JYF257" s="224"/>
      <c r="JYG257" s="372"/>
      <c r="JYH257" s="372"/>
      <c r="JYI257" s="333"/>
      <c r="JYJ257" s="334"/>
      <c r="JYK257" s="372"/>
      <c r="JYL257" s="224"/>
      <c r="JYM257" s="224"/>
      <c r="JYN257" s="335"/>
      <c r="JYO257" s="335"/>
      <c r="JYP257" s="224"/>
      <c r="JYQ257" s="372"/>
      <c r="JYR257" s="372"/>
      <c r="JYS257" s="333"/>
      <c r="JYT257" s="334"/>
      <c r="JYU257" s="372"/>
      <c r="JYV257" s="224"/>
      <c r="JYW257" s="224"/>
      <c r="JYX257" s="335"/>
      <c r="JYY257" s="335"/>
      <c r="JYZ257" s="224"/>
      <c r="JZA257" s="372"/>
      <c r="JZB257" s="372"/>
      <c r="JZC257" s="333"/>
      <c r="JZD257" s="334"/>
      <c r="JZE257" s="372"/>
      <c r="JZF257" s="224"/>
      <c r="JZG257" s="224"/>
      <c r="JZH257" s="335"/>
      <c r="JZI257" s="335"/>
      <c r="JZJ257" s="224"/>
      <c r="JZK257" s="372"/>
      <c r="JZL257" s="372"/>
      <c r="JZM257" s="333"/>
      <c r="JZN257" s="334"/>
      <c r="JZO257" s="372"/>
      <c r="JZP257" s="224"/>
      <c r="JZQ257" s="224"/>
      <c r="JZR257" s="335"/>
      <c r="JZS257" s="335"/>
      <c r="JZT257" s="224"/>
      <c r="JZU257" s="372"/>
      <c r="JZV257" s="372"/>
      <c r="JZW257" s="333"/>
      <c r="JZX257" s="334"/>
      <c r="JZY257" s="372"/>
      <c r="JZZ257" s="224"/>
      <c r="KAA257" s="224"/>
      <c r="KAB257" s="335"/>
      <c r="KAC257" s="335"/>
      <c r="KAD257" s="224"/>
      <c r="KAE257" s="372"/>
      <c r="KAF257" s="372"/>
      <c r="KAG257" s="333"/>
      <c r="KAH257" s="334"/>
      <c r="KAI257" s="372"/>
      <c r="KAJ257" s="224"/>
      <c r="KAK257" s="224"/>
      <c r="KAL257" s="335"/>
      <c r="KAM257" s="335"/>
      <c r="KAN257" s="224"/>
      <c r="KAO257" s="372"/>
      <c r="KAP257" s="372"/>
      <c r="KAQ257" s="333"/>
      <c r="KAR257" s="334"/>
      <c r="KAS257" s="372"/>
      <c r="KAT257" s="224"/>
      <c r="KAU257" s="224"/>
      <c r="KAV257" s="335"/>
      <c r="KAW257" s="335"/>
      <c r="KAX257" s="224"/>
      <c r="KAY257" s="372"/>
      <c r="KAZ257" s="372"/>
      <c r="KBA257" s="333"/>
      <c r="KBB257" s="334"/>
      <c r="KBC257" s="372"/>
      <c r="KBD257" s="224"/>
      <c r="KBE257" s="224"/>
      <c r="KBF257" s="335"/>
      <c r="KBG257" s="335"/>
      <c r="KBH257" s="224"/>
      <c r="KBI257" s="372"/>
      <c r="KBJ257" s="372"/>
      <c r="KBK257" s="333"/>
      <c r="KBL257" s="334"/>
      <c r="KBM257" s="372"/>
      <c r="KBN257" s="224"/>
      <c r="KBO257" s="224"/>
      <c r="KBP257" s="335"/>
      <c r="KBQ257" s="335"/>
      <c r="KBR257" s="224"/>
      <c r="KBS257" s="372"/>
      <c r="KBT257" s="372"/>
      <c r="KBU257" s="333"/>
      <c r="KBV257" s="334"/>
      <c r="KBW257" s="372"/>
      <c r="KBX257" s="224"/>
      <c r="KBY257" s="224"/>
      <c r="KBZ257" s="335"/>
      <c r="KCA257" s="335"/>
      <c r="KCB257" s="224"/>
      <c r="KCC257" s="372"/>
      <c r="KCD257" s="372"/>
      <c r="KCE257" s="333"/>
      <c r="KCF257" s="334"/>
      <c r="KCG257" s="372"/>
      <c r="KCH257" s="224"/>
      <c r="KCI257" s="224"/>
      <c r="KCJ257" s="335"/>
      <c r="KCK257" s="335"/>
      <c r="KCL257" s="224"/>
      <c r="KCM257" s="372"/>
      <c r="KCN257" s="372"/>
      <c r="KCO257" s="333"/>
      <c r="KCP257" s="334"/>
      <c r="KCQ257" s="372"/>
      <c r="KCR257" s="224"/>
      <c r="KCS257" s="224"/>
      <c r="KCT257" s="335"/>
      <c r="KCU257" s="335"/>
      <c r="KCV257" s="224"/>
      <c r="KCW257" s="372"/>
      <c r="KCX257" s="372"/>
      <c r="KCY257" s="333"/>
      <c r="KCZ257" s="334"/>
      <c r="KDA257" s="372"/>
      <c r="KDB257" s="224"/>
      <c r="KDC257" s="224"/>
      <c r="KDD257" s="335"/>
      <c r="KDE257" s="335"/>
      <c r="KDF257" s="224"/>
      <c r="KDG257" s="372"/>
      <c r="KDH257" s="372"/>
      <c r="KDI257" s="333"/>
      <c r="KDJ257" s="334"/>
      <c r="KDK257" s="372"/>
      <c r="KDL257" s="224"/>
      <c r="KDM257" s="224"/>
      <c r="KDN257" s="335"/>
      <c r="KDO257" s="335"/>
      <c r="KDP257" s="224"/>
      <c r="KDQ257" s="372"/>
      <c r="KDR257" s="372"/>
      <c r="KDS257" s="333"/>
      <c r="KDT257" s="334"/>
      <c r="KDU257" s="372"/>
      <c r="KDV257" s="224"/>
      <c r="KDW257" s="224"/>
      <c r="KDX257" s="335"/>
      <c r="KDY257" s="335"/>
      <c r="KDZ257" s="224"/>
      <c r="KEA257" s="372"/>
      <c r="KEB257" s="372"/>
      <c r="KEC257" s="333"/>
      <c r="KED257" s="334"/>
      <c r="KEE257" s="372"/>
      <c r="KEF257" s="224"/>
      <c r="KEG257" s="224"/>
      <c r="KEH257" s="335"/>
      <c r="KEI257" s="335"/>
      <c r="KEJ257" s="224"/>
      <c r="KEK257" s="372"/>
      <c r="KEL257" s="372"/>
      <c r="KEM257" s="333"/>
      <c r="KEN257" s="334"/>
      <c r="KEO257" s="372"/>
      <c r="KEP257" s="224"/>
      <c r="KEQ257" s="224"/>
      <c r="KER257" s="335"/>
      <c r="KES257" s="335"/>
      <c r="KET257" s="224"/>
      <c r="KEU257" s="372"/>
      <c r="KEV257" s="372"/>
      <c r="KEW257" s="333"/>
      <c r="KEX257" s="334"/>
      <c r="KEY257" s="372"/>
      <c r="KEZ257" s="224"/>
      <c r="KFA257" s="224"/>
      <c r="KFB257" s="335"/>
      <c r="KFC257" s="335"/>
      <c r="KFD257" s="224"/>
      <c r="KFE257" s="372"/>
      <c r="KFF257" s="372"/>
      <c r="KFG257" s="333"/>
      <c r="KFH257" s="334"/>
      <c r="KFI257" s="372"/>
      <c r="KFJ257" s="224"/>
      <c r="KFK257" s="224"/>
      <c r="KFL257" s="335"/>
      <c r="KFM257" s="335"/>
      <c r="KFN257" s="224"/>
      <c r="KFO257" s="372"/>
      <c r="KFP257" s="372"/>
      <c r="KFQ257" s="333"/>
      <c r="KFR257" s="334"/>
      <c r="KFS257" s="372"/>
      <c r="KFT257" s="224"/>
      <c r="KFU257" s="224"/>
      <c r="KFV257" s="335"/>
      <c r="KFW257" s="335"/>
      <c r="KFX257" s="224"/>
      <c r="KFY257" s="372"/>
      <c r="KFZ257" s="372"/>
      <c r="KGA257" s="333"/>
      <c r="KGB257" s="334"/>
      <c r="KGC257" s="372"/>
      <c r="KGD257" s="224"/>
      <c r="KGE257" s="224"/>
      <c r="KGF257" s="335"/>
      <c r="KGG257" s="335"/>
      <c r="KGH257" s="224"/>
      <c r="KGI257" s="372"/>
      <c r="KGJ257" s="372"/>
      <c r="KGK257" s="333"/>
      <c r="KGL257" s="334"/>
      <c r="KGM257" s="372"/>
      <c r="KGN257" s="224"/>
      <c r="KGO257" s="224"/>
      <c r="KGP257" s="335"/>
      <c r="KGQ257" s="335"/>
      <c r="KGR257" s="224"/>
      <c r="KGS257" s="372"/>
      <c r="KGT257" s="372"/>
      <c r="KGU257" s="333"/>
      <c r="KGV257" s="334"/>
      <c r="KGW257" s="372"/>
      <c r="KGX257" s="224"/>
      <c r="KGY257" s="224"/>
      <c r="KGZ257" s="335"/>
      <c r="KHA257" s="335"/>
      <c r="KHB257" s="224"/>
      <c r="KHC257" s="372"/>
      <c r="KHD257" s="372"/>
      <c r="KHE257" s="333"/>
      <c r="KHF257" s="334"/>
      <c r="KHG257" s="372"/>
      <c r="KHH257" s="224"/>
      <c r="KHI257" s="224"/>
      <c r="KHJ257" s="335"/>
      <c r="KHK257" s="335"/>
      <c r="KHL257" s="224"/>
      <c r="KHM257" s="372"/>
      <c r="KHN257" s="372"/>
      <c r="KHO257" s="333"/>
      <c r="KHP257" s="334"/>
      <c r="KHQ257" s="372"/>
      <c r="KHR257" s="224"/>
      <c r="KHS257" s="224"/>
      <c r="KHT257" s="335"/>
      <c r="KHU257" s="335"/>
      <c r="KHV257" s="224"/>
      <c r="KHW257" s="372"/>
      <c r="KHX257" s="372"/>
      <c r="KHY257" s="333"/>
      <c r="KHZ257" s="334"/>
      <c r="KIA257" s="372"/>
      <c r="KIB257" s="224"/>
      <c r="KIC257" s="224"/>
      <c r="KID257" s="335"/>
      <c r="KIE257" s="335"/>
      <c r="KIF257" s="224"/>
      <c r="KIG257" s="372"/>
      <c r="KIH257" s="372"/>
      <c r="KII257" s="333"/>
      <c r="KIJ257" s="334"/>
      <c r="KIK257" s="372"/>
      <c r="KIL257" s="224"/>
      <c r="KIM257" s="224"/>
      <c r="KIN257" s="335"/>
      <c r="KIO257" s="335"/>
      <c r="KIP257" s="224"/>
      <c r="KIQ257" s="372"/>
      <c r="KIR257" s="372"/>
      <c r="KIS257" s="333"/>
      <c r="KIT257" s="334"/>
      <c r="KIU257" s="372"/>
      <c r="KIV257" s="224"/>
      <c r="KIW257" s="224"/>
      <c r="KIX257" s="335"/>
      <c r="KIY257" s="335"/>
      <c r="KIZ257" s="224"/>
      <c r="KJA257" s="372"/>
      <c r="KJB257" s="372"/>
      <c r="KJC257" s="333"/>
      <c r="KJD257" s="334"/>
      <c r="KJE257" s="372"/>
      <c r="KJF257" s="224"/>
      <c r="KJG257" s="224"/>
      <c r="KJH257" s="335"/>
      <c r="KJI257" s="335"/>
      <c r="KJJ257" s="224"/>
      <c r="KJK257" s="372"/>
      <c r="KJL257" s="372"/>
      <c r="KJM257" s="333"/>
      <c r="KJN257" s="334"/>
      <c r="KJO257" s="372"/>
      <c r="KJP257" s="224"/>
      <c r="KJQ257" s="224"/>
      <c r="KJR257" s="335"/>
      <c r="KJS257" s="335"/>
      <c r="KJT257" s="224"/>
      <c r="KJU257" s="372"/>
      <c r="KJV257" s="372"/>
      <c r="KJW257" s="333"/>
      <c r="KJX257" s="334"/>
      <c r="KJY257" s="372"/>
      <c r="KJZ257" s="224"/>
      <c r="KKA257" s="224"/>
      <c r="KKB257" s="335"/>
      <c r="KKC257" s="335"/>
      <c r="KKD257" s="224"/>
      <c r="KKE257" s="372"/>
      <c r="KKF257" s="372"/>
      <c r="KKG257" s="333"/>
      <c r="KKH257" s="334"/>
      <c r="KKI257" s="372"/>
      <c r="KKJ257" s="224"/>
      <c r="KKK257" s="224"/>
      <c r="KKL257" s="335"/>
      <c r="KKM257" s="335"/>
      <c r="KKN257" s="224"/>
      <c r="KKO257" s="372"/>
      <c r="KKP257" s="372"/>
      <c r="KKQ257" s="333"/>
      <c r="KKR257" s="334"/>
      <c r="KKS257" s="372"/>
      <c r="KKT257" s="224"/>
      <c r="KKU257" s="224"/>
      <c r="KKV257" s="335"/>
      <c r="KKW257" s="335"/>
      <c r="KKX257" s="224"/>
      <c r="KKY257" s="372"/>
      <c r="KKZ257" s="372"/>
      <c r="KLA257" s="333"/>
      <c r="KLB257" s="334"/>
      <c r="KLC257" s="372"/>
      <c r="KLD257" s="224"/>
      <c r="KLE257" s="224"/>
      <c r="KLF257" s="335"/>
      <c r="KLG257" s="335"/>
      <c r="KLH257" s="224"/>
      <c r="KLI257" s="372"/>
      <c r="KLJ257" s="372"/>
      <c r="KLK257" s="333"/>
      <c r="KLL257" s="334"/>
      <c r="KLM257" s="372"/>
      <c r="KLN257" s="224"/>
      <c r="KLO257" s="224"/>
      <c r="KLP257" s="335"/>
      <c r="KLQ257" s="335"/>
      <c r="KLR257" s="224"/>
      <c r="KLS257" s="372"/>
      <c r="KLT257" s="372"/>
      <c r="KLU257" s="333"/>
      <c r="KLV257" s="334"/>
      <c r="KLW257" s="372"/>
      <c r="KLX257" s="224"/>
      <c r="KLY257" s="224"/>
      <c r="KLZ257" s="335"/>
      <c r="KMA257" s="335"/>
      <c r="KMB257" s="224"/>
      <c r="KMC257" s="372"/>
      <c r="KMD257" s="372"/>
      <c r="KME257" s="333"/>
      <c r="KMF257" s="334"/>
      <c r="KMG257" s="372"/>
      <c r="KMH257" s="224"/>
      <c r="KMI257" s="224"/>
      <c r="KMJ257" s="335"/>
      <c r="KMK257" s="335"/>
      <c r="KML257" s="224"/>
      <c r="KMM257" s="372"/>
      <c r="KMN257" s="372"/>
      <c r="KMO257" s="333"/>
      <c r="KMP257" s="334"/>
      <c r="KMQ257" s="372"/>
      <c r="KMR257" s="224"/>
      <c r="KMS257" s="224"/>
      <c r="KMT257" s="335"/>
      <c r="KMU257" s="335"/>
      <c r="KMV257" s="224"/>
      <c r="KMW257" s="372"/>
      <c r="KMX257" s="372"/>
      <c r="KMY257" s="333"/>
      <c r="KMZ257" s="334"/>
      <c r="KNA257" s="372"/>
      <c r="KNB257" s="224"/>
      <c r="KNC257" s="224"/>
      <c r="KND257" s="335"/>
      <c r="KNE257" s="335"/>
      <c r="KNF257" s="224"/>
      <c r="KNG257" s="372"/>
      <c r="KNH257" s="372"/>
      <c r="KNI257" s="333"/>
      <c r="KNJ257" s="334"/>
      <c r="KNK257" s="372"/>
      <c r="KNL257" s="224"/>
      <c r="KNM257" s="224"/>
      <c r="KNN257" s="335"/>
      <c r="KNO257" s="335"/>
      <c r="KNP257" s="224"/>
      <c r="KNQ257" s="372"/>
      <c r="KNR257" s="372"/>
      <c r="KNS257" s="333"/>
      <c r="KNT257" s="334"/>
      <c r="KNU257" s="372"/>
      <c r="KNV257" s="224"/>
      <c r="KNW257" s="224"/>
      <c r="KNX257" s="335"/>
      <c r="KNY257" s="335"/>
      <c r="KNZ257" s="224"/>
      <c r="KOA257" s="372"/>
      <c r="KOB257" s="372"/>
      <c r="KOC257" s="333"/>
      <c r="KOD257" s="334"/>
      <c r="KOE257" s="372"/>
      <c r="KOF257" s="224"/>
      <c r="KOG257" s="224"/>
      <c r="KOH257" s="335"/>
      <c r="KOI257" s="335"/>
      <c r="KOJ257" s="224"/>
      <c r="KOK257" s="372"/>
      <c r="KOL257" s="372"/>
      <c r="KOM257" s="333"/>
      <c r="KON257" s="334"/>
      <c r="KOO257" s="372"/>
      <c r="KOP257" s="224"/>
      <c r="KOQ257" s="224"/>
      <c r="KOR257" s="335"/>
      <c r="KOS257" s="335"/>
      <c r="KOT257" s="224"/>
      <c r="KOU257" s="372"/>
      <c r="KOV257" s="372"/>
      <c r="KOW257" s="333"/>
      <c r="KOX257" s="334"/>
      <c r="KOY257" s="372"/>
      <c r="KOZ257" s="224"/>
      <c r="KPA257" s="224"/>
      <c r="KPB257" s="335"/>
      <c r="KPC257" s="335"/>
      <c r="KPD257" s="224"/>
      <c r="KPE257" s="372"/>
      <c r="KPF257" s="372"/>
      <c r="KPG257" s="333"/>
      <c r="KPH257" s="334"/>
      <c r="KPI257" s="372"/>
      <c r="KPJ257" s="224"/>
      <c r="KPK257" s="224"/>
      <c r="KPL257" s="335"/>
      <c r="KPM257" s="335"/>
      <c r="KPN257" s="224"/>
      <c r="KPO257" s="372"/>
      <c r="KPP257" s="372"/>
      <c r="KPQ257" s="333"/>
      <c r="KPR257" s="334"/>
      <c r="KPS257" s="372"/>
      <c r="KPT257" s="224"/>
      <c r="KPU257" s="224"/>
      <c r="KPV257" s="335"/>
      <c r="KPW257" s="335"/>
      <c r="KPX257" s="224"/>
      <c r="KPY257" s="372"/>
      <c r="KPZ257" s="372"/>
      <c r="KQA257" s="333"/>
      <c r="KQB257" s="334"/>
      <c r="KQC257" s="372"/>
      <c r="KQD257" s="224"/>
      <c r="KQE257" s="224"/>
      <c r="KQF257" s="335"/>
      <c r="KQG257" s="335"/>
      <c r="KQH257" s="224"/>
      <c r="KQI257" s="372"/>
      <c r="KQJ257" s="372"/>
      <c r="KQK257" s="333"/>
      <c r="KQL257" s="334"/>
      <c r="KQM257" s="372"/>
      <c r="KQN257" s="224"/>
      <c r="KQO257" s="224"/>
      <c r="KQP257" s="335"/>
      <c r="KQQ257" s="335"/>
      <c r="KQR257" s="224"/>
      <c r="KQS257" s="372"/>
      <c r="KQT257" s="372"/>
      <c r="KQU257" s="333"/>
      <c r="KQV257" s="334"/>
      <c r="KQW257" s="372"/>
      <c r="KQX257" s="224"/>
      <c r="KQY257" s="224"/>
      <c r="KQZ257" s="335"/>
      <c r="KRA257" s="335"/>
      <c r="KRB257" s="224"/>
      <c r="KRC257" s="372"/>
      <c r="KRD257" s="372"/>
      <c r="KRE257" s="333"/>
      <c r="KRF257" s="334"/>
      <c r="KRG257" s="372"/>
      <c r="KRH257" s="224"/>
      <c r="KRI257" s="224"/>
      <c r="KRJ257" s="335"/>
      <c r="KRK257" s="335"/>
      <c r="KRL257" s="224"/>
      <c r="KRM257" s="372"/>
      <c r="KRN257" s="372"/>
      <c r="KRO257" s="333"/>
      <c r="KRP257" s="334"/>
      <c r="KRQ257" s="372"/>
      <c r="KRR257" s="224"/>
      <c r="KRS257" s="224"/>
      <c r="KRT257" s="335"/>
      <c r="KRU257" s="335"/>
      <c r="KRV257" s="224"/>
      <c r="KRW257" s="372"/>
      <c r="KRX257" s="372"/>
      <c r="KRY257" s="333"/>
      <c r="KRZ257" s="334"/>
      <c r="KSA257" s="372"/>
      <c r="KSB257" s="224"/>
      <c r="KSC257" s="224"/>
      <c r="KSD257" s="335"/>
      <c r="KSE257" s="335"/>
      <c r="KSF257" s="224"/>
      <c r="KSG257" s="372"/>
      <c r="KSH257" s="372"/>
      <c r="KSI257" s="333"/>
      <c r="KSJ257" s="334"/>
      <c r="KSK257" s="372"/>
      <c r="KSL257" s="224"/>
      <c r="KSM257" s="224"/>
      <c r="KSN257" s="335"/>
      <c r="KSO257" s="335"/>
      <c r="KSP257" s="224"/>
      <c r="KSQ257" s="372"/>
      <c r="KSR257" s="372"/>
      <c r="KSS257" s="333"/>
      <c r="KST257" s="334"/>
      <c r="KSU257" s="372"/>
      <c r="KSV257" s="224"/>
      <c r="KSW257" s="224"/>
      <c r="KSX257" s="335"/>
      <c r="KSY257" s="335"/>
      <c r="KSZ257" s="224"/>
      <c r="KTA257" s="372"/>
      <c r="KTB257" s="372"/>
      <c r="KTC257" s="333"/>
      <c r="KTD257" s="334"/>
      <c r="KTE257" s="372"/>
      <c r="KTF257" s="224"/>
      <c r="KTG257" s="224"/>
      <c r="KTH257" s="335"/>
      <c r="KTI257" s="335"/>
      <c r="KTJ257" s="224"/>
      <c r="KTK257" s="372"/>
      <c r="KTL257" s="372"/>
      <c r="KTM257" s="333"/>
      <c r="KTN257" s="334"/>
      <c r="KTO257" s="372"/>
      <c r="KTP257" s="224"/>
      <c r="KTQ257" s="224"/>
      <c r="KTR257" s="335"/>
      <c r="KTS257" s="335"/>
      <c r="KTT257" s="224"/>
      <c r="KTU257" s="372"/>
      <c r="KTV257" s="372"/>
      <c r="KTW257" s="333"/>
      <c r="KTX257" s="334"/>
      <c r="KTY257" s="372"/>
      <c r="KTZ257" s="224"/>
      <c r="KUA257" s="224"/>
      <c r="KUB257" s="335"/>
      <c r="KUC257" s="335"/>
      <c r="KUD257" s="224"/>
      <c r="KUE257" s="372"/>
      <c r="KUF257" s="372"/>
      <c r="KUG257" s="333"/>
      <c r="KUH257" s="334"/>
      <c r="KUI257" s="372"/>
      <c r="KUJ257" s="224"/>
      <c r="KUK257" s="224"/>
      <c r="KUL257" s="335"/>
      <c r="KUM257" s="335"/>
      <c r="KUN257" s="224"/>
      <c r="KUO257" s="372"/>
      <c r="KUP257" s="372"/>
      <c r="KUQ257" s="333"/>
      <c r="KUR257" s="334"/>
      <c r="KUS257" s="372"/>
      <c r="KUT257" s="224"/>
      <c r="KUU257" s="224"/>
      <c r="KUV257" s="335"/>
      <c r="KUW257" s="335"/>
      <c r="KUX257" s="224"/>
      <c r="KUY257" s="372"/>
      <c r="KUZ257" s="372"/>
      <c r="KVA257" s="333"/>
      <c r="KVB257" s="334"/>
      <c r="KVC257" s="372"/>
      <c r="KVD257" s="224"/>
      <c r="KVE257" s="224"/>
      <c r="KVF257" s="335"/>
      <c r="KVG257" s="335"/>
      <c r="KVH257" s="224"/>
      <c r="KVI257" s="372"/>
      <c r="KVJ257" s="372"/>
      <c r="KVK257" s="333"/>
      <c r="KVL257" s="334"/>
      <c r="KVM257" s="372"/>
      <c r="KVN257" s="224"/>
      <c r="KVO257" s="224"/>
      <c r="KVP257" s="335"/>
      <c r="KVQ257" s="335"/>
      <c r="KVR257" s="224"/>
      <c r="KVS257" s="372"/>
      <c r="KVT257" s="372"/>
      <c r="KVU257" s="333"/>
      <c r="KVV257" s="334"/>
      <c r="KVW257" s="372"/>
      <c r="KVX257" s="224"/>
      <c r="KVY257" s="224"/>
      <c r="KVZ257" s="335"/>
      <c r="KWA257" s="335"/>
      <c r="KWB257" s="224"/>
      <c r="KWC257" s="372"/>
      <c r="KWD257" s="372"/>
      <c r="KWE257" s="333"/>
      <c r="KWF257" s="334"/>
      <c r="KWG257" s="372"/>
      <c r="KWH257" s="224"/>
      <c r="KWI257" s="224"/>
      <c r="KWJ257" s="335"/>
      <c r="KWK257" s="335"/>
      <c r="KWL257" s="224"/>
      <c r="KWM257" s="372"/>
      <c r="KWN257" s="372"/>
      <c r="KWO257" s="333"/>
      <c r="KWP257" s="334"/>
      <c r="KWQ257" s="372"/>
      <c r="KWR257" s="224"/>
      <c r="KWS257" s="224"/>
      <c r="KWT257" s="335"/>
      <c r="KWU257" s="335"/>
      <c r="KWV257" s="224"/>
      <c r="KWW257" s="372"/>
      <c r="KWX257" s="372"/>
      <c r="KWY257" s="333"/>
      <c r="KWZ257" s="334"/>
      <c r="KXA257" s="372"/>
      <c r="KXB257" s="224"/>
      <c r="KXC257" s="224"/>
      <c r="KXD257" s="335"/>
      <c r="KXE257" s="335"/>
      <c r="KXF257" s="224"/>
      <c r="KXG257" s="372"/>
      <c r="KXH257" s="372"/>
      <c r="KXI257" s="333"/>
      <c r="KXJ257" s="334"/>
      <c r="KXK257" s="372"/>
      <c r="KXL257" s="224"/>
      <c r="KXM257" s="224"/>
      <c r="KXN257" s="335"/>
      <c r="KXO257" s="335"/>
      <c r="KXP257" s="224"/>
      <c r="KXQ257" s="372"/>
      <c r="KXR257" s="372"/>
      <c r="KXS257" s="333"/>
      <c r="KXT257" s="334"/>
      <c r="KXU257" s="372"/>
      <c r="KXV257" s="224"/>
      <c r="KXW257" s="224"/>
      <c r="KXX257" s="335"/>
      <c r="KXY257" s="335"/>
      <c r="KXZ257" s="224"/>
      <c r="KYA257" s="372"/>
      <c r="KYB257" s="372"/>
      <c r="KYC257" s="333"/>
      <c r="KYD257" s="334"/>
      <c r="KYE257" s="372"/>
      <c r="KYF257" s="224"/>
      <c r="KYG257" s="224"/>
      <c r="KYH257" s="335"/>
      <c r="KYI257" s="335"/>
      <c r="KYJ257" s="224"/>
      <c r="KYK257" s="372"/>
      <c r="KYL257" s="372"/>
      <c r="KYM257" s="333"/>
      <c r="KYN257" s="334"/>
      <c r="KYO257" s="372"/>
      <c r="KYP257" s="224"/>
      <c r="KYQ257" s="224"/>
      <c r="KYR257" s="335"/>
      <c r="KYS257" s="335"/>
      <c r="KYT257" s="224"/>
      <c r="KYU257" s="372"/>
      <c r="KYV257" s="372"/>
      <c r="KYW257" s="333"/>
      <c r="KYX257" s="334"/>
      <c r="KYY257" s="372"/>
      <c r="KYZ257" s="224"/>
      <c r="KZA257" s="224"/>
      <c r="KZB257" s="335"/>
      <c r="KZC257" s="335"/>
      <c r="KZD257" s="224"/>
      <c r="KZE257" s="372"/>
      <c r="KZF257" s="372"/>
      <c r="KZG257" s="333"/>
      <c r="KZH257" s="334"/>
      <c r="KZI257" s="372"/>
      <c r="KZJ257" s="224"/>
      <c r="KZK257" s="224"/>
      <c r="KZL257" s="335"/>
      <c r="KZM257" s="335"/>
      <c r="KZN257" s="224"/>
      <c r="KZO257" s="372"/>
      <c r="KZP257" s="372"/>
      <c r="KZQ257" s="333"/>
      <c r="KZR257" s="334"/>
      <c r="KZS257" s="372"/>
      <c r="KZT257" s="224"/>
      <c r="KZU257" s="224"/>
      <c r="KZV257" s="335"/>
      <c r="KZW257" s="335"/>
      <c r="KZX257" s="224"/>
      <c r="KZY257" s="372"/>
      <c r="KZZ257" s="372"/>
      <c r="LAA257" s="333"/>
      <c r="LAB257" s="334"/>
      <c r="LAC257" s="372"/>
      <c r="LAD257" s="224"/>
      <c r="LAE257" s="224"/>
      <c r="LAF257" s="335"/>
      <c r="LAG257" s="335"/>
      <c r="LAH257" s="224"/>
      <c r="LAI257" s="372"/>
      <c r="LAJ257" s="372"/>
      <c r="LAK257" s="333"/>
      <c r="LAL257" s="334"/>
      <c r="LAM257" s="372"/>
      <c r="LAN257" s="224"/>
      <c r="LAO257" s="224"/>
      <c r="LAP257" s="335"/>
      <c r="LAQ257" s="335"/>
      <c r="LAR257" s="224"/>
      <c r="LAS257" s="372"/>
      <c r="LAT257" s="372"/>
      <c r="LAU257" s="333"/>
      <c r="LAV257" s="334"/>
      <c r="LAW257" s="372"/>
      <c r="LAX257" s="224"/>
      <c r="LAY257" s="224"/>
      <c r="LAZ257" s="335"/>
      <c r="LBA257" s="335"/>
      <c r="LBB257" s="224"/>
      <c r="LBC257" s="372"/>
      <c r="LBD257" s="372"/>
      <c r="LBE257" s="333"/>
      <c r="LBF257" s="334"/>
      <c r="LBG257" s="372"/>
      <c r="LBH257" s="224"/>
      <c r="LBI257" s="224"/>
      <c r="LBJ257" s="335"/>
      <c r="LBK257" s="335"/>
      <c r="LBL257" s="224"/>
      <c r="LBM257" s="372"/>
      <c r="LBN257" s="372"/>
      <c r="LBO257" s="333"/>
      <c r="LBP257" s="334"/>
      <c r="LBQ257" s="372"/>
      <c r="LBR257" s="224"/>
      <c r="LBS257" s="224"/>
      <c r="LBT257" s="335"/>
      <c r="LBU257" s="335"/>
      <c r="LBV257" s="224"/>
      <c r="LBW257" s="372"/>
      <c r="LBX257" s="372"/>
      <c r="LBY257" s="333"/>
      <c r="LBZ257" s="334"/>
      <c r="LCA257" s="372"/>
      <c r="LCB257" s="224"/>
      <c r="LCC257" s="224"/>
      <c r="LCD257" s="335"/>
      <c r="LCE257" s="335"/>
      <c r="LCF257" s="224"/>
      <c r="LCG257" s="372"/>
      <c r="LCH257" s="372"/>
      <c r="LCI257" s="333"/>
      <c r="LCJ257" s="334"/>
      <c r="LCK257" s="372"/>
      <c r="LCL257" s="224"/>
      <c r="LCM257" s="224"/>
      <c r="LCN257" s="335"/>
      <c r="LCO257" s="335"/>
      <c r="LCP257" s="224"/>
      <c r="LCQ257" s="372"/>
      <c r="LCR257" s="372"/>
      <c r="LCS257" s="333"/>
      <c r="LCT257" s="334"/>
      <c r="LCU257" s="372"/>
      <c r="LCV257" s="224"/>
      <c r="LCW257" s="224"/>
      <c r="LCX257" s="335"/>
      <c r="LCY257" s="335"/>
      <c r="LCZ257" s="224"/>
      <c r="LDA257" s="372"/>
      <c r="LDB257" s="372"/>
      <c r="LDC257" s="333"/>
      <c r="LDD257" s="334"/>
      <c r="LDE257" s="372"/>
      <c r="LDF257" s="224"/>
      <c r="LDG257" s="224"/>
      <c r="LDH257" s="335"/>
      <c r="LDI257" s="335"/>
      <c r="LDJ257" s="224"/>
      <c r="LDK257" s="372"/>
      <c r="LDL257" s="372"/>
      <c r="LDM257" s="333"/>
      <c r="LDN257" s="334"/>
      <c r="LDO257" s="372"/>
      <c r="LDP257" s="224"/>
      <c r="LDQ257" s="224"/>
      <c r="LDR257" s="335"/>
      <c r="LDS257" s="335"/>
      <c r="LDT257" s="224"/>
      <c r="LDU257" s="372"/>
      <c r="LDV257" s="372"/>
      <c r="LDW257" s="333"/>
      <c r="LDX257" s="334"/>
      <c r="LDY257" s="372"/>
      <c r="LDZ257" s="224"/>
      <c r="LEA257" s="224"/>
      <c r="LEB257" s="335"/>
      <c r="LEC257" s="335"/>
      <c r="LED257" s="224"/>
      <c r="LEE257" s="372"/>
      <c r="LEF257" s="372"/>
      <c r="LEG257" s="333"/>
      <c r="LEH257" s="334"/>
      <c r="LEI257" s="372"/>
      <c r="LEJ257" s="224"/>
      <c r="LEK257" s="224"/>
      <c r="LEL257" s="335"/>
      <c r="LEM257" s="335"/>
      <c r="LEN257" s="224"/>
      <c r="LEO257" s="372"/>
      <c r="LEP257" s="372"/>
      <c r="LEQ257" s="333"/>
      <c r="LER257" s="334"/>
      <c r="LES257" s="372"/>
      <c r="LET257" s="224"/>
      <c r="LEU257" s="224"/>
      <c r="LEV257" s="335"/>
      <c r="LEW257" s="335"/>
      <c r="LEX257" s="224"/>
      <c r="LEY257" s="372"/>
      <c r="LEZ257" s="372"/>
      <c r="LFA257" s="333"/>
      <c r="LFB257" s="334"/>
      <c r="LFC257" s="372"/>
      <c r="LFD257" s="224"/>
      <c r="LFE257" s="224"/>
      <c r="LFF257" s="335"/>
      <c r="LFG257" s="335"/>
      <c r="LFH257" s="224"/>
      <c r="LFI257" s="372"/>
      <c r="LFJ257" s="372"/>
      <c r="LFK257" s="333"/>
      <c r="LFL257" s="334"/>
      <c r="LFM257" s="372"/>
      <c r="LFN257" s="224"/>
      <c r="LFO257" s="224"/>
      <c r="LFP257" s="335"/>
      <c r="LFQ257" s="335"/>
      <c r="LFR257" s="224"/>
      <c r="LFS257" s="372"/>
      <c r="LFT257" s="372"/>
      <c r="LFU257" s="333"/>
      <c r="LFV257" s="334"/>
      <c r="LFW257" s="372"/>
      <c r="LFX257" s="224"/>
      <c r="LFY257" s="224"/>
      <c r="LFZ257" s="335"/>
      <c r="LGA257" s="335"/>
      <c r="LGB257" s="224"/>
      <c r="LGC257" s="372"/>
      <c r="LGD257" s="372"/>
      <c r="LGE257" s="333"/>
      <c r="LGF257" s="334"/>
      <c r="LGG257" s="372"/>
      <c r="LGH257" s="224"/>
      <c r="LGI257" s="224"/>
      <c r="LGJ257" s="335"/>
      <c r="LGK257" s="335"/>
      <c r="LGL257" s="224"/>
      <c r="LGM257" s="372"/>
      <c r="LGN257" s="372"/>
      <c r="LGO257" s="333"/>
      <c r="LGP257" s="334"/>
      <c r="LGQ257" s="372"/>
      <c r="LGR257" s="224"/>
      <c r="LGS257" s="224"/>
      <c r="LGT257" s="335"/>
      <c r="LGU257" s="335"/>
      <c r="LGV257" s="224"/>
      <c r="LGW257" s="372"/>
      <c r="LGX257" s="372"/>
      <c r="LGY257" s="333"/>
      <c r="LGZ257" s="334"/>
      <c r="LHA257" s="372"/>
      <c r="LHB257" s="224"/>
      <c r="LHC257" s="224"/>
      <c r="LHD257" s="335"/>
      <c r="LHE257" s="335"/>
      <c r="LHF257" s="224"/>
      <c r="LHG257" s="372"/>
      <c r="LHH257" s="372"/>
      <c r="LHI257" s="333"/>
      <c r="LHJ257" s="334"/>
      <c r="LHK257" s="372"/>
      <c r="LHL257" s="224"/>
      <c r="LHM257" s="224"/>
      <c r="LHN257" s="335"/>
      <c r="LHO257" s="335"/>
      <c r="LHP257" s="224"/>
      <c r="LHQ257" s="372"/>
      <c r="LHR257" s="372"/>
      <c r="LHS257" s="333"/>
      <c r="LHT257" s="334"/>
      <c r="LHU257" s="372"/>
      <c r="LHV257" s="224"/>
      <c r="LHW257" s="224"/>
      <c r="LHX257" s="335"/>
      <c r="LHY257" s="335"/>
      <c r="LHZ257" s="224"/>
      <c r="LIA257" s="372"/>
      <c r="LIB257" s="372"/>
      <c r="LIC257" s="333"/>
      <c r="LID257" s="334"/>
      <c r="LIE257" s="372"/>
      <c r="LIF257" s="224"/>
      <c r="LIG257" s="224"/>
      <c r="LIH257" s="335"/>
      <c r="LII257" s="335"/>
      <c r="LIJ257" s="224"/>
      <c r="LIK257" s="372"/>
      <c r="LIL257" s="372"/>
      <c r="LIM257" s="333"/>
      <c r="LIN257" s="334"/>
      <c r="LIO257" s="372"/>
      <c r="LIP257" s="224"/>
      <c r="LIQ257" s="224"/>
      <c r="LIR257" s="335"/>
      <c r="LIS257" s="335"/>
      <c r="LIT257" s="224"/>
      <c r="LIU257" s="372"/>
      <c r="LIV257" s="372"/>
      <c r="LIW257" s="333"/>
      <c r="LIX257" s="334"/>
      <c r="LIY257" s="372"/>
      <c r="LIZ257" s="224"/>
      <c r="LJA257" s="224"/>
      <c r="LJB257" s="335"/>
      <c r="LJC257" s="335"/>
      <c r="LJD257" s="224"/>
      <c r="LJE257" s="372"/>
      <c r="LJF257" s="372"/>
      <c r="LJG257" s="333"/>
      <c r="LJH257" s="334"/>
      <c r="LJI257" s="372"/>
      <c r="LJJ257" s="224"/>
      <c r="LJK257" s="224"/>
      <c r="LJL257" s="335"/>
      <c r="LJM257" s="335"/>
      <c r="LJN257" s="224"/>
      <c r="LJO257" s="372"/>
      <c r="LJP257" s="372"/>
      <c r="LJQ257" s="333"/>
      <c r="LJR257" s="334"/>
      <c r="LJS257" s="372"/>
      <c r="LJT257" s="224"/>
      <c r="LJU257" s="224"/>
      <c r="LJV257" s="335"/>
      <c r="LJW257" s="335"/>
      <c r="LJX257" s="224"/>
      <c r="LJY257" s="372"/>
      <c r="LJZ257" s="372"/>
      <c r="LKA257" s="333"/>
      <c r="LKB257" s="334"/>
      <c r="LKC257" s="372"/>
      <c r="LKD257" s="224"/>
      <c r="LKE257" s="224"/>
      <c r="LKF257" s="335"/>
      <c r="LKG257" s="335"/>
      <c r="LKH257" s="224"/>
      <c r="LKI257" s="372"/>
      <c r="LKJ257" s="372"/>
      <c r="LKK257" s="333"/>
      <c r="LKL257" s="334"/>
      <c r="LKM257" s="372"/>
      <c r="LKN257" s="224"/>
      <c r="LKO257" s="224"/>
      <c r="LKP257" s="335"/>
      <c r="LKQ257" s="335"/>
      <c r="LKR257" s="224"/>
      <c r="LKS257" s="372"/>
      <c r="LKT257" s="372"/>
      <c r="LKU257" s="333"/>
      <c r="LKV257" s="334"/>
      <c r="LKW257" s="372"/>
      <c r="LKX257" s="224"/>
      <c r="LKY257" s="224"/>
      <c r="LKZ257" s="335"/>
      <c r="LLA257" s="335"/>
      <c r="LLB257" s="224"/>
      <c r="LLC257" s="372"/>
      <c r="LLD257" s="372"/>
      <c r="LLE257" s="333"/>
      <c r="LLF257" s="334"/>
      <c r="LLG257" s="372"/>
      <c r="LLH257" s="224"/>
      <c r="LLI257" s="224"/>
      <c r="LLJ257" s="335"/>
      <c r="LLK257" s="335"/>
      <c r="LLL257" s="224"/>
      <c r="LLM257" s="372"/>
      <c r="LLN257" s="372"/>
      <c r="LLO257" s="333"/>
      <c r="LLP257" s="334"/>
      <c r="LLQ257" s="372"/>
      <c r="LLR257" s="224"/>
      <c r="LLS257" s="224"/>
      <c r="LLT257" s="335"/>
      <c r="LLU257" s="335"/>
      <c r="LLV257" s="224"/>
      <c r="LLW257" s="372"/>
      <c r="LLX257" s="372"/>
      <c r="LLY257" s="333"/>
      <c r="LLZ257" s="334"/>
      <c r="LMA257" s="372"/>
      <c r="LMB257" s="224"/>
      <c r="LMC257" s="224"/>
      <c r="LMD257" s="335"/>
      <c r="LME257" s="335"/>
      <c r="LMF257" s="224"/>
      <c r="LMG257" s="372"/>
      <c r="LMH257" s="372"/>
      <c r="LMI257" s="333"/>
      <c r="LMJ257" s="334"/>
      <c r="LMK257" s="372"/>
      <c r="LML257" s="224"/>
      <c r="LMM257" s="224"/>
      <c r="LMN257" s="335"/>
      <c r="LMO257" s="335"/>
      <c r="LMP257" s="224"/>
      <c r="LMQ257" s="372"/>
      <c r="LMR257" s="372"/>
      <c r="LMS257" s="333"/>
      <c r="LMT257" s="334"/>
      <c r="LMU257" s="372"/>
      <c r="LMV257" s="224"/>
      <c r="LMW257" s="224"/>
      <c r="LMX257" s="335"/>
      <c r="LMY257" s="335"/>
      <c r="LMZ257" s="224"/>
      <c r="LNA257" s="372"/>
      <c r="LNB257" s="372"/>
      <c r="LNC257" s="333"/>
      <c r="LND257" s="334"/>
      <c r="LNE257" s="372"/>
      <c r="LNF257" s="224"/>
      <c r="LNG257" s="224"/>
      <c r="LNH257" s="335"/>
      <c r="LNI257" s="335"/>
      <c r="LNJ257" s="224"/>
      <c r="LNK257" s="372"/>
      <c r="LNL257" s="372"/>
      <c r="LNM257" s="333"/>
      <c r="LNN257" s="334"/>
      <c r="LNO257" s="372"/>
      <c r="LNP257" s="224"/>
      <c r="LNQ257" s="224"/>
      <c r="LNR257" s="335"/>
      <c r="LNS257" s="335"/>
      <c r="LNT257" s="224"/>
      <c r="LNU257" s="372"/>
      <c r="LNV257" s="372"/>
      <c r="LNW257" s="333"/>
      <c r="LNX257" s="334"/>
      <c r="LNY257" s="372"/>
      <c r="LNZ257" s="224"/>
      <c r="LOA257" s="224"/>
      <c r="LOB257" s="335"/>
      <c r="LOC257" s="335"/>
      <c r="LOD257" s="224"/>
      <c r="LOE257" s="372"/>
      <c r="LOF257" s="372"/>
      <c r="LOG257" s="333"/>
      <c r="LOH257" s="334"/>
      <c r="LOI257" s="372"/>
      <c r="LOJ257" s="224"/>
      <c r="LOK257" s="224"/>
      <c r="LOL257" s="335"/>
      <c r="LOM257" s="335"/>
      <c r="LON257" s="224"/>
      <c r="LOO257" s="372"/>
      <c r="LOP257" s="372"/>
      <c r="LOQ257" s="333"/>
      <c r="LOR257" s="334"/>
      <c r="LOS257" s="372"/>
      <c r="LOT257" s="224"/>
      <c r="LOU257" s="224"/>
      <c r="LOV257" s="335"/>
      <c r="LOW257" s="335"/>
      <c r="LOX257" s="224"/>
      <c r="LOY257" s="372"/>
      <c r="LOZ257" s="372"/>
      <c r="LPA257" s="333"/>
      <c r="LPB257" s="334"/>
      <c r="LPC257" s="372"/>
      <c r="LPD257" s="224"/>
      <c r="LPE257" s="224"/>
      <c r="LPF257" s="335"/>
      <c r="LPG257" s="335"/>
      <c r="LPH257" s="224"/>
      <c r="LPI257" s="372"/>
      <c r="LPJ257" s="372"/>
      <c r="LPK257" s="333"/>
      <c r="LPL257" s="334"/>
      <c r="LPM257" s="372"/>
      <c r="LPN257" s="224"/>
      <c r="LPO257" s="224"/>
      <c r="LPP257" s="335"/>
      <c r="LPQ257" s="335"/>
      <c r="LPR257" s="224"/>
      <c r="LPS257" s="372"/>
      <c r="LPT257" s="372"/>
      <c r="LPU257" s="333"/>
      <c r="LPV257" s="334"/>
      <c r="LPW257" s="372"/>
      <c r="LPX257" s="224"/>
      <c r="LPY257" s="224"/>
      <c r="LPZ257" s="335"/>
      <c r="LQA257" s="335"/>
      <c r="LQB257" s="224"/>
      <c r="LQC257" s="372"/>
      <c r="LQD257" s="372"/>
      <c r="LQE257" s="333"/>
      <c r="LQF257" s="334"/>
      <c r="LQG257" s="372"/>
      <c r="LQH257" s="224"/>
      <c r="LQI257" s="224"/>
      <c r="LQJ257" s="335"/>
      <c r="LQK257" s="335"/>
      <c r="LQL257" s="224"/>
      <c r="LQM257" s="372"/>
      <c r="LQN257" s="372"/>
      <c r="LQO257" s="333"/>
      <c r="LQP257" s="334"/>
      <c r="LQQ257" s="372"/>
      <c r="LQR257" s="224"/>
      <c r="LQS257" s="224"/>
      <c r="LQT257" s="335"/>
      <c r="LQU257" s="335"/>
      <c r="LQV257" s="224"/>
      <c r="LQW257" s="372"/>
      <c r="LQX257" s="372"/>
      <c r="LQY257" s="333"/>
      <c r="LQZ257" s="334"/>
      <c r="LRA257" s="372"/>
      <c r="LRB257" s="224"/>
      <c r="LRC257" s="224"/>
      <c r="LRD257" s="335"/>
      <c r="LRE257" s="335"/>
      <c r="LRF257" s="224"/>
      <c r="LRG257" s="372"/>
      <c r="LRH257" s="372"/>
      <c r="LRI257" s="333"/>
      <c r="LRJ257" s="334"/>
      <c r="LRK257" s="372"/>
      <c r="LRL257" s="224"/>
      <c r="LRM257" s="224"/>
      <c r="LRN257" s="335"/>
      <c r="LRO257" s="335"/>
      <c r="LRP257" s="224"/>
      <c r="LRQ257" s="372"/>
      <c r="LRR257" s="372"/>
      <c r="LRS257" s="333"/>
      <c r="LRT257" s="334"/>
      <c r="LRU257" s="372"/>
      <c r="LRV257" s="224"/>
      <c r="LRW257" s="224"/>
      <c r="LRX257" s="335"/>
      <c r="LRY257" s="335"/>
      <c r="LRZ257" s="224"/>
      <c r="LSA257" s="372"/>
      <c r="LSB257" s="372"/>
      <c r="LSC257" s="333"/>
      <c r="LSD257" s="334"/>
      <c r="LSE257" s="372"/>
      <c r="LSF257" s="224"/>
      <c r="LSG257" s="224"/>
      <c r="LSH257" s="335"/>
      <c r="LSI257" s="335"/>
      <c r="LSJ257" s="224"/>
      <c r="LSK257" s="372"/>
      <c r="LSL257" s="372"/>
      <c r="LSM257" s="333"/>
      <c r="LSN257" s="334"/>
      <c r="LSO257" s="372"/>
      <c r="LSP257" s="224"/>
      <c r="LSQ257" s="224"/>
      <c r="LSR257" s="335"/>
      <c r="LSS257" s="335"/>
      <c r="LST257" s="224"/>
      <c r="LSU257" s="372"/>
      <c r="LSV257" s="372"/>
      <c r="LSW257" s="333"/>
      <c r="LSX257" s="334"/>
      <c r="LSY257" s="372"/>
      <c r="LSZ257" s="224"/>
      <c r="LTA257" s="224"/>
      <c r="LTB257" s="335"/>
      <c r="LTC257" s="335"/>
      <c r="LTD257" s="224"/>
      <c r="LTE257" s="372"/>
      <c r="LTF257" s="372"/>
      <c r="LTG257" s="333"/>
      <c r="LTH257" s="334"/>
      <c r="LTI257" s="372"/>
      <c r="LTJ257" s="224"/>
      <c r="LTK257" s="224"/>
      <c r="LTL257" s="335"/>
      <c r="LTM257" s="335"/>
      <c r="LTN257" s="224"/>
      <c r="LTO257" s="372"/>
      <c r="LTP257" s="372"/>
      <c r="LTQ257" s="333"/>
      <c r="LTR257" s="334"/>
      <c r="LTS257" s="372"/>
      <c r="LTT257" s="224"/>
      <c r="LTU257" s="224"/>
      <c r="LTV257" s="335"/>
      <c r="LTW257" s="335"/>
      <c r="LTX257" s="224"/>
      <c r="LTY257" s="372"/>
      <c r="LTZ257" s="372"/>
      <c r="LUA257" s="333"/>
      <c r="LUB257" s="334"/>
      <c r="LUC257" s="372"/>
      <c r="LUD257" s="224"/>
      <c r="LUE257" s="224"/>
      <c r="LUF257" s="335"/>
      <c r="LUG257" s="335"/>
      <c r="LUH257" s="224"/>
      <c r="LUI257" s="372"/>
      <c r="LUJ257" s="372"/>
      <c r="LUK257" s="333"/>
      <c r="LUL257" s="334"/>
      <c r="LUM257" s="372"/>
      <c r="LUN257" s="224"/>
      <c r="LUO257" s="224"/>
      <c r="LUP257" s="335"/>
      <c r="LUQ257" s="335"/>
      <c r="LUR257" s="224"/>
      <c r="LUS257" s="372"/>
      <c r="LUT257" s="372"/>
      <c r="LUU257" s="333"/>
      <c r="LUV257" s="334"/>
      <c r="LUW257" s="372"/>
      <c r="LUX257" s="224"/>
      <c r="LUY257" s="224"/>
      <c r="LUZ257" s="335"/>
      <c r="LVA257" s="335"/>
      <c r="LVB257" s="224"/>
      <c r="LVC257" s="372"/>
      <c r="LVD257" s="372"/>
      <c r="LVE257" s="333"/>
      <c r="LVF257" s="334"/>
      <c r="LVG257" s="372"/>
      <c r="LVH257" s="224"/>
      <c r="LVI257" s="224"/>
      <c r="LVJ257" s="335"/>
      <c r="LVK257" s="335"/>
      <c r="LVL257" s="224"/>
      <c r="LVM257" s="372"/>
      <c r="LVN257" s="372"/>
      <c r="LVO257" s="333"/>
      <c r="LVP257" s="334"/>
      <c r="LVQ257" s="372"/>
      <c r="LVR257" s="224"/>
      <c r="LVS257" s="224"/>
      <c r="LVT257" s="335"/>
      <c r="LVU257" s="335"/>
      <c r="LVV257" s="224"/>
      <c r="LVW257" s="372"/>
      <c r="LVX257" s="372"/>
      <c r="LVY257" s="333"/>
      <c r="LVZ257" s="334"/>
      <c r="LWA257" s="372"/>
      <c r="LWB257" s="224"/>
      <c r="LWC257" s="224"/>
      <c r="LWD257" s="335"/>
      <c r="LWE257" s="335"/>
      <c r="LWF257" s="224"/>
      <c r="LWG257" s="372"/>
      <c r="LWH257" s="372"/>
      <c r="LWI257" s="333"/>
      <c r="LWJ257" s="334"/>
      <c r="LWK257" s="372"/>
      <c r="LWL257" s="224"/>
      <c r="LWM257" s="224"/>
      <c r="LWN257" s="335"/>
      <c r="LWO257" s="335"/>
      <c r="LWP257" s="224"/>
      <c r="LWQ257" s="372"/>
      <c r="LWR257" s="372"/>
      <c r="LWS257" s="333"/>
      <c r="LWT257" s="334"/>
      <c r="LWU257" s="372"/>
      <c r="LWV257" s="224"/>
      <c r="LWW257" s="224"/>
      <c r="LWX257" s="335"/>
      <c r="LWY257" s="335"/>
      <c r="LWZ257" s="224"/>
      <c r="LXA257" s="372"/>
      <c r="LXB257" s="372"/>
      <c r="LXC257" s="333"/>
      <c r="LXD257" s="334"/>
      <c r="LXE257" s="372"/>
      <c r="LXF257" s="224"/>
      <c r="LXG257" s="224"/>
      <c r="LXH257" s="335"/>
      <c r="LXI257" s="335"/>
      <c r="LXJ257" s="224"/>
      <c r="LXK257" s="372"/>
      <c r="LXL257" s="372"/>
      <c r="LXM257" s="333"/>
      <c r="LXN257" s="334"/>
      <c r="LXO257" s="372"/>
      <c r="LXP257" s="224"/>
      <c r="LXQ257" s="224"/>
      <c r="LXR257" s="335"/>
      <c r="LXS257" s="335"/>
      <c r="LXT257" s="224"/>
      <c r="LXU257" s="372"/>
      <c r="LXV257" s="372"/>
      <c r="LXW257" s="333"/>
      <c r="LXX257" s="334"/>
      <c r="LXY257" s="372"/>
      <c r="LXZ257" s="224"/>
      <c r="LYA257" s="224"/>
      <c r="LYB257" s="335"/>
      <c r="LYC257" s="335"/>
      <c r="LYD257" s="224"/>
      <c r="LYE257" s="372"/>
      <c r="LYF257" s="372"/>
      <c r="LYG257" s="333"/>
      <c r="LYH257" s="334"/>
      <c r="LYI257" s="372"/>
      <c r="LYJ257" s="224"/>
      <c r="LYK257" s="224"/>
      <c r="LYL257" s="335"/>
      <c r="LYM257" s="335"/>
      <c r="LYN257" s="224"/>
      <c r="LYO257" s="372"/>
      <c r="LYP257" s="372"/>
      <c r="LYQ257" s="333"/>
      <c r="LYR257" s="334"/>
      <c r="LYS257" s="372"/>
      <c r="LYT257" s="224"/>
      <c r="LYU257" s="224"/>
      <c r="LYV257" s="335"/>
      <c r="LYW257" s="335"/>
      <c r="LYX257" s="224"/>
      <c r="LYY257" s="372"/>
      <c r="LYZ257" s="372"/>
      <c r="LZA257" s="333"/>
      <c r="LZB257" s="334"/>
      <c r="LZC257" s="372"/>
      <c r="LZD257" s="224"/>
      <c r="LZE257" s="224"/>
      <c r="LZF257" s="335"/>
      <c r="LZG257" s="335"/>
      <c r="LZH257" s="224"/>
      <c r="LZI257" s="372"/>
      <c r="LZJ257" s="372"/>
      <c r="LZK257" s="333"/>
      <c r="LZL257" s="334"/>
      <c r="LZM257" s="372"/>
      <c r="LZN257" s="224"/>
      <c r="LZO257" s="224"/>
      <c r="LZP257" s="335"/>
      <c r="LZQ257" s="335"/>
      <c r="LZR257" s="224"/>
      <c r="LZS257" s="372"/>
      <c r="LZT257" s="372"/>
      <c r="LZU257" s="333"/>
      <c r="LZV257" s="334"/>
      <c r="LZW257" s="372"/>
      <c r="LZX257" s="224"/>
      <c r="LZY257" s="224"/>
      <c r="LZZ257" s="335"/>
      <c r="MAA257" s="335"/>
      <c r="MAB257" s="224"/>
      <c r="MAC257" s="372"/>
      <c r="MAD257" s="372"/>
      <c r="MAE257" s="333"/>
      <c r="MAF257" s="334"/>
      <c r="MAG257" s="372"/>
      <c r="MAH257" s="224"/>
      <c r="MAI257" s="224"/>
      <c r="MAJ257" s="335"/>
      <c r="MAK257" s="335"/>
      <c r="MAL257" s="224"/>
      <c r="MAM257" s="372"/>
      <c r="MAN257" s="372"/>
      <c r="MAO257" s="333"/>
      <c r="MAP257" s="334"/>
      <c r="MAQ257" s="372"/>
      <c r="MAR257" s="224"/>
      <c r="MAS257" s="224"/>
      <c r="MAT257" s="335"/>
      <c r="MAU257" s="335"/>
      <c r="MAV257" s="224"/>
      <c r="MAW257" s="372"/>
      <c r="MAX257" s="372"/>
      <c r="MAY257" s="333"/>
      <c r="MAZ257" s="334"/>
      <c r="MBA257" s="372"/>
      <c r="MBB257" s="224"/>
      <c r="MBC257" s="224"/>
      <c r="MBD257" s="335"/>
      <c r="MBE257" s="335"/>
      <c r="MBF257" s="224"/>
      <c r="MBG257" s="372"/>
      <c r="MBH257" s="372"/>
      <c r="MBI257" s="333"/>
      <c r="MBJ257" s="334"/>
      <c r="MBK257" s="372"/>
      <c r="MBL257" s="224"/>
      <c r="MBM257" s="224"/>
      <c r="MBN257" s="335"/>
      <c r="MBO257" s="335"/>
      <c r="MBP257" s="224"/>
      <c r="MBQ257" s="372"/>
      <c r="MBR257" s="372"/>
      <c r="MBS257" s="333"/>
      <c r="MBT257" s="334"/>
      <c r="MBU257" s="372"/>
      <c r="MBV257" s="224"/>
      <c r="MBW257" s="224"/>
      <c r="MBX257" s="335"/>
      <c r="MBY257" s="335"/>
      <c r="MBZ257" s="224"/>
      <c r="MCA257" s="372"/>
      <c r="MCB257" s="372"/>
      <c r="MCC257" s="333"/>
      <c r="MCD257" s="334"/>
      <c r="MCE257" s="372"/>
      <c r="MCF257" s="224"/>
      <c r="MCG257" s="224"/>
      <c r="MCH257" s="335"/>
      <c r="MCI257" s="335"/>
      <c r="MCJ257" s="224"/>
      <c r="MCK257" s="372"/>
      <c r="MCL257" s="372"/>
      <c r="MCM257" s="333"/>
      <c r="MCN257" s="334"/>
      <c r="MCO257" s="372"/>
      <c r="MCP257" s="224"/>
      <c r="MCQ257" s="224"/>
      <c r="MCR257" s="335"/>
      <c r="MCS257" s="335"/>
      <c r="MCT257" s="224"/>
      <c r="MCU257" s="372"/>
      <c r="MCV257" s="372"/>
      <c r="MCW257" s="333"/>
      <c r="MCX257" s="334"/>
      <c r="MCY257" s="372"/>
      <c r="MCZ257" s="224"/>
      <c r="MDA257" s="224"/>
      <c r="MDB257" s="335"/>
      <c r="MDC257" s="335"/>
      <c r="MDD257" s="224"/>
      <c r="MDE257" s="372"/>
      <c r="MDF257" s="372"/>
      <c r="MDG257" s="333"/>
      <c r="MDH257" s="334"/>
      <c r="MDI257" s="372"/>
      <c r="MDJ257" s="224"/>
      <c r="MDK257" s="224"/>
      <c r="MDL257" s="335"/>
      <c r="MDM257" s="335"/>
      <c r="MDN257" s="224"/>
      <c r="MDO257" s="372"/>
      <c r="MDP257" s="372"/>
      <c r="MDQ257" s="333"/>
      <c r="MDR257" s="334"/>
      <c r="MDS257" s="372"/>
      <c r="MDT257" s="224"/>
      <c r="MDU257" s="224"/>
      <c r="MDV257" s="335"/>
      <c r="MDW257" s="335"/>
      <c r="MDX257" s="224"/>
      <c r="MDY257" s="372"/>
      <c r="MDZ257" s="372"/>
      <c r="MEA257" s="333"/>
      <c r="MEB257" s="334"/>
      <c r="MEC257" s="372"/>
      <c r="MED257" s="224"/>
      <c r="MEE257" s="224"/>
      <c r="MEF257" s="335"/>
      <c r="MEG257" s="335"/>
      <c r="MEH257" s="224"/>
      <c r="MEI257" s="372"/>
      <c r="MEJ257" s="372"/>
      <c r="MEK257" s="333"/>
      <c r="MEL257" s="334"/>
      <c r="MEM257" s="372"/>
      <c r="MEN257" s="224"/>
      <c r="MEO257" s="224"/>
      <c r="MEP257" s="335"/>
      <c r="MEQ257" s="335"/>
      <c r="MER257" s="224"/>
      <c r="MES257" s="372"/>
      <c r="MET257" s="372"/>
      <c r="MEU257" s="333"/>
      <c r="MEV257" s="334"/>
      <c r="MEW257" s="372"/>
      <c r="MEX257" s="224"/>
      <c r="MEY257" s="224"/>
      <c r="MEZ257" s="335"/>
      <c r="MFA257" s="335"/>
      <c r="MFB257" s="224"/>
      <c r="MFC257" s="372"/>
      <c r="MFD257" s="372"/>
      <c r="MFE257" s="333"/>
      <c r="MFF257" s="334"/>
      <c r="MFG257" s="372"/>
      <c r="MFH257" s="224"/>
      <c r="MFI257" s="224"/>
      <c r="MFJ257" s="335"/>
      <c r="MFK257" s="335"/>
      <c r="MFL257" s="224"/>
      <c r="MFM257" s="372"/>
      <c r="MFN257" s="372"/>
      <c r="MFO257" s="333"/>
      <c r="MFP257" s="334"/>
      <c r="MFQ257" s="372"/>
      <c r="MFR257" s="224"/>
      <c r="MFS257" s="224"/>
      <c r="MFT257" s="335"/>
      <c r="MFU257" s="335"/>
      <c r="MFV257" s="224"/>
      <c r="MFW257" s="372"/>
      <c r="MFX257" s="372"/>
      <c r="MFY257" s="333"/>
      <c r="MFZ257" s="334"/>
      <c r="MGA257" s="372"/>
      <c r="MGB257" s="224"/>
      <c r="MGC257" s="224"/>
      <c r="MGD257" s="335"/>
      <c r="MGE257" s="335"/>
      <c r="MGF257" s="224"/>
      <c r="MGG257" s="372"/>
      <c r="MGH257" s="372"/>
      <c r="MGI257" s="333"/>
      <c r="MGJ257" s="334"/>
      <c r="MGK257" s="372"/>
      <c r="MGL257" s="224"/>
      <c r="MGM257" s="224"/>
      <c r="MGN257" s="335"/>
      <c r="MGO257" s="335"/>
      <c r="MGP257" s="224"/>
      <c r="MGQ257" s="372"/>
      <c r="MGR257" s="372"/>
      <c r="MGS257" s="333"/>
      <c r="MGT257" s="334"/>
      <c r="MGU257" s="372"/>
      <c r="MGV257" s="224"/>
      <c r="MGW257" s="224"/>
      <c r="MGX257" s="335"/>
      <c r="MGY257" s="335"/>
      <c r="MGZ257" s="224"/>
      <c r="MHA257" s="372"/>
      <c r="MHB257" s="372"/>
      <c r="MHC257" s="333"/>
      <c r="MHD257" s="334"/>
      <c r="MHE257" s="372"/>
      <c r="MHF257" s="224"/>
      <c r="MHG257" s="224"/>
      <c r="MHH257" s="335"/>
      <c r="MHI257" s="335"/>
      <c r="MHJ257" s="224"/>
      <c r="MHK257" s="372"/>
      <c r="MHL257" s="372"/>
      <c r="MHM257" s="333"/>
      <c r="MHN257" s="334"/>
      <c r="MHO257" s="372"/>
      <c r="MHP257" s="224"/>
      <c r="MHQ257" s="224"/>
      <c r="MHR257" s="335"/>
      <c r="MHS257" s="335"/>
      <c r="MHT257" s="224"/>
      <c r="MHU257" s="372"/>
      <c r="MHV257" s="372"/>
      <c r="MHW257" s="333"/>
      <c r="MHX257" s="334"/>
      <c r="MHY257" s="372"/>
      <c r="MHZ257" s="224"/>
      <c r="MIA257" s="224"/>
      <c r="MIB257" s="335"/>
      <c r="MIC257" s="335"/>
      <c r="MID257" s="224"/>
      <c r="MIE257" s="372"/>
      <c r="MIF257" s="372"/>
      <c r="MIG257" s="333"/>
      <c r="MIH257" s="334"/>
      <c r="MII257" s="372"/>
      <c r="MIJ257" s="224"/>
      <c r="MIK257" s="224"/>
      <c r="MIL257" s="335"/>
      <c r="MIM257" s="335"/>
      <c r="MIN257" s="224"/>
      <c r="MIO257" s="372"/>
      <c r="MIP257" s="372"/>
      <c r="MIQ257" s="333"/>
      <c r="MIR257" s="334"/>
      <c r="MIS257" s="372"/>
      <c r="MIT257" s="224"/>
      <c r="MIU257" s="224"/>
      <c r="MIV257" s="335"/>
      <c r="MIW257" s="335"/>
      <c r="MIX257" s="224"/>
      <c r="MIY257" s="372"/>
      <c r="MIZ257" s="372"/>
      <c r="MJA257" s="333"/>
      <c r="MJB257" s="334"/>
      <c r="MJC257" s="372"/>
      <c r="MJD257" s="224"/>
      <c r="MJE257" s="224"/>
      <c r="MJF257" s="335"/>
      <c r="MJG257" s="335"/>
      <c r="MJH257" s="224"/>
      <c r="MJI257" s="372"/>
      <c r="MJJ257" s="372"/>
      <c r="MJK257" s="333"/>
      <c r="MJL257" s="334"/>
      <c r="MJM257" s="372"/>
      <c r="MJN257" s="224"/>
      <c r="MJO257" s="224"/>
      <c r="MJP257" s="335"/>
      <c r="MJQ257" s="335"/>
      <c r="MJR257" s="224"/>
      <c r="MJS257" s="372"/>
      <c r="MJT257" s="372"/>
      <c r="MJU257" s="333"/>
      <c r="MJV257" s="334"/>
      <c r="MJW257" s="372"/>
      <c r="MJX257" s="224"/>
      <c r="MJY257" s="224"/>
      <c r="MJZ257" s="335"/>
      <c r="MKA257" s="335"/>
      <c r="MKB257" s="224"/>
      <c r="MKC257" s="372"/>
      <c r="MKD257" s="372"/>
      <c r="MKE257" s="333"/>
      <c r="MKF257" s="334"/>
      <c r="MKG257" s="372"/>
      <c r="MKH257" s="224"/>
      <c r="MKI257" s="224"/>
      <c r="MKJ257" s="335"/>
      <c r="MKK257" s="335"/>
      <c r="MKL257" s="224"/>
      <c r="MKM257" s="372"/>
      <c r="MKN257" s="372"/>
      <c r="MKO257" s="333"/>
      <c r="MKP257" s="334"/>
      <c r="MKQ257" s="372"/>
      <c r="MKR257" s="224"/>
      <c r="MKS257" s="224"/>
      <c r="MKT257" s="335"/>
      <c r="MKU257" s="335"/>
      <c r="MKV257" s="224"/>
      <c r="MKW257" s="372"/>
      <c r="MKX257" s="372"/>
      <c r="MKY257" s="333"/>
      <c r="MKZ257" s="334"/>
      <c r="MLA257" s="372"/>
      <c r="MLB257" s="224"/>
      <c r="MLC257" s="224"/>
      <c r="MLD257" s="335"/>
      <c r="MLE257" s="335"/>
      <c r="MLF257" s="224"/>
      <c r="MLG257" s="372"/>
      <c r="MLH257" s="372"/>
      <c r="MLI257" s="333"/>
      <c r="MLJ257" s="334"/>
      <c r="MLK257" s="372"/>
      <c r="MLL257" s="224"/>
      <c r="MLM257" s="224"/>
      <c r="MLN257" s="335"/>
      <c r="MLO257" s="335"/>
      <c r="MLP257" s="224"/>
      <c r="MLQ257" s="372"/>
      <c r="MLR257" s="372"/>
      <c r="MLS257" s="333"/>
      <c r="MLT257" s="334"/>
      <c r="MLU257" s="372"/>
      <c r="MLV257" s="224"/>
      <c r="MLW257" s="224"/>
      <c r="MLX257" s="335"/>
      <c r="MLY257" s="335"/>
      <c r="MLZ257" s="224"/>
      <c r="MMA257" s="372"/>
      <c r="MMB257" s="372"/>
      <c r="MMC257" s="333"/>
      <c r="MMD257" s="334"/>
      <c r="MME257" s="372"/>
      <c r="MMF257" s="224"/>
      <c r="MMG257" s="224"/>
      <c r="MMH257" s="335"/>
      <c r="MMI257" s="335"/>
      <c r="MMJ257" s="224"/>
      <c r="MMK257" s="372"/>
      <c r="MML257" s="372"/>
      <c r="MMM257" s="333"/>
      <c r="MMN257" s="334"/>
      <c r="MMO257" s="372"/>
      <c r="MMP257" s="224"/>
      <c r="MMQ257" s="224"/>
      <c r="MMR257" s="335"/>
      <c r="MMS257" s="335"/>
      <c r="MMT257" s="224"/>
      <c r="MMU257" s="372"/>
      <c r="MMV257" s="372"/>
      <c r="MMW257" s="333"/>
      <c r="MMX257" s="334"/>
      <c r="MMY257" s="372"/>
      <c r="MMZ257" s="224"/>
      <c r="MNA257" s="224"/>
      <c r="MNB257" s="335"/>
      <c r="MNC257" s="335"/>
      <c r="MND257" s="224"/>
      <c r="MNE257" s="372"/>
      <c r="MNF257" s="372"/>
      <c r="MNG257" s="333"/>
      <c r="MNH257" s="334"/>
      <c r="MNI257" s="372"/>
      <c r="MNJ257" s="224"/>
      <c r="MNK257" s="224"/>
      <c r="MNL257" s="335"/>
      <c r="MNM257" s="335"/>
      <c r="MNN257" s="224"/>
      <c r="MNO257" s="372"/>
      <c r="MNP257" s="372"/>
      <c r="MNQ257" s="333"/>
      <c r="MNR257" s="334"/>
      <c r="MNS257" s="372"/>
      <c r="MNT257" s="224"/>
      <c r="MNU257" s="224"/>
      <c r="MNV257" s="335"/>
      <c r="MNW257" s="335"/>
      <c r="MNX257" s="224"/>
      <c r="MNY257" s="372"/>
      <c r="MNZ257" s="372"/>
      <c r="MOA257" s="333"/>
      <c r="MOB257" s="334"/>
      <c r="MOC257" s="372"/>
      <c r="MOD257" s="224"/>
      <c r="MOE257" s="224"/>
      <c r="MOF257" s="335"/>
      <c r="MOG257" s="335"/>
      <c r="MOH257" s="224"/>
      <c r="MOI257" s="372"/>
      <c r="MOJ257" s="372"/>
      <c r="MOK257" s="333"/>
      <c r="MOL257" s="334"/>
      <c r="MOM257" s="372"/>
      <c r="MON257" s="224"/>
      <c r="MOO257" s="224"/>
      <c r="MOP257" s="335"/>
      <c r="MOQ257" s="335"/>
      <c r="MOR257" s="224"/>
      <c r="MOS257" s="372"/>
      <c r="MOT257" s="372"/>
      <c r="MOU257" s="333"/>
      <c r="MOV257" s="334"/>
      <c r="MOW257" s="372"/>
      <c r="MOX257" s="224"/>
      <c r="MOY257" s="224"/>
      <c r="MOZ257" s="335"/>
      <c r="MPA257" s="335"/>
      <c r="MPB257" s="224"/>
      <c r="MPC257" s="372"/>
      <c r="MPD257" s="372"/>
      <c r="MPE257" s="333"/>
      <c r="MPF257" s="334"/>
      <c r="MPG257" s="372"/>
      <c r="MPH257" s="224"/>
      <c r="MPI257" s="224"/>
      <c r="MPJ257" s="335"/>
      <c r="MPK257" s="335"/>
      <c r="MPL257" s="224"/>
      <c r="MPM257" s="372"/>
      <c r="MPN257" s="372"/>
      <c r="MPO257" s="333"/>
      <c r="MPP257" s="334"/>
      <c r="MPQ257" s="372"/>
      <c r="MPR257" s="224"/>
      <c r="MPS257" s="224"/>
      <c r="MPT257" s="335"/>
      <c r="MPU257" s="335"/>
      <c r="MPV257" s="224"/>
      <c r="MPW257" s="372"/>
      <c r="MPX257" s="372"/>
      <c r="MPY257" s="333"/>
      <c r="MPZ257" s="334"/>
      <c r="MQA257" s="372"/>
      <c r="MQB257" s="224"/>
      <c r="MQC257" s="224"/>
      <c r="MQD257" s="335"/>
      <c r="MQE257" s="335"/>
      <c r="MQF257" s="224"/>
      <c r="MQG257" s="372"/>
      <c r="MQH257" s="372"/>
      <c r="MQI257" s="333"/>
      <c r="MQJ257" s="334"/>
      <c r="MQK257" s="372"/>
      <c r="MQL257" s="224"/>
      <c r="MQM257" s="224"/>
      <c r="MQN257" s="335"/>
      <c r="MQO257" s="335"/>
      <c r="MQP257" s="224"/>
      <c r="MQQ257" s="372"/>
      <c r="MQR257" s="372"/>
      <c r="MQS257" s="333"/>
      <c r="MQT257" s="334"/>
      <c r="MQU257" s="372"/>
      <c r="MQV257" s="224"/>
      <c r="MQW257" s="224"/>
      <c r="MQX257" s="335"/>
      <c r="MQY257" s="335"/>
      <c r="MQZ257" s="224"/>
      <c r="MRA257" s="372"/>
      <c r="MRB257" s="372"/>
      <c r="MRC257" s="333"/>
      <c r="MRD257" s="334"/>
      <c r="MRE257" s="372"/>
      <c r="MRF257" s="224"/>
      <c r="MRG257" s="224"/>
      <c r="MRH257" s="335"/>
      <c r="MRI257" s="335"/>
      <c r="MRJ257" s="224"/>
      <c r="MRK257" s="372"/>
      <c r="MRL257" s="372"/>
      <c r="MRM257" s="333"/>
      <c r="MRN257" s="334"/>
      <c r="MRO257" s="372"/>
      <c r="MRP257" s="224"/>
      <c r="MRQ257" s="224"/>
      <c r="MRR257" s="335"/>
      <c r="MRS257" s="335"/>
      <c r="MRT257" s="224"/>
      <c r="MRU257" s="372"/>
      <c r="MRV257" s="372"/>
      <c r="MRW257" s="333"/>
      <c r="MRX257" s="334"/>
      <c r="MRY257" s="372"/>
      <c r="MRZ257" s="224"/>
      <c r="MSA257" s="224"/>
      <c r="MSB257" s="335"/>
      <c r="MSC257" s="335"/>
      <c r="MSD257" s="224"/>
      <c r="MSE257" s="372"/>
      <c r="MSF257" s="372"/>
      <c r="MSG257" s="333"/>
      <c r="MSH257" s="334"/>
      <c r="MSI257" s="372"/>
      <c r="MSJ257" s="224"/>
      <c r="MSK257" s="224"/>
      <c r="MSL257" s="335"/>
      <c r="MSM257" s="335"/>
      <c r="MSN257" s="224"/>
      <c r="MSO257" s="372"/>
      <c r="MSP257" s="372"/>
      <c r="MSQ257" s="333"/>
      <c r="MSR257" s="334"/>
      <c r="MSS257" s="372"/>
      <c r="MST257" s="224"/>
      <c r="MSU257" s="224"/>
      <c r="MSV257" s="335"/>
      <c r="MSW257" s="335"/>
      <c r="MSX257" s="224"/>
      <c r="MSY257" s="372"/>
      <c r="MSZ257" s="372"/>
      <c r="MTA257" s="333"/>
      <c r="MTB257" s="334"/>
      <c r="MTC257" s="372"/>
      <c r="MTD257" s="224"/>
      <c r="MTE257" s="224"/>
      <c r="MTF257" s="335"/>
      <c r="MTG257" s="335"/>
      <c r="MTH257" s="224"/>
      <c r="MTI257" s="372"/>
      <c r="MTJ257" s="372"/>
      <c r="MTK257" s="333"/>
      <c r="MTL257" s="334"/>
      <c r="MTM257" s="372"/>
      <c r="MTN257" s="224"/>
      <c r="MTO257" s="224"/>
      <c r="MTP257" s="335"/>
      <c r="MTQ257" s="335"/>
      <c r="MTR257" s="224"/>
      <c r="MTS257" s="372"/>
      <c r="MTT257" s="372"/>
      <c r="MTU257" s="333"/>
      <c r="MTV257" s="334"/>
      <c r="MTW257" s="372"/>
      <c r="MTX257" s="224"/>
      <c r="MTY257" s="224"/>
      <c r="MTZ257" s="335"/>
      <c r="MUA257" s="335"/>
      <c r="MUB257" s="224"/>
      <c r="MUC257" s="372"/>
      <c r="MUD257" s="372"/>
      <c r="MUE257" s="333"/>
      <c r="MUF257" s="334"/>
      <c r="MUG257" s="372"/>
      <c r="MUH257" s="224"/>
      <c r="MUI257" s="224"/>
      <c r="MUJ257" s="335"/>
      <c r="MUK257" s="335"/>
      <c r="MUL257" s="224"/>
      <c r="MUM257" s="372"/>
      <c r="MUN257" s="372"/>
      <c r="MUO257" s="333"/>
      <c r="MUP257" s="334"/>
      <c r="MUQ257" s="372"/>
      <c r="MUR257" s="224"/>
      <c r="MUS257" s="224"/>
      <c r="MUT257" s="335"/>
      <c r="MUU257" s="335"/>
      <c r="MUV257" s="224"/>
      <c r="MUW257" s="372"/>
      <c r="MUX257" s="372"/>
      <c r="MUY257" s="333"/>
      <c r="MUZ257" s="334"/>
      <c r="MVA257" s="372"/>
      <c r="MVB257" s="224"/>
      <c r="MVC257" s="224"/>
      <c r="MVD257" s="335"/>
      <c r="MVE257" s="335"/>
      <c r="MVF257" s="224"/>
      <c r="MVG257" s="372"/>
      <c r="MVH257" s="372"/>
      <c r="MVI257" s="333"/>
      <c r="MVJ257" s="334"/>
      <c r="MVK257" s="372"/>
      <c r="MVL257" s="224"/>
      <c r="MVM257" s="224"/>
      <c r="MVN257" s="335"/>
      <c r="MVO257" s="335"/>
      <c r="MVP257" s="224"/>
      <c r="MVQ257" s="372"/>
      <c r="MVR257" s="372"/>
      <c r="MVS257" s="333"/>
      <c r="MVT257" s="334"/>
      <c r="MVU257" s="372"/>
      <c r="MVV257" s="224"/>
      <c r="MVW257" s="224"/>
      <c r="MVX257" s="335"/>
      <c r="MVY257" s="335"/>
      <c r="MVZ257" s="224"/>
      <c r="MWA257" s="372"/>
      <c r="MWB257" s="372"/>
      <c r="MWC257" s="333"/>
      <c r="MWD257" s="334"/>
      <c r="MWE257" s="372"/>
      <c r="MWF257" s="224"/>
      <c r="MWG257" s="224"/>
      <c r="MWH257" s="335"/>
      <c r="MWI257" s="335"/>
      <c r="MWJ257" s="224"/>
      <c r="MWK257" s="372"/>
      <c r="MWL257" s="372"/>
      <c r="MWM257" s="333"/>
      <c r="MWN257" s="334"/>
      <c r="MWO257" s="372"/>
      <c r="MWP257" s="224"/>
      <c r="MWQ257" s="224"/>
      <c r="MWR257" s="335"/>
      <c r="MWS257" s="335"/>
      <c r="MWT257" s="224"/>
      <c r="MWU257" s="372"/>
      <c r="MWV257" s="372"/>
      <c r="MWW257" s="333"/>
      <c r="MWX257" s="334"/>
      <c r="MWY257" s="372"/>
      <c r="MWZ257" s="224"/>
      <c r="MXA257" s="224"/>
      <c r="MXB257" s="335"/>
      <c r="MXC257" s="335"/>
      <c r="MXD257" s="224"/>
      <c r="MXE257" s="372"/>
      <c r="MXF257" s="372"/>
      <c r="MXG257" s="333"/>
      <c r="MXH257" s="334"/>
      <c r="MXI257" s="372"/>
      <c r="MXJ257" s="224"/>
      <c r="MXK257" s="224"/>
      <c r="MXL257" s="335"/>
      <c r="MXM257" s="335"/>
      <c r="MXN257" s="224"/>
      <c r="MXO257" s="372"/>
      <c r="MXP257" s="372"/>
      <c r="MXQ257" s="333"/>
      <c r="MXR257" s="334"/>
      <c r="MXS257" s="372"/>
      <c r="MXT257" s="224"/>
      <c r="MXU257" s="224"/>
      <c r="MXV257" s="335"/>
      <c r="MXW257" s="335"/>
      <c r="MXX257" s="224"/>
      <c r="MXY257" s="372"/>
      <c r="MXZ257" s="372"/>
      <c r="MYA257" s="333"/>
      <c r="MYB257" s="334"/>
      <c r="MYC257" s="372"/>
      <c r="MYD257" s="224"/>
      <c r="MYE257" s="224"/>
      <c r="MYF257" s="335"/>
      <c r="MYG257" s="335"/>
      <c r="MYH257" s="224"/>
      <c r="MYI257" s="372"/>
      <c r="MYJ257" s="372"/>
      <c r="MYK257" s="333"/>
      <c r="MYL257" s="334"/>
      <c r="MYM257" s="372"/>
      <c r="MYN257" s="224"/>
      <c r="MYO257" s="224"/>
      <c r="MYP257" s="335"/>
      <c r="MYQ257" s="335"/>
      <c r="MYR257" s="224"/>
      <c r="MYS257" s="372"/>
      <c r="MYT257" s="372"/>
      <c r="MYU257" s="333"/>
      <c r="MYV257" s="334"/>
      <c r="MYW257" s="372"/>
      <c r="MYX257" s="224"/>
      <c r="MYY257" s="224"/>
      <c r="MYZ257" s="335"/>
      <c r="MZA257" s="335"/>
      <c r="MZB257" s="224"/>
      <c r="MZC257" s="372"/>
      <c r="MZD257" s="372"/>
      <c r="MZE257" s="333"/>
      <c r="MZF257" s="334"/>
      <c r="MZG257" s="372"/>
      <c r="MZH257" s="224"/>
      <c r="MZI257" s="224"/>
      <c r="MZJ257" s="335"/>
      <c r="MZK257" s="335"/>
      <c r="MZL257" s="224"/>
      <c r="MZM257" s="372"/>
      <c r="MZN257" s="372"/>
      <c r="MZO257" s="333"/>
      <c r="MZP257" s="334"/>
      <c r="MZQ257" s="372"/>
      <c r="MZR257" s="224"/>
      <c r="MZS257" s="224"/>
      <c r="MZT257" s="335"/>
      <c r="MZU257" s="335"/>
      <c r="MZV257" s="224"/>
      <c r="MZW257" s="372"/>
      <c r="MZX257" s="372"/>
      <c r="MZY257" s="333"/>
      <c r="MZZ257" s="334"/>
      <c r="NAA257" s="372"/>
      <c r="NAB257" s="224"/>
      <c r="NAC257" s="224"/>
      <c r="NAD257" s="335"/>
      <c r="NAE257" s="335"/>
      <c r="NAF257" s="224"/>
      <c r="NAG257" s="372"/>
      <c r="NAH257" s="372"/>
      <c r="NAI257" s="333"/>
      <c r="NAJ257" s="334"/>
      <c r="NAK257" s="372"/>
      <c r="NAL257" s="224"/>
      <c r="NAM257" s="224"/>
      <c r="NAN257" s="335"/>
      <c r="NAO257" s="335"/>
      <c r="NAP257" s="224"/>
      <c r="NAQ257" s="372"/>
      <c r="NAR257" s="372"/>
      <c r="NAS257" s="333"/>
      <c r="NAT257" s="334"/>
      <c r="NAU257" s="372"/>
      <c r="NAV257" s="224"/>
      <c r="NAW257" s="224"/>
      <c r="NAX257" s="335"/>
      <c r="NAY257" s="335"/>
      <c r="NAZ257" s="224"/>
      <c r="NBA257" s="372"/>
      <c r="NBB257" s="372"/>
      <c r="NBC257" s="333"/>
      <c r="NBD257" s="334"/>
      <c r="NBE257" s="372"/>
      <c r="NBF257" s="224"/>
      <c r="NBG257" s="224"/>
      <c r="NBH257" s="335"/>
      <c r="NBI257" s="335"/>
      <c r="NBJ257" s="224"/>
      <c r="NBK257" s="372"/>
      <c r="NBL257" s="372"/>
      <c r="NBM257" s="333"/>
      <c r="NBN257" s="334"/>
      <c r="NBO257" s="372"/>
      <c r="NBP257" s="224"/>
      <c r="NBQ257" s="224"/>
      <c r="NBR257" s="335"/>
      <c r="NBS257" s="335"/>
      <c r="NBT257" s="224"/>
      <c r="NBU257" s="372"/>
      <c r="NBV257" s="372"/>
      <c r="NBW257" s="333"/>
      <c r="NBX257" s="334"/>
      <c r="NBY257" s="372"/>
      <c r="NBZ257" s="224"/>
      <c r="NCA257" s="224"/>
      <c r="NCB257" s="335"/>
      <c r="NCC257" s="335"/>
      <c r="NCD257" s="224"/>
      <c r="NCE257" s="372"/>
      <c r="NCF257" s="372"/>
      <c r="NCG257" s="333"/>
      <c r="NCH257" s="334"/>
      <c r="NCI257" s="372"/>
      <c r="NCJ257" s="224"/>
      <c r="NCK257" s="224"/>
      <c r="NCL257" s="335"/>
      <c r="NCM257" s="335"/>
      <c r="NCN257" s="224"/>
      <c r="NCO257" s="372"/>
      <c r="NCP257" s="372"/>
      <c r="NCQ257" s="333"/>
      <c r="NCR257" s="334"/>
      <c r="NCS257" s="372"/>
      <c r="NCT257" s="224"/>
      <c r="NCU257" s="224"/>
      <c r="NCV257" s="335"/>
      <c r="NCW257" s="335"/>
      <c r="NCX257" s="224"/>
      <c r="NCY257" s="372"/>
      <c r="NCZ257" s="372"/>
      <c r="NDA257" s="333"/>
      <c r="NDB257" s="334"/>
      <c r="NDC257" s="372"/>
      <c r="NDD257" s="224"/>
      <c r="NDE257" s="224"/>
      <c r="NDF257" s="335"/>
      <c r="NDG257" s="335"/>
      <c r="NDH257" s="224"/>
      <c r="NDI257" s="372"/>
      <c r="NDJ257" s="372"/>
      <c r="NDK257" s="333"/>
      <c r="NDL257" s="334"/>
      <c r="NDM257" s="372"/>
      <c r="NDN257" s="224"/>
      <c r="NDO257" s="224"/>
      <c r="NDP257" s="335"/>
      <c r="NDQ257" s="335"/>
      <c r="NDR257" s="224"/>
      <c r="NDS257" s="372"/>
      <c r="NDT257" s="372"/>
      <c r="NDU257" s="333"/>
      <c r="NDV257" s="334"/>
      <c r="NDW257" s="372"/>
      <c r="NDX257" s="224"/>
      <c r="NDY257" s="224"/>
      <c r="NDZ257" s="335"/>
      <c r="NEA257" s="335"/>
      <c r="NEB257" s="224"/>
      <c r="NEC257" s="372"/>
      <c r="NED257" s="372"/>
      <c r="NEE257" s="333"/>
      <c r="NEF257" s="334"/>
      <c r="NEG257" s="372"/>
      <c r="NEH257" s="224"/>
      <c r="NEI257" s="224"/>
      <c r="NEJ257" s="335"/>
      <c r="NEK257" s="335"/>
      <c r="NEL257" s="224"/>
      <c r="NEM257" s="372"/>
      <c r="NEN257" s="372"/>
      <c r="NEO257" s="333"/>
      <c r="NEP257" s="334"/>
      <c r="NEQ257" s="372"/>
      <c r="NER257" s="224"/>
      <c r="NES257" s="224"/>
      <c r="NET257" s="335"/>
      <c r="NEU257" s="335"/>
      <c r="NEV257" s="224"/>
      <c r="NEW257" s="372"/>
      <c r="NEX257" s="372"/>
      <c r="NEY257" s="333"/>
      <c r="NEZ257" s="334"/>
      <c r="NFA257" s="372"/>
      <c r="NFB257" s="224"/>
      <c r="NFC257" s="224"/>
      <c r="NFD257" s="335"/>
      <c r="NFE257" s="335"/>
      <c r="NFF257" s="224"/>
      <c r="NFG257" s="372"/>
      <c r="NFH257" s="372"/>
      <c r="NFI257" s="333"/>
      <c r="NFJ257" s="334"/>
      <c r="NFK257" s="372"/>
      <c r="NFL257" s="224"/>
      <c r="NFM257" s="224"/>
      <c r="NFN257" s="335"/>
      <c r="NFO257" s="335"/>
      <c r="NFP257" s="224"/>
      <c r="NFQ257" s="372"/>
      <c r="NFR257" s="372"/>
      <c r="NFS257" s="333"/>
      <c r="NFT257" s="334"/>
      <c r="NFU257" s="372"/>
      <c r="NFV257" s="224"/>
      <c r="NFW257" s="224"/>
      <c r="NFX257" s="335"/>
      <c r="NFY257" s="335"/>
      <c r="NFZ257" s="224"/>
      <c r="NGA257" s="372"/>
      <c r="NGB257" s="372"/>
      <c r="NGC257" s="333"/>
      <c r="NGD257" s="334"/>
      <c r="NGE257" s="372"/>
      <c r="NGF257" s="224"/>
      <c r="NGG257" s="224"/>
      <c r="NGH257" s="335"/>
      <c r="NGI257" s="335"/>
      <c r="NGJ257" s="224"/>
      <c r="NGK257" s="372"/>
      <c r="NGL257" s="372"/>
      <c r="NGM257" s="333"/>
      <c r="NGN257" s="334"/>
      <c r="NGO257" s="372"/>
      <c r="NGP257" s="224"/>
      <c r="NGQ257" s="224"/>
      <c r="NGR257" s="335"/>
      <c r="NGS257" s="335"/>
      <c r="NGT257" s="224"/>
      <c r="NGU257" s="372"/>
      <c r="NGV257" s="372"/>
      <c r="NGW257" s="333"/>
      <c r="NGX257" s="334"/>
      <c r="NGY257" s="372"/>
      <c r="NGZ257" s="224"/>
      <c r="NHA257" s="224"/>
      <c r="NHB257" s="335"/>
      <c r="NHC257" s="335"/>
      <c r="NHD257" s="224"/>
      <c r="NHE257" s="372"/>
      <c r="NHF257" s="372"/>
      <c r="NHG257" s="333"/>
      <c r="NHH257" s="334"/>
      <c r="NHI257" s="372"/>
      <c r="NHJ257" s="224"/>
      <c r="NHK257" s="224"/>
      <c r="NHL257" s="335"/>
      <c r="NHM257" s="335"/>
      <c r="NHN257" s="224"/>
      <c r="NHO257" s="372"/>
      <c r="NHP257" s="372"/>
      <c r="NHQ257" s="333"/>
      <c r="NHR257" s="334"/>
      <c r="NHS257" s="372"/>
      <c r="NHT257" s="224"/>
      <c r="NHU257" s="224"/>
      <c r="NHV257" s="335"/>
      <c r="NHW257" s="335"/>
      <c r="NHX257" s="224"/>
      <c r="NHY257" s="372"/>
      <c r="NHZ257" s="372"/>
      <c r="NIA257" s="333"/>
      <c r="NIB257" s="334"/>
      <c r="NIC257" s="372"/>
      <c r="NID257" s="224"/>
      <c r="NIE257" s="224"/>
      <c r="NIF257" s="335"/>
      <c r="NIG257" s="335"/>
      <c r="NIH257" s="224"/>
      <c r="NII257" s="372"/>
      <c r="NIJ257" s="372"/>
      <c r="NIK257" s="333"/>
      <c r="NIL257" s="334"/>
      <c r="NIM257" s="372"/>
      <c r="NIN257" s="224"/>
      <c r="NIO257" s="224"/>
      <c r="NIP257" s="335"/>
      <c r="NIQ257" s="335"/>
      <c r="NIR257" s="224"/>
      <c r="NIS257" s="372"/>
      <c r="NIT257" s="372"/>
      <c r="NIU257" s="333"/>
      <c r="NIV257" s="334"/>
      <c r="NIW257" s="372"/>
      <c r="NIX257" s="224"/>
      <c r="NIY257" s="224"/>
      <c r="NIZ257" s="335"/>
      <c r="NJA257" s="335"/>
      <c r="NJB257" s="224"/>
      <c r="NJC257" s="372"/>
      <c r="NJD257" s="372"/>
      <c r="NJE257" s="333"/>
      <c r="NJF257" s="334"/>
      <c r="NJG257" s="372"/>
      <c r="NJH257" s="224"/>
      <c r="NJI257" s="224"/>
      <c r="NJJ257" s="335"/>
      <c r="NJK257" s="335"/>
      <c r="NJL257" s="224"/>
      <c r="NJM257" s="372"/>
      <c r="NJN257" s="372"/>
      <c r="NJO257" s="333"/>
      <c r="NJP257" s="334"/>
      <c r="NJQ257" s="372"/>
      <c r="NJR257" s="224"/>
      <c r="NJS257" s="224"/>
      <c r="NJT257" s="335"/>
      <c r="NJU257" s="335"/>
      <c r="NJV257" s="224"/>
      <c r="NJW257" s="372"/>
      <c r="NJX257" s="372"/>
      <c r="NJY257" s="333"/>
      <c r="NJZ257" s="334"/>
      <c r="NKA257" s="372"/>
      <c r="NKB257" s="224"/>
      <c r="NKC257" s="224"/>
      <c r="NKD257" s="335"/>
      <c r="NKE257" s="335"/>
      <c r="NKF257" s="224"/>
      <c r="NKG257" s="372"/>
      <c r="NKH257" s="372"/>
      <c r="NKI257" s="333"/>
      <c r="NKJ257" s="334"/>
      <c r="NKK257" s="372"/>
      <c r="NKL257" s="224"/>
      <c r="NKM257" s="224"/>
      <c r="NKN257" s="335"/>
      <c r="NKO257" s="335"/>
      <c r="NKP257" s="224"/>
      <c r="NKQ257" s="372"/>
      <c r="NKR257" s="372"/>
      <c r="NKS257" s="333"/>
      <c r="NKT257" s="334"/>
      <c r="NKU257" s="372"/>
      <c r="NKV257" s="224"/>
      <c r="NKW257" s="224"/>
      <c r="NKX257" s="335"/>
      <c r="NKY257" s="335"/>
      <c r="NKZ257" s="224"/>
      <c r="NLA257" s="372"/>
      <c r="NLB257" s="372"/>
      <c r="NLC257" s="333"/>
      <c r="NLD257" s="334"/>
      <c r="NLE257" s="372"/>
      <c r="NLF257" s="224"/>
      <c r="NLG257" s="224"/>
      <c r="NLH257" s="335"/>
      <c r="NLI257" s="335"/>
      <c r="NLJ257" s="224"/>
      <c r="NLK257" s="372"/>
      <c r="NLL257" s="372"/>
      <c r="NLM257" s="333"/>
      <c r="NLN257" s="334"/>
      <c r="NLO257" s="372"/>
      <c r="NLP257" s="224"/>
      <c r="NLQ257" s="224"/>
      <c r="NLR257" s="335"/>
      <c r="NLS257" s="335"/>
      <c r="NLT257" s="224"/>
      <c r="NLU257" s="372"/>
      <c r="NLV257" s="372"/>
      <c r="NLW257" s="333"/>
      <c r="NLX257" s="334"/>
      <c r="NLY257" s="372"/>
      <c r="NLZ257" s="224"/>
      <c r="NMA257" s="224"/>
      <c r="NMB257" s="335"/>
      <c r="NMC257" s="335"/>
      <c r="NMD257" s="224"/>
      <c r="NME257" s="372"/>
      <c r="NMF257" s="372"/>
      <c r="NMG257" s="333"/>
      <c r="NMH257" s="334"/>
      <c r="NMI257" s="372"/>
      <c r="NMJ257" s="224"/>
      <c r="NMK257" s="224"/>
      <c r="NML257" s="335"/>
      <c r="NMM257" s="335"/>
      <c r="NMN257" s="224"/>
      <c r="NMO257" s="372"/>
      <c r="NMP257" s="372"/>
      <c r="NMQ257" s="333"/>
      <c r="NMR257" s="334"/>
      <c r="NMS257" s="372"/>
      <c r="NMT257" s="224"/>
      <c r="NMU257" s="224"/>
      <c r="NMV257" s="335"/>
      <c r="NMW257" s="335"/>
      <c r="NMX257" s="224"/>
      <c r="NMY257" s="372"/>
      <c r="NMZ257" s="372"/>
      <c r="NNA257" s="333"/>
      <c r="NNB257" s="334"/>
      <c r="NNC257" s="372"/>
      <c r="NND257" s="224"/>
      <c r="NNE257" s="224"/>
      <c r="NNF257" s="335"/>
      <c r="NNG257" s="335"/>
      <c r="NNH257" s="224"/>
      <c r="NNI257" s="372"/>
      <c r="NNJ257" s="372"/>
      <c r="NNK257" s="333"/>
      <c r="NNL257" s="334"/>
      <c r="NNM257" s="372"/>
      <c r="NNN257" s="224"/>
      <c r="NNO257" s="224"/>
      <c r="NNP257" s="335"/>
      <c r="NNQ257" s="335"/>
      <c r="NNR257" s="224"/>
      <c r="NNS257" s="372"/>
      <c r="NNT257" s="372"/>
      <c r="NNU257" s="333"/>
      <c r="NNV257" s="334"/>
      <c r="NNW257" s="372"/>
      <c r="NNX257" s="224"/>
      <c r="NNY257" s="224"/>
      <c r="NNZ257" s="335"/>
      <c r="NOA257" s="335"/>
      <c r="NOB257" s="224"/>
      <c r="NOC257" s="372"/>
      <c r="NOD257" s="372"/>
      <c r="NOE257" s="333"/>
      <c r="NOF257" s="334"/>
      <c r="NOG257" s="372"/>
      <c r="NOH257" s="224"/>
      <c r="NOI257" s="224"/>
      <c r="NOJ257" s="335"/>
      <c r="NOK257" s="335"/>
      <c r="NOL257" s="224"/>
      <c r="NOM257" s="372"/>
      <c r="NON257" s="372"/>
      <c r="NOO257" s="333"/>
      <c r="NOP257" s="334"/>
      <c r="NOQ257" s="372"/>
      <c r="NOR257" s="224"/>
      <c r="NOS257" s="224"/>
      <c r="NOT257" s="335"/>
      <c r="NOU257" s="335"/>
      <c r="NOV257" s="224"/>
      <c r="NOW257" s="372"/>
      <c r="NOX257" s="372"/>
      <c r="NOY257" s="333"/>
      <c r="NOZ257" s="334"/>
      <c r="NPA257" s="372"/>
      <c r="NPB257" s="224"/>
      <c r="NPC257" s="224"/>
      <c r="NPD257" s="335"/>
      <c r="NPE257" s="335"/>
      <c r="NPF257" s="224"/>
      <c r="NPG257" s="372"/>
      <c r="NPH257" s="372"/>
      <c r="NPI257" s="333"/>
      <c r="NPJ257" s="334"/>
      <c r="NPK257" s="372"/>
      <c r="NPL257" s="224"/>
      <c r="NPM257" s="224"/>
      <c r="NPN257" s="335"/>
      <c r="NPO257" s="335"/>
      <c r="NPP257" s="224"/>
      <c r="NPQ257" s="372"/>
      <c r="NPR257" s="372"/>
      <c r="NPS257" s="333"/>
      <c r="NPT257" s="334"/>
      <c r="NPU257" s="372"/>
      <c r="NPV257" s="224"/>
      <c r="NPW257" s="224"/>
      <c r="NPX257" s="335"/>
      <c r="NPY257" s="335"/>
      <c r="NPZ257" s="224"/>
      <c r="NQA257" s="372"/>
      <c r="NQB257" s="372"/>
      <c r="NQC257" s="333"/>
      <c r="NQD257" s="334"/>
      <c r="NQE257" s="372"/>
      <c r="NQF257" s="224"/>
      <c r="NQG257" s="224"/>
      <c r="NQH257" s="335"/>
      <c r="NQI257" s="335"/>
      <c r="NQJ257" s="224"/>
      <c r="NQK257" s="372"/>
      <c r="NQL257" s="372"/>
      <c r="NQM257" s="333"/>
      <c r="NQN257" s="334"/>
      <c r="NQO257" s="372"/>
      <c r="NQP257" s="224"/>
      <c r="NQQ257" s="224"/>
      <c r="NQR257" s="335"/>
      <c r="NQS257" s="335"/>
      <c r="NQT257" s="224"/>
      <c r="NQU257" s="372"/>
      <c r="NQV257" s="372"/>
      <c r="NQW257" s="333"/>
      <c r="NQX257" s="334"/>
      <c r="NQY257" s="372"/>
      <c r="NQZ257" s="224"/>
      <c r="NRA257" s="224"/>
      <c r="NRB257" s="335"/>
      <c r="NRC257" s="335"/>
      <c r="NRD257" s="224"/>
      <c r="NRE257" s="372"/>
      <c r="NRF257" s="372"/>
      <c r="NRG257" s="333"/>
      <c r="NRH257" s="334"/>
      <c r="NRI257" s="372"/>
      <c r="NRJ257" s="224"/>
      <c r="NRK257" s="224"/>
      <c r="NRL257" s="335"/>
      <c r="NRM257" s="335"/>
      <c r="NRN257" s="224"/>
      <c r="NRO257" s="372"/>
      <c r="NRP257" s="372"/>
      <c r="NRQ257" s="333"/>
      <c r="NRR257" s="334"/>
      <c r="NRS257" s="372"/>
      <c r="NRT257" s="224"/>
      <c r="NRU257" s="224"/>
      <c r="NRV257" s="335"/>
      <c r="NRW257" s="335"/>
      <c r="NRX257" s="224"/>
      <c r="NRY257" s="372"/>
      <c r="NRZ257" s="372"/>
      <c r="NSA257" s="333"/>
      <c r="NSB257" s="334"/>
      <c r="NSC257" s="372"/>
      <c r="NSD257" s="224"/>
      <c r="NSE257" s="224"/>
      <c r="NSF257" s="335"/>
      <c r="NSG257" s="335"/>
      <c r="NSH257" s="224"/>
      <c r="NSI257" s="372"/>
      <c r="NSJ257" s="372"/>
      <c r="NSK257" s="333"/>
      <c r="NSL257" s="334"/>
      <c r="NSM257" s="372"/>
      <c r="NSN257" s="224"/>
      <c r="NSO257" s="224"/>
      <c r="NSP257" s="335"/>
      <c r="NSQ257" s="335"/>
      <c r="NSR257" s="224"/>
      <c r="NSS257" s="372"/>
      <c r="NST257" s="372"/>
      <c r="NSU257" s="333"/>
      <c r="NSV257" s="334"/>
      <c r="NSW257" s="372"/>
      <c r="NSX257" s="224"/>
      <c r="NSY257" s="224"/>
      <c r="NSZ257" s="335"/>
      <c r="NTA257" s="335"/>
      <c r="NTB257" s="224"/>
      <c r="NTC257" s="372"/>
      <c r="NTD257" s="372"/>
      <c r="NTE257" s="333"/>
      <c r="NTF257" s="334"/>
      <c r="NTG257" s="372"/>
      <c r="NTH257" s="224"/>
      <c r="NTI257" s="224"/>
      <c r="NTJ257" s="335"/>
      <c r="NTK257" s="335"/>
      <c r="NTL257" s="224"/>
      <c r="NTM257" s="372"/>
      <c r="NTN257" s="372"/>
      <c r="NTO257" s="333"/>
      <c r="NTP257" s="334"/>
      <c r="NTQ257" s="372"/>
      <c r="NTR257" s="224"/>
      <c r="NTS257" s="224"/>
      <c r="NTT257" s="335"/>
      <c r="NTU257" s="335"/>
      <c r="NTV257" s="224"/>
      <c r="NTW257" s="372"/>
      <c r="NTX257" s="372"/>
      <c r="NTY257" s="333"/>
      <c r="NTZ257" s="334"/>
      <c r="NUA257" s="372"/>
      <c r="NUB257" s="224"/>
      <c r="NUC257" s="224"/>
      <c r="NUD257" s="335"/>
      <c r="NUE257" s="335"/>
      <c r="NUF257" s="224"/>
      <c r="NUG257" s="372"/>
      <c r="NUH257" s="372"/>
      <c r="NUI257" s="333"/>
      <c r="NUJ257" s="334"/>
      <c r="NUK257" s="372"/>
      <c r="NUL257" s="224"/>
      <c r="NUM257" s="224"/>
      <c r="NUN257" s="335"/>
      <c r="NUO257" s="335"/>
      <c r="NUP257" s="224"/>
      <c r="NUQ257" s="372"/>
      <c r="NUR257" s="372"/>
      <c r="NUS257" s="333"/>
      <c r="NUT257" s="334"/>
      <c r="NUU257" s="372"/>
      <c r="NUV257" s="224"/>
      <c r="NUW257" s="224"/>
      <c r="NUX257" s="335"/>
      <c r="NUY257" s="335"/>
      <c r="NUZ257" s="224"/>
      <c r="NVA257" s="372"/>
      <c r="NVB257" s="372"/>
      <c r="NVC257" s="333"/>
      <c r="NVD257" s="334"/>
      <c r="NVE257" s="372"/>
      <c r="NVF257" s="224"/>
      <c r="NVG257" s="224"/>
      <c r="NVH257" s="335"/>
      <c r="NVI257" s="335"/>
      <c r="NVJ257" s="224"/>
      <c r="NVK257" s="372"/>
      <c r="NVL257" s="372"/>
      <c r="NVM257" s="333"/>
      <c r="NVN257" s="334"/>
      <c r="NVO257" s="372"/>
      <c r="NVP257" s="224"/>
      <c r="NVQ257" s="224"/>
      <c r="NVR257" s="335"/>
      <c r="NVS257" s="335"/>
      <c r="NVT257" s="224"/>
      <c r="NVU257" s="372"/>
      <c r="NVV257" s="372"/>
      <c r="NVW257" s="333"/>
      <c r="NVX257" s="334"/>
      <c r="NVY257" s="372"/>
      <c r="NVZ257" s="224"/>
      <c r="NWA257" s="224"/>
      <c r="NWB257" s="335"/>
      <c r="NWC257" s="335"/>
      <c r="NWD257" s="224"/>
      <c r="NWE257" s="372"/>
      <c r="NWF257" s="372"/>
      <c r="NWG257" s="333"/>
      <c r="NWH257" s="334"/>
      <c r="NWI257" s="372"/>
      <c r="NWJ257" s="224"/>
      <c r="NWK257" s="224"/>
      <c r="NWL257" s="335"/>
      <c r="NWM257" s="335"/>
      <c r="NWN257" s="224"/>
      <c r="NWO257" s="372"/>
      <c r="NWP257" s="372"/>
      <c r="NWQ257" s="333"/>
      <c r="NWR257" s="334"/>
      <c r="NWS257" s="372"/>
      <c r="NWT257" s="224"/>
      <c r="NWU257" s="224"/>
      <c r="NWV257" s="335"/>
      <c r="NWW257" s="335"/>
      <c r="NWX257" s="224"/>
      <c r="NWY257" s="372"/>
      <c r="NWZ257" s="372"/>
      <c r="NXA257" s="333"/>
      <c r="NXB257" s="334"/>
      <c r="NXC257" s="372"/>
      <c r="NXD257" s="224"/>
      <c r="NXE257" s="224"/>
      <c r="NXF257" s="335"/>
      <c r="NXG257" s="335"/>
      <c r="NXH257" s="224"/>
      <c r="NXI257" s="372"/>
      <c r="NXJ257" s="372"/>
      <c r="NXK257" s="333"/>
      <c r="NXL257" s="334"/>
      <c r="NXM257" s="372"/>
      <c r="NXN257" s="224"/>
      <c r="NXO257" s="224"/>
      <c r="NXP257" s="335"/>
      <c r="NXQ257" s="335"/>
      <c r="NXR257" s="224"/>
      <c r="NXS257" s="372"/>
      <c r="NXT257" s="372"/>
      <c r="NXU257" s="333"/>
      <c r="NXV257" s="334"/>
      <c r="NXW257" s="372"/>
      <c r="NXX257" s="224"/>
      <c r="NXY257" s="224"/>
      <c r="NXZ257" s="335"/>
      <c r="NYA257" s="335"/>
      <c r="NYB257" s="224"/>
      <c r="NYC257" s="372"/>
      <c r="NYD257" s="372"/>
      <c r="NYE257" s="333"/>
      <c r="NYF257" s="334"/>
      <c r="NYG257" s="372"/>
      <c r="NYH257" s="224"/>
      <c r="NYI257" s="224"/>
      <c r="NYJ257" s="335"/>
      <c r="NYK257" s="335"/>
      <c r="NYL257" s="224"/>
      <c r="NYM257" s="372"/>
      <c r="NYN257" s="372"/>
      <c r="NYO257" s="333"/>
      <c r="NYP257" s="334"/>
      <c r="NYQ257" s="372"/>
      <c r="NYR257" s="224"/>
      <c r="NYS257" s="224"/>
      <c r="NYT257" s="335"/>
      <c r="NYU257" s="335"/>
      <c r="NYV257" s="224"/>
      <c r="NYW257" s="372"/>
      <c r="NYX257" s="372"/>
      <c r="NYY257" s="333"/>
      <c r="NYZ257" s="334"/>
      <c r="NZA257" s="372"/>
      <c r="NZB257" s="224"/>
      <c r="NZC257" s="224"/>
      <c r="NZD257" s="335"/>
      <c r="NZE257" s="335"/>
      <c r="NZF257" s="224"/>
      <c r="NZG257" s="372"/>
      <c r="NZH257" s="372"/>
      <c r="NZI257" s="333"/>
      <c r="NZJ257" s="334"/>
      <c r="NZK257" s="372"/>
      <c r="NZL257" s="224"/>
      <c r="NZM257" s="224"/>
      <c r="NZN257" s="335"/>
      <c r="NZO257" s="335"/>
      <c r="NZP257" s="224"/>
      <c r="NZQ257" s="372"/>
      <c r="NZR257" s="372"/>
      <c r="NZS257" s="333"/>
      <c r="NZT257" s="334"/>
      <c r="NZU257" s="372"/>
      <c r="NZV257" s="224"/>
      <c r="NZW257" s="224"/>
      <c r="NZX257" s="335"/>
      <c r="NZY257" s="335"/>
      <c r="NZZ257" s="224"/>
      <c r="OAA257" s="372"/>
      <c r="OAB257" s="372"/>
      <c r="OAC257" s="333"/>
      <c r="OAD257" s="334"/>
      <c r="OAE257" s="372"/>
      <c r="OAF257" s="224"/>
      <c r="OAG257" s="224"/>
      <c r="OAH257" s="335"/>
      <c r="OAI257" s="335"/>
      <c r="OAJ257" s="224"/>
      <c r="OAK257" s="372"/>
      <c r="OAL257" s="372"/>
      <c r="OAM257" s="333"/>
      <c r="OAN257" s="334"/>
      <c r="OAO257" s="372"/>
      <c r="OAP257" s="224"/>
      <c r="OAQ257" s="224"/>
      <c r="OAR257" s="335"/>
      <c r="OAS257" s="335"/>
      <c r="OAT257" s="224"/>
      <c r="OAU257" s="372"/>
      <c r="OAV257" s="372"/>
      <c r="OAW257" s="333"/>
      <c r="OAX257" s="334"/>
      <c r="OAY257" s="372"/>
      <c r="OAZ257" s="224"/>
      <c r="OBA257" s="224"/>
      <c r="OBB257" s="335"/>
      <c r="OBC257" s="335"/>
      <c r="OBD257" s="224"/>
      <c r="OBE257" s="372"/>
      <c r="OBF257" s="372"/>
      <c r="OBG257" s="333"/>
      <c r="OBH257" s="334"/>
      <c r="OBI257" s="372"/>
      <c r="OBJ257" s="224"/>
      <c r="OBK257" s="224"/>
      <c r="OBL257" s="335"/>
      <c r="OBM257" s="335"/>
      <c r="OBN257" s="224"/>
      <c r="OBO257" s="372"/>
      <c r="OBP257" s="372"/>
      <c r="OBQ257" s="333"/>
      <c r="OBR257" s="334"/>
      <c r="OBS257" s="372"/>
      <c r="OBT257" s="224"/>
      <c r="OBU257" s="224"/>
      <c r="OBV257" s="335"/>
      <c r="OBW257" s="335"/>
      <c r="OBX257" s="224"/>
      <c r="OBY257" s="372"/>
      <c r="OBZ257" s="372"/>
      <c r="OCA257" s="333"/>
      <c r="OCB257" s="334"/>
      <c r="OCC257" s="372"/>
      <c r="OCD257" s="224"/>
      <c r="OCE257" s="224"/>
      <c r="OCF257" s="335"/>
      <c r="OCG257" s="335"/>
      <c r="OCH257" s="224"/>
      <c r="OCI257" s="372"/>
      <c r="OCJ257" s="372"/>
      <c r="OCK257" s="333"/>
      <c r="OCL257" s="334"/>
      <c r="OCM257" s="372"/>
      <c r="OCN257" s="224"/>
      <c r="OCO257" s="224"/>
      <c r="OCP257" s="335"/>
      <c r="OCQ257" s="335"/>
      <c r="OCR257" s="224"/>
      <c r="OCS257" s="372"/>
      <c r="OCT257" s="372"/>
      <c r="OCU257" s="333"/>
      <c r="OCV257" s="334"/>
      <c r="OCW257" s="372"/>
      <c r="OCX257" s="224"/>
      <c r="OCY257" s="224"/>
      <c r="OCZ257" s="335"/>
      <c r="ODA257" s="335"/>
      <c r="ODB257" s="224"/>
      <c r="ODC257" s="372"/>
      <c r="ODD257" s="372"/>
      <c r="ODE257" s="333"/>
      <c r="ODF257" s="334"/>
      <c r="ODG257" s="372"/>
      <c r="ODH257" s="224"/>
      <c r="ODI257" s="224"/>
      <c r="ODJ257" s="335"/>
      <c r="ODK257" s="335"/>
      <c r="ODL257" s="224"/>
      <c r="ODM257" s="372"/>
      <c r="ODN257" s="372"/>
      <c r="ODO257" s="333"/>
      <c r="ODP257" s="334"/>
      <c r="ODQ257" s="372"/>
      <c r="ODR257" s="224"/>
      <c r="ODS257" s="224"/>
      <c r="ODT257" s="335"/>
      <c r="ODU257" s="335"/>
      <c r="ODV257" s="224"/>
      <c r="ODW257" s="372"/>
      <c r="ODX257" s="372"/>
      <c r="ODY257" s="333"/>
      <c r="ODZ257" s="334"/>
      <c r="OEA257" s="372"/>
      <c r="OEB257" s="224"/>
      <c r="OEC257" s="224"/>
      <c r="OED257" s="335"/>
      <c r="OEE257" s="335"/>
      <c r="OEF257" s="224"/>
      <c r="OEG257" s="372"/>
      <c r="OEH257" s="372"/>
      <c r="OEI257" s="333"/>
      <c r="OEJ257" s="334"/>
      <c r="OEK257" s="372"/>
      <c r="OEL257" s="224"/>
      <c r="OEM257" s="224"/>
      <c r="OEN257" s="335"/>
      <c r="OEO257" s="335"/>
      <c r="OEP257" s="224"/>
      <c r="OEQ257" s="372"/>
      <c r="OER257" s="372"/>
      <c r="OES257" s="333"/>
      <c r="OET257" s="334"/>
      <c r="OEU257" s="372"/>
      <c r="OEV257" s="224"/>
      <c r="OEW257" s="224"/>
      <c r="OEX257" s="335"/>
      <c r="OEY257" s="335"/>
      <c r="OEZ257" s="224"/>
      <c r="OFA257" s="372"/>
      <c r="OFB257" s="372"/>
      <c r="OFC257" s="333"/>
      <c r="OFD257" s="334"/>
      <c r="OFE257" s="372"/>
      <c r="OFF257" s="224"/>
      <c r="OFG257" s="224"/>
      <c r="OFH257" s="335"/>
      <c r="OFI257" s="335"/>
      <c r="OFJ257" s="224"/>
      <c r="OFK257" s="372"/>
      <c r="OFL257" s="372"/>
      <c r="OFM257" s="333"/>
      <c r="OFN257" s="334"/>
      <c r="OFO257" s="372"/>
      <c r="OFP257" s="224"/>
      <c r="OFQ257" s="224"/>
      <c r="OFR257" s="335"/>
      <c r="OFS257" s="335"/>
      <c r="OFT257" s="224"/>
      <c r="OFU257" s="372"/>
      <c r="OFV257" s="372"/>
      <c r="OFW257" s="333"/>
      <c r="OFX257" s="334"/>
      <c r="OFY257" s="372"/>
      <c r="OFZ257" s="224"/>
      <c r="OGA257" s="224"/>
      <c r="OGB257" s="335"/>
      <c r="OGC257" s="335"/>
      <c r="OGD257" s="224"/>
      <c r="OGE257" s="372"/>
      <c r="OGF257" s="372"/>
      <c r="OGG257" s="333"/>
      <c r="OGH257" s="334"/>
      <c r="OGI257" s="372"/>
      <c r="OGJ257" s="224"/>
      <c r="OGK257" s="224"/>
      <c r="OGL257" s="335"/>
      <c r="OGM257" s="335"/>
      <c r="OGN257" s="224"/>
      <c r="OGO257" s="372"/>
      <c r="OGP257" s="372"/>
      <c r="OGQ257" s="333"/>
      <c r="OGR257" s="334"/>
      <c r="OGS257" s="372"/>
      <c r="OGT257" s="224"/>
      <c r="OGU257" s="224"/>
      <c r="OGV257" s="335"/>
      <c r="OGW257" s="335"/>
      <c r="OGX257" s="224"/>
      <c r="OGY257" s="372"/>
      <c r="OGZ257" s="372"/>
      <c r="OHA257" s="333"/>
      <c r="OHB257" s="334"/>
      <c r="OHC257" s="372"/>
      <c r="OHD257" s="224"/>
      <c r="OHE257" s="224"/>
      <c r="OHF257" s="335"/>
      <c r="OHG257" s="335"/>
      <c r="OHH257" s="224"/>
      <c r="OHI257" s="372"/>
      <c r="OHJ257" s="372"/>
      <c r="OHK257" s="333"/>
      <c r="OHL257" s="334"/>
      <c r="OHM257" s="372"/>
      <c r="OHN257" s="224"/>
      <c r="OHO257" s="224"/>
      <c r="OHP257" s="335"/>
      <c r="OHQ257" s="335"/>
      <c r="OHR257" s="224"/>
      <c r="OHS257" s="372"/>
      <c r="OHT257" s="372"/>
      <c r="OHU257" s="333"/>
      <c r="OHV257" s="334"/>
      <c r="OHW257" s="372"/>
      <c r="OHX257" s="224"/>
      <c r="OHY257" s="224"/>
      <c r="OHZ257" s="335"/>
      <c r="OIA257" s="335"/>
      <c r="OIB257" s="224"/>
      <c r="OIC257" s="372"/>
      <c r="OID257" s="372"/>
      <c r="OIE257" s="333"/>
      <c r="OIF257" s="334"/>
      <c r="OIG257" s="372"/>
      <c r="OIH257" s="224"/>
      <c r="OII257" s="224"/>
      <c r="OIJ257" s="335"/>
      <c r="OIK257" s="335"/>
      <c r="OIL257" s="224"/>
      <c r="OIM257" s="372"/>
      <c r="OIN257" s="372"/>
      <c r="OIO257" s="333"/>
      <c r="OIP257" s="334"/>
      <c r="OIQ257" s="372"/>
      <c r="OIR257" s="224"/>
      <c r="OIS257" s="224"/>
      <c r="OIT257" s="335"/>
      <c r="OIU257" s="335"/>
      <c r="OIV257" s="224"/>
      <c r="OIW257" s="372"/>
      <c r="OIX257" s="372"/>
      <c r="OIY257" s="333"/>
      <c r="OIZ257" s="334"/>
      <c r="OJA257" s="372"/>
      <c r="OJB257" s="224"/>
      <c r="OJC257" s="224"/>
      <c r="OJD257" s="335"/>
      <c r="OJE257" s="335"/>
      <c r="OJF257" s="224"/>
      <c r="OJG257" s="372"/>
      <c r="OJH257" s="372"/>
      <c r="OJI257" s="333"/>
      <c r="OJJ257" s="334"/>
      <c r="OJK257" s="372"/>
      <c r="OJL257" s="224"/>
      <c r="OJM257" s="224"/>
      <c r="OJN257" s="335"/>
      <c r="OJO257" s="335"/>
      <c r="OJP257" s="224"/>
      <c r="OJQ257" s="372"/>
      <c r="OJR257" s="372"/>
      <c r="OJS257" s="333"/>
      <c r="OJT257" s="334"/>
      <c r="OJU257" s="372"/>
      <c r="OJV257" s="224"/>
      <c r="OJW257" s="224"/>
      <c r="OJX257" s="335"/>
      <c r="OJY257" s="335"/>
      <c r="OJZ257" s="224"/>
      <c r="OKA257" s="372"/>
      <c r="OKB257" s="372"/>
      <c r="OKC257" s="333"/>
      <c r="OKD257" s="334"/>
      <c r="OKE257" s="372"/>
      <c r="OKF257" s="224"/>
      <c r="OKG257" s="224"/>
      <c r="OKH257" s="335"/>
      <c r="OKI257" s="335"/>
      <c r="OKJ257" s="224"/>
      <c r="OKK257" s="372"/>
      <c r="OKL257" s="372"/>
      <c r="OKM257" s="333"/>
      <c r="OKN257" s="334"/>
      <c r="OKO257" s="372"/>
      <c r="OKP257" s="224"/>
      <c r="OKQ257" s="224"/>
      <c r="OKR257" s="335"/>
      <c r="OKS257" s="335"/>
      <c r="OKT257" s="224"/>
      <c r="OKU257" s="372"/>
      <c r="OKV257" s="372"/>
      <c r="OKW257" s="333"/>
      <c r="OKX257" s="334"/>
      <c r="OKY257" s="372"/>
      <c r="OKZ257" s="224"/>
      <c r="OLA257" s="224"/>
      <c r="OLB257" s="335"/>
      <c r="OLC257" s="335"/>
      <c r="OLD257" s="224"/>
      <c r="OLE257" s="372"/>
      <c r="OLF257" s="372"/>
      <c r="OLG257" s="333"/>
      <c r="OLH257" s="334"/>
      <c r="OLI257" s="372"/>
      <c r="OLJ257" s="224"/>
      <c r="OLK257" s="224"/>
      <c r="OLL257" s="335"/>
      <c r="OLM257" s="335"/>
      <c r="OLN257" s="224"/>
      <c r="OLO257" s="372"/>
      <c r="OLP257" s="372"/>
      <c r="OLQ257" s="333"/>
      <c r="OLR257" s="334"/>
      <c r="OLS257" s="372"/>
      <c r="OLT257" s="224"/>
      <c r="OLU257" s="224"/>
      <c r="OLV257" s="335"/>
      <c r="OLW257" s="335"/>
      <c r="OLX257" s="224"/>
      <c r="OLY257" s="372"/>
      <c r="OLZ257" s="372"/>
      <c r="OMA257" s="333"/>
      <c r="OMB257" s="334"/>
      <c r="OMC257" s="372"/>
      <c r="OMD257" s="224"/>
      <c r="OME257" s="224"/>
      <c r="OMF257" s="335"/>
      <c r="OMG257" s="335"/>
      <c r="OMH257" s="224"/>
      <c r="OMI257" s="372"/>
      <c r="OMJ257" s="372"/>
      <c r="OMK257" s="333"/>
      <c r="OML257" s="334"/>
      <c r="OMM257" s="372"/>
      <c r="OMN257" s="224"/>
      <c r="OMO257" s="224"/>
      <c r="OMP257" s="335"/>
      <c r="OMQ257" s="335"/>
      <c r="OMR257" s="224"/>
      <c r="OMS257" s="372"/>
      <c r="OMT257" s="372"/>
      <c r="OMU257" s="333"/>
      <c r="OMV257" s="334"/>
      <c r="OMW257" s="372"/>
      <c r="OMX257" s="224"/>
      <c r="OMY257" s="224"/>
      <c r="OMZ257" s="335"/>
      <c r="ONA257" s="335"/>
      <c r="ONB257" s="224"/>
      <c r="ONC257" s="372"/>
      <c r="OND257" s="372"/>
      <c r="ONE257" s="333"/>
      <c r="ONF257" s="334"/>
      <c r="ONG257" s="372"/>
      <c r="ONH257" s="224"/>
      <c r="ONI257" s="224"/>
      <c r="ONJ257" s="335"/>
      <c r="ONK257" s="335"/>
      <c r="ONL257" s="224"/>
      <c r="ONM257" s="372"/>
      <c r="ONN257" s="372"/>
      <c r="ONO257" s="333"/>
      <c r="ONP257" s="334"/>
      <c r="ONQ257" s="372"/>
      <c r="ONR257" s="224"/>
      <c r="ONS257" s="224"/>
      <c r="ONT257" s="335"/>
      <c r="ONU257" s="335"/>
      <c r="ONV257" s="224"/>
      <c r="ONW257" s="372"/>
      <c r="ONX257" s="372"/>
      <c r="ONY257" s="333"/>
      <c r="ONZ257" s="334"/>
      <c r="OOA257" s="372"/>
      <c r="OOB257" s="224"/>
      <c r="OOC257" s="224"/>
      <c r="OOD257" s="335"/>
      <c r="OOE257" s="335"/>
      <c r="OOF257" s="224"/>
      <c r="OOG257" s="372"/>
      <c r="OOH257" s="372"/>
      <c r="OOI257" s="333"/>
      <c r="OOJ257" s="334"/>
      <c r="OOK257" s="372"/>
      <c r="OOL257" s="224"/>
      <c r="OOM257" s="224"/>
      <c r="OON257" s="335"/>
      <c r="OOO257" s="335"/>
      <c r="OOP257" s="224"/>
      <c r="OOQ257" s="372"/>
      <c r="OOR257" s="372"/>
      <c r="OOS257" s="333"/>
      <c r="OOT257" s="334"/>
      <c r="OOU257" s="372"/>
      <c r="OOV257" s="224"/>
      <c r="OOW257" s="224"/>
      <c r="OOX257" s="335"/>
      <c r="OOY257" s="335"/>
      <c r="OOZ257" s="224"/>
      <c r="OPA257" s="372"/>
      <c r="OPB257" s="372"/>
      <c r="OPC257" s="333"/>
      <c r="OPD257" s="334"/>
      <c r="OPE257" s="372"/>
      <c r="OPF257" s="224"/>
      <c r="OPG257" s="224"/>
      <c r="OPH257" s="335"/>
      <c r="OPI257" s="335"/>
      <c r="OPJ257" s="224"/>
      <c r="OPK257" s="372"/>
      <c r="OPL257" s="372"/>
      <c r="OPM257" s="333"/>
      <c r="OPN257" s="334"/>
      <c r="OPO257" s="372"/>
      <c r="OPP257" s="224"/>
      <c r="OPQ257" s="224"/>
      <c r="OPR257" s="335"/>
      <c r="OPS257" s="335"/>
      <c r="OPT257" s="224"/>
      <c r="OPU257" s="372"/>
      <c r="OPV257" s="372"/>
      <c r="OPW257" s="333"/>
      <c r="OPX257" s="334"/>
      <c r="OPY257" s="372"/>
      <c r="OPZ257" s="224"/>
      <c r="OQA257" s="224"/>
      <c r="OQB257" s="335"/>
      <c r="OQC257" s="335"/>
      <c r="OQD257" s="224"/>
      <c r="OQE257" s="372"/>
      <c r="OQF257" s="372"/>
      <c r="OQG257" s="333"/>
      <c r="OQH257" s="334"/>
      <c r="OQI257" s="372"/>
      <c r="OQJ257" s="224"/>
      <c r="OQK257" s="224"/>
      <c r="OQL257" s="335"/>
      <c r="OQM257" s="335"/>
      <c r="OQN257" s="224"/>
      <c r="OQO257" s="372"/>
      <c r="OQP257" s="372"/>
      <c r="OQQ257" s="333"/>
      <c r="OQR257" s="334"/>
      <c r="OQS257" s="372"/>
      <c r="OQT257" s="224"/>
      <c r="OQU257" s="224"/>
      <c r="OQV257" s="335"/>
      <c r="OQW257" s="335"/>
      <c r="OQX257" s="224"/>
      <c r="OQY257" s="372"/>
      <c r="OQZ257" s="372"/>
      <c r="ORA257" s="333"/>
      <c r="ORB257" s="334"/>
      <c r="ORC257" s="372"/>
      <c r="ORD257" s="224"/>
      <c r="ORE257" s="224"/>
      <c r="ORF257" s="335"/>
      <c r="ORG257" s="335"/>
      <c r="ORH257" s="224"/>
      <c r="ORI257" s="372"/>
      <c r="ORJ257" s="372"/>
      <c r="ORK257" s="333"/>
      <c r="ORL257" s="334"/>
      <c r="ORM257" s="372"/>
      <c r="ORN257" s="224"/>
      <c r="ORO257" s="224"/>
      <c r="ORP257" s="335"/>
      <c r="ORQ257" s="335"/>
      <c r="ORR257" s="224"/>
      <c r="ORS257" s="372"/>
      <c r="ORT257" s="372"/>
      <c r="ORU257" s="333"/>
      <c r="ORV257" s="334"/>
      <c r="ORW257" s="372"/>
      <c r="ORX257" s="224"/>
      <c r="ORY257" s="224"/>
      <c r="ORZ257" s="335"/>
      <c r="OSA257" s="335"/>
      <c r="OSB257" s="224"/>
      <c r="OSC257" s="372"/>
      <c r="OSD257" s="372"/>
      <c r="OSE257" s="333"/>
      <c r="OSF257" s="334"/>
      <c r="OSG257" s="372"/>
      <c r="OSH257" s="224"/>
      <c r="OSI257" s="224"/>
      <c r="OSJ257" s="335"/>
      <c r="OSK257" s="335"/>
      <c r="OSL257" s="224"/>
      <c r="OSM257" s="372"/>
      <c r="OSN257" s="372"/>
      <c r="OSO257" s="333"/>
      <c r="OSP257" s="334"/>
      <c r="OSQ257" s="372"/>
      <c r="OSR257" s="224"/>
      <c r="OSS257" s="224"/>
      <c r="OST257" s="335"/>
      <c r="OSU257" s="335"/>
      <c r="OSV257" s="224"/>
      <c r="OSW257" s="372"/>
      <c r="OSX257" s="372"/>
      <c r="OSY257" s="333"/>
      <c r="OSZ257" s="334"/>
      <c r="OTA257" s="372"/>
      <c r="OTB257" s="224"/>
      <c r="OTC257" s="224"/>
      <c r="OTD257" s="335"/>
      <c r="OTE257" s="335"/>
      <c r="OTF257" s="224"/>
      <c r="OTG257" s="372"/>
      <c r="OTH257" s="372"/>
      <c r="OTI257" s="333"/>
      <c r="OTJ257" s="334"/>
      <c r="OTK257" s="372"/>
      <c r="OTL257" s="224"/>
      <c r="OTM257" s="224"/>
      <c r="OTN257" s="335"/>
      <c r="OTO257" s="335"/>
      <c r="OTP257" s="224"/>
      <c r="OTQ257" s="372"/>
      <c r="OTR257" s="372"/>
      <c r="OTS257" s="333"/>
      <c r="OTT257" s="334"/>
      <c r="OTU257" s="372"/>
      <c r="OTV257" s="224"/>
      <c r="OTW257" s="224"/>
      <c r="OTX257" s="335"/>
      <c r="OTY257" s="335"/>
      <c r="OTZ257" s="224"/>
      <c r="OUA257" s="372"/>
      <c r="OUB257" s="372"/>
      <c r="OUC257" s="333"/>
      <c r="OUD257" s="334"/>
      <c r="OUE257" s="372"/>
      <c r="OUF257" s="224"/>
      <c r="OUG257" s="224"/>
      <c r="OUH257" s="335"/>
      <c r="OUI257" s="335"/>
      <c r="OUJ257" s="224"/>
      <c r="OUK257" s="372"/>
      <c r="OUL257" s="372"/>
      <c r="OUM257" s="333"/>
      <c r="OUN257" s="334"/>
      <c r="OUO257" s="372"/>
      <c r="OUP257" s="224"/>
      <c r="OUQ257" s="224"/>
      <c r="OUR257" s="335"/>
      <c r="OUS257" s="335"/>
      <c r="OUT257" s="224"/>
      <c r="OUU257" s="372"/>
      <c r="OUV257" s="372"/>
      <c r="OUW257" s="333"/>
      <c r="OUX257" s="334"/>
      <c r="OUY257" s="372"/>
      <c r="OUZ257" s="224"/>
      <c r="OVA257" s="224"/>
      <c r="OVB257" s="335"/>
      <c r="OVC257" s="335"/>
      <c r="OVD257" s="224"/>
      <c r="OVE257" s="372"/>
      <c r="OVF257" s="372"/>
      <c r="OVG257" s="333"/>
      <c r="OVH257" s="334"/>
      <c r="OVI257" s="372"/>
      <c r="OVJ257" s="224"/>
      <c r="OVK257" s="224"/>
      <c r="OVL257" s="335"/>
      <c r="OVM257" s="335"/>
      <c r="OVN257" s="224"/>
      <c r="OVO257" s="372"/>
      <c r="OVP257" s="372"/>
      <c r="OVQ257" s="333"/>
      <c r="OVR257" s="334"/>
      <c r="OVS257" s="372"/>
      <c r="OVT257" s="224"/>
      <c r="OVU257" s="224"/>
      <c r="OVV257" s="335"/>
      <c r="OVW257" s="335"/>
      <c r="OVX257" s="224"/>
      <c r="OVY257" s="372"/>
      <c r="OVZ257" s="372"/>
      <c r="OWA257" s="333"/>
      <c r="OWB257" s="334"/>
      <c r="OWC257" s="372"/>
      <c r="OWD257" s="224"/>
      <c r="OWE257" s="224"/>
      <c r="OWF257" s="335"/>
      <c r="OWG257" s="335"/>
      <c r="OWH257" s="224"/>
      <c r="OWI257" s="372"/>
      <c r="OWJ257" s="372"/>
      <c r="OWK257" s="333"/>
      <c r="OWL257" s="334"/>
      <c r="OWM257" s="372"/>
      <c r="OWN257" s="224"/>
      <c r="OWO257" s="224"/>
      <c r="OWP257" s="335"/>
      <c r="OWQ257" s="335"/>
      <c r="OWR257" s="224"/>
      <c r="OWS257" s="372"/>
      <c r="OWT257" s="372"/>
      <c r="OWU257" s="333"/>
      <c r="OWV257" s="334"/>
      <c r="OWW257" s="372"/>
      <c r="OWX257" s="224"/>
      <c r="OWY257" s="224"/>
      <c r="OWZ257" s="335"/>
      <c r="OXA257" s="335"/>
      <c r="OXB257" s="224"/>
      <c r="OXC257" s="372"/>
      <c r="OXD257" s="372"/>
      <c r="OXE257" s="333"/>
      <c r="OXF257" s="334"/>
      <c r="OXG257" s="372"/>
      <c r="OXH257" s="224"/>
      <c r="OXI257" s="224"/>
      <c r="OXJ257" s="335"/>
      <c r="OXK257" s="335"/>
      <c r="OXL257" s="224"/>
      <c r="OXM257" s="372"/>
      <c r="OXN257" s="372"/>
      <c r="OXO257" s="333"/>
      <c r="OXP257" s="334"/>
      <c r="OXQ257" s="372"/>
      <c r="OXR257" s="224"/>
      <c r="OXS257" s="224"/>
      <c r="OXT257" s="335"/>
      <c r="OXU257" s="335"/>
      <c r="OXV257" s="224"/>
      <c r="OXW257" s="372"/>
      <c r="OXX257" s="372"/>
      <c r="OXY257" s="333"/>
      <c r="OXZ257" s="334"/>
      <c r="OYA257" s="372"/>
      <c r="OYB257" s="224"/>
      <c r="OYC257" s="224"/>
      <c r="OYD257" s="335"/>
      <c r="OYE257" s="335"/>
      <c r="OYF257" s="224"/>
      <c r="OYG257" s="372"/>
      <c r="OYH257" s="372"/>
      <c r="OYI257" s="333"/>
      <c r="OYJ257" s="334"/>
      <c r="OYK257" s="372"/>
      <c r="OYL257" s="224"/>
      <c r="OYM257" s="224"/>
      <c r="OYN257" s="335"/>
      <c r="OYO257" s="335"/>
      <c r="OYP257" s="224"/>
      <c r="OYQ257" s="372"/>
      <c r="OYR257" s="372"/>
      <c r="OYS257" s="333"/>
      <c r="OYT257" s="334"/>
      <c r="OYU257" s="372"/>
      <c r="OYV257" s="224"/>
      <c r="OYW257" s="224"/>
      <c r="OYX257" s="335"/>
      <c r="OYY257" s="335"/>
      <c r="OYZ257" s="224"/>
      <c r="OZA257" s="372"/>
      <c r="OZB257" s="372"/>
      <c r="OZC257" s="333"/>
      <c r="OZD257" s="334"/>
      <c r="OZE257" s="372"/>
      <c r="OZF257" s="224"/>
      <c r="OZG257" s="224"/>
      <c r="OZH257" s="335"/>
      <c r="OZI257" s="335"/>
      <c r="OZJ257" s="224"/>
      <c r="OZK257" s="372"/>
      <c r="OZL257" s="372"/>
      <c r="OZM257" s="333"/>
      <c r="OZN257" s="334"/>
      <c r="OZO257" s="372"/>
      <c r="OZP257" s="224"/>
      <c r="OZQ257" s="224"/>
      <c r="OZR257" s="335"/>
      <c r="OZS257" s="335"/>
      <c r="OZT257" s="224"/>
      <c r="OZU257" s="372"/>
      <c r="OZV257" s="372"/>
      <c r="OZW257" s="333"/>
      <c r="OZX257" s="334"/>
      <c r="OZY257" s="372"/>
      <c r="OZZ257" s="224"/>
      <c r="PAA257" s="224"/>
      <c r="PAB257" s="335"/>
      <c r="PAC257" s="335"/>
      <c r="PAD257" s="224"/>
      <c r="PAE257" s="372"/>
      <c r="PAF257" s="372"/>
      <c r="PAG257" s="333"/>
      <c r="PAH257" s="334"/>
      <c r="PAI257" s="372"/>
      <c r="PAJ257" s="224"/>
      <c r="PAK257" s="224"/>
      <c r="PAL257" s="335"/>
      <c r="PAM257" s="335"/>
      <c r="PAN257" s="224"/>
      <c r="PAO257" s="372"/>
      <c r="PAP257" s="372"/>
      <c r="PAQ257" s="333"/>
      <c r="PAR257" s="334"/>
      <c r="PAS257" s="372"/>
      <c r="PAT257" s="224"/>
      <c r="PAU257" s="224"/>
      <c r="PAV257" s="335"/>
      <c r="PAW257" s="335"/>
      <c r="PAX257" s="224"/>
      <c r="PAY257" s="372"/>
      <c r="PAZ257" s="372"/>
      <c r="PBA257" s="333"/>
      <c r="PBB257" s="334"/>
      <c r="PBC257" s="372"/>
      <c r="PBD257" s="224"/>
      <c r="PBE257" s="224"/>
      <c r="PBF257" s="335"/>
      <c r="PBG257" s="335"/>
      <c r="PBH257" s="224"/>
      <c r="PBI257" s="372"/>
      <c r="PBJ257" s="372"/>
      <c r="PBK257" s="333"/>
      <c r="PBL257" s="334"/>
      <c r="PBM257" s="372"/>
      <c r="PBN257" s="224"/>
      <c r="PBO257" s="224"/>
      <c r="PBP257" s="335"/>
      <c r="PBQ257" s="335"/>
      <c r="PBR257" s="224"/>
      <c r="PBS257" s="372"/>
      <c r="PBT257" s="372"/>
      <c r="PBU257" s="333"/>
      <c r="PBV257" s="334"/>
      <c r="PBW257" s="372"/>
      <c r="PBX257" s="224"/>
      <c r="PBY257" s="224"/>
      <c r="PBZ257" s="335"/>
      <c r="PCA257" s="335"/>
      <c r="PCB257" s="224"/>
      <c r="PCC257" s="372"/>
      <c r="PCD257" s="372"/>
      <c r="PCE257" s="333"/>
      <c r="PCF257" s="334"/>
      <c r="PCG257" s="372"/>
      <c r="PCH257" s="224"/>
      <c r="PCI257" s="224"/>
      <c r="PCJ257" s="335"/>
      <c r="PCK257" s="335"/>
      <c r="PCL257" s="224"/>
      <c r="PCM257" s="372"/>
      <c r="PCN257" s="372"/>
      <c r="PCO257" s="333"/>
      <c r="PCP257" s="334"/>
      <c r="PCQ257" s="372"/>
      <c r="PCR257" s="224"/>
      <c r="PCS257" s="224"/>
      <c r="PCT257" s="335"/>
      <c r="PCU257" s="335"/>
      <c r="PCV257" s="224"/>
      <c r="PCW257" s="372"/>
      <c r="PCX257" s="372"/>
      <c r="PCY257" s="333"/>
      <c r="PCZ257" s="334"/>
      <c r="PDA257" s="372"/>
      <c r="PDB257" s="224"/>
      <c r="PDC257" s="224"/>
      <c r="PDD257" s="335"/>
      <c r="PDE257" s="335"/>
      <c r="PDF257" s="224"/>
      <c r="PDG257" s="372"/>
      <c r="PDH257" s="372"/>
      <c r="PDI257" s="333"/>
      <c r="PDJ257" s="334"/>
      <c r="PDK257" s="372"/>
      <c r="PDL257" s="224"/>
      <c r="PDM257" s="224"/>
      <c r="PDN257" s="335"/>
      <c r="PDO257" s="335"/>
      <c r="PDP257" s="224"/>
      <c r="PDQ257" s="372"/>
      <c r="PDR257" s="372"/>
      <c r="PDS257" s="333"/>
      <c r="PDT257" s="334"/>
      <c r="PDU257" s="372"/>
      <c r="PDV257" s="224"/>
      <c r="PDW257" s="224"/>
      <c r="PDX257" s="335"/>
      <c r="PDY257" s="335"/>
      <c r="PDZ257" s="224"/>
      <c r="PEA257" s="372"/>
      <c r="PEB257" s="372"/>
      <c r="PEC257" s="333"/>
      <c r="PED257" s="334"/>
      <c r="PEE257" s="372"/>
      <c r="PEF257" s="224"/>
      <c r="PEG257" s="224"/>
      <c r="PEH257" s="335"/>
      <c r="PEI257" s="335"/>
      <c r="PEJ257" s="224"/>
      <c r="PEK257" s="372"/>
      <c r="PEL257" s="372"/>
      <c r="PEM257" s="333"/>
      <c r="PEN257" s="334"/>
      <c r="PEO257" s="372"/>
      <c r="PEP257" s="224"/>
      <c r="PEQ257" s="224"/>
      <c r="PER257" s="335"/>
      <c r="PES257" s="335"/>
      <c r="PET257" s="224"/>
      <c r="PEU257" s="372"/>
      <c r="PEV257" s="372"/>
      <c r="PEW257" s="333"/>
      <c r="PEX257" s="334"/>
      <c r="PEY257" s="372"/>
      <c r="PEZ257" s="224"/>
      <c r="PFA257" s="224"/>
      <c r="PFB257" s="335"/>
      <c r="PFC257" s="335"/>
      <c r="PFD257" s="224"/>
      <c r="PFE257" s="372"/>
      <c r="PFF257" s="372"/>
      <c r="PFG257" s="333"/>
      <c r="PFH257" s="334"/>
      <c r="PFI257" s="372"/>
      <c r="PFJ257" s="224"/>
      <c r="PFK257" s="224"/>
      <c r="PFL257" s="335"/>
      <c r="PFM257" s="335"/>
      <c r="PFN257" s="224"/>
      <c r="PFO257" s="372"/>
      <c r="PFP257" s="372"/>
      <c r="PFQ257" s="333"/>
      <c r="PFR257" s="334"/>
      <c r="PFS257" s="372"/>
      <c r="PFT257" s="224"/>
      <c r="PFU257" s="224"/>
      <c r="PFV257" s="335"/>
      <c r="PFW257" s="335"/>
      <c r="PFX257" s="224"/>
      <c r="PFY257" s="372"/>
      <c r="PFZ257" s="372"/>
      <c r="PGA257" s="333"/>
      <c r="PGB257" s="334"/>
      <c r="PGC257" s="372"/>
      <c r="PGD257" s="224"/>
      <c r="PGE257" s="224"/>
      <c r="PGF257" s="335"/>
      <c r="PGG257" s="335"/>
      <c r="PGH257" s="224"/>
      <c r="PGI257" s="372"/>
      <c r="PGJ257" s="372"/>
      <c r="PGK257" s="333"/>
      <c r="PGL257" s="334"/>
      <c r="PGM257" s="372"/>
      <c r="PGN257" s="224"/>
      <c r="PGO257" s="224"/>
      <c r="PGP257" s="335"/>
      <c r="PGQ257" s="335"/>
      <c r="PGR257" s="224"/>
      <c r="PGS257" s="372"/>
      <c r="PGT257" s="372"/>
      <c r="PGU257" s="333"/>
      <c r="PGV257" s="334"/>
      <c r="PGW257" s="372"/>
      <c r="PGX257" s="224"/>
      <c r="PGY257" s="224"/>
      <c r="PGZ257" s="335"/>
      <c r="PHA257" s="335"/>
      <c r="PHB257" s="224"/>
      <c r="PHC257" s="372"/>
      <c r="PHD257" s="372"/>
      <c r="PHE257" s="333"/>
      <c r="PHF257" s="334"/>
      <c r="PHG257" s="372"/>
      <c r="PHH257" s="224"/>
      <c r="PHI257" s="224"/>
      <c r="PHJ257" s="335"/>
      <c r="PHK257" s="335"/>
      <c r="PHL257" s="224"/>
      <c r="PHM257" s="372"/>
      <c r="PHN257" s="372"/>
      <c r="PHO257" s="333"/>
      <c r="PHP257" s="334"/>
      <c r="PHQ257" s="372"/>
      <c r="PHR257" s="224"/>
      <c r="PHS257" s="224"/>
      <c r="PHT257" s="335"/>
      <c r="PHU257" s="335"/>
      <c r="PHV257" s="224"/>
      <c r="PHW257" s="372"/>
      <c r="PHX257" s="372"/>
      <c r="PHY257" s="333"/>
      <c r="PHZ257" s="334"/>
      <c r="PIA257" s="372"/>
      <c r="PIB257" s="224"/>
      <c r="PIC257" s="224"/>
      <c r="PID257" s="335"/>
      <c r="PIE257" s="335"/>
      <c r="PIF257" s="224"/>
      <c r="PIG257" s="372"/>
      <c r="PIH257" s="372"/>
      <c r="PII257" s="333"/>
      <c r="PIJ257" s="334"/>
      <c r="PIK257" s="372"/>
      <c r="PIL257" s="224"/>
      <c r="PIM257" s="224"/>
      <c r="PIN257" s="335"/>
      <c r="PIO257" s="335"/>
      <c r="PIP257" s="224"/>
      <c r="PIQ257" s="372"/>
      <c r="PIR257" s="372"/>
      <c r="PIS257" s="333"/>
      <c r="PIT257" s="334"/>
      <c r="PIU257" s="372"/>
      <c r="PIV257" s="224"/>
      <c r="PIW257" s="224"/>
      <c r="PIX257" s="335"/>
      <c r="PIY257" s="335"/>
      <c r="PIZ257" s="224"/>
      <c r="PJA257" s="372"/>
      <c r="PJB257" s="372"/>
      <c r="PJC257" s="333"/>
      <c r="PJD257" s="334"/>
      <c r="PJE257" s="372"/>
      <c r="PJF257" s="224"/>
      <c r="PJG257" s="224"/>
      <c r="PJH257" s="335"/>
      <c r="PJI257" s="335"/>
      <c r="PJJ257" s="224"/>
      <c r="PJK257" s="372"/>
      <c r="PJL257" s="372"/>
      <c r="PJM257" s="333"/>
      <c r="PJN257" s="334"/>
      <c r="PJO257" s="372"/>
      <c r="PJP257" s="224"/>
      <c r="PJQ257" s="224"/>
      <c r="PJR257" s="335"/>
      <c r="PJS257" s="335"/>
      <c r="PJT257" s="224"/>
      <c r="PJU257" s="372"/>
      <c r="PJV257" s="372"/>
      <c r="PJW257" s="333"/>
      <c r="PJX257" s="334"/>
      <c r="PJY257" s="372"/>
      <c r="PJZ257" s="224"/>
      <c r="PKA257" s="224"/>
      <c r="PKB257" s="335"/>
      <c r="PKC257" s="335"/>
      <c r="PKD257" s="224"/>
      <c r="PKE257" s="372"/>
      <c r="PKF257" s="372"/>
      <c r="PKG257" s="333"/>
      <c r="PKH257" s="334"/>
      <c r="PKI257" s="372"/>
      <c r="PKJ257" s="224"/>
      <c r="PKK257" s="224"/>
      <c r="PKL257" s="335"/>
      <c r="PKM257" s="335"/>
      <c r="PKN257" s="224"/>
      <c r="PKO257" s="372"/>
      <c r="PKP257" s="372"/>
      <c r="PKQ257" s="333"/>
      <c r="PKR257" s="334"/>
      <c r="PKS257" s="372"/>
      <c r="PKT257" s="224"/>
      <c r="PKU257" s="224"/>
      <c r="PKV257" s="335"/>
      <c r="PKW257" s="335"/>
      <c r="PKX257" s="224"/>
      <c r="PKY257" s="372"/>
      <c r="PKZ257" s="372"/>
      <c r="PLA257" s="333"/>
      <c r="PLB257" s="334"/>
      <c r="PLC257" s="372"/>
      <c r="PLD257" s="224"/>
      <c r="PLE257" s="224"/>
      <c r="PLF257" s="335"/>
      <c r="PLG257" s="335"/>
      <c r="PLH257" s="224"/>
      <c r="PLI257" s="372"/>
      <c r="PLJ257" s="372"/>
      <c r="PLK257" s="333"/>
      <c r="PLL257" s="334"/>
      <c r="PLM257" s="372"/>
      <c r="PLN257" s="224"/>
      <c r="PLO257" s="224"/>
      <c r="PLP257" s="335"/>
      <c r="PLQ257" s="335"/>
      <c r="PLR257" s="224"/>
      <c r="PLS257" s="372"/>
      <c r="PLT257" s="372"/>
      <c r="PLU257" s="333"/>
      <c r="PLV257" s="334"/>
      <c r="PLW257" s="372"/>
      <c r="PLX257" s="224"/>
      <c r="PLY257" s="224"/>
      <c r="PLZ257" s="335"/>
      <c r="PMA257" s="335"/>
      <c r="PMB257" s="224"/>
      <c r="PMC257" s="372"/>
      <c r="PMD257" s="372"/>
      <c r="PME257" s="333"/>
      <c r="PMF257" s="334"/>
      <c r="PMG257" s="372"/>
      <c r="PMH257" s="224"/>
      <c r="PMI257" s="224"/>
      <c r="PMJ257" s="335"/>
      <c r="PMK257" s="335"/>
      <c r="PML257" s="224"/>
      <c r="PMM257" s="372"/>
      <c r="PMN257" s="372"/>
      <c r="PMO257" s="333"/>
      <c r="PMP257" s="334"/>
      <c r="PMQ257" s="372"/>
      <c r="PMR257" s="224"/>
      <c r="PMS257" s="224"/>
      <c r="PMT257" s="335"/>
      <c r="PMU257" s="335"/>
      <c r="PMV257" s="224"/>
      <c r="PMW257" s="372"/>
      <c r="PMX257" s="372"/>
      <c r="PMY257" s="333"/>
      <c r="PMZ257" s="334"/>
      <c r="PNA257" s="372"/>
      <c r="PNB257" s="224"/>
      <c r="PNC257" s="224"/>
      <c r="PND257" s="335"/>
      <c r="PNE257" s="335"/>
      <c r="PNF257" s="224"/>
      <c r="PNG257" s="372"/>
      <c r="PNH257" s="372"/>
      <c r="PNI257" s="333"/>
      <c r="PNJ257" s="334"/>
      <c r="PNK257" s="372"/>
      <c r="PNL257" s="224"/>
      <c r="PNM257" s="224"/>
      <c r="PNN257" s="335"/>
      <c r="PNO257" s="335"/>
      <c r="PNP257" s="224"/>
      <c r="PNQ257" s="372"/>
      <c r="PNR257" s="372"/>
      <c r="PNS257" s="333"/>
      <c r="PNT257" s="334"/>
      <c r="PNU257" s="372"/>
      <c r="PNV257" s="224"/>
      <c r="PNW257" s="224"/>
      <c r="PNX257" s="335"/>
      <c r="PNY257" s="335"/>
      <c r="PNZ257" s="224"/>
      <c r="POA257" s="372"/>
      <c r="POB257" s="372"/>
      <c r="POC257" s="333"/>
      <c r="POD257" s="334"/>
      <c r="POE257" s="372"/>
      <c r="POF257" s="224"/>
      <c r="POG257" s="224"/>
      <c r="POH257" s="335"/>
      <c r="POI257" s="335"/>
      <c r="POJ257" s="224"/>
      <c r="POK257" s="372"/>
      <c r="POL257" s="372"/>
      <c r="POM257" s="333"/>
      <c r="PON257" s="334"/>
      <c r="POO257" s="372"/>
      <c r="POP257" s="224"/>
      <c r="POQ257" s="224"/>
      <c r="POR257" s="335"/>
      <c r="POS257" s="335"/>
      <c r="POT257" s="224"/>
      <c r="POU257" s="372"/>
      <c r="POV257" s="372"/>
      <c r="POW257" s="333"/>
      <c r="POX257" s="334"/>
      <c r="POY257" s="372"/>
      <c r="POZ257" s="224"/>
      <c r="PPA257" s="224"/>
      <c r="PPB257" s="335"/>
      <c r="PPC257" s="335"/>
      <c r="PPD257" s="224"/>
      <c r="PPE257" s="372"/>
      <c r="PPF257" s="372"/>
      <c r="PPG257" s="333"/>
      <c r="PPH257" s="334"/>
      <c r="PPI257" s="372"/>
      <c r="PPJ257" s="224"/>
      <c r="PPK257" s="224"/>
      <c r="PPL257" s="335"/>
      <c r="PPM257" s="335"/>
      <c r="PPN257" s="224"/>
      <c r="PPO257" s="372"/>
      <c r="PPP257" s="372"/>
      <c r="PPQ257" s="333"/>
      <c r="PPR257" s="334"/>
      <c r="PPS257" s="372"/>
      <c r="PPT257" s="224"/>
      <c r="PPU257" s="224"/>
      <c r="PPV257" s="335"/>
      <c r="PPW257" s="335"/>
      <c r="PPX257" s="224"/>
      <c r="PPY257" s="372"/>
      <c r="PPZ257" s="372"/>
      <c r="PQA257" s="333"/>
      <c r="PQB257" s="334"/>
      <c r="PQC257" s="372"/>
      <c r="PQD257" s="224"/>
      <c r="PQE257" s="224"/>
      <c r="PQF257" s="335"/>
      <c r="PQG257" s="335"/>
      <c r="PQH257" s="224"/>
      <c r="PQI257" s="372"/>
      <c r="PQJ257" s="372"/>
      <c r="PQK257" s="333"/>
      <c r="PQL257" s="334"/>
      <c r="PQM257" s="372"/>
      <c r="PQN257" s="224"/>
      <c r="PQO257" s="224"/>
      <c r="PQP257" s="335"/>
      <c r="PQQ257" s="335"/>
      <c r="PQR257" s="224"/>
      <c r="PQS257" s="372"/>
      <c r="PQT257" s="372"/>
      <c r="PQU257" s="333"/>
      <c r="PQV257" s="334"/>
      <c r="PQW257" s="372"/>
      <c r="PQX257" s="224"/>
      <c r="PQY257" s="224"/>
      <c r="PQZ257" s="335"/>
      <c r="PRA257" s="335"/>
      <c r="PRB257" s="224"/>
      <c r="PRC257" s="372"/>
      <c r="PRD257" s="372"/>
      <c r="PRE257" s="333"/>
      <c r="PRF257" s="334"/>
      <c r="PRG257" s="372"/>
      <c r="PRH257" s="224"/>
      <c r="PRI257" s="224"/>
      <c r="PRJ257" s="335"/>
      <c r="PRK257" s="335"/>
      <c r="PRL257" s="224"/>
      <c r="PRM257" s="372"/>
      <c r="PRN257" s="372"/>
      <c r="PRO257" s="333"/>
      <c r="PRP257" s="334"/>
      <c r="PRQ257" s="372"/>
      <c r="PRR257" s="224"/>
      <c r="PRS257" s="224"/>
      <c r="PRT257" s="335"/>
      <c r="PRU257" s="335"/>
      <c r="PRV257" s="224"/>
      <c r="PRW257" s="372"/>
      <c r="PRX257" s="372"/>
      <c r="PRY257" s="333"/>
      <c r="PRZ257" s="334"/>
      <c r="PSA257" s="372"/>
      <c r="PSB257" s="224"/>
      <c r="PSC257" s="224"/>
      <c r="PSD257" s="335"/>
      <c r="PSE257" s="335"/>
      <c r="PSF257" s="224"/>
      <c r="PSG257" s="372"/>
      <c r="PSH257" s="372"/>
      <c r="PSI257" s="333"/>
      <c r="PSJ257" s="334"/>
      <c r="PSK257" s="372"/>
      <c r="PSL257" s="224"/>
      <c r="PSM257" s="224"/>
      <c r="PSN257" s="335"/>
      <c r="PSO257" s="335"/>
      <c r="PSP257" s="224"/>
      <c r="PSQ257" s="372"/>
      <c r="PSR257" s="372"/>
      <c r="PSS257" s="333"/>
      <c r="PST257" s="334"/>
      <c r="PSU257" s="372"/>
      <c r="PSV257" s="224"/>
      <c r="PSW257" s="224"/>
      <c r="PSX257" s="335"/>
      <c r="PSY257" s="335"/>
      <c r="PSZ257" s="224"/>
      <c r="PTA257" s="372"/>
      <c r="PTB257" s="372"/>
      <c r="PTC257" s="333"/>
      <c r="PTD257" s="334"/>
      <c r="PTE257" s="372"/>
      <c r="PTF257" s="224"/>
      <c r="PTG257" s="224"/>
      <c r="PTH257" s="335"/>
      <c r="PTI257" s="335"/>
      <c r="PTJ257" s="224"/>
      <c r="PTK257" s="372"/>
      <c r="PTL257" s="372"/>
      <c r="PTM257" s="333"/>
      <c r="PTN257" s="334"/>
      <c r="PTO257" s="372"/>
      <c r="PTP257" s="224"/>
      <c r="PTQ257" s="224"/>
      <c r="PTR257" s="335"/>
      <c r="PTS257" s="335"/>
      <c r="PTT257" s="224"/>
      <c r="PTU257" s="372"/>
      <c r="PTV257" s="372"/>
      <c r="PTW257" s="333"/>
      <c r="PTX257" s="334"/>
      <c r="PTY257" s="372"/>
      <c r="PTZ257" s="224"/>
      <c r="PUA257" s="224"/>
      <c r="PUB257" s="335"/>
      <c r="PUC257" s="335"/>
      <c r="PUD257" s="224"/>
      <c r="PUE257" s="372"/>
      <c r="PUF257" s="372"/>
      <c r="PUG257" s="333"/>
      <c r="PUH257" s="334"/>
      <c r="PUI257" s="372"/>
      <c r="PUJ257" s="224"/>
      <c r="PUK257" s="224"/>
      <c r="PUL257" s="335"/>
      <c r="PUM257" s="335"/>
      <c r="PUN257" s="224"/>
      <c r="PUO257" s="372"/>
      <c r="PUP257" s="372"/>
      <c r="PUQ257" s="333"/>
      <c r="PUR257" s="334"/>
      <c r="PUS257" s="372"/>
      <c r="PUT257" s="224"/>
      <c r="PUU257" s="224"/>
      <c r="PUV257" s="335"/>
      <c r="PUW257" s="335"/>
      <c r="PUX257" s="224"/>
      <c r="PUY257" s="372"/>
      <c r="PUZ257" s="372"/>
      <c r="PVA257" s="333"/>
      <c r="PVB257" s="334"/>
      <c r="PVC257" s="372"/>
      <c r="PVD257" s="224"/>
      <c r="PVE257" s="224"/>
      <c r="PVF257" s="335"/>
      <c r="PVG257" s="335"/>
      <c r="PVH257" s="224"/>
      <c r="PVI257" s="372"/>
      <c r="PVJ257" s="372"/>
      <c r="PVK257" s="333"/>
      <c r="PVL257" s="334"/>
      <c r="PVM257" s="372"/>
      <c r="PVN257" s="224"/>
      <c r="PVO257" s="224"/>
      <c r="PVP257" s="335"/>
      <c r="PVQ257" s="335"/>
      <c r="PVR257" s="224"/>
      <c r="PVS257" s="372"/>
      <c r="PVT257" s="372"/>
      <c r="PVU257" s="333"/>
      <c r="PVV257" s="334"/>
      <c r="PVW257" s="372"/>
      <c r="PVX257" s="224"/>
      <c r="PVY257" s="224"/>
      <c r="PVZ257" s="335"/>
      <c r="PWA257" s="335"/>
      <c r="PWB257" s="224"/>
      <c r="PWC257" s="372"/>
      <c r="PWD257" s="372"/>
      <c r="PWE257" s="333"/>
      <c r="PWF257" s="334"/>
      <c r="PWG257" s="372"/>
      <c r="PWH257" s="224"/>
      <c r="PWI257" s="224"/>
      <c r="PWJ257" s="335"/>
      <c r="PWK257" s="335"/>
      <c r="PWL257" s="224"/>
      <c r="PWM257" s="372"/>
      <c r="PWN257" s="372"/>
      <c r="PWO257" s="333"/>
      <c r="PWP257" s="334"/>
      <c r="PWQ257" s="372"/>
      <c r="PWR257" s="224"/>
      <c r="PWS257" s="224"/>
      <c r="PWT257" s="335"/>
      <c r="PWU257" s="335"/>
      <c r="PWV257" s="224"/>
      <c r="PWW257" s="372"/>
      <c r="PWX257" s="372"/>
      <c r="PWY257" s="333"/>
      <c r="PWZ257" s="334"/>
      <c r="PXA257" s="372"/>
      <c r="PXB257" s="224"/>
      <c r="PXC257" s="224"/>
      <c r="PXD257" s="335"/>
      <c r="PXE257" s="335"/>
      <c r="PXF257" s="224"/>
      <c r="PXG257" s="372"/>
      <c r="PXH257" s="372"/>
      <c r="PXI257" s="333"/>
      <c r="PXJ257" s="334"/>
      <c r="PXK257" s="372"/>
      <c r="PXL257" s="224"/>
      <c r="PXM257" s="224"/>
      <c r="PXN257" s="335"/>
      <c r="PXO257" s="335"/>
      <c r="PXP257" s="224"/>
      <c r="PXQ257" s="372"/>
      <c r="PXR257" s="372"/>
      <c r="PXS257" s="333"/>
      <c r="PXT257" s="334"/>
      <c r="PXU257" s="372"/>
      <c r="PXV257" s="224"/>
      <c r="PXW257" s="224"/>
      <c r="PXX257" s="335"/>
      <c r="PXY257" s="335"/>
      <c r="PXZ257" s="224"/>
      <c r="PYA257" s="372"/>
      <c r="PYB257" s="372"/>
      <c r="PYC257" s="333"/>
      <c r="PYD257" s="334"/>
      <c r="PYE257" s="372"/>
      <c r="PYF257" s="224"/>
      <c r="PYG257" s="224"/>
      <c r="PYH257" s="335"/>
      <c r="PYI257" s="335"/>
      <c r="PYJ257" s="224"/>
      <c r="PYK257" s="372"/>
      <c r="PYL257" s="372"/>
      <c r="PYM257" s="333"/>
      <c r="PYN257" s="334"/>
      <c r="PYO257" s="372"/>
      <c r="PYP257" s="224"/>
      <c r="PYQ257" s="224"/>
      <c r="PYR257" s="335"/>
      <c r="PYS257" s="335"/>
      <c r="PYT257" s="224"/>
      <c r="PYU257" s="372"/>
      <c r="PYV257" s="372"/>
      <c r="PYW257" s="333"/>
      <c r="PYX257" s="334"/>
      <c r="PYY257" s="372"/>
      <c r="PYZ257" s="224"/>
      <c r="PZA257" s="224"/>
      <c r="PZB257" s="335"/>
      <c r="PZC257" s="335"/>
      <c r="PZD257" s="224"/>
      <c r="PZE257" s="372"/>
      <c r="PZF257" s="372"/>
      <c r="PZG257" s="333"/>
      <c r="PZH257" s="334"/>
      <c r="PZI257" s="372"/>
      <c r="PZJ257" s="224"/>
      <c r="PZK257" s="224"/>
      <c r="PZL257" s="335"/>
      <c r="PZM257" s="335"/>
      <c r="PZN257" s="224"/>
      <c r="PZO257" s="372"/>
      <c r="PZP257" s="372"/>
      <c r="PZQ257" s="333"/>
      <c r="PZR257" s="334"/>
      <c r="PZS257" s="372"/>
      <c r="PZT257" s="224"/>
      <c r="PZU257" s="224"/>
      <c r="PZV257" s="335"/>
      <c r="PZW257" s="335"/>
      <c r="PZX257" s="224"/>
      <c r="PZY257" s="372"/>
      <c r="PZZ257" s="372"/>
      <c r="QAA257" s="333"/>
      <c r="QAB257" s="334"/>
      <c r="QAC257" s="372"/>
      <c r="QAD257" s="224"/>
      <c r="QAE257" s="224"/>
      <c r="QAF257" s="335"/>
      <c r="QAG257" s="335"/>
      <c r="QAH257" s="224"/>
      <c r="QAI257" s="372"/>
      <c r="QAJ257" s="372"/>
      <c r="QAK257" s="333"/>
      <c r="QAL257" s="334"/>
      <c r="QAM257" s="372"/>
      <c r="QAN257" s="224"/>
      <c r="QAO257" s="224"/>
      <c r="QAP257" s="335"/>
      <c r="QAQ257" s="335"/>
      <c r="QAR257" s="224"/>
      <c r="QAS257" s="372"/>
      <c r="QAT257" s="372"/>
      <c r="QAU257" s="333"/>
      <c r="QAV257" s="334"/>
      <c r="QAW257" s="372"/>
      <c r="QAX257" s="224"/>
      <c r="QAY257" s="224"/>
      <c r="QAZ257" s="335"/>
      <c r="QBA257" s="335"/>
      <c r="QBB257" s="224"/>
      <c r="QBC257" s="372"/>
      <c r="QBD257" s="372"/>
      <c r="QBE257" s="333"/>
      <c r="QBF257" s="334"/>
      <c r="QBG257" s="372"/>
      <c r="QBH257" s="224"/>
      <c r="QBI257" s="224"/>
      <c r="QBJ257" s="335"/>
      <c r="QBK257" s="335"/>
      <c r="QBL257" s="224"/>
      <c r="QBM257" s="372"/>
      <c r="QBN257" s="372"/>
      <c r="QBO257" s="333"/>
      <c r="QBP257" s="334"/>
      <c r="QBQ257" s="372"/>
      <c r="QBR257" s="224"/>
      <c r="QBS257" s="224"/>
      <c r="QBT257" s="335"/>
      <c r="QBU257" s="335"/>
      <c r="QBV257" s="224"/>
      <c r="QBW257" s="372"/>
      <c r="QBX257" s="372"/>
      <c r="QBY257" s="333"/>
      <c r="QBZ257" s="334"/>
      <c r="QCA257" s="372"/>
      <c r="QCB257" s="224"/>
      <c r="QCC257" s="224"/>
      <c r="QCD257" s="335"/>
      <c r="QCE257" s="335"/>
      <c r="QCF257" s="224"/>
      <c r="QCG257" s="372"/>
      <c r="QCH257" s="372"/>
      <c r="QCI257" s="333"/>
      <c r="QCJ257" s="334"/>
      <c r="QCK257" s="372"/>
      <c r="QCL257" s="224"/>
      <c r="QCM257" s="224"/>
      <c r="QCN257" s="335"/>
      <c r="QCO257" s="335"/>
      <c r="QCP257" s="224"/>
      <c r="QCQ257" s="372"/>
      <c r="QCR257" s="372"/>
      <c r="QCS257" s="333"/>
      <c r="QCT257" s="334"/>
      <c r="QCU257" s="372"/>
      <c r="QCV257" s="224"/>
      <c r="QCW257" s="224"/>
      <c r="QCX257" s="335"/>
      <c r="QCY257" s="335"/>
      <c r="QCZ257" s="224"/>
      <c r="QDA257" s="372"/>
      <c r="QDB257" s="372"/>
      <c r="QDC257" s="333"/>
      <c r="QDD257" s="334"/>
      <c r="QDE257" s="372"/>
      <c r="QDF257" s="224"/>
      <c r="QDG257" s="224"/>
      <c r="QDH257" s="335"/>
      <c r="QDI257" s="335"/>
      <c r="QDJ257" s="224"/>
      <c r="QDK257" s="372"/>
      <c r="QDL257" s="372"/>
      <c r="QDM257" s="333"/>
      <c r="QDN257" s="334"/>
      <c r="QDO257" s="372"/>
      <c r="QDP257" s="224"/>
      <c r="QDQ257" s="224"/>
      <c r="QDR257" s="335"/>
      <c r="QDS257" s="335"/>
      <c r="QDT257" s="224"/>
      <c r="QDU257" s="372"/>
      <c r="QDV257" s="372"/>
      <c r="QDW257" s="333"/>
      <c r="QDX257" s="334"/>
      <c r="QDY257" s="372"/>
      <c r="QDZ257" s="224"/>
      <c r="QEA257" s="224"/>
      <c r="QEB257" s="335"/>
      <c r="QEC257" s="335"/>
      <c r="QED257" s="224"/>
      <c r="QEE257" s="372"/>
      <c r="QEF257" s="372"/>
      <c r="QEG257" s="333"/>
      <c r="QEH257" s="334"/>
      <c r="QEI257" s="372"/>
      <c r="QEJ257" s="224"/>
      <c r="QEK257" s="224"/>
      <c r="QEL257" s="335"/>
      <c r="QEM257" s="335"/>
      <c r="QEN257" s="224"/>
      <c r="QEO257" s="372"/>
      <c r="QEP257" s="372"/>
      <c r="QEQ257" s="333"/>
      <c r="QER257" s="334"/>
      <c r="QES257" s="372"/>
      <c r="QET257" s="224"/>
      <c r="QEU257" s="224"/>
      <c r="QEV257" s="335"/>
      <c r="QEW257" s="335"/>
      <c r="QEX257" s="224"/>
      <c r="QEY257" s="372"/>
      <c r="QEZ257" s="372"/>
      <c r="QFA257" s="333"/>
      <c r="QFB257" s="334"/>
      <c r="QFC257" s="372"/>
      <c r="QFD257" s="224"/>
      <c r="QFE257" s="224"/>
      <c r="QFF257" s="335"/>
      <c r="QFG257" s="335"/>
      <c r="QFH257" s="224"/>
      <c r="QFI257" s="372"/>
      <c r="QFJ257" s="372"/>
      <c r="QFK257" s="333"/>
      <c r="QFL257" s="334"/>
      <c r="QFM257" s="372"/>
      <c r="QFN257" s="224"/>
      <c r="QFO257" s="224"/>
      <c r="QFP257" s="335"/>
      <c r="QFQ257" s="335"/>
      <c r="QFR257" s="224"/>
      <c r="QFS257" s="372"/>
      <c r="QFT257" s="372"/>
      <c r="QFU257" s="333"/>
      <c r="QFV257" s="334"/>
      <c r="QFW257" s="372"/>
      <c r="QFX257" s="224"/>
      <c r="QFY257" s="224"/>
      <c r="QFZ257" s="335"/>
      <c r="QGA257" s="335"/>
      <c r="QGB257" s="224"/>
      <c r="QGC257" s="372"/>
      <c r="QGD257" s="372"/>
      <c r="QGE257" s="333"/>
      <c r="QGF257" s="334"/>
      <c r="QGG257" s="372"/>
      <c r="QGH257" s="224"/>
      <c r="QGI257" s="224"/>
      <c r="QGJ257" s="335"/>
      <c r="QGK257" s="335"/>
      <c r="QGL257" s="224"/>
      <c r="QGM257" s="372"/>
      <c r="QGN257" s="372"/>
      <c r="QGO257" s="333"/>
      <c r="QGP257" s="334"/>
      <c r="QGQ257" s="372"/>
      <c r="QGR257" s="224"/>
      <c r="QGS257" s="224"/>
      <c r="QGT257" s="335"/>
      <c r="QGU257" s="335"/>
      <c r="QGV257" s="224"/>
      <c r="QGW257" s="372"/>
      <c r="QGX257" s="372"/>
      <c r="QGY257" s="333"/>
      <c r="QGZ257" s="334"/>
      <c r="QHA257" s="372"/>
      <c r="QHB257" s="224"/>
      <c r="QHC257" s="224"/>
      <c r="QHD257" s="335"/>
      <c r="QHE257" s="335"/>
      <c r="QHF257" s="224"/>
      <c r="QHG257" s="372"/>
      <c r="QHH257" s="372"/>
      <c r="QHI257" s="333"/>
      <c r="QHJ257" s="334"/>
      <c r="QHK257" s="372"/>
      <c r="QHL257" s="224"/>
      <c r="QHM257" s="224"/>
      <c r="QHN257" s="335"/>
      <c r="QHO257" s="335"/>
      <c r="QHP257" s="224"/>
      <c r="QHQ257" s="372"/>
      <c r="QHR257" s="372"/>
      <c r="QHS257" s="333"/>
      <c r="QHT257" s="334"/>
      <c r="QHU257" s="372"/>
      <c r="QHV257" s="224"/>
      <c r="QHW257" s="224"/>
      <c r="QHX257" s="335"/>
      <c r="QHY257" s="335"/>
      <c r="QHZ257" s="224"/>
      <c r="QIA257" s="372"/>
      <c r="QIB257" s="372"/>
      <c r="QIC257" s="333"/>
      <c r="QID257" s="334"/>
      <c r="QIE257" s="372"/>
      <c r="QIF257" s="224"/>
      <c r="QIG257" s="224"/>
      <c r="QIH257" s="335"/>
      <c r="QII257" s="335"/>
      <c r="QIJ257" s="224"/>
      <c r="QIK257" s="372"/>
      <c r="QIL257" s="372"/>
      <c r="QIM257" s="333"/>
      <c r="QIN257" s="334"/>
      <c r="QIO257" s="372"/>
      <c r="QIP257" s="224"/>
      <c r="QIQ257" s="224"/>
      <c r="QIR257" s="335"/>
      <c r="QIS257" s="335"/>
      <c r="QIT257" s="224"/>
      <c r="QIU257" s="372"/>
      <c r="QIV257" s="372"/>
      <c r="QIW257" s="333"/>
      <c r="QIX257" s="334"/>
      <c r="QIY257" s="372"/>
      <c r="QIZ257" s="224"/>
      <c r="QJA257" s="224"/>
      <c r="QJB257" s="335"/>
      <c r="QJC257" s="335"/>
      <c r="QJD257" s="224"/>
      <c r="QJE257" s="372"/>
      <c r="QJF257" s="372"/>
      <c r="QJG257" s="333"/>
      <c r="QJH257" s="334"/>
      <c r="QJI257" s="372"/>
      <c r="QJJ257" s="224"/>
      <c r="QJK257" s="224"/>
      <c r="QJL257" s="335"/>
      <c r="QJM257" s="335"/>
      <c r="QJN257" s="224"/>
      <c r="QJO257" s="372"/>
      <c r="QJP257" s="372"/>
      <c r="QJQ257" s="333"/>
      <c r="QJR257" s="334"/>
      <c r="QJS257" s="372"/>
      <c r="QJT257" s="224"/>
      <c r="QJU257" s="224"/>
      <c r="QJV257" s="335"/>
      <c r="QJW257" s="335"/>
      <c r="QJX257" s="224"/>
      <c r="QJY257" s="372"/>
      <c r="QJZ257" s="372"/>
      <c r="QKA257" s="333"/>
      <c r="QKB257" s="334"/>
      <c r="QKC257" s="372"/>
      <c r="QKD257" s="224"/>
      <c r="QKE257" s="224"/>
      <c r="QKF257" s="335"/>
      <c r="QKG257" s="335"/>
      <c r="QKH257" s="224"/>
      <c r="QKI257" s="372"/>
      <c r="QKJ257" s="372"/>
      <c r="QKK257" s="333"/>
      <c r="QKL257" s="334"/>
      <c r="QKM257" s="372"/>
      <c r="QKN257" s="224"/>
      <c r="QKO257" s="224"/>
      <c r="QKP257" s="335"/>
      <c r="QKQ257" s="335"/>
      <c r="QKR257" s="224"/>
      <c r="QKS257" s="372"/>
      <c r="QKT257" s="372"/>
      <c r="QKU257" s="333"/>
      <c r="QKV257" s="334"/>
      <c r="QKW257" s="372"/>
      <c r="QKX257" s="224"/>
      <c r="QKY257" s="224"/>
      <c r="QKZ257" s="335"/>
      <c r="QLA257" s="335"/>
      <c r="QLB257" s="224"/>
      <c r="QLC257" s="372"/>
      <c r="QLD257" s="372"/>
      <c r="QLE257" s="333"/>
      <c r="QLF257" s="334"/>
      <c r="QLG257" s="372"/>
      <c r="QLH257" s="224"/>
      <c r="QLI257" s="224"/>
      <c r="QLJ257" s="335"/>
      <c r="QLK257" s="335"/>
      <c r="QLL257" s="224"/>
      <c r="QLM257" s="372"/>
      <c r="QLN257" s="372"/>
      <c r="QLO257" s="333"/>
      <c r="QLP257" s="334"/>
      <c r="QLQ257" s="372"/>
      <c r="QLR257" s="224"/>
      <c r="QLS257" s="224"/>
      <c r="QLT257" s="335"/>
      <c r="QLU257" s="335"/>
      <c r="QLV257" s="224"/>
      <c r="QLW257" s="372"/>
      <c r="QLX257" s="372"/>
      <c r="QLY257" s="333"/>
      <c r="QLZ257" s="334"/>
      <c r="QMA257" s="372"/>
      <c r="QMB257" s="224"/>
      <c r="QMC257" s="224"/>
      <c r="QMD257" s="335"/>
      <c r="QME257" s="335"/>
      <c r="QMF257" s="224"/>
      <c r="QMG257" s="372"/>
      <c r="QMH257" s="372"/>
      <c r="QMI257" s="333"/>
      <c r="QMJ257" s="334"/>
      <c r="QMK257" s="372"/>
      <c r="QML257" s="224"/>
      <c r="QMM257" s="224"/>
      <c r="QMN257" s="335"/>
      <c r="QMO257" s="335"/>
      <c r="QMP257" s="224"/>
      <c r="QMQ257" s="372"/>
      <c r="QMR257" s="372"/>
      <c r="QMS257" s="333"/>
      <c r="QMT257" s="334"/>
      <c r="QMU257" s="372"/>
      <c r="QMV257" s="224"/>
      <c r="QMW257" s="224"/>
      <c r="QMX257" s="335"/>
      <c r="QMY257" s="335"/>
      <c r="QMZ257" s="224"/>
      <c r="QNA257" s="372"/>
      <c r="QNB257" s="372"/>
      <c r="QNC257" s="333"/>
      <c r="QND257" s="334"/>
      <c r="QNE257" s="372"/>
      <c r="QNF257" s="224"/>
      <c r="QNG257" s="224"/>
      <c r="QNH257" s="335"/>
      <c r="QNI257" s="335"/>
      <c r="QNJ257" s="224"/>
      <c r="QNK257" s="372"/>
      <c r="QNL257" s="372"/>
      <c r="QNM257" s="333"/>
      <c r="QNN257" s="334"/>
      <c r="QNO257" s="372"/>
      <c r="QNP257" s="224"/>
      <c r="QNQ257" s="224"/>
      <c r="QNR257" s="335"/>
      <c r="QNS257" s="335"/>
      <c r="QNT257" s="224"/>
      <c r="QNU257" s="372"/>
      <c r="QNV257" s="372"/>
      <c r="QNW257" s="333"/>
      <c r="QNX257" s="334"/>
      <c r="QNY257" s="372"/>
      <c r="QNZ257" s="224"/>
      <c r="QOA257" s="224"/>
      <c r="QOB257" s="335"/>
      <c r="QOC257" s="335"/>
      <c r="QOD257" s="224"/>
      <c r="QOE257" s="372"/>
      <c r="QOF257" s="372"/>
      <c r="QOG257" s="333"/>
      <c r="QOH257" s="334"/>
      <c r="QOI257" s="372"/>
      <c r="QOJ257" s="224"/>
      <c r="QOK257" s="224"/>
      <c r="QOL257" s="335"/>
      <c r="QOM257" s="335"/>
      <c r="QON257" s="224"/>
      <c r="QOO257" s="372"/>
      <c r="QOP257" s="372"/>
      <c r="QOQ257" s="333"/>
      <c r="QOR257" s="334"/>
      <c r="QOS257" s="372"/>
      <c r="QOT257" s="224"/>
      <c r="QOU257" s="224"/>
      <c r="QOV257" s="335"/>
      <c r="QOW257" s="335"/>
      <c r="QOX257" s="224"/>
      <c r="QOY257" s="372"/>
      <c r="QOZ257" s="372"/>
      <c r="QPA257" s="333"/>
      <c r="QPB257" s="334"/>
      <c r="QPC257" s="372"/>
      <c r="QPD257" s="224"/>
      <c r="QPE257" s="224"/>
      <c r="QPF257" s="335"/>
      <c r="QPG257" s="335"/>
      <c r="QPH257" s="224"/>
      <c r="QPI257" s="372"/>
      <c r="QPJ257" s="372"/>
      <c r="QPK257" s="333"/>
      <c r="QPL257" s="334"/>
      <c r="QPM257" s="372"/>
      <c r="QPN257" s="224"/>
      <c r="QPO257" s="224"/>
      <c r="QPP257" s="335"/>
      <c r="QPQ257" s="335"/>
      <c r="QPR257" s="224"/>
      <c r="QPS257" s="372"/>
      <c r="QPT257" s="372"/>
      <c r="QPU257" s="333"/>
      <c r="QPV257" s="334"/>
      <c r="QPW257" s="372"/>
      <c r="QPX257" s="224"/>
      <c r="QPY257" s="224"/>
      <c r="QPZ257" s="335"/>
      <c r="QQA257" s="335"/>
      <c r="QQB257" s="224"/>
      <c r="QQC257" s="372"/>
      <c r="QQD257" s="372"/>
      <c r="QQE257" s="333"/>
      <c r="QQF257" s="334"/>
      <c r="QQG257" s="372"/>
      <c r="QQH257" s="224"/>
      <c r="QQI257" s="224"/>
      <c r="QQJ257" s="335"/>
      <c r="QQK257" s="335"/>
      <c r="QQL257" s="224"/>
      <c r="QQM257" s="372"/>
      <c r="QQN257" s="372"/>
      <c r="QQO257" s="333"/>
      <c r="QQP257" s="334"/>
      <c r="QQQ257" s="372"/>
      <c r="QQR257" s="224"/>
      <c r="QQS257" s="224"/>
      <c r="QQT257" s="335"/>
      <c r="QQU257" s="335"/>
      <c r="QQV257" s="224"/>
      <c r="QQW257" s="372"/>
      <c r="QQX257" s="372"/>
      <c r="QQY257" s="333"/>
      <c r="QQZ257" s="334"/>
      <c r="QRA257" s="372"/>
      <c r="QRB257" s="224"/>
      <c r="QRC257" s="224"/>
      <c r="QRD257" s="335"/>
      <c r="QRE257" s="335"/>
      <c r="QRF257" s="224"/>
      <c r="QRG257" s="372"/>
      <c r="QRH257" s="372"/>
      <c r="QRI257" s="333"/>
      <c r="QRJ257" s="334"/>
      <c r="QRK257" s="372"/>
      <c r="QRL257" s="224"/>
      <c r="QRM257" s="224"/>
      <c r="QRN257" s="335"/>
      <c r="QRO257" s="335"/>
      <c r="QRP257" s="224"/>
      <c r="QRQ257" s="372"/>
      <c r="QRR257" s="372"/>
      <c r="QRS257" s="333"/>
      <c r="QRT257" s="334"/>
      <c r="QRU257" s="372"/>
      <c r="QRV257" s="224"/>
      <c r="QRW257" s="224"/>
      <c r="QRX257" s="335"/>
      <c r="QRY257" s="335"/>
      <c r="QRZ257" s="224"/>
      <c r="QSA257" s="372"/>
      <c r="QSB257" s="372"/>
      <c r="QSC257" s="333"/>
      <c r="QSD257" s="334"/>
      <c r="QSE257" s="372"/>
      <c r="QSF257" s="224"/>
      <c r="QSG257" s="224"/>
      <c r="QSH257" s="335"/>
      <c r="QSI257" s="335"/>
      <c r="QSJ257" s="224"/>
      <c r="QSK257" s="372"/>
      <c r="QSL257" s="372"/>
      <c r="QSM257" s="333"/>
      <c r="QSN257" s="334"/>
      <c r="QSO257" s="372"/>
      <c r="QSP257" s="224"/>
      <c r="QSQ257" s="224"/>
      <c r="QSR257" s="335"/>
      <c r="QSS257" s="335"/>
      <c r="QST257" s="224"/>
      <c r="QSU257" s="372"/>
      <c r="QSV257" s="372"/>
      <c r="QSW257" s="333"/>
      <c r="QSX257" s="334"/>
      <c r="QSY257" s="372"/>
      <c r="QSZ257" s="224"/>
      <c r="QTA257" s="224"/>
      <c r="QTB257" s="335"/>
      <c r="QTC257" s="335"/>
      <c r="QTD257" s="224"/>
      <c r="QTE257" s="372"/>
      <c r="QTF257" s="372"/>
      <c r="QTG257" s="333"/>
      <c r="QTH257" s="334"/>
      <c r="QTI257" s="372"/>
      <c r="QTJ257" s="224"/>
      <c r="QTK257" s="224"/>
      <c r="QTL257" s="335"/>
      <c r="QTM257" s="335"/>
      <c r="QTN257" s="224"/>
      <c r="QTO257" s="372"/>
      <c r="QTP257" s="372"/>
      <c r="QTQ257" s="333"/>
      <c r="QTR257" s="334"/>
      <c r="QTS257" s="372"/>
      <c r="QTT257" s="224"/>
      <c r="QTU257" s="224"/>
      <c r="QTV257" s="335"/>
      <c r="QTW257" s="335"/>
      <c r="QTX257" s="224"/>
      <c r="QTY257" s="372"/>
      <c r="QTZ257" s="372"/>
      <c r="QUA257" s="333"/>
      <c r="QUB257" s="334"/>
      <c r="QUC257" s="372"/>
      <c r="QUD257" s="224"/>
      <c r="QUE257" s="224"/>
      <c r="QUF257" s="335"/>
      <c r="QUG257" s="335"/>
      <c r="QUH257" s="224"/>
      <c r="QUI257" s="372"/>
      <c r="QUJ257" s="372"/>
      <c r="QUK257" s="333"/>
      <c r="QUL257" s="334"/>
      <c r="QUM257" s="372"/>
      <c r="QUN257" s="224"/>
      <c r="QUO257" s="224"/>
      <c r="QUP257" s="335"/>
      <c r="QUQ257" s="335"/>
      <c r="QUR257" s="224"/>
      <c r="QUS257" s="372"/>
      <c r="QUT257" s="372"/>
      <c r="QUU257" s="333"/>
      <c r="QUV257" s="334"/>
      <c r="QUW257" s="372"/>
      <c r="QUX257" s="224"/>
      <c r="QUY257" s="224"/>
      <c r="QUZ257" s="335"/>
      <c r="QVA257" s="335"/>
      <c r="QVB257" s="224"/>
      <c r="QVC257" s="372"/>
      <c r="QVD257" s="372"/>
      <c r="QVE257" s="333"/>
      <c r="QVF257" s="334"/>
      <c r="QVG257" s="372"/>
      <c r="QVH257" s="224"/>
      <c r="QVI257" s="224"/>
      <c r="QVJ257" s="335"/>
      <c r="QVK257" s="335"/>
      <c r="QVL257" s="224"/>
      <c r="QVM257" s="372"/>
      <c r="QVN257" s="372"/>
      <c r="QVO257" s="333"/>
      <c r="QVP257" s="334"/>
      <c r="QVQ257" s="372"/>
      <c r="QVR257" s="224"/>
      <c r="QVS257" s="224"/>
      <c r="QVT257" s="335"/>
      <c r="QVU257" s="335"/>
      <c r="QVV257" s="224"/>
      <c r="QVW257" s="372"/>
      <c r="QVX257" s="372"/>
      <c r="QVY257" s="333"/>
      <c r="QVZ257" s="334"/>
      <c r="QWA257" s="372"/>
      <c r="QWB257" s="224"/>
      <c r="QWC257" s="224"/>
      <c r="QWD257" s="335"/>
      <c r="QWE257" s="335"/>
      <c r="QWF257" s="224"/>
      <c r="QWG257" s="372"/>
      <c r="QWH257" s="372"/>
      <c r="QWI257" s="333"/>
      <c r="QWJ257" s="334"/>
      <c r="QWK257" s="372"/>
      <c r="QWL257" s="224"/>
      <c r="QWM257" s="224"/>
      <c r="QWN257" s="335"/>
      <c r="QWO257" s="335"/>
      <c r="QWP257" s="224"/>
      <c r="QWQ257" s="372"/>
      <c r="QWR257" s="372"/>
      <c r="QWS257" s="333"/>
      <c r="QWT257" s="334"/>
      <c r="QWU257" s="372"/>
      <c r="QWV257" s="224"/>
      <c r="QWW257" s="224"/>
      <c r="QWX257" s="335"/>
      <c r="QWY257" s="335"/>
      <c r="QWZ257" s="224"/>
      <c r="QXA257" s="372"/>
      <c r="QXB257" s="372"/>
      <c r="QXC257" s="333"/>
      <c r="QXD257" s="334"/>
      <c r="QXE257" s="372"/>
      <c r="QXF257" s="224"/>
      <c r="QXG257" s="224"/>
      <c r="QXH257" s="335"/>
      <c r="QXI257" s="335"/>
      <c r="QXJ257" s="224"/>
      <c r="QXK257" s="372"/>
      <c r="QXL257" s="372"/>
      <c r="QXM257" s="333"/>
      <c r="QXN257" s="334"/>
      <c r="QXO257" s="372"/>
      <c r="QXP257" s="224"/>
      <c r="QXQ257" s="224"/>
      <c r="QXR257" s="335"/>
      <c r="QXS257" s="335"/>
      <c r="QXT257" s="224"/>
      <c r="QXU257" s="372"/>
      <c r="QXV257" s="372"/>
      <c r="QXW257" s="333"/>
      <c r="QXX257" s="334"/>
      <c r="QXY257" s="372"/>
      <c r="QXZ257" s="224"/>
      <c r="QYA257" s="224"/>
      <c r="QYB257" s="335"/>
      <c r="QYC257" s="335"/>
      <c r="QYD257" s="224"/>
      <c r="QYE257" s="372"/>
      <c r="QYF257" s="372"/>
      <c r="QYG257" s="333"/>
      <c r="QYH257" s="334"/>
      <c r="QYI257" s="372"/>
      <c r="QYJ257" s="224"/>
      <c r="QYK257" s="224"/>
      <c r="QYL257" s="335"/>
      <c r="QYM257" s="335"/>
      <c r="QYN257" s="224"/>
      <c r="QYO257" s="372"/>
      <c r="QYP257" s="372"/>
      <c r="QYQ257" s="333"/>
      <c r="QYR257" s="334"/>
      <c r="QYS257" s="372"/>
      <c r="QYT257" s="224"/>
      <c r="QYU257" s="224"/>
      <c r="QYV257" s="335"/>
      <c r="QYW257" s="335"/>
      <c r="QYX257" s="224"/>
      <c r="QYY257" s="372"/>
      <c r="QYZ257" s="372"/>
      <c r="QZA257" s="333"/>
      <c r="QZB257" s="334"/>
      <c r="QZC257" s="372"/>
      <c r="QZD257" s="224"/>
      <c r="QZE257" s="224"/>
      <c r="QZF257" s="335"/>
      <c r="QZG257" s="335"/>
      <c r="QZH257" s="224"/>
      <c r="QZI257" s="372"/>
      <c r="QZJ257" s="372"/>
      <c r="QZK257" s="333"/>
      <c r="QZL257" s="334"/>
      <c r="QZM257" s="372"/>
      <c r="QZN257" s="224"/>
      <c r="QZO257" s="224"/>
      <c r="QZP257" s="335"/>
      <c r="QZQ257" s="335"/>
      <c r="QZR257" s="224"/>
      <c r="QZS257" s="372"/>
      <c r="QZT257" s="372"/>
      <c r="QZU257" s="333"/>
      <c r="QZV257" s="334"/>
      <c r="QZW257" s="372"/>
      <c r="QZX257" s="224"/>
      <c r="QZY257" s="224"/>
      <c r="QZZ257" s="335"/>
      <c r="RAA257" s="335"/>
      <c r="RAB257" s="224"/>
      <c r="RAC257" s="372"/>
      <c r="RAD257" s="372"/>
      <c r="RAE257" s="333"/>
      <c r="RAF257" s="334"/>
      <c r="RAG257" s="372"/>
      <c r="RAH257" s="224"/>
      <c r="RAI257" s="224"/>
      <c r="RAJ257" s="335"/>
      <c r="RAK257" s="335"/>
      <c r="RAL257" s="224"/>
      <c r="RAM257" s="372"/>
      <c r="RAN257" s="372"/>
      <c r="RAO257" s="333"/>
      <c r="RAP257" s="334"/>
      <c r="RAQ257" s="372"/>
      <c r="RAR257" s="224"/>
      <c r="RAS257" s="224"/>
      <c r="RAT257" s="335"/>
      <c r="RAU257" s="335"/>
      <c r="RAV257" s="224"/>
      <c r="RAW257" s="372"/>
      <c r="RAX257" s="372"/>
      <c r="RAY257" s="333"/>
      <c r="RAZ257" s="334"/>
      <c r="RBA257" s="372"/>
      <c r="RBB257" s="224"/>
      <c r="RBC257" s="224"/>
      <c r="RBD257" s="335"/>
      <c r="RBE257" s="335"/>
      <c r="RBF257" s="224"/>
      <c r="RBG257" s="372"/>
      <c r="RBH257" s="372"/>
      <c r="RBI257" s="333"/>
      <c r="RBJ257" s="334"/>
      <c r="RBK257" s="372"/>
      <c r="RBL257" s="224"/>
      <c r="RBM257" s="224"/>
      <c r="RBN257" s="335"/>
      <c r="RBO257" s="335"/>
      <c r="RBP257" s="224"/>
      <c r="RBQ257" s="372"/>
      <c r="RBR257" s="372"/>
      <c r="RBS257" s="333"/>
      <c r="RBT257" s="334"/>
      <c r="RBU257" s="372"/>
      <c r="RBV257" s="224"/>
      <c r="RBW257" s="224"/>
      <c r="RBX257" s="335"/>
      <c r="RBY257" s="335"/>
      <c r="RBZ257" s="224"/>
      <c r="RCA257" s="372"/>
      <c r="RCB257" s="372"/>
      <c r="RCC257" s="333"/>
      <c r="RCD257" s="334"/>
      <c r="RCE257" s="372"/>
      <c r="RCF257" s="224"/>
      <c r="RCG257" s="224"/>
      <c r="RCH257" s="335"/>
      <c r="RCI257" s="335"/>
      <c r="RCJ257" s="224"/>
      <c r="RCK257" s="372"/>
      <c r="RCL257" s="372"/>
      <c r="RCM257" s="333"/>
      <c r="RCN257" s="334"/>
      <c r="RCO257" s="372"/>
      <c r="RCP257" s="224"/>
      <c r="RCQ257" s="224"/>
      <c r="RCR257" s="335"/>
      <c r="RCS257" s="335"/>
      <c r="RCT257" s="224"/>
      <c r="RCU257" s="372"/>
      <c r="RCV257" s="372"/>
      <c r="RCW257" s="333"/>
      <c r="RCX257" s="334"/>
      <c r="RCY257" s="372"/>
      <c r="RCZ257" s="224"/>
      <c r="RDA257" s="224"/>
      <c r="RDB257" s="335"/>
      <c r="RDC257" s="335"/>
      <c r="RDD257" s="224"/>
      <c r="RDE257" s="372"/>
      <c r="RDF257" s="372"/>
      <c r="RDG257" s="333"/>
      <c r="RDH257" s="334"/>
      <c r="RDI257" s="372"/>
      <c r="RDJ257" s="224"/>
      <c r="RDK257" s="224"/>
      <c r="RDL257" s="335"/>
      <c r="RDM257" s="335"/>
      <c r="RDN257" s="224"/>
      <c r="RDO257" s="372"/>
      <c r="RDP257" s="372"/>
      <c r="RDQ257" s="333"/>
      <c r="RDR257" s="334"/>
      <c r="RDS257" s="372"/>
      <c r="RDT257" s="224"/>
      <c r="RDU257" s="224"/>
      <c r="RDV257" s="335"/>
      <c r="RDW257" s="335"/>
      <c r="RDX257" s="224"/>
      <c r="RDY257" s="372"/>
      <c r="RDZ257" s="372"/>
      <c r="REA257" s="333"/>
      <c r="REB257" s="334"/>
      <c r="REC257" s="372"/>
      <c r="RED257" s="224"/>
      <c r="REE257" s="224"/>
      <c r="REF257" s="335"/>
      <c r="REG257" s="335"/>
      <c r="REH257" s="224"/>
      <c r="REI257" s="372"/>
      <c r="REJ257" s="372"/>
      <c r="REK257" s="333"/>
      <c r="REL257" s="334"/>
      <c r="REM257" s="372"/>
      <c r="REN257" s="224"/>
      <c r="REO257" s="224"/>
      <c r="REP257" s="335"/>
      <c r="REQ257" s="335"/>
      <c r="RER257" s="224"/>
      <c r="RES257" s="372"/>
      <c r="RET257" s="372"/>
      <c r="REU257" s="333"/>
      <c r="REV257" s="334"/>
      <c r="REW257" s="372"/>
      <c r="REX257" s="224"/>
      <c r="REY257" s="224"/>
      <c r="REZ257" s="335"/>
      <c r="RFA257" s="335"/>
      <c r="RFB257" s="224"/>
      <c r="RFC257" s="372"/>
      <c r="RFD257" s="372"/>
      <c r="RFE257" s="333"/>
      <c r="RFF257" s="334"/>
      <c r="RFG257" s="372"/>
      <c r="RFH257" s="224"/>
      <c r="RFI257" s="224"/>
      <c r="RFJ257" s="335"/>
      <c r="RFK257" s="335"/>
      <c r="RFL257" s="224"/>
      <c r="RFM257" s="372"/>
      <c r="RFN257" s="372"/>
      <c r="RFO257" s="333"/>
      <c r="RFP257" s="334"/>
      <c r="RFQ257" s="372"/>
      <c r="RFR257" s="224"/>
      <c r="RFS257" s="224"/>
      <c r="RFT257" s="335"/>
      <c r="RFU257" s="335"/>
      <c r="RFV257" s="224"/>
      <c r="RFW257" s="372"/>
      <c r="RFX257" s="372"/>
      <c r="RFY257" s="333"/>
      <c r="RFZ257" s="334"/>
      <c r="RGA257" s="372"/>
      <c r="RGB257" s="224"/>
      <c r="RGC257" s="224"/>
      <c r="RGD257" s="335"/>
      <c r="RGE257" s="335"/>
      <c r="RGF257" s="224"/>
      <c r="RGG257" s="372"/>
      <c r="RGH257" s="372"/>
      <c r="RGI257" s="333"/>
      <c r="RGJ257" s="334"/>
      <c r="RGK257" s="372"/>
      <c r="RGL257" s="224"/>
      <c r="RGM257" s="224"/>
      <c r="RGN257" s="335"/>
      <c r="RGO257" s="335"/>
      <c r="RGP257" s="224"/>
      <c r="RGQ257" s="372"/>
      <c r="RGR257" s="372"/>
      <c r="RGS257" s="333"/>
      <c r="RGT257" s="334"/>
      <c r="RGU257" s="372"/>
      <c r="RGV257" s="224"/>
      <c r="RGW257" s="224"/>
      <c r="RGX257" s="335"/>
      <c r="RGY257" s="335"/>
      <c r="RGZ257" s="224"/>
      <c r="RHA257" s="372"/>
      <c r="RHB257" s="372"/>
      <c r="RHC257" s="333"/>
      <c r="RHD257" s="334"/>
      <c r="RHE257" s="372"/>
      <c r="RHF257" s="224"/>
      <c r="RHG257" s="224"/>
      <c r="RHH257" s="335"/>
      <c r="RHI257" s="335"/>
      <c r="RHJ257" s="224"/>
      <c r="RHK257" s="372"/>
      <c r="RHL257" s="372"/>
      <c r="RHM257" s="333"/>
      <c r="RHN257" s="334"/>
      <c r="RHO257" s="372"/>
      <c r="RHP257" s="224"/>
      <c r="RHQ257" s="224"/>
      <c r="RHR257" s="335"/>
      <c r="RHS257" s="335"/>
      <c r="RHT257" s="224"/>
      <c r="RHU257" s="372"/>
      <c r="RHV257" s="372"/>
      <c r="RHW257" s="333"/>
      <c r="RHX257" s="334"/>
      <c r="RHY257" s="372"/>
      <c r="RHZ257" s="224"/>
      <c r="RIA257" s="224"/>
      <c r="RIB257" s="335"/>
      <c r="RIC257" s="335"/>
      <c r="RID257" s="224"/>
      <c r="RIE257" s="372"/>
      <c r="RIF257" s="372"/>
      <c r="RIG257" s="333"/>
      <c r="RIH257" s="334"/>
      <c r="RII257" s="372"/>
      <c r="RIJ257" s="224"/>
      <c r="RIK257" s="224"/>
      <c r="RIL257" s="335"/>
      <c r="RIM257" s="335"/>
      <c r="RIN257" s="224"/>
      <c r="RIO257" s="372"/>
      <c r="RIP257" s="372"/>
      <c r="RIQ257" s="333"/>
      <c r="RIR257" s="334"/>
      <c r="RIS257" s="372"/>
      <c r="RIT257" s="224"/>
      <c r="RIU257" s="224"/>
      <c r="RIV257" s="335"/>
      <c r="RIW257" s="335"/>
      <c r="RIX257" s="224"/>
      <c r="RIY257" s="372"/>
      <c r="RIZ257" s="372"/>
      <c r="RJA257" s="333"/>
      <c r="RJB257" s="334"/>
      <c r="RJC257" s="372"/>
      <c r="RJD257" s="224"/>
      <c r="RJE257" s="224"/>
      <c r="RJF257" s="335"/>
      <c r="RJG257" s="335"/>
      <c r="RJH257" s="224"/>
      <c r="RJI257" s="372"/>
      <c r="RJJ257" s="372"/>
      <c r="RJK257" s="333"/>
      <c r="RJL257" s="334"/>
      <c r="RJM257" s="372"/>
      <c r="RJN257" s="224"/>
      <c r="RJO257" s="224"/>
      <c r="RJP257" s="335"/>
      <c r="RJQ257" s="335"/>
      <c r="RJR257" s="224"/>
      <c r="RJS257" s="372"/>
      <c r="RJT257" s="372"/>
      <c r="RJU257" s="333"/>
      <c r="RJV257" s="334"/>
      <c r="RJW257" s="372"/>
      <c r="RJX257" s="224"/>
      <c r="RJY257" s="224"/>
      <c r="RJZ257" s="335"/>
      <c r="RKA257" s="335"/>
      <c r="RKB257" s="224"/>
      <c r="RKC257" s="372"/>
      <c r="RKD257" s="372"/>
      <c r="RKE257" s="333"/>
      <c r="RKF257" s="334"/>
      <c r="RKG257" s="372"/>
      <c r="RKH257" s="224"/>
      <c r="RKI257" s="224"/>
      <c r="RKJ257" s="335"/>
      <c r="RKK257" s="335"/>
      <c r="RKL257" s="224"/>
      <c r="RKM257" s="372"/>
      <c r="RKN257" s="372"/>
      <c r="RKO257" s="333"/>
      <c r="RKP257" s="334"/>
      <c r="RKQ257" s="372"/>
      <c r="RKR257" s="224"/>
      <c r="RKS257" s="224"/>
      <c r="RKT257" s="335"/>
      <c r="RKU257" s="335"/>
      <c r="RKV257" s="224"/>
      <c r="RKW257" s="372"/>
      <c r="RKX257" s="372"/>
      <c r="RKY257" s="333"/>
      <c r="RKZ257" s="334"/>
      <c r="RLA257" s="372"/>
      <c r="RLB257" s="224"/>
      <c r="RLC257" s="224"/>
      <c r="RLD257" s="335"/>
      <c r="RLE257" s="335"/>
      <c r="RLF257" s="224"/>
      <c r="RLG257" s="372"/>
      <c r="RLH257" s="372"/>
      <c r="RLI257" s="333"/>
      <c r="RLJ257" s="334"/>
      <c r="RLK257" s="372"/>
      <c r="RLL257" s="224"/>
      <c r="RLM257" s="224"/>
      <c r="RLN257" s="335"/>
      <c r="RLO257" s="335"/>
      <c r="RLP257" s="224"/>
      <c r="RLQ257" s="372"/>
      <c r="RLR257" s="372"/>
      <c r="RLS257" s="333"/>
      <c r="RLT257" s="334"/>
      <c r="RLU257" s="372"/>
      <c r="RLV257" s="224"/>
      <c r="RLW257" s="224"/>
      <c r="RLX257" s="335"/>
      <c r="RLY257" s="335"/>
      <c r="RLZ257" s="224"/>
      <c r="RMA257" s="372"/>
      <c r="RMB257" s="372"/>
      <c r="RMC257" s="333"/>
      <c r="RMD257" s="334"/>
      <c r="RME257" s="372"/>
      <c r="RMF257" s="224"/>
      <c r="RMG257" s="224"/>
      <c r="RMH257" s="335"/>
      <c r="RMI257" s="335"/>
      <c r="RMJ257" s="224"/>
      <c r="RMK257" s="372"/>
      <c r="RML257" s="372"/>
      <c r="RMM257" s="333"/>
      <c r="RMN257" s="334"/>
      <c r="RMO257" s="372"/>
      <c r="RMP257" s="224"/>
      <c r="RMQ257" s="224"/>
      <c r="RMR257" s="335"/>
      <c r="RMS257" s="335"/>
      <c r="RMT257" s="224"/>
      <c r="RMU257" s="372"/>
      <c r="RMV257" s="372"/>
      <c r="RMW257" s="333"/>
      <c r="RMX257" s="334"/>
      <c r="RMY257" s="372"/>
      <c r="RMZ257" s="224"/>
      <c r="RNA257" s="224"/>
      <c r="RNB257" s="335"/>
      <c r="RNC257" s="335"/>
      <c r="RND257" s="224"/>
      <c r="RNE257" s="372"/>
      <c r="RNF257" s="372"/>
      <c r="RNG257" s="333"/>
      <c r="RNH257" s="334"/>
      <c r="RNI257" s="372"/>
      <c r="RNJ257" s="224"/>
      <c r="RNK257" s="224"/>
      <c r="RNL257" s="335"/>
      <c r="RNM257" s="335"/>
      <c r="RNN257" s="224"/>
      <c r="RNO257" s="372"/>
      <c r="RNP257" s="372"/>
      <c r="RNQ257" s="333"/>
      <c r="RNR257" s="334"/>
      <c r="RNS257" s="372"/>
      <c r="RNT257" s="224"/>
      <c r="RNU257" s="224"/>
      <c r="RNV257" s="335"/>
      <c r="RNW257" s="335"/>
      <c r="RNX257" s="224"/>
      <c r="RNY257" s="372"/>
      <c r="RNZ257" s="372"/>
      <c r="ROA257" s="333"/>
      <c r="ROB257" s="334"/>
      <c r="ROC257" s="372"/>
      <c r="ROD257" s="224"/>
      <c r="ROE257" s="224"/>
      <c r="ROF257" s="335"/>
      <c r="ROG257" s="335"/>
      <c r="ROH257" s="224"/>
      <c r="ROI257" s="372"/>
      <c r="ROJ257" s="372"/>
      <c r="ROK257" s="333"/>
      <c r="ROL257" s="334"/>
      <c r="ROM257" s="372"/>
      <c r="RON257" s="224"/>
      <c r="ROO257" s="224"/>
      <c r="ROP257" s="335"/>
      <c r="ROQ257" s="335"/>
      <c r="ROR257" s="224"/>
      <c r="ROS257" s="372"/>
      <c r="ROT257" s="372"/>
      <c r="ROU257" s="333"/>
      <c r="ROV257" s="334"/>
      <c r="ROW257" s="372"/>
      <c r="ROX257" s="224"/>
      <c r="ROY257" s="224"/>
      <c r="ROZ257" s="335"/>
      <c r="RPA257" s="335"/>
      <c r="RPB257" s="224"/>
      <c r="RPC257" s="372"/>
      <c r="RPD257" s="372"/>
      <c r="RPE257" s="333"/>
      <c r="RPF257" s="334"/>
      <c r="RPG257" s="372"/>
      <c r="RPH257" s="224"/>
      <c r="RPI257" s="224"/>
      <c r="RPJ257" s="335"/>
      <c r="RPK257" s="335"/>
      <c r="RPL257" s="224"/>
      <c r="RPM257" s="372"/>
      <c r="RPN257" s="372"/>
      <c r="RPO257" s="333"/>
      <c r="RPP257" s="334"/>
      <c r="RPQ257" s="372"/>
      <c r="RPR257" s="224"/>
      <c r="RPS257" s="224"/>
      <c r="RPT257" s="335"/>
      <c r="RPU257" s="335"/>
      <c r="RPV257" s="224"/>
      <c r="RPW257" s="372"/>
      <c r="RPX257" s="372"/>
      <c r="RPY257" s="333"/>
      <c r="RPZ257" s="334"/>
      <c r="RQA257" s="372"/>
      <c r="RQB257" s="224"/>
      <c r="RQC257" s="224"/>
      <c r="RQD257" s="335"/>
      <c r="RQE257" s="335"/>
      <c r="RQF257" s="224"/>
      <c r="RQG257" s="372"/>
      <c r="RQH257" s="372"/>
      <c r="RQI257" s="333"/>
      <c r="RQJ257" s="334"/>
      <c r="RQK257" s="372"/>
      <c r="RQL257" s="224"/>
      <c r="RQM257" s="224"/>
      <c r="RQN257" s="335"/>
      <c r="RQO257" s="335"/>
      <c r="RQP257" s="224"/>
      <c r="RQQ257" s="372"/>
      <c r="RQR257" s="372"/>
      <c r="RQS257" s="333"/>
      <c r="RQT257" s="334"/>
      <c r="RQU257" s="372"/>
      <c r="RQV257" s="224"/>
      <c r="RQW257" s="224"/>
      <c r="RQX257" s="335"/>
      <c r="RQY257" s="335"/>
      <c r="RQZ257" s="224"/>
      <c r="RRA257" s="372"/>
      <c r="RRB257" s="372"/>
      <c r="RRC257" s="333"/>
      <c r="RRD257" s="334"/>
      <c r="RRE257" s="372"/>
      <c r="RRF257" s="224"/>
      <c r="RRG257" s="224"/>
      <c r="RRH257" s="335"/>
      <c r="RRI257" s="335"/>
      <c r="RRJ257" s="224"/>
      <c r="RRK257" s="372"/>
      <c r="RRL257" s="372"/>
      <c r="RRM257" s="333"/>
      <c r="RRN257" s="334"/>
      <c r="RRO257" s="372"/>
      <c r="RRP257" s="224"/>
      <c r="RRQ257" s="224"/>
      <c r="RRR257" s="335"/>
      <c r="RRS257" s="335"/>
      <c r="RRT257" s="224"/>
      <c r="RRU257" s="372"/>
      <c r="RRV257" s="372"/>
      <c r="RRW257" s="333"/>
      <c r="RRX257" s="334"/>
      <c r="RRY257" s="372"/>
      <c r="RRZ257" s="224"/>
      <c r="RSA257" s="224"/>
      <c r="RSB257" s="335"/>
      <c r="RSC257" s="335"/>
      <c r="RSD257" s="224"/>
      <c r="RSE257" s="372"/>
      <c r="RSF257" s="372"/>
      <c r="RSG257" s="333"/>
      <c r="RSH257" s="334"/>
      <c r="RSI257" s="372"/>
      <c r="RSJ257" s="224"/>
      <c r="RSK257" s="224"/>
      <c r="RSL257" s="335"/>
      <c r="RSM257" s="335"/>
      <c r="RSN257" s="224"/>
      <c r="RSO257" s="372"/>
      <c r="RSP257" s="372"/>
      <c r="RSQ257" s="333"/>
      <c r="RSR257" s="334"/>
      <c r="RSS257" s="372"/>
      <c r="RST257" s="224"/>
      <c r="RSU257" s="224"/>
      <c r="RSV257" s="335"/>
      <c r="RSW257" s="335"/>
      <c r="RSX257" s="224"/>
      <c r="RSY257" s="372"/>
      <c r="RSZ257" s="372"/>
      <c r="RTA257" s="333"/>
      <c r="RTB257" s="334"/>
      <c r="RTC257" s="372"/>
      <c r="RTD257" s="224"/>
      <c r="RTE257" s="224"/>
      <c r="RTF257" s="335"/>
      <c r="RTG257" s="335"/>
      <c r="RTH257" s="224"/>
      <c r="RTI257" s="372"/>
      <c r="RTJ257" s="372"/>
      <c r="RTK257" s="333"/>
      <c r="RTL257" s="334"/>
      <c r="RTM257" s="372"/>
      <c r="RTN257" s="224"/>
      <c r="RTO257" s="224"/>
      <c r="RTP257" s="335"/>
      <c r="RTQ257" s="335"/>
      <c r="RTR257" s="224"/>
      <c r="RTS257" s="372"/>
      <c r="RTT257" s="372"/>
      <c r="RTU257" s="333"/>
      <c r="RTV257" s="334"/>
      <c r="RTW257" s="372"/>
      <c r="RTX257" s="224"/>
      <c r="RTY257" s="224"/>
      <c r="RTZ257" s="335"/>
      <c r="RUA257" s="335"/>
      <c r="RUB257" s="224"/>
      <c r="RUC257" s="372"/>
      <c r="RUD257" s="372"/>
      <c r="RUE257" s="333"/>
      <c r="RUF257" s="334"/>
      <c r="RUG257" s="372"/>
      <c r="RUH257" s="224"/>
      <c r="RUI257" s="224"/>
      <c r="RUJ257" s="335"/>
      <c r="RUK257" s="335"/>
      <c r="RUL257" s="224"/>
      <c r="RUM257" s="372"/>
      <c r="RUN257" s="372"/>
      <c r="RUO257" s="333"/>
      <c r="RUP257" s="334"/>
      <c r="RUQ257" s="372"/>
      <c r="RUR257" s="224"/>
      <c r="RUS257" s="224"/>
      <c r="RUT257" s="335"/>
      <c r="RUU257" s="335"/>
      <c r="RUV257" s="224"/>
      <c r="RUW257" s="372"/>
      <c r="RUX257" s="372"/>
      <c r="RUY257" s="333"/>
      <c r="RUZ257" s="334"/>
      <c r="RVA257" s="372"/>
      <c r="RVB257" s="224"/>
      <c r="RVC257" s="224"/>
      <c r="RVD257" s="335"/>
      <c r="RVE257" s="335"/>
      <c r="RVF257" s="224"/>
      <c r="RVG257" s="372"/>
      <c r="RVH257" s="372"/>
      <c r="RVI257" s="333"/>
      <c r="RVJ257" s="334"/>
      <c r="RVK257" s="372"/>
      <c r="RVL257" s="224"/>
      <c r="RVM257" s="224"/>
      <c r="RVN257" s="335"/>
      <c r="RVO257" s="335"/>
      <c r="RVP257" s="224"/>
      <c r="RVQ257" s="372"/>
      <c r="RVR257" s="372"/>
      <c r="RVS257" s="333"/>
      <c r="RVT257" s="334"/>
      <c r="RVU257" s="372"/>
      <c r="RVV257" s="224"/>
      <c r="RVW257" s="224"/>
      <c r="RVX257" s="335"/>
      <c r="RVY257" s="335"/>
      <c r="RVZ257" s="224"/>
      <c r="RWA257" s="372"/>
      <c r="RWB257" s="372"/>
      <c r="RWC257" s="333"/>
      <c r="RWD257" s="334"/>
      <c r="RWE257" s="372"/>
      <c r="RWF257" s="224"/>
      <c r="RWG257" s="224"/>
      <c r="RWH257" s="335"/>
      <c r="RWI257" s="335"/>
      <c r="RWJ257" s="224"/>
      <c r="RWK257" s="372"/>
      <c r="RWL257" s="372"/>
      <c r="RWM257" s="333"/>
      <c r="RWN257" s="334"/>
      <c r="RWO257" s="372"/>
      <c r="RWP257" s="224"/>
      <c r="RWQ257" s="224"/>
      <c r="RWR257" s="335"/>
      <c r="RWS257" s="335"/>
      <c r="RWT257" s="224"/>
      <c r="RWU257" s="372"/>
      <c r="RWV257" s="372"/>
      <c r="RWW257" s="333"/>
      <c r="RWX257" s="334"/>
      <c r="RWY257" s="372"/>
      <c r="RWZ257" s="224"/>
      <c r="RXA257" s="224"/>
      <c r="RXB257" s="335"/>
      <c r="RXC257" s="335"/>
      <c r="RXD257" s="224"/>
      <c r="RXE257" s="372"/>
      <c r="RXF257" s="372"/>
      <c r="RXG257" s="333"/>
      <c r="RXH257" s="334"/>
      <c r="RXI257" s="372"/>
      <c r="RXJ257" s="224"/>
      <c r="RXK257" s="224"/>
      <c r="RXL257" s="335"/>
      <c r="RXM257" s="335"/>
      <c r="RXN257" s="224"/>
      <c r="RXO257" s="372"/>
      <c r="RXP257" s="372"/>
      <c r="RXQ257" s="333"/>
      <c r="RXR257" s="334"/>
      <c r="RXS257" s="372"/>
      <c r="RXT257" s="224"/>
      <c r="RXU257" s="224"/>
      <c r="RXV257" s="335"/>
      <c r="RXW257" s="335"/>
      <c r="RXX257" s="224"/>
      <c r="RXY257" s="372"/>
      <c r="RXZ257" s="372"/>
      <c r="RYA257" s="333"/>
      <c r="RYB257" s="334"/>
      <c r="RYC257" s="372"/>
      <c r="RYD257" s="224"/>
      <c r="RYE257" s="224"/>
      <c r="RYF257" s="335"/>
      <c r="RYG257" s="335"/>
      <c r="RYH257" s="224"/>
      <c r="RYI257" s="372"/>
      <c r="RYJ257" s="372"/>
      <c r="RYK257" s="333"/>
      <c r="RYL257" s="334"/>
      <c r="RYM257" s="372"/>
      <c r="RYN257" s="224"/>
      <c r="RYO257" s="224"/>
      <c r="RYP257" s="335"/>
      <c r="RYQ257" s="335"/>
      <c r="RYR257" s="224"/>
      <c r="RYS257" s="372"/>
      <c r="RYT257" s="372"/>
      <c r="RYU257" s="333"/>
      <c r="RYV257" s="334"/>
      <c r="RYW257" s="372"/>
      <c r="RYX257" s="224"/>
      <c r="RYY257" s="224"/>
      <c r="RYZ257" s="335"/>
      <c r="RZA257" s="335"/>
      <c r="RZB257" s="224"/>
      <c r="RZC257" s="372"/>
      <c r="RZD257" s="372"/>
      <c r="RZE257" s="333"/>
      <c r="RZF257" s="334"/>
      <c r="RZG257" s="372"/>
      <c r="RZH257" s="224"/>
      <c r="RZI257" s="224"/>
      <c r="RZJ257" s="335"/>
      <c r="RZK257" s="335"/>
      <c r="RZL257" s="224"/>
      <c r="RZM257" s="372"/>
      <c r="RZN257" s="372"/>
      <c r="RZO257" s="333"/>
      <c r="RZP257" s="334"/>
      <c r="RZQ257" s="372"/>
      <c r="RZR257" s="224"/>
      <c r="RZS257" s="224"/>
      <c r="RZT257" s="335"/>
      <c r="RZU257" s="335"/>
      <c r="RZV257" s="224"/>
      <c r="RZW257" s="372"/>
      <c r="RZX257" s="372"/>
      <c r="RZY257" s="333"/>
      <c r="RZZ257" s="334"/>
      <c r="SAA257" s="372"/>
      <c r="SAB257" s="224"/>
      <c r="SAC257" s="224"/>
      <c r="SAD257" s="335"/>
      <c r="SAE257" s="335"/>
      <c r="SAF257" s="224"/>
      <c r="SAG257" s="372"/>
      <c r="SAH257" s="372"/>
      <c r="SAI257" s="333"/>
      <c r="SAJ257" s="334"/>
      <c r="SAK257" s="372"/>
      <c r="SAL257" s="224"/>
      <c r="SAM257" s="224"/>
      <c r="SAN257" s="335"/>
      <c r="SAO257" s="335"/>
      <c r="SAP257" s="224"/>
      <c r="SAQ257" s="372"/>
      <c r="SAR257" s="372"/>
      <c r="SAS257" s="333"/>
      <c r="SAT257" s="334"/>
      <c r="SAU257" s="372"/>
      <c r="SAV257" s="224"/>
      <c r="SAW257" s="224"/>
      <c r="SAX257" s="335"/>
      <c r="SAY257" s="335"/>
      <c r="SAZ257" s="224"/>
      <c r="SBA257" s="372"/>
      <c r="SBB257" s="372"/>
      <c r="SBC257" s="333"/>
      <c r="SBD257" s="334"/>
      <c r="SBE257" s="372"/>
      <c r="SBF257" s="224"/>
      <c r="SBG257" s="224"/>
      <c r="SBH257" s="335"/>
      <c r="SBI257" s="335"/>
      <c r="SBJ257" s="224"/>
      <c r="SBK257" s="372"/>
      <c r="SBL257" s="372"/>
      <c r="SBM257" s="333"/>
      <c r="SBN257" s="334"/>
      <c r="SBO257" s="372"/>
      <c r="SBP257" s="224"/>
      <c r="SBQ257" s="224"/>
      <c r="SBR257" s="335"/>
      <c r="SBS257" s="335"/>
      <c r="SBT257" s="224"/>
      <c r="SBU257" s="372"/>
      <c r="SBV257" s="372"/>
      <c r="SBW257" s="333"/>
      <c r="SBX257" s="334"/>
      <c r="SBY257" s="372"/>
      <c r="SBZ257" s="224"/>
      <c r="SCA257" s="224"/>
      <c r="SCB257" s="335"/>
      <c r="SCC257" s="335"/>
      <c r="SCD257" s="224"/>
      <c r="SCE257" s="372"/>
      <c r="SCF257" s="372"/>
      <c r="SCG257" s="333"/>
      <c r="SCH257" s="334"/>
      <c r="SCI257" s="372"/>
      <c r="SCJ257" s="224"/>
      <c r="SCK257" s="224"/>
      <c r="SCL257" s="335"/>
      <c r="SCM257" s="335"/>
      <c r="SCN257" s="224"/>
      <c r="SCO257" s="372"/>
      <c r="SCP257" s="372"/>
      <c r="SCQ257" s="333"/>
      <c r="SCR257" s="334"/>
      <c r="SCS257" s="372"/>
      <c r="SCT257" s="224"/>
      <c r="SCU257" s="224"/>
      <c r="SCV257" s="335"/>
      <c r="SCW257" s="335"/>
      <c r="SCX257" s="224"/>
      <c r="SCY257" s="372"/>
      <c r="SCZ257" s="372"/>
      <c r="SDA257" s="333"/>
      <c r="SDB257" s="334"/>
      <c r="SDC257" s="372"/>
      <c r="SDD257" s="224"/>
      <c r="SDE257" s="224"/>
      <c r="SDF257" s="335"/>
      <c r="SDG257" s="335"/>
      <c r="SDH257" s="224"/>
      <c r="SDI257" s="372"/>
      <c r="SDJ257" s="372"/>
      <c r="SDK257" s="333"/>
      <c r="SDL257" s="334"/>
      <c r="SDM257" s="372"/>
      <c r="SDN257" s="224"/>
      <c r="SDO257" s="224"/>
      <c r="SDP257" s="335"/>
      <c r="SDQ257" s="335"/>
      <c r="SDR257" s="224"/>
      <c r="SDS257" s="372"/>
      <c r="SDT257" s="372"/>
      <c r="SDU257" s="333"/>
      <c r="SDV257" s="334"/>
      <c r="SDW257" s="372"/>
      <c r="SDX257" s="224"/>
      <c r="SDY257" s="224"/>
      <c r="SDZ257" s="335"/>
      <c r="SEA257" s="335"/>
      <c r="SEB257" s="224"/>
      <c r="SEC257" s="372"/>
      <c r="SED257" s="372"/>
      <c r="SEE257" s="333"/>
      <c r="SEF257" s="334"/>
      <c r="SEG257" s="372"/>
      <c r="SEH257" s="224"/>
      <c r="SEI257" s="224"/>
      <c r="SEJ257" s="335"/>
      <c r="SEK257" s="335"/>
      <c r="SEL257" s="224"/>
      <c r="SEM257" s="372"/>
      <c r="SEN257" s="372"/>
      <c r="SEO257" s="333"/>
      <c r="SEP257" s="334"/>
      <c r="SEQ257" s="372"/>
      <c r="SER257" s="224"/>
      <c r="SES257" s="224"/>
      <c r="SET257" s="335"/>
      <c r="SEU257" s="335"/>
      <c r="SEV257" s="224"/>
      <c r="SEW257" s="372"/>
      <c r="SEX257" s="372"/>
      <c r="SEY257" s="333"/>
      <c r="SEZ257" s="334"/>
      <c r="SFA257" s="372"/>
      <c r="SFB257" s="224"/>
      <c r="SFC257" s="224"/>
      <c r="SFD257" s="335"/>
      <c r="SFE257" s="335"/>
      <c r="SFF257" s="224"/>
      <c r="SFG257" s="372"/>
      <c r="SFH257" s="372"/>
      <c r="SFI257" s="333"/>
      <c r="SFJ257" s="334"/>
      <c r="SFK257" s="372"/>
      <c r="SFL257" s="224"/>
      <c r="SFM257" s="224"/>
      <c r="SFN257" s="335"/>
      <c r="SFO257" s="335"/>
      <c r="SFP257" s="224"/>
      <c r="SFQ257" s="372"/>
      <c r="SFR257" s="372"/>
      <c r="SFS257" s="333"/>
      <c r="SFT257" s="334"/>
      <c r="SFU257" s="372"/>
      <c r="SFV257" s="224"/>
      <c r="SFW257" s="224"/>
      <c r="SFX257" s="335"/>
      <c r="SFY257" s="335"/>
      <c r="SFZ257" s="224"/>
      <c r="SGA257" s="372"/>
      <c r="SGB257" s="372"/>
      <c r="SGC257" s="333"/>
      <c r="SGD257" s="334"/>
      <c r="SGE257" s="372"/>
      <c r="SGF257" s="224"/>
      <c r="SGG257" s="224"/>
      <c r="SGH257" s="335"/>
      <c r="SGI257" s="335"/>
      <c r="SGJ257" s="224"/>
      <c r="SGK257" s="372"/>
      <c r="SGL257" s="372"/>
      <c r="SGM257" s="333"/>
      <c r="SGN257" s="334"/>
      <c r="SGO257" s="372"/>
      <c r="SGP257" s="224"/>
      <c r="SGQ257" s="224"/>
      <c r="SGR257" s="335"/>
      <c r="SGS257" s="335"/>
      <c r="SGT257" s="224"/>
      <c r="SGU257" s="372"/>
      <c r="SGV257" s="372"/>
      <c r="SGW257" s="333"/>
      <c r="SGX257" s="334"/>
      <c r="SGY257" s="372"/>
      <c r="SGZ257" s="224"/>
      <c r="SHA257" s="224"/>
      <c r="SHB257" s="335"/>
      <c r="SHC257" s="335"/>
      <c r="SHD257" s="224"/>
      <c r="SHE257" s="372"/>
      <c r="SHF257" s="372"/>
      <c r="SHG257" s="333"/>
      <c r="SHH257" s="334"/>
      <c r="SHI257" s="372"/>
      <c r="SHJ257" s="224"/>
      <c r="SHK257" s="224"/>
      <c r="SHL257" s="335"/>
      <c r="SHM257" s="335"/>
      <c r="SHN257" s="224"/>
      <c r="SHO257" s="372"/>
      <c r="SHP257" s="372"/>
      <c r="SHQ257" s="333"/>
      <c r="SHR257" s="334"/>
      <c r="SHS257" s="372"/>
      <c r="SHT257" s="224"/>
      <c r="SHU257" s="224"/>
      <c r="SHV257" s="335"/>
      <c r="SHW257" s="335"/>
      <c r="SHX257" s="224"/>
      <c r="SHY257" s="372"/>
      <c r="SHZ257" s="372"/>
      <c r="SIA257" s="333"/>
      <c r="SIB257" s="334"/>
      <c r="SIC257" s="372"/>
      <c r="SID257" s="224"/>
      <c r="SIE257" s="224"/>
      <c r="SIF257" s="335"/>
      <c r="SIG257" s="335"/>
      <c r="SIH257" s="224"/>
      <c r="SII257" s="372"/>
      <c r="SIJ257" s="372"/>
      <c r="SIK257" s="333"/>
      <c r="SIL257" s="334"/>
      <c r="SIM257" s="372"/>
      <c r="SIN257" s="224"/>
      <c r="SIO257" s="224"/>
      <c r="SIP257" s="335"/>
      <c r="SIQ257" s="335"/>
      <c r="SIR257" s="224"/>
      <c r="SIS257" s="372"/>
      <c r="SIT257" s="372"/>
      <c r="SIU257" s="333"/>
      <c r="SIV257" s="334"/>
      <c r="SIW257" s="372"/>
      <c r="SIX257" s="224"/>
      <c r="SIY257" s="224"/>
      <c r="SIZ257" s="335"/>
      <c r="SJA257" s="335"/>
      <c r="SJB257" s="224"/>
      <c r="SJC257" s="372"/>
      <c r="SJD257" s="372"/>
      <c r="SJE257" s="333"/>
      <c r="SJF257" s="334"/>
      <c r="SJG257" s="372"/>
      <c r="SJH257" s="224"/>
      <c r="SJI257" s="224"/>
      <c r="SJJ257" s="335"/>
      <c r="SJK257" s="335"/>
      <c r="SJL257" s="224"/>
      <c r="SJM257" s="372"/>
      <c r="SJN257" s="372"/>
      <c r="SJO257" s="333"/>
      <c r="SJP257" s="334"/>
      <c r="SJQ257" s="372"/>
      <c r="SJR257" s="224"/>
      <c r="SJS257" s="224"/>
      <c r="SJT257" s="335"/>
      <c r="SJU257" s="335"/>
      <c r="SJV257" s="224"/>
      <c r="SJW257" s="372"/>
      <c r="SJX257" s="372"/>
      <c r="SJY257" s="333"/>
      <c r="SJZ257" s="334"/>
      <c r="SKA257" s="372"/>
      <c r="SKB257" s="224"/>
      <c r="SKC257" s="224"/>
      <c r="SKD257" s="335"/>
      <c r="SKE257" s="335"/>
      <c r="SKF257" s="224"/>
      <c r="SKG257" s="372"/>
      <c r="SKH257" s="372"/>
      <c r="SKI257" s="333"/>
      <c r="SKJ257" s="334"/>
      <c r="SKK257" s="372"/>
      <c r="SKL257" s="224"/>
      <c r="SKM257" s="224"/>
      <c r="SKN257" s="335"/>
      <c r="SKO257" s="335"/>
      <c r="SKP257" s="224"/>
      <c r="SKQ257" s="372"/>
      <c r="SKR257" s="372"/>
      <c r="SKS257" s="333"/>
      <c r="SKT257" s="334"/>
      <c r="SKU257" s="372"/>
      <c r="SKV257" s="224"/>
      <c r="SKW257" s="224"/>
      <c r="SKX257" s="335"/>
      <c r="SKY257" s="335"/>
      <c r="SKZ257" s="224"/>
      <c r="SLA257" s="372"/>
      <c r="SLB257" s="372"/>
      <c r="SLC257" s="333"/>
      <c r="SLD257" s="334"/>
      <c r="SLE257" s="372"/>
      <c r="SLF257" s="224"/>
      <c r="SLG257" s="224"/>
      <c r="SLH257" s="335"/>
      <c r="SLI257" s="335"/>
      <c r="SLJ257" s="224"/>
      <c r="SLK257" s="372"/>
      <c r="SLL257" s="372"/>
      <c r="SLM257" s="333"/>
      <c r="SLN257" s="334"/>
      <c r="SLO257" s="372"/>
      <c r="SLP257" s="224"/>
      <c r="SLQ257" s="224"/>
      <c r="SLR257" s="335"/>
      <c r="SLS257" s="335"/>
      <c r="SLT257" s="224"/>
      <c r="SLU257" s="372"/>
      <c r="SLV257" s="372"/>
      <c r="SLW257" s="333"/>
      <c r="SLX257" s="334"/>
      <c r="SLY257" s="372"/>
      <c r="SLZ257" s="224"/>
      <c r="SMA257" s="224"/>
      <c r="SMB257" s="335"/>
      <c r="SMC257" s="335"/>
      <c r="SMD257" s="224"/>
      <c r="SME257" s="372"/>
      <c r="SMF257" s="372"/>
      <c r="SMG257" s="333"/>
      <c r="SMH257" s="334"/>
      <c r="SMI257" s="372"/>
      <c r="SMJ257" s="224"/>
      <c r="SMK257" s="224"/>
      <c r="SML257" s="335"/>
      <c r="SMM257" s="335"/>
      <c r="SMN257" s="224"/>
      <c r="SMO257" s="372"/>
      <c r="SMP257" s="372"/>
      <c r="SMQ257" s="333"/>
      <c r="SMR257" s="334"/>
      <c r="SMS257" s="372"/>
      <c r="SMT257" s="224"/>
      <c r="SMU257" s="224"/>
      <c r="SMV257" s="335"/>
      <c r="SMW257" s="335"/>
      <c r="SMX257" s="224"/>
      <c r="SMY257" s="372"/>
      <c r="SMZ257" s="372"/>
      <c r="SNA257" s="333"/>
      <c r="SNB257" s="334"/>
      <c r="SNC257" s="372"/>
      <c r="SND257" s="224"/>
      <c r="SNE257" s="224"/>
      <c r="SNF257" s="335"/>
      <c r="SNG257" s="335"/>
      <c r="SNH257" s="224"/>
      <c r="SNI257" s="372"/>
      <c r="SNJ257" s="372"/>
      <c r="SNK257" s="333"/>
      <c r="SNL257" s="334"/>
      <c r="SNM257" s="372"/>
      <c r="SNN257" s="224"/>
      <c r="SNO257" s="224"/>
      <c r="SNP257" s="335"/>
      <c r="SNQ257" s="335"/>
      <c r="SNR257" s="224"/>
      <c r="SNS257" s="372"/>
      <c r="SNT257" s="372"/>
      <c r="SNU257" s="333"/>
      <c r="SNV257" s="334"/>
      <c r="SNW257" s="372"/>
      <c r="SNX257" s="224"/>
      <c r="SNY257" s="224"/>
      <c r="SNZ257" s="335"/>
      <c r="SOA257" s="335"/>
      <c r="SOB257" s="224"/>
      <c r="SOC257" s="372"/>
      <c r="SOD257" s="372"/>
      <c r="SOE257" s="333"/>
      <c r="SOF257" s="334"/>
      <c r="SOG257" s="372"/>
      <c r="SOH257" s="224"/>
      <c r="SOI257" s="224"/>
      <c r="SOJ257" s="335"/>
      <c r="SOK257" s="335"/>
      <c r="SOL257" s="224"/>
      <c r="SOM257" s="372"/>
      <c r="SON257" s="372"/>
      <c r="SOO257" s="333"/>
      <c r="SOP257" s="334"/>
      <c r="SOQ257" s="372"/>
      <c r="SOR257" s="224"/>
      <c r="SOS257" s="224"/>
      <c r="SOT257" s="335"/>
      <c r="SOU257" s="335"/>
      <c r="SOV257" s="224"/>
      <c r="SOW257" s="372"/>
      <c r="SOX257" s="372"/>
      <c r="SOY257" s="333"/>
      <c r="SOZ257" s="334"/>
      <c r="SPA257" s="372"/>
      <c r="SPB257" s="224"/>
      <c r="SPC257" s="224"/>
      <c r="SPD257" s="335"/>
      <c r="SPE257" s="335"/>
      <c r="SPF257" s="224"/>
      <c r="SPG257" s="372"/>
      <c r="SPH257" s="372"/>
      <c r="SPI257" s="333"/>
      <c r="SPJ257" s="334"/>
      <c r="SPK257" s="372"/>
      <c r="SPL257" s="224"/>
      <c r="SPM257" s="224"/>
      <c r="SPN257" s="335"/>
      <c r="SPO257" s="335"/>
      <c r="SPP257" s="224"/>
      <c r="SPQ257" s="372"/>
      <c r="SPR257" s="372"/>
      <c r="SPS257" s="333"/>
      <c r="SPT257" s="334"/>
      <c r="SPU257" s="372"/>
      <c r="SPV257" s="224"/>
      <c r="SPW257" s="224"/>
      <c r="SPX257" s="335"/>
      <c r="SPY257" s="335"/>
      <c r="SPZ257" s="224"/>
      <c r="SQA257" s="372"/>
      <c r="SQB257" s="372"/>
      <c r="SQC257" s="333"/>
      <c r="SQD257" s="334"/>
      <c r="SQE257" s="372"/>
      <c r="SQF257" s="224"/>
      <c r="SQG257" s="224"/>
      <c r="SQH257" s="335"/>
      <c r="SQI257" s="335"/>
      <c r="SQJ257" s="224"/>
      <c r="SQK257" s="372"/>
      <c r="SQL257" s="372"/>
      <c r="SQM257" s="333"/>
      <c r="SQN257" s="334"/>
      <c r="SQO257" s="372"/>
      <c r="SQP257" s="224"/>
      <c r="SQQ257" s="224"/>
      <c r="SQR257" s="335"/>
      <c r="SQS257" s="335"/>
      <c r="SQT257" s="224"/>
      <c r="SQU257" s="372"/>
      <c r="SQV257" s="372"/>
      <c r="SQW257" s="333"/>
      <c r="SQX257" s="334"/>
      <c r="SQY257" s="372"/>
      <c r="SQZ257" s="224"/>
      <c r="SRA257" s="224"/>
      <c r="SRB257" s="335"/>
      <c r="SRC257" s="335"/>
      <c r="SRD257" s="224"/>
      <c r="SRE257" s="372"/>
      <c r="SRF257" s="372"/>
      <c r="SRG257" s="333"/>
      <c r="SRH257" s="334"/>
      <c r="SRI257" s="372"/>
      <c r="SRJ257" s="224"/>
      <c r="SRK257" s="224"/>
      <c r="SRL257" s="335"/>
      <c r="SRM257" s="335"/>
      <c r="SRN257" s="224"/>
      <c r="SRO257" s="372"/>
      <c r="SRP257" s="372"/>
      <c r="SRQ257" s="333"/>
      <c r="SRR257" s="334"/>
      <c r="SRS257" s="372"/>
      <c r="SRT257" s="224"/>
      <c r="SRU257" s="224"/>
      <c r="SRV257" s="335"/>
      <c r="SRW257" s="335"/>
      <c r="SRX257" s="224"/>
      <c r="SRY257" s="372"/>
      <c r="SRZ257" s="372"/>
      <c r="SSA257" s="333"/>
      <c r="SSB257" s="334"/>
      <c r="SSC257" s="372"/>
      <c r="SSD257" s="224"/>
      <c r="SSE257" s="224"/>
      <c r="SSF257" s="335"/>
      <c r="SSG257" s="335"/>
      <c r="SSH257" s="224"/>
      <c r="SSI257" s="372"/>
      <c r="SSJ257" s="372"/>
      <c r="SSK257" s="333"/>
      <c r="SSL257" s="334"/>
      <c r="SSM257" s="372"/>
      <c r="SSN257" s="224"/>
      <c r="SSO257" s="224"/>
      <c r="SSP257" s="335"/>
      <c r="SSQ257" s="335"/>
      <c r="SSR257" s="224"/>
      <c r="SSS257" s="372"/>
      <c r="SST257" s="372"/>
      <c r="SSU257" s="333"/>
      <c r="SSV257" s="334"/>
      <c r="SSW257" s="372"/>
      <c r="SSX257" s="224"/>
      <c r="SSY257" s="224"/>
      <c r="SSZ257" s="335"/>
      <c r="STA257" s="335"/>
      <c r="STB257" s="224"/>
      <c r="STC257" s="372"/>
      <c r="STD257" s="372"/>
      <c r="STE257" s="333"/>
      <c r="STF257" s="334"/>
      <c r="STG257" s="372"/>
      <c r="STH257" s="224"/>
      <c r="STI257" s="224"/>
      <c r="STJ257" s="335"/>
      <c r="STK257" s="335"/>
      <c r="STL257" s="224"/>
      <c r="STM257" s="372"/>
      <c r="STN257" s="372"/>
      <c r="STO257" s="333"/>
      <c r="STP257" s="334"/>
      <c r="STQ257" s="372"/>
      <c r="STR257" s="224"/>
      <c r="STS257" s="224"/>
      <c r="STT257" s="335"/>
      <c r="STU257" s="335"/>
      <c r="STV257" s="224"/>
      <c r="STW257" s="372"/>
      <c r="STX257" s="372"/>
      <c r="STY257" s="333"/>
      <c r="STZ257" s="334"/>
      <c r="SUA257" s="372"/>
      <c r="SUB257" s="224"/>
      <c r="SUC257" s="224"/>
      <c r="SUD257" s="335"/>
      <c r="SUE257" s="335"/>
      <c r="SUF257" s="224"/>
      <c r="SUG257" s="372"/>
      <c r="SUH257" s="372"/>
      <c r="SUI257" s="333"/>
      <c r="SUJ257" s="334"/>
      <c r="SUK257" s="372"/>
      <c r="SUL257" s="224"/>
      <c r="SUM257" s="224"/>
      <c r="SUN257" s="335"/>
      <c r="SUO257" s="335"/>
      <c r="SUP257" s="224"/>
      <c r="SUQ257" s="372"/>
      <c r="SUR257" s="372"/>
      <c r="SUS257" s="333"/>
      <c r="SUT257" s="334"/>
      <c r="SUU257" s="372"/>
      <c r="SUV257" s="224"/>
      <c r="SUW257" s="224"/>
      <c r="SUX257" s="335"/>
      <c r="SUY257" s="335"/>
      <c r="SUZ257" s="224"/>
      <c r="SVA257" s="372"/>
      <c r="SVB257" s="372"/>
      <c r="SVC257" s="333"/>
      <c r="SVD257" s="334"/>
      <c r="SVE257" s="372"/>
      <c r="SVF257" s="224"/>
      <c r="SVG257" s="224"/>
      <c r="SVH257" s="335"/>
      <c r="SVI257" s="335"/>
      <c r="SVJ257" s="224"/>
      <c r="SVK257" s="372"/>
      <c r="SVL257" s="372"/>
      <c r="SVM257" s="333"/>
      <c r="SVN257" s="334"/>
      <c r="SVO257" s="372"/>
      <c r="SVP257" s="224"/>
      <c r="SVQ257" s="224"/>
      <c r="SVR257" s="335"/>
      <c r="SVS257" s="335"/>
      <c r="SVT257" s="224"/>
      <c r="SVU257" s="372"/>
      <c r="SVV257" s="372"/>
      <c r="SVW257" s="333"/>
      <c r="SVX257" s="334"/>
      <c r="SVY257" s="372"/>
      <c r="SVZ257" s="224"/>
      <c r="SWA257" s="224"/>
      <c r="SWB257" s="335"/>
      <c r="SWC257" s="335"/>
      <c r="SWD257" s="224"/>
      <c r="SWE257" s="372"/>
      <c r="SWF257" s="372"/>
      <c r="SWG257" s="333"/>
      <c r="SWH257" s="334"/>
      <c r="SWI257" s="372"/>
      <c r="SWJ257" s="224"/>
      <c r="SWK257" s="224"/>
      <c r="SWL257" s="335"/>
      <c r="SWM257" s="335"/>
      <c r="SWN257" s="224"/>
      <c r="SWO257" s="372"/>
      <c r="SWP257" s="372"/>
      <c r="SWQ257" s="333"/>
      <c r="SWR257" s="334"/>
      <c r="SWS257" s="372"/>
      <c r="SWT257" s="224"/>
      <c r="SWU257" s="224"/>
      <c r="SWV257" s="335"/>
      <c r="SWW257" s="335"/>
      <c r="SWX257" s="224"/>
      <c r="SWY257" s="372"/>
      <c r="SWZ257" s="372"/>
      <c r="SXA257" s="333"/>
      <c r="SXB257" s="334"/>
      <c r="SXC257" s="372"/>
      <c r="SXD257" s="224"/>
      <c r="SXE257" s="224"/>
      <c r="SXF257" s="335"/>
      <c r="SXG257" s="335"/>
      <c r="SXH257" s="224"/>
      <c r="SXI257" s="372"/>
      <c r="SXJ257" s="372"/>
      <c r="SXK257" s="333"/>
      <c r="SXL257" s="334"/>
      <c r="SXM257" s="372"/>
      <c r="SXN257" s="224"/>
      <c r="SXO257" s="224"/>
      <c r="SXP257" s="335"/>
      <c r="SXQ257" s="335"/>
      <c r="SXR257" s="224"/>
      <c r="SXS257" s="372"/>
      <c r="SXT257" s="372"/>
      <c r="SXU257" s="333"/>
      <c r="SXV257" s="334"/>
      <c r="SXW257" s="372"/>
      <c r="SXX257" s="224"/>
      <c r="SXY257" s="224"/>
      <c r="SXZ257" s="335"/>
      <c r="SYA257" s="335"/>
      <c r="SYB257" s="224"/>
      <c r="SYC257" s="372"/>
      <c r="SYD257" s="372"/>
      <c r="SYE257" s="333"/>
      <c r="SYF257" s="334"/>
      <c r="SYG257" s="372"/>
      <c r="SYH257" s="224"/>
      <c r="SYI257" s="224"/>
      <c r="SYJ257" s="335"/>
      <c r="SYK257" s="335"/>
      <c r="SYL257" s="224"/>
      <c r="SYM257" s="372"/>
      <c r="SYN257" s="372"/>
      <c r="SYO257" s="333"/>
      <c r="SYP257" s="334"/>
      <c r="SYQ257" s="372"/>
      <c r="SYR257" s="224"/>
      <c r="SYS257" s="224"/>
      <c r="SYT257" s="335"/>
      <c r="SYU257" s="335"/>
      <c r="SYV257" s="224"/>
      <c r="SYW257" s="372"/>
      <c r="SYX257" s="372"/>
      <c r="SYY257" s="333"/>
      <c r="SYZ257" s="334"/>
      <c r="SZA257" s="372"/>
      <c r="SZB257" s="224"/>
      <c r="SZC257" s="224"/>
      <c r="SZD257" s="335"/>
      <c r="SZE257" s="335"/>
      <c r="SZF257" s="224"/>
      <c r="SZG257" s="372"/>
      <c r="SZH257" s="372"/>
      <c r="SZI257" s="333"/>
      <c r="SZJ257" s="334"/>
      <c r="SZK257" s="372"/>
      <c r="SZL257" s="224"/>
      <c r="SZM257" s="224"/>
      <c r="SZN257" s="335"/>
      <c r="SZO257" s="335"/>
      <c r="SZP257" s="224"/>
      <c r="SZQ257" s="372"/>
      <c r="SZR257" s="372"/>
      <c r="SZS257" s="333"/>
      <c r="SZT257" s="334"/>
      <c r="SZU257" s="372"/>
      <c r="SZV257" s="224"/>
      <c r="SZW257" s="224"/>
      <c r="SZX257" s="335"/>
      <c r="SZY257" s="335"/>
      <c r="SZZ257" s="224"/>
      <c r="TAA257" s="372"/>
      <c r="TAB257" s="372"/>
      <c r="TAC257" s="333"/>
      <c r="TAD257" s="334"/>
      <c r="TAE257" s="372"/>
      <c r="TAF257" s="224"/>
      <c r="TAG257" s="224"/>
      <c r="TAH257" s="335"/>
      <c r="TAI257" s="335"/>
      <c r="TAJ257" s="224"/>
      <c r="TAK257" s="372"/>
      <c r="TAL257" s="372"/>
      <c r="TAM257" s="333"/>
      <c r="TAN257" s="334"/>
      <c r="TAO257" s="372"/>
      <c r="TAP257" s="224"/>
      <c r="TAQ257" s="224"/>
      <c r="TAR257" s="335"/>
      <c r="TAS257" s="335"/>
      <c r="TAT257" s="224"/>
      <c r="TAU257" s="372"/>
      <c r="TAV257" s="372"/>
      <c r="TAW257" s="333"/>
      <c r="TAX257" s="334"/>
      <c r="TAY257" s="372"/>
      <c r="TAZ257" s="224"/>
      <c r="TBA257" s="224"/>
      <c r="TBB257" s="335"/>
      <c r="TBC257" s="335"/>
      <c r="TBD257" s="224"/>
      <c r="TBE257" s="372"/>
      <c r="TBF257" s="372"/>
      <c r="TBG257" s="333"/>
      <c r="TBH257" s="334"/>
      <c r="TBI257" s="372"/>
      <c r="TBJ257" s="224"/>
      <c r="TBK257" s="224"/>
      <c r="TBL257" s="335"/>
      <c r="TBM257" s="335"/>
      <c r="TBN257" s="224"/>
      <c r="TBO257" s="372"/>
      <c r="TBP257" s="372"/>
      <c r="TBQ257" s="333"/>
      <c r="TBR257" s="334"/>
      <c r="TBS257" s="372"/>
      <c r="TBT257" s="224"/>
      <c r="TBU257" s="224"/>
      <c r="TBV257" s="335"/>
      <c r="TBW257" s="335"/>
      <c r="TBX257" s="224"/>
      <c r="TBY257" s="372"/>
      <c r="TBZ257" s="372"/>
      <c r="TCA257" s="333"/>
      <c r="TCB257" s="334"/>
      <c r="TCC257" s="372"/>
      <c r="TCD257" s="224"/>
      <c r="TCE257" s="224"/>
      <c r="TCF257" s="335"/>
      <c r="TCG257" s="335"/>
      <c r="TCH257" s="224"/>
      <c r="TCI257" s="372"/>
      <c r="TCJ257" s="372"/>
      <c r="TCK257" s="333"/>
      <c r="TCL257" s="334"/>
      <c r="TCM257" s="372"/>
      <c r="TCN257" s="224"/>
      <c r="TCO257" s="224"/>
      <c r="TCP257" s="335"/>
      <c r="TCQ257" s="335"/>
      <c r="TCR257" s="224"/>
      <c r="TCS257" s="372"/>
      <c r="TCT257" s="372"/>
      <c r="TCU257" s="333"/>
      <c r="TCV257" s="334"/>
      <c r="TCW257" s="372"/>
      <c r="TCX257" s="224"/>
      <c r="TCY257" s="224"/>
      <c r="TCZ257" s="335"/>
      <c r="TDA257" s="335"/>
      <c r="TDB257" s="224"/>
      <c r="TDC257" s="372"/>
      <c r="TDD257" s="372"/>
      <c r="TDE257" s="333"/>
      <c r="TDF257" s="334"/>
      <c r="TDG257" s="372"/>
      <c r="TDH257" s="224"/>
      <c r="TDI257" s="224"/>
      <c r="TDJ257" s="335"/>
      <c r="TDK257" s="335"/>
      <c r="TDL257" s="224"/>
      <c r="TDM257" s="372"/>
      <c r="TDN257" s="372"/>
      <c r="TDO257" s="333"/>
      <c r="TDP257" s="334"/>
      <c r="TDQ257" s="372"/>
      <c r="TDR257" s="224"/>
      <c r="TDS257" s="224"/>
      <c r="TDT257" s="335"/>
      <c r="TDU257" s="335"/>
      <c r="TDV257" s="224"/>
      <c r="TDW257" s="372"/>
      <c r="TDX257" s="372"/>
      <c r="TDY257" s="333"/>
      <c r="TDZ257" s="334"/>
      <c r="TEA257" s="372"/>
      <c r="TEB257" s="224"/>
      <c r="TEC257" s="224"/>
      <c r="TED257" s="335"/>
      <c r="TEE257" s="335"/>
      <c r="TEF257" s="224"/>
      <c r="TEG257" s="372"/>
      <c r="TEH257" s="372"/>
      <c r="TEI257" s="333"/>
      <c r="TEJ257" s="334"/>
      <c r="TEK257" s="372"/>
      <c r="TEL257" s="224"/>
      <c r="TEM257" s="224"/>
      <c r="TEN257" s="335"/>
      <c r="TEO257" s="335"/>
      <c r="TEP257" s="224"/>
      <c r="TEQ257" s="372"/>
      <c r="TER257" s="372"/>
      <c r="TES257" s="333"/>
      <c r="TET257" s="334"/>
      <c r="TEU257" s="372"/>
      <c r="TEV257" s="224"/>
      <c r="TEW257" s="224"/>
      <c r="TEX257" s="335"/>
      <c r="TEY257" s="335"/>
      <c r="TEZ257" s="224"/>
      <c r="TFA257" s="372"/>
      <c r="TFB257" s="372"/>
      <c r="TFC257" s="333"/>
      <c r="TFD257" s="334"/>
      <c r="TFE257" s="372"/>
      <c r="TFF257" s="224"/>
      <c r="TFG257" s="224"/>
      <c r="TFH257" s="335"/>
      <c r="TFI257" s="335"/>
      <c r="TFJ257" s="224"/>
      <c r="TFK257" s="372"/>
      <c r="TFL257" s="372"/>
      <c r="TFM257" s="333"/>
      <c r="TFN257" s="334"/>
      <c r="TFO257" s="372"/>
      <c r="TFP257" s="224"/>
      <c r="TFQ257" s="224"/>
      <c r="TFR257" s="335"/>
      <c r="TFS257" s="335"/>
      <c r="TFT257" s="224"/>
      <c r="TFU257" s="372"/>
      <c r="TFV257" s="372"/>
      <c r="TFW257" s="333"/>
      <c r="TFX257" s="334"/>
      <c r="TFY257" s="372"/>
      <c r="TFZ257" s="224"/>
      <c r="TGA257" s="224"/>
      <c r="TGB257" s="335"/>
      <c r="TGC257" s="335"/>
      <c r="TGD257" s="224"/>
      <c r="TGE257" s="372"/>
      <c r="TGF257" s="372"/>
      <c r="TGG257" s="333"/>
      <c r="TGH257" s="334"/>
      <c r="TGI257" s="372"/>
      <c r="TGJ257" s="224"/>
      <c r="TGK257" s="224"/>
      <c r="TGL257" s="335"/>
      <c r="TGM257" s="335"/>
      <c r="TGN257" s="224"/>
      <c r="TGO257" s="372"/>
      <c r="TGP257" s="372"/>
      <c r="TGQ257" s="333"/>
      <c r="TGR257" s="334"/>
      <c r="TGS257" s="372"/>
      <c r="TGT257" s="224"/>
      <c r="TGU257" s="224"/>
      <c r="TGV257" s="335"/>
      <c r="TGW257" s="335"/>
      <c r="TGX257" s="224"/>
      <c r="TGY257" s="372"/>
      <c r="TGZ257" s="372"/>
      <c r="THA257" s="333"/>
      <c r="THB257" s="334"/>
      <c r="THC257" s="372"/>
      <c r="THD257" s="224"/>
      <c r="THE257" s="224"/>
      <c r="THF257" s="335"/>
      <c r="THG257" s="335"/>
      <c r="THH257" s="224"/>
      <c r="THI257" s="372"/>
      <c r="THJ257" s="372"/>
      <c r="THK257" s="333"/>
      <c r="THL257" s="334"/>
      <c r="THM257" s="372"/>
      <c r="THN257" s="224"/>
      <c r="THO257" s="224"/>
      <c r="THP257" s="335"/>
      <c r="THQ257" s="335"/>
      <c r="THR257" s="224"/>
      <c r="THS257" s="372"/>
      <c r="THT257" s="372"/>
      <c r="THU257" s="333"/>
      <c r="THV257" s="334"/>
      <c r="THW257" s="372"/>
      <c r="THX257" s="224"/>
      <c r="THY257" s="224"/>
      <c r="THZ257" s="335"/>
      <c r="TIA257" s="335"/>
      <c r="TIB257" s="224"/>
      <c r="TIC257" s="372"/>
      <c r="TID257" s="372"/>
      <c r="TIE257" s="333"/>
      <c r="TIF257" s="334"/>
      <c r="TIG257" s="372"/>
      <c r="TIH257" s="224"/>
      <c r="TII257" s="224"/>
      <c r="TIJ257" s="335"/>
      <c r="TIK257" s="335"/>
      <c r="TIL257" s="224"/>
      <c r="TIM257" s="372"/>
      <c r="TIN257" s="372"/>
      <c r="TIO257" s="333"/>
      <c r="TIP257" s="334"/>
      <c r="TIQ257" s="372"/>
      <c r="TIR257" s="224"/>
      <c r="TIS257" s="224"/>
      <c r="TIT257" s="335"/>
      <c r="TIU257" s="335"/>
      <c r="TIV257" s="224"/>
      <c r="TIW257" s="372"/>
      <c r="TIX257" s="372"/>
      <c r="TIY257" s="333"/>
      <c r="TIZ257" s="334"/>
      <c r="TJA257" s="372"/>
      <c r="TJB257" s="224"/>
      <c r="TJC257" s="224"/>
      <c r="TJD257" s="335"/>
      <c r="TJE257" s="335"/>
      <c r="TJF257" s="224"/>
      <c r="TJG257" s="372"/>
      <c r="TJH257" s="372"/>
      <c r="TJI257" s="333"/>
      <c r="TJJ257" s="334"/>
      <c r="TJK257" s="372"/>
      <c r="TJL257" s="224"/>
      <c r="TJM257" s="224"/>
      <c r="TJN257" s="335"/>
      <c r="TJO257" s="335"/>
      <c r="TJP257" s="224"/>
      <c r="TJQ257" s="372"/>
      <c r="TJR257" s="372"/>
      <c r="TJS257" s="333"/>
      <c r="TJT257" s="334"/>
      <c r="TJU257" s="372"/>
      <c r="TJV257" s="224"/>
      <c r="TJW257" s="224"/>
      <c r="TJX257" s="335"/>
      <c r="TJY257" s="335"/>
      <c r="TJZ257" s="224"/>
      <c r="TKA257" s="372"/>
      <c r="TKB257" s="372"/>
      <c r="TKC257" s="333"/>
      <c r="TKD257" s="334"/>
      <c r="TKE257" s="372"/>
      <c r="TKF257" s="224"/>
      <c r="TKG257" s="224"/>
      <c r="TKH257" s="335"/>
      <c r="TKI257" s="335"/>
      <c r="TKJ257" s="224"/>
      <c r="TKK257" s="372"/>
      <c r="TKL257" s="372"/>
      <c r="TKM257" s="333"/>
      <c r="TKN257" s="334"/>
      <c r="TKO257" s="372"/>
      <c r="TKP257" s="224"/>
      <c r="TKQ257" s="224"/>
      <c r="TKR257" s="335"/>
      <c r="TKS257" s="335"/>
      <c r="TKT257" s="224"/>
      <c r="TKU257" s="372"/>
      <c r="TKV257" s="372"/>
      <c r="TKW257" s="333"/>
      <c r="TKX257" s="334"/>
      <c r="TKY257" s="372"/>
      <c r="TKZ257" s="224"/>
      <c r="TLA257" s="224"/>
      <c r="TLB257" s="335"/>
      <c r="TLC257" s="335"/>
      <c r="TLD257" s="224"/>
      <c r="TLE257" s="372"/>
      <c r="TLF257" s="372"/>
      <c r="TLG257" s="333"/>
      <c r="TLH257" s="334"/>
      <c r="TLI257" s="372"/>
      <c r="TLJ257" s="224"/>
      <c r="TLK257" s="224"/>
      <c r="TLL257" s="335"/>
      <c r="TLM257" s="335"/>
      <c r="TLN257" s="224"/>
      <c r="TLO257" s="372"/>
      <c r="TLP257" s="372"/>
      <c r="TLQ257" s="333"/>
      <c r="TLR257" s="334"/>
      <c r="TLS257" s="372"/>
      <c r="TLT257" s="224"/>
      <c r="TLU257" s="224"/>
      <c r="TLV257" s="335"/>
      <c r="TLW257" s="335"/>
      <c r="TLX257" s="224"/>
      <c r="TLY257" s="372"/>
      <c r="TLZ257" s="372"/>
      <c r="TMA257" s="333"/>
      <c r="TMB257" s="334"/>
      <c r="TMC257" s="372"/>
      <c r="TMD257" s="224"/>
      <c r="TME257" s="224"/>
      <c r="TMF257" s="335"/>
      <c r="TMG257" s="335"/>
      <c r="TMH257" s="224"/>
      <c r="TMI257" s="372"/>
      <c r="TMJ257" s="372"/>
      <c r="TMK257" s="333"/>
      <c r="TML257" s="334"/>
      <c r="TMM257" s="372"/>
      <c r="TMN257" s="224"/>
      <c r="TMO257" s="224"/>
      <c r="TMP257" s="335"/>
      <c r="TMQ257" s="335"/>
      <c r="TMR257" s="224"/>
      <c r="TMS257" s="372"/>
      <c r="TMT257" s="372"/>
      <c r="TMU257" s="333"/>
      <c r="TMV257" s="334"/>
      <c r="TMW257" s="372"/>
      <c r="TMX257" s="224"/>
      <c r="TMY257" s="224"/>
      <c r="TMZ257" s="335"/>
      <c r="TNA257" s="335"/>
      <c r="TNB257" s="224"/>
      <c r="TNC257" s="372"/>
      <c r="TND257" s="372"/>
      <c r="TNE257" s="333"/>
      <c r="TNF257" s="334"/>
      <c r="TNG257" s="372"/>
      <c r="TNH257" s="224"/>
      <c r="TNI257" s="224"/>
      <c r="TNJ257" s="335"/>
      <c r="TNK257" s="335"/>
      <c r="TNL257" s="224"/>
      <c r="TNM257" s="372"/>
      <c r="TNN257" s="372"/>
      <c r="TNO257" s="333"/>
      <c r="TNP257" s="334"/>
      <c r="TNQ257" s="372"/>
      <c r="TNR257" s="224"/>
      <c r="TNS257" s="224"/>
      <c r="TNT257" s="335"/>
      <c r="TNU257" s="335"/>
      <c r="TNV257" s="224"/>
      <c r="TNW257" s="372"/>
      <c r="TNX257" s="372"/>
      <c r="TNY257" s="333"/>
      <c r="TNZ257" s="334"/>
      <c r="TOA257" s="372"/>
      <c r="TOB257" s="224"/>
      <c r="TOC257" s="224"/>
      <c r="TOD257" s="335"/>
      <c r="TOE257" s="335"/>
      <c r="TOF257" s="224"/>
      <c r="TOG257" s="372"/>
      <c r="TOH257" s="372"/>
      <c r="TOI257" s="333"/>
      <c r="TOJ257" s="334"/>
      <c r="TOK257" s="372"/>
      <c r="TOL257" s="224"/>
      <c r="TOM257" s="224"/>
      <c r="TON257" s="335"/>
      <c r="TOO257" s="335"/>
      <c r="TOP257" s="224"/>
      <c r="TOQ257" s="372"/>
      <c r="TOR257" s="372"/>
      <c r="TOS257" s="333"/>
      <c r="TOT257" s="334"/>
      <c r="TOU257" s="372"/>
      <c r="TOV257" s="224"/>
      <c r="TOW257" s="224"/>
      <c r="TOX257" s="335"/>
      <c r="TOY257" s="335"/>
      <c r="TOZ257" s="224"/>
      <c r="TPA257" s="372"/>
      <c r="TPB257" s="372"/>
      <c r="TPC257" s="333"/>
      <c r="TPD257" s="334"/>
      <c r="TPE257" s="372"/>
      <c r="TPF257" s="224"/>
      <c r="TPG257" s="224"/>
      <c r="TPH257" s="335"/>
      <c r="TPI257" s="335"/>
      <c r="TPJ257" s="224"/>
      <c r="TPK257" s="372"/>
      <c r="TPL257" s="372"/>
      <c r="TPM257" s="333"/>
      <c r="TPN257" s="334"/>
      <c r="TPO257" s="372"/>
      <c r="TPP257" s="224"/>
      <c r="TPQ257" s="224"/>
      <c r="TPR257" s="335"/>
      <c r="TPS257" s="335"/>
      <c r="TPT257" s="224"/>
      <c r="TPU257" s="372"/>
      <c r="TPV257" s="372"/>
      <c r="TPW257" s="333"/>
      <c r="TPX257" s="334"/>
      <c r="TPY257" s="372"/>
      <c r="TPZ257" s="224"/>
      <c r="TQA257" s="224"/>
      <c r="TQB257" s="335"/>
      <c r="TQC257" s="335"/>
      <c r="TQD257" s="224"/>
      <c r="TQE257" s="372"/>
      <c r="TQF257" s="372"/>
      <c r="TQG257" s="333"/>
      <c r="TQH257" s="334"/>
      <c r="TQI257" s="372"/>
      <c r="TQJ257" s="224"/>
      <c r="TQK257" s="224"/>
      <c r="TQL257" s="335"/>
      <c r="TQM257" s="335"/>
      <c r="TQN257" s="224"/>
      <c r="TQO257" s="372"/>
      <c r="TQP257" s="372"/>
      <c r="TQQ257" s="333"/>
      <c r="TQR257" s="334"/>
      <c r="TQS257" s="372"/>
      <c r="TQT257" s="224"/>
      <c r="TQU257" s="224"/>
      <c r="TQV257" s="335"/>
      <c r="TQW257" s="335"/>
      <c r="TQX257" s="224"/>
      <c r="TQY257" s="372"/>
      <c r="TQZ257" s="372"/>
      <c r="TRA257" s="333"/>
      <c r="TRB257" s="334"/>
      <c r="TRC257" s="372"/>
      <c r="TRD257" s="224"/>
      <c r="TRE257" s="224"/>
      <c r="TRF257" s="335"/>
      <c r="TRG257" s="335"/>
      <c r="TRH257" s="224"/>
      <c r="TRI257" s="372"/>
      <c r="TRJ257" s="372"/>
      <c r="TRK257" s="333"/>
      <c r="TRL257" s="334"/>
      <c r="TRM257" s="372"/>
      <c r="TRN257" s="224"/>
      <c r="TRO257" s="224"/>
      <c r="TRP257" s="335"/>
      <c r="TRQ257" s="335"/>
      <c r="TRR257" s="224"/>
      <c r="TRS257" s="372"/>
      <c r="TRT257" s="372"/>
      <c r="TRU257" s="333"/>
      <c r="TRV257" s="334"/>
      <c r="TRW257" s="372"/>
      <c r="TRX257" s="224"/>
      <c r="TRY257" s="224"/>
      <c r="TRZ257" s="335"/>
      <c r="TSA257" s="335"/>
      <c r="TSB257" s="224"/>
      <c r="TSC257" s="372"/>
      <c r="TSD257" s="372"/>
      <c r="TSE257" s="333"/>
      <c r="TSF257" s="334"/>
      <c r="TSG257" s="372"/>
      <c r="TSH257" s="224"/>
      <c r="TSI257" s="224"/>
      <c r="TSJ257" s="335"/>
      <c r="TSK257" s="335"/>
      <c r="TSL257" s="224"/>
      <c r="TSM257" s="372"/>
      <c r="TSN257" s="372"/>
      <c r="TSO257" s="333"/>
      <c r="TSP257" s="334"/>
      <c r="TSQ257" s="372"/>
      <c r="TSR257" s="224"/>
      <c r="TSS257" s="224"/>
      <c r="TST257" s="335"/>
      <c r="TSU257" s="335"/>
      <c r="TSV257" s="224"/>
      <c r="TSW257" s="372"/>
      <c r="TSX257" s="372"/>
      <c r="TSY257" s="333"/>
      <c r="TSZ257" s="334"/>
      <c r="TTA257" s="372"/>
      <c r="TTB257" s="224"/>
      <c r="TTC257" s="224"/>
      <c r="TTD257" s="335"/>
      <c r="TTE257" s="335"/>
      <c r="TTF257" s="224"/>
      <c r="TTG257" s="372"/>
      <c r="TTH257" s="372"/>
      <c r="TTI257" s="333"/>
      <c r="TTJ257" s="334"/>
      <c r="TTK257" s="372"/>
      <c r="TTL257" s="224"/>
      <c r="TTM257" s="224"/>
      <c r="TTN257" s="335"/>
      <c r="TTO257" s="335"/>
      <c r="TTP257" s="224"/>
      <c r="TTQ257" s="372"/>
      <c r="TTR257" s="372"/>
      <c r="TTS257" s="333"/>
      <c r="TTT257" s="334"/>
      <c r="TTU257" s="372"/>
      <c r="TTV257" s="224"/>
      <c r="TTW257" s="224"/>
      <c r="TTX257" s="335"/>
      <c r="TTY257" s="335"/>
      <c r="TTZ257" s="224"/>
      <c r="TUA257" s="372"/>
      <c r="TUB257" s="372"/>
      <c r="TUC257" s="333"/>
      <c r="TUD257" s="334"/>
      <c r="TUE257" s="372"/>
      <c r="TUF257" s="224"/>
      <c r="TUG257" s="224"/>
      <c r="TUH257" s="335"/>
      <c r="TUI257" s="335"/>
      <c r="TUJ257" s="224"/>
      <c r="TUK257" s="372"/>
      <c r="TUL257" s="372"/>
      <c r="TUM257" s="333"/>
      <c r="TUN257" s="334"/>
      <c r="TUO257" s="372"/>
      <c r="TUP257" s="224"/>
      <c r="TUQ257" s="224"/>
      <c r="TUR257" s="335"/>
      <c r="TUS257" s="335"/>
      <c r="TUT257" s="224"/>
      <c r="TUU257" s="372"/>
      <c r="TUV257" s="372"/>
      <c r="TUW257" s="333"/>
      <c r="TUX257" s="334"/>
      <c r="TUY257" s="372"/>
      <c r="TUZ257" s="224"/>
      <c r="TVA257" s="224"/>
      <c r="TVB257" s="335"/>
      <c r="TVC257" s="335"/>
      <c r="TVD257" s="224"/>
      <c r="TVE257" s="372"/>
      <c r="TVF257" s="372"/>
      <c r="TVG257" s="333"/>
      <c r="TVH257" s="334"/>
      <c r="TVI257" s="372"/>
      <c r="TVJ257" s="224"/>
      <c r="TVK257" s="224"/>
      <c r="TVL257" s="335"/>
      <c r="TVM257" s="335"/>
      <c r="TVN257" s="224"/>
      <c r="TVO257" s="372"/>
      <c r="TVP257" s="372"/>
      <c r="TVQ257" s="333"/>
      <c r="TVR257" s="334"/>
      <c r="TVS257" s="372"/>
      <c r="TVT257" s="224"/>
      <c r="TVU257" s="224"/>
      <c r="TVV257" s="335"/>
      <c r="TVW257" s="335"/>
      <c r="TVX257" s="224"/>
      <c r="TVY257" s="372"/>
      <c r="TVZ257" s="372"/>
      <c r="TWA257" s="333"/>
      <c r="TWB257" s="334"/>
      <c r="TWC257" s="372"/>
      <c r="TWD257" s="224"/>
      <c r="TWE257" s="224"/>
      <c r="TWF257" s="335"/>
      <c r="TWG257" s="335"/>
      <c r="TWH257" s="224"/>
      <c r="TWI257" s="372"/>
      <c r="TWJ257" s="372"/>
      <c r="TWK257" s="333"/>
      <c r="TWL257" s="334"/>
      <c r="TWM257" s="372"/>
      <c r="TWN257" s="224"/>
      <c r="TWO257" s="224"/>
      <c r="TWP257" s="335"/>
      <c r="TWQ257" s="335"/>
      <c r="TWR257" s="224"/>
      <c r="TWS257" s="372"/>
      <c r="TWT257" s="372"/>
      <c r="TWU257" s="333"/>
      <c r="TWV257" s="334"/>
      <c r="TWW257" s="372"/>
      <c r="TWX257" s="224"/>
      <c r="TWY257" s="224"/>
      <c r="TWZ257" s="335"/>
      <c r="TXA257" s="335"/>
      <c r="TXB257" s="224"/>
      <c r="TXC257" s="372"/>
      <c r="TXD257" s="372"/>
      <c r="TXE257" s="333"/>
      <c r="TXF257" s="334"/>
      <c r="TXG257" s="372"/>
      <c r="TXH257" s="224"/>
      <c r="TXI257" s="224"/>
      <c r="TXJ257" s="335"/>
      <c r="TXK257" s="335"/>
      <c r="TXL257" s="224"/>
      <c r="TXM257" s="372"/>
      <c r="TXN257" s="372"/>
      <c r="TXO257" s="333"/>
      <c r="TXP257" s="334"/>
      <c r="TXQ257" s="372"/>
      <c r="TXR257" s="224"/>
      <c r="TXS257" s="224"/>
      <c r="TXT257" s="335"/>
      <c r="TXU257" s="335"/>
      <c r="TXV257" s="224"/>
      <c r="TXW257" s="372"/>
      <c r="TXX257" s="372"/>
      <c r="TXY257" s="333"/>
      <c r="TXZ257" s="334"/>
      <c r="TYA257" s="372"/>
      <c r="TYB257" s="224"/>
      <c r="TYC257" s="224"/>
      <c r="TYD257" s="335"/>
      <c r="TYE257" s="335"/>
      <c r="TYF257" s="224"/>
      <c r="TYG257" s="372"/>
      <c r="TYH257" s="372"/>
      <c r="TYI257" s="333"/>
      <c r="TYJ257" s="334"/>
      <c r="TYK257" s="372"/>
      <c r="TYL257" s="224"/>
      <c r="TYM257" s="224"/>
      <c r="TYN257" s="335"/>
      <c r="TYO257" s="335"/>
      <c r="TYP257" s="224"/>
      <c r="TYQ257" s="372"/>
      <c r="TYR257" s="372"/>
      <c r="TYS257" s="333"/>
      <c r="TYT257" s="334"/>
      <c r="TYU257" s="372"/>
      <c r="TYV257" s="224"/>
      <c r="TYW257" s="224"/>
      <c r="TYX257" s="335"/>
      <c r="TYY257" s="335"/>
      <c r="TYZ257" s="224"/>
      <c r="TZA257" s="372"/>
      <c r="TZB257" s="372"/>
      <c r="TZC257" s="333"/>
      <c r="TZD257" s="334"/>
      <c r="TZE257" s="372"/>
      <c r="TZF257" s="224"/>
      <c r="TZG257" s="224"/>
      <c r="TZH257" s="335"/>
      <c r="TZI257" s="335"/>
      <c r="TZJ257" s="224"/>
      <c r="TZK257" s="372"/>
      <c r="TZL257" s="372"/>
      <c r="TZM257" s="333"/>
      <c r="TZN257" s="334"/>
      <c r="TZO257" s="372"/>
      <c r="TZP257" s="224"/>
      <c r="TZQ257" s="224"/>
      <c r="TZR257" s="335"/>
      <c r="TZS257" s="335"/>
      <c r="TZT257" s="224"/>
      <c r="TZU257" s="372"/>
      <c r="TZV257" s="372"/>
      <c r="TZW257" s="333"/>
      <c r="TZX257" s="334"/>
      <c r="TZY257" s="372"/>
      <c r="TZZ257" s="224"/>
      <c r="UAA257" s="224"/>
      <c r="UAB257" s="335"/>
      <c r="UAC257" s="335"/>
      <c r="UAD257" s="224"/>
      <c r="UAE257" s="372"/>
      <c r="UAF257" s="372"/>
      <c r="UAG257" s="333"/>
      <c r="UAH257" s="334"/>
      <c r="UAI257" s="372"/>
      <c r="UAJ257" s="224"/>
      <c r="UAK257" s="224"/>
      <c r="UAL257" s="335"/>
      <c r="UAM257" s="335"/>
      <c r="UAN257" s="224"/>
      <c r="UAO257" s="372"/>
      <c r="UAP257" s="372"/>
      <c r="UAQ257" s="333"/>
      <c r="UAR257" s="334"/>
      <c r="UAS257" s="372"/>
      <c r="UAT257" s="224"/>
      <c r="UAU257" s="224"/>
      <c r="UAV257" s="335"/>
      <c r="UAW257" s="335"/>
      <c r="UAX257" s="224"/>
      <c r="UAY257" s="372"/>
      <c r="UAZ257" s="372"/>
      <c r="UBA257" s="333"/>
      <c r="UBB257" s="334"/>
      <c r="UBC257" s="372"/>
      <c r="UBD257" s="224"/>
      <c r="UBE257" s="224"/>
      <c r="UBF257" s="335"/>
      <c r="UBG257" s="335"/>
      <c r="UBH257" s="224"/>
      <c r="UBI257" s="372"/>
      <c r="UBJ257" s="372"/>
      <c r="UBK257" s="333"/>
      <c r="UBL257" s="334"/>
      <c r="UBM257" s="372"/>
      <c r="UBN257" s="224"/>
      <c r="UBO257" s="224"/>
      <c r="UBP257" s="335"/>
      <c r="UBQ257" s="335"/>
      <c r="UBR257" s="224"/>
      <c r="UBS257" s="372"/>
      <c r="UBT257" s="372"/>
      <c r="UBU257" s="333"/>
      <c r="UBV257" s="334"/>
      <c r="UBW257" s="372"/>
      <c r="UBX257" s="224"/>
      <c r="UBY257" s="224"/>
      <c r="UBZ257" s="335"/>
      <c r="UCA257" s="335"/>
      <c r="UCB257" s="224"/>
      <c r="UCC257" s="372"/>
      <c r="UCD257" s="372"/>
      <c r="UCE257" s="333"/>
      <c r="UCF257" s="334"/>
      <c r="UCG257" s="372"/>
      <c r="UCH257" s="224"/>
      <c r="UCI257" s="224"/>
      <c r="UCJ257" s="335"/>
      <c r="UCK257" s="335"/>
      <c r="UCL257" s="224"/>
      <c r="UCM257" s="372"/>
      <c r="UCN257" s="372"/>
      <c r="UCO257" s="333"/>
      <c r="UCP257" s="334"/>
      <c r="UCQ257" s="372"/>
      <c r="UCR257" s="224"/>
      <c r="UCS257" s="224"/>
      <c r="UCT257" s="335"/>
      <c r="UCU257" s="335"/>
      <c r="UCV257" s="224"/>
      <c r="UCW257" s="372"/>
      <c r="UCX257" s="372"/>
      <c r="UCY257" s="333"/>
      <c r="UCZ257" s="334"/>
      <c r="UDA257" s="372"/>
      <c r="UDB257" s="224"/>
      <c r="UDC257" s="224"/>
      <c r="UDD257" s="335"/>
      <c r="UDE257" s="335"/>
      <c r="UDF257" s="224"/>
      <c r="UDG257" s="372"/>
      <c r="UDH257" s="372"/>
      <c r="UDI257" s="333"/>
      <c r="UDJ257" s="334"/>
      <c r="UDK257" s="372"/>
      <c r="UDL257" s="224"/>
      <c r="UDM257" s="224"/>
      <c r="UDN257" s="335"/>
      <c r="UDO257" s="335"/>
      <c r="UDP257" s="224"/>
      <c r="UDQ257" s="372"/>
      <c r="UDR257" s="372"/>
      <c r="UDS257" s="333"/>
      <c r="UDT257" s="334"/>
      <c r="UDU257" s="372"/>
      <c r="UDV257" s="224"/>
      <c r="UDW257" s="224"/>
      <c r="UDX257" s="335"/>
      <c r="UDY257" s="335"/>
      <c r="UDZ257" s="224"/>
      <c r="UEA257" s="372"/>
      <c r="UEB257" s="372"/>
      <c r="UEC257" s="333"/>
      <c r="UED257" s="334"/>
      <c r="UEE257" s="372"/>
      <c r="UEF257" s="224"/>
      <c r="UEG257" s="224"/>
      <c r="UEH257" s="335"/>
      <c r="UEI257" s="335"/>
      <c r="UEJ257" s="224"/>
      <c r="UEK257" s="372"/>
      <c r="UEL257" s="372"/>
      <c r="UEM257" s="333"/>
      <c r="UEN257" s="334"/>
      <c r="UEO257" s="372"/>
      <c r="UEP257" s="224"/>
      <c r="UEQ257" s="224"/>
      <c r="UER257" s="335"/>
      <c r="UES257" s="335"/>
      <c r="UET257" s="224"/>
      <c r="UEU257" s="372"/>
      <c r="UEV257" s="372"/>
      <c r="UEW257" s="333"/>
      <c r="UEX257" s="334"/>
      <c r="UEY257" s="372"/>
      <c r="UEZ257" s="224"/>
      <c r="UFA257" s="224"/>
      <c r="UFB257" s="335"/>
      <c r="UFC257" s="335"/>
      <c r="UFD257" s="224"/>
      <c r="UFE257" s="372"/>
      <c r="UFF257" s="372"/>
      <c r="UFG257" s="333"/>
      <c r="UFH257" s="334"/>
      <c r="UFI257" s="372"/>
      <c r="UFJ257" s="224"/>
      <c r="UFK257" s="224"/>
      <c r="UFL257" s="335"/>
      <c r="UFM257" s="335"/>
      <c r="UFN257" s="224"/>
      <c r="UFO257" s="372"/>
      <c r="UFP257" s="372"/>
      <c r="UFQ257" s="333"/>
      <c r="UFR257" s="334"/>
      <c r="UFS257" s="372"/>
      <c r="UFT257" s="224"/>
      <c r="UFU257" s="224"/>
      <c r="UFV257" s="335"/>
      <c r="UFW257" s="335"/>
      <c r="UFX257" s="224"/>
      <c r="UFY257" s="372"/>
      <c r="UFZ257" s="372"/>
      <c r="UGA257" s="333"/>
      <c r="UGB257" s="334"/>
      <c r="UGC257" s="372"/>
      <c r="UGD257" s="224"/>
      <c r="UGE257" s="224"/>
      <c r="UGF257" s="335"/>
      <c r="UGG257" s="335"/>
      <c r="UGH257" s="224"/>
      <c r="UGI257" s="372"/>
      <c r="UGJ257" s="372"/>
      <c r="UGK257" s="333"/>
      <c r="UGL257" s="334"/>
      <c r="UGM257" s="372"/>
      <c r="UGN257" s="224"/>
      <c r="UGO257" s="224"/>
      <c r="UGP257" s="335"/>
      <c r="UGQ257" s="335"/>
      <c r="UGR257" s="224"/>
      <c r="UGS257" s="372"/>
      <c r="UGT257" s="372"/>
      <c r="UGU257" s="333"/>
      <c r="UGV257" s="334"/>
      <c r="UGW257" s="372"/>
      <c r="UGX257" s="224"/>
      <c r="UGY257" s="224"/>
      <c r="UGZ257" s="335"/>
      <c r="UHA257" s="335"/>
      <c r="UHB257" s="224"/>
      <c r="UHC257" s="372"/>
      <c r="UHD257" s="372"/>
      <c r="UHE257" s="333"/>
      <c r="UHF257" s="334"/>
      <c r="UHG257" s="372"/>
      <c r="UHH257" s="224"/>
      <c r="UHI257" s="224"/>
      <c r="UHJ257" s="335"/>
      <c r="UHK257" s="335"/>
      <c r="UHL257" s="224"/>
      <c r="UHM257" s="372"/>
      <c r="UHN257" s="372"/>
      <c r="UHO257" s="333"/>
      <c r="UHP257" s="334"/>
      <c r="UHQ257" s="372"/>
      <c r="UHR257" s="224"/>
      <c r="UHS257" s="224"/>
      <c r="UHT257" s="335"/>
      <c r="UHU257" s="335"/>
      <c r="UHV257" s="224"/>
      <c r="UHW257" s="372"/>
      <c r="UHX257" s="372"/>
      <c r="UHY257" s="333"/>
      <c r="UHZ257" s="334"/>
      <c r="UIA257" s="372"/>
      <c r="UIB257" s="224"/>
      <c r="UIC257" s="224"/>
      <c r="UID257" s="335"/>
      <c r="UIE257" s="335"/>
      <c r="UIF257" s="224"/>
      <c r="UIG257" s="372"/>
      <c r="UIH257" s="372"/>
      <c r="UII257" s="333"/>
      <c r="UIJ257" s="334"/>
      <c r="UIK257" s="372"/>
      <c r="UIL257" s="224"/>
      <c r="UIM257" s="224"/>
      <c r="UIN257" s="335"/>
      <c r="UIO257" s="335"/>
      <c r="UIP257" s="224"/>
      <c r="UIQ257" s="372"/>
      <c r="UIR257" s="372"/>
      <c r="UIS257" s="333"/>
      <c r="UIT257" s="334"/>
      <c r="UIU257" s="372"/>
      <c r="UIV257" s="224"/>
      <c r="UIW257" s="224"/>
      <c r="UIX257" s="335"/>
      <c r="UIY257" s="335"/>
      <c r="UIZ257" s="224"/>
      <c r="UJA257" s="372"/>
      <c r="UJB257" s="372"/>
      <c r="UJC257" s="333"/>
      <c r="UJD257" s="334"/>
      <c r="UJE257" s="372"/>
      <c r="UJF257" s="224"/>
      <c r="UJG257" s="224"/>
      <c r="UJH257" s="335"/>
      <c r="UJI257" s="335"/>
      <c r="UJJ257" s="224"/>
      <c r="UJK257" s="372"/>
      <c r="UJL257" s="372"/>
      <c r="UJM257" s="333"/>
      <c r="UJN257" s="334"/>
      <c r="UJO257" s="372"/>
      <c r="UJP257" s="224"/>
      <c r="UJQ257" s="224"/>
      <c r="UJR257" s="335"/>
      <c r="UJS257" s="335"/>
      <c r="UJT257" s="224"/>
      <c r="UJU257" s="372"/>
      <c r="UJV257" s="372"/>
      <c r="UJW257" s="333"/>
      <c r="UJX257" s="334"/>
      <c r="UJY257" s="372"/>
      <c r="UJZ257" s="224"/>
      <c r="UKA257" s="224"/>
      <c r="UKB257" s="335"/>
      <c r="UKC257" s="335"/>
      <c r="UKD257" s="224"/>
      <c r="UKE257" s="372"/>
      <c r="UKF257" s="372"/>
      <c r="UKG257" s="333"/>
      <c r="UKH257" s="334"/>
      <c r="UKI257" s="372"/>
      <c r="UKJ257" s="224"/>
      <c r="UKK257" s="224"/>
      <c r="UKL257" s="335"/>
      <c r="UKM257" s="335"/>
      <c r="UKN257" s="224"/>
      <c r="UKO257" s="372"/>
      <c r="UKP257" s="372"/>
      <c r="UKQ257" s="333"/>
      <c r="UKR257" s="334"/>
      <c r="UKS257" s="372"/>
      <c r="UKT257" s="224"/>
      <c r="UKU257" s="224"/>
      <c r="UKV257" s="335"/>
      <c r="UKW257" s="335"/>
      <c r="UKX257" s="224"/>
      <c r="UKY257" s="372"/>
      <c r="UKZ257" s="372"/>
      <c r="ULA257" s="333"/>
      <c r="ULB257" s="334"/>
      <c r="ULC257" s="372"/>
      <c r="ULD257" s="224"/>
      <c r="ULE257" s="224"/>
      <c r="ULF257" s="335"/>
      <c r="ULG257" s="335"/>
      <c r="ULH257" s="224"/>
      <c r="ULI257" s="372"/>
      <c r="ULJ257" s="372"/>
      <c r="ULK257" s="333"/>
      <c r="ULL257" s="334"/>
      <c r="ULM257" s="372"/>
      <c r="ULN257" s="224"/>
      <c r="ULO257" s="224"/>
      <c r="ULP257" s="335"/>
      <c r="ULQ257" s="335"/>
      <c r="ULR257" s="224"/>
      <c r="ULS257" s="372"/>
      <c r="ULT257" s="372"/>
      <c r="ULU257" s="333"/>
      <c r="ULV257" s="334"/>
      <c r="ULW257" s="372"/>
      <c r="ULX257" s="224"/>
      <c r="ULY257" s="224"/>
      <c r="ULZ257" s="335"/>
      <c r="UMA257" s="335"/>
      <c r="UMB257" s="224"/>
      <c r="UMC257" s="372"/>
      <c r="UMD257" s="372"/>
      <c r="UME257" s="333"/>
      <c r="UMF257" s="334"/>
      <c r="UMG257" s="372"/>
      <c r="UMH257" s="224"/>
      <c r="UMI257" s="224"/>
      <c r="UMJ257" s="335"/>
      <c r="UMK257" s="335"/>
      <c r="UML257" s="224"/>
      <c r="UMM257" s="372"/>
      <c r="UMN257" s="372"/>
      <c r="UMO257" s="333"/>
      <c r="UMP257" s="334"/>
      <c r="UMQ257" s="372"/>
      <c r="UMR257" s="224"/>
      <c r="UMS257" s="224"/>
      <c r="UMT257" s="335"/>
      <c r="UMU257" s="335"/>
      <c r="UMV257" s="224"/>
      <c r="UMW257" s="372"/>
      <c r="UMX257" s="372"/>
      <c r="UMY257" s="333"/>
      <c r="UMZ257" s="334"/>
      <c r="UNA257" s="372"/>
      <c r="UNB257" s="224"/>
      <c r="UNC257" s="224"/>
      <c r="UND257" s="335"/>
      <c r="UNE257" s="335"/>
      <c r="UNF257" s="224"/>
      <c r="UNG257" s="372"/>
      <c r="UNH257" s="372"/>
      <c r="UNI257" s="333"/>
      <c r="UNJ257" s="334"/>
      <c r="UNK257" s="372"/>
      <c r="UNL257" s="224"/>
      <c r="UNM257" s="224"/>
      <c r="UNN257" s="335"/>
      <c r="UNO257" s="335"/>
      <c r="UNP257" s="224"/>
      <c r="UNQ257" s="372"/>
      <c r="UNR257" s="372"/>
      <c r="UNS257" s="333"/>
      <c r="UNT257" s="334"/>
      <c r="UNU257" s="372"/>
      <c r="UNV257" s="224"/>
      <c r="UNW257" s="224"/>
      <c r="UNX257" s="335"/>
      <c r="UNY257" s="335"/>
      <c r="UNZ257" s="224"/>
      <c r="UOA257" s="372"/>
      <c r="UOB257" s="372"/>
      <c r="UOC257" s="333"/>
      <c r="UOD257" s="334"/>
      <c r="UOE257" s="372"/>
      <c r="UOF257" s="224"/>
      <c r="UOG257" s="224"/>
      <c r="UOH257" s="335"/>
      <c r="UOI257" s="335"/>
      <c r="UOJ257" s="224"/>
      <c r="UOK257" s="372"/>
      <c r="UOL257" s="372"/>
      <c r="UOM257" s="333"/>
      <c r="UON257" s="334"/>
      <c r="UOO257" s="372"/>
      <c r="UOP257" s="224"/>
      <c r="UOQ257" s="224"/>
      <c r="UOR257" s="335"/>
      <c r="UOS257" s="335"/>
      <c r="UOT257" s="224"/>
      <c r="UOU257" s="372"/>
      <c r="UOV257" s="372"/>
      <c r="UOW257" s="333"/>
      <c r="UOX257" s="334"/>
      <c r="UOY257" s="372"/>
      <c r="UOZ257" s="224"/>
      <c r="UPA257" s="224"/>
      <c r="UPB257" s="335"/>
      <c r="UPC257" s="335"/>
      <c r="UPD257" s="224"/>
      <c r="UPE257" s="372"/>
      <c r="UPF257" s="372"/>
      <c r="UPG257" s="333"/>
      <c r="UPH257" s="334"/>
      <c r="UPI257" s="372"/>
      <c r="UPJ257" s="224"/>
      <c r="UPK257" s="224"/>
      <c r="UPL257" s="335"/>
      <c r="UPM257" s="335"/>
      <c r="UPN257" s="224"/>
      <c r="UPO257" s="372"/>
      <c r="UPP257" s="372"/>
      <c r="UPQ257" s="333"/>
      <c r="UPR257" s="334"/>
      <c r="UPS257" s="372"/>
      <c r="UPT257" s="224"/>
      <c r="UPU257" s="224"/>
      <c r="UPV257" s="335"/>
      <c r="UPW257" s="335"/>
      <c r="UPX257" s="224"/>
      <c r="UPY257" s="372"/>
      <c r="UPZ257" s="372"/>
      <c r="UQA257" s="333"/>
      <c r="UQB257" s="334"/>
      <c r="UQC257" s="372"/>
      <c r="UQD257" s="224"/>
      <c r="UQE257" s="224"/>
      <c r="UQF257" s="335"/>
      <c r="UQG257" s="335"/>
      <c r="UQH257" s="224"/>
      <c r="UQI257" s="372"/>
      <c r="UQJ257" s="372"/>
      <c r="UQK257" s="333"/>
      <c r="UQL257" s="334"/>
      <c r="UQM257" s="372"/>
      <c r="UQN257" s="224"/>
      <c r="UQO257" s="224"/>
      <c r="UQP257" s="335"/>
      <c r="UQQ257" s="335"/>
      <c r="UQR257" s="224"/>
      <c r="UQS257" s="372"/>
      <c r="UQT257" s="372"/>
      <c r="UQU257" s="333"/>
      <c r="UQV257" s="334"/>
      <c r="UQW257" s="372"/>
      <c r="UQX257" s="224"/>
      <c r="UQY257" s="224"/>
      <c r="UQZ257" s="335"/>
      <c r="URA257" s="335"/>
      <c r="URB257" s="224"/>
      <c r="URC257" s="372"/>
      <c r="URD257" s="372"/>
      <c r="URE257" s="333"/>
      <c r="URF257" s="334"/>
      <c r="URG257" s="372"/>
      <c r="URH257" s="224"/>
      <c r="URI257" s="224"/>
      <c r="URJ257" s="335"/>
      <c r="URK257" s="335"/>
      <c r="URL257" s="224"/>
      <c r="URM257" s="372"/>
      <c r="URN257" s="372"/>
      <c r="URO257" s="333"/>
      <c r="URP257" s="334"/>
      <c r="URQ257" s="372"/>
      <c r="URR257" s="224"/>
      <c r="URS257" s="224"/>
      <c r="URT257" s="335"/>
      <c r="URU257" s="335"/>
      <c r="URV257" s="224"/>
      <c r="URW257" s="372"/>
      <c r="URX257" s="372"/>
      <c r="URY257" s="333"/>
      <c r="URZ257" s="334"/>
      <c r="USA257" s="372"/>
      <c r="USB257" s="224"/>
      <c r="USC257" s="224"/>
      <c r="USD257" s="335"/>
      <c r="USE257" s="335"/>
      <c r="USF257" s="224"/>
      <c r="USG257" s="372"/>
      <c r="USH257" s="372"/>
      <c r="USI257" s="333"/>
      <c r="USJ257" s="334"/>
      <c r="USK257" s="372"/>
      <c r="USL257" s="224"/>
      <c r="USM257" s="224"/>
      <c r="USN257" s="335"/>
      <c r="USO257" s="335"/>
      <c r="USP257" s="224"/>
      <c r="USQ257" s="372"/>
      <c r="USR257" s="372"/>
      <c r="USS257" s="333"/>
      <c r="UST257" s="334"/>
      <c r="USU257" s="372"/>
      <c r="USV257" s="224"/>
      <c r="USW257" s="224"/>
      <c r="USX257" s="335"/>
      <c r="USY257" s="335"/>
      <c r="USZ257" s="224"/>
      <c r="UTA257" s="372"/>
      <c r="UTB257" s="372"/>
      <c r="UTC257" s="333"/>
      <c r="UTD257" s="334"/>
      <c r="UTE257" s="372"/>
      <c r="UTF257" s="224"/>
      <c r="UTG257" s="224"/>
      <c r="UTH257" s="335"/>
      <c r="UTI257" s="335"/>
      <c r="UTJ257" s="224"/>
      <c r="UTK257" s="372"/>
      <c r="UTL257" s="372"/>
      <c r="UTM257" s="333"/>
      <c r="UTN257" s="334"/>
      <c r="UTO257" s="372"/>
      <c r="UTP257" s="224"/>
      <c r="UTQ257" s="224"/>
      <c r="UTR257" s="335"/>
      <c r="UTS257" s="335"/>
      <c r="UTT257" s="224"/>
      <c r="UTU257" s="372"/>
      <c r="UTV257" s="372"/>
      <c r="UTW257" s="333"/>
      <c r="UTX257" s="334"/>
      <c r="UTY257" s="372"/>
      <c r="UTZ257" s="224"/>
      <c r="UUA257" s="224"/>
      <c r="UUB257" s="335"/>
      <c r="UUC257" s="335"/>
      <c r="UUD257" s="224"/>
      <c r="UUE257" s="372"/>
      <c r="UUF257" s="372"/>
      <c r="UUG257" s="333"/>
      <c r="UUH257" s="334"/>
      <c r="UUI257" s="372"/>
      <c r="UUJ257" s="224"/>
      <c r="UUK257" s="224"/>
      <c r="UUL257" s="335"/>
      <c r="UUM257" s="335"/>
      <c r="UUN257" s="224"/>
      <c r="UUO257" s="372"/>
      <c r="UUP257" s="372"/>
      <c r="UUQ257" s="333"/>
      <c r="UUR257" s="334"/>
      <c r="UUS257" s="372"/>
      <c r="UUT257" s="224"/>
      <c r="UUU257" s="224"/>
      <c r="UUV257" s="335"/>
      <c r="UUW257" s="335"/>
      <c r="UUX257" s="224"/>
      <c r="UUY257" s="372"/>
      <c r="UUZ257" s="372"/>
      <c r="UVA257" s="333"/>
      <c r="UVB257" s="334"/>
      <c r="UVC257" s="372"/>
      <c r="UVD257" s="224"/>
      <c r="UVE257" s="224"/>
      <c r="UVF257" s="335"/>
      <c r="UVG257" s="335"/>
      <c r="UVH257" s="224"/>
      <c r="UVI257" s="372"/>
      <c r="UVJ257" s="372"/>
      <c r="UVK257" s="333"/>
      <c r="UVL257" s="334"/>
      <c r="UVM257" s="372"/>
      <c r="UVN257" s="224"/>
      <c r="UVO257" s="224"/>
      <c r="UVP257" s="335"/>
      <c r="UVQ257" s="335"/>
      <c r="UVR257" s="224"/>
      <c r="UVS257" s="372"/>
      <c r="UVT257" s="372"/>
      <c r="UVU257" s="333"/>
      <c r="UVV257" s="334"/>
      <c r="UVW257" s="372"/>
      <c r="UVX257" s="224"/>
      <c r="UVY257" s="224"/>
      <c r="UVZ257" s="335"/>
      <c r="UWA257" s="335"/>
      <c r="UWB257" s="224"/>
      <c r="UWC257" s="372"/>
      <c r="UWD257" s="372"/>
      <c r="UWE257" s="333"/>
      <c r="UWF257" s="334"/>
      <c r="UWG257" s="372"/>
      <c r="UWH257" s="224"/>
      <c r="UWI257" s="224"/>
      <c r="UWJ257" s="335"/>
      <c r="UWK257" s="335"/>
      <c r="UWL257" s="224"/>
      <c r="UWM257" s="372"/>
      <c r="UWN257" s="372"/>
      <c r="UWO257" s="333"/>
      <c r="UWP257" s="334"/>
      <c r="UWQ257" s="372"/>
      <c r="UWR257" s="224"/>
      <c r="UWS257" s="224"/>
      <c r="UWT257" s="335"/>
      <c r="UWU257" s="335"/>
      <c r="UWV257" s="224"/>
      <c r="UWW257" s="372"/>
      <c r="UWX257" s="372"/>
      <c r="UWY257" s="333"/>
      <c r="UWZ257" s="334"/>
      <c r="UXA257" s="372"/>
      <c r="UXB257" s="224"/>
      <c r="UXC257" s="224"/>
      <c r="UXD257" s="335"/>
      <c r="UXE257" s="335"/>
      <c r="UXF257" s="224"/>
      <c r="UXG257" s="372"/>
      <c r="UXH257" s="372"/>
      <c r="UXI257" s="333"/>
      <c r="UXJ257" s="334"/>
      <c r="UXK257" s="372"/>
      <c r="UXL257" s="224"/>
      <c r="UXM257" s="224"/>
      <c r="UXN257" s="335"/>
      <c r="UXO257" s="335"/>
      <c r="UXP257" s="224"/>
      <c r="UXQ257" s="372"/>
      <c r="UXR257" s="372"/>
      <c r="UXS257" s="333"/>
      <c r="UXT257" s="334"/>
      <c r="UXU257" s="372"/>
      <c r="UXV257" s="224"/>
      <c r="UXW257" s="224"/>
      <c r="UXX257" s="335"/>
      <c r="UXY257" s="335"/>
      <c r="UXZ257" s="224"/>
      <c r="UYA257" s="372"/>
      <c r="UYB257" s="372"/>
      <c r="UYC257" s="333"/>
      <c r="UYD257" s="334"/>
      <c r="UYE257" s="372"/>
      <c r="UYF257" s="224"/>
      <c r="UYG257" s="224"/>
      <c r="UYH257" s="335"/>
      <c r="UYI257" s="335"/>
      <c r="UYJ257" s="224"/>
      <c r="UYK257" s="372"/>
      <c r="UYL257" s="372"/>
      <c r="UYM257" s="333"/>
      <c r="UYN257" s="334"/>
      <c r="UYO257" s="372"/>
      <c r="UYP257" s="224"/>
      <c r="UYQ257" s="224"/>
      <c r="UYR257" s="335"/>
      <c r="UYS257" s="335"/>
      <c r="UYT257" s="224"/>
      <c r="UYU257" s="372"/>
      <c r="UYV257" s="372"/>
      <c r="UYW257" s="333"/>
      <c r="UYX257" s="334"/>
      <c r="UYY257" s="372"/>
      <c r="UYZ257" s="224"/>
      <c r="UZA257" s="224"/>
      <c r="UZB257" s="335"/>
      <c r="UZC257" s="335"/>
      <c r="UZD257" s="224"/>
      <c r="UZE257" s="372"/>
      <c r="UZF257" s="372"/>
      <c r="UZG257" s="333"/>
      <c r="UZH257" s="334"/>
      <c r="UZI257" s="372"/>
      <c r="UZJ257" s="224"/>
      <c r="UZK257" s="224"/>
      <c r="UZL257" s="335"/>
      <c r="UZM257" s="335"/>
      <c r="UZN257" s="224"/>
      <c r="UZO257" s="372"/>
      <c r="UZP257" s="372"/>
      <c r="UZQ257" s="333"/>
      <c r="UZR257" s="334"/>
      <c r="UZS257" s="372"/>
      <c r="UZT257" s="224"/>
      <c r="UZU257" s="224"/>
      <c r="UZV257" s="335"/>
      <c r="UZW257" s="335"/>
      <c r="UZX257" s="224"/>
      <c r="UZY257" s="372"/>
      <c r="UZZ257" s="372"/>
      <c r="VAA257" s="333"/>
      <c r="VAB257" s="334"/>
      <c r="VAC257" s="372"/>
      <c r="VAD257" s="224"/>
      <c r="VAE257" s="224"/>
      <c r="VAF257" s="335"/>
      <c r="VAG257" s="335"/>
      <c r="VAH257" s="224"/>
      <c r="VAI257" s="372"/>
      <c r="VAJ257" s="372"/>
      <c r="VAK257" s="333"/>
      <c r="VAL257" s="334"/>
      <c r="VAM257" s="372"/>
      <c r="VAN257" s="224"/>
      <c r="VAO257" s="224"/>
      <c r="VAP257" s="335"/>
      <c r="VAQ257" s="335"/>
      <c r="VAR257" s="224"/>
      <c r="VAS257" s="372"/>
      <c r="VAT257" s="372"/>
      <c r="VAU257" s="333"/>
      <c r="VAV257" s="334"/>
      <c r="VAW257" s="372"/>
      <c r="VAX257" s="224"/>
      <c r="VAY257" s="224"/>
      <c r="VAZ257" s="335"/>
      <c r="VBA257" s="335"/>
      <c r="VBB257" s="224"/>
      <c r="VBC257" s="372"/>
      <c r="VBD257" s="372"/>
      <c r="VBE257" s="333"/>
      <c r="VBF257" s="334"/>
      <c r="VBG257" s="372"/>
      <c r="VBH257" s="224"/>
      <c r="VBI257" s="224"/>
      <c r="VBJ257" s="335"/>
      <c r="VBK257" s="335"/>
      <c r="VBL257" s="224"/>
      <c r="VBM257" s="372"/>
      <c r="VBN257" s="372"/>
      <c r="VBO257" s="333"/>
      <c r="VBP257" s="334"/>
      <c r="VBQ257" s="372"/>
      <c r="VBR257" s="224"/>
      <c r="VBS257" s="224"/>
      <c r="VBT257" s="335"/>
      <c r="VBU257" s="335"/>
      <c r="VBV257" s="224"/>
      <c r="VBW257" s="372"/>
      <c r="VBX257" s="372"/>
      <c r="VBY257" s="333"/>
      <c r="VBZ257" s="334"/>
      <c r="VCA257" s="372"/>
      <c r="VCB257" s="224"/>
      <c r="VCC257" s="224"/>
      <c r="VCD257" s="335"/>
      <c r="VCE257" s="335"/>
      <c r="VCF257" s="224"/>
      <c r="VCG257" s="372"/>
      <c r="VCH257" s="372"/>
      <c r="VCI257" s="333"/>
      <c r="VCJ257" s="334"/>
      <c r="VCK257" s="372"/>
      <c r="VCL257" s="224"/>
      <c r="VCM257" s="224"/>
      <c r="VCN257" s="335"/>
      <c r="VCO257" s="335"/>
      <c r="VCP257" s="224"/>
      <c r="VCQ257" s="372"/>
      <c r="VCR257" s="372"/>
      <c r="VCS257" s="333"/>
      <c r="VCT257" s="334"/>
      <c r="VCU257" s="372"/>
      <c r="VCV257" s="224"/>
      <c r="VCW257" s="224"/>
      <c r="VCX257" s="335"/>
      <c r="VCY257" s="335"/>
      <c r="VCZ257" s="224"/>
      <c r="VDA257" s="372"/>
      <c r="VDB257" s="372"/>
      <c r="VDC257" s="333"/>
      <c r="VDD257" s="334"/>
      <c r="VDE257" s="372"/>
      <c r="VDF257" s="224"/>
      <c r="VDG257" s="224"/>
      <c r="VDH257" s="335"/>
      <c r="VDI257" s="335"/>
      <c r="VDJ257" s="224"/>
      <c r="VDK257" s="372"/>
      <c r="VDL257" s="372"/>
      <c r="VDM257" s="333"/>
      <c r="VDN257" s="334"/>
      <c r="VDO257" s="372"/>
      <c r="VDP257" s="224"/>
      <c r="VDQ257" s="224"/>
      <c r="VDR257" s="335"/>
      <c r="VDS257" s="335"/>
      <c r="VDT257" s="224"/>
      <c r="VDU257" s="372"/>
      <c r="VDV257" s="372"/>
      <c r="VDW257" s="333"/>
      <c r="VDX257" s="334"/>
      <c r="VDY257" s="372"/>
      <c r="VDZ257" s="224"/>
      <c r="VEA257" s="224"/>
      <c r="VEB257" s="335"/>
      <c r="VEC257" s="335"/>
      <c r="VED257" s="224"/>
      <c r="VEE257" s="372"/>
      <c r="VEF257" s="372"/>
      <c r="VEG257" s="333"/>
      <c r="VEH257" s="334"/>
      <c r="VEI257" s="372"/>
      <c r="VEJ257" s="224"/>
      <c r="VEK257" s="224"/>
      <c r="VEL257" s="335"/>
      <c r="VEM257" s="335"/>
      <c r="VEN257" s="224"/>
      <c r="VEO257" s="372"/>
      <c r="VEP257" s="372"/>
      <c r="VEQ257" s="333"/>
      <c r="VER257" s="334"/>
      <c r="VES257" s="372"/>
      <c r="VET257" s="224"/>
      <c r="VEU257" s="224"/>
      <c r="VEV257" s="335"/>
      <c r="VEW257" s="335"/>
      <c r="VEX257" s="224"/>
      <c r="VEY257" s="372"/>
      <c r="VEZ257" s="372"/>
      <c r="VFA257" s="333"/>
      <c r="VFB257" s="334"/>
      <c r="VFC257" s="372"/>
      <c r="VFD257" s="224"/>
      <c r="VFE257" s="224"/>
      <c r="VFF257" s="335"/>
      <c r="VFG257" s="335"/>
      <c r="VFH257" s="224"/>
      <c r="VFI257" s="372"/>
      <c r="VFJ257" s="372"/>
      <c r="VFK257" s="333"/>
      <c r="VFL257" s="334"/>
      <c r="VFM257" s="372"/>
      <c r="VFN257" s="224"/>
      <c r="VFO257" s="224"/>
      <c r="VFP257" s="335"/>
      <c r="VFQ257" s="335"/>
      <c r="VFR257" s="224"/>
      <c r="VFS257" s="372"/>
      <c r="VFT257" s="372"/>
      <c r="VFU257" s="333"/>
      <c r="VFV257" s="334"/>
      <c r="VFW257" s="372"/>
      <c r="VFX257" s="224"/>
      <c r="VFY257" s="224"/>
      <c r="VFZ257" s="335"/>
      <c r="VGA257" s="335"/>
      <c r="VGB257" s="224"/>
      <c r="VGC257" s="372"/>
      <c r="VGD257" s="372"/>
      <c r="VGE257" s="333"/>
      <c r="VGF257" s="334"/>
      <c r="VGG257" s="372"/>
      <c r="VGH257" s="224"/>
      <c r="VGI257" s="224"/>
      <c r="VGJ257" s="335"/>
      <c r="VGK257" s="335"/>
      <c r="VGL257" s="224"/>
      <c r="VGM257" s="372"/>
      <c r="VGN257" s="372"/>
      <c r="VGO257" s="333"/>
      <c r="VGP257" s="334"/>
      <c r="VGQ257" s="372"/>
      <c r="VGR257" s="224"/>
      <c r="VGS257" s="224"/>
      <c r="VGT257" s="335"/>
      <c r="VGU257" s="335"/>
      <c r="VGV257" s="224"/>
      <c r="VGW257" s="372"/>
      <c r="VGX257" s="372"/>
      <c r="VGY257" s="333"/>
      <c r="VGZ257" s="334"/>
      <c r="VHA257" s="372"/>
      <c r="VHB257" s="224"/>
      <c r="VHC257" s="224"/>
      <c r="VHD257" s="335"/>
      <c r="VHE257" s="335"/>
      <c r="VHF257" s="224"/>
      <c r="VHG257" s="372"/>
      <c r="VHH257" s="372"/>
      <c r="VHI257" s="333"/>
      <c r="VHJ257" s="334"/>
      <c r="VHK257" s="372"/>
      <c r="VHL257" s="224"/>
      <c r="VHM257" s="224"/>
      <c r="VHN257" s="335"/>
      <c r="VHO257" s="335"/>
      <c r="VHP257" s="224"/>
      <c r="VHQ257" s="372"/>
      <c r="VHR257" s="372"/>
      <c r="VHS257" s="333"/>
      <c r="VHT257" s="334"/>
      <c r="VHU257" s="372"/>
      <c r="VHV257" s="224"/>
      <c r="VHW257" s="224"/>
      <c r="VHX257" s="335"/>
      <c r="VHY257" s="335"/>
      <c r="VHZ257" s="224"/>
      <c r="VIA257" s="372"/>
      <c r="VIB257" s="372"/>
      <c r="VIC257" s="333"/>
      <c r="VID257" s="334"/>
      <c r="VIE257" s="372"/>
      <c r="VIF257" s="224"/>
      <c r="VIG257" s="224"/>
      <c r="VIH257" s="335"/>
      <c r="VII257" s="335"/>
      <c r="VIJ257" s="224"/>
      <c r="VIK257" s="372"/>
      <c r="VIL257" s="372"/>
      <c r="VIM257" s="333"/>
      <c r="VIN257" s="334"/>
      <c r="VIO257" s="372"/>
      <c r="VIP257" s="224"/>
      <c r="VIQ257" s="224"/>
      <c r="VIR257" s="335"/>
      <c r="VIS257" s="335"/>
      <c r="VIT257" s="224"/>
      <c r="VIU257" s="372"/>
      <c r="VIV257" s="372"/>
      <c r="VIW257" s="333"/>
      <c r="VIX257" s="334"/>
      <c r="VIY257" s="372"/>
      <c r="VIZ257" s="224"/>
      <c r="VJA257" s="224"/>
      <c r="VJB257" s="335"/>
      <c r="VJC257" s="335"/>
      <c r="VJD257" s="224"/>
      <c r="VJE257" s="372"/>
      <c r="VJF257" s="372"/>
      <c r="VJG257" s="333"/>
      <c r="VJH257" s="334"/>
      <c r="VJI257" s="372"/>
      <c r="VJJ257" s="224"/>
      <c r="VJK257" s="224"/>
      <c r="VJL257" s="335"/>
      <c r="VJM257" s="335"/>
      <c r="VJN257" s="224"/>
      <c r="VJO257" s="372"/>
      <c r="VJP257" s="372"/>
      <c r="VJQ257" s="333"/>
      <c r="VJR257" s="334"/>
      <c r="VJS257" s="372"/>
      <c r="VJT257" s="224"/>
      <c r="VJU257" s="224"/>
      <c r="VJV257" s="335"/>
      <c r="VJW257" s="335"/>
      <c r="VJX257" s="224"/>
      <c r="VJY257" s="372"/>
      <c r="VJZ257" s="372"/>
      <c r="VKA257" s="333"/>
      <c r="VKB257" s="334"/>
      <c r="VKC257" s="372"/>
      <c r="VKD257" s="224"/>
      <c r="VKE257" s="224"/>
      <c r="VKF257" s="335"/>
      <c r="VKG257" s="335"/>
      <c r="VKH257" s="224"/>
      <c r="VKI257" s="372"/>
      <c r="VKJ257" s="372"/>
      <c r="VKK257" s="333"/>
      <c r="VKL257" s="334"/>
      <c r="VKM257" s="372"/>
      <c r="VKN257" s="224"/>
      <c r="VKO257" s="224"/>
      <c r="VKP257" s="335"/>
      <c r="VKQ257" s="335"/>
      <c r="VKR257" s="224"/>
      <c r="VKS257" s="372"/>
      <c r="VKT257" s="372"/>
      <c r="VKU257" s="333"/>
      <c r="VKV257" s="334"/>
      <c r="VKW257" s="372"/>
      <c r="VKX257" s="224"/>
      <c r="VKY257" s="224"/>
      <c r="VKZ257" s="335"/>
      <c r="VLA257" s="335"/>
      <c r="VLB257" s="224"/>
      <c r="VLC257" s="372"/>
      <c r="VLD257" s="372"/>
      <c r="VLE257" s="333"/>
      <c r="VLF257" s="334"/>
      <c r="VLG257" s="372"/>
      <c r="VLH257" s="224"/>
      <c r="VLI257" s="224"/>
      <c r="VLJ257" s="335"/>
      <c r="VLK257" s="335"/>
      <c r="VLL257" s="224"/>
      <c r="VLM257" s="372"/>
      <c r="VLN257" s="372"/>
      <c r="VLO257" s="333"/>
      <c r="VLP257" s="334"/>
      <c r="VLQ257" s="372"/>
      <c r="VLR257" s="224"/>
      <c r="VLS257" s="224"/>
      <c r="VLT257" s="335"/>
      <c r="VLU257" s="335"/>
      <c r="VLV257" s="224"/>
      <c r="VLW257" s="372"/>
      <c r="VLX257" s="372"/>
      <c r="VLY257" s="333"/>
      <c r="VLZ257" s="334"/>
      <c r="VMA257" s="372"/>
      <c r="VMB257" s="224"/>
      <c r="VMC257" s="224"/>
      <c r="VMD257" s="335"/>
      <c r="VME257" s="335"/>
      <c r="VMF257" s="224"/>
      <c r="VMG257" s="372"/>
      <c r="VMH257" s="372"/>
      <c r="VMI257" s="333"/>
      <c r="VMJ257" s="334"/>
      <c r="VMK257" s="372"/>
      <c r="VML257" s="224"/>
      <c r="VMM257" s="224"/>
      <c r="VMN257" s="335"/>
      <c r="VMO257" s="335"/>
      <c r="VMP257" s="224"/>
      <c r="VMQ257" s="372"/>
      <c r="VMR257" s="372"/>
      <c r="VMS257" s="333"/>
      <c r="VMT257" s="334"/>
      <c r="VMU257" s="372"/>
      <c r="VMV257" s="224"/>
      <c r="VMW257" s="224"/>
      <c r="VMX257" s="335"/>
      <c r="VMY257" s="335"/>
      <c r="VMZ257" s="224"/>
      <c r="VNA257" s="372"/>
      <c r="VNB257" s="372"/>
      <c r="VNC257" s="333"/>
      <c r="VND257" s="334"/>
      <c r="VNE257" s="372"/>
      <c r="VNF257" s="224"/>
      <c r="VNG257" s="224"/>
      <c r="VNH257" s="335"/>
      <c r="VNI257" s="335"/>
      <c r="VNJ257" s="224"/>
      <c r="VNK257" s="372"/>
      <c r="VNL257" s="372"/>
      <c r="VNM257" s="333"/>
      <c r="VNN257" s="334"/>
      <c r="VNO257" s="372"/>
      <c r="VNP257" s="224"/>
      <c r="VNQ257" s="224"/>
      <c r="VNR257" s="335"/>
      <c r="VNS257" s="335"/>
      <c r="VNT257" s="224"/>
      <c r="VNU257" s="372"/>
      <c r="VNV257" s="372"/>
      <c r="VNW257" s="333"/>
      <c r="VNX257" s="334"/>
      <c r="VNY257" s="372"/>
      <c r="VNZ257" s="224"/>
      <c r="VOA257" s="224"/>
      <c r="VOB257" s="335"/>
      <c r="VOC257" s="335"/>
      <c r="VOD257" s="224"/>
      <c r="VOE257" s="372"/>
      <c r="VOF257" s="372"/>
      <c r="VOG257" s="333"/>
      <c r="VOH257" s="334"/>
      <c r="VOI257" s="372"/>
      <c r="VOJ257" s="224"/>
      <c r="VOK257" s="224"/>
      <c r="VOL257" s="335"/>
      <c r="VOM257" s="335"/>
      <c r="VON257" s="224"/>
      <c r="VOO257" s="372"/>
      <c r="VOP257" s="372"/>
      <c r="VOQ257" s="333"/>
      <c r="VOR257" s="334"/>
      <c r="VOS257" s="372"/>
      <c r="VOT257" s="224"/>
      <c r="VOU257" s="224"/>
      <c r="VOV257" s="335"/>
      <c r="VOW257" s="335"/>
      <c r="VOX257" s="224"/>
      <c r="VOY257" s="372"/>
      <c r="VOZ257" s="372"/>
      <c r="VPA257" s="333"/>
      <c r="VPB257" s="334"/>
      <c r="VPC257" s="372"/>
      <c r="VPD257" s="224"/>
      <c r="VPE257" s="224"/>
      <c r="VPF257" s="335"/>
      <c r="VPG257" s="335"/>
      <c r="VPH257" s="224"/>
      <c r="VPI257" s="372"/>
      <c r="VPJ257" s="372"/>
      <c r="VPK257" s="333"/>
      <c r="VPL257" s="334"/>
      <c r="VPM257" s="372"/>
      <c r="VPN257" s="224"/>
      <c r="VPO257" s="224"/>
      <c r="VPP257" s="335"/>
      <c r="VPQ257" s="335"/>
      <c r="VPR257" s="224"/>
      <c r="VPS257" s="372"/>
      <c r="VPT257" s="372"/>
      <c r="VPU257" s="333"/>
      <c r="VPV257" s="334"/>
      <c r="VPW257" s="372"/>
      <c r="VPX257" s="224"/>
      <c r="VPY257" s="224"/>
      <c r="VPZ257" s="335"/>
      <c r="VQA257" s="335"/>
      <c r="VQB257" s="224"/>
      <c r="VQC257" s="372"/>
      <c r="VQD257" s="372"/>
      <c r="VQE257" s="333"/>
      <c r="VQF257" s="334"/>
      <c r="VQG257" s="372"/>
      <c r="VQH257" s="224"/>
      <c r="VQI257" s="224"/>
      <c r="VQJ257" s="335"/>
      <c r="VQK257" s="335"/>
      <c r="VQL257" s="224"/>
      <c r="VQM257" s="372"/>
      <c r="VQN257" s="372"/>
      <c r="VQO257" s="333"/>
      <c r="VQP257" s="334"/>
      <c r="VQQ257" s="372"/>
      <c r="VQR257" s="224"/>
      <c r="VQS257" s="224"/>
      <c r="VQT257" s="335"/>
      <c r="VQU257" s="335"/>
      <c r="VQV257" s="224"/>
      <c r="VQW257" s="372"/>
      <c r="VQX257" s="372"/>
      <c r="VQY257" s="333"/>
      <c r="VQZ257" s="334"/>
      <c r="VRA257" s="372"/>
      <c r="VRB257" s="224"/>
      <c r="VRC257" s="224"/>
      <c r="VRD257" s="335"/>
      <c r="VRE257" s="335"/>
      <c r="VRF257" s="224"/>
      <c r="VRG257" s="372"/>
      <c r="VRH257" s="372"/>
      <c r="VRI257" s="333"/>
      <c r="VRJ257" s="334"/>
      <c r="VRK257" s="372"/>
      <c r="VRL257" s="224"/>
      <c r="VRM257" s="224"/>
      <c r="VRN257" s="335"/>
      <c r="VRO257" s="335"/>
      <c r="VRP257" s="224"/>
      <c r="VRQ257" s="372"/>
      <c r="VRR257" s="372"/>
      <c r="VRS257" s="333"/>
      <c r="VRT257" s="334"/>
      <c r="VRU257" s="372"/>
      <c r="VRV257" s="224"/>
      <c r="VRW257" s="224"/>
      <c r="VRX257" s="335"/>
      <c r="VRY257" s="335"/>
      <c r="VRZ257" s="224"/>
      <c r="VSA257" s="372"/>
      <c r="VSB257" s="372"/>
      <c r="VSC257" s="333"/>
      <c r="VSD257" s="334"/>
      <c r="VSE257" s="372"/>
      <c r="VSF257" s="224"/>
      <c r="VSG257" s="224"/>
      <c r="VSH257" s="335"/>
      <c r="VSI257" s="335"/>
      <c r="VSJ257" s="224"/>
      <c r="VSK257" s="372"/>
      <c r="VSL257" s="372"/>
      <c r="VSM257" s="333"/>
      <c r="VSN257" s="334"/>
      <c r="VSO257" s="372"/>
      <c r="VSP257" s="224"/>
      <c r="VSQ257" s="224"/>
      <c r="VSR257" s="335"/>
      <c r="VSS257" s="335"/>
      <c r="VST257" s="224"/>
      <c r="VSU257" s="372"/>
      <c r="VSV257" s="372"/>
      <c r="VSW257" s="333"/>
      <c r="VSX257" s="334"/>
      <c r="VSY257" s="372"/>
      <c r="VSZ257" s="224"/>
      <c r="VTA257" s="224"/>
      <c r="VTB257" s="335"/>
      <c r="VTC257" s="335"/>
      <c r="VTD257" s="224"/>
      <c r="VTE257" s="372"/>
      <c r="VTF257" s="372"/>
      <c r="VTG257" s="333"/>
      <c r="VTH257" s="334"/>
      <c r="VTI257" s="372"/>
      <c r="VTJ257" s="224"/>
      <c r="VTK257" s="224"/>
      <c r="VTL257" s="335"/>
      <c r="VTM257" s="335"/>
      <c r="VTN257" s="224"/>
      <c r="VTO257" s="372"/>
      <c r="VTP257" s="372"/>
      <c r="VTQ257" s="333"/>
      <c r="VTR257" s="334"/>
      <c r="VTS257" s="372"/>
      <c r="VTT257" s="224"/>
      <c r="VTU257" s="224"/>
      <c r="VTV257" s="335"/>
      <c r="VTW257" s="335"/>
      <c r="VTX257" s="224"/>
      <c r="VTY257" s="372"/>
      <c r="VTZ257" s="372"/>
      <c r="VUA257" s="333"/>
      <c r="VUB257" s="334"/>
      <c r="VUC257" s="372"/>
      <c r="VUD257" s="224"/>
      <c r="VUE257" s="224"/>
      <c r="VUF257" s="335"/>
      <c r="VUG257" s="335"/>
      <c r="VUH257" s="224"/>
      <c r="VUI257" s="372"/>
      <c r="VUJ257" s="372"/>
      <c r="VUK257" s="333"/>
      <c r="VUL257" s="334"/>
      <c r="VUM257" s="372"/>
      <c r="VUN257" s="224"/>
      <c r="VUO257" s="224"/>
      <c r="VUP257" s="335"/>
      <c r="VUQ257" s="335"/>
      <c r="VUR257" s="224"/>
      <c r="VUS257" s="372"/>
      <c r="VUT257" s="372"/>
      <c r="VUU257" s="333"/>
      <c r="VUV257" s="334"/>
      <c r="VUW257" s="372"/>
      <c r="VUX257" s="224"/>
      <c r="VUY257" s="224"/>
      <c r="VUZ257" s="335"/>
      <c r="VVA257" s="335"/>
      <c r="VVB257" s="224"/>
      <c r="VVC257" s="372"/>
      <c r="VVD257" s="372"/>
      <c r="VVE257" s="333"/>
      <c r="VVF257" s="334"/>
      <c r="VVG257" s="372"/>
      <c r="VVH257" s="224"/>
      <c r="VVI257" s="224"/>
      <c r="VVJ257" s="335"/>
      <c r="VVK257" s="335"/>
      <c r="VVL257" s="224"/>
      <c r="VVM257" s="372"/>
      <c r="VVN257" s="372"/>
      <c r="VVO257" s="333"/>
      <c r="VVP257" s="334"/>
      <c r="VVQ257" s="372"/>
      <c r="VVR257" s="224"/>
      <c r="VVS257" s="224"/>
      <c r="VVT257" s="335"/>
      <c r="VVU257" s="335"/>
      <c r="VVV257" s="224"/>
      <c r="VVW257" s="372"/>
      <c r="VVX257" s="372"/>
      <c r="VVY257" s="333"/>
      <c r="VVZ257" s="334"/>
      <c r="VWA257" s="372"/>
      <c r="VWB257" s="224"/>
      <c r="VWC257" s="224"/>
      <c r="VWD257" s="335"/>
      <c r="VWE257" s="335"/>
      <c r="VWF257" s="224"/>
      <c r="VWG257" s="372"/>
      <c r="VWH257" s="372"/>
      <c r="VWI257" s="333"/>
      <c r="VWJ257" s="334"/>
      <c r="VWK257" s="372"/>
      <c r="VWL257" s="224"/>
      <c r="VWM257" s="224"/>
      <c r="VWN257" s="335"/>
      <c r="VWO257" s="335"/>
      <c r="VWP257" s="224"/>
      <c r="VWQ257" s="372"/>
      <c r="VWR257" s="372"/>
      <c r="VWS257" s="333"/>
      <c r="VWT257" s="334"/>
      <c r="VWU257" s="372"/>
      <c r="VWV257" s="224"/>
      <c r="VWW257" s="224"/>
      <c r="VWX257" s="335"/>
      <c r="VWY257" s="335"/>
      <c r="VWZ257" s="224"/>
      <c r="VXA257" s="372"/>
      <c r="VXB257" s="372"/>
      <c r="VXC257" s="333"/>
      <c r="VXD257" s="334"/>
      <c r="VXE257" s="372"/>
      <c r="VXF257" s="224"/>
      <c r="VXG257" s="224"/>
      <c r="VXH257" s="335"/>
      <c r="VXI257" s="335"/>
      <c r="VXJ257" s="224"/>
      <c r="VXK257" s="372"/>
      <c r="VXL257" s="372"/>
      <c r="VXM257" s="333"/>
      <c r="VXN257" s="334"/>
      <c r="VXO257" s="372"/>
      <c r="VXP257" s="224"/>
      <c r="VXQ257" s="224"/>
      <c r="VXR257" s="335"/>
      <c r="VXS257" s="335"/>
      <c r="VXT257" s="224"/>
      <c r="VXU257" s="372"/>
      <c r="VXV257" s="372"/>
      <c r="VXW257" s="333"/>
      <c r="VXX257" s="334"/>
      <c r="VXY257" s="372"/>
      <c r="VXZ257" s="224"/>
      <c r="VYA257" s="224"/>
      <c r="VYB257" s="335"/>
      <c r="VYC257" s="335"/>
      <c r="VYD257" s="224"/>
      <c r="VYE257" s="372"/>
      <c r="VYF257" s="372"/>
      <c r="VYG257" s="333"/>
      <c r="VYH257" s="334"/>
      <c r="VYI257" s="372"/>
      <c r="VYJ257" s="224"/>
      <c r="VYK257" s="224"/>
      <c r="VYL257" s="335"/>
      <c r="VYM257" s="335"/>
      <c r="VYN257" s="224"/>
      <c r="VYO257" s="372"/>
      <c r="VYP257" s="372"/>
      <c r="VYQ257" s="333"/>
      <c r="VYR257" s="334"/>
      <c r="VYS257" s="372"/>
      <c r="VYT257" s="224"/>
      <c r="VYU257" s="224"/>
      <c r="VYV257" s="335"/>
      <c r="VYW257" s="335"/>
      <c r="VYX257" s="224"/>
      <c r="VYY257" s="372"/>
      <c r="VYZ257" s="372"/>
      <c r="VZA257" s="333"/>
      <c r="VZB257" s="334"/>
      <c r="VZC257" s="372"/>
      <c r="VZD257" s="224"/>
      <c r="VZE257" s="224"/>
      <c r="VZF257" s="335"/>
      <c r="VZG257" s="335"/>
      <c r="VZH257" s="224"/>
      <c r="VZI257" s="372"/>
      <c r="VZJ257" s="372"/>
      <c r="VZK257" s="333"/>
      <c r="VZL257" s="334"/>
      <c r="VZM257" s="372"/>
      <c r="VZN257" s="224"/>
      <c r="VZO257" s="224"/>
      <c r="VZP257" s="335"/>
      <c r="VZQ257" s="335"/>
      <c r="VZR257" s="224"/>
      <c r="VZS257" s="372"/>
      <c r="VZT257" s="372"/>
      <c r="VZU257" s="333"/>
      <c r="VZV257" s="334"/>
      <c r="VZW257" s="372"/>
      <c r="VZX257" s="224"/>
      <c r="VZY257" s="224"/>
      <c r="VZZ257" s="335"/>
      <c r="WAA257" s="335"/>
      <c r="WAB257" s="224"/>
      <c r="WAC257" s="372"/>
      <c r="WAD257" s="372"/>
      <c r="WAE257" s="333"/>
      <c r="WAF257" s="334"/>
      <c r="WAG257" s="372"/>
      <c r="WAH257" s="224"/>
      <c r="WAI257" s="224"/>
      <c r="WAJ257" s="335"/>
      <c r="WAK257" s="335"/>
      <c r="WAL257" s="224"/>
      <c r="WAM257" s="372"/>
      <c r="WAN257" s="372"/>
      <c r="WAO257" s="333"/>
      <c r="WAP257" s="334"/>
      <c r="WAQ257" s="372"/>
      <c r="WAR257" s="224"/>
      <c r="WAS257" s="224"/>
      <c r="WAT257" s="335"/>
      <c r="WAU257" s="335"/>
      <c r="WAV257" s="224"/>
      <c r="WAW257" s="372"/>
      <c r="WAX257" s="372"/>
      <c r="WAY257" s="333"/>
      <c r="WAZ257" s="334"/>
      <c r="WBA257" s="372"/>
      <c r="WBB257" s="224"/>
      <c r="WBC257" s="224"/>
      <c r="WBD257" s="335"/>
      <c r="WBE257" s="335"/>
      <c r="WBF257" s="224"/>
      <c r="WBG257" s="372"/>
      <c r="WBH257" s="372"/>
      <c r="WBI257" s="333"/>
      <c r="WBJ257" s="334"/>
      <c r="WBK257" s="372"/>
      <c r="WBL257" s="224"/>
      <c r="WBM257" s="224"/>
      <c r="WBN257" s="335"/>
      <c r="WBO257" s="335"/>
      <c r="WBP257" s="224"/>
      <c r="WBQ257" s="372"/>
      <c r="WBR257" s="372"/>
      <c r="WBS257" s="333"/>
      <c r="WBT257" s="334"/>
      <c r="WBU257" s="372"/>
      <c r="WBV257" s="224"/>
      <c r="WBW257" s="224"/>
      <c r="WBX257" s="335"/>
      <c r="WBY257" s="335"/>
      <c r="WBZ257" s="224"/>
      <c r="WCA257" s="372"/>
      <c r="WCB257" s="372"/>
      <c r="WCC257" s="333"/>
      <c r="WCD257" s="334"/>
      <c r="WCE257" s="372"/>
      <c r="WCF257" s="224"/>
      <c r="WCG257" s="224"/>
      <c r="WCH257" s="335"/>
      <c r="WCI257" s="335"/>
      <c r="WCJ257" s="224"/>
      <c r="WCK257" s="372"/>
      <c r="WCL257" s="372"/>
      <c r="WCM257" s="333"/>
      <c r="WCN257" s="334"/>
      <c r="WCO257" s="372"/>
      <c r="WCP257" s="224"/>
      <c r="WCQ257" s="224"/>
      <c r="WCR257" s="335"/>
      <c r="WCS257" s="335"/>
      <c r="WCT257" s="224"/>
      <c r="WCU257" s="372"/>
      <c r="WCV257" s="372"/>
      <c r="WCW257" s="333"/>
      <c r="WCX257" s="334"/>
      <c r="WCY257" s="372"/>
      <c r="WCZ257" s="224"/>
      <c r="WDA257" s="224"/>
      <c r="WDB257" s="335"/>
      <c r="WDC257" s="335"/>
      <c r="WDD257" s="224"/>
      <c r="WDE257" s="372"/>
      <c r="WDF257" s="372"/>
      <c r="WDG257" s="333"/>
      <c r="WDH257" s="334"/>
      <c r="WDI257" s="372"/>
      <c r="WDJ257" s="224"/>
      <c r="WDK257" s="224"/>
      <c r="WDL257" s="335"/>
      <c r="WDM257" s="335"/>
      <c r="WDN257" s="224"/>
      <c r="WDO257" s="372"/>
      <c r="WDP257" s="372"/>
      <c r="WDQ257" s="333"/>
      <c r="WDR257" s="334"/>
      <c r="WDS257" s="372"/>
      <c r="WDT257" s="224"/>
      <c r="WDU257" s="224"/>
      <c r="WDV257" s="335"/>
      <c r="WDW257" s="335"/>
      <c r="WDX257" s="224"/>
      <c r="WDY257" s="372"/>
      <c r="WDZ257" s="372"/>
      <c r="WEA257" s="333"/>
      <c r="WEB257" s="334"/>
      <c r="WEC257" s="372"/>
      <c r="WED257" s="224"/>
      <c r="WEE257" s="224"/>
      <c r="WEF257" s="335"/>
      <c r="WEG257" s="335"/>
      <c r="WEH257" s="224"/>
      <c r="WEI257" s="372"/>
      <c r="WEJ257" s="372"/>
      <c r="WEK257" s="333"/>
      <c r="WEL257" s="334"/>
      <c r="WEM257" s="372"/>
      <c r="WEN257" s="224"/>
      <c r="WEO257" s="224"/>
      <c r="WEP257" s="335"/>
      <c r="WEQ257" s="335"/>
      <c r="WER257" s="224"/>
      <c r="WES257" s="372"/>
      <c r="WET257" s="372"/>
      <c r="WEU257" s="333"/>
      <c r="WEV257" s="334"/>
      <c r="WEW257" s="372"/>
      <c r="WEX257" s="224"/>
      <c r="WEY257" s="224"/>
      <c r="WEZ257" s="335"/>
      <c r="WFA257" s="335"/>
      <c r="WFB257" s="224"/>
      <c r="WFC257" s="372"/>
      <c r="WFD257" s="372"/>
      <c r="WFE257" s="333"/>
      <c r="WFF257" s="334"/>
      <c r="WFG257" s="372"/>
      <c r="WFH257" s="224"/>
      <c r="WFI257" s="224"/>
      <c r="WFJ257" s="335"/>
      <c r="WFK257" s="335"/>
      <c r="WFL257" s="224"/>
      <c r="WFM257" s="372"/>
      <c r="WFN257" s="372"/>
      <c r="WFO257" s="333"/>
      <c r="WFP257" s="334"/>
      <c r="WFQ257" s="372"/>
      <c r="WFR257" s="224"/>
      <c r="WFS257" s="224"/>
      <c r="WFT257" s="335"/>
      <c r="WFU257" s="335"/>
      <c r="WFV257" s="224"/>
      <c r="WFW257" s="372"/>
      <c r="WFX257" s="372"/>
      <c r="WFY257" s="333"/>
      <c r="WFZ257" s="334"/>
      <c r="WGA257" s="372"/>
      <c r="WGB257" s="224"/>
      <c r="WGC257" s="224"/>
      <c r="WGD257" s="335"/>
      <c r="WGE257" s="335"/>
      <c r="WGF257" s="224"/>
      <c r="WGG257" s="372"/>
      <c r="WGH257" s="372"/>
      <c r="WGI257" s="333"/>
      <c r="WGJ257" s="334"/>
      <c r="WGK257" s="372"/>
      <c r="WGL257" s="224"/>
      <c r="WGM257" s="224"/>
      <c r="WGN257" s="335"/>
      <c r="WGO257" s="335"/>
      <c r="WGP257" s="224"/>
      <c r="WGQ257" s="372"/>
      <c r="WGR257" s="372"/>
      <c r="WGS257" s="333"/>
      <c r="WGT257" s="334"/>
      <c r="WGU257" s="372"/>
      <c r="WGV257" s="224"/>
      <c r="WGW257" s="224"/>
      <c r="WGX257" s="335"/>
      <c r="WGY257" s="335"/>
      <c r="WGZ257" s="224"/>
      <c r="WHA257" s="372"/>
      <c r="WHB257" s="372"/>
      <c r="WHC257" s="333"/>
      <c r="WHD257" s="334"/>
      <c r="WHE257" s="372"/>
      <c r="WHF257" s="224"/>
      <c r="WHG257" s="224"/>
      <c r="WHH257" s="335"/>
      <c r="WHI257" s="335"/>
      <c r="WHJ257" s="224"/>
      <c r="WHK257" s="372"/>
      <c r="WHL257" s="372"/>
      <c r="WHM257" s="333"/>
      <c r="WHN257" s="334"/>
      <c r="WHO257" s="372"/>
      <c r="WHP257" s="224"/>
      <c r="WHQ257" s="224"/>
      <c r="WHR257" s="335"/>
      <c r="WHS257" s="335"/>
      <c r="WHT257" s="224"/>
      <c r="WHU257" s="372"/>
      <c r="WHV257" s="372"/>
      <c r="WHW257" s="333"/>
      <c r="WHX257" s="334"/>
      <c r="WHY257" s="372"/>
      <c r="WHZ257" s="224"/>
      <c r="WIA257" s="224"/>
      <c r="WIB257" s="335"/>
      <c r="WIC257" s="335"/>
      <c r="WID257" s="224"/>
      <c r="WIE257" s="372"/>
      <c r="WIF257" s="372"/>
      <c r="WIG257" s="333"/>
      <c r="WIH257" s="334"/>
      <c r="WII257" s="372"/>
      <c r="WIJ257" s="224"/>
      <c r="WIK257" s="224"/>
      <c r="WIL257" s="335"/>
      <c r="WIM257" s="335"/>
      <c r="WIN257" s="224"/>
      <c r="WIO257" s="372"/>
      <c r="WIP257" s="372"/>
      <c r="WIQ257" s="333"/>
      <c r="WIR257" s="334"/>
      <c r="WIS257" s="372"/>
      <c r="WIT257" s="224"/>
      <c r="WIU257" s="224"/>
      <c r="WIV257" s="335"/>
      <c r="WIW257" s="335"/>
      <c r="WIX257" s="224"/>
      <c r="WIY257" s="372"/>
      <c r="WIZ257" s="372"/>
      <c r="WJA257" s="333"/>
      <c r="WJB257" s="334"/>
      <c r="WJC257" s="372"/>
      <c r="WJD257" s="224"/>
      <c r="WJE257" s="224"/>
      <c r="WJF257" s="335"/>
      <c r="WJG257" s="335"/>
      <c r="WJH257" s="224"/>
      <c r="WJI257" s="372"/>
      <c r="WJJ257" s="372"/>
      <c r="WJK257" s="333"/>
      <c r="WJL257" s="334"/>
      <c r="WJM257" s="372"/>
      <c r="WJN257" s="224"/>
      <c r="WJO257" s="224"/>
      <c r="WJP257" s="335"/>
      <c r="WJQ257" s="335"/>
      <c r="WJR257" s="224"/>
      <c r="WJS257" s="372"/>
      <c r="WJT257" s="372"/>
      <c r="WJU257" s="333"/>
      <c r="WJV257" s="334"/>
      <c r="WJW257" s="372"/>
      <c r="WJX257" s="224"/>
      <c r="WJY257" s="224"/>
      <c r="WJZ257" s="335"/>
      <c r="WKA257" s="335"/>
      <c r="WKB257" s="224"/>
      <c r="WKC257" s="372"/>
      <c r="WKD257" s="372"/>
      <c r="WKE257" s="333"/>
      <c r="WKF257" s="334"/>
      <c r="WKG257" s="372"/>
      <c r="WKH257" s="224"/>
      <c r="WKI257" s="224"/>
      <c r="WKJ257" s="335"/>
      <c r="WKK257" s="335"/>
      <c r="WKL257" s="224"/>
      <c r="WKM257" s="372"/>
      <c r="WKN257" s="372"/>
      <c r="WKO257" s="333"/>
      <c r="WKP257" s="334"/>
      <c r="WKQ257" s="372"/>
      <c r="WKR257" s="224"/>
      <c r="WKS257" s="224"/>
      <c r="WKT257" s="335"/>
      <c r="WKU257" s="335"/>
      <c r="WKV257" s="224"/>
      <c r="WKW257" s="372"/>
      <c r="WKX257" s="372"/>
      <c r="WKY257" s="333"/>
      <c r="WKZ257" s="334"/>
      <c r="WLA257" s="372"/>
      <c r="WLB257" s="224"/>
      <c r="WLC257" s="224"/>
      <c r="WLD257" s="335"/>
      <c r="WLE257" s="335"/>
      <c r="WLF257" s="224"/>
      <c r="WLG257" s="372"/>
      <c r="WLH257" s="372"/>
      <c r="WLI257" s="333"/>
      <c r="WLJ257" s="334"/>
      <c r="WLK257" s="372"/>
      <c r="WLL257" s="224"/>
      <c r="WLM257" s="224"/>
      <c r="WLN257" s="335"/>
      <c r="WLO257" s="335"/>
      <c r="WLP257" s="224"/>
      <c r="WLQ257" s="372"/>
      <c r="WLR257" s="372"/>
      <c r="WLS257" s="333"/>
      <c r="WLT257" s="334"/>
      <c r="WLU257" s="372"/>
      <c r="WLV257" s="224"/>
      <c r="WLW257" s="224"/>
      <c r="WLX257" s="335"/>
      <c r="WLY257" s="335"/>
      <c r="WLZ257" s="224"/>
      <c r="WMA257" s="372"/>
      <c r="WMB257" s="372"/>
      <c r="WMC257" s="333"/>
      <c r="WMD257" s="334"/>
      <c r="WME257" s="372"/>
      <c r="WMF257" s="224"/>
      <c r="WMG257" s="224"/>
      <c r="WMH257" s="335"/>
      <c r="WMI257" s="335"/>
      <c r="WMJ257" s="224"/>
      <c r="WMK257" s="372"/>
      <c r="WML257" s="372"/>
      <c r="WMM257" s="333"/>
      <c r="WMN257" s="334"/>
      <c r="WMO257" s="372"/>
      <c r="WMP257" s="224"/>
      <c r="WMQ257" s="224"/>
      <c r="WMR257" s="335"/>
      <c r="WMS257" s="335"/>
      <c r="WMT257" s="224"/>
      <c r="WMU257" s="372"/>
      <c r="WMV257" s="372"/>
      <c r="WMW257" s="333"/>
      <c r="WMX257" s="334"/>
      <c r="WMY257" s="372"/>
      <c r="WMZ257" s="224"/>
      <c r="WNA257" s="224"/>
      <c r="WNB257" s="335"/>
      <c r="WNC257" s="335"/>
      <c r="WND257" s="224"/>
      <c r="WNE257" s="372"/>
      <c r="WNF257" s="372"/>
      <c r="WNG257" s="333"/>
      <c r="WNH257" s="334"/>
      <c r="WNI257" s="372"/>
      <c r="WNJ257" s="224"/>
      <c r="WNK257" s="224"/>
      <c r="WNL257" s="335"/>
      <c r="WNM257" s="335"/>
      <c r="WNN257" s="224"/>
      <c r="WNO257" s="372"/>
      <c r="WNP257" s="372"/>
      <c r="WNQ257" s="333"/>
      <c r="WNR257" s="334"/>
      <c r="WNS257" s="372"/>
      <c r="WNT257" s="224"/>
      <c r="WNU257" s="224"/>
      <c r="WNV257" s="335"/>
      <c r="WNW257" s="335"/>
      <c r="WNX257" s="224"/>
      <c r="WNY257" s="372"/>
      <c r="WNZ257" s="372"/>
      <c r="WOA257" s="333"/>
      <c r="WOB257" s="334"/>
      <c r="WOC257" s="372"/>
      <c r="WOD257" s="224"/>
      <c r="WOE257" s="224"/>
      <c r="WOF257" s="335"/>
      <c r="WOG257" s="335"/>
      <c r="WOH257" s="224"/>
      <c r="WOI257" s="372"/>
      <c r="WOJ257" s="372"/>
      <c r="WOK257" s="333"/>
      <c r="WOL257" s="334"/>
      <c r="WOM257" s="372"/>
      <c r="WON257" s="224"/>
      <c r="WOO257" s="224"/>
      <c r="WOP257" s="335"/>
      <c r="WOQ257" s="335"/>
      <c r="WOR257" s="224"/>
      <c r="WOS257" s="372"/>
      <c r="WOT257" s="372"/>
      <c r="WOU257" s="333"/>
      <c r="WOV257" s="334"/>
      <c r="WOW257" s="372"/>
      <c r="WOX257" s="224"/>
      <c r="WOY257" s="224"/>
      <c r="WOZ257" s="335"/>
      <c r="WPA257" s="335"/>
      <c r="WPB257" s="224"/>
      <c r="WPC257" s="372"/>
      <c r="WPD257" s="372"/>
      <c r="WPE257" s="333"/>
      <c r="WPF257" s="334"/>
      <c r="WPG257" s="372"/>
      <c r="WPH257" s="224"/>
      <c r="WPI257" s="224"/>
      <c r="WPJ257" s="335"/>
      <c r="WPK257" s="335"/>
      <c r="WPL257" s="224"/>
      <c r="WPM257" s="372"/>
      <c r="WPN257" s="372"/>
      <c r="WPO257" s="333"/>
      <c r="WPP257" s="334"/>
      <c r="WPQ257" s="372"/>
      <c r="WPR257" s="224"/>
      <c r="WPS257" s="224"/>
      <c r="WPT257" s="335"/>
      <c r="WPU257" s="335"/>
      <c r="WPV257" s="224"/>
      <c r="WPW257" s="372"/>
      <c r="WPX257" s="372"/>
      <c r="WPY257" s="333"/>
      <c r="WPZ257" s="334"/>
      <c r="WQA257" s="372"/>
      <c r="WQB257" s="224"/>
      <c r="WQC257" s="224"/>
      <c r="WQD257" s="335"/>
      <c r="WQE257" s="335"/>
      <c r="WQF257" s="224"/>
      <c r="WQG257" s="372"/>
      <c r="WQH257" s="372"/>
      <c r="WQI257" s="333"/>
      <c r="WQJ257" s="334"/>
      <c r="WQK257" s="372"/>
      <c r="WQL257" s="224"/>
      <c r="WQM257" s="224"/>
      <c r="WQN257" s="335"/>
      <c r="WQO257" s="335"/>
      <c r="WQP257" s="224"/>
      <c r="WQQ257" s="372"/>
      <c r="WQR257" s="372"/>
      <c r="WQS257" s="333"/>
      <c r="WQT257" s="334"/>
      <c r="WQU257" s="372"/>
      <c r="WQV257" s="224"/>
      <c r="WQW257" s="224"/>
      <c r="WQX257" s="335"/>
      <c r="WQY257" s="335"/>
      <c r="WQZ257" s="224"/>
      <c r="WRA257" s="372"/>
      <c r="WRB257" s="372"/>
      <c r="WRC257" s="333"/>
      <c r="WRD257" s="334"/>
      <c r="WRE257" s="372"/>
      <c r="WRF257" s="224"/>
      <c r="WRG257" s="224"/>
      <c r="WRH257" s="335"/>
      <c r="WRI257" s="335"/>
      <c r="WRJ257" s="224"/>
      <c r="WRK257" s="372"/>
      <c r="WRL257" s="372"/>
      <c r="WRM257" s="333"/>
      <c r="WRN257" s="334"/>
      <c r="WRO257" s="372"/>
      <c r="WRP257" s="224"/>
      <c r="WRQ257" s="224"/>
      <c r="WRR257" s="335"/>
      <c r="WRS257" s="335"/>
      <c r="WRT257" s="224"/>
      <c r="WRU257" s="372"/>
      <c r="WRV257" s="372"/>
      <c r="WRW257" s="333"/>
      <c r="WRX257" s="334"/>
      <c r="WRY257" s="372"/>
      <c r="WRZ257" s="224"/>
      <c r="WSA257" s="224"/>
      <c r="WSB257" s="335"/>
      <c r="WSC257" s="335"/>
      <c r="WSD257" s="224"/>
      <c r="WSE257" s="372"/>
      <c r="WSF257" s="372"/>
      <c r="WSG257" s="333"/>
      <c r="WSH257" s="334"/>
      <c r="WSI257" s="372"/>
      <c r="WSJ257" s="224"/>
      <c r="WSK257" s="224"/>
      <c r="WSL257" s="335"/>
      <c r="WSM257" s="335"/>
      <c r="WSN257" s="224"/>
      <c r="WSO257" s="372"/>
      <c r="WSP257" s="372"/>
      <c r="WSQ257" s="333"/>
      <c r="WSR257" s="334"/>
      <c r="WSS257" s="372"/>
      <c r="WST257" s="224"/>
      <c r="WSU257" s="224"/>
      <c r="WSV257" s="335"/>
      <c r="WSW257" s="335"/>
      <c r="WSX257" s="224"/>
      <c r="WSY257" s="372"/>
      <c r="WSZ257" s="372"/>
      <c r="WTA257" s="333"/>
      <c r="WTB257" s="334"/>
      <c r="WTC257" s="372"/>
      <c r="WTD257" s="224"/>
      <c r="WTE257" s="224"/>
      <c r="WTF257" s="335"/>
      <c r="WTG257" s="335"/>
      <c r="WTH257" s="224"/>
      <c r="WTI257" s="372"/>
      <c r="WTJ257" s="372"/>
      <c r="WTK257" s="333"/>
      <c r="WTL257" s="334"/>
      <c r="WTM257" s="372"/>
      <c r="WTN257" s="224"/>
      <c r="WTO257" s="224"/>
      <c r="WTP257" s="335"/>
      <c r="WTQ257" s="335"/>
      <c r="WTR257" s="224"/>
      <c r="WTS257" s="372"/>
      <c r="WTT257" s="372"/>
      <c r="WTU257" s="333"/>
      <c r="WTV257" s="334"/>
      <c r="WTW257" s="372"/>
      <c r="WTX257" s="224"/>
      <c r="WTY257" s="224"/>
      <c r="WTZ257" s="335"/>
      <c r="WUA257" s="335"/>
      <c r="WUB257" s="224"/>
      <c r="WUC257" s="372"/>
      <c r="WUD257" s="372"/>
      <c r="WUE257" s="333"/>
      <c r="WUF257" s="334"/>
      <c r="WUG257" s="372"/>
      <c r="WUH257" s="224"/>
      <c r="WUI257" s="224"/>
      <c r="WUJ257" s="335"/>
      <c r="WUK257" s="335"/>
      <c r="WUL257" s="224"/>
      <c r="WUM257" s="372"/>
      <c r="WUN257" s="372"/>
      <c r="WUO257" s="333"/>
      <c r="WUP257" s="334"/>
      <c r="WUQ257" s="372"/>
      <c r="WUR257" s="224"/>
      <c r="WUS257" s="224"/>
      <c r="WUT257" s="335"/>
      <c r="WUU257" s="335"/>
      <c r="WUV257" s="224"/>
      <c r="WUW257" s="372"/>
      <c r="WUX257" s="372"/>
      <c r="WUY257" s="333"/>
      <c r="WUZ257" s="334"/>
      <c r="WVA257" s="372"/>
      <c r="WVB257" s="224"/>
      <c r="WVC257" s="224"/>
      <c r="WVD257" s="335"/>
      <c r="WVE257" s="335"/>
      <c r="WVF257" s="224"/>
      <c r="WVG257" s="372"/>
      <c r="WVH257" s="372"/>
      <c r="WVI257" s="333"/>
      <c r="WVJ257" s="334"/>
      <c r="WVK257" s="372"/>
      <c r="WVL257" s="224"/>
      <c r="WVM257" s="224"/>
      <c r="WVN257" s="335"/>
      <c r="WVO257" s="335"/>
      <c r="WVP257" s="224"/>
      <c r="WVQ257" s="372"/>
      <c r="WVR257" s="372"/>
      <c r="WVS257" s="333"/>
      <c r="WVT257" s="334"/>
      <c r="WVU257" s="372"/>
      <c r="WVV257" s="224"/>
      <c r="WVW257" s="224"/>
      <c r="WVX257" s="335"/>
      <c r="WVY257" s="335"/>
      <c r="WVZ257" s="224"/>
      <c r="WWA257" s="372"/>
      <c r="WWB257" s="372"/>
      <c r="WWC257" s="333"/>
      <c r="WWD257" s="334"/>
      <c r="WWE257" s="372"/>
      <c r="WWF257" s="224"/>
      <c r="WWG257" s="224"/>
      <c r="WWH257" s="335"/>
      <c r="WWI257" s="335"/>
      <c r="WWJ257" s="224"/>
      <c r="WWK257" s="372"/>
      <c r="WWL257" s="372"/>
      <c r="WWM257" s="333"/>
      <c r="WWN257" s="334"/>
      <c r="WWO257" s="372"/>
      <c r="WWP257" s="224"/>
      <c r="WWQ257" s="224"/>
      <c r="WWR257" s="335"/>
      <c r="WWS257" s="335"/>
      <c r="WWT257" s="224"/>
      <c r="WWU257" s="372"/>
      <c r="WWV257" s="372"/>
      <c r="WWW257" s="333"/>
      <c r="WWX257" s="334"/>
      <c r="WWY257" s="372"/>
      <c r="WWZ257" s="224"/>
      <c r="WXA257" s="224"/>
      <c r="WXB257" s="335"/>
      <c r="WXC257" s="335"/>
      <c r="WXD257" s="224"/>
      <c r="WXE257" s="372"/>
      <c r="WXF257" s="372"/>
      <c r="WXG257" s="333"/>
      <c r="WXH257" s="334"/>
      <c r="WXI257" s="372"/>
      <c r="WXJ257" s="224"/>
      <c r="WXK257" s="224"/>
      <c r="WXL257" s="335"/>
      <c r="WXM257" s="335"/>
      <c r="WXN257" s="224"/>
      <c r="WXO257" s="372"/>
      <c r="WXP257" s="372"/>
      <c r="WXQ257" s="333"/>
      <c r="WXR257" s="334"/>
      <c r="WXS257" s="372"/>
      <c r="WXT257" s="224"/>
      <c r="WXU257" s="224"/>
      <c r="WXV257" s="335"/>
      <c r="WXW257" s="335"/>
      <c r="WXX257" s="224"/>
      <c r="WXY257" s="372"/>
      <c r="WXZ257" s="372"/>
      <c r="WYA257" s="333"/>
      <c r="WYB257" s="334"/>
      <c r="WYC257" s="372"/>
      <c r="WYD257" s="224"/>
      <c r="WYE257" s="224"/>
      <c r="WYF257" s="335"/>
      <c r="WYG257" s="335"/>
      <c r="WYH257" s="224"/>
      <c r="WYI257" s="372"/>
      <c r="WYJ257" s="372"/>
      <c r="WYK257" s="333"/>
      <c r="WYL257" s="334"/>
      <c r="WYM257" s="372"/>
      <c r="WYN257" s="224"/>
      <c r="WYO257" s="224"/>
      <c r="WYP257" s="335"/>
      <c r="WYQ257" s="335"/>
      <c r="WYR257" s="224"/>
      <c r="WYS257" s="372"/>
      <c r="WYT257" s="372"/>
      <c r="WYU257" s="333"/>
      <c r="WYV257" s="334"/>
      <c r="WYW257" s="372"/>
      <c r="WYX257" s="224"/>
      <c r="WYY257" s="224"/>
      <c r="WYZ257" s="335"/>
      <c r="WZA257" s="335"/>
      <c r="WZB257" s="224"/>
      <c r="WZC257" s="372"/>
      <c r="WZD257" s="372"/>
      <c r="WZE257" s="333"/>
      <c r="WZF257" s="334"/>
      <c r="WZG257" s="372"/>
      <c r="WZH257" s="224"/>
      <c r="WZI257" s="224"/>
      <c r="WZJ257" s="335"/>
      <c r="WZK257" s="335"/>
      <c r="WZL257" s="224"/>
      <c r="WZM257" s="372"/>
      <c r="WZN257" s="372"/>
      <c r="WZO257" s="333"/>
      <c r="WZP257" s="334"/>
      <c r="WZQ257" s="372"/>
      <c r="WZR257" s="224"/>
      <c r="WZS257" s="224"/>
      <c r="WZT257" s="335"/>
      <c r="WZU257" s="335"/>
      <c r="WZV257" s="224"/>
      <c r="WZW257" s="372"/>
      <c r="WZX257" s="372"/>
      <c r="WZY257" s="333"/>
      <c r="WZZ257" s="334"/>
      <c r="XAA257" s="372"/>
      <c r="XAB257" s="224"/>
      <c r="XAC257" s="224"/>
      <c r="XAD257" s="335"/>
      <c r="XAE257" s="335"/>
      <c r="XAF257" s="224"/>
      <c r="XAG257" s="372"/>
      <c r="XAH257" s="372"/>
      <c r="XAI257" s="333"/>
      <c r="XAJ257" s="334"/>
      <c r="XAK257" s="372"/>
      <c r="XAL257" s="224"/>
      <c r="XAM257" s="224"/>
      <c r="XAN257" s="335"/>
      <c r="XAO257" s="335"/>
      <c r="XAP257" s="224"/>
      <c r="XAQ257" s="372"/>
      <c r="XAR257" s="372"/>
      <c r="XAS257" s="333"/>
      <c r="XAT257" s="334"/>
      <c r="XAU257" s="372"/>
      <c r="XAV257" s="224"/>
      <c r="XAW257" s="224"/>
      <c r="XAX257" s="335"/>
      <c r="XAY257" s="335"/>
      <c r="XAZ257" s="224"/>
      <c r="XBA257" s="372"/>
      <c r="XBB257" s="372"/>
      <c r="XBC257" s="333"/>
      <c r="XBD257" s="334"/>
      <c r="XBE257" s="372"/>
      <c r="XBF257" s="224"/>
      <c r="XBG257" s="224"/>
      <c r="XBH257" s="335"/>
      <c r="XBI257" s="335"/>
      <c r="XBJ257" s="224"/>
      <c r="XBK257" s="372"/>
      <c r="XBL257" s="372"/>
      <c r="XBM257" s="333"/>
      <c r="XBN257" s="334"/>
      <c r="XBO257" s="372"/>
      <c r="XBP257" s="224"/>
      <c r="XBQ257" s="224"/>
      <c r="XBR257" s="335"/>
      <c r="XBS257" s="335"/>
      <c r="XBT257" s="224"/>
      <c r="XBU257" s="372"/>
      <c r="XBV257" s="372"/>
      <c r="XBW257" s="333"/>
      <c r="XBX257" s="334"/>
      <c r="XBY257" s="372"/>
      <c r="XBZ257" s="224"/>
      <c r="XCA257" s="224"/>
      <c r="XCB257" s="335"/>
      <c r="XCC257" s="335"/>
      <c r="XCD257" s="224"/>
      <c r="XCE257" s="372"/>
      <c r="XCF257" s="372"/>
      <c r="XCG257" s="333"/>
      <c r="XCH257" s="334"/>
      <c r="XCI257" s="372"/>
      <c r="XCJ257" s="224"/>
      <c r="XCK257" s="224"/>
      <c r="XCL257" s="335"/>
      <c r="XCM257" s="335"/>
      <c r="XCN257" s="224"/>
      <c r="XCO257" s="372"/>
      <c r="XCP257" s="372"/>
      <c r="XCQ257" s="333"/>
      <c r="XCR257" s="334"/>
      <c r="XCS257" s="372"/>
      <c r="XCT257" s="224"/>
      <c r="XCU257" s="224"/>
      <c r="XCV257" s="335"/>
      <c r="XCW257" s="335"/>
      <c r="XCX257" s="224"/>
      <c r="XCY257" s="372"/>
      <c r="XCZ257" s="372"/>
      <c r="XDA257" s="333"/>
      <c r="XDB257" s="334"/>
      <c r="XDC257" s="372"/>
      <c r="XDD257" s="224"/>
      <c r="XDE257" s="224"/>
      <c r="XDF257" s="335"/>
      <c r="XDG257" s="335"/>
      <c r="XDH257" s="224"/>
      <c r="XDI257" s="372"/>
      <c r="XDJ257" s="372"/>
      <c r="XDK257" s="333"/>
      <c r="XDL257" s="334"/>
      <c r="XDM257" s="372"/>
      <c r="XDN257" s="224"/>
      <c r="XDO257" s="224"/>
      <c r="XDP257" s="335"/>
      <c r="XDQ257" s="335"/>
      <c r="XDR257" s="224"/>
      <c r="XDS257" s="372"/>
      <c r="XDT257" s="372"/>
      <c r="XDU257" s="333"/>
      <c r="XDV257" s="334"/>
      <c r="XDW257" s="372"/>
      <c r="XDX257" s="224"/>
      <c r="XDY257" s="224"/>
      <c r="XDZ257" s="335"/>
      <c r="XEA257" s="335"/>
      <c r="XEB257" s="224"/>
      <c r="XEC257" s="372"/>
      <c r="XED257" s="372"/>
      <c r="XEE257" s="333"/>
      <c r="XEF257" s="334"/>
      <c r="XEG257" s="372"/>
      <c r="XEH257" s="224"/>
      <c r="XEI257" s="224"/>
      <c r="XEJ257" s="335"/>
      <c r="XEK257" s="335"/>
      <c r="XEL257" s="224"/>
      <c r="XEM257" s="372"/>
      <c r="XEN257" s="372"/>
      <c r="XEO257" s="333"/>
      <c r="XEP257" s="334"/>
    </row>
    <row r="258" spans="1:16370" s="317" customFormat="1" ht="27.75" customHeight="1">
      <c r="A258" s="313">
        <v>97592</v>
      </c>
      <c r="B258" s="313" t="s">
        <v>16</v>
      </c>
      <c r="C258" s="318" t="s">
        <v>2579</v>
      </c>
      <c r="D258" s="548" t="s">
        <v>2406</v>
      </c>
      <c r="E258" s="318" t="s">
        <v>486</v>
      </c>
      <c r="F258" s="560">
        <v>147</v>
      </c>
      <c r="G258" s="316">
        <f t="shared" ref="G258:G260" si="71">$J$4</f>
        <v>0.24940000000000001</v>
      </c>
      <c r="H258" s="319"/>
      <c r="I258" s="537">
        <f t="shared" si="65"/>
        <v>0</v>
      </c>
      <c r="J258" s="315">
        <f t="shared" ref="J258:J260" si="72">F258*I258</f>
        <v>0</v>
      </c>
    </row>
    <row r="259" spans="1:16370" s="317" customFormat="1" ht="27.75" customHeight="1">
      <c r="A259" s="313" t="s">
        <v>2571</v>
      </c>
      <c r="B259" s="549" t="s">
        <v>1351</v>
      </c>
      <c r="C259" s="318" t="s">
        <v>2580</v>
      </c>
      <c r="D259" s="548" t="s">
        <v>2407</v>
      </c>
      <c r="E259" s="318" t="s">
        <v>486</v>
      </c>
      <c r="F259" s="560">
        <v>8</v>
      </c>
      <c r="G259" s="316">
        <f t="shared" si="71"/>
        <v>0.24940000000000001</v>
      </c>
      <c r="H259" s="319"/>
      <c r="I259" s="537">
        <f t="shared" si="65"/>
        <v>0</v>
      </c>
      <c r="J259" s="315">
        <f t="shared" si="72"/>
        <v>0</v>
      </c>
    </row>
    <row r="260" spans="1:16370" s="317" customFormat="1" ht="27.75" customHeight="1">
      <c r="A260" s="313" t="s">
        <v>2578</v>
      </c>
      <c r="B260" s="549" t="s">
        <v>1351</v>
      </c>
      <c r="C260" s="318" t="s">
        <v>2581</v>
      </c>
      <c r="D260" s="548" t="s">
        <v>1255</v>
      </c>
      <c r="E260" s="318" t="s">
        <v>486</v>
      </c>
      <c r="F260" s="560">
        <v>7</v>
      </c>
      <c r="G260" s="316">
        <f t="shared" si="71"/>
        <v>0.24940000000000001</v>
      </c>
      <c r="H260" s="319"/>
      <c r="I260" s="537">
        <f t="shared" si="65"/>
        <v>0</v>
      </c>
      <c r="J260" s="315">
        <f t="shared" si="72"/>
        <v>0</v>
      </c>
    </row>
    <row r="261" spans="1:16370" s="210" customFormat="1">
      <c r="A261" s="75"/>
      <c r="B261" s="75"/>
      <c r="C261" s="93" t="s">
        <v>1928</v>
      </c>
      <c r="D261" s="103" t="s">
        <v>526</v>
      </c>
      <c r="E261" s="75"/>
      <c r="F261" s="328"/>
      <c r="G261" s="328"/>
      <c r="H261" s="319"/>
      <c r="I261" s="537"/>
      <c r="J261" s="328"/>
      <c r="K261" s="372"/>
      <c r="L261" s="224"/>
      <c r="M261" s="224"/>
      <c r="N261" s="335"/>
      <c r="O261" s="335"/>
      <c r="P261" s="224"/>
      <c r="Q261" s="372"/>
      <c r="R261" s="372"/>
      <c r="S261" s="333"/>
      <c r="T261" s="334"/>
      <c r="U261" s="372"/>
      <c r="V261" s="224"/>
      <c r="W261" s="224"/>
      <c r="X261" s="335"/>
      <c r="Y261" s="335"/>
      <c r="Z261" s="224"/>
      <c r="AA261" s="372"/>
      <c r="AB261" s="372"/>
      <c r="AC261" s="333"/>
      <c r="AD261" s="334"/>
      <c r="AE261" s="372"/>
      <c r="AF261" s="224"/>
      <c r="AG261" s="224"/>
      <c r="AH261" s="335"/>
      <c r="AI261" s="335"/>
      <c r="AJ261" s="224"/>
      <c r="AK261" s="372"/>
      <c r="AL261" s="372"/>
      <c r="AM261" s="333"/>
      <c r="AN261" s="334"/>
      <c r="AO261" s="372"/>
      <c r="AP261" s="224"/>
      <c r="AQ261" s="224"/>
      <c r="AR261" s="335"/>
      <c r="AS261" s="335"/>
      <c r="AT261" s="224"/>
      <c r="AU261" s="372"/>
      <c r="AV261" s="372"/>
      <c r="AW261" s="333"/>
      <c r="AX261" s="334"/>
      <c r="AY261" s="372"/>
      <c r="AZ261" s="224"/>
      <c r="BA261" s="224"/>
      <c r="BB261" s="335"/>
      <c r="BC261" s="335"/>
      <c r="BD261" s="224"/>
      <c r="BE261" s="372"/>
      <c r="BF261" s="372"/>
      <c r="BG261" s="333"/>
      <c r="BH261" s="334"/>
      <c r="BI261" s="372"/>
      <c r="BJ261" s="224"/>
      <c r="BK261" s="224"/>
      <c r="BL261" s="335"/>
      <c r="BM261" s="335"/>
      <c r="BN261" s="224"/>
      <c r="BO261" s="372"/>
      <c r="BP261" s="372"/>
      <c r="BQ261" s="333"/>
      <c r="BR261" s="334"/>
      <c r="BS261" s="372"/>
      <c r="BT261" s="224"/>
      <c r="BU261" s="224"/>
      <c r="BV261" s="335"/>
      <c r="BW261" s="335"/>
      <c r="BX261" s="224"/>
      <c r="BY261" s="372"/>
      <c r="BZ261" s="372"/>
      <c r="CA261" s="333"/>
      <c r="CB261" s="334"/>
      <c r="CC261" s="372"/>
      <c r="CD261" s="224"/>
      <c r="CE261" s="224"/>
      <c r="CF261" s="335"/>
      <c r="CG261" s="335"/>
      <c r="CH261" s="224"/>
      <c r="CI261" s="372"/>
      <c r="CJ261" s="372"/>
      <c r="CK261" s="333"/>
      <c r="CL261" s="334"/>
      <c r="CM261" s="372"/>
      <c r="CN261" s="224"/>
      <c r="CO261" s="224"/>
      <c r="CP261" s="335"/>
      <c r="CQ261" s="335"/>
      <c r="CR261" s="224"/>
      <c r="CS261" s="372"/>
      <c r="CT261" s="372"/>
      <c r="CU261" s="333"/>
      <c r="CV261" s="334"/>
      <c r="CW261" s="372"/>
      <c r="CX261" s="224"/>
      <c r="CY261" s="224"/>
      <c r="CZ261" s="335"/>
      <c r="DA261" s="335"/>
      <c r="DB261" s="224"/>
      <c r="DC261" s="372"/>
      <c r="DD261" s="372"/>
      <c r="DE261" s="333"/>
      <c r="DF261" s="334"/>
      <c r="DG261" s="372"/>
      <c r="DH261" s="224"/>
      <c r="DI261" s="224"/>
      <c r="DJ261" s="335"/>
      <c r="DK261" s="335"/>
      <c r="DL261" s="224"/>
      <c r="DM261" s="372"/>
      <c r="DN261" s="372"/>
      <c r="DO261" s="333"/>
      <c r="DP261" s="334"/>
      <c r="DQ261" s="372"/>
      <c r="DR261" s="224"/>
      <c r="DS261" s="224"/>
      <c r="DT261" s="335"/>
      <c r="DU261" s="335"/>
      <c r="DV261" s="224"/>
      <c r="DW261" s="372"/>
      <c r="DX261" s="372"/>
      <c r="DY261" s="333"/>
      <c r="DZ261" s="334"/>
      <c r="EA261" s="372"/>
      <c r="EB261" s="224"/>
      <c r="EC261" s="224"/>
      <c r="ED261" s="335"/>
      <c r="EE261" s="335"/>
      <c r="EF261" s="224"/>
      <c r="EG261" s="372"/>
      <c r="EH261" s="372"/>
      <c r="EI261" s="333"/>
      <c r="EJ261" s="334"/>
      <c r="EK261" s="372"/>
      <c r="EL261" s="224"/>
      <c r="EM261" s="224"/>
      <c r="EN261" s="335"/>
      <c r="EO261" s="335"/>
      <c r="EP261" s="224"/>
      <c r="EQ261" s="372"/>
      <c r="ER261" s="372"/>
      <c r="ES261" s="333"/>
      <c r="ET261" s="334"/>
      <c r="EU261" s="372"/>
      <c r="EV261" s="224"/>
      <c r="EW261" s="224"/>
      <c r="EX261" s="335"/>
      <c r="EY261" s="335"/>
      <c r="EZ261" s="224"/>
      <c r="FA261" s="372"/>
      <c r="FB261" s="372"/>
      <c r="FC261" s="333"/>
      <c r="FD261" s="334"/>
      <c r="FE261" s="372"/>
      <c r="FF261" s="224"/>
      <c r="FG261" s="224"/>
      <c r="FH261" s="335"/>
      <c r="FI261" s="335"/>
      <c r="FJ261" s="224"/>
      <c r="FK261" s="372"/>
      <c r="FL261" s="372"/>
      <c r="FM261" s="333"/>
      <c r="FN261" s="334"/>
      <c r="FO261" s="372"/>
      <c r="FP261" s="224"/>
      <c r="FQ261" s="224"/>
      <c r="FR261" s="335"/>
      <c r="FS261" s="335"/>
      <c r="FT261" s="224"/>
      <c r="FU261" s="372"/>
      <c r="FV261" s="372"/>
      <c r="FW261" s="333"/>
      <c r="FX261" s="334"/>
      <c r="FY261" s="372"/>
      <c r="FZ261" s="224"/>
      <c r="GA261" s="224"/>
      <c r="GB261" s="335"/>
      <c r="GC261" s="335"/>
      <c r="GD261" s="224"/>
      <c r="GE261" s="372"/>
      <c r="GF261" s="372"/>
      <c r="GG261" s="333"/>
      <c r="GH261" s="334"/>
      <c r="GI261" s="372"/>
      <c r="GJ261" s="224"/>
      <c r="GK261" s="224"/>
      <c r="GL261" s="335"/>
      <c r="GM261" s="335"/>
      <c r="GN261" s="224"/>
      <c r="GO261" s="372"/>
      <c r="GP261" s="372"/>
      <c r="GQ261" s="333"/>
      <c r="GR261" s="334"/>
      <c r="GS261" s="372"/>
      <c r="GT261" s="224"/>
      <c r="GU261" s="224"/>
      <c r="GV261" s="335"/>
      <c r="GW261" s="335"/>
      <c r="GX261" s="224"/>
      <c r="GY261" s="372"/>
      <c r="GZ261" s="372"/>
      <c r="HA261" s="333"/>
      <c r="HB261" s="334"/>
      <c r="HC261" s="372"/>
      <c r="HD261" s="224"/>
      <c r="HE261" s="224"/>
      <c r="HF261" s="335"/>
      <c r="HG261" s="335"/>
      <c r="HH261" s="224"/>
      <c r="HI261" s="372"/>
      <c r="HJ261" s="372"/>
      <c r="HK261" s="333"/>
      <c r="HL261" s="334"/>
      <c r="HM261" s="372"/>
      <c r="HN261" s="224"/>
      <c r="HO261" s="224"/>
      <c r="HP261" s="335"/>
      <c r="HQ261" s="335"/>
      <c r="HR261" s="224"/>
      <c r="HS261" s="372"/>
      <c r="HT261" s="372"/>
      <c r="HU261" s="333"/>
      <c r="HV261" s="334"/>
      <c r="HW261" s="372"/>
      <c r="HX261" s="224"/>
      <c r="HY261" s="224"/>
      <c r="HZ261" s="335"/>
      <c r="IA261" s="335"/>
      <c r="IB261" s="224"/>
      <c r="IC261" s="372"/>
      <c r="ID261" s="372"/>
      <c r="IE261" s="333"/>
      <c r="IF261" s="334"/>
      <c r="IG261" s="372"/>
      <c r="IH261" s="224"/>
      <c r="II261" s="224"/>
      <c r="IJ261" s="335"/>
      <c r="IK261" s="335"/>
      <c r="IL261" s="224"/>
      <c r="IM261" s="372"/>
      <c r="IN261" s="372"/>
      <c r="IO261" s="333"/>
      <c r="IP261" s="334"/>
      <c r="IQ261" s="372"/>
      <c r="IR261" s="224"/>
      <c r="IS261" s="224"/>
      <c r="IT261" s="335"/>
      <c r="IU261" s="335"/>
      <c r="IV261" s="224"/>
      <c r="IW261" s="372"/>
      <c r="IX261" s="372"/>
      <c r="IY261" s="333"/>
      <c r="IZ261" s="334"/>
      <c r="JA261" s="372"/>
      <c r="JB261" s="224"/>
      <c r="JC261" s="224"/>
      <c r="JD261" s="335"/>
      <c r="JE261" s="335"/>
      <c r="JF261" s="224"/>
      <c r="JG261" s="372"/>
      <c r="JH261" s="372"/>
      <c r="JI261" s="333"/>
      <c r="JJ261" s="334"/>
      <c r="JK261" s="372"/>
      <c r="JL261" s="224"/>
      <c r="JM261" s="224"/>
      <c r="JN261" s="335"/>
      <c r="JO261" s="335"/>
      <c r="JP261" s="224"/>
      <c r="JQ261" s="372"/>
      <c r="JR261" s="372"/>
      <c r="JS261" s="333"/>
      <c r="JT261" s="334"/>
      <c r="JU261" s="372"/>
      <c r="JV261" s="224"/>
      <c r="JW261" s="224"/>
      <c r="JX261" s="335"/>
      <c r="JY261" s="335"/>
      <c r="JZ261" s="224"/>
      <c r="KA261" s="372"/>
      <c r="KB261" s="372"/>
      <c r="KC261" s="333"/>
      <c r="KD261" s="334"/>
      <c r="KE261" s="372"/>
      <c r="KF261" s="224"/>
      <c r="KG261" s="224"/>
      <c r="KH261" s="335"/>
      <c r="KI261" s="335"/>
      <c r="KJ261" s="224"/>
      <c r="KK261" s="372"/>
      <c r="KL261" s="372"/>
      <c r="KM261" s="333"/>
      <c r="KN261" s="334"/>
      <c r="KO261" s="372"/>
      <c r="KP261" s="224"/>
      <c r="KQ261" s="224"/>
      <c r="KR261" s="335"/>
      <c r="KS261" s="335"/>
      <c r="KT261" s="224"/>
      <c r="KU261" s="372"/>
      <c r="KV261" s="372"/>
      <c r="KW261" s="333"/>
      <c r="KX261" s="334"/>
      <c r="KY261" s="372"/>
      <c r="KZ261" s="224"/>
      <c r="LA261" s="224"/>
      <c r="LB261" s="335"/>
      <c r="LC261" s="335"/>
      <c r="LD261" s="224"/>
      <c r="LE261" s="372"/>
      <c r="LF261" s="372"/>
      <c r="LG261" s="333"/>
      <c r="LH261" s="334"/>
      <c r="LI261" s="372"/>
      <c r="LJ261" s="224"/>
      <c r="LK261" s="224"/>
      <c r="LL261" s="335"/>
      <c r="LM261" s="335"/>
      <c r="LN261" s="224"/>
      <c r="LO261" s="372"/>
      <c r="LP261" s="372"/>
      <c r="LQ261" s="333"/>
      <c r="LR261" s="334"/>
      <c r="LS261" s="372"/>
      <c r="LT261" s="224"/>
      <c r="LU261" s="224"/>
      <c r="LV261" s="335"/>
      <c r="LW261" s="335"/>
      <c r="LX261" s="224"/>
      <c r="LY261" s="372"/>
      <c r="LZ261" s="372"/>
      <c r="MA261" s="333"/>
      <c r="MB261" s="334"/>
      <c r="MC261" s="372"/>
      <c r="MD261" s="224"/>
      <c r="ME261" s="224"/>
      <c r="MF261" s="335"/>
      <c r="MG261" s="335"/>
      <c r="MH261" s="224"/>
      <c r="MI261" s="372"/>
      <c r="MJ261" s="372"/>
      <c r="MK261" s="333"/>
      <c r="ML261" s="334"/>
      <c r="MM261" s="372"/>
      <c r="MN261" s="224"/>
      <c r="MO261" s="224"/>
      <c r="MP261" s="335"/>
      <c r="MQ261" s="335"/>
      <c r="MR261" s="224"/>
      <c r="MS261" s="372"/>
      <c r="MT261" s="372"/>
      <c r="MU261" s="333"/>
      <c r="MV261" s="334"/>
      <c r="MW261" s="372"/>
      <c r="MX261" s="224"/>
      <c r="MY261" s="224"/>
      <c r="MZ261" s="335"/>
      <c r="NA261" s="335"/>
      <c r="NB261" s="224"/>
      <c r="NC261" s="372"/>
      <c r="ND261" s="372"/>
      <c r="NE261" s="333"/>
      <c r="NF261" s="334"/>
      <c r="NG261" s="372"/>
      <c r="NH261" s="224"/>
      <c r="NI261" s="224"/>
      <c r="NJ261" s="335"/>
      <c r="NK261" s="335"/>
      <c r="NL261" s="224"/>
      <c r="NM261" s="372"/>
      <c r="NN261" s="372"/>
      <c r="NO261" s="333"/>
      <c r="NP261" s="334"/>
      <c r="NQ261" s="372"/>
      <c r="NR261" s="224"/>
      <c r="NS261" s="224"/>
      <c r="NT261" s="335"/>
      <c r="NU261" s="335"/>
      <c r="NV261" s="224"/>
      <c r="NW261" s="372"/>
      <c r="NX261" s="372"/>
      <c r="NY261" s="333"/>
      <c r="NZ261" s="334"/>
      <c r="OA261" s="372"/>
      <c r="OB261" s="224"/>
      <c r="OC261" s="224"/>
      <c r="OD261" s="335"/>
      <c r="OE261" s="335"/>
      <c r="OF261" s="224"/>
      <c r="OG261" s="372"/>
      <c r="OH261" s="372"/>
      <c r="OI261" s="333"/>
      <c r="OJ261" s="334"/>
      <c r="OK261" s="372"/>
      <c r="OL261" s="224"/>
      <c r="OM261" s="224"/>
      <c r="ON261" s="335"/>
      <c r="OO261" s="335"/>
      <c r="OP261" s="224"/>
      <c r="OQ261" s="372"/>
      <c r="OR261" s="372"/>
      <c r="OS261" s="333"/>
      <c r="OT261" s="334"/>
      <c r="OU261" s="372"/>
      <c r="OV261" s="224"/>
      <c r="OW261" s="224"/>
      <c r="OX261" s="335"/>
      <c r="OY261" s="335"/>
      <c r="OZ261" s="224"/>
      <c r="PA261" s="372"/>
      <c r="PB261" s="372"/>
      <c r="PC261" s="333"/>
      <c r="PD261" s="334"/>
      <c r="PE261" s="372"/>
      <c r="PF261" s="224"/>
      <c r="PG261" s="224"/>
      <c r="PH261" s="335"/>
      <c r="PI261" s="335"/>
      <c r="PJ261" s="224"/>
      <c r="PK261" s="372"/>
      <c r="PL261" s="372"/>
      <c r="PM261" s="333"/>
      <c r="PN261" s="334"/>
      <c r="PO261" s="372"/>
      <c r="PP261" s="224"/>
      <c r="PQ261" s="224"/>
      <c r="PR261" s="335"/>
      <c r="PS261" s="335"/>
      <c r="PT261" s="224"/>
      <c r="PU261" s="372"/>
      <c r="PV261" s="372"/>
      <c r="PW261" s="333"/>
      <c r="PX261" s="334"/>
      <c r="PY261" s="372"/>
      <c r="PZ261" s="224"/>
      <c r="QA261" s="224"/>
      <c r="QB261" s="335"/>
      <c r="QC261" s="335"/>
      <c r="QD261" s="224"/>
      <c r="QE261" s="372"/>
      <c r="QF261" s="372"/>
      <c r="QG261" s="333"/>
      <c r="QH261" s="334"/>
      <c r="QI261" s="372"/>
      <c r="QJ261" s="224"/>
      <c r="QK261" s="224"/>
      <c r="QL261" s="335"/>
      <c r="QM261" s="335"/>
      <c r="QN261" s="224"/>
      <c r="QO261" s="372"/>
      <c r="QP261" s="372"/>
      <c r="QQ261" s="333"/>
      <c r="QR261" s="334"/>
      <c r="QS261" s="372"/>
      <c r="QT261" s="224"/>
      <c r="QU261" s="224"/>
      <c r="QV261" s="335"/>
      <c r="QW261" s="335"/>
      <c r="QX261" s="224"/>
      <c r="QY261" s="372"/>
      <c r="QZ261" s="372"/>
      <c r="RA261" s="333"/>
      <c r="RB261" s="334"/>
      <c r="RC261" s="372"/>
      <c r="RD261" s="224"/>
      <c r="RE261" s="224"/>
      <c r="RF261" s="335"/>
      <c r="RG261" s="335"/>
      <c r="RH261" s="224"/>
      <c r="RI261" s="372"/>
      <c r="RJ261" s="372"/>
      <c r="RK261" s="333"/>
      <c r="RL261" s="334"/>
      <c r="RM261" s="372"/>
      <c r="RN261" s="224"/>
      <c r="RO261" s="224"/>
      <c r="RP261" s="335"/>
      <c r="RQ261" s="335"/>
      <c r="RR261" s="224"/>
      <c r="RS261" s="372"/>
      <c r="RT261" s="372"/>
      <c r="RU261" s="333"/>
      <c r="RV261" s="334"/>
      <c r="RW261" s="372"/>
      <c r="RX261" s="224"/>
      <c r="RY261" s="224"/>
      <c r="RZ261" s="335"/>
      <c r="SA261" s="335"/>
      <c r="SB261" s="224"/>
      <c r="SC261" s="372"/>
      <c r="SD261" s="372"/>
      <c r="SE261" s="333"/>
      <c r="SF261" s="334"/>
      <c r="SG261" s="372"/>
      <c r="SH261" s="224"/>
      <c r="SI261" s="224"/>
      <c r="SJ261" s="335"/>
      <c r="SK261" s="335"/>
      <c r="SL261" s="224"/>
      <c r="SM261" s="372"/>
      <c r="SN261" s="372"/>
      <c r="SO261" s="333"/>
      <c r="SP261" s="334"/>
      <c r="SQ261" s="372"/>
      <c r="SR261" s="224"/>
      <c r="SS261" s="224"/>
      <c r="ST261" s="335"/>
      <c r="SU261" s="335"/>
      <c r="SV261" s="224"/>
      <c r="SW261" s="372"/>
      <c r="SX261" s="372"/>
      <c r="SY261" s="333"/>
      <c r="SZ261" s="334"/>
      <c r="TA261" s="372"/>
      <c r="TB261" s="224"/>
      <c r="TC261" s="224"/>
      <c r="TD261" s="335"/>
      <c r="TE261" s="335"/>
      <c r="TF261" s="224"/>
      <c r="TG261" s="372"/>
      <c r="TH261" s="372"/>
      <c r="TI261" s="333"/>
      <c r="TJ261" s="334"/>
      <c r="TK261" s="372"/>
      <c r="TL261" s="224"/>
      <c r="TM261" s="224"/>
      <c r="TN261" s="335"/>
      <c r="TO261" s="335"/>
      <c r="TP261" s="224"/>
      <c r="TQ261" s="372"/>
      <c r="TR261" s="372"/>
      <c r="TS261" s="333"/>
      <c r="TT261" s="334"/>
      <c r="TU261" s="372"/>
      <c r="TV261" s="224"/>
      <c r="TW261" s="224"/>
      <c r="TX261" s="335"/>
      <c r="TY261" s="335"/>
      <c r="TZ261" s="224"/>
      <c r="UA261" s="372"/>
      <c r="UB261" s="372"/>
      <c r="UC261" s="333"/>
      <c r="UD261" s="334"/>
      <c r="UE261" s="372"/>
      <c r="UF261" s="224"/>
      <c r="UG261" s="224"/>
      <c r="UH261" s="335"/>
      <c r="UI261" s="335"/>
      <c r="UJ261" s="224"/>
      <c r="UK261" s="372"/>
      <c r="UL261" s="372"/>
      <c r="UM261" s="333"/>
      <c r="UN261" s="334"/>
      <c r="UO261" s="372"/>
      <c r="UP261" s="224"/>
      <c r="UQ261" s="224"/>
      <c r="UR261" s="335"/>
      <c r="US261" s="335"/>
      <c r="UT261" s="224"/>
      <c r="UU261" s="372"/>
      <c r="UV261" s="372"/>
      <c r="UW261" s="333"/>
      <c r="UX261" s="334"/>
      <c r="UY261" s="372"/>
      <c r="UZ261" s="224"/>
      <c r="VA261" s="224"/>
      <c r="VB261" s="335"/>
      <c r="VC261" s="335"/>
      <c r="VD261" s="224"/>
      <c r="VE261" s="372"/>
      <c r="VF261" s="372"/>
      <c r="VG261" s="333"/>
      <c r="VH261" s="334"/>
      <c r="VI261" s="372"/>
      <c r="VJ261" s="224"/>
      <c r="VK261" s="224"/>
      <c r="VL261" s="335"/>
      <c r="VM261" s="335"/>
      <c r="VN261" s="224"/>
      <c r="VO261" s="372"/>
      <c r="VP261" s="372"/>
      <c r="VQ261" s="333"/>
      <c r="VR261" s="334"/>
      <c r="VS261" s="372"/>
      <c r="VT261" s="224"/>
      <c r="VU261" s="224"/>
      <c r="VV261" s="335"/>
      <c r="VW261" s="335"/>
      <c r="VX261" s="224"/>
      <c r="VY261" s="372"/>
      <c r="VZ261" s="372"/>
      <c r="WA261" s="333"/>
      <c r="WB261" s="334"/>
      <c r="WC261" s="372"/>
      <c r="WD261" s="224"/>
      <c r="WE261" s="224"/>
      <c r="WF261" s="335"/>
      <c r="WG261" s="335"/>
      <c r="WH261" s="224"/>
      <c r="WI261" s="372"/>
      <c r="WJ261" s="372"/>
      <c r="WK261" s="333"/>
      <c r="WL261" s="334"/>
      <c r="WM261" s="372"/>
      <c r="WN261" s="224"/>
      <c r="WO261" s="224"/>
      <c r="WP261" s="335"/>
      <c r="WQ261" s="335"/>
      <c r="WR261" s="224"/>
      <c r="WS261" s="372"/>
      <c r="WT261" s="372"/>
      <c r="WU261" s="333"/>
      <c r="WV261" s="334"/>
      <c r="WW261" s="372"/>
      <c r="WX261" s="224"/>
      <c r="WY261" s="224"/>
      <c r="WZ261" s="335"/>
      <c r="XA261" s="335"/>
      <c r="XB261" s="224"/>
      <c r="XC261" s="372"/>
      <c r="XD261" s="372"/>
      <c r="XE261" s="333"/>
      <c r="XF261" s="334"/>
      <c r="XG261" s="372"/>
      <c r="XH261" s="224"/>
      <c r="XI261" s="224"/>
      <c r="XJ261" s="335"/>
      <c r="XK261" s="335"/>
      <c r="XL261" s="224"/>
      <c r="XM261" s="372"/>
      <c r="XN261" s="372"/>
      <c r="XO261" s="333"/>
      <c r="XP261" s="334"/>
      <c r="XQ261" s="372"/>
      <c r="XR261" s="224"/>
      <c r="XS261" s="224"/>
      <c r="XT261" s="335"/>
      <c r="XU261" s="335"/>
      <c r="XV261" s="224"/>
      <c r="XW261" s="372"/>
      <c r="XX261" s="372"/>
      <c r="XY261" s="333"/>
      <c r="XZ261" s="334"/>
      <c r="YA261" s="372"/>
      <c r="YB261" s="224"/>
      <c r="YC261" s="224"/>
      <c r="YD261" s="335"/>
      <c r="YE261" s="335"/>
      <c r="YF261" s="224"/>
      <c r="YG261" s="372"/>
      <c r="YH261" s="372"/>
      <c r="YI261" s="333"/>
      <c r="YJ261" s="334"/>
      <c r="YK261" s="372"/>
      <c r="YL261" s="224"/>
      <c r="YM261" s="224"/>
      <c r="YN261" s="335"/>
      <c r="YO261" s="335"/>
      <c r="YP261" s="224"/>
      <c r="YQ261" s="372"/>
      <c r="YR261" s="372"/>
      <c r="YS261" s="333"/>
      <c r="YT261" s="334"/>
      <c r="YU261" s="372"/>
      <c r="YV261" s="224"/>
      <c r="YW261" s="224"/>
      <c r="YX261" s="335"/>
      <c r="YY261" s="335"/>
      <c r="YZ261" s="224"/>
      <c r="ZA261" s="372"/>
      <c r="ZB261" s="372"/>
      <c r="ZC261" s="333"/>
      <c r="ZD261" s="334"/>
      <c r="ZE261" s="372"/>
      <c r="ZF261" s="224"/>
      <c r="ZG261" s="224"/>
      <c r="ZH261" s="335"/>
      <c r="ZI261" s="335"/>
      <c r="ZJ261" s="224"/>
      <c r="ZK261" s="372"/>
      <c r="ZL261" s="372"/>
      <c r="ZM261" s="333"/>
      <c r="ZN261" s="334"/>
      <c r="ZO261" s="372"/>
      <c r="ZP261" s="224"/>
      <c r="ZQ261" s="224"/>
      <c r="ZR261" s="335"/>
      <c r="ZS261" s="335"/>
      <c r="ZT261" s="224"/>
      <c r="ZU261" s="372"/>
      <c r="ZV261" s="372"/>
      <c r="ZW261" s="333"/>
      <c r="ZX261" s="334"/>
      <c r="ZY261" s="372"/>
      <c r="ZZ261" s="224"/>
      <c r="AAA261" s="224"/>
      <c r="AAB261" s="335"/>
      <c r="AAC261" s="335"/>
      <c r="AAD261" s="224"/>
      <c r="AAE261" s="372"/>
      <c r="AAF261" s="372"/>
      <c r="AAG261" s="333"/>
      <c r="AAH261" s="334"/>
      <c r="AAI261" s="372"/>
      <c r="AAJ261" s="224"/>
      <c r="AAK261" s="224"/>
      <c r="AAL261" s="335"/>
      <c r="AAM261" s="335"/>
      <c r="AAN261" s="224"/>
      <c r="AAO261" s="372"/>
      <c r="AAP261" s="372"/>
      <c r="AAQ261" s="333"/>
      <c r="AAR261" s="334"/>
      <c r="AAS261" s="372"/>
      <c r="AAT261" s="224"/>
      <c r="AAU261" s="224"/>
      <c r="AAV261" s="335"/>
      <c r="AAW261" s="335"/>
      <c r="AAX261" s="224"/>
      <c r="AAY261" s="372"/>
      <c r="AAZ261" s="372"/>
      <c r="ABA261" s="333"/>
      <c r="ABB261" s="334"/>
      <c r="ABC261" s="372"/>
      <c r="ABD261" s="224"/>
      <c r="ABE261" s="224"/>
      <c r="ABF261" s="335"/>
      <c r="ABG261" s="335"/>
      <c r="ABH261" s="224"/>
      <c r="ABI261" s="372"/>
      <c r="ABJ261" s="372"/>
      <c r="ABK261" s="333"/>
      <c r="ABL261" s="334"/>
      <c r="ABM261" s="372"/>
      <c r="ABN261" s="224"/>
      <c r="ABO261" s="224"/>
      <c r="ABP261" s="335"/>
      <c r="ABQ261" s="335"/>
      <c r="ABR261" s="224"/>
      <c r="ABS261" s="372"/>
      <c r="ABT261" s="372"/>
      <c r="ABU261" s="333"/>
      <c r="ABV261" s="334"/>
      <c r="ABW261" s="372"/>
      <c r="ABX261" s="224"/>
      <c r="ABY261" s="224"/>
      <c r="ABZ261" s="335"/>
      <c r="ACA261" s="335"/>
      <c r="ACB261" s="224"/>
      <c r="ACC261" s="372"/>
      <c r="ACD261" s="372"/>
      <c r="ACE261" s="333"/>
      <c r="ACF261" s="334"/>
      <c r="ACG261" s="372"/>
      <c r="ACH261" s="224"/>
      <c r="ACI261" s="224"/>
      <c r="ACJ261" s="335"/>
      <c r="ACK261" s="335"/>
      <c r="ACL261" s="224"/>
      <c r="ACM261" s="372"/>
      <c r="ACN261" s="372"/>
      <c r="ACO261" s="333"/>
      <c r="ACP261" s="334"/>
      <c r="ACQ261" s="372"/>
      <c r="ACR261" s="224"/>
      <c r="ACS261" s="224"/>
      <c r="ACT261" s="335"/>
      <c r="ACU261" s="335"/>
      <c r="ACV261" s="224"/>
      <c r="ACW261" s="372"/>
      <c r="ACX261" s="372"/>
      <c r="ACY261" s="333"/>
      <c r="ACZ261" s="334"/>
      <c r="ADA261" s="372"/>
      <c r="ADB261" s="224"/>
      <c r="ADC261" s="224"/>
      <c r="ADD261" s="335"/>
      <c r="ADE261" s="335"/>
      <c r="ADF261" s="224"/>
      <c r="ADG261" s="372"/>
      <c r="ADH261" s="372"/>
      <c r="ADI261" s="333"/>
      <c r="ADJ261" s="334"/>
      <c r="ADK261" s="372"/>
      <c r="ADL261" s="224"/>
      <c r="ADM261" s="224"/>
      <c r="ADN261" s="335"/>
      <c r="ADO261" s="335"/>
      <c r="ADP261" s="224"/>
      <c r="ADQ261" s="372"/>
      <c r="ADR261" s="372"/>
      <c r="ADS261" s="333"/>
      <c r="ADT261" s="334"/>
      <c r="ADU261" s="372"/>
      <c r="ADV261" s="224"/>
      <c r="ADW261" s="224"/>
      <c r="ADX261" s="335"/>
      <c r="ADY261" s="335"/>
      <c r="ADZ261" s="224"/>
      <c r="AEA261" s="372"/>
      <c r="AEB261" s="372"/>
      <c r="AEC261" s="333"/>
      <c r="AED261" s="334"/>
      <c r="AEE261" s="372"/>
      <c r="AEF261" s="224"/>
      <c r="AEG261" s="224"/>
      <c r="AEH261" s="335"/>
      <c r="AEI261" s="335"/>
      <c r="AEJ261" s="224"/>
      <c r="AEK261" s="372"/>
      <c r="AEL261" s="372"/>
      <c r="AEM261" s="333"/>
      <c r="AEN261" s="334"/>
      <c r="AEO261" s="372"/>
      <c r="AEP261" s="224"/>
      <c r="AEQ261" s="224"/>
      <c r="AER261" s="335"/>
      <c r="AES261" s="335"/>
      <c r="AET261" s="224"/>
      <c r="AEU261" s="372"/>
      <c r="AEV261" s="372"/>
      <c r="AEW261" s="333"/>
      <c r="AEX261" s="334"/>
      <c r="AEY261" s="372"/>
      <c r="AEZ261" s="224"/>
      <c r="AFA261" s="224"/>
      <c r="AFB261" s="335"/>
      <c r="AFC261" s="335"/>
      <c r="AFD261" s="224"/>
      <c r="AFE261" s="372"/>
      <c r="AFF261" s="372"/>
      <c r="AFG261" s="333"/>
      <c r="AFH261" s="334"/>
      <c r="AFI261" s="372"/>
      <c r="AFJ261" s="224"/>
      <c r="AFK261" s="224"/>
      <c r="AFL261" s="335"/>
      <c r="AFM261" s="335"/>
      <c r="AFN261" s="224"/>
      <c r="AFO261" s="372"/>
      <c r="AFP261" s="372"/>
      <c r="AFQ261" s="333"/>
      <c r="AFR261" s="334"/>
      <c r="AFS261" s="372"/>
      <c r="AFT261" s="224"/>
      <c r="AFU261" s="224"/>
      <c r="AFV261" s="335"/>
      <c r="AFW261" s="335"/>
      <c r="AFX261" s="224"/>
      <c r="AFY261" s="372"/>
      <c r="AFZ261" s="372"/>
      <c r="AGA261" s="333"/>
      <c r="AGB261" s="334"/>
      <c r="AGC261" s="372"/>
      <c r="AGD261" s="224"/>
      <c r="AGE261" s="224"/>
      <c r="AGF261" s="335"/>
      <c r="AGG261" s="335"/>
      <c r="AGH261" s="224"/>
      <c r="AGI261" s="372"/>
      <c r="AGJ261" s="372"/>
      <c r="AGK261" s="333"/>
      <c r="AGL261" s="334"/>
      <c r="AGM261" s="372"/>
      <c r="AGN261" s="224"/>
      <c r="AGO261" s="224"/>
      <c r="AGP261" s="335"/>
      <c r="AGQ261" s="335"/>
      <c r="AGR261" s="224"/>
      <c r="AGS261" s="372"/>
      <c r="AGT261" s="372"/>
      <c r="AGU261" s="333"/>
      <c r="AGV261" s="334"/>
      <c r="AGW261" s="372"/>
      <c r="AGX261" s="224"/>
      <c r="AGY261" s="224"/>
      <c r="AGZ261" s="335"/>
      <c r="AHA261" s="335"/>
      <c r="AHB261" s="224"/>
      <c r="AHC261" s="372"/>
      <c r="AHD261" s="372"/>
      <c r="AHE261" s="333"/>
      <c r="AHF261" s="334"/>
      <c r="AHG261" s="372"/>
      <c r="AHH261" s="224"/>
      <c r="AHI261" s="224"/>
      <c r="AHJ261" s="335"/>
      <c r="AHK261" s="335"/>
      <c r="AHL261" s="224"/>
      <c r="AHM261" s="372"/>
      <c r="AHN261" s="372"/>
      <c r="AHO261" s="333"/>
      <c r="AHP261" s="334"/>
      <c r="AHQ261" s="372"/>
      <c r="AHR261" s="224"/>
      <c r="AHS261" s="224"/>
      <c r="AHT261" s="335"/>
      <c r="AHU261" s="335"/>
      <c r="AHV261" s="224"/>
      <c r="AHW261" s="372"/>
      <c r="AHX261" s="372"/>
      <c r="AHY261" s="333"/>
      <c r="AHZ261" s="334"/>
      <c r="AIA261" s="372"/>
      <c r="AIB261" s="224"/>
      <c r="AIC261" s="224"/>
      <c r="AID261" s="335"/>
      <c r="AIE261" s="335"/>
      <c r="AIF261" s="224"/>
      <c r="AIG261" s="372"/>
      <c r="AIH261" s="372"/>
      <c r="AII261" s="333"/>
      <c r="AIJ261" s="334"/>
      <c r="AIK261" s="372"/>
      <c r="AIL261" s="224"/>
      <c r="AIM261" s="224"/>
      <c r="AIN261" s="335"/>
      <c r="AIO261" s="335"/>
      <c r="AIP261" s="224"/>
      <c r="AIQ261" s="372"/>
      <c r="AIR261" s="372"/>
      <c r="AIS261" s="333"/>
      <c r="AIT261" s="334"/>
      <c r="AIU261" s="372"/>
      <c r="AIV261" s="224"/>
      <c r="AIW261" s="224"/>
      <c r="AIX261" s="335"/>
      <c r="AIY261" s="335"/>
      <c r="AIZ261" s="224"/>
      <c r="AJA261" s="372"/>
      <c r="AJB261" s="372"/>
      <c r="AJC261" s="333"/>
      <c r="AJD261" s="334"/>
      <c r="AJE261" s="372"/>
      <c r="AJF261" s="224"/>
      <c r="AJG261" s="224"/>
      <c r="AJH261" s="335"/>
      <c r="AJI261" s="335"/>
      <c r="AJJ261" s="224"/>
      <c r="AJK261" s="372"/>
      <c r="AJL261" s="372"/>
      <c r="AJM261" s="333"/>
      <c r="AJN261" s="334"/>
      <c r="AJO261" s="372"/>
      <c r="AJP261" s="224"/>
      <c r="AJQ261" s="224"/>
      <c r="AJR261" s="335"/>
      <c r="AJS261" s="335"/>
      <c r="AJT261" s="224"/>
      <c r="AJU261" s="372"/>
      <c r="AJV261" s="372"/>
      <c r="AJW261" s="333"/>
      <c r="AJX261" s="334"/>
      <c r="AJY261" s="372"/>
      <c r="AJZ261" s="224"/>
      <c r="AKA261" s="224"/>
      <c r="AKB261" s="335"/>
      <c r="AKC261" s="335"/>
      <c r="AKD261" s="224"/>
      <c r="AKE261" s="372"/>
      <c r="AKF261" s="372"/>
      <c r="AKG261" s="333"/>
      <c r="AKH261" s="334"/>
      <c r="AKI261" s="372"/>
      <c r="AKJ261" s="224"/>
      <c r="AKK261" s="224"/>
      <c r="AKL261" s="335"/>
      <c r="AKM261" s="335"/>
      <c r="AKN261" s="224"/>
      <c r="AKO261" s="372"/>
      <c r="AKP261" s="372"/>
      <c r="AKQ261" s="333"/>
      <c r="AKR261" s="334"/>
      <c r="AKS261" s="372"/>
      <c r="AKT261" s="224"/>
      <c r="AKU261" s="224"/>
      <c r="AKV261" s="335"/>
      <c r="AKW261" s="335"/>
      <c r="AKX261" s="224"/>
      <c r="AKY261" s="372"/>
      <c r="AKZ261" s="372"/>
      <c r="ALA261" s="333"/>
      <c r="ALB261" s="334"/>
      <c r="ALC261" s="372"/>
      <c r="ALD261" s="224"/>
      <c r="ALE261" s="224"/>
      <c r="ALF261" s="335"/>
      <c r="ALG261" s="335"/>
      <c r="ALH261" s="224"/>
      <c r="ALI261" s="372"/>
      <c r="ALJ261" s="372"/>
      <c r="ALK261" s="333"/>
      <c r="ALL261" s="334"/>
      <c r="ALM261" s="372"/>
      <c r="ALN261" s="224"/>
      <c r="ALO261" s="224"/>
      <c r="ALP261" s="335"/>
      <c r="ALQ261" s="335"/>
      <c r="ALR261" s="224"/>
      <c r="ALS261" s="372"/>
      <c r="ALT261" s="372"/>
      <c r="ALU261" s="333"/>
      <c r="ALV261" s="334"/>
      <c r="ALW261" s="372"/>
      <c r="ALX261" s="224"/>
      <c r="ALY261" s="224"/>
      <c r="ALZ261" s="335"/>
      <c r="AMA261" s="335"/>
      <c r="AMB261" s="224"/>
      <c r="AMC261" s="372"/>
      <c r="AMD261" s="372"/>
      <c r="AME261" s="333"/>
      <c r="AMF261" s="334"/>
      <c r="AMG261" s="372"/>
      <c r="AMH261" s="224"/>
      <c r="AMI261" s="224"/>
      <c r="AMJ261" s="335"/>
      <c r="AMK261" s="335"/>
      <c r="AML261" s="224"/>
      <c r="AMM261" s="372"/>
      <c r="AMN261" s="372"/>
      <c r="AMO261" s="333"/>
      <c r="AMP261" s="334"/>
      <c r="AMQ261" s="372"/>
      <c r="AMR261" s="224"/>
      <c r="AMS261" s="224"/>
      <c r="AMT261" s="335"/>
      <c r="AMU261" s="335"/>
      <c r="AMV261" s="224"/>
      <c r="AMW261" s="372"/>
      <c r="AMX261" s="372"/>
      <c r="AMY261" s="333"/>
      <c r="AMZ261" s="334"/>
      <c r="ANA261" s="372"/>
      <c r="ANB261" s="224"/>
      <c r="ANC261" s="224"/>
      <c r="AND261" s="335"/>
      <c r="ANE261" s="335"/>
      <c r="ANF261" s="224"/>
      <c r="ANG261" s="372"/>
      <c r="ANH261" s="372"/>
      <c r="ANI261" s="333"/>
      <c r="ANJ261" s="334"/>
      <c r="ANK261" s="372"/>
      <c r="ANL261" s="224"/>
      <c r="ANM261" s="224"/>
      <c r="ANN261" s="335"/>
      <c r="ANO261" s="335"/>
      <c r="ANP261" s="224"/>
      <c r="ANQ261" s="372"/>
      <c r="ANR261" s="372"/>
      <c r="ANS261" s="333"/>
      <c r="ANT261" s="334"/>
      <c r="ANU261" s="372"/>
      <c r="ANV261" s="224"/>
      <c r="ANW261" s="224"/>
      <c r="ANX261" s="335"/>
      <c r="ANY261" s="335"/>
      <c r="ANZ261" s="224"/>
      <c r="AOA261" s="372"/>
      <c r="AOB261" s="372"/>
      <c r="AOC261" s="333"/>
      <c r="AOD261" s="334"/>
      <c r="AOE261" s="372"/>
      <c r="AOF261" s="224"/>
      <c r="AOG261" s="224"/>
      <c r="AOH261" s="335"/>
      <c r="AOI261" s="335"/>
      <c r="AOJ261" s="224"/>
      <c r="AOK261" s="372"/>
      <c r="AOL261" s="372"/>
      <c r="AOM261" s="333"/>
      <c r="AON261" s="334"/>
      <c r="AOO261" s="372"/>
      <c r="AOP261" s="224"/>
      <c r="AOQ261" s="224"/>
      <c r="AOR261" s="335"/>
      <c r="AOS261" s="335"/>
      <c r="AOT261" s="224"/>
      <c r="AOU261" s="372"/>
      <c r="AOV261" s="372"/>
      <c r="AOW261" s="333"/>
      <c r="AOX261" s="334"/>
      <c r="AOY261" s="372"/>
      <c r="AOZ261" s="224"/>
      <c r="APA261" s="224"/>
      <c r="APB261" s="335"/>
      <c r="APC261" s="335"/>
      <c r="APD261" s="224"/>
      <c r="APE261" s="372"/>
      <c r="APF261" s="372"/>
      <c r="APG261" s="333"/>
      <c r="APH261" s="334"/>
      <c r="API261" s="372"/>
      <c r="APJ261" s="224"/>
      <c r="APK261" s="224"/>
      <c r="APL261" s="335"/>
      <c r="APM261" s="335"/>
      <c r="APN261" s="224"/>
      <c r="APO261" s="372"/>
      <c r="APP261" s="372"/>
      <c r="APQ261" s="333"/>
      <c r="APR261" s="334"/>
      <c r="APS261" s="372"/>
      <c r="APT261" s="224"/>
      <c r="APU261" s="224"/>
      <c r="APV261" s="335"/>
      <c r="APW261" s="335"/>
      <c r="APX261" s="224"/>
      <c r="APY261" s="372"/>
      <c r="APZ261" s="372"/>
      <c r="AQA261" s="333"/>
      <c r="AQB261" s="334"/>
      <c r="AQC261" s="372"/>
      <c r="AQD261" s="224"/>
      <c r="AQE261" s="224"/>
      <c r="AQF261" s="335"/>
      <c r="AQG261" s="335"/>
      <c r="AQH261" s="224"/>
      <c r="AQI261" s="372"/>
      <c r="AQJ261" s="372"/>
      <c r="AQK261" s="333"/>
      <c r="AQL261" s="334"/>
      <c r="AQM261" s="372"/>
      <c r="AQN261" s="224"/>
      <c r="AQO261" s="224"/>
      <c r="AQP261" s="335"/>
      <c r="AQQ261" s="335"/>
      <c r="AQR261" s="224"/>
      <c r="AQS261" s="372"/>
      <c r="AQT261" s="372"/>
      <c r="AQU261" s="333"/>
      <c r="AQV261" s="334"/>
      <c r="AQW261" s="372"/>
      <c r="AQX261" s="224"/>
      <c r="AQY261" s="224"/>
      <c r="AQZ261" s="335"/>
      <c r="ARA261" s="335"/>
      <c r="ARB261" s="224"/>
      <c r="ARC261" s="372"/>
      <c r="ARD261" s="372"/>
      <c r="ARE261" s="333"/>
      <c r="ARF261" s="334"/>
      <c r="ARG261" s="372"/>
      <c r="ARH261" s="224"/>
      <c r="ARI261" s="224"/>
      <c r="ARJ261" s="335"/>
      <c r="ARK261" s="335"/>
      <c r="ARL261" s="224"/>
      <c r="ARM261" s="372"/>
      <c r="ARN261" s="372"/>
      <c r="ARO261" s="333"/>
      <c r="ARP261" s="334"/>
      <c r="ARQ261" s="372"/>
      <c r="ARR261" s="224"/>
      <c r="ARS261" s="224"/>
      <c r="ART261" s="335"/>
      <c r="ARU261" s="335"/>
      <c r="ARV261" s="224"/>
      <c r="ARW261" s="372"/>
      <c r="ARX261" s="372"/>
      <c r="ARY261" s="333"/>
      <c r="ARZ261" s="334"/>
      <c r="ASA261" s="372"/>
      <c r="ASB261" s="224"/>
      <c r="ASC261" s="224"/>
      <c r="ASD261" s="335"/>
      <c r="ASE261" s="335"/>
      <c r="ASF261" s="224"/>
      <c r="ASG261" s="372"/>
      <c r="ASH261" s="372"/>
      <c r="ASI261" s="333"/>
      <c r="ASJ261" s="334"/>
      <c r="ASK261" s="372"/>
      <c r="ASL261" s="224"/>
      <c r="ASM261" s="224"/>
      <c r="ASN261" s="335"/>
      <c r="ASO261" s="335"/>
      <c r="ASP261" s="224"/>
      <c r="ASQ261" s="372"/>
      <c r="ASR261" s="372"/>
      <c r="ASS261" s="333"/>
      <c r="AST261" s="334"/>
      <c r="ASU261" s="372"/>
      <c r="ASV261" s="224"/>
      <c r="ASW261" s="224"/>
      <c r="ASX261" s="335"/>
      <c r="ASY261" s="335"/>
      <c r="ASZ261" s="224"/>
      <c r="ATA261" s="372"/>
      <c r="ATB261" s="372"/>
      <c r="ATC261" s="333"/>
      <c r="ATD261" s="334"/>
      <c r="ATE261" s="372"/>
      <c r="ATF261" s="224"/>
      <c r="ATG261" s="224"/>
      <c r="ATH261" s="335"/>
      <c r="ATI261" s="335"/>
      <c r="ATJ261" s="224"/>
      <c r="ATK261" s="372"/>
      <c r="ATL261" s="372"/>
      <c r="ATM261" s="333"/>
      <c r="ATN261" s="334"/>
      <c r="ATO261" s="372"/>
      <c r="ATP261" s="224"/>
      <c r="ATQ261" s="224"/>
      <c r="ATR261" s="335"/>
      <c r="ATS261" s="335"/>
      <c r="ATT261" s="224"/>
      <c r="ATU261" s="372"/>
      <c r="ATV261" s="372"/>
      <c r="ATW261" s="333"/>
      <c r="ATX261" s="334"/>
      <c r="ATY261" s="372"/>
      <c r="ATZ261" s="224"/>
      <c r="AUA261" s="224"/>
      <c r="AUB261" s="335"/>
      <c r="AUC261" s="335"/>
      <c r="AUD261" s="224"/>
      <c r="AUE261" s="372"/>
      <c r="AUF261" s="372"/>
      <c r="AUG261" s="333"/>
      <c r="AUH261" s="334"/>
      <c r="AUI261" s="372"/>
      <c r="AUJ261" s="224"/>
      <c r="AUK261" s="224"/>
      <c r="AUL261" s="335"/>
      <c r="AUM261" s="335"/>
      <c r="AUN261" s="224"/>
      <c r="AUO261" s="372"/>
      <c r="AUP261" s="372"/>
      <c r="AUQ261" s="333"/>
      <c r="AUR261" s="334"/>
      <c r="AUS261" s="372"/>
      <c r="AUT261" s="224"/>
      <c r="AUU261" s="224"/>
      <c r="AUV261" s="335"/>
      <c r="AUW261" s="335"/>
      <c r="AUX261" s="224"/>
      <c r="AUY261" s="372"/>
      <c r="AUZ261" s="372"/>
      <c r="AVA261" s="333"/>
      <c r="AVB261" s="334"/>
      <c r="AVC261" s="372"/>
      <c r="AVD261" s="224"/>
      <c r="AVE261" s="224"/>
      <c r="AVF261" s="335"/>
      <c r="AVG261" s="335"/>
      <c r="AVH261" s="224"/>
      <c r="AVI261" s="372"/>
      <c r="AVJ261" s="372"/>
      <c r="AVK261" s="333"/>
      <c r="AVL261" s="334"/>
      <c r="AVM261" s="372"/>
      <c r="AVN261" s="224"/>
      <c r="AVO261" s="224"/>
      <c r="AVP261" s="335"/>
      <c r="AVQ261" s="335"/>
      <c r="AVR261" s="224"/>
      <c r="AVS261" s="372"/>
      <c r="AVT261" s="372"/>
      <c r="AVU261" s="333"/>
      <c r="AVV261" s="334"/>
      <c r="AVW261" s="372"/>
      <c r="AVX261" s="224"/>
      <c r="AVY261" s="224"/>
      <c r="AVZ261" s="335"/>
      <c r="AWA261" s="335"/>
      <c r="AWB261" s="224"/>
      <c r="AWC261" s="372"/>
      <c r="AWD261" s="372"/>
      <c r="AWE261" s="333"/>
      <c r="AWF261" s="334"/>
      <c r="AWG261" s="372"/>
      <c r="AWH261" s="224"/>
      <c r="AWI261" s="224"/>
      <c r="AWJ261" s="335"/>
      <c r="AWK261" s="335"/>
      <c r="AWL261" s="224"/>
      <c r="AWM261" s="372"/>
      <c r="AWN261" s="372"/>
      <c r="AWO261" s="333"/>
      <c r="AWP261" s="334"/>
      <c r="AWQ261" s="372"/>
      <c r="AWR261" s="224"/>
      <c r="AWS261" s="224"/>
      <c r="AWT261" s="335"/>
      <c r="AWU261" s="335"/>
      <c r="AWV261" s="224"/>
      <c r="AWW261" s="372"/>
      <c r="AWX261" s="372"/>
      <c r="AWY261" s="333"/>
      <c r="AWZ261" s="334"/>
      <c r="AXA261" s="372"/>
      <c r="AXB261" s="224"/>
      <c r="AXC261" s="224"/>
      <c r="AXD261" s="335"/>
      <c r="AXE261" s="335"/>
      <c r="AXF261" s="224"/>
      <c r="AXG261" s="372"/>
      <c r="AXH261" s="372"/>
      <c r="AXI261" s="333"/>
      <c r="AXJ261" s="334"/>
      <c r="AXK261" s="372"/>
      <c r="AXL261" s="224"/>
      <c r="AXM261" s="224"/>
      <c r="AXN261" s="335"/>
      <c r="AXO261" s="335"/>
      <c r="AXP261" s="224"/>
      <c r="AXQ261" s="372"/>
      <c r="AXR261" s="372"/>
      <c r="AXS261" s="333"/>
      <c r="AXT261" s="334"/>
      <c r="AXU261" s="372"/>
      <c r="AXV261" s="224"/>
      <c r="AXW261" s="224"/>
      <c r="AXX261" s="335"/>
      <c r="AXY261" s="335"/>
      <c r="AXZ261" s="224"/>
      <c r="AYA261" s="372"/>
      <c r="AYB261" s="372"/>
      <c r="AYC261" s="333"/>
      <c r="AYD261" s="334"/>
      <c r="AYE261" s="372"/>
      <c r="AYF261" s="224"/>
      <c r="AYG261" s="224"/>
      <c r="AYH261" s="335"/>
      <c r="AYI261" s="335"/>
      <c r="AYJ261" s="224"/>
      <c r="AYK261" s="372"/>
      <c r="AYL261" s="372"/>
      <c r="AYM261" s="333"/>
      <c r="AYN261" s="334"/>
      <c r="AYO261" s="372"/>
      <c r="AYP261" s="224"/>
      <c r="AYQ261" s="224"/>
      <c r="AYR261" s="335"/>
      <c r="AYS261" s="335"/>
      <c r="AYT261" s="224"/>
      <c r="AYU261" s="372"/>
      <c r="AYV261" s="372"/>
      <c r="AYW261" s="333"/>
      <c r="AYX261" s="334"/>
      <c r="AYY261" s="372"/>
      <c r="AYZ261" s="224"/>
      <c r="AZA261" s="224"/>
      <c r="AZB261" s="335"/>
      <c r="AZC261" s="335"/>
      <c r="AZD261" s="224"/>
      <c r="AZE261" s="372"/>
      <c r="AZF261" s="372"/>
      <c r="AZG261" s="333"/>
      <c r="AZH261" s="334"/>
      <c r="AZI261" s="372"/>
      <c r="AZJ261" s="224"/>
      <c r="AZK261" s="224"/>
      <c r="AZL261" s="335"/>
      <c r="AZM261" s="335"/>
      <c r="AZN261" s="224"/>
      <c r="AZO261" s="372"/>
      <c r="AZP261" s="372"/>
      <c r="AZQ261" s="333"/>
      <c r="AZR261" s="334"/>
      <c r="AZS261" s="372"/>
      <c r="AZT261" s="224"/>
      <c r="AZU261" s="224"/>
      <c r="AZV261" s="335"/>
      <c r="AZW261" s="335"/>
      <c r="AZX261" s="224"/>
      <c r="AZY261" s="372"/>
      <c r="AZZ261" s="372"/>
      <c r="BAA261" s="333"/>
      <c r="BAB261" s="334"/>
      <c r="BAC261" s="372"/>
      <c r="BAD261" s="224"/>
      <c r="BAE261" s="224"/>
      <c r="BAF261" s="335"/>
      <c r="BAG261" s="335"/>
      <c r="BAH261" s="224"/>
      <c r="BAI261" s="372"/>
      <c r="BAJ261" s="372"/>
      <c r="BAK261" s="333"/>
      <c r="BAL261" s="334"/>
      <c r="BAM261" s="372"/>
      <c r="BAN261" s="224"/>
      <c r="BAO261" s="224"/>
      <c r="BAP261" s="335"/>
      <c r="BAQ261" s="335"/>
      <c r="BAR261" s="224"/>
      <c r="BAS261" s="372"/>
      <c r="BAT261" s="372"/>
      <c r="BAU261" s="333"/>
      <c r="BAV261" s="334"/>
      <c r="BAW261" s="372"/>
      <c r="BAX261" s="224"/>
      <c r="BAY261" s="224"/>
      <c r="BAZ261" s="335"/>
      <c r="BBA261" s="335"/>
      <c r="BBB261" s="224"/>
      <c r="BBC261" s="372"/>
      <c r="BBD261" s="372"/>
      <c r="BBE261" s="333"/>
      <c r="BBF261" s="334"/>
      <c r="BBG261" s="372"/>
      <c r="BBH261" s="224"/>
      <c r="BBI261" s="224"/>
      <c r="BBJ261" s="335"/>
      <c r="BBK261" s="335"/>
      <c r="BBL261" s="224"/>
      <c r="BBM261" s="372"/>
      <c r="BBN261" s="372"/>
      <c r="BBO261" s="333"/>
      <c r="BBP261" s="334"/>
      <c r="BBQ261" s="372"/>
      <c r="BBR261" s="224"/>
      <c r="BBS261" s="224"/>
      <c r="BBT261" s="335"/>
      <c r="BBU261" s="335"/>
      <c r="BBV261" s="224"/>
      <c r="BBW261" s="372"/>
      <c r="BBX261" s="372"/>
      <c r="BBY261" s="333"/>
      <c r="BBZ261" s="334"/>
      <c r="BCA261" s="372"/>
      <c r="BCB261" s="224"/>
      <c r="BCC261" s="224"/>
      <c r="BCD261" s="335"/>
      <c r="BCE261" s="335"/>
      <c r="BCF261" s="224"/>
      <c r="BCG261" s="372"/>
      <c r="BCH261" s="372"/>
      <c r="BCI261" s="333"/>
      <c r="BCJ261" s="334"/>
      <c r="BCK261" s="372"/>
      <c r="BCL261" s="224"/>
      <c r="BCM261" s="224"/>
      <c r="BCN261" s="335"/>
      <c r="BCO261" s="335"/>
      <c r="BCP261" s="224"/>
      <c r="BCQ261" s="372"/>
      <c r="BCR261" s="372"/>
      <c r="BCS261" s="333"/>
      <c r="BCT261" s="334"/>
      <c r="BCU261" s="372"/>
      <c r="BCV261" s="224"/>
      <c r="BCW261" s="224"/>
      <c r="BCX261" s="335"/>
      <c r="BCY261" s="335"/>
      <c r="BCZ261" s="224"/>
      <c r="BDA261" s="372"/>
      <c r="BDB261" s="372"/>
      <c r="BDC261" s="333"/>
      <c r="BDD261" s="334"/>
      <c r="BDE261" s="372"/>
      <c r="BDF261" s="224"/>
      <c r="BDG261" s="224"/>
      <c r="BDH261" s="335"/>
      <c r="BDI261" s="335"/>
      <c r="BDJ261" s="224"/>
      <c r="BDK261" s="372"/>
      <c r="BDL261" s="372"/>
      <c r="BDM261" s="333"/>
      <c r="BDN261" s="334"/>
      <c r="BDO261" s="372"/>
      <c r="BDP261" s="224"/>
      <c r="BDQ261" s="224"/>
      <c r="BDR261" s="335"/>
      <c r="BDS261" s="335"/>
      <c r="BDT261" s="224"/>
      <c r="BDU261" s="372"/>
      <c r="BDV261" s="372"/>
      <c r="BDW261" s="333"/>
      <c r="BDX261" s="334"/>
      <c r="BDY261" s="372"/>
      <c r="BDZ261" s="224"/>
      <c r="BEA261" s="224"/>
      <c r="BEB261" s="335"/>
      <c r="BEC261" s="335"/>
      <c r="BED261" s="224"/>
      <c r="BEE261" s="372"/>
      <c r="BEF261" s="372"/>
      <c r="BEG261" s="333"/>
      <c r="BEH261" s="334"/>
      <c r="BEI261" s="372"/>
      <c r="BEJ261" s="224"/>
      <c r="BEK261" s="224"/>
      <c r="BEL261" s="335"/>
      <c r="BEM261" s="335"/>
      <c r="BEN261" s="224"/>
      <c r="BEO261" s="372"/>
      <c r="BEP261" s="372"/>
      <c r="BEQ261" s="333"/>
      <c r="BER261" s="334"/>
      <c r="BES261" s="372"/>
      <c r="BET261" s="224"/>
      <c r="BEU261" s="224"/>
      <c r="BEV261" s="335"/>
      <c r="BEW261" s="335"/>
      <c r="BEX261" s="224"/>
      <c r="BEY261" s="372"/>
      <c r="BEZ261" s="372"/>
      <c r="BFA261" s="333"/>
      <c r="BFB261" s="334"/>
      <c r="BFC261" s="372"/>
      <c r="BFD261" s="224"/>
      <c r="BFE261" s="224"/>
      <c r="BFF261" s="335"/>
      <c r="BFG261" s="335"/>
      <c r="BFH261" s="224"/>
      <c r="BFI261" s="372"/>
      <c r="BFJ261" s="372"/>
      <c r="BFK261" s="333"/>
      <c r="BFL261" s="334"/>
      <c r="BFM261" s="372"/>
      <c r="BFN261" s="224"/>
      <c r="BFO261" s="224"/>
      <c r="BFP261" s="335"/>
      <c r="BFQ261" s="335"/>
      <c r="BFR261" s="224"/>
      <c r="BFS261" s="372"/>
      <c r="BFT261" s="372"/>
      <c r="BFU261" s="333"/>
      <c r="BFV261" s="334"/>
      <c r="BFW261" s="372"/>
      <c r="BFX261" s="224"/>
      <c r="BFY261" s="224"/>
      <c r="BFZ261" s="335"/>
      <c r="BGA261" s="335"/>
      <c r="BGB261" s="224"/>
      <c r="BGC261" s="372"/>
      <c r="BGD261" s="372"/>
      <c r="BGE261" s="333"/>
      <c r="BGF261" s="334"/>
      <c r="BGG261" s="372"/>
      <c r="BGH261" s="224"/>
      <c r="BGI261" s="224"/>
      <c r="BGJ261" s="335"/>
      <c r="BGK261" s="335"/>
      <c r="BGL261" s="224"/>
      <c r="BGM261" s="372"/>
      <c r="BGN261" s="372"/>
      <c r="BGO261" s="333"/>
      <c r="BGP261" s="334"/>
      <c r="BGQ261" s="372"/>
      <c r="BGR261" s="224"/>
      <c r="BGS261" s="224"/>
      <c r="BGT261" s="335"/>
      <c r="BGU261" s="335"/>
      <c r="BGV261" s="224"/>
      <c r="BGW261" s="372"/>
      <c r="BGX261" s="372"/>
      <c r="BGY261" s="333"/>
      <c r="BGZ261" s="334"/>
      <c r="BHA261" s="372"/>
      <c r="BHB261" s="224"/>
      <c r="BHC261" s="224"/>
      <c r="BHD261" s="335"/>
      <c r="BHE261" s="335"/>
      <c r="BHF261" s="224"/>
      <c r="BHG261" s="372"/>
      <c r="BHH261" s="372"/>
      <c r="BHI261" s="333"/>
      <c r="BHJ261" s="334"/>
      <c r="BHK261" s="372"/>
      <c r="BHL261" s="224"/>
      <c r="BHM261" s="224"/>
      <c r="BHN261" s="335"/>
      <c r="BHO261" s="335"/>
      <c r="BHP261" s="224"/>
      <c r="BHQ261" s="372"/>
      <c r="BHR261" s="372"/>
      <c r="BHS261" s="333"/>
      <c r="BHT261" s="334"/>
      <c r="BHU261" s="372"/>
      <c r="BHV261" s="224"/>
      <c r="BHW261" s="224"/>
      <c r="BHX261" s="335"/>
      <c r="BHY261" s="335"/>
      <c r="BHZ261" s="224"/>
      <c r="BIA261" s="372"/>
      <c r="BIB261" s="372"/>
      <c r="BIC261" s="333"/>
      <c r="BID261" s="334"/>
      <c r="BIE261" s="372"/>
      <c r="BIF261" s="224"/>
      <c r="BIG261" s="224"/>
      <c r="BIH261" s="335"/>
      <c r="BII261" s="335"/>
      <c r="BIJ261" s="224"/>
      <c r="BIK261" s="372"/>
      <c r="BIL261" s="372"/>
      <c r="BIM261" s="333"/>
      <c r="BIN261" s="334"/>
      <c r="BIO261" s="372"/>
      <c r="BIP261" s="224"/>
      <c r="BIQ261" s="224"/>
      <c r="BIR261" s="335"/>
      <c r="BIS261" s="335"/>
      <c r="BIT261" s="224"/>
      <c r="BIU261" s="372"/>
      <c r="BIV261" s="372"/>
      <c r="BIW261" s="333"/>
      <c r="BIX261" s="334"/>
      <c r="BIY261" s="372"/>
      <c r="BIZ261" s="224"/>
      <c r="BJA261" s="224"/>
      <c r="BJB261" s="335"/>
      <c r="BJC261" s="335"/>
      <c r="BJD261" s="224"/>
      <c r="BJE261" s="372"/>
      <c r="BJF261" s="372"/>
      <c r="BJG261" s="333"/>
      <c r="BJH261" s="334"/>
      <c r="BJI261" s="372"/>
      <c r="BJJ261" s="224"/>
      <c r="BJK261" s="224"/>
      <c r="BJL261" s="335"/>
      <c r="BJM261" s="335"/>
      <c r="BJN261" s="224"/>
      <c r="BJO261" s="372"/>
      <c r="BJP261" s="372"/>
      <c r="BJQ261" s="333"/>
      <c r="BJR261" s="334"/>
      <c r="BJS261" s="372"/>
      <c r="BJT261" s="224"/>
      <c r="BJU261" s="224"/>
      <c r="BJV261" s="335"/>
      <c r="BJW261" s="335"/>
      <c r="BJX261" s="224"/>
      <c r="BJY261" s="372"/>
      <c r="BJZ261" s="372"/>
      <c r="BKA261" s="333"/>
      <c r="BKB261" s="334"/>
      <c r="BKC261" s="372"/>
      <c r="BKD261" s="224"/>
      <c r="BKE261" s="224"/>
      <c r="BKF261" s="335"/>
      <c r="BKG261" s="335"/>
      <c r="BKH261" s="224"/>
      <c r="BKI261" s="372"/>
      <c r="BKJ261" s="372"/>
      <c r="BKK261" s="333"/>
      <c r="BKL261" s="334"/>
      <c r="BKM261" s="372"/>
      <c r="BKN261" s="224"/>
      <c r="BKO261" s="224"/>
      <c r="BKP261" s="335"/>
      <c r="BKQ261" s="335"/>
      <c r="BKR261" s="224"/>
      <c r="BKS261" s="372"/>
      <c r="BKT261" s="372"/>
      <c r="BKU261" s="333"/>
      <c r="BKV261" s="334"/>
      <c r="BKW261" s="372"/>
      <c r="BKX261" s="224"/>
      <c r="BKY261" s="224"/>
      <c r="BKZ261" s="335"/>
      <c r="BLA261" s="335"/>
      <c r="BLB261" s="224"/>
      <c r="BLC261" s="372"/>
      <c r="BLD261" s="372"/>
      <c r="BLE261" s="333"/>
      <c r="BLF261" s="334"/>
      <c r="BLG261" s="372"/>
      <c r="BLH261" s="224"/>
      <c r="BLI261" s="224"/>
      <c r="BLJ261" s="335"/>
      <c r="BLK261" s="335"/>
      <c r="BLL261" s="224"/>
      <c r="BLM261" s="372"/>
      <c r="BLN261" s="372"/>
      <c r="BLO261" s="333"/>
      <c r="BLP261" s="334"/>
      <c r="BLQ261" s="372"/>
      <c r="BLR261" s="224"/>
      <c r="BLS261" s="224"/>
      <c r="BLT261" s="335"/>
      <c r="BLU261" s="335"/>
      <c r="BLV261" s="224"/>
      <c r="BLW261" s="372"/>
      <c r="BLX261" s="372"/>
      <c r="BLY261" s="333"/>
      <c r="BLZ261" s="334"/>
      <c r="BMA261" s="372"/>
      <c r="BMB261" s="224"/>
      <c r="BMC261" s="224"/>
      <c r="BMD261" s="335"/>
      <c r="BME261" s="335"/>
      <c r="BMF261" s="224"/>
      <c r="BMG261" s="372"/>
      <c r="BMH261" s="372"/>
      <c r="BMI261" s="333"/>
      <c r="BMJ261" s="334"/>
      <c r="BMK261" s="372"/>
      <c r="BML261" s="224"/>
      <c r="BMM261" s="224"/>
      <c r="BMN261" s="335"/>
      <c r="BMO261" s="335"/>
      <c r="BMP261" s="224"/>
      <c r="BMQ261" s="372"/>
      <c r="BMR261" s="372"/>
      <c r="BMS261" s="333"/>
      <c r="BMT261" s="334"/>
      <c r="BMU261" s="372"/>
      <c r="BMV261" s="224"/>
      <c r="BMW261" s="224"/>
      <c r="BMX261" s="335"/>
      <c r="BMY261" s="335"/>
      <c r="BMZ261" s="224"/>
      <c r="BNA261" s="372"/>
      <c r="BNB261" s="372"/>
      <c r="BNC261" s="333"/>
      <c r="BND261" s="334"/>
      <c r="BNE261" s="372"/>
      <c r="BNF261" s="224"/>
      <c r="BNG261" s="224"/>
      <c r="BNH261" s="335"/>
      <c r="BNI261" s="335"/>
      <c r="BNJ261" s="224"/>
      <c r="BNK261" s="372"/>
      <c r="BNL261" s="372"/>
      <c r="BNM261" s="333"/>
      <c r="BNN261" s="334"/>
      <c r="BNO261" s="372"/>
      <c r="BNP261" s="224"/>
      <c r="BNQ261" s="224"/>
      <c r="BNR261" s="335"/>
      <c r="BNS261" s="335"/>
      <c r="BNT261" s="224"/>
      <c r="BNU261" s="372"/>
      <c r="BNV261" s="372"/>
      <c r="BNW261" s="333"/>
      <c r="BNX261" s="334"/>
      <c r="BNY261" s="372"/>
      <c r="BNZ261" s="224"/>
      <c r="BOA261" s="224"/>
      <c r="BOB261" s="335"/>
      <c r="BOC261" s="335"/>
      <c r="BOD261" s="224"/>
      <c r="BOE261" s="372"/>
      <c r="BOF261" s="372"/>
      <c r="BOG261" s="333"/>
      <c r="BOH261" s="334"/>
      <c r="BOI261" s="372"/>
      <c r="BOJ261" s="224"/>
      <c r="BOK261" s="224"/>
      <c r="BOL261" s="335"/>
      <c r="BOM261" s="335"/>
      <c r="BON261" s="224"/>
      <c r="BOO261" s="372"/>
      <c r="BOP261" s="372"/>
      <c r="BOQ261" s="333"/>
      <c r="BOR261" s="334"/>
      <c r="BOS261" s="372"/>
      <c r="BOT261" s="224"/>
      <c r="BOU261" s="224"/>
      <c r="BOV261" s="335"/>
      <c r="BOW261" s="335"/>
      <c r="BOX261" s="224"/>
      <c r="BOY261" s="372"/>
      <c r="BOZ261" s="372"/>
      <c r="BPA261" s="333"/>
      <c r="BPB261" s="334"/>
      <c r="BPC261" s="372"/>
      <c r="BPD261" s="224"/>
      <c r="BPE261" s="224"/>
      <c r="BPF261" s="335"/>
      <c r="BPG261" s="335"/>
      <c r="BPH261" s="224"/>
      <c r="BPI261" s="372"/>
      <c r="BPJ261" s="372"/>
      <c r="BPK261" s="333"/>
      <c r="BPL261" s="334"/>
      <c r="BPM261" s="372"/>
      <c r="BPN261" s="224"/>
      <c r="BPO261" s="224"/>
      <c r="BPP261" s="335"/>
      <c r="BPQ261" s="335"/>
      <c r="BPR261" s="224"/>
      <c r="BPS261" s="372"/>
      <c r="BPT261" s="372"/>
      <c r="BPU261" s="333"/>
      <c r="BPV261" s="334"/>
      <c r="BPW261" s="372"/>
      <c r="BPX261" s="224"/>
      <c r="BPY261" s="224"/>
      <c r="BPZ261" s="335"/>
      <c r="BQA261" s="335"/>
      <c r="BQB261" s="224"/>
      <c r="BQC261" s="372"/>
      <c r="BQD261" s="372"/>
      <c r="BQE261" s="333"/>
      <c r="BQF261" s="334"/>
      <c r="BQG261" s="372"/>
      <c r="BQH261" s="224"/>
      <c r="BQI261" s="224"/>
      <c r="BQJ261" s="335"/>
      <c r="BQK261" s="335"/>
      <c r="BQL261" s="224"/>
      <c r="BQM261" s="372"/>
      <c r="BQN261" s="372"/>
      <c r="BQO261" s="333"/>
      <c r="BQP261" s="334"/>
      <c r="BQQ261" s="372"/>
      <c r="BQR261" s="224"/>
      <c r="BQS261" s="224"/>
      <c r="BQT261" s="335"/>
      <c r="BQU261" s="335"/>
      <c r="BQV261" s="224"/>
      <c r="BQW261" s="372"/>
      <c r="BQX261" s="372"/>
      <c r="BQY261" s="333"/>
      <c r="BQZ261" s="334"/>
      <c r="BRA261" s="372"/>
      <c r="BRB261" s="224"/>
      <c r="BRC261" s="224"/>
      <c r="BRD261" s="335"/>
      <c r="BRE261" s="335"/>
      <c r="BRF261" s="224"/>
      <c r="BRG261" s="372"/>
      <c r="BRH261" s="372"/>
      <c r="BRI261" s="333"/>
      <c r="BRJ261" s="334"/>
      <c r="BRK261" s="372"/>
      <c r="BRL261" s="224"/>
      <c r="BRM261" s="224"/>
      <c r="BRN261" s="335"/>
      <c r="BRO261" s="335"/>
      <c r="BRP261" s="224"/>
      <c r="BRQ261" s="372"/>
      <c r="BRR261" s="372"/>
      <c r="BRS261" s="333"/>
      <c r="BRT261" s="334"/>
      <c r="BRU261" s="372"/>
      <c r="BRV261" s="224"/>
      <c r="BRW261" s="224"/>
      <c r="BRX261" s="335"/>
      <c r="BRY261" s="335"/>
      <c r="BRZ261" s="224"/>
      <c r="BSA261" s="372"/>
      <c r="BSB261" s="372"/>
      <c r="BSC261" s="333"/>
      <c r="BSD261" s="334"/>
      <c r="BSE261" s="372"/>
      <c r="BSF261" s="224"/>
      <c r="BSG261" s="224"/>
      <c r="BSH261" s="335"/>
      <c r="BSI261" s="335"/>
      <c r="BSJ261" s="224"/>
      <c r="BSK261" s="372"/>
      <c r="BSL261" s="372"/>
      <c r="BSM261" s="333"/>
      <c r="BSN261" s="334"/>
      <c r="BSO261" s="372"/>
      <c r="BSP261" s="224"/>
      <c r="BSQ261" s="224"/>
      <c r="BSR261" s="335"/>
      <c r="BSS261" s="335"/>
      <c r="BST261" s="224"/>
      <c r="BSU261" s="372"/>
      <c r="BSV261" s="372"/>
      <c r="BSW261" s="333"/>
      <c r="BSX261" s="334"/>
      <c r="BSY261" s="372"/>
      <c r="BSZ261" s="224"/>
      <c r="BTA261" s="224"/>
      <c r="BTB261" s="335"/>
      <c r="BTC261" s="335"/>
      <c r="BTD261" s="224"/>
      <c r="BTE261" s="372"/>
      <c r="BTF261" s="372"/>
      <c r="BTG261" s="333"/>
      <c r="BTH261" s="334"/>
      <c r="BTI261" s="372"/>
      <c r="BTJ261" s="224"/>
      <c r="BTK261" s="224"/>
      <c r="BTL261" s="335"/>
      <c r="BTM261" s="335"/>
      <c r="BTN261" s="224"/>
      <c r="BTO261" s="372"/>
      <c r="BTP261" s="372"/>
      <c r="BTQ261" s="333"/>
      <c r="BTR261" s="334"/>
      <c r="BTS261" s="372"/>
      <c r="BTT261" s="224"/>
      <c r="BTU261" s="224"/>
      <c r="BTV261" s="335"/>
      <c r="BTW261" s="335"/>
      <c r="BTX261" s="224"/>
      <c r="BTY261" s="372"/>
      <c r="BTZ261" s="372"/>
      <c r="BUA261" s="333"/>
      <c r="BUB261" s="334"/>
      <c r="BUC261" s="372"/>
      <c r="BUD261" s="224"/>
      <c r="BUE261" s="224"/>
      <c r="BUF261" s="335"/>
      <c r="BUG261" s="335"/>
      <c r="BUH261" s="224"/>
      <c r="BUI261" s="372"/>
      <c r="BUJ261" s="372"/>
      <c r="BUK261" s="333"/>
      <c r="BUL261" s="334"/>
      <c r="BUM261" s="372"/>
      <c r="BUN261" s="224"/>
      <c r="BUO261" s="224"/>
      <c r="BUP261" s="335"/>
      <c r="BUQ261" s="335"/>
      <c r="BUR261" s="224"/>
      <c r="BUS261" s="372"/>
      <c r="BUT261" s="372"/>
      <c r="BUU261" s="333"/>
      <c r="BUV261" s="334"/>
      <c r="BUW261" s="372"/>
      <c r="BUX261" s="224"/>
      <c r="BUY261" s="224"/>
      <c r="BUZ261" s="335"/>
      <c r="BVA261" s="335"/>
      <c r="BVB261" s="224"/>
      <c r="BVC261" s="372"/>
      <c r="BVD261" s="372"/>
      <c r="BVE261" s="333"/>
      <c r="BVF261" s="334"/>
      <c r="BVG261" s="372"/>
      <c r="BVH261" s="224"/>
      <c r="BVI261" s="224"/>
      <c r="BVJ261" s="335"/>
      <c r="BVK261" s="335"/>
      <c r="BVL261" s="224"/>
      <c r="BVM261" s="372"/>
      <c r="BVN261" s="372"/>
      <c r="BVO261" s="333"/>
      <c r="BVP261" s="334"/>
      <c r="BVQ261" s="372"/>
      <c r="BVR261" s="224"/>
      <c r="BVS261" s="224"/>
      <c r="BVT261" s="335"/>
      <c r="BVU261" s="335"/>
      <c r="BVV261" s="224"/>
      <c r="BVW261" s="372"/>
      <c r="BVX261" s="372"/>
      <c r="BVY261" s="333"/>
      <c r="BVZ261" s="334"/>
      <c r="BWA261" s="372"/>
      <c r="BWB261" s="224"/>
      <c r="BWC261" s="224"/>
      <c r="BWD261" s="335"/>
      <c r="BWE261" s="335"/>
      <c r="BWF261" s="224"/>
      <c r="BWG261" s="372"/>
      <c r="BWH261" s="372"/>
      <c r="BWI261" s="333"/>
      <c r="BWJ261" s="334"/>
      <c r="BWK261" s="372"/>
      <c r="BWL261" s="224"/>
      <c r="BWM261" s="224"/>
      <c r="BWN261" s="335"/>
      <c r="BWO261" s="335"/>
      <c r="BWP261" s="224"/>
      <c r="BWQ261" s="372"/>
      <c r="BWR261" s="372"/>
      <c r="BWS261" s="333"/>
      <c r="BWT261" s="334"/>
      <c r="BWU261" s="372"/>
      <c r="BWV261" s="224"/>
      <c r="BWW261" s="224"/>
      <c r="BWX261" s="335"/>
      <c r="BWY261" s="335"/>
      <c r="BWZ261" s="224"/>
      <c r="BXA261" s="372"/>
      <c r="BXB261" s="372"/>
      <c r="BXC261" s="333"/>
      <c r="BXD261" s="334"/>
      <c r="BXE261" s="372"/>
      <c r="BXF261" s="224"/>
      <c r="BXG261" s="224"/>
      <c r="BXH261" s="335"/>
      <c r="BXI261" s="335"/>
      <c r="BXJ261" s="224"/>
      <c r="BXK261" s="372"/>
      <c r="BXL261" s="372"/>
      <c r="BXM261" s="333"/>
      <c r="BXN261" s="334"/>
      <c r="BXO261" s="372"/>
      <c r="BXP261" s="224"/>
      <c r="BXQ261" s="224"/>
      <c r="BXR261" s="335"/>
      <c r="BXS261" s="335"/>
      <c r="BXT261" s="224"/>
      <c r="BXU261" s="372"/>
      <c r="BXV261" s="372"/>
      <c r="BXW261" s="333"/>
      <c r="BXX261" s="334"/>
      <c r="BXY261" s="372"/>
      <c r="BXZ261" s="224"/>
      <c r="BYA261" s="224"/>
      <c r="BYB261" s="335"/>
      <c r="BYC261" s="335"/>
      <c r="BYD261" s="224"/>
      <c r="BYE261" s="372"/>
      <c r="BYF261" s="372"/>
      <c r="BYG261" s="333"/>
      <c r="BYH261" s="334"/>
      <c r="BYI261" s="372"/>
      <c r="BYJ261" s="224"/>
      <c r="BYK261" s="224"/>
      <c r="BYL261" s="335"/>
      <c r="BYM261" s="335"/>
      <c r="BYN261" s="224"/>
      <c r="BYO261" s="372"/>
      <c r="BYP261" s="372"/>
      <c r="BYQ261" s="333"/>
      <c r="BYR261" s="334"/>
      <c r="BYS261" s="372"/>
      <c r="BYT261" s="224"/>
      <c r="BYU261" s="224"/>
      <c r="BYV261" s="335"/>
      <c r="BYW261" s="335"/>
      <c r="BYX261" s="224"/>
      <c r="BYY261" s="372"/>
      <c r="BYZ261" s="372"/>
      <c r="BZA261" s="333"/>
      <c r="BZB261" s="334"/>
      <c r="BZC261" s="372"/>
      <c r="BZD261" s="224"/>
      <c r="BZE261" s="224"/>
      <c r="BZF261" s="335"/>
      <c r="BZG261" s="335"/>
      <c r="BZH261" s="224"/>
      <c r="BZI261" s="372"/>
      <c r="BZJ261" s="372"/>
      <c r="BZK261" s="333"/>
      <c r="BZL261" s="334"/>
      <c r="BZM261" s="372"/>
      <c r="BZN261" s="224"/>
      <c r="BZO261" s="224"/>
      <c r="BZP261" s="335"/>
      <c r="BZQ261" s="335"/>
      <c r="BZR261" s="224"/>
      <c r="BZS261" s="372"/>
      <c r="BZT261" s="372"/>
      <c r="BZU261" s="333"/>
      <c r="BZV261" s="334"/>
      <c r="BZW261" s="372"/>
      <c r="BZX261" s="224"/>
      <c r="BZY261" s="224"/>
      <c r="BZZ261" s="335"/>
      <c r="CAA261" s="335"/>
      <c r="CAB261" s="224"/>
      <c r="CAC261" s="372"/>
      <c r="CAD261" s="372"/>
      <c r="CAE261" s="333"/>
      <c r="CAF261" s="334"/>
      <c r="CAG261" s="372"/>
      <c r="CAH261" s="224"/>
      <c r="CAI261" s="224"/>
      <c r="CAJ261" s="335"/>
      <c r="CAK261" s="335"/>
      <c r="CAL261" s="224"/>
      <c r="CAM261" s="372"/>
      <c r="CAN261" s="372"/>
      <c r="CAO261" s="333"/>
      <c r="CAP261" s="334"/>
      <c r="CAQ261" s="372"/>
      <c r="CAR261" s="224"/>
      <c r="CAS261" s="224"/>
      <c r="CAT261" s="335"/>
      <c r="CAU261" s="335"/>
      <c r="CAV261" s="224"/>
      <c r="CAW261" s="372"/>
      <c r="CAX261" s="372"/>
      <c r="CAY261" s="333"/>
      <c r="CAZ261" s="334"/>
      <c r="CBA261" s="372"/>
      <c r="CBB261" s="224"/>
      <c r="CBC261" s="224"/>
      <c r="CBD261" s="335"/>
      <c r="CBE261" s="335"/>
      <c r="CBF261" s="224"/>
      <c r="CBG261" s="372"/>
      <c r="CBH261" s="372"/>
      <c r="CBI261" s="333"/>
      <c r="CBJ261" s="334"/>
      <c r="CBK261" s="372"/>
      <c r="CBL261" s="224"/>
      <c r="CBM261" s="224"/>
      <c r="CBN261" s="335"/>
      <c r="CBO261" s="335"/>
      <c r="CBP261" s="224"/>
      <c r="CBQ261" s="372"/>
      <c r="CBR261" s="372"/>
      <c r="CBS261" s="333"/>
      <c r="CBT261" s="334"/>
      <c r="CBU261" s="372"/>
      <c r="CBV261" s="224"/>
      <c r="CBW261" s="224"/>
      <c r="CBX261" s="335"/>
      <c r="CBY261" s="335"/>
      <c r="CBZ261" s="224"/>
      <c r="CCA261" s="372"/>
      <c r="CCB261" s="372"/>
      <c r="CCC261" s="333"/>
      <c r="CCD261" s="334"/>
      <c r="CCE261" s="372"/>
      <c r="CCF261" s="224"/>
      <c r="CCG261" s="224"/>
      <c r="CCH261" s="335"/>
      <c r="CCI261" s="335"/>
      <c r="CCJ261" s="224"/>
      <c r="CCK261" s="372"/>
      <c r="CCL261" s="372"/>
      <c r="CCM261" s="333"/>
      <c r="CCN261" s="334"/>
      <c r="CCO261" s="372"/>
      <c r="CCP261" s="224"/>
      <c r="CCQ261" s="224"/>
      <c r="CCR261" s="335"/>
      <c r="CCS261" s="335"/>
      <c r="CCT261" s="224"/>
      <c r="CCU261" s="372"/>
      <c r="CCV261" s="372"/>
      <c r="CCW261" s="333"/>
      <c r="CCX261" s="334"/>
      <c r="CCY261" s="372"/>
      <c r="CCZ261" s="224"/>
      <c r="CDA261" s="224"/>
      <c r="CDB261" s="335"/>
      <c r="CDC261" s="335"/>
      <c r="CDD261" s="224"/>
      <c r="CDE261" s="372"/>
      <c r="CDF261" s="372"/>
      <c r="CDG261" s="333"/>
      <c r="CDH261" s="334"/>
      <c r="CDI261" s="372"/>
      <c r="CDJ261" s="224"/>
      <c r="CDK261" s="224"/>
      <c r="CDL261" s="335"/>
      <c r="CDM261" s="335"/>
      <c r="CDN261" s="224"/>
      <c r="CDO261" s="372"/>
      <c r="CDP261" s="372"/>
      <c r="CDQ261" s="333"/>
      <c r="CDR261" s="334"/>
      <c r="CDS261" s="372"/>
      <c r="CDT261" s="224"/>
      <c r="CDU261" s="224"/>
      <c r="CDV261" s="335"/>
      <c r="CDW261" s="335"/>
      <c r="CDX261" s="224"/>
      <c r="CDY261" s="372"/>
      <c r="CDZ261" s="372"/>
      <c r="CEA261" s="333"/>
      <c r="CEB261" s="334"/>
      <c r="CEC261" s="372"/>
      <c r="CED261" s="224"/>
      <c r="CEE261" s="224"/>
      <c r="CEF261" s="335"/>
      <c r="CEG261" s="335"/>
      <c r="CEH261" s="224"/>
      <c r="CEI261" s="372"/>
      <c r="CEJ261" s="372"/>
      <c r="CEK261" s="333"/>
      <c r="CEL261" s="334"/>
      <c r="CEM261" s="372"/>
      <c r="CEN261" s="224"/>
      <c r="CEO261" s="224"/>
      <c r="CEP261" s="335"/>
      <c r="CEQ261" s="335"/>
      <c r="CER261" s="224"/>
      <c r="CES261" s="372"/>
      <c r="CET261" s="372"/>
      <c r="CEU261" s="333"/>
      <c r="CEV261" s="334"/>
      <c r="CEW261" s="372"/>
      <c r="CEX261" s="224"/>
      <c r="CEY261" s="224"/>
      <c r="CEZ261" s="335"/>
      <c r="CFA261" s="335"/>
      <c r="CFB261" s="224"/>
      <c r="CFC261" s="372"/>
      <c r="CFD261" s="372"/>
      <c r="CFE261" s="333"/>
      <c r="CFF261" s="334"/>
      <c r="CFG261" s="372"/>
      <c r="CFH261" s="224"/>
      <c r="CFI261" s="224"/>
      <c r="CFJ261" s="335"/>
      <c r="CFK261" s="335"/>
      <c r="CFL261" s="224"/>
      <c r="CFM261" s="372"/>
      <c r="CFN261" s="372"/>
      <c r="CFO261" s="333"/>
      <c r="CFP261" s="334"/>
      <c r="CFQ261" s="372"/>
      <c r="CFR261" s="224"/>
      <c r="CFS261" s="224"/>
      <c r="CFT261" s="335"/>
      <c r="CFU261" s="335"/>
      <c r="CFV261" s="224"/>
      <c r="CFW261" s="372"/>
      <c r="CFX261" s="372"/>
      <c r="CFY261" s="333"/>
      <c r="CFZ261" s="334"/>
      <c r="CGA261" s="372"/>
      <c r="CGB261" s="224"/>
      <c r="CGC261" s="224"/>
      <c r="CGD261" s="335"/>
      <c r="CGE261" s="335"/>
      <c r="CGF261" s="224"/>
      <c r="CGG261" s="372"/>
      <c r="CGH261" s="372"/>
      <c r="CGI261" s="333"/>
      <c r="CGJ261" s="334"/>
      <c r="CGK261" s="372"/>
      <c r="CGL261" s="224"/>
      <c r="CGM261" s="224"/>
      <c r="CGN261" s="335"/>
      <c r="CGO261" s="335"/>
      <c r="CGP261" s="224"/>
      <c r="CGQ261" s="372"/>
      <c r="CGR261" s="372"/>
      <c r="CGS261" s="333"/>
      <c r="CGT261" s="334"/>
      <c r="CGU261" s="372"/>
      <c r="CGV261" s="224"/>
      <c r="CGW261" s="224"/>
      <c r="CGX261" s="335"/>
      <c r="CGY261" s="335"/>
      <c r="CGZ261" s="224"/>
      <c r="CHA261" s="372"/>
      <c r="CHB261" s="372"/>
      <c r="CHC261" s="333"/>
      <c r="CHD261" s="334"/>
      <c r="CHE261" s="372"/>
      <c r="CHF261" s="224"/>
      <c r="CHG261" s="224"/>
      <c r="CHH261" s="335"/>
      <c r="CHI261" s="335"/>
      <c r="CHJ261" s="224"/>
      <c r="CHK261" s="372"/>
      <c r="CHL261" s="372"/>
      <c r="CHM261" s="333"/>
      <c r="CHN261" s="334"/>
      <c r="CHO261" s="372"/>
      <c r="CHP261" s="224"/>
      <c r="CHQ261" s="224"/>
      <c r="CHR261" s="335"/>
      <c r="CHS261" s="335"/>
      <c r="CHT261" s="224"/>
      <c r="CHU261" s="372"/>
      <c r="CHV261" s="372"/>
      <c r="CHW261" s="333"/>
      <c r="CHX261" s="334"/>
      <c r="CHY261" s="372"/>
      <c r="CHZ261" s="224"/>
      <c r="CIA261" s="224"/>
      <c r="CIB261" s="335"/>
      <c r="CIC261" s="335"/>
      <c r="CID261" s="224"/>
      <c r="CIE261" s="372"/>
      <c r="CIF261" s="372"/>
      <c r="CIG261" s="333"/>
      <c r="CIH261" s="334"/>
      <c r="CII261" s="372"/>
      <c r="CIJ261" s="224"/>
      <c r="CIK261" s="224"/>
      <c r="CIL261" s="335"/>
      <c r="CIM261" s="335"/>
      <c r="CIN261" s="224"/>
      <c r="CIO261" s="372"/>
      <c r="CIP261" s="372"/>
      <c r="CIQ261" s="333"/>
      <c r="CIR261" s="334"/>
      <c r="CIS261" s="372"/>
      <c r="CIT261" s="224"/>
      <c r="CIU261" s="224"/>
      <c r="CIV261" s="335"/>
      <c r="CIW261" s="335"/>
      <c r="CIX261" s="224"/>
      <c r="CIY261" s="372"/>
      <c r="CIZ261" s="372"/>
      <c r="CJA261" s="333"/>
      <c r="CJB261" s="334"/>
      <c r="CJC261" s="372"/>
      <c r="CJD261" s="224"/>
      <c r="CJE261" s="224"/>
      <c r="CJF261" s="335"/>
      <c r="CJG261" s="335"/>
      <c r="CJH261" s="224"/>
      <c r="CJI261" s="372"/>
      <c r="CJJ261" s="372"/>
      <c r="CJK261" s="333"/>
      <c r="CJL261" s="334"/>
      <c r="CJM261" s="372"/>
      <c r="CJN261" s="224"/>
      <c r="CJO261" s="224"/>
      <c r="CJP261" s="335"/>
      <c r="CJQ261" s="335"/>
      <c r="CJR261" s="224"/>
      <c r="CJS261" s="372"/>
      <c r="CJT261" s="372"/>
      <c r="CJU261" s="333"/>
      <c r="CJV261" s="334"/>
      <c r="CJW261" s="372"/>
      <c r="CJX261" s="224"/>
      <c r="CJY261" s="224"/>
      <c r="CJZ261" s="335"/>
      <c r="CKA261" s="335"/>
      <c r="CKB261" s="224"/>
      <c r="CKC261" s="372"/>
      <c r="CKD261" s="372"/>
      <c r="CKE261" s="333"/>
      <c r="CKF261" s="334"/>
      <c r="CKG261" s="372"/>
      <c r="CKH261" s="224"/>
      <c r="CKI261" s="224"/>
      <c r="CKJ261" s="335"/>
      <c r="CKK261" s="335"/>
      <c r="CKL261" s="224"/>
      <c r="CKM261" s="372"/>
      <c r="CKN261" s="372"/>
      <c r="CKO261" s="333"/>
      <c r="CKP261" s="334"/>
      <c r="CKQ261" s="372"/>
      <c r="CKR261" s="224"/>
      <c r="CKS261" s="224"/>
      <c r="CKT261" s="335"/>
      <c r="CKU261" s="335"/>
      <c r="CKV261" s="224"/>
      <c r="CKW261" s="372"/>
      <c r="CKX261" s="372"/>
      <c r="CKY261" s="333"/>
      <c r="CKZ261" s="334"/>
      <c r="CLA261" s="372"/>
      <c r="CLB261" s="224"/>
      <c r="CLC261" s="224"/>
      <c r="CLD261" s="335"/>
      <c r="CLE261" s="335"/>
      <c r="CLF261" s="224"/>
      <c r="CLG261" s="372"/>
      <c r="CLH261" s="372"/>
      <c r="CLI261" s="333"/>
      <c r="CLJ261" s="334"/>
      <c r="CLK261" s="372"/>
      <c r="CLL261" s="224"/>
      <c r="CLM261" s="224"/>
      <c r="CLN261" s="335"/>
      <c r="CLO261" s="335"/>
      <c r="CLP261" s="224"/>
      <c r="CLQ261" s="372"/>
      <c r="CLR261" s="372"/>
      <c r="CLS261" s="333"/>
      <c r="CLT261" s="334"/>
      <c r="CLU261" s="372"/>
      <c r="CLV261" s="224"/>
      <c r="CLW261" s="224"/>
      <c r="CLX261" s="335"/>
      <c r="CLY261" s="335"/>
      <c r="CLZ261" s="224"/>
      <c r="CMA261" s="372"/>
      <c r="CMB261" s="372"/>
      <c r="CMC261" s="333"/>
      <c r="CMD261" s="334"/>
      <c r="CME261" s="372"/>
      <c r="CMF261" s="224"/>
      <c r="CMG261" s="224"/>
      <c r="CMH261" s="335"/>
      <c r="CMI261" s="335"/>
      <c r="CMJ261" s="224"/>
      <c r="CMK261" s="372"/>
      <c r="CML261" s="372"/>
      <c r="CMM261" s="333"/>
      <c r="CMN261" s="334"/>
      <c r="CMO261" s="372"/>
      <c r="CMP261" s="224"/>
      <c r="CMQ261" s="224"/>
      <c r="CMR261" s="335"/>
      <c r="CMS261" s="335"/>
      <c r="CMT261" s="224"/>
      <c r="CMU261" s="372"/>
      <c r="CMV261" s="372"/>
      <c r="CMW261" s="333"/>
      <c r="CMX261" s="334"/>
      <c r="CMY261" s="372"/>
      <c r="CMZ261" s="224"/>
      <c r="CNA261" s="224"/>
      <c r="CNB261" s="335"/>
      <c r="CNC261" s="335"/>
      <c r="CND261" s="224"/>
      <c r="CNE261" s="372"/>
      <c r="CNF261" s="372"/>
      <c r="CNG261" s="333"/>
      <c r="CNH261" s="334"/>
      <c r="CNI261" s="372"/>
      <c r="CNJ261" s="224"/>
      <c r="CNK261" s="224"/>
      <c r="CNL261" s="335"/>
      <c r="CNM261" s="335"/>
      <c r="CNN261" s="224"/>
      <c r="CNO261" s="372"/>
      <c r="CNP261" s="372"/>
      <c r="CNQ261" s="333"/>
      <c r="CNR261" s="334"/>
      <c r="CNS261" s="372"/>
      <c r="CNT261" s="224"/>
      <c r="CNU261" s="224"/>
      <c r="CNV261" s="335"/>
      <c r="CNW261" s="335"/>
      <c r="CNX261" s="224"/>
      <c r="CNY261" s="372"/>
      <c r="CNZ261" s="372"/>
      <c r="COA261" s="333"/>
      <c r="COB261" s="334"/>
      <c r="COC261" s="372"/>
      <c r="COD261" s="224"/>
      <c r="COE261" s="224"/>
      <c r="COF261" s="335"/>
      <c r="COG261" s="335"/>
      <c r="COH261" s="224"/>
      <c r="COI261" s="372"/>
      <c r="COJ261" s="372"/>
      <c r="COK261" s="333"/>
      <c r="COL261" s="334"/>
      <c r="COM261" s="372"/>
      <c r="CON261" s="224"/>
      <c r="COO261" s="224"/>
      <c r="COP261" s="335"/>
      <c r="COQ261" s="335"/>
      <c r="COR261" s="224"/>
      <c r="COS261" s="372"/>
      <c r="COT261" s="372"/>
      <c r="COU261" s="333"/>
      <c r="COV261" s="334"/>
      <c r="COW261" s="372"/>
      <c r="COX261" s="224"/>
      <c r="COY261" s="224"/>
      <c r="COZ261" s="335"/>
      <c r="CPA261" s="335"/>
      <c r="CPB261" s="224"/>
      <c r="CPC261" s="372"/>
      <c r="CPD261" s="372"/>
      <c r="CPE261" s="333"/>
      <c r="CPF261" s="334"/>
      <c r="CPG261" s="372"/>
      <c r="CPH261" s="224"/>
      <c r="CPI261" s="224"/>
      <c r="CPJ261" s="335"/>
      <c r="CPK261" s="335"/>
      <c r="CPL261" s="224"/>
      <c r="CPM261" s="372"/>
      <c r="CPN261" s="372"/>
      <c r="CPO261" s="333"/>
      <c r="CPP261" s="334"/>
      <c r="CPQ261" s="372"/>
      <c r="CPR261" s="224"/>
      <c r="CPS261" s="224"/>
      <c r="CPT261" s="335"/>
      <c r="CPU261" s="335"/>
      <c r="CPV261" s="224"/>
      <c r="CPW261" s="372"/>
      <c r="CPX261" s="372"/>
      <c r="CPY261" s="333"/>
      <c r="CPZ261" s="334"/>
      <c r="CQA261" s="372"/>
      <c r="CQB261" s="224"/>
      <c r="CQC261" s="224"/>
      <c r="CQD261" s="335"/>
      <c r="CQE261" s="335"/>
      <c r="CQF261" s="224"/>
      <c r="CQG261" s="372"/>
      <c r="CQH261" s="372"/>
      <c r="CQI261" s="333"/>
      <c r="CQJ261" s="334"/>
      <c r="CQK261" s="372"/>
      <c r="CQL261" s="224"/>
      <c r="CQM261" s="224"/>
      <c r="CQN261" s="335"/>
      <c r="CQO261" s="335"/>
      <c r="CQP261" s="224"/>
      <c r="CQQ261" s="372"/>
      <c r="CQR261" s="372"/>
      <c r="CQS261" s="333"/>
      <c r="CQT261" s="334"/>
      <c r="CQU261" s="372"/>
      <c r="CQV261" s="224"/>
      <c r="CQW261" s="224"/>
      <c r="CQX261" s="335"/>
      <c r="CQY261" s="335"/>
      <c r="CQZ261" s="224"/>
      <c r="CRA261" s="372"/>
      <c r="CRB261" s="372"/>
      <c r="CRC261" s="333"/>
      <c r="CRD261" s="334"/>
      <c r="CRE261" s="372"/>
      <c r="CRF261" s="224"/>
      <c r="CRG261" s="224"/>
      <c r="CRH261" s="335"/>
      <c r="CRI261" s="335"/>
      <c r="CRJ261" s="224"/>
      <c r="CRK261" s="372"/>
      <c r="CRL261" s="372"/>
      <c r="CRM261" s="333"/>
      <c r="CRN261" s="334"/>
      <c r="CRO261" s="372"/>
      <c r="CRP261" s="224"/>
      <c r="CRQ261" s="224"/>
      <c r="CRR261" s="335"/>
      <c r="CRS261" s="335"/>
      <c r="CRT261" s="224"/>
      <c r="CRU261" s="372"/>
      <c r="CRV261" s="372"/>
      <c r="CRW261" s="333"/>
      <c r="CRX261" s="334"/>
      <c r="CRY261" s="372"/>
      <c r="CRZ261" s="224"/>
      <c r="CSA261" s="224"/>
      <c r="CSB261" s="335"/>
      <c r="CSC261" s="335"/>
      <c r="CSD261" s="224"/>
      <c r="CSE261" s="372"/>
      <c r="CSF261" s="372"/>
      <c r="CSG261" s="333"/>
      <c r="CSH261" s="334"/>
      <c r="CSI261" s="372"/>
      <c r="CSJ261" s="224"/>
      <c r="CSK261" s="224"/>
      <c r="CSL261" s="335"/>
      <c r="CSM261" s="335"/>
      <c r="CSN261" s="224"/>
      <c r="CSO261" s="372"/>
      <c r="CSP261" s="372"/>
      <c r="CSQ261" s="333"/>
      <c r="CSR261" s="334"/>
      <c r="CSS261" s="372"/>
      <c r="CST261" s="224"/>
      <c r="CSU261" s="224"/>
      <c r="CSV261" s="335"/>
      <c r="CSW261" s="335"/>
      <c r="CSX261" s="224"/>
      <c r="CSY261" s="372"/>
      <c r="CSZ261" s="372"/>
      <c r="CTA261" s="333"/>
      <c r="CTB261" s="334"/>
      <c r="CTC261" s="372"/>
      <c r="CTD261" s="224"/>
      <c r="CTE261" s="224"/>
      <c r="CTF261" s="335"/>
      <c r="CTG261" s="335"/>
      <c r="CTH261" s="224"/>
      <c r="CTI261" s="372"/>
      <c r="CTJ261" s="372"/>
      <c r="CTK261" s="333"/>
      <c r="CTL261" s="334"/>
      <c r="CTM261" s="372"/>
      <c r="CTN261" s="224"/>
      <c r="CTO261" s="224"/>
      <c r="CTP261" s="335"/>
      <c r="CTQ261" s="335"/>
      <c r="CTR261" s="224"/>
      <c r="CTS261" s="372"/>
      <c r="CTT261" s="372"/>
      <c r="CTU261" s="333"/>
      <c r="CTV261" s="334"/>
      <c r="CTW261" s="372"/>
      <c r="CTX261" s="224"/>
      <c r="CTY261" s="224"/>
      <c r="CTZ261" s="335"/>
      <c r="CUA261" s="335"/>
      <c r="CUB261" s="224"/>
      <c r="CUC261" s="372"/>
      <c r="CUD261" s="372"/>
      <c r="CUE261" s="333"/>
      <c r="CUF261" s="334"/>
      <c r="CUG261" s="372"/>
      <c r="CUH261" s="224"/>
      <c r="CUI261" s="224"/>
      <c r="CUJ261" s="335"/>
      <c r="CUK261" s="335"/>
      <c r="CUL261" s="224"/>
      <c r="CUM261" s="372"/>
      <c r="CUN261" s="372"/>
      <c r="CUO261" s="333"/>
      <c r="CUP261" s="334"/>
      <c r="CUQ261" s="372"/>
      <c r="CUR261" s="224"/>
      <c r="CUS261" s="224"/>
      <c r="CUT261" s="335"/>
      <c r="CUU261" s="335"/>
      <c r="CUV261" s="224"/>
      <c r="CUW261" s="372"/>
      <c r="CUX261" s="372"/>
      <c r="CUY261" s="333"/>
      <c r="CUZ261" s="334"/>
      <c r="CVA261" s="372"/>
      <c r="CVB261" s="224"/>
      <c r="CVC261" s="224"/>
      <c r="CVD261" s="335"/>
      <c r="CVE261" s="335"/>
      <c r="CVF261" s="224"/>
      <c r="CVG261" s="372"/>
      <c r="CVH261" s="372"/>
      <c r="CVI261" s="333"/>
      <c r="CVJ261" s="334"/>
      <c r="CVK261" s="372"/>
      <c r="CVL261" s="224"/>
      <c r="CVM261" s="224"/>
      <c r="CVN261" s="335"/>
      <c r="CVO261" s="335"/>
      <c r="CVP261" s="224"/>
      <c r="CVQ261" s="372"/>
      <c r="CVR261" s="372"/>
      <c r="CVS261" s="333"/>
      <c r="CVT261" s="334"/>
      <c r="CVU261" s="372"/>
      <c r="CVV261" s="224"/>
      <c r="CVW261" s="224"/>
      <c r="CVX261" s="335"/>
      <c r="CVY261" s="335"/>
      <c r="CVZ261" s="224"/>
      <c r="CWA261" s="372"/>
      <c r="CWB261" s="372"/>
      <c r="CWC261" s="333"/>
      <c r="CWD261" s="334"/>
      <c r="CWE261" s="372"/>
      <c r="CWF261" s="224"/>
      <c r="CWG261" s="224"/>
      <c r="CWH261" s="335"/>
      <c r="CWI261" s="335"/>
      <c r="CWJ261" s="224"/>
      <c r="CWK261" s="372"/>
      <c r="CWL261" s="372"/>
      <c r="CWM261" s="333"/>
      <c r="CWN261" s="334"/>
      <c r="CWO261" s="372"/>
      <c r="CWP261" s="224"/>
      <c r="CWQ261" s="224"/>
      <c r="CWR261" s="335"/>
      <c r="CWS261" s="335"/>
      <c r="CWT261" s="224"/>
      <c r="CWU261" s="372"/>
      <c r="CWV261" s="372"/>
      <c r="CWW261" s="333"/>
      <c r="CWX261" s="334"/>
      <c r="CWY261" s="372"/>
      <c r="CWZ261" s="224"/>
      <c r="CXA261" s="224"/>
      <c r="CXB261" s="335"/>
      <c r="CXC261" s="335"/>
      <c r="CXD261" s="224"/>
      <c r="CXE261" s="372"/>
      <c r="CXF261" s="372"/>
      <c r="CXG261" s="333"/>
      <c r="CXH261" s="334"/>
      <c r="CXI261" s="372"/>
      <c r="CXJ261" s="224"/>
      <c r="CXK261" s="224"/>
      <c r="CXL261" s="335"/>
      <c r="CXM261" s="335"/>
      <c r="CXN261" s="224"/>
      <c r="CXO261" s="372"/>
      <c r="CXP261" s="372"/>
      <c r="CXQ261" s="333"/>
      <c r="CXR261" s="334"/>
      <c r="CXS261" s="372"/>
      <c r="CXT261" s="224"/>
      <c r="CXU261" s="224"/>
      <c r="CXV261" s="335"/>
      <c r="CXW261" s="335"/>
      <c r="CXX261" s="224"/>
      <c r="CXY261" s="372"/>
      <c r="CXZ261" s="372"/>
      <c r="CYA261" s="333"/>
      <c r="CYB261" s="334"/>
      <c r="CYC261" s="372"/>
      <c r="CYD261" s="224"/>
      <c r="CYE261" s="224"/>
      <c r="CYF261" s="335"/>
      <c r="CYG261" s="335"/>
      <c r="CYH261" s="224"/>
      <c r="CYI261" s="372"/>
      <c r="CYJ261" s="372"/>
      <c r="CYK261" s="333"/>
      <c r="CYL261" s="334"/>
      <c r="CYM261" s="372"/>
      <c r="CYN261" s="224"/>
      <c r="CYO261" s="224"/>
      <c r="CYP261" s="335"/>
      <c r="CYQ261" s="335"/>
      <c r="CYR261" s="224"/>
      <c r="CYS261" s="372"/>
      <c r="CYT261" s="372"/>
      <c r="CYU261" s="333"/>
      <c r="CYV261" s="334"/>
      <c r="CYW261" s="372"/>
      <c r="CYX261" s="224"/>
      <c r="CYY261" s="224"/>
      <c r="CYZ261" s="335"/>
      <c r="CZA261" s="335"/>
      <c r="CZB261" s="224"/>
      <c r="CZC261" s="372"/>
      <c r="CZD261" s="372"/>
      <c r="CZE261" s="333"/>
      <c r="CZF261" s="334"/>
      <c r="CZG261" s="372"/>
      <c r="CZH261" s="224"/>
      <c r="CZI261" s="224"/>
      <c r="CZJ261" s="335"/>
      <c r="CZK261" s="335"/>
      <c r="CZL261" s="224"/>
      <c r="CZM261" s="372"/>
      <c r="CZN261" s="372"/>
      <c r="CZO261" s="333"/>
      <c r="CZP261" s="334"/>
      <c r="CZQ261" s="372"/>
      <c r="CZR261" s="224"/>
      <c r="CZS261" s="224"/>
      <c r="CZT261" s="335"/>
      <c r="CZU261" s="335"/>
      <c r="CZV261" s="224"/>
      <c r="CZW261" s="372"/>
      <c r="CZX261" s="372"/>
      <c r="CZY261" s="333"/>
      <c r="CZZ261" s="334"/>
      <c r="DAA261" s="372"/>
      <c r="DAB261" s="224"/>
      <c r="DAC261" s="224"/>
      <c r="DAD261" s="335"/>
      <c r="DAE261" s="335"/>
      <c r="DAF261" s="224"/>
      <c r="DAG261" s="372"/>
      <c r="DAH261" s="372"/>
      <c r="DAI261" s="333"/>
      <c r="DAJ261" s="334"/>
      <c r="DAK261" s="372"/>
      <c r="DAL261" s="224"/>
      <c r="DAM261" s="224"/>
      <c r="DAN261" s="335"/>
      <c r="DAO261" s="335"/>
      <c r="DAP261" s="224"/>
      <c r="DAQ261" s="372"/>
      <c r="DAR261" s="372"/>
      <c r="DAS261" s="333"/>
      <c r="DAT261" s="334"/>
      <c r="DAU261" s="372"/>
      <c r="DAV261" s="224"/>
      <c r="DAW261" s="224"/>
      <c r="DAX261" s="335"/>
      <c r="DAY261" s="335"/>
      <c r="DAZ261" s="224"/>
      <c r="DBA261" s="372"/>
      <c r="DBB261" s="372"/>
      <c r="DBC261" s="333"/>
      <c r="DBD261" s="334"/>
      <c r="DBE261" s="372"/>
      <c r="DBF261" s="224"/>
      <c r="DBG261" s="224"/>
      <c r="DBH261" s="335"/>
      <c r="DBI261" s="335"/>
      <c r="DBJ261" s="224"/>
      <c r="DBK261" s="372"/>
      <c r="DBL261" s="372"/>
      <c r="DBM261" s="333"/>
      <c r="DBN261" s="334"/>
      <c r="DBO261" s="372"/>
      <c r="DBP261" s="224"/>
      <c r="DBQ261" s="224"/>
      <c r="DBR261" s="335"/>
      <c r="DBS261" s="335"/>
      <c r="DBT261" s="224"/>
      <c r="DBU261" s="372"/>
      <c r="DBV261" s="372"/>
      <c r="DBW261" s="333"/>
      <c r="DBX261" s="334"/>
      <c r="DBY261" s="372"/>
      <c r="DBZ261" s="224"/>
      <c r="DCA261" s="224"/>
      <c r="DCB261" s="335"/>
      <c r="DCC261" s="335"/>
      <c r="DCD261" s="224"/>
      <c r="DCE261" s="372"/>
      <c r="DCF261" s="372"/>
      <c r="DCG261" s="333"/>
      <c r="DCH261" s="334"/>
      <c r="DCI261" s="372"/>
      <c r="DCJ261" s="224"/>
      <c r="DCK261" s="224"/>
      <c r="DCL261" s="335"/>
      <c r="DCM261" s="335"/>
      <c r="DCN261" s="224"/>
      <c r="DCO261" s="372"/>
      <c r="DCP261" s="372"/>
      <c r="DCQ261" s="333"/>
      <c r="DCR261" s="334"/>
      <c r="DCS261" s="372"/>
      <c r="DCT261" s="224"/>
      <c r="DCU261" s="224"/>
      <c r="DCV261" s="335"/>
      <c r="DCW261" s="335"/>
      <c r="DCX261" s="224"/>
      <c r="DCY261" s="372"/>
      <c r="DCZ261" s="372"/>
      <c r="DDA261" s="333"/>
      <c r="DDB261" s="334"/>
      <c r="DDC261" s="372"/>
      <c r="DDD261" s="224"/>
      <c r="DDE261" s="224"/>
      <c r="DDF261" s="335"/>
      <c r="DDG261" s="335"/>
      <c r="DDH261" s="224"/>
      <c r="DDI261" s="372"/>
      <c r="DDJ261" s="372"/>
      <c r="DDK261" s="333"/>
      <c r="DDL261" s="334"/>
      <c r="DDM261" s="372"/>
      <c r="DDN261" s="224"/>
      <c r="DDO261" s="224"/>
      <c r="DDP261" s="335"/>
      <c r="DDQ261" s="335"/>
      <c r="DDR261" s="224"/>
      <c r="DDS261" s="372"/>
      <c r="DDT261" s="372"/>
      <c r="DDU261" s="333"/>
      <c r="DDV261" s="334"/>
      <c r="DDW261" s="372"/>
      <c r="DDX261" s="224"/>
      <c r="DDY261" s="224"/>
      <c r="DDZ261" s="335"/>
      <c r="DEA261" s="335"/>
      <c r="DEB261" s="224"/>
      <c r="DEC261" s="372"/>
      <c r="DED261" s="372"/>
      <c r="DEE261" s="333"/>
      <c r="DEF261" s="334"/>
      <c r="DEG261" s="372"/>
      <c r="DEH261" s="224"/>
      <c r="DEI261" s="224"/>
      <c r="DEJ261" s="335"/>
      <c r="DEK261" s="335"/>
      <c r="DEL261" s="224"/>
      <c r="DEM261" s="372"/>
      <c r="DEN261" s="372"/>
      <c r="DEO261" s="333"/>
      <c r="DEP261" s="334"/>
      <c r="DEQ261" s="372"/>
      <c r="DER261" s="224"/>
      <c r="DES261" s="224"/>
      <c r="DET261" s="335"/>
      <c r="DEU261" s="335"/>
      <c r="DEV261" s="224"/>
      <c r="DEW261" s="372"/>
      <c r="DEX261" s="372"/>
      <c r="DEY261" s="333"/>
      <c r="DEZ261" s="334"/>
      <c r="DFA261" s="372"/>
      <c r="DFB261" s="224"/>
      <c r="DFC261" s="224"/>
      <c r="DFD261" s="335"/>
      <c r="DFE261" s="335"/>
      <c r="DFF261" s="224"/>
      <c r="DFG261" s="372"/>
      <c r="DFH261" s="372"/>
      <c r="DFI261" s="333"/>
      <c r="DFJ261" s="334"/>
      <c r="DFK261" s="372"/>
      <c r="DFL261" s="224"/>
      <c r="DFM261" s="224"/>
      <c r="DFN261" s="335"/>
      <c r="DFO261" s="335"/>
      <c r="DFP261" s="224"/>
      <c r="DFQ261" s="372"/>
      <c r="DFR261" s="372"/>
      <c r="DFS261" s="333"/>
      <c r="DFT261" s="334"/>
      <c r="DFU261" s="372"/>
      <c r="DFV261" s="224"/>
      <c r="DFW261" s="224"/>
      <c r="DFX261" s="335"/>
      <c r="DFY261" s="335"/>
      <c r="DFZ261" s="224"/>
      <c r="DGA261" s="372"/>
      <c r="DGB261" s="372"/>
      <c r="DGC261" s="333"/>
      <c r="DGD261" s="334"/>
      <c r="DGE261" s="372"/>
      <c r="DGF261" s="224"/>
      <c r="DGG261" s="224"/>
      <c r="DGH261" s="335"/>
      <c r="DGI261" s="335"/>
      <c r="DGJ261" s="224"/>
      <c r="DGK261" s="372"/>
      <c r="DGL261" s="372"/>
      <c r="DGM261" s="333"/>
      <c r="DGN261" s="334"/>
      <c r="DGO261" s="372"/>
      <c r="DGP261" s="224"/>
      <c r="DGQ261" s="224"/>
      <c r="DGR261" s="335"/>
      <c r="DGS261" s="335"/>
      <c r="DGT261" s="224"/>
      <c r="DGU261" s="372"/>
      <c r="DGV261" s="372"/>
      <c r="DGW261" s="333"/>
      <c r="DGX261" s="334"/>
      <c r="DGY261" s="372"/>
      <c r="DGZ261" s="224"/>
      <c r="DHA261" s="224"/>
      <c r="DHB261" s="335"/>
      <c r="DHC261" s="335"/>
      <c r="DHD261" s="224"/>
      <c r="DHE261" s="372"/>
      <c r="DHF261" s="372"/>
      <c r="DHG261" s="333"/>
      <c r="DHH261" s="334"/>
      <c r="DHI261" s="372"/>
      <c r="DHJ261" s="224"/>
      <c r="DHK261" s="224"/>
      <c r="DHL261" s="335"/>
      <c r="DHM261" s="335"/>
      <c r="DHN261" s="224"/>
      <c r="DHO261" s="372"/>
      <c r="DHP261" s="372"/>
      <c r="DHQ261" s="333"/>
      <c r="DHR261" s="334"/>
      <c r="DHS261" s="372"/>
      <c r="DHT261" s="224"/>
      <c r="DHU261" s="224"/>
      <c r="DHV261" s="335"/>
      <c r="DHW261" s="335"/>
      <c r="DHX261" s="224"/>
      <c r="DHY261" s="372"/>
      <c r="DHZ261" s="372"/>
      <c r="DIA261" s="333"/>
      <c r="DIB261" s="334"/>
      <c r="DIC261" s="372"/>
      <c r="DID261" s="224"/>
      <c r="DIE261" s="224"/>
      <c r="DIF261" s="335"/>
      <c r="DIG261" s="335"/>
      <c r="DIH261" s="224"/>
      <c r="DII261" s="372"/>
      <c r="DIJ261" s="372"/>
      <c r="DIK261" s="333"/>
      <c r="DIL261" s="334"/>
      <c r="DIM261" s="372"/>
      <c r="DIN261" s="224"/>
      <c r="DIO261" s="224"/>
      <c r="DIP261" s="335"/>
      <c r="DIQ261" s="335"/>
      <c r="DIR261" s="224"/>
      <c r="DIS261" s="372"/>
      <c r="DIT261" s="372"/>
      <c r="DIU261" s="333"/>
      <c r="DIV261" s="334"/>
      <c r="DIW261" s="372"/>
      <c r="DIX261" s="224"/>
      <c r="DIY261" s="224"/>
      <c r="DIZ261" s="335"/>
      <c r="DJA261" s="335"/>
      <c r="DJB261" s="224"/>
      <c r="DJC261" s="372"/>
      <c r="DJD261" s="372"/>
      <c r="DJE261" s="333"/>
      <c r="DJF261" s="334"/>
      <c r="DJG261" s="372"/>
      <c r="DJH261" s="224"/>
      <c r="DJI261" s="224"/>
      <c r="DJJ261" s="335"/>
      <c r="DJK261" s="335"/>
      <c r="DJL261" s="224"/>
      <c r="DJM261" s="372"/>
      <c r="DJN261" s="372"/>
      <c r="DJO261" s="333"/>
      <c r="DJP261" s="334"/>
      <c r="DJQ261" s="372"/>
      <c r="DJR261" s="224"/>
      <c r="DJS261" s="224"/>
      <c r="DJT261" s="335"/>
      <c r="DJU261" s="335"/>
      <c r="DJV261" s="224"/>
      <c r="DJW261" s="372"/>
      <c r="DJX261" s="372"/>
      <c r="DJY261" s="333"/>
      <c r="DJZ261" s="334"/>
      <c r="DKA261" s="372"/>
      <c r="DKB261" s="224"/>
      <c r="DKC261" s="224"/>
      <c r="DKD261" s="335"/>
      <c r="DKE261" s="335"/>
      <c r="DKF261" s="224"/>
      <c r="DKG261" s="372"/>
      <c r="DKH261" s="372"/>
      <c r="DKI261" s="333"/>
      <c r="DKJ261" s="334"/>
      <c r="DKK261" s="372"/>
      <c r="DKL261" s="224"/>
      <c r="DKM261" s="224"/>
      <c r="DKN261" s="335"/>
      <c r="DKO261" s="335"/>
      <c r="DKP261" s="224"/>
      <c r="DKQ261" s="372"/>
      <c r="DKR261" s="372"/>
      <c r="DKS261" s="333"/>
      <c r="DKT261" s="334"/>
      <c r="DKU261" s="372"/>
      <c r="DKV261" s="224"/>
      <c r="DKW261" s="224"/>
      <c r="DKX261" s="335"/>
      <c r="DKY261" s="335"/>
      <c r="DKZ261" s="224"/>
      <c r="DLA261" s="372"/>
      <c r="DLB261" s="372"/>
      <c r="DLC261" s="333"/>
      <c r="DLD261" s="334"/>
      <c r="DLE261" s="372"/>
      <c r="DLF261" s="224"/>
      <c r="DLG261" s="224"/>
      <c r="DLH261" s="335"/>
      <c r="DLI261" s="335"/>
      <c r="DLJ261" s="224"/>
      <c r="DLK261" s="372"/>
      <c r="DLL261" s="372"/>
      <c r="DLM261" s="333"/>
      <c r="DLN261" s="334"/>
      <c r="DLO261" s="372"/>
      <c r="DLP261" s="224"/>
      <c r="DLQ261" s="224"/>
      <c r="DLR261" s="335"/>
      <c r="DLS261" s="335"/>
      <c r="DLT261" s="224"/>
      <c r="DLU261" s="372"/>
      <c r="DLV261" s="372"/>
      <c r="DLW261" s="333"/>
      <c r="DLX261" s="334"/>
      <c r="DLY261" s="372"/>
      <c r="DLZ261" s="224"/>
      <c r="DMA261" s="224"/>
      <c r="DMB261" s="335"/>
      <c r="DMC261" s="335"/>
      <c r="DMD261" s="224"/>
      <c r="DME261" s="372"/>
      <c r="DMF261" s="372"/>
      <c r="DMG261" s="333"/>
      <c r="DMH261" s="334"/>
      <c r="DMI261" s="372"/>
      <c r="DMJ261" s="224"/>
      <c r="DMK261" s="224"/>
      <c r="DML261" s="335"/>
      <c r="DMM261" s="335"/>
      <c r="DMN261" s="224"/>
      <c r="DMO261" s="372"/>
      <c r="DMP261" s="372"/>
      <c r="DMQ261" s="333"/>
      <c r="DMR261" s="334"/>
      <c r="DMS261" s="372"/>
      <c r="DMT261" s="224"/>
      <c r="DMU261" s="224"/>
      <c r="DMV261" s="335"/>
      <c r="DMW261" s="335"/>
      <c r="DMX261" s="224"/>
      <c r="DMY261" s="372"/>
      <c r="DMZ261" s="372"/>
      <c r="DNA261" s="333"/>
      <c r="DNB261" s="334"/>
      <c r="DNC261" s="372"/>
      <c r="DND261" s="224"/>
      <c r="DNE261" s="224"/>
      <c r="DNF261" s="335"/>
      <c r="DNG261" s="335"/>
      <c r="DNH261" s="224"/>
      <c r="DNI261" s="372"/>
      <c r="DNJ261" s="372"/>
      <c r="DNK261" s="333"/>
      <c r="DNL261" s="334"/>
      <c r="DNM261" s="372"/>
      <c r="DNN261" s="224"/>
      <c r="DNO261" s="224"/>
      <c r="DNP261" s="335"/>
      <c r="DNQ261" s="335"/>
      <c r="DNR261" s="224"/>
      <c r="DNS261" s="372"/>
      <c r="DNT261" s="372"/>
      <c r="DNU261" s="333"/>
      <c r="DNV261" s="334"/>
      <c r="DNW261" s="372"/>
      <c r="DNX261" s="224"/>
      <c r="DNY261" s="224"/>
      <c r="DNZ261" s="335"/>
      <c r="DOA261" s="335"/>
      <c r="DOB261" s="224"/>
      <c r="DOC261" s="372"/>
      <c r="DOD261" s="372"/>
      <c r="DOE261" s="333"/>
      <c r="DOF261" s="334"/>
      <c r="DOG261" s="372"/>
      <c r="DOH261" s="224"/>
      <c r="DOI261" s="224"/>
      <c r="DOJ261" s="335"/>
      <c r="DOK261" s="335"/>
      <c r="DOL261" s="224"/>
      <c r="DOM261" s="372"/>
      <c r="DON261" s="372"/>
      <c r="DOO261" s="333"/>
      <c r="DOP261" s="334"/>
      <c r="DOQ261" s="372"/>
      <c r="DOR261" s="224"/>
      <c r="DOS261" s="224"/>
      <c r="DOT261" s="335"/>
      <c r="DOU261" s="335"/>
      <c r="DOV261" s="224"/>
      <c r="DOW261" s="372"/>
      <c r="DOX261" s="372"/>
      <c r="DOY261" s="333"/>
      <c r="DOZ261" s="334"/>
      <c r="DPA261" s="372"/>
      <c r="DPB261" s="224"/>
      <c r="DPC261" s="224"/>
      <c r="DPD261" s="335"/>
      <c r="DPE261" s="335"/>
      <c r="DPF261" s="224"/>
      <c r="DPG261" s="372"/>
      <c r="DPH261" s="372"/>
      <c r="DPI261" s="333"/>
      <c r="DPJ261" s="334"/>
      <c r="DPK261" s="372"/>
      <c r="DPL261" s="224"/>
      <c r="DPM261" s="224"/>
      <c r="DPN261" s="335"/>
      <c r="DPO261" s="335"/>
      <c r="DPP261" s="224"/>
      <c r="DPQ261" s="372"/>
      <c r="DPR261" s="372"/>
      <c r="DPS261" s="333"/>
      <c r="DPT261" s="334"/>
      <c r="DPU261" s="372"/>
      <c r="DPV261" s="224"/>
      <c r="DPW261" s="224"/>
      <c r="DPX261" s="335"/>
      <c r="DPY261" s="335"/>
      <c r="DPZ261" s="224"/>
      <c r="DQA261" s="372"/>
      <c r="DQB261" s="372"/>
      <c r="DQC261" s="333"/>
      <c r="DQD261" s="334"/>
      <c r="DQE261" s="372"/>
      <c r="DQF261" s="224"/>
      <c r="DQG261" s="224"/>
      <c r="DQH261" s="335"/>
      <c r="DQI261" s="335"/>
      <c r="DQJ261" s="224"/>
      <c r="DQK261" s="372"/>
      <c r="DQL261" s="372"/>
      <c r="DQM261" s="333"/>
      <c r="DQN261" s="334"/>
      <c r="DQO261" s="372"/>
      <c r="DQP261" s="224"/>
      <c r="DQQ261" s="224"/>
      <c r="DQR261" s="335"/>
      <c r="DQS261" s="335"/>
      <c r="DQT261" s="224"/>
      <c r="DQU261" s="372"/>
      <c r="DQV261" s="372"/>
      <c r="DQW261" s="333"/>
      <c r="DQX261" s="334"/>
      <c r="DQY261" s="372"/>
      <c r="DQZ261" s="224"/>
      <c r="DRA261" s="224"/>
      <c r="DRB261" s="335"/>
      <c r="DRC261" s="335"/>
      <c r="DRD261" s="224"/>
      <c r="DRE261" s="372"/>
      <c r="DRF261" s="372"/>
      <c r="DRG261" s="333"/>
      <c r="DRH261" s="334"/>
      <c r="DRI261" s="372"/>
      <c r="DRJ261" s="224"/>
      <c r="DRK261" s="224"/>
      <c r="DRL261" s="335"/>
      <c r="DRM261" s="335"/>
      <c r="DRN261" s="224"/>
      <c r="DRO261" s="372"/>
      <c r="DRP261" s="372"/>
      <c r="DRQ261" s="333"/>
      <c r="DRR261" s="334"/>
      <c r="DRS261" s="372"/>
      <c r="DRT261" s="224"/>
      <c r="DRU261" s="224"/>
      <c r="DRV261" s="335"/>
      <c r="DRW261" s="335"/>
      <c r="DRX261" s="224"/>
      <c r="DRY261" s="372"/>
      <c r="DRZ261" s="372"/>
      <c r="DSA261" s="333"/>
      <c r="DSB261" s="334"/>
      <c r="DSC261" s="372"/>
      <c r="DSD261" s="224"/>
      <c r="DSE261" s="224"/>
      <c r="DSF261" s="335"/>
      <c r="DSG261" s="335"/>
      <c r="DSH261" s="224"/>
      <c r="DSI261" s="372"/>
      <c r="DSJ261" s="372"/>
      <c r="DSK261" s="333"/>
      <c r="DSL261" s="334"/>
      <c r="DSM261" s="372"/>
      <c r="DSN261" s="224"/>
      <c r="DSO261" s="224"/>
      <c r="DSP261" s="335"/>
      <c r="DSQ261" s="335"/>
      <c r="DSR261" s="224"/>
      <c r="DSS261" s="372"/>
      <c r="DST261" s="372"/>
      <c r="DSU261" s="333"/>
      <c r="DSV261" s="334"/>
      <c r="DSW261" s="372"/>
      <c r="DSX261" s="224"/>
      <c r="DSY261" s="224"/>
      <c r="DSZ261" s="335"/>
      <c r="DTA261" s="335"/>
      <c r="DTB261" s="224"/>
      <c r="DTC261" s="372"/>
      <c r="DTD261" s="372"/>
      <c r="DTE261" s="333"/>
      <c r="DTF261" s="334"/>
      <c r="DTG261" s="372"/>
      <c r="DTH261" s="224"/>
      <c r="DTI261" s="224"/>
      <c r="DTJ261" s="335"/>
      <c r="DTK261" s="335"/>
      <c r="DTL261" s="224"/>
      <c r="DTM261" s="372"/>
      <c r="DTN261" s="372"/>
      <c r="DTO261" s="333"/>
      <c r="DTP261" s="334"/>
      <c r="DTQ261" s="372"/>
      <c r="DTR261" s="224"/>
      <c r="DTS261" s="224"/>
      <c r="DTT261" s="335"/>
      <c r="DTU261" s="335"/>
      <c r="DTV261" s="224"/>
      <c r="DTW261" s="372"/>
      <c r="DTX261" s="372"/>
      <c r="DTY261" s="333"/>
      <c r="DTZ261" s="334"/>
      <c r="DUA261" s="372"/>
      <c r="DUB261" s="224"/>
      <c r="DUC261" s="224"/>
      <c r="DUD261" s="335"/>
      <c r="DUE261" s="335"/>
      <c r="DUF261" s="224"/>
      <c r="DUG261" s="372"/>
      <c r="DUH261" s="372"/>
      <c r="DUI261" s="333"/>
      <c r="DUJ261" s="334"/>
      <c r="DUK261" s="372"/>
      <c r="DUL261" s="224"/>
      <c r="DUM261" s="224"/>
      <c r="DUN261" s="335"/>
      <c r="DUO261" s="335"/>
      <c r="DUP261" s="224"/>
      <c r="DUQ261" s="372"/>
      <c r="DUR261" s="372"/>
      <c r="DUS261" s="333"/>
      <c r="DUT261" s="334"/>
      <c r="DUU261" s="372"/>
      <c r="DUV261" s="224"/>
      <c r="DUW261" s="224"/>
      <c r="DUX261" s="335"/>
      <c r="DUY261" s="335"/>
      <c r="DUZ261" s="224"/>
      <c r="DVA261" s="372"/>
      <c r="DVB261" s="372"/>
      <c r="DVC261" s="333"/>
      <c r="DVD261" s="334"/>
      <c r="DVE261" s="372"/>
      <c r="DVF261" s="224"/>
      <c r="DVG261" s="224"/>
      <c r="DVH261" s="335"/>
      <c r="DVI261" s="335"/>
      <c r="DVJ261" s="224"/>
      <c r="DVK261" s="372"/>
      <c r="DVL261" s="372"/>
      <c r="DVM261" s="333"/>
      <c r="DVN261" s="334"/>
      <c r="DVO261" s="372"/>
      <c r="DVP261" s="224"/>
      <c r="DVQ261" s="224"/>
      <c r="DVR261" s="335"/>
      <c r="DVS261" s="335"/>
      <c r="DVT261" s="224"/>
      <c r="DVU261" s="372"/>
      <c r="DVV261" s="372"/>
      <c r="DVW261" s="333"/>
      <c r="DVX261" s="334"/>
      <c r="DVY261" s="372"/>
      <c r="DVZ261" s="224"/>
      <c r="DWA261" s="224"/>
      <c r="DWB261" s="335"/>
      <c r="DWC261" s="335"/>
      <c r="DWD261" s="224"/>
      <c r="DWE261" s="372"/>
      <c r="DWF261" s="372"/>
      <c r="DWG261" s="333"/>
      <c r="DWH261" s="334"/>
      <c r="DWI261" s="372"/>
      <c r="DWJ261" s="224"/>
      <c r="DWK261" s="224"/>
      <c r="DWL261" s="335"/>
      <c r="DWM261" s="335"/>
      <c r="DWN261" s="224"/>
      <c r="DWO261" s="372"/>
      <c r="DWP261" s="372"/>
      <c r="DWQ261" s="333"/>
      <c r="DWR261" s="334"/>
      <c r="DWS261" s="372"/>
      <c r="DWT261" s="224"/>
      <c r="DWU261" s="224"/>
      <c r="DWV261" s="335"/>
      <c r="DWW261" s="335"/>
      <c r="DWX261" s="224"/>
      <c r="DWY261" s="372"/>
      <c r="DWZ261" s="372"/>
      <c r="DXA261" s="333"/>
      <c r="DXB261" s="334"/>
      <c r="DXC261" s="372"/>
      <c r="DXD261" s="224"/>
      <c r="DXE261" s="224"/>
      <c r="DXF261" s="335"/>
      <c r="DXG261" s="335"/>
      <c r="DXH261" s="224"/>
      <c r="DXI261" s="372"/>
      <c r="DXJ261" s="372"/>
      <c r="DXK261" s="333"/>
      <c r="DXL261" s="334"/>
      <c r="DXM261" s="372"/>
      <c r="DXN261" s="224"/>
      <c r="DXO261" s="224"/>
      <c r="DXP261" s="335"/>
      <c r="DXQ261" s="335"/>
      <c r="DXR261" s="224"/>
      <c r="DXS261" s="372"/>
      <c r="DXT261" s="372"/>
      <c r="DXU261" s="333"/>
      <c r="DXV261" s="334"/>
      <c r="DXW261" s="372"/>
      <c r="DXX261" s="224"/>
      <c r="DXY261" s="224"/>
      <c r="DXZ261" s="335"/>
      <c r="DYA261" s="335"/>
      <c r="DYB261" s="224"/>
      <c r="DYC261" s="372"/>
      <c r="DYD261" s="372"/>
      <c r="DYE261" s="333"/>
      <c r="DYF261" s="334"/>
      <c r="DYG261" s="372"/>
      <c r="DYH261" s="224"/>
      <c r="DYI261" s="224"/>
      <c r="DYJ261" s="335"/>
      <c r="DYK261" s="335"/>
      <c r="DYL261" s="224"/>
      <c r="DYM261" s="372"/>
      <c r="DYN261" s="372"/>
      <c r="DYO261" s="333"/>
      <c r="DYP261" s="334"/>
      <c r="DYQ261" s="372"/>
      <c r="DYR261" s="224"/>
      <c r="DYS261" s="224"/>
      <c r="DYT261" s="335"/>
      <c r="DYU261" s="335"/>
      <c r="DYV261" s="224"/>
      <c r="DYW261" s="372"/>
      <c r="DYX261" s="372"/>
      <c r="DYY261" s="333"/>
      <c r="DYZ261" s="334"/>
      <c r="DZA261" s="372"/>
      <c r="DZB261" s="224"/>
      <c r="DZC261" s="224"/>
      <c r="DZD261" s="335"/>
      <c r="DZE261" s="335"/>
      <c r="DZF261" s="224"/>
      <c r="DZG261" s="372"/>
      <c r="DZH261" s="372"/>
      <c r="DZI261" s="333"/>
      <c r="DZJ261" s="334"/>
      <c r="DZK261" s="372"/>
      <c r="DZL261" s="224"/>
      <c r="DZM261" s="224"/>
      <c r="DZN261" s="335"/>
      <c r="DZO261" s="335"/>
      <c r="DZP261" s="224"/>
      <c r="DZQ261" s="372"/>
      <c r="DZR261" s="372"/>
      <c r="DZS261" s="333"/>
      <c r="DZT261" s="334"/>
      <c r="DZU261" s="372"/>
      <c r="DZV261" s="224"/>
      <c r="DZW261" s="224"/>
      <c r="DZX261" s="335"/>
      <c r="DZY261" s="335"/>
      <c r="DZZ261" s="224"/>
      <c r="EAA261" s="372"/>
      <c r="EAB261" s="372"/>
      <c r="EAC261" s="333"/>
      <c r="EAD261" s="334"/>
      <c r="EAE261" s="372"/>
      <c r="EAF261" s="224"/>
      <c r="EAG261" s="224"/>
      <c r="EAH261" s="335"/>
      <c r="EAI261" s="335"/>
      <c r="EAJ261" s="224"/>
      <c r="EAK261" s="372"/>
      <c r="EAL261" s="372"/>
      <c r="EAM261" s="333"/>
      <c r="EAN261" s="334"/>
      <c r="EAO261" s="372"/>
      <c r="EAP261" s="224"/>
      <c r="EAQ261" s="224"/>
      <c r="EAR261" s="335"/>
      <c r="EAS261" s="335"/>
      <c r="EAT261" s="224"/>
      <c r="EAU261" s="372"/>
      <c r="EAV261" s="372"/>
      <c r="EAW261" s="333"/>
      <c r="EAX261" s="334"/>
      <c r="EAY261" s="372"/>
      <c r="EAZ261" s="224"/>
      <c r="EBA261" s="224"/>
      <c r="EBB261" s="335"/>
      <c r="EBC261" s="335"/>
      <c r="EBD261" s="224"/>
      <c r="EBE261" s="372"/>
      <c r="EBF261" s="372"/>
      <c r="EBG261" s="333"/>
      <c r="EBH261" s="334"/>
      <c r="EBI261" s="372"/>
      <c r="EBJ261" s="224"/>
      <c r="EBK261" s="224"/>
      <c r="EBL261" s="335"/>
      <c r="EBM261" s="335"/>
      <c r="EBN261" s="224"/>
      <c r="EBO261" s="372"/>
      <c r="EBP261" s="372"/>
      <c r="EBQ261" s="333"/>
      <c r="EBR261" s="334"/>
      <c r="EBS261" s="372"/>
      <c r="EBT261" s="224"/>
      <c r="EBU261" s="224"/>
      <c r="EBV261" s="335"/>
      <c r="EBW261" s="335"/>
      <c r="EBX261" s="224"/>
      <c r="EBY261" s="372"/>
      <c r="EBZ261" s="372"/>
      <c r="ECA261" s="333"/>
      <c r="ECB261" s="334"/>
      <c r="ECC261" s="372"/>
      <c r="ECD261" s="224"/>
      <c r="ECE261" s="224"/>
      <c r="ECF261" s="335"/>
      <c r="ECG261" s="335"/>
      <c r="ECH261" s="224"/>
      <c r="ECI261" s="372"/>
      <c r="ECJ261" s="372"/>
      <c r="ECK261" s="333"/>
      <c r="ECL261" s="334"/>
      <c r="ECM261" s="372"/>
      <c r="ECN261" s="224"/>
      <c r="ECO261" s="224"/>
      <c r="ECP261" s="335"/>
      <c r="ECQ261" s="335"/>
      <c r="ECR261" s="224"/>
      <c r="ECS261" s="372"/>
      <c r="ECT261" s="372"/>
      <c r="ECU261" s="333"/>
      <c r="ECV261" s="334"/>
      <c r="ECW261" s="372"/>
      <c r="ECX261" s="224"/>
      <c r="ECY261" s="224"/>
      <c r="ECZ261" s="335"/>
      <c r="EDA261" s="335"/>
      <c r="EDB261" s="224"/>
      <c r="EDC261" s="372"/>
      <c r="EDD261" s="372"/>
      <c r="EDE261" s="333"/>
      <c r="EDF261" s="334"/>
      <c r="EDG261" s="372"/>
      <c r="EDH261" s="224"/>
      <c r="EDI261" s="224"/>
      <c r="EDJ261" s="335"/>
      <c r="EDK261" s="335"/>
      <c r="EDL261" s="224"/>
      <c r="EDM261" s="372"/>
      <c r="EDN261" s="372"/>
      <c r="EDO261" s="333"/>
      <c r="EDP261" s="334"/>
      <c r="EDQ261" s="372"/>
      <c r="EDR261" s="224"/>
      <c r="EDS261" s="224"/>
      <c r="EDT261" s="335"/>
      <c r="EDU261" s="335"/>
      <c r="EDV261" s="224"/>
      <c r="EDW261" s="372"/>
      <c r="EDX261" s="372"/>
      <c r="EDY261" s="333"/>
      <c r="EDZ261" s="334"/>
      <c r="EEA261" s="372"/>
      <c r="EEB261" s="224"/>
      <c r="EEC261" s="224"/>
      <c r="EED261" s="335"/>
      <c r="EEE261" s="335"/>
      <c r="EEF261" s="224"/>
      <c r="EEG261" s="372"/>
      <c r="EEH261" s="372"/>
      <c r="EEI261" s="333"/>
      <c r="EEJ261" s="334"/>
      <c r="EEK261" s="372"/>
      <c r="EEL261" s="224"/>
      <c r="EEM261" s="224"/>
      <c r="EEN261" s="335"/>
      <c r="EEO261" s="335"/>
      <c r="EEP261" s="224"/>
      <c r="EEQ261" s="372"/>
      <c r="EER261" s="372"/>
      <c r="EES261" s="333"/>
      <c r="EET261" s="334"/>
      <c r="EEU261" s="372"/>
      <c r="EEV261" s="224"/>
      <c r="EEW261" s="224"/>
      <c r="EEX261" s="335"/>
      <c r="EEY261" s="335"/>
      <c r="EEZ261" s="224"/>
      <c r="EFA261" s="372"/>
      <c r="EFB261" s="372"/>
      <c r="EFC261" s="333"/>
      <c r="EFD261" s="334"/>
      <c r="EFE261" s="372"/>
      <c r="EFF261" s="224"/>
      <c r="EFG261" s="224"/>
      <c r="EFH261" s="335"/>
      <c r="EFI261" s="335"/>
      <c r="EFJ261" s="224"/>
      <c r="EFK261" s="372"/>
      <c r="EFL261" s="372"/>
      <c r="EFM261" s="333"/>
      <c r="EFN261" s="334"/>
      <c r="EFO261" s="372"/>
      <c r="EFP261" s="224"/>
      <c r="EFQ261" s="224"/>
      <c r="EFR261" s="335"/>
      <c r="EFS261" s="335"/>
      <c r="EFT261" s="224"/>
      <c r="EFU261" s="372"/>
      <c r="EFV261" s="372"/>
      <c r="EFW261" s="333"/>
      <c r="EFX261" s="334"/>
      <c r="EFY261" s="372"/>
      <c r="EFZ261" s="224"/>
      <c r="EGA261" s="224"/>
      <c r="EGB261" s="335"/>
      <c r="EGC261" s="335"/>
      <c r="EGD261" s="224"/>
      <c r="EGE261" s="372"/>
      <c r="EGF261" s="372"/>
      <c r="EGG261" s="333"/>
      <c r="EGH261" s="334"/>
      <c r="EGI261" s="372"/>
      <c r="EGJ261" s="224"/>
      <c r="EGK261" s="224"/>
      <c r="EGL261" s="335"/>
      <c r="EGM261" s="335"/>
      <c r="EGN261" s="224"/>
      <c r="EGO261" s="372"/>
      <c r="EGP261" s="372"/>
      <c r="EGQ261" s="333"/>
      <c r="EGR261" s="334"/>
      <c r="EGS261" s="372"/>
      <c r="EGT261" s="224"/>
      <c r="EGU261" s="224"/>
      <c r="EGV261" s="335"/>
      <c r="EGW261" s="335"/>
      <c r="EGX261" s="224"/>
      <c r="EGY261" s="372"/>
      <c r="EGZ261" s="372"/>
      <c r="EHA261" s="333"/>
      <c r="EHB261" s="334"/>
      <c r="EHC261" s="372"/>
      <c r="EHD261" s="224"/>
      <c r="EHE261" s="224"/>
      <c r="EHF261" s="335"/>
      <c r="EHG261" s="335"/>
      <c r="EHH261" s="224"/>
      <c r="EHI261" s="372"/>
      <c r="EHJ261" s="372"/>
      <c r="EHK261" s="333"/>
      <c r="EHL261" s="334"/>
      <c r="EHM261" s="372"/>
      <c r="EHN261" s="224"/>
      <c r="EHO261" s="224"/>
      <c r="EHP261" s="335"/>
      <c r="EHQ261" s="335"/>
      <c r="EHR261" s="224"/>
      <c r="EHS261" s="372"/>
      <c r="EHT261" s="372"/>
      <c r="EHU261" s="333"/>
      <c r="EHV261" s="334"/>
      <c r="EHW261" s="372"/>
      <c r="EHX261" s="224"/>
      <c r="EHY261" s="224"/>
      <c r="EHZ261" s="335"/>
      <c r="EIA261" s="335"/>
      <c r="EIB261" s="224"/>
      <c r="EIC261" s="372"/>
      <c r="EID261" s="372"/>
      <c r="EIE261" s="333"/>
      <c r="EIF261" s="334"/>
      <c r="EIG261" s="372"/>
      <c r="EIH261" s="224"/>
      <c r="EII261" s="224"/>
      <c r="EIJ261" s="335"/>
      <c r="EIK261" s="335"/>
      <c r="EIL261" s="224"/>
      <c r="EIM261" s="372"/>
      <c r="EIN261" s="372"/>
      <c r="EIO261" s="333"/>
      <c r="EIP261" s="334"/>
      <c r="EIQ261" s="372"/>
      <c r="EIR261" s="224"/>
      <c r="EIS261" s="224"/>
      <c r="EIT261" s="335"/>
      <c r="EIU261" s="335"/>
      <c r="EIV261" s="224"/>
      <c r="EIW261" s="372"/>
      <c r="EIX261" s="372"/>
      <c r="EIY261" s="333"/>
      <c r="EIZ261" s="334"/>
      <c r="EJA261" s="372"/>
      <c r="EJB261" s="224"/>
      <c r="EJC261" s="224"/>
      <c r="EJD261" s="335"/>
      <c r="EJE261" s="335"/>
      <c r="EJF261" s="224"/>
      <c r="EJG261" s="372"/>
      <c r="EJH261" s="372"/>
      <c r="EJI261" s="333"/>
      <c r="EJJ261" s="334"/>
      <c r="EJK261" s="372"/>
      <c r="EJL261" s="224"/>
      <c r="EJM261" s="224"/>
      <c r="EJN261" s="335"/>
      <c r="EJO261" s="335"/>
      <c r="EJP261" s="224"/>
      <c r="EJQ261" s="372"/>
      <c r="EJR261" s="372"/>
      <c r="EJS261" s="333"/>
      <c r="EJT261" s="334"/>
      <c r="EJU261" s="372"/>
      <c r="EJV261" s="224"/>
      <c r="EJW261" s="224"/>
      <c r="EJX261" s="335"/>
      <c r="EJY261" s="335"/>
      <c r="EJZ261" s="224"/>
      <c r="EKA261" s="372"/>
      <c r="EKB261" s="372"/>
      <c r="EKC261" s="333"/>
      <c r="EKD261" s="334"/>
      <c r="EKE261" s="372"/>
      <c r="EKF261" s="224"/>
      <c r="EKG261" s="224"/>
      <c r="EKH261" s="335"/>
      <c r="EKI261" s="335"/>
      <c r="EKJ261" s="224"/>
      <c r="EKK261" s="372"/>
      <c r="EKL261" s="372"/>
      <c r="EKM261" s="333"/>
      <c r="EKN261" s="334"/>
      <c r="EKO261" s="372"/>
      <c r="EKP261" s="224"/>
      <c r="EKQ261" s="224"/>
      <c r="EKR261" s="335"/>
      <c r="EKS261" s="335"/>
      <c r="EKT261" s="224"/>
      <c r="EKU261" s="372"/>
      <c r="EKV261" s="372"/>
      <c r="EKW261" s="333"/>
      <c r="EKX261" s="334"/>
      <c r="EKY261" s="372"/>
      <c r="EKZ261" s="224"/>
      <c r="ELA261" s="224"/>
      <c r="ELB261" s="335"/>
      <c r="ELC261" s="335"/>
      <c r="ELD261" s="224"/>
      <c r="ELE261" s="372"/>
      <c r="ELF261" s="372"/>
      <c r="ELG261" s="333"/>
      <c r="ELH261" s="334"/>
      <c r="ELI261" s="372"/>
      <c r="ELJ261" s="224"/>
      <c r="ELK261" s="224"/>
      <c r="ELL261" s="335"/>
      <c r="ELM261" s="335"/>
      <c r="ELN261" s="224"/>
      <c r="ELO261" s="372"/>
      <c r="ELP261" s="372"/>
      <c r="ELQ261" s="333"/>
      <c r="ELR261" s="334"/>
      <c r="ELS261" s="372"/>
      <c r="ELT261" s="224"/>
      <c r="ELU261" s="224"/>
      <c r="ELV261" s="335"/>
      <c r="ELW261" s="335"/>
      <c r="ELX261" s="224"/>
      <c r="ELY261" s="372"/>
      <c r="ELZ261" s="372"/>
      <c r="EMA261" s="333"/>
      <c r="EMB261" s="334"/>
      <c r="EMC261" s="372"/>
      <c r="EMD261" s="224"/>
      <c r="EME261" s="224"/>
      <c r="EMF261" s="335"/>
      <c r="EMG261" s="335"/>
      <c r="EMH261" s="224"/>
      <c r="EMI261" s="372"/>
      <c r="EMJ261" s="372"/>
      <c r="EMK261" s="333"/>
      <c r="EML261" s="334"/>
      <c r="EMM261" s="372"/>
      <c r="EMN261" s="224"/>
      <c r="EMO261" s="224"/>
      <c r="EMP261" s="335"/>
      <c r="EMQ261" s="335"/>
      <c r="EMR261" s="224"/>
      <c r="EMS261" s="372"/>
      <c r="EMT261" s="372"/>
      <c r="EMU261" s="333"/>
      <c r="EMV261" s="334"/>
      <c r="EMW261" s="372"/>
      <c r="EMX261" s="224"/>
      <c r="EMY261" s="224"/>
      <c r="EMZ261" s="335"/>
      <c r="ENA261" s="335"/>
      <c r="ENB261" s="224"/>
      <c r="ENC261" s="372"/>
      <c r="END261" s="372"/>
      <c r="ENE261" s="333"/>
      <c r="ENF261" s="334"/>
      <c r="ENG261" s="372"/>
      <c r="ENH261" s="224"/>
      <c r="ENI261" s="224"/>
      <c r="ENJ261" s="335"/>
      <c r="ENK261" s="335"/>
      <c r="ENL261" s="224"/>
      <c r="ENM261" s="372"/>
      <c r="ENN261" s="372"/>
      <c r="ENO261" s="333"/>
      <c r="ENP261" s="334"/>
      <c r="ENQ261" s="372"/>
      <c r="ENR261" s="224"/>
      <c r="ENS261" s="224"/>
      <c r="ENT261" s="335"/>
      <c r="ENU261" s="335"/>
      <c r="ENV261" s="224"/>
      <c r="ENW261" s="372"/>
      <c r="ENX261" s="372"/>
      <c r="ENY261" s="333"/>
      <c r="ENZ261" s="334"/>
      <c r="EOA261" s="372"/>
      <c r="EOB261" s="224"/>
      <c r="EOC261" s="224"/>
      <c r="EOD261" s="335"/>
      <c r="EOE261" s="335"/>
      <c r="EOF261" s="224"/>
      <c r="EOG261" s="372"/>
      <c r="EOH261" s="372"/>
      <c r="EOI261" s="333"/>
      <c r="EOJ261" s="334"/>
      <c r="EOK261" s="372"/>
      <c r="EOL261" s="224"/>
      <c r="EOM261" s="224"/>
      <c r="EON261" s="335"/>
      <c r="EOO261" s="335"/>
      <c r="EOP261" s="224"/>
      <c r="EOQ261" s="372"/>
      <c r="EOR261" s="372"/>
      <c r="EOS261" s="333"/>
      <c r="EOT261" s="334"/>
      <c r="EOU261" s="372"/>
      <c r="EOV261" s="224"/>
      <c r="EOW261" s="224"/>
      <c r="EOX261" s="335"/>
      <c r="EOY261" s="335"/>
      <c r="EOZ261" s="224"/>
      <c r="EPA261" s="372"/>
      <c r="EPB261" s="372"/>
      <c r="EPC261" s="333"/>
      <c r="EPD261" s="334"/>
      <c r="EPE261" s="372"/>
      <c r="EPF261" s="224"/>
      <c r="EPG261" s="224"/>
      <c r="EPH261" s="335"/>
      <c r="EPI261" s="335"/>
      <c r="EPJ261" s="224"/>
      <c r="EPK261" s="372"/>
      <c r="EPL261" s="372"/>
      <c r="EPM261" s="333"/>
      <c r="EPN261" s="334"/>
      <c r="EPO261" s="372"/>
      <c r="EPP261" s="224"/>
      <c r="EPQ261" s="224"/>
      <c r="EPR261" s="335"/>
      <c r="EPS261" s="335"/>
      <c r="EPT261" s="224"/>
      <c r="EPU261" s="372"/>
      <c r="EPV261" s="372"/>
      <c r="EPW261" s="333"/>
      <c r="EPX261" s="334"/>
      <c r="EPY261" s="372"/>
      <c r="EPZ261" s="224"/>
      <c r="EQA261" s="224"/>
      <c r="EQB261" s="335"/>
      <c r="EQC261" s="335"/>
      <c r="EQD261" s="224"/>
      <c r="EQE261" s="372"/>
      <c r="EQF261" s="372"/>
      <c r="EQG261" s="333"/>
      <c r="EQH261" s="334"/>
      <c r="EQI261" s="372"/>
      <c r="EQJ261" s="224"/>
      <c r="EQK261" s="224"/>
      <c r="EQL261" s="335"/>
      <c r="EQM261" s="335"/>
      <c r="EQN261" s="224"/>
      <c r="EQO261" s="372"/>
      <c r="EQP261" s="372"/>
      <c r="EQQ261" s="333"/>
      <c r="EQR261" s="334"/>
      <c r="EQS261" s="372"/>
      <c r="EQT261" s="224"/>
      <c r="EQU261" s="224"/>
      <c r="EQV261" s="335"/>
      <c r="EQW261" s="335"/>
      <c r="EQX261" s="224"/>
      <c r="EQY261" s="372"/>
      <c r="EQZ261" s="372"/>
      <c r="ERA261" s="333"/>
      <c r="ERB261" s="334"/>
      <c r="ERC261" s="372"/>
      <c r="ERD261" s="224"/>
      <c r="ERE261" s="224"/>
      <c r="ERF261" s="335"/>
      <c r="ERG261" s="335"/>
      <c r="ERH261" s="224"/>
      <c r="ERI261" s="372"/>
      <c r="ERJ261" s="372"/>
      <c r="ERK261" s="333"/>
      <c r="ERL261" s="334"/>
      <c r="ERM261" s="372"/>
      <c r="ERN261" s="224"/>
      <c r="ERO261" s="224"/>
      <c r="ERP261" s="335"/>
      <c r="ERQ261" s="335"/>
      <c r="ERR261" s="224"/>
      <c r="ERS261" s="372"/>
      <c r="ERT261" s="372"/>
      <c r="ERU261" s="333"/>
      <c r="ERV261" s="334"/>
      <c r="ERW261" s="372"/>
      <c r="ERX261" s="224"/>
      <c r="ERY261" s="224"/>
      <c r="ERZ261" s="335"/>
      <c r="ESA261" s="335"/>
      <c r="ESB261" s="224"/>
      <c r="ESC261" s="372"/>
      <c r="ESD261" s="372"/>
      <c r="ESE261" s="333"/>
      <c r="ESF261" s="334"/>
      <c r="ESG261" s="372"/>
      <c r="ESH261" s="224"/>
      <c r="ESI261" s="224"/>
      <c r="ESJ261" s="335"/>
      <c r="ESK261" s="335"/>
      <c r="ESL261" s="224"/>
      <c r="ESM261" s="372"/>
      <c r="ESN261" s="372"/>
      <c r="ESO261" s="333"/>
      <c r="ESP261" s="334"/>
      <c r="ESQ261" s="372"/>
      <c r="ESR261" s="224"/>
      <c r="ESS261" s="224"/>
      <c r="EST261" s="335"/>
      <c r="ESU261" s="335"/>
      <c r="ESV261" s="224"/>
      <c r="ESW261" s="372"/>
      <c r="ESX261" s="372"/>
      <c r="ESY261" s="333"/>
      <c r="ESZ261" s="334"/>
      <c r="ETA261" s="372"/>
      <c r="ETB261" s="224"/>
      <c r="ETC261" s="224"/>
      <c r="ETD261" s="335"/>
      <c r="ETE261" s="335"/>
      <c r="ETF261" s="224"/>
      <c r="ETG261" s="372"/>
      <c r="ETH261" s="372"/>
      <c r="ETI261" s="333"/>
      <c r="ETJ261" s="334"/>
      <c r="ETK261" s="372"/>
      <c r="ETL261" s="224"/>
      <c r="ETM261" s="224"/>
      <c r="ETN261" s="335"/>
      <c r="ETO261" s="335"/>
      <c r="ETP261" s="224"/>
      <c r="ETQ261" s="372"/>
      <c r="ETR261" s="372"/>
      <c r="ETS261" s="333"/>
      <c r="ETT261" s="334"/>
      <c r="ETU261" s="372"/>
      <c r="ETV261" s="224"/>
      <c r="ETW261" s="224"/>
      <c r="ETX261" s="335"/>
      <c r="ETY261" s="335"/>
      <c r="ETZ261" s="224"/>
      <c r="EUA261" s="372"/>
      <c r="EUB261" s="372"/>
      <c r="EUC261" s="333"/>
      <c r="EUD261" s="334"/>
      <c r="EUE261" s="372"/>
      <c r="EUF261" s="224"/>
      <c r="EUG261" s="224"/>
      <c r="EUH261" s="335"/>
      <c r="EUI261" s="335"/>
      <c r="EUJ261" s="224"/>
      <c r="EUK261" s="372"/>
      <c r="EUL261" s="372"/>
      <c r="EUM261" s="333"/>
      <c r="EUN261" s="334"/>
      <c r="EUO261" s="372"/>
      <c r="EUP261" s="224"/>
      <c r="EUQ261" s="224"/>
      <c r="EUR261" s="335"/>
      <c r="EUS261" s="335"/>
      <c r="EUT261" s="224"/>
      <c r="EUU261" s="372"/>
      <c r="EUV261" s="372"/>
      <c r="EUW261" s="333"/>
      <c r="EUX261" s="334"/>
      <c r="EUY261" s="372"/>
      <c r="EUZ261" s="224"/>
      <c r="EVA261" s="224"/>
      <c r="EVB261" s="335"/>
      <c r="EVC261" s="335"/>
      <c r="EVD261" s="224"/>
      <c r="EVE261" s="372"/>
      <c r="EVF261" s="372"/>
      <c r="EVG261" s="333"/>
      <c r="EVH261" s="334"/>
      <c r="EVI261" s="372"/>
      <c r="EVJ261" s="224"/>
      <c r="EVK261" s="224"/>
      <c r="EVL261" s="335"/>
      <c r="EVM261" s="335"/>
      <c r="EVN261" s="224"/>
      <c r="EVO261" s="372"/>
      <c r="EVP261" s="372"/>
      <c r="EVQ261" s="333"/>
      <c r="EVR261" s="334"/>
      <c r="EVS261" s="372"/>
      <c r="EVT261" s="224"/>
      <c r="EVU261" s="224"/>
      <c r="EVV261" s="335"/>
      <c r="EVW261" s="335"/>
      <c r="EVX261" s="224"/>
      <c r="EVY261" s="372"/>
      <c r="EVZ261" s="372"/>
      <c r="EWA261" s="333"/>
      <c r="EWB261" s="334"/>
      <c r="EWC261" s="372"/>
      <c r="EWD261" s="224"/>
      <c r="EWE261" s="224"/>
      <c r="EWF261" s="335"/>
      <c r="EWG261" s="335"/>
      <c r="EWH261" s="224"/>
      <c r="EWI261" s="372"/>
      <c r="EWJ261" s="372"/>
      <c r="EWK261" s="333"/>
      <c r="EWL261" s="334"/>
      <c r="EWM261" s="372"/>
      <c r="EWN261" s="224"/>
      <c r="EWO261" s="224"/>
      <c r="EWP261" s="335"/>
      <c r="EWQ261" s="335"/>
      <c r="EWR261" s="224"/>
      <c r="EWS261" s="372"/>
      <c r="EWT261" s="372"/>
      <c r="EWU261" s="333"/>
      <c r="EWV261" s="334"/>
      <c r="EWW261" s="372"/>
      <c r="EWX261" s="224"/>
      <c r="EWY261" s="224"/>
      <c r="EWZ261" s="335"/>
      <c r="EXA261" s="335"/>
      <c r="EXB261" s="224"/>
      <c r="EXC261" s="372"/>
      <c r="EXD261" s="372"/>
      <c r="EXE261" s="333"/>
      <c r="EXF261" s="334"/>
      <c r="EXG261" s="372"/>
      <c r="EXH261" s="224"/>
      <c r="EXI261" s="224"/>
      <c r="EXJ261" s="335"/>
      <c r="EXK261" s="335"/>
      <c r="EXL261" s="224"/>
      <c r="EXM261" s="372"/>
      <c r="EXN261" s="372"/>
      <c r="EXO261" s="333"/>
      <c r="EXP261" s="334"/>
      <c r="EXQ261" s="372"/>
      <c r="EXR261" s="224"/>
      <c r="EXS261" s="224"/>
      <c r="EXT261" s="335"/>
      <c r="EXU261" s="335"/>
      <c r="EXV261" s="224"/>
      <c r="EXW261" s="372"/>
      <c r="EXX261" s="372"/>
      <c r="EXY261" s="333"/>
      <c r="EXZ261" s="334"/>
      <c r="EYA261" s="372"/>
      <c r="EYB261" s="224"/>
      <c r="EYC261" s="224"/>
      <c r="EYD261" s="335"/>
      <c r="EYE261" s="335"/>
      <c r="EYF261" s="224"/>
      <c r="EYG261" s="372"/>
      <c r="EYH261" s="372"/>
      <c r="EYI261" s="333"/>
      <c r="EYJ261" s="334"/>
      <c r="EYK261" s="372"/>
      <c r="EYL261" s="224"/>
      <c r="EYM261" s="224"/>
      <c r="EYN261" s="335"/>
      <c r="EYO261" s="335"/>
      <c r="EYP261" s="224"/>
      <c r="EYQ261" s="372"/>
      <c r="EYR261" s="372"/>
      <c r="EYS261" s="333"/>
      <c r="EYT261" s="334"/>
      <c r="EYU261" s="372"/>
      <c r="EYV261" s="224"/>
      <c r="EYW261" s="224"/>
      <c r="EYX261" s="335"/>
      <c r="EYY261" s="335"/>
      <c r="EYZ261" s="224"/>
      <c r="EZA261" s="372"/>
      <c r="EZB261" s="372"/>
      <c r="EZC261" s="333"/>
      <c r="EZD261" s="334"/>
      <c r="EZE261" s="372"/>
      <c r="EZF261" s="224"/>
      <c r="EZG261" s="224"/>
      <c r="EZH261" s="335"/>
      <c r="EZI261" s="335"/>
      <c r="EZJ261" s="224"/>
      <c r="EZK261" s="372"/>
      <c r="EZL261" s="372"/>
      <c r="EZM261" s="333"/>
      <c r="EZN261" s="334"/>
      <c r="EZO261" s="372"/>
      <c r="EZP261" s="224"/>
      <c r="EZQ261" s="224"/>
      <c r="EZR261" s="335"/>
      <c r="EZS261" s="335"/>
      <c r="EZT261" s="224"/>
      <c r="EZU261" s="372"/>
      <c r="EZV261" s="372"/>
      <c r="EZW261" s="333"/>
      <c r="EZX261" s="334"/>
      <c r="EZY261" s="372"/>
      <c r="EZZ261" s="224"/>
      <c r="FAA261" s="224"/>
      <c r="FAB261" s="335"/>
      <c r="FAC261" s="335"/>
      <c r="FAD261" s="224"/>
      <c r="FAE261" s="372"/>
      <c r="FAF261" s="372"/>
      <c r="FAG261" s="333"/>
      <c r="FAH261" s="334"/>
      <c r="FAI261" s="372"/>
      <c r="FAJ261" s="224"/>
      <c r="FAK261" s="224"/>
      <c r="FAL261" s="335"/>
      <c r="FAM261" s="335"/>
      <c r="FAN261" s="224"/>
      <c r="FAO261" s="372"/>
      <c r="FAP261" s="372"/>
      <c r="FAQ261" s="333"/>
      <c r="FAR261" s="334"/>
      <c r="FAS261" s="372"/>
      <c r="FAT261" s="224"/>
      <c r="FAU261" s="224"/>
      <c r="FAV261" s="335"/>
      <c r="FAW261" s="335"/>
      <c r="FAX261" s="224"/>
      <c r="FAY261" s="372"/>
      <c r="FAZ261" s="372"/>
      <c r="FBA261" s="333"/>
      <c r="FBB261" s="334"/>
      <c r="FBC261" s="372"/>
      <c r="FBD261" s="224"/>
      <c r="FBE261" s="224"/>
      <c r="FBF261" s="335"/>
      <c r="FBG261" s="335"/>
      <c r="FBH261" s="224"/>
      <c r="FBI261" s="372"/>
      <c r="FBJ261" s="372"/>
      <c r="FBK261" s="333"/>
      <c r="FBL261" s="334"/>
      <c r="FBM261" s="372"/>
      <c r="FBN261" s="224"/>
      <c r="FBO261" s="224"/>
      <c r="FBP261" s="335"/>
      <c r="FBQ261" s="335"/>
      <c r="FBR261" s="224"/>
      <c r="FBS261" s="372"/>
      <c r="FBT261" s="372"/>
      <c r="FBU261" s="333"/>
      <c r="FBV261" s="334"/>
      <c r="FBW261" s="372"/>
      <c r="FBX261" s="224"/>
      <c r="FBY261" s="224"/>
      <c r="FBZ261" s="335"/>
      <c r="FCA261" s="335"/>
      <c r="FCB261" s="224"/>
      <c r="FCC261" s="372"/>
      <c r="FCD261" s="372"/>
      <c r="FCE261" s="333"/>
      <c r="FCF261" s="334"/>
      <c r="FCG261" s="372"/>
      <c r="FCH261" s="224"/>
      <c r="FCI261" s="224"/>
      <c r="FCJ261" s="335"/>
      <c r="FCK261" s="335"/>
      <c r="FCL261" s="224"/>
      <c r="FCM261" s="372"/>
      <c r="FCN261" s="372"/>
      <c r="FCO261" s="333"/>
      <c r="FCP261" s="334"/>
      <c r="FCQ261" s="372"/>
      <c r="FCR261" s="224"/>
      <c r="FCS261" s="224"/>
      <c r="FCT261" s="335"/>
      <c r="FCU261" s="335"/>
      <c r="FCV261" s="224"/>
      <c r="FCW261" s="372"/>
      <c r="FCX261" s="372"/>
      <c r="FCY261" s="333"/>
      <c r="FCZ261" s="334"/>
      <c r="FDA261" s="372"/>
      <c r="FDB261" s="224"/>
      <c r="FDC261" s="224"/>
      <c r="FDD261" s="335"/>
      <c r="FDE261" s="335"/>
      <c r="FDF261" s="224"/>
      <c r="FDG261" s="372"/>
      <c r="FDH261" s="372"/>
      <c r="FDI261" s="333"/>
      <c r="FDJ261" s="334"/>
      <c r="FDK261" s="372"/>
      <c r="FDL261" s="224"/>
      <c r="FDM261" s="224"/>
      <c r="FDN261" s="335"/>
      <c r="FDO261" s="335"/>
      <c r="FDP261" s="224"/>
      <c r="FDQ261" s="372"/>
      <c r="FDR261" s="372"/>
      <c r="FDS261" s="333"/>
      <c r="FDT261" s="334"/>
      <c r="FDU261" s="372"/>
      <c r="FDV261" s="224"/>
      <c r="FDW261" s="224"/>
      <c r="FDX261" s="335"/>
      <c r="FDY261" s="335"/>
      <c r="FDZ261" s="224"/>
      <c r="FEA261" s="372"/>
      <c r="FEB261" s="372"/>
      <c r="FEC261" s="333"/>
      <c r="FED261" s="334"/>
      <c r="FEE261" s="372"/>
      <c r="FEF261" s="224"/>
      <c r="FEG261" s="224"/>
      <c r="FEH261" s="335"/>
      <c r="FEI261" s="335"/>
      <c r="FEJ261" s="224"/>
      <c r="FEK261" s="372"/>
      <c r="FEL261" s="372"/>
      <c r="FEM261" s="333"/>
      <c r="FEN261" s="334"/>
      <c r="FEO261" s="372"/>
      <c r="FEP261" s="224"/>
      <c r="FEQ261" s="224"/>
      <c r="FER261" s="335"/>
      <c r="FES261" s="335"/>
      <c r="FET261" s="224"/>
      <c r="FEU261" s="372"/>
      <c r="FEV261" s="372"/>
      <c r="FEW261" s="333"/>
      <c r="FEX261" s="334"/>
      <c r="FEY261" s="372"/>
      <c r="FEZ261" s="224"/>
      <c r="FFA261" s="224"/>
      <c r="FFB261" s="335"/>
      <c r="FFC261" s="335"/>
      <c r="FFD261" s="224"/>
      <c r="FFE261" s="372"/>
      <c r="FFF261" s="372"/>
      <c r="FFG261" s="333"/>
      <c r="FFH261" s="334"/>
      <c r="FFI261" s="372"/>
      <c r="FFJ261" s="224"/>
      <c r="FFK261" s="224"/>
      <c r="FFL261" s="335"/>
      <c r="FFM261" s="335"/>
      <c r="FFN261" s="224"/>
      <c r="FFO261" s="372"/>
      <c r="FFP261" s="372"/>
      <c r="FFQ261" s="333"/>
      <c r="FFR261" s="334"/>
      <c r="FFS261" s="372"/>
      <c r="FFT261" s="224"/>
      <c r="FFU261" s="224"/>
      <c r="FFV261" s="335"/>
      <c r="FFW261" s="335"/>
      <c r="FFX261" s="224"/>
      <c r="FFY261" s="372"/>
      <c r="FFZ261" s="372"/>
      <c r="FGA261" s="333"/>
      <c r="FGB261" s="334"/>
      <c r="FGC261" s="372"/>
      <c r="FGD261" s="224"/>
      <c r="FGE261" s="224"/>
      <c r="FGF261" s="335"/>
      <c r="FGG261" s="335"/>
      <c r="FGH261" s="224"/>
      <c r="FGI261" s="372"/>
      <c r="FGJ261" s="372"/>
      <c r="FGK261" s="333"/>
      <c r="FGL261" s="334"/>
      <c r="FGM261" s="372"/>
      <c r="FGN261" s="224"/>
      <c r="FGO261" s="224"/>
      <c r="FGP261" s="335"/>
      <c r="FGQ261" s="335"/>
      <c r="FGR261" s="224"/>
      <c r="FGS261" s="372"/>
      <c r="FGT261" s="372"/>
      <c r="FGU261" s="333"/>
      <c r="FGV261" s="334"/>
      <c r="FGW261" s="372"/>
      <c r="FGX261" s="224"/>
      <c r="FGY261" s="224"/>
      <c r="FGZ261" s="335"/>
      <c r="FHA261" s="335"/>
      <c r="FHB261" s="224"/>
      <c r="FHC261" s="372"/>
      <c r="FHD261" s="372"/>
      <c r="FHE261" s="333"/>
      <c r="FHF261" s="334"/>
      <c r="FHG261" s="372"/>
      <c r="FHH261" s="224"/>
      <c r="FHI261" s="224"/>
      <c r="FHJ261" s="335"/>
      <c r="FHK261" s="335"/>
      <c r="FHL261" s="224"/>
      <c r="FHM261" s="372"/>
      <c r="FHN261" s="372"/>
      <c r="FHO261" s="333"/>
      <c r="FHP261" s="334"/>
      <c r="FHQ261" s="372"/>
      <c r="FHR261" s="224"/>
      <c r="FHS261" s="224"/>
      <c r="FHT261" s="335"/>
      <c r="FHU261" s="335"/>
      <c r="FHV261" s="224"/>
      <c r="FHW261" s="372"/>
      <c r="FHX261" s="372"/>
      <c r="FHY261" s="333"/>
      <c r="FHZ261" s="334"/>
      <c r="FIA261" s="372"/>
      <c r="FIB261" s="224"/>
      <c r="FIC261" s="224"/>
      <c r="FID261" s="335"/>
      <c r="FIE261" s="335"/>
      <c r="FIF261" s="224"/>
      <c r="FIG261" s="372"/>
      <c r="FIH261" s="372"/>
      <c r="FII261" s="333"/>
      <c r="FIJ261" s="334"/>
      <c r="FIK261" s="372"/>
      <c r="FIL261" s="224"/>
      <c r="FIM261" s="224"/>
      <c r="FIN261" s="335"/>
      <c r="FIO261" s="335"/>
      <c r="FIP261" s="224"/>
      <c r="FIQ261" s="372"/>
      <c r="FIR261" s="372"/>
      <c r="FIS261" s="333"/>
      <c r="FIT261" s="334"/>
      <c r="FIU261" s="372"/>
      <c r="FIV261" s="224"/>
      <c r="FIW261" s="224"/>
      <c r="FIX261" s="335"/>
      <c r="FIY261" s="335"/>
      <c r="FIZ261" s="224"/>
      <c r="FJA261" s="372"/>
      <c r="FJB261" s="372"/>
      <c r="FJC261" s="333"/>
      <c r="FJD261" s="334"/>
      <c r="FJE261" s="372"/>
      <c r="FJF261" s="224"/>
      <c r="FJG261" s="224"/>
      <c r="FJH261" s="335"/>
      <c r="FJI261" s="335"/>
      <c r="FJJ261" s="224"/>
      <c r="FJK261" s="372"/>
      <c r="FJL261" s="372"/>
      <c r="FJM261" s="333"/>
      <c r="FJN261" s="334"/>
      <c r="FJO261" s="372"/>
      <c r="FJP261" s="224"/>
      <c r="FJQ261" s="224"/>
      <c r="FJR261" s="335"/>
      <c r="FJS261" s="335"/>
      <c r="FJT261" s="224"/>
      <c r="FJU261" s="372"/>
      <c r="FJV261" s="372"/>
      <c r="FJW261" s="333"/>
      <c r="FJX261" s="334"/>
      <c r="FJY261" s="372"/>
      <c r="FJZ261" s="224"/>
      <c r="FKA261" s="224"/>
      <c r="FKB261" s="335"/>
      <c r="FKC261" s="335"/>
      <c r="FKD261" s="224"/>
      <c r="FKE261" s="372"/>
      <c r="FKF261" s="372"/>
      <c r="FKG261" s="333"/>
      <c r="FKH261" s="334"/>
      <c r="FKI261" s="372"/>
      <c r="FKJ261" s="224"/>
      <c r="FKK261" s="224"/>
      <c r="FKL261" s="335"/>
      <c r="FKM261" s="335"/>
      <c r="FKN261" s="224"/>
      <c r="FKO261" s="372"/>
      <c r="FKP261" s="372"/>
      <c r="FKQ261" s="333"/>
      <c r="FKR261" s="334"/>
      <c r="FKS261" s="372"/>
      <c r="FKT261" s="224"/>
      <c r="FKU261" s="224"/>
      <c r="FKV261" s="335"/>
      <c r="FKW261" s="335"/>
      <c r="FKX261" s="224"/>
      <c r="FKY261" s="372"/>
      <c r="FKZ261" s="372"/>
      <c r="FLA261" s="333"/>
      <c r="FLB261" s="334"/>
      <c r="FLC261" s="372"/>
      <c r="FLD261" s="224"/>
      <c r="FLE261" s="224"/>
      <c r="FLF261" s="335"/>
      <c r="FLG261" s="335"/>
      <c r="FLH261" s="224"/>
      <c r="FLI261" s="372"/>
      <c r="FLJ261" s="372"/>
      <c r="FLK261" s="333"/>
      <c r="FLL261" s="334"/>
      <c r="FLM261" s="372"/>
      <c r="FLN261" s="224"/>
      <c r="FLO261" s="224"/>
      <c r="FLP261" s="335"/>
      <c r="FLQ261" s="335"/>
      <c r="FLR261" s="224"/>
      <c r="FLS261" s="372"/>
      <c r="FLT261" s="372"/>
      <c r="FLU261" s="333"/>
      <c r="FLV261" s="334"/>
      <c r="FLW261" s="372"/>
      <c r="FLX261" s="224"/>
      <c r="FLY261" s="224"/>
      <c r="FLZ261" s="335"/>
      <c r="FMA261" s="335"/>
      <c r="FMB261" s="224"/>
      <c r="FMC261" s="372"/>
      <c r="FMD261" s="372"/>
      <c r="FME261" s="333"/>
      <c r="FMF261" s="334"/>
      <c r="FMG261" s="372"/>
      <c r="FMH261" s="224"/>
      <c r="FMI261" s="224"/>
      <c r="FMJ261" s="335"/>
      <c r="FMK261" s="335"/>
      <c r="FML261" s="224"/>
      <c r="FMM261" s="372"/>
      <c r="FMN261" s="372"/>
      <c r="FMO261" s="333"/>
      <c r="FMP261" s="334"/>
      <c r="FMQ261" s="372"/>
      <c r="FMR261" s="224"/>
      <c r="FMS261" s="224"/>
      <c r="FMT261" s="335"/>
      <c r="FMU261" s="335"/>
      <c r="FMV261" s="224"/>
      <c r="FMW261" s="372"/>
      <c r="FMX261" s="372"/>
      <c r="FMY261" s="333"/>
      <c r="FMZ261" s="334"/>
      <c r="FNA261" s="372"/>
      <c r="FNB261" s="224"/>
      <c r="FNC261" s="224"/>
      <c r="FND261" s="335"/>
      <c r="FNE261" s="335"/>
      <c r="FNF261" s="224"/>
      <c r="FNG261" s="372"/>
      <c r="FNH261" s="372"/>
      <c r="FNI261" s="333"/>
      <c r="FNJ261" s="334"/>
      <c r="FNK261" s="372"/>
      <c r="FNL261" s="224"/>
      <c r="FNM261" s="224"/>
      <c r="FNN261" s="335"/>
      <c r="FNO261" s="335"/>
      <c r="FNP261" s="224"/>
      <c r="FNQ261" s="372"/>
      <c r="FNR261" s="372"/>
      <c r="FNS261" s="333"/>
      <c r="FNT261" s="334"/>
      <c r="FNU261" s="372"/>
      <c r="FNV261" s="224"/>
      <c r="FNW261" s="224"/>
      <c r="FNX261" s="335"/>
      <c r="FNY261" s="335"/>
      <c r="FNZ261" s="224"/>
      <c r="FOA261" s="372"/>
      <c r="FOB261" s="372"/>
      <c r="FOC261" s="333"/>
      <c r="FOD261" s="334"/>
      <c r="FOE261" s="372"/>
      <c r="FOF261" s="224"/>
      <c r="FOG261" s="224"/>
      <c r="FOH261" s="335"/>
      <c r="FOI261" s="335"/>
      <c r="FOJ261" s="224"/>
      <c r="FOK261" s="372"/>
      <c r="FOL261" s="372"/>
      <c r="FOM261" s="333"/>
      <c r="FON261" s="334"/>
      <c r="FOO261" s="372"/>
      <c r="FOP261" s="224"/>
      <c r="FOQ261" s="224"/>
      <c r="FOR261" s="335"/>
      <c r="FOS261" s="335"/>
      <c r="FOT261" s="224"/>
      <c r="FOU261" s="372"/>
      <c r="FOV261" s="372"/>
      <c r="FOW261" s="333"/>
      <c r="FOX261" s="334"/>
      <c r="FOY261" s="372"/>
      <c r="FOZ261" s="224"/>
      <c r="FPA261" s="224"/>
      <c r="FPB261" s="335"/>
      <c r="FPC261" s="335"/>
      <c r="FPD261" s="224"/>
      <c r="FPE261" s="372"/>
      <c r="FPF261" s="372"/>
      <c r="FPG261" s="333"/>
      <c r="FPH261" s="334"/>
      <c r="FPI261" s="372"/>
      <c r="FPJ261" s="224"/>
      <c r="FPK261" s="224"/>
      <c r="FPL261" s="335"/>
      <c r="FPM261" s="335"/>
      <c r="FPN261" s="224"/>
      <c r="FPO261" s="372"/>
      <c r="FPP261" s="372"/>
      <c r="FPQ261" s="333"/>
      <c r="FPR261" s="334"/>
      <c r="FPS261" s="372"/>
      <c r="FPT261" s="224"/>
      <c r="FPU261" s="224"/>
      <c r="FPV261" s="335"/>
      <c r="FPW261" s="335"/>
      <c r="FPX261" s="224"/>
      <c r="FPY261" s="372"/>
      <c r="FPZ261" s="372"/>
      <c r="FQA261" s="333"/>
      <c r="FQB261" s="334"/>
      <c r="FQC261" s="372"/>
      <c r="FQD261" s="224"/>
      <c r="FQE261" s="224"/>
      <c r="FQF261" s="335"/>
      <c r="FQG261" s="335"/>
      <c r="FQH261" s="224"/>
      <c r="FQI261" s="372"/>
      <c r="FQJ261" s="372"/>
      <c r="FQK261" s="333"/>
      <c r="FQL261" s="334"/>
      <c r="FQM261" s="372"/>
      <c r="FQN261" s="224"/>
      <c r="FQO261" s="224"/>
      <c r="FQP261" s="335"/>
      <c r="FQQ261" s="335"/>
      <c r="FQR261" s="224"/>
      <c r="FQS261" s="372"/>
      <c r="FQT261" s="372"/>
      <c r="FQU261" s="333"/>
      <c r="FQV261" s="334"/>
      <c r="FQW261" s="372"/>
      <c r="FQX261" s="224"/>
      <c r="FQY261" s="224"/>
      <c r="FQZ261" s="335"/>
      <c r="FRA261" s="335"/>
      <c r="FRB261" s="224"/>
      <c r="FRC261" s="372"/>
      <c r="FRD261" s="372"/>
      <c r="FRE261" s="333"/>
      <c r="FRF261" s="334"/>
      <c r="FRG261" s="372"/>
      <c r="FRH261" s="224"/>
      <c r="FRI261" s="224"/>
      <c r="FRJ261" s="335"/>
      <c r="FRK261" s="335"/>
      <c r="FRL261" s="224"/>
      <c r="FRM261" s="372"/>
      <c r="FRN261" s="372"/>
      <c r="FRO261" s="333"/>
      <c r="FRP261" s="334"/>
      <c r="FRQ261" s="372"/>
      <c r="FRR261" s="224"/>
      <c r="FRS261" s="224"/>
      <c r="FRT261" s="335"/>
      <c r="FRU261" s="335"/>
      <c r="FRV261" s="224"/>
      <c r="FRW261" s="372"/>
      <c r="FRX261" s="372"/>
      <c r="FRY261" s="333"/>
      <c r="FRZ261" s="334"/>
      <c r="FSA261" s="372"/>
      <c r="FSB261" s="224"/>
      <c r="FSC261" s="224"/>
      <c r="FSD261" s="335"/>
      <c r="FSE261" s="335"/>
      <c r="FSF261" s="224"/>
      <c r="FSG261" s="372"/>
      <c r="FSH261" s="372"/>
      <c r="FSI261" s="333"/>
      <c r="FSJ261" s="334"/>
      <c r="FSK261" s="372"/>
      <c r="FSL261" s="224"/>
      <c r="FSM261" s="224"/>
      <c r="FSN261" s="335"/>
      <c r="FSO261" s="335"/>
      <c r="FSP261" s="224"/>
      <c r="FSQ261" s="372"/>
      <c r="FSR261" s="372"/>
      <c r="FSS261" s="333"/>
      <c r="FST261" s="334"/>
      <c r="FSU261" s="372"/>
      <c r="FSV261" s="224"/>
      <c r="FSW261" s="224"/>
      <c r="FSX261" s="335"/>
      <c r="FSY261" s="335"/>
      <c r="FSZ261" s="224"/>
      <c r="FTA261" s="372"/>
      <c r="FTB261" s="372"/>
      <c r="FTC261" s="333"/>
      <c r="FTD261" s="334"/>
      <c r="FTE261" s="372"/>
      <c r="FTF261" s="224"/>
      <c r="FTG261" s="224"/>
      <c r="FTH261" s="335"/>
      <c r="FTI261" s="335"/>
      <c r="FTJ261" s="224"/>
      <c r="FTK261" s="372"/>
      <c r="FTL261" s="372"/>
      <c r="FTM261" s="333"/>
      <c r="FTN261" s="334"/>
      <c r="FTO261" s="372"/>
      <c r="FTP261" s="224"/>
      <c r="FTQ261" s="224"/>
      <c r="FTR261" s="335"/>
      <c r="FTS261" s="335"/>
      <c r="FTT261" s="224"/>
      <c r="FTU261" s="372"/>
      <c r="FTV261" s="372"/>
      <c r="FTW261" s="333"/>
      <c r="FTX261" s="334"/>
      <c r="FTY261" s="372"/>
      <c r="FTZ261" s="224"/>
      <c r="FUA261" s="224"/>
      <c r="FUB261" s="335"/>
      <c r="FUC261" s="335"/>
      <c r="FUD261" s="224"/>
      <c r="FUE261" s="372"/>
      <c r="FUF261" s="372"/>
      <c r="FUG261" s="333"/>
      <c r="FUH261" s="334"/>
      <c r="FUI261" s="372"/>
      <c r="FUJ261" s="224"/>
      <c r="FUK261" s="224"/>
      <c r="FUL261" s="335"/>
      <c r="FUM261" s="335"/>
      <c r="FUN261" s="224"/>
      <c r="FUO261" s="372"/>
      <c r="FUP261" s="372"/>
      <c r="FUQ261" s="333"/>
      <c r="FUR261" s="334"/>
      <c r="FUS261" s="372"/>
      <c r="FUT261" s="224"/>
      <c r="FUU261" s="224"/>
      <c r="FUV261" s="335"/>
      <c r="FUW261" s="335"/>
      <c r="FUX261" s="224"/>
      <c r="FUY261" s="372"/>
      <c r="FUZ261" s="372"/>
      <c r="FVA261" s="333"/>
      <c r="FVB261" s="334"/>
      <c r="FVC261" s="372"/>
      <c r="FVD261" s="224"/>
      <c r="FVE261" s="224"/>
      <c r="FVF261" s="335"/>
      <c r="FVG261" s="335"/>
      <c r="FVH261" s="224"/>
      <c r="FVI261" s="372"/>
      <c r="FVJ261" s="372"/>
      <c r="FVK261" s="333"/>
      <c r="FVL261" s="334"/>
      <c r="FVM261" s="372"/>
      <c r="FVN261" s="224"/>
      <c r="FVO261" s="224"/>
      <c r="FVP261" s="335"/>
      <c r="FVQ261" s="335"/>
      <c r="FVR261" s="224"/>
      <c r="FVS261" s="372"/>
      <c r="FVT261" s="372"/>
      <c r="FVU261" s="333"/>
      <c r="FVV261" s="334"/>
      <c r="FVW261" s="372"/>
      <c r="FVX261" s="224"/>
      <c r="FVY261" s="224"/>
      <c r="FVZ261" s="335"/>
      <c r="FWA261" s="335"/>
      <c r="FWB261" s="224"/>
      <c r="FWC261" s="372"/>
      <c r="FWD261" s="372"/>
      <c r="FWE261" s="333"/>
      <c r="FWF261" s="334"/>
      <c r="FWG261" s="372"/>
      <c r="FWH261" s="224"/>
      <c r="FWI261" s="224"/>
      <c r="FWJ261" s="335"/>
      <c r="FWK261" s="335"/>
      <c r="FWL261" s="224"/>
      <c r="FWM261" s="372"/>
      <c r="FWN261" s="372"/>
      <c r="FWO261" s="333"/>
      <c r="FWP261" s="334"/>
      <c r="FWQ261" s="372"/>
      <c r="FWR261" s="224"/>
      <c r="FWS261" s="224"/>
      <c r="FWT261" s="335"/>
      <c r="FWU261" s="335"/>
      <c r="FWV261" s="224"/>
      <c r="FWW261" s="372"/>
      <c r="FWX261" s="372"/>
      <c r="FWY261" s="333"/>
      <c r="FWZ261" s="334"/>
      <c r="FXA261" s="372"/>
      <c r="FXB261" s="224"/>
      <c r="FXC261" s="224"/>
      <c r="FXD261" s="335"/>
      <c r="FXE261" s="335"/>
      <c r="FXF261" s="224"/>
      <c r="FXG261" s="372"/>
      <c r="FXH261" s="372"/>
      <c r="FXI261" s="333"/>
      <c r="FXJ261" s="334"/>
      <c r="FXK261" s="372"/>
      <c r="FXL261" s="224"/>
      <c r="FXM261" s="224"/>
      <c r="FXN261" s="335"/>
      <c r="FXO261" s="335"/>
      <c r="FXP261" s="224"/>
      <c r="FXQ261" s="372"/>
      <c r="FXR261" s="372"/>
      <c r="FXS261" s="333"/>
      <c r="FXT261" s="334"/>
      <c r="FXU261" s="372"/>
      <c r="FXV261" s="224"/>
      <c r="FXW261" s="224"/>
      <c r="FXX261" s="335"/>
      <c r="FXY261" s="335"/>
      <c r="FXZ261" s="224"/>
      <c r="FYA261" s="372"/>
      <c r="FYB261" s="372"/>
      <c r="FYC261" s="333"/>
      <c r="FYD261" s="334"/>
      <c r="FYE261" s="372"/>
      <c r="FYF261" s="224"/>
      <c r="FYG261" s="224"/>
      <c r="FYH261" s="335"/>
      <c r="FYI261" s="335"/>
      <c r="FYJ261" s="224"/>
      <c r="FYK261" s="372"/>
      <c r="FYL261" s="372"/>
      <c r="FYM261" s="333"/>
      <c r="FYN261" s="334"/>
      <c r="FYO261" s="372"/>
      <c r="FYP261" s="224"/>
      <c r="FYQ261" s="224"/>
      <c r="FYR261" s="335"/>
      <c r="FYS261" s="335"/>
      <c r="FYT261" s="224"/>
      <c r="FYU261" s="372"/>
      <c r="FYV261" s="372"/>
      <c r="FYW261" s="333"/>
      <c r="FYX261" s="334"/>
      <c r="FYY261" s="372"/>
      <c r="FYZ261" s="224"/>
      <c r="FZA261" s="224"/>
      <c r="FZB261" s="335"/>
      <c r="FZC261" s="335"/>
      <c r="FZD261" s="224"/>
      <c r="FZE261" s="372"/>
      <c r="FZF261" s="372"/>
      <c r="FZG261" s="333"/>
      <c r="FZH261" s="334"/>
      <c r="FZI261" s="372"/>
      <c r="FZJ261" s="224"/>
      <c r="FZK261" s="224"/>
      <c r="FZL261" s="335"/>
      <c r="FZM261" s="335"/>
      <c r="FZN261" s="224"/>
      <c r="FZO261" s="372"/>
      <c r="FZP261" s="372"/>
      <c r="FZQ261" s="333"/>
      <c r="FZR261" s="334"/>
      <c r="FZS261" s="372"/>
      <c r="FZT261" s="224"/>
      <c r="FZU261" s="224"/>
      <c r="FZV261" s="335"/>
      <c r="FZW261" s="335"/>
      <c r="FZX261" s="224"/>
      <c r="FZY261" s="372"/>
      <c r="FZZ261" s="372"/>
      <c r="GAA261" s="333"/>
      <c r="GAB261" s="334"/>
      <c r="GAC261" s="372"/>
      <c r="GAD261" s="224"/>
      <c r="GAE261" s="224"/>
      <c r="GAF261" s="335"/>
      <c r="GAG261" s="335"/>
      <c r="GAH261" s="224"/>
      <c r="GAI261" s="372"/>
      <c r="GAJ261" s="372"/>
      <c r="GAK261" s="333"/>
      <c r="GAL261" s="334"/>
      <c r="GAM261" s="372"/>
      <c r="GAN261" s="224"/>
      <c r="GAO261" s="224"/>
      <c r="GAP261" s="335"/>
      <c r="GAQ261" s="335"/>
      <c r="GAR261" s="224"/>
      <c r="GAS261" s="372"/>
      <c r="GAT261" s="372"/>
      <c r="GAU261" s="333"/>
      <c r="GAV261" s="334"/>
      <c r="GAW261" s="372"/>
      <c r="GAX261" s="224"/>
      <c r="GAY261" s="224"/>
      <c r="GAZ261" s="335"/>
      <c r="GBA261" s="335"/>
      <c r="GBB261" s="224"/>
      <c r="GBC261" s="372"/>
      <c r="GBD261" s="372"/>
      <c r="GBE261" s="333"/>
      <c r="GBF261" s="334"/>
      <c r="GBG261" s="372"/>
      <c r="GBH261" s="224"/>
      <c r="GBI261" s="224"/>
      <c r="GBJ261" s="335"/>
      <c r="GBK261" s="335"/>
      <c r="GBL261" s="224"/>
      <c r="GBM261" s="372"/>
      <c r="GBN261" s="372"/>
      <c r="GBO261" s="333"/>
      <c r="GBP261" s="334"/>
      <c r="GBQ261" s="372"/>
      <c r="GBR261" s="224"/>
      <c r="GBS261" s="224"/>
      <c r="GBT261" s="335"/>
      <c r="GBU261" s="335"/>
      <c r="GBV261" s="224"/>
      <c r="GBW261" s="372"/>
      <c r="GBX261" s="372"/>
      <c r="GBY261" s="333"/>
      <c r="GBZ261" s="334"/>
      <c r="GCA261" s="372"/>
      <c r="GCB261" s="224"/>
      <c r="GCC261" s="224"/>
      <c r="GCD261" s="335"/>
      <c r="GCE261" s="335"/>
      <c r="GCF261" s="224"/>
      <c r="GCG261" s="372"/>
      <c r="GCH261" s="372"/>
      <c r="GCI261" s="333"/>
      <c r="GCJ261" s="334"/>
      <c r="GCK261" s="372"/>
      <c r="GCL261" s="224"/>
      <c r="GCM261" s="224"/>
      <c r="GCN261" s="335"/>
      <c r="GCO261" s="335"/>
      <c r="GCP261" s="224"/>
      <c r="GCQ261" s="372"/>
      <c r="GCR261" s="372"/>
      <c r="GCS261" s="333"/>
      <c r="GCT261" s="334"/>
      <c r="GCU261" s="372"/>
      <c r="GCV261" s="224"/>
      <c r="GCW261" s="224"/>
      <c r="GCX261" s="335"/>
      <c r="GCY261" s="335"/>
      <c r="GCZ261" s="224"/>
      <c r="GDA261" s="372"/>
      <c r="GDB261" s="372"/>
      <c r="GDC261" s="333"/>
      <c r="GDD261" s="334"/>
      <c r="GDE261" s="372"/>
      <c r="GDF261" s="224"/>
      <c r="GDG261" s="224"/>
      <c r="GDH261" s="335"/>
      <c r="GDI261" s="335"/>
      <c r="GDJ261" s="224"/>
      <c r="GDK261" s="372"/>
      <c r="GDL261" s="372"/>
      <c r="GDM261" s="333"/>
      <c r="GDN261" s="334"/>
      <c r="GDO261" s="372"/>
      <c r="GDP261" s="224"/>
      <c r="GDQ261" s="224"/>
      <c r="GDR261" s="335"/>
      <c r="GDS261" s="335"/>
      <c r="GDT261" s="224"/>
      <c r="GDU261" s="372"/>
      <c r="GDV261" s="372"/>
      <c r="GDW261" s="333"/>
      <c r="GDX261" s="334"/>
      <c r="GDY261" s="372"/>
      <c r="GDZ261" s="224"/>
      <c r="GEA261" s="224"/>
      <c r="GEB261" s="335"/>
      <c r="GEC261" s="335"/>
      <c r="GED261" s="224"/>
      <c r="GEE261" s="372"/>
      <c r="GEF261" s="372"/>
      <c r="GEG261" s="333"/>
      <c r="GEH261" s="334"/>
      <c r="GEI261" s="372"/>
      <c r="GEJ261" s="224"/>
      <c r="GEK261" s="224"/>
      <c r="GEL261" s="335"/>
      <c r="GEM261" s="335"/>
      <c r="GEN261" s="224"/>
      <c r="GEO261" s="372"/>
      <c r="GEP261" s="372"/>
      <c r="GEQ261" s="333"/>
      <c r="GER261" s="334"/>
      <c r="GES261" s="372"/>
      <c r="GET261" s="224"/>
      <c r="GEU261" s="224"/>
      <c r="GEV261" s="335"/>
      <c r="GEW261" s="335"/>
      <c r="GEX261" s="224"/>
      <c r="GEY261" s="372"/>
      <c r="GEZ261" s="372"/>
      <c r="GFA261" s="333"/>
      <c r="GFB261" s="334"/>
      <c r="GFC261" s="372"/>
      <c r="GFD261" s="224"/>
      <c r="GFE261" s="224"/>
      <c r="GFF261" s="335"/>
      <c r="GFG261" s="335"/>
      <c r="GFH261" s="224"/>
      <c r="GFI261" s="372"/>
      <c r="GFJ261" s="372"/>
      <c r="GFK261" s="333"/>
      <c r="GFL261" s="334"/>
      <c r="GFM261" s="372"/>
      <c r="GFN261" s="224"/>
      <c r="GFO261" s="224"/>
      <c r="GFP261" s="335"/>
      <c r="GFQ261" s="335"/>
      <c r="GFR261" s="224"/>
      <c r="GFS261" s="372"/>
      <c r="GFT261" s="372"/>
      <c r="GFU261" s="333"/>
      <c r="GFV261" s="334"/>
      <c r="GFW261" s="372"/>
      <c r="GFX261" s="224"/>
      <c r="GFY261" s="224"/>
      <c r="GFZ261" s="335"/>
      <c r="GGA261" s="335"/>
      <c r="GGB261" s="224"/>
      <c r="GGC261" s="372"/>
      <c r="GGD261" s="372"/>
      <c r="GGE261" s="333"/>
      <c r="GGF261" s="334"/>
      <c r="GGG261" s="372"/>
      <c r="GGH261" s="224"/>
      <c r="GGI261" s="224"/>
      <c r="GGJ261" s="335"/>
      <c r="GGK261" s="335"/>
      <c r="GGL261" s="224"/>
      <c r="GGM261" s="372"/>
      <c r="GGN261" s="372"/>
      <c r="GGO261" s="333"/>
      <c r="GGP261" s="334"/>
      <c r="GGQ261" s="372"/>
      <c r="GGR261" s="224"/>
      <c r="GGS261" s="224"/>
      <c r="GGT261" s="335"/>
      <c r="GGU261" s="335"/>
      <c r="GGV261" s="224"/>
      <c r="GGW261" s="372"/>
      <c r="GGX261" s="372"/>
      <c r="GGY261" s="333"/>
      <c r="GGZ261" s="334"/>
      <c r="GHA261" s="372"/>
      <c r="GHB261" s="224"/>
      <c r="GHC261" s="224"/>
      <c r="GHD261" s="335"/>
      <c r="GHE261" s="335"/>
      <c r="GHF261" s="224"/>
      <c r="GHG261" s="372"/>
      <c r="GHH261" s="372"/>
      <c r="GHI261" s="333"/>
      <c r="GHJ261" s="334"/>
      <c r="GHK261" s="372"/>
      <c r="GHL261" s="224"/>
      <c r="GHM261" s="224"/>
      <c r="GHN261" s="335"/>
      <c r="GHO261" s="335"/>
      <c r="GHP261" s="224"/>
      <c r="GHQ261" s="372"/>
      <c r="GHR261" s="372"/>
      <c r="GHS261" s="333"/>
      <c r="GHT261" s="334"/>
      <c r="GHU261" s="372"/>
      <c r="GHV261" s="224"/>
      <c r="GHW261" s="224"/>
      <c r="GHX261" s="335"/>
      <c r="GHY261" s="335"/>
      <c r="GHZ261" s="224"/>
      <c r="GIA261" s="372"/>
      <c r="GIB261" s="372"/>
      <c r="GIC261" s="333"/>
      <c r="GID261" s="334"/>
      <c r="GIE261" s="372"/>
      <c r="GIF261" s="224"/>
      <c r="GIG261" s="224"/>
      <c r="GIH261" s="335"/>
      <c r="GII261" s="335"/>
      <c r="GIJ261" s="224"/>
      <c r="GIK261" s="372"/>
      <c r="GIL261" s="372"/>
      <c r="GIM261" s="333"/>
      <c r="GIN261" s="334"/>
      <c r="GIO261" s="372"/>
      <c r="GIP261" s="224"/>
      <c r="GIQ261" s="224"/>
      <c r="GIR261" s="335"/>
      <c r="GIS261" s="335"/>
      <c r="GIT261" s="224"/>
      <c r="GIU261" s="372"/>
      <c r="GIV261" s="372"/>
      <c r="GIW261" s="333"/>
      <c r="GIX261" s="334"/>
      <c r="GIY261" s="372"/>
      <c r="GIZ261" s="224"/>
      <c r="GJA261" s="224"/>
      <c r="GJB261" s="335"/>
      <c r="GJC261" s="335"/>
      <c r="GJD261" s="224"/>
      <c r="GJE261" s="372"/>
      <c r="GJF261" s="372"/>
      <c r="GJG261" s="333"/>
      <c r="GJH261" s="334"/>
      <c r="GJI261" s="372"/>
      <c r="GJJ261" s="224"/>
      <c r="GJK261" s="224"/>
      <c r="GJL261" s="335"/>
      <c r="GJM261" s="335"/>
      <c r="GJN261" s="224"/>
      <c r="GJO261" s="372"/>
      <c r="GJP261" s="372"/>
      <c r="GJQ261" s="333"/>
      <c r="GJR261" s="334"/>
      <c r="GJS261" s="372"/>
      <c r="GJT261" s="224"/>
      <c r="GJU261" s="224"/>
      <c r="GJV261" s="335"/>
      <c r="GJW261" s="335"/>
      <c r="GJX261" s="224"/>
      <c r="GJY261" s="372"/>
      <c r="GJZ261" s="372"/>
      <c r="GKA261" s="333"/>
      <c r="GKB261" s="334"/>
      <c r="GKC261" s="372"/>
      <c r="GKD261" s="224"/>
      <c r="GKE261" s="224"/>
      <c r="GKF261" s="335"/>
      <c r="GKG261" s="335"/>
      <c r="GKH261" s="224"/>
      <c r="GKI261" s="372"/>
      <c r="GKJ261" s="372"/>
      <c r="GKK261" s="333"/>
      <c r="GKL261" s="334"/>
      <c r="GKM261" s="372"/>
      <c r="GKN261" s="224"/>
      <c r="GKO261" s="224"/>
      <c r="GKP261" s="335"/>
      <c r="GKQ261" s="335"/>
      <c r="GKR261" s="224"/>
      <c r="GKS261" s="372"/>
      <c r="GKT261" s="372"/>
      <c r="GKU261" s="333"/>
      <c r="GKV261" s="334"/>
      <c r="GKW261" s="372"/>
      <c r="GKX261" s="224"/>
      <c r="GKY261" s="224"/>
      <c r="GKZ261" s="335"/>
      <c r="GLA261" s="335"/>
      <c r="GLB261" s="224"/>
      <c r="GLC261" s="372"/>
      <c r="GLD261" s="372"/>
      <c r="GLE261" s="333"/>
      <c r="GLF261" s="334"/>
      <c r="GLG261" s="372"/>
      <c r="GLH261" s="224"/>
      <c r="GLI261" s="224"/>
      <c r="GLJ261" s="335"/>
      <c r="GLK261" s="335"/>
      <c r="GLL261" s="224"/>
      <c r="GLM261" s="372"/>
      <c r="GLN261" s="372"/>
      <c r="GLO261" s="333"/>
      <c r="GLP261" s="334"/>
      <c r="GLQ261" s="372"/>
      <c r="GLR261" s="224"/>
      <c r="GLS261" s="224"/>
      <c r="GLT261" s="335"/>
      <c r="GLU261" s="335"/>
      <c r="GLV261" s="224"/>
      <c r="GLW261" s="372"/>
      <c r="GLX261" s="372"/>
      <c r="GLY261" s="333"/>
      <c r="GLZ261" s="334"/>
      <c r="GMA261" s="372"/>
      <c r="GMB261" s="224"/>
      <c r="GMC261" s="224"/>
      <c r="GMD261" s="335"/>
      <c r="GME261" s="335"/>
      <c r="GMF261" s="224"/>
      <c r="GMG261" s="372"/>
      <c r="GMH261" s="372"/>
      <c r="GMI261" s="333"/>
      <c r="GMJ261" s="334"/>
      <c r="GMK261" s="372"/>
      <c r="GML261" s="224"/>
      <c r="GMM261" s="224"/>
      <c r="GMN261" s="335"/>
      <c r="GMO261" s="335"/>
      <c r="GMP261" s="224"/>
      <c r="GMQ261" s="372"/>
      <c r="GMR261" s="372"/>
      <c r="GMS261" s="333"/>
      <c r="GMT261" s="334"/>
      <c r="GMU261" s="372"/>
      <c r="GMV261" s="224"/>
      <c r="GMW261" s="224"/>
      <c r="GMX261" s="335"/>
      <c r="GMY261" s="335"/>
      <c r="GMZ261" s="224"/>
      <c r="GNA261" s="372"/>
      <c r="GNB261" s="372"/>
      <c r="GNC261" s="333"/>
      <c r="GND261" s="334"/>
      <c r="GNE261" s="372"/>
      <c r="GNF261" s="224"/>
      <c r="GNG261" s="224"/>
      <c r="GNH261" s="335"/>
      <c r="GNI261" s="335"/>
      <c r="GNJ261" s="224"/>
      <c r="GNK261" s="372"/>
      <c r="GNL261" s="372"/>
      <c r="GNM261" s="333"/>
      <c r="GNN261" s="334"/>
      <c r="GNO261" s="372"/>
      <c r="GNP261" s="224"/>
      <c r="GNQ261" s="224"/>
      <c r="GNR261" s="335"/>
      <c r="GNS261" s="335"/>
      <c r="GNT261" s="224"/>
      <c r="GNU261" s="372"/>
      <c r="GNV261" s="372"/>
      <c r="GNW261" s="333"/>
      <c r="GNX261" s="334"/>
      <c r="GNY261" s="372"/>
      <c r="GNZ261" s="224"/>
      <c r="GOA261" s="224"/>
      <c r="GOB261" s="335"/>
      <c r="GOC261" s="335"/>
      <c r="GOD261" s="224"/>
      <c r="GOE261" s="372"/>
      <c r="GOF261" s="372"/>
      <c r="GOG261" s="333"/>
      <c r="GOH261" s="334"/>
      <c r="GOI261" s="372"/>
      <c r="GOJ261" s="224"/>
      <c r="GOK261" s="224"/>
      <c r="GOL261" s="335"/>
      <c r="GOM261" s="335"/>
      <c r="GON261" s="224"/>
      <c r="GOO261" s="372"/>
      <c r="GOP261" s="372"/>
      <c r="GOQ261" s="333"/>
      <c r="GOR261" s="334"/>
      <c r="GOS261" s="372"/>
      <c r="GOT261" s="224"/>
      <c r="GOU261" s="224"/>
      <c r="GOV261" s="335"/>
      <c r="GOW261" s="335"/>
      <c r="GOX261" s="224"/>
      <c r="GOY261" s="372"/>
      <c r="GOZ261" s="372"/>
      <c r="GPA261" s="333"/>
      <c r="GPB261" s="334"/>
      <c r="GPC261" s="372"/>
      <c r="GPD261" s="224"/>
      <c r="GPE261" s="224"/>
      <c r="GPF261" s="335"/>
      <c r="GPG261" s="335"/>
      <c r="GPH261" s="224"/>
      <c r="GPI261" s="372"/>
      <c r="GPJ261" s="372"/>
      <c r="GPK261" s="333"/>
      <c r="GPL261" s="334"/>
      <c r="GPM261" s="372"/>
      <c r="GPN261" s="224"/>
      <c r="GPO261" s="224"/>
      <c r="GPP261" s="335"/>
      <c r="GPQ261" s="335"/>
      <c r="GPR261" s="224"/>
      <c r="GPS261" s="372"/>
      <c r="GPT261" s="372"/>
      <c r="GPU261" s="333"/>
      <c r="GPV261" s="334"/>
      <c r="GPW261" s="372"/>
      <c r="GPX261" s="224"/>
      <c r="GPY261" s="224"/>
      <c r="GPZ261" s="335"/>
      <c r="GQA261" s="335"/>
      <c r="GQB261" s="224"/>
      <c r="GQC261" s="372"/>
      <c r="GQD261" s="372"/>
      <c r="GQE261" s="333"/>
      <c r="GQF261" s="334"/>
      <c r="GQG261" s="372"/>
      <c r="GQH261" s="224"/>
      <c r="GQI261" s="224"/>
      <c r="GQJ261" s="335"/>
      <c r="GQK261" s="335"/>
      <c r="GQL261" s="224"/>
      <c r="GQM261" s="372"/>
      <c r="GQN261" s="372"/>
      <c r="GQO261" s="333"/>
      <c r="GQP261" s="334"/>
      <c r="GQQ261" s="372"/>
      <c r="GQR261" s="224"/>
      <c r="GQS261" s="224"/>
      <c r="GQT261" s="335"/>
      <c r="GQU261" s="335"/>
      <c r="GQV261" s="224"/>
      <c r="GQW261" s="372"/>
      <c r="GQX261" s="372"/>
      <c r="GQY261" s="333"/>
      <c r="GQZ261" s="334"/>
      <c r="GRA261" s="372"/>
      <c r="GRB261" s="224"/>
      <c r="GRC261" s="224"/>
      <c r="GRD261" s="335"/>
      <c r="GRE261" s="335"/>
      <c r="GRF261" s="224"/>
      <c r="GRG261" s="372"/>
      <c r="GRH261" s="372"/>
      <c r="GRI261" s="333"/>
      <c r="GRJ261" s="334"/>
      <c r="GRK261" s="372"/>
      <c r="GRL261" s="224"/>
      <c r="GRM261" s="224"/>
      <c r="GRN261" s="335"/>
      <c r="GRO261" s="335"/>
      <c r="GRP261" s="224"/>
      <c r="GRQ261" s="372"/>
      <c r="GRR261" s="372"/>
      <c r="GRS261" s="333"/>
      <c r="GRT261" s="334"/>
      <c r="GRU261" s="372"/>
      <c r="GRV261" s="224"/>
      <c r="GRW261" s="224"/>
      <c r="GRX261" s="335"/>
      <c r="GRY261" s="335"/>
      <c r="GRZ261" s="224"/>
      <c r="GSA261" s="372"/>
      <c r="GSB261" s="372"/>
      <c r="GSC261" s="333"/>
      <c r="GSD261" s="334"/>
      <c r="GSE261" s="372"/>
      <c r="GSF261" s="224"/>
      <c r="GSG261" s="224"/>
      <c r="GSH261" s="335"/>
      <c r="GSI261" s="335"/>
      <c r="GSJ261" s="224"/>
      <c r="GSK261" s="372"/>
      <c r="GSL261" s="372"/>
      <c r="GSM261" s="333"/>
      <c r="GSN261" s="334"/>
      <c r="GSO261" s="372"/>
      <c r="GSP261" s="224"/>
      <c r="GSQ261" s="224"/>
      <c r="GSR261" s="335"/>
      <c r="GSS261" s="335"/>
      <c r="GST261" s="224"/>
      <c r="GSU261" s="372"/>
      <c r="GSV261" s="372"/>
      <c r="GSW261" s="333"/>
      <c r="GSX261" s="334"/>
      <c r="GSY261" s="372"/>
      <c r="GSZ261" s="224"/>
      <c r="GTA261" s="224"/>
      <c r="GTB261" s="335"/>
      <c r="GTC261" s="335"/>
      <c r="GTD261" s="224"/>
      <c r="GTE261" s="372"/>
      <c r="GTF261" s="372"/>
      <c r="GTG261" s="333"/>
      <c r="GTH261" s="334"/>
      <c r="GTI261" s="372"/>
      <c r="GTJ261" s="224"/>
      <c r="GTK261" s="224"/>
      <c r="GTL261" s="335"/>
      <c r="GTM261" s="335"/>
      <c r="GTN261" s="224"/>
      <c r="GTO261" s="372"/>
      <c r="GTP261" s="372"/>
      <c r="GTQ261" s="333"/>
      <c r="GTR261" s="334"/>
      <c r="GTS261" s="372"/>
      <c r="GTT261" s="224"/>
      <c r="GTU261" s="224"/>
      <c r="GTV261" s="335"/>
      <c r="GTW261" s="335"/>
      <c r="GTX261" s="224"/>
      <c r="GTY261" s="372"/>
      <c r="GTZ261" s="372"/>
      <c r="GUA261" s="333"/>
      <c r="GUB261" s="334"/>
      <c r="GUC261" s="372"/>
      <c r="GUD261" s="224"/>
      <c r="GUE261" s="224"/>
      <c r="GUF261" s="335"/>
      <c r="GUG261" s="335"/>
      <c r="GUH261" s="224"/>
      <c r="GUI261" s="372"/>
      <c r="GUJ261" s="372"/>
      <c r="GUK261" s="333"/>
      <c r="GUL261" s="334"/>
      <c r="GUM261" s="372"/>
      <c r="GUN261" s="224"/>
      <c r="GUO261" s="224"/>
      <c r="GUP261" s="335"/>
      <c r="GUQ261" s="335"/>
      <c r="GUR261" s="224"/>
      <c r="GUS261" s="372"/>
      <c r="GUT261" s="372"/>
      <c r="GUU261" s="333"/>
      <c r="GUV261" s="334"/>
      <c r="GUW261" s="372"/>
      <c r="GUX261" s="224"/>
      <c r="GUY261" s="224"/>
      <c r="GUZ261" s="335"/>
      <c r="GVA261" s="335"/>
      <c r="GVB261" s="224"/>
      <c r="GVC261" s="372"/>
      <c r="GVD261" s="372"/>
      <c r="GVE261" s="333"/>
      <c r="GVF261" s="334"/>
      <c r="GVG261" s="372"/>
      <c r="GVH261" s="224"/>
      <c r="GVI261" s="224"/>
      <c r="GVJ261" s="335"/>
      <c r="GVK261" s="335"/>
      <c r="GVL261" s="224"/>
      <c r="GVM261" s="372"/>
      <c r="GVN261" s="372"/>
      <c r="GVO261" s="333"/>
      <c r="GVP261" s="334"/>
      <c r="GVQ261" s="372"/>
      <c r="GVR261" s="224"/>
      <c r="GVS261" s="224"/>
      <c r="GVT261" s="335"/>
      <c r="GVU261" s="335"/>
      <c r="GVV261" s="224"/>
      <c r="GVW261" s="372"/>
      <c r="GVX261" s="372"/>
      <c r="GVY261" s="333"/>
      <c r="GVZ261" s="334"/>
      <c r="GWA261" s="372"/>
      <c r="GWB261" s="224"/>
      <c r="GWC261" s="224"/>
      <c r="GWD261" s="335"/>
      <c r="GWE261" s="335"/>
      <c r="GWF261" s="224"/>
      <c r="GWG261" s="372"/>
      <c r="GWH261" s="372"/>
      <c r="GWI261" s="333"/>
      <c r="GWJ261" s="334"/>
      <c r="GWK261" s="372"/>
      <c r="GWL261" s="224"/>
      <c r="GWM261" s="224"/>
      <c r="GWN261" s="335"/>
      <c r="GWO261" s="335"/>
      <c r="GWP261" s="224"/>
      <c r="GWQ261" s="372"/>
      <c r="GWR261" s="372"/>
      <c r="GWS261" s="333"/>
      <c r="GWT261" s="334"/>
      <c r="GWU261" s="372"/>
      <c r="GWV261" s="224"/>
      <c r="GWW261" s="224"/>
      <c r="GWX261" s="335"/>
      <c r="GWY261" s="335"/>
      <c r="GWZ261" s="224"/>
      <c r="GXA261" s="372"/>
      <c r="GXB261" s="372"/>
      <c r="GXC261" s="333"/>
      <c r="GXD261" s="334"/>
      <c r="GXE261" s="372"/>
      <c r="GXF261" s="224"/>
      <c r="GXG261" s="224"/>
      <c r="GXH261" s="335"/>
      <c r="GXI261" s="335"/>
      <c r="GXJ261" s="224"/>
      <c r="GXK261" s="372"/>
      <c r="GXL261" s="372"/>
      <c r="GXM261" s="333"/>
      <c r="GXN261" s="334"/>
      <c r="GXO261" s="372"/>
      <c r="GXP261" s="224"/>
      <c r="GXQ261" s="224"/>
      <c r="GXR261" s="335"/>
      <c r="GXS261" s="335"/>
      <c r="GXT261" s="224"/>
      <c r="GXU261" s="372"/>
      <c r="GXV261" s="372"/>
      <c r="GXW261" s="333"/>
      <c r="GXX261" s="334"/>
      <c r="GXY261" s="372"/>
      <c r="GXZ261" s="224"/>
      <c r="GYA261" s="224"/>
      <c r="GYB261" s="335"/>
      <c r="GYC261" s="335"/>
      <c r="GYD261" s="224"/>
      <c r="GYE261" s="372"/>
      <c r="GYF261" s="372"/>
      <c r="GYG261" s="333"/>
      <c r="GYH261" s="334"/>
      <c r="GYI261" s="372"/>
      <c r="GYJ261" s="224"/>
      <c r="GYK261" s="224"/>
      <c r="GYL261" s="335"/>
      <c r="GYM261" s="335"/>
      <c r="GYN261" s="224"/>
      <c r="GYO261" s="372"/>
      <c r="GYP261" s="372"/>
      <c r="GYQ261" s="333"/>
      <c r="GYR261" s="334"/>
      <c r="GYS261" s="372"/>
      <c r="GYT261" s="224"/>
      <c r="GYU261" s="224"/>
      <c r="GYV261" s="335"/>
      <c r="GYW261" s="335"/>
      <c r="GYX261" s="224"/>
      <c r="GYY261" s="372"/>
      <c r="GYZ261" s="372"/>
      <c r="GZA261" s="333"/>
      <c r="GZB261" s="334"/>
      <c r="GZC261" s="372"/>
      <c r="GZD261" s="224"/>
      <c r="GZE261" s="224"/>
      <c r="GZF261" s="335"/>
      <c r="GZG261" s="335"/>
      <c r="GZH261" s="224"/>
      <c r="GZI261" s="372"/>
      <c r="GZJ261" s="372"/>
      <c r="GZK261" s="333"/>
      <c r="GZL261" s="334"/>
      <c r="GZM261" s="372"/>
      <c r="GZN261" s="224"/>
      <c r="GZO261" s="224"/>
      <c r="GZP261" s="335"/>
      <c r="GZQ261" s="335"/>
      <c r="GZR261" s="224"/>
      <c r="GZS261" s="372"/>
      <c r="GZT261" s="372"/>
      <c r="GZU261" s="333"/>
      <c r="GZV261" s="334"/>
      <c r="GZW261" s="372"/>
      <c r="GZX261" s="224"/>
      <c r="GZY261" s="224"/>
      <c r="GZZ261" s="335"/>
      <c r="HAA261" s="335"/>
      <c r="HAB261" s="224"/>
      <c r="HAC261" s="372"/>
      <c r="HAD261" s="372"/>
      <c r="HAE261" s="333"/>
      <c r="HAF261" s="334"/>
      <c r="HAG261" s="372"/>
      <c r="HAH261" s="224"/>
      <c r="HAI261" s="224"/>
      <c r="HAJ261" s="335"/>
      <c r="HAK261" s="335"/>
      <c r="HAL261" s="224"/>
      <c r="HAM261" s="372"/>
      <c r="HAN261" s="372"/>
      <c r="HAO261" s="333"/>
      <c r="HAP261" s="334"/>
      <c r="HAQ261" s="372"/>
      <c r="HAR261" s="224"/>
      <c r="HAS261" s="224"/>
      <c r="HAT261" s="335"/>
      <c r="HAU261" s="335"/>
      <c r="HAV261" s="224"/>
      <c r="HAW261" s="372"/>
      <c r="HAX261" s="372"/>
      <c r="HAY261" s="333"/>
      <c r="HAZ261" s="334"/>
      <c r="HBA261" s="372"/>
      <c r="HBB261" s="224"/>
      <c r="HBC261" s="224"/>
      <c r="HBD261" s="335"/>
      <c r="HBE261" s="335"/>
      <c r="HBF261" s="224"/>
      <c r="HBG261" s="372"/>
      <c r="HBH261" s="372"/>
      <c r="HBI261" s="333"/>
      <c r="HBJ261" s="334"/>
      <c r="HBK261" s="372"/>
      <c r="HBL261" s="224"/>
      <c r="HBM261" s="224"/>
      <c r="HBN261" s="335"/>
      <c r="HBO261" s="335"/>
      <c r="HBP261" s="224"/>
      <c r="HBQ261" s="372"/>
      <c r="HBR261" s="372"/>
      <c r="HBS261" s="333"/>
      <c r="HBT261" s="334"/>
      <c r="HBU261" s="372"/>
      <c r="HBV261" s="224"/>
      <c r="HBW261" s="224"/>
      <c r="HBX261" s="335"/>
      <c r="HBY261" s="335"/>
      <c r="HBZ261" s="224"/>
      <c r="HCA261" s="372"/>
      <c r="HCB261" s="372"/>
      <c r="HCC261" s="333"/>
      <c r="HCD261" s="334"/>
      <c r="HCE261" s="372"/>
      <c r="HCF261" s="224"/>
      <c r="HCG261" s="224"/>
      <c r="HCH261" s="335"/>
      <c r="HCI261" s="335"/>
      <c r="HCJ261" s="224"/>
      <c r="HCK261" s="372"/>
      <c r="HCL261" s="372"/>
      <c r="HCM261" s="333"/>
      <c r="HCN261" s="334"/>
      <c r="HCO261" s="372"/>
      <c r="HCP261" s="224"/>
      <c r="HCQ261" s="224"/>
      <c r="HCR261" s="335"/>
      <c r="HCS261" s="335"/>
      <c r="HCT261" s="224"/>
      <c r="HCU261" s="372"/>
      <c r="HCV261" s="372"/>
      <c r="HCW261" s="333"/>
      <c r="HCX261" s="334"/>
      <c r="HCY261" s="372"/>
      <c r="HCZ261" s="224"/>
      <c r="HDA261" s="224"/>
      <c r="HDB261" s="335"/>
      <c r="HDC261" s="335"/>
      <c r="HDD261" s="224"/>
      <c r="HDE261" s="372"/>
      <c r="HDF261" s="372"/>
      <c r="HDG261" s="333"/>
      <c r="HDH261" s="334"/>
      <c r="HDI261" s="372"/>
      <c r="HDJ261" s="224"/>
      <c r="HDK261" s="224"/>
      <c r="HDL261" s="335"/>
      <c r="HDM261" s="335"/>
      <c r="HDN261" s="224"/>
      <c r="HDO261" s="372"/>
      <c r="HDP261" s="372"/>
      <c r="HDQ261" s="333"/>
      <c r="HDR261" s="334"/>
      <c r="HDS261" s="372"/>
      <c r="HDT261" s="224"/>
      <c r="HDU261" s="224"/>
      <c r="HDV261" s="335"/>
      <c r="HDW261" s="335"/>
      <c r="HDX261" s="224"/>
      <c r="HDY261" s="372"/>
      <c r="HDZ261" s="372"/>
      <c r="HEA261" s="333"/>
      <c r="HEB261" s="334"/>
      <c r="HEC261" s="372"/>
      <c r="HED261" s="224"/>
      <c r="HEE261" s="224"/>
      <c r="HEF261" s="335"/>
      <c r="HEG261" s="335"/>
      <c r="HEH261" s="224"/>
      <c r="HEI261" s="372"/>
      <c r="HEJ261" s="372"/>
      <c r="HEK261" s="333"/>
      <c r="HEL261" s="334"/>
      <c r="HEM261" s="372"/>
      <c r="HEN261" s="224"/>
      <c r="HEO261" s="224"/>
      <c r="HEP261" s="335"/>
      <c r="HEQ261" s="335"/>
      <c r="HER261" s="224"/>
      <c r="HES261" s="372"/>
      <c r="HET261" s="372"/>
      <c r="HEU261" s="333"/>
      <c r="HEV261" s="334"/>
      <c r="HEW261" s="372"/>
      <c r="HEX261" s="224"/>
      <c r="HEY261" s="224"/>
      <c r="HEZ261" s="335"/>
      <c r="HFA261" s="335"/>
      <c r="HFB261" s="224"/>
      <c r="HFC261" s="372"/>
      <c r="HFD261" s="372"/>
      <c r="HFE261" s="333"/>
      <c r="HFF261" s="334"/>
      <c r="HFG261" s="372"/>
      <c r="HFH261" s="224"/>
      <c r="HFI261" s="224"/>
      <c r="HFJ261" s="335"/>
      <c r="HFK261" s="335"/>
      <c r="HFL261" s="224"/>
      <c r="HFM261" s="372"/>
      <c r="HFN261" s="372"/>
      <c r="HFO261" s="333"/>
      <c r="HFP261" s="334"/>
      <c r="HFQ261" s="372"/>
      <c r="HFR261" s="224"/>
      <c r="HFS261" s="224"/>
      <c r="HFT261" s="335"/>
      <c r="HFU261" s="335"/>
      <c r="HFV261" s="224"/>
      <c r="HFW261" s="372"/>
      <c r="HFX261" s="372"/>
      <c r="HFY261" s="333"/>
      <c r="HFZ261" s="334"/>
      <c r="HGA261" s="372"/>
      <c r="HGB261" s="224"/>
      <c r="HGC261" s="224"/>
      <c r="HGD261" s="335"/>
      <c r="HGE261" s="335"/>
      <c r="HGF261" s="224"/>
      <c r="HGG261" s="372"/>
      <c r="HGH261" s="372"/>
      <c r="HGI261" s="333"/>
      <c r="HGJ261" s="334"/>
      <c r="HGK261" s="372"/>
      <c r="HGL261" s="224"/>
      <c r="HGM261" s="224"/>
      <c r="HGN261" s="335"/>
      <c r="HGO261" s="335"/>
      <c r="HGP261" s="224"/>
      <c r="HGQ261" s="372"/>
      <c r="HGR261" s="372"/>
      <c r="HGS261" s="333"/>
      <c r="HGT261" s="334"/>
      <c r="HGU261" s="372"/>
      <c r="HGV261" s="224"/>
      <c r="HGW261" s="224"/>
      <c r="HGX261" s="335"/>
      <c r="HGY261" s="335"/>
      <c r="HGZ261" s="224"/>
      <c r="HHA261" s="372"/>
      <c r="HHB261" s="372"/>
      <c r="HHC261" s="333"/>
      <c r="HHD261" s="334"/>
      <c r="HHE261" s="372"/>
      <c r="HHF261" s="224"/>
      <c r="HHG261" s="224"/>
      <c r="HHH261" s="335"/>
      <c r="HHI261" s="335"/>
      <c r="HHJ261" s="224"/>
      <c r="HHK261" s="372"/>
      <c r="HHL261" s="372"/>
      <c r="HHM261" s="333"/>
      <c r="HHN261" s="334"/>
      <c r="HHO261" s="372"/>
      <c r="HHP261" s="224"/>
      <c r="HHQ261" s="224"/>
      <c r="HHR261" s="335"/>
      <c r="HHS261" s="335"/>
      <c r="HHT261" s="224"/>
      <c r="HHU261" s="372"/>
      <c r="HHV261" s="372"/>
      <c r="HHW261" s="333"/>
      <c r="HHX261" s="334"/>
      <c r="HHY261" s="372"/>
      <c r="HHZ261" s="224"/>
      <c r="HIA261" s="224"/>
      <c r="HIB261" s="335"/>
      <c r="HIC261" s="335"/>
      <c r="HID261" s="224"/>
      <c r="HIE261" s="372"/>
      <c r="HIF261" s="372"/>
      <c r="HIG261" s="333"/>
      <c r="HIH261" s="334"/>
      <c r="HII261" s="372"/>
      <c r="HIJ261" s="224"/>
      <c r="HIK261" s="224"/>
      <c r="HIL261" s="335"/>
      <c r="HIM261" s="335"/>
      <c r="HIN261" s="224"/>
      <c r="HIO261" s="372"/>
      <c r="HIP261" s="372"/>
      <c r="HIQ261" s="333"/>
      <c r="HIR261" s="334"/>
      <c r="HIS261" s="372"/>
      <c r="HIT261" s="224"/>
      <c r="HIU261" s="224"/>
      <c r="HIV261" s="335"/>
      <c r="HIW261" s="335"/>
      <c r="HIX261" s="224"/>
      <c r="HIY261" s="372"/>
      <c r="HIZ261" s="372"/>
      <c r="HJA261" s="333"/>
      <c r="HJB261" s="334"/>
      <c r="HJC261" s="372"/>
      <c r="HJD261" s="224"/>
      <c r="HJE261" s="224"/>
      <c r="HJF261" s="335"/>
      <c r="HJG261" s="335"/>
      <c r="HJH261" s="224"/>
      <c r="HJI261" s="372"/>
      <c r="HJJ261" s="372"/>
      <c r="HJK261" s="333"/>
      <c r="HJL261" s="334"/>
      <c r="HJM261" s="372"/>
      <c r="HJN261" s="224"/>
      <c r="HJO261" s="224"/>
      <c r="HJP261" s="335"/>
      <c r="HJQ261" s="335"/>
      <c r="HJR261" s="224"/>
      <c r="HJS261" s="372"/>
      <c r="HJT261" s="372"/>
      <c r="HJU261" s="333"/>
      <c r="HJV261" s="334"/>
      <c r="HJW261" s="372"/>
      <c r="HJX261" s="224"/>
      <c r="HJY261" s="224"/>
      <c r="HJZ261" s="335"/>
      <c r="HKA261" s="335"/>
      <c r="HKB261" s="224"/>
      <c r="HKC261" s="372"/>
      <c r="HKD261" s="372"/>
      <c r="HKE261" s="333"/>
      <c r="HKF261" s="334"/>
      <c r="HKG261" s="372"/>
      <c r="HKH261" s="224"/>
      <c r="HKI261" s="224"/>
      <c r="HKJ261" s="335"/>
      <c r="HKK261" s="335"/>
      <c r="HKL261" s="224"/>
      <c r="HKM261" s="372"/>
      <c r="HKN261" s="372"/>
      <c r="HKO261" s="333"/>
      <c r="HKP261" s="334"/>
      <c r="HKQ261" s="372"/>
      <c r="HKR261" s="224"/>
      <c r="HKS261" s="224"/>
      <c r="HKT261" s="335"/>
      <c r="HKU261" s="335"/>
      <c r="HKV261" s="224"/>
      <c r="HKW261" s="372"/>
      <c r="HKX261" s="372"/>
      <c r="HKY261" s="333"/>
      <c r="HKZ261" s="334"/>
      <c r="HLA261" s="372"/>
      <c r="HLB261" s="224"/>
      <c r="HLC261" s="224"/>
      <c r="HLD261" s="335"/>
      <c r="HLE261" s="335"/>
      <c r="HLF261" s="224"/>
      <c r="HLG261" s="372"/>
      <c r="HLH261" s="372"/>
      <c r="HLI261" s="333"/>
      <c r="HLJ261" s="334"/>
      <c r="HLK261" s="372"/>
      <c r="HLL261" s="224"/>
      <c r="HLM261" s="224"/>
      <c r="HLN261" s="335"/>
      <c r="HLO261" s="335"/>
      <c r="HLP261" s="224"/>
      <c r="HLQ261" s="372"/>
      <c r="HLR261" s="372"/>
      <c r="HLS261" s="333"/>
      <c r="HLT261" s="334"/>
      <c r="HLU261" s="372"/>
      <c r="HLV261" s="224"/>
      <c r="HLW261" s="224"/>
      <c r="HLX261" s="335"/>
      <c r="HLY261" s="335"/>
      <c r="HLZ261" s="224"/>
      <c r="HMA261" s="372"/>
      <c r="HMB261" s="372"/>
      <c r="HMC261" s="333"/>
      <c r="HMD261" s="334"/>
      <c r="HME261" s="372"/>
      <c r="HMF261" s="224"/>
      <c r="HMG261" s="224"/>
      <c r="HMH261" s="335"/>
      <c r="HMI261" s="335"/>
      <c r="HMJ261" s="224"/>
      <c r="HMK261" s="372"/>
      <c r="HML261" s="372"/>
      <c r="HMM261" s="333"/>
      <c r="HMN261" s="334"/>
      <c r="HMO261" s="372"/>
      <c r="HMP261" s="224"/>
      <c r="HMQ261" s="224"/>
      <c r="HMR261" s="335"/>
      <c r="HMS261" s="335"/>
      <c r="HMT261" s="224"/>
      <c r="HMU261" s="372"/>
      <c r="HMV261" s="372"/>
      <c r="HMW261" s="333"/>
      <c r="HMX261" s="334"/>
      <c r="HMY261" s="372"/>
      <c r="HMZ261" s="224"/>
      <c r="HNA261" s="224"/>
      <c r="HNB261" s="335"/>
      <c r="HNC261" s="335"/>
      <c r="HND261" s="224"/>
      <c r="HNE261" s="372"/>
      <c r="HNF261" s="372"/>
      <c r="HNG261" s="333"/>
      <c r="HNH261" s="334"/>
      <c r="HNI261" s="372"/>
      <c r="HNJ261" s="224"/>
      <c r="HNK261" s="224"/>
      <c r="HNL261" s="335"/>
      <c r="HNM261" s="335"/>
      <c r="HNN261" s="224"/>
      <c r="HNO261" s="372"/>
      <c r="HNP261" s="372"/>
      <c r="HNQ261" s="333"/>
      <c r="HNR261" s="334"/>
      <c r="HNS261" s="372"/>
      <c r="HNT261" s="224"/>
      <c r="HNU261" s="224"/>
      <c r="HNV261" s="335"/>
      <c r="HNW261" s="335"/>
      <c r="HNX261" s="224"/>
      <c r="HNY261" s="372"/>
      <c r="HNZ261" s="372"/>
      <c r="HOA261" s="333"/>
      <c r="HOB261" s="334"/>
      <c r="HOC261" s="372"/>
      <c r="HOD261" s="224"/>
      <c r="HOE261" s="224"/>
      <c r="HOF261" s="335"/>
      <c r="HOG261" s="335"/>
      <c r="HOH261" s="224"/>
      <c r="HOI261" s="372"/>
      <c r="HOJ261" s="372"/>
      <c r="HOK261" s="333"/>
      <c r="HOL261" s="334"/>
      <c r="HOM261" s="372"/>
      <c r="HON261" s="224"/>
      <c r="HOO261" s="224"/>
      <c r="HOP261" s="335"/>
      <c r="HOQ261" s="335"/>
      <c r="HOR261" s="224"/>
      <c r="HOS261" s="372"/>
      <c r="HOT261" s="372"/>
      <c r="HOU261" s="333"/>
      <c r="HOV261" s="334"/>
      <c r="HOW261" s="372"/>
      <c r="HOX261" s="224"/>
      <c r="HOY261" s="224"/>
      <c r="HOZ261" s="335"/>
      <c r="HPA261" s="335"/>
      <c r="HPB261" s="224"/>
      <c r="HPC261" s="372"/>
      <c r="HPD261" s="372"/>
      <c r="HPE261" s="333"/>
      <c r="HPF261" s="334"/>
      <c r="HPG261" s="372"/>
      <c r="HPH261" s="224"/>
      <c r="HPI261" s="224"/>
      <c r="HPJ261" s="335"/>
      <c r="HPK261" s="335"/>
      <c r="HPL261" s="224"/>
      <c r="HPM261" s="372"/>
      <c r="HPN261" s="372"/>
      <c r="HPO261" s="333"/>
      <c r="HPP261" s="334"/>
      <c r="HPQ261" s="372"/>
      <c r="HPR261" s="224"/>
      <c r="HPS261" s="224"/>
      <c r="HPT261" s="335"/>
      <c r="HPU261" s="335"/>
      <c r="HPV261" s="224"/>
      <c r="HPW261" s="372"/>
      <c r="HPX261" s="372"/>
      <c r="HPY261" s="333"/>
      <c r="HPZ261" s="334"/>
      <c r="HQA261" s="372"/>
      <c r="HQB261" s="224"/>
      <c r="HQC261" s="224"/>
      <c r="HQD261" s="335"/>
      <c r="HQE261" s="335"/>
      <c r="HQF261" s="224"/>
      <c r="HQG261" s="372"/>
      <c r="HQH261" s="372"/>
      <c r="HQI261" s="333"/>
      <c r="HQJ261" s="334"/>
      <c r="HQK261" s="372"/>
      <c r="HQL261" s="224"/>
      <c r="HQM261" s="224"/>
      <c r="HQN261" s="335"/>
      <c r="HQO261" s="335"/>
      <c r="HQP261" s="224"/>
      <c r="HQQ261" s="372"/>
      <c r="HQR261" s="372"/>
      <c r="HQS261" s="333"/>
      <c r="HQT261" s="334"/>
      <c r="HQU261" s="372"/>
      <c r="HQV261" s="224"/>
      <c r="HQW261" s="224"/>
      <c r="HQX261" s="335"/>
      <c r="HQY261" s="335"/>
      <c r="HQZ261" s="224"/>
      <c r="HRA261" s="372"/>
      <c r="HRB261" s="372"/>
      <c r="HRC261" s="333"/>
      <c r="HRD261" s="334"/>
      <c r="HRE261" s="372"/>
      <c r="HRF261" s="224"/>
      <c r="HRG261" s="224"/>
      <c r="HRH261" s="335"/>
      <c r="HRI261" s="335"/>
      <c r="HRJ261" s="224"/>
      <c r="HRK261" s="372"/>
      <c r="HRL261" s="372"/>
      <c r="HRM261" s="333"/>
      <c r="HRN261" s="334"/>
      <c r="HRO261" s="372"/>
      <c r="HRP261" s="224"/>
      <c r="HRQ261" s="224"/>
      <c r="HRR261" s="335"/>
      <c r="HRS261" s="335"/>
      <c r="HRT261" s="224"/>
      <c r="HRU261" s="372"/>
      <c r="HRV261" s="372"/>
      <c r="HRW261" s="333"/>
      <c r="HRX261" s="334"/>
      <c r="HRY261" s="372"/>
      <c r="HRZ261" s="224"/>
      <c r="HSA261" s="224"/>
      <c r="HSB261" s="335"/>
      <c r="HSC261" s="335"/>
      <c r="HSD261" s="224"/>
      <c r="HSE261" s="372"/>
      <c r="HSF261" s="372"/>
      <c r="HSG261" s="333"/>
      <c r="HSH261" s="334"/>
      <c r="HSI261" s="372"/>
      <c r="HSJ261" s="224"/>
      <c r="HSK261" s="224"/>
      <c r="HSL261" s="335"/>
      <c r="HSM261" s="335"/>
      <c r="HSN261" s="224"/>
      <c r="HSO261" s="372"/>
      <c r="HSP261" s="372"/>
      <c r="HSQ261" s="333"/>
      <c r="HSR261" s="334"/>
      <c r="HSS261" s="372"/>
      <c r="HST261" s="224"/>
      <c r="HSU261" s="224"/>
      <c r="HSV261" s="335"/>
      <c r="HSW261" s="335"/>
      <c r="HSX261" s="224"/>
      <c r="HSY261" s="372"/>
      <c r="HSZ261" s="372"/>
      <c r="HTA261" s="333"/>
      <c r="HTB261" s="334"/>
      <c r="HTC261" s="372"/>
      <c r="HTD261" s="224"/>
      <c r="HTE261" s="224"/>
      <c r="HTF261" s="335"/>
      <c r="HTG261" s="335"/>
      <c r="HTH261" s="224"/>
      <c r="HTI261" s="372"/>
      <c r="HTJ261" s="372"/>
      <c r="HTK261" s="333"/>
      <c r="HTL261" s="334"/>
      <c r="HTM261" s="372"/>
      <c r="HTN261" s="224"/>
      <c r="HTO261" s="224"/>
      <c r="HTP261" s="335"/>
      <c r="HTQ261" s="335"/>
      <c r="HTR261" s="224"/>
      <c r="HTS261" s="372"/>
      <c r="HTT261" s="372"/>
      <c r="HTU261" s="333"/>
      <c r="HTV261" s="334"/>
      <c r="HTW261" s="372"/>
      <c r="HTX261" s="224"/>
      <c r="HTY261" s="224"/>
      <c r="HTZ261" s="335"/>
      <c r="HUA261" s="335"/>
      <c r="HUB261" s="224"/>
      <c r="HUC261" s="372"/>
      <c r="HUD261" s="372"/>
      <c r="HUE261" s="333"/>
      <c r="HUF261" s="334"/>
      <c r="HUG261" s="372"/>
      <c r="HUH261" s="224"/>
      <c r="HUI261" s="224"/>
      <c r="HUJ261" s="335"/>
      <c r="HUK261" s="335"/>
      <c r="HUL261" s="224"/>
      <c r="HUM261" s="372"/>
      <c r="HUN261" s="372"/>
      <c r="HUO261" s="333"/>
      <c r="HUP261" s="334"/>
      <c r="HUQ261" s="372"/>
      <c r="HUR261" s="224"/>
      <c r="HUS261" s="224"/>
      <c r="HUT261" s="335"/>
      <c r="HUU261" s="335"/>
      <c r="HUV261" s="224"/>
      <c r="HUW261" s="372"/>
      <c r="HUX261" s="372"/>
      <c r="HUY261" s="333"/>
      <c r="HUZ261" s="334"/>
      <c r="HVA261" s="372"/>
      <c r="HVB261" s="224"/>
      <c r="HVC261" s="224"/>
      <c r="HVD261" s="335"/>
      <c r="HVE261" s="335"/>
      <c r="HVF261" s="224"/>
      <c r="HVG261" s="372"/>
      <c r="HVH261" s="372"/>
      <c r="HVI261" s="333"/>
      <c r="HVJ261" s="334"/>
      <c r="HVK261" s="372"/>
      <c r="HVL261" s="224"/>
      <c r="HVM261" s="224"/>
      <c r="HVN261" s="335"/>
      <c r="HVO261" s="335"/>
      <c r="HVP261" s="224"/>
      <c r="HVQ261" s="372"/>
      <c r="HVR261" s="372"/>
      <c r="HVS261" s="333"/>
      <c r="HVT261" s="334"/>
      <c r="HVU261" s="372"/>
      <c r="HVV261" s="224"/>
      <c r="HVW261" s="224"/>
      <c r="HVX261" s="335"/>
      <c r="HVY261" s="335"/>
      <c r="HVZ261" s="224"/>
      <c r="HWA261" s="372"/>
      <c r="HWB261" s="372"/>
      <c r="HWC261" s="333"/>
      <c r="HWD261" s="334"/>
      <c r="HWE261" s="372"/>
      <c r="HWF261" s="224"/>
      <c r="HWG261" s="224"/>
      <c r="HWH261" s="335"/>
      <c r="HWI261" s="335"/>
      <c r="HWJ261" s="224"/>
      <c r="HWK261" s="372"/>
      <c r="HWL261" s="372"/>
      <c r="HWM261" s="333"/>
      <c r="HWN261" s="334"/>
      <c r="HWO261" s="372"/>
      <c r="HWP261" s="224"/>
      <c r="HWQ261" s="224"/>
      <c r="HWR261" s="335"/>
      <c r="HWS261" s="335"/>
      <c r="HWT261" s="224"/>
      <c r="HWU261" s="372"/>
      <c r="HWV261" s="372"/>
      <c r="HWW261" s="333"/>
      <c r="HWX261" s="334"/>
      <c r="HWY261" s="372"/>
      <c r="HWZ261" s="224"/>
      <c r="HXA261" s="224"/>
      <c r="HXB261" s="335"/>
      <c r="HXC261" s="335"/>
      <c r="HXD261" s="224"/>
      <c r="HXE261" s="372"/>
      <c r="HXF261" s="372"/>
      <c r="HXG261" s="333"/>
      <c r="HXH261" s="334"/>
      <c r="HXI261" s="372"/>
      <c r="HXJ261" s="224"/>
      <c r="HXK261" s="224"/>
      <c r="HXL261" s="335"/>
      <c r="HXM261" s="335"/>
      <c r="HXN261" s="224"/>
      <c r="HXO261" s="372"/>
      <c r="HXP261" s="372"/>
      <c r="HXQ261" s="333"/>
      <c r="HXR261" s="334"/>
      <c r="HXS261" s="372"/>
      <c r="HXT261" s="224"/>
      <c r="HXU261" s="224"/>
      <c r="HXV261" s="335"/>
      <c r="HXW261" s="335"/>
      <c r="HXX261" s="224"/>
      <c r="HXY261" s="372"/>
      <c r="HXZ261" s="372"/>
      <c r="HYA261" s="333"/>
      <c r="HYB261" s="334"/>
      <c r="HYC261" s="372"/>
      <c r="HYD261" s="224"/>
      <c r="HYE261" s="224"/>
      <c r="HYF261" s="335"/>
      <c r="HYG261" s="335"/>
      <c r="HYH261" s="224"/>
      <c r="HYI261" s="372"/>
      <c r="HYJ261" s="372"/>
      <c r="HYK261" s="333"/>
      <c r="HYL261" s="334"/>
      <c r="HYM261" s="372"/>
      <c r="HYN261" s="224"/>
      <c r="HYO261" s="224"/>
      <c r="HYP261" s="335"/>
      <c r="HYQ261" s="335"/>
      <c r="HYR261" s="224"/>
      <c r="HYS261" s="372"/>
      <c r="HYT261" s="372"/>
      <c r="HYU261" s="333"/>
      <c r="HYV261" s="334"/>
      <c r="HYW261" s="372"/>
      <c r="HYX261" s="224"/>
      <c r="HYY261" s="224"/>
      <c r="HYZ261" s="335"/>
      <c r="HZA261" s="335"/>
      <c r="HZB261" s="224"/>
      <c r="HZC261" s="372"/>
      <c r="HZD261" s="372"/>
      <c r="HZE261" s="333"/>
      <c r="HZF261" s="334"/>
      <c r="HZG261" s="372"/>
      <c r="HZH261" s="224"/>
      <c r="HZI261" s="224"/>
      <c r="HZJ261" s="335"/>
      <c r="HZK261" s="335"/>
      <c r="HZL261" s="224"/>
      <c r="HZM261" s="372"/>
      <c r="HZN261" s="372"/>
      <c r="HZO261" s="333"/>
      <c r="HZP261" s="334"/>
      <c r="HZQ261" s="372"/>
      <c r="HZR261" s="224"/>
      <c r="HZS261" s="224"/>
      <c r="HZT261" s="335"/>
      <c r="HZU261" s="335"/>
      <c r="HZV261" s="224"/>
      <c r="HZW261" s="372"/>
      <c r="HZX261" s="372"/>
      <c r="HZY261" s="333"/>
      <c r="HZZ261" s="334"/>
      <c r="IAA261" s="372"/>
      <c r="IAB261" s="224"/>
      <c r="IAC261" s="224"/>
      <c r="IAD261" s="335"/>
      <c r="IAE261" s="335"/>
      <c r="IAF261" s="224"/>
      <c r="IAG261" s="372"/>
      <c r="IAH261" s="372"/>
      <c r="IAI261" s="333"/>
      <c r="IAJ261" s="334"/>
      <c r="IAK261" s="372"/>
      <c r="IAL261" s="224"/>
      <c r="IAM261" s="224"/>
      <c r="IAN261" s="335"/>
      <c r="IAO261" s="335"/>
      <c r="IAP261" s="224"/>
      <c r="IAQ261" s="372"/>
      <c r="IAR261" s="372"/>
      <c r="IAS261" s="333"/>
      <c r="IAT261" s="334"/>
      <c r="IAU261" s="372"/>
      <c r="IAV261" s="224"/>
      <c r="IAW261" s="224"/>
      <c r="IAX261" s="335"/>
      <c r="IAY261" s="335"/>
      <c r="IAZ261" s="224"/>
      <c r="IBA261" s="372"/>
      <c r="IBB261" s="372"/>
      <c r="IBC261" s="333"/>
      <c r="IBD261" s="334"/>
      <c r="IBE261" s="372"/>
      <c r="IBF261" s="224"/>
      <c r="IBG261" s="224"/>
      <c r="IBH261" s="335"/>
      <c r="IBI261" s="335"/>
      <c r="IBJ261" s="224"/>
      <c r="IBK261" s="372"/>
      <c r="IBL261" s="372"/>
      <c r="IBM261" s="333"/>
      <c r="IBN261" s="334"/>
      <c r="IBO261" s="372"/>
      <c r="IBP261" s="224"/>
      <c r="IBQ261" s="224"/>
      <c r="IBR261" s="335"/>
      <c r="IBS261" s="335"/>
      <c r="IBT261" s="224"/>
      <c r="IBU261" s="372"/>
      <c r="IBV261" s="372"/>
      <c r="IBW261" s="333"/>
      <c r="IBX261" s="334"/>
      <c r="IBY261" s="372"/>
      <c r="IBZ261" s="224"/>
      <c r="ICA261" s="224"/>
      <c r="ICB261" s="335"/>
      <c r="ICC261" s="335"/>
      <c r="ICD261" s="224"/>
      <c r="ICE261" s="372"/>
      <c r="ICF261" s="372"/>
      <c r="ICG261" s="333"/>
      <c r="ICH261" s="334"/>
      <c r="ICI261" s="372"/>
      <c r="ICJ261" s="224"/>
      <c r="ICK261" s="224"/>
      <c r="ICL261" s="335"/>
      <c r="ICM261" s="335"/>
      <c r="ICN261" s="224"/>
      <c r="ICO261" s="372"/>
      <c r="ICP261" s="372"/>
      <c r="ICQ261" s="333"/>
      <c r="ICR261" s="334"/>
      <c r="ICS261" s="372"/>
      <c r="ICT261" s="224"/>
      <c r="ICU261" s="224"/>
      <c r="ICV261" s="335"/>
      <c r="ICW261" s="335"/>
      <c r="ICX261" s="224"/>
      <c r="ICY261" s="372"/>
      <c r="ICZ261" s="372"/>
      <c r="IDA261" s="333"/>
      <c r="IDB261" s="334"/>
      <c r="IDC261" s="372"/>
      <c r="IDD261" s="224"/>
      <c r="IDE261" s="224"/>
      <c r="IDF261" s="335"/>
      <c r="IDG261" s="335"/>
      <c r="IDH261" s="224"/>
      <c r="IDI261" s="372"/>
      <c r="IDJ261" s="372"/>
      <c r="IDK261" s="333"/>
      <c r="IDL261" s="334"/>
      <c r="IDM261" s="372"/>
      <c r="IDN261" s="224"/>
      <c r="IDO261" s="224"/>
      <c r="IDP261" s="335"/>
      <c r="IDQ261" s="335"/>
      <c r="IDR261" s="224"/>
      <c r="IDS261" s="372"/>
      <c r="IDT261" s="372"/>
      <c r="IDU261" s="333"/>
      <c r="IDV261" s="334"/>
      <c r="IDW261" s="372"/>
      <c r="IDX261" s="224"/>
      <c r="IDY261" s="224"/>
      <c r="IDZ261" s="335"/>
      <c r="IEA261" s="335"/>
      <c r="IEB261" s="224"/>
      <c r="IEC261" s="372"/>
      <c r="IED261" s="372"/>
      <c r="IEE261" s="333"/>
      <c r="IEF261" s="334"/>
      <c r="IEG261" s="372"/>
      <c r="IEH261" s="224"/>
      <c r="IEI261" s="224"/>
      <c r="IEJ261" s="335"/>
      <c r="IEK261" s="335"/>
      <c r="IEL261" s="224"/>
      <c r="IEM261" s="372"/>
      <c r="IEN261" s="372"/>
      <c r="IEO261" s="333"/>
      <c r="IEP261" s="334"/>
      <c r="IEQ261" s="372"/>
      <c r="IER261" s="224"/>
      <c r="IES261" s="224"/>
      <c r="IET261" s="335"/>
      <c r="IEU261" s="335"/>
      <c r="IEV261" s="224"/>
      <c r="IEW261" s="372"/>
      <c r="IEX261" s="372"/>
      <c r="IEY261" s="333"/>
      <c r="IEZ261" s="334"/>
      <c r="IFA261" s="372"/>
      <c r="IFB261" s="224"/>
      <c r="IFC261" s="224"/>
      <c r="IFD261" s="335"/>
      <c r="IFE261" s="335"/>
      <c r="IFF261" s="224"/>
      <c r="IFG261" s="372"/>
      <c r="IFH261" s="372"/>
      <c r="IFI261" s="333"/>
      <c r="IFJ261" s="334"/>
      <c r="IFK261" s="372"/>
      <c r="IFL261" s="224"/>
      <c r="IFM261" s="224"/>
      <c r="IFN261" s="335"/>
      <c r="IFO261" s="335"/>
      <c r="IFP261" s="224"/>
      <c r="IFQ261" s="372"/>
      <c r="IFR261" s="372"/>
      <c r="IFS261" s="333"/>
      <c r="IFT261" s="334"/>
      <c r="IFU261" s="372"/>
      <c r="IFV261" s="224"/>
      <c r="IFW261" s="224"/>
      <c r="IFX261" s="335"/>
      <c r="IFY261" s="335"/>
      <c r="IFZ261" s="224"/>
      <c r="IGA261" s="372"/>
      <c r="IGB261" s="372"/>
      <c r="IGC261" s="333"/>
      <c r="IGD261" s="334"/>
      <c r="IGE261" s="372"/>
      <c r="IGF261" s="224"/>
      <c r="IGG261" s="224"/>
      <c r="IGH261" s="335"/>
      <c r="IGI261" s="335"/>
      <c r="IGJ261" s="224"/>
      <c r="IGK261" s="372"/>
      <c r="IGL261" s="372"/>
      <c r="IGM261" s="333"/>
      <c r="IGN261" s="334"/>
      <c r="IGO261" s="372"/>
      <c r="IGP261" s="224"/>
      <c r="IGQ261" s="224"/>
      <c r="IGR261" s="335"/>
      <c r="IGS261" s="335"/>
      <c r="IGT261" s="224"/>
      <c r="IGU261" s="372"/>
      <c r="IGV261" s="372"/>
      <c r="IGW261" s="333"/>
      <c r="IGX261" s="334"/>
      <c r="IGY261" s="372"/>
      <c r="IGZ261" s="224"/>
      <c r="IHA261" s="224"/>
      <c r="IHB261" s="335"/>
      <c r="IHC261" s="335"/>
      <c r="IHD261" s="224"/>
      <c r="IHE261" s="372"/>
      <c r="IHF261" s="372"/>
      <c r="IHG261" s="333"/>
      <c r="IHH261" s="334"/>
      <c r="IHI261" s="372"/>
      <c r="IHJ261" s="224"/>
      <c r="IHK261" s="224"/>
      <c r="IHL261" s="335"/>
      <c r="IHM261" s="335"/>
      <c r="IHN261" s="224"/>
      <c r="IHO261" s="372"/>
      <c r="IHP261" s="372"/>
      <c r="IHQ261" s="333"/>
      <c r="IHR261" s="334"/>
      <c r="IHS261" s="372"/>
      <c r="IHT261" s="224"/>
      <c r="IHU261" s="224"/>
      <c r="IHV261" s="335"/>
      <c r="IHW261" s="335"/>
      <c r="IHX261" s="224"/>
      <c r="IHY261" s="372"/>
      <c r="IHZ261" s="372"/>
      <c r="IIA261" s="333"/>
      <c r="IIB261" s="334"/>
      <c r="IIC261" s="372"/>
      <c r="IID261" s="224"/>
      <c r="IIE261" s="224"/>
      <c r="IIF261" s="335"/>
      <c r="IIG261" s="335"/>
      <c r="IIH261" s="224"/>
      <c r="III261" s="372"/>
      <c r="IIJ261" s="372"/>
      <c r="IIK261" s="333"/>
      <c r="IIL261" s="334"/>
      <c r="IIM261" s="372"/>
      <c r="IIN261" s="224"/>
      <c r="IIO261" s="224"/>
      <c r="IIP261" s="335"/>
      <c r="IIQ261" s="335"/>
      <c r="IIR261" s="224"/>
      <c r="IIS261" s="372"/>
      <c r="IIT261" s="372"/>
      <c r="IIU261" s="333"/>
      <c r="IIV261" s="334"/>
      <c r="IIW261" s="372"/>
      <c r="IIX261" s="224"/>
      <c r="IIY261" s="224"/>
      <c r="IIZ261" s="335"/>
      <c r="IJA261" s="335"/>
      <c r="IJB261" s="224"/>
      <c r="IJC261" s="372"/>
      <c r="IJD261" s="372"/>
      <c r="IJE261" s="333"/>
      <c r="IJF261" s="334"/>
      <c r="IJG261" s="372"/>
      <c r="IJH261" s="224"/>
      <c r="IJI261" s="224"/>
      <c r="IJJ261" s="335"/>
      <c r="IJK261" s="335"/>
      <c r="IJL261" s="224"/>
      <c r="IJM261" s="372"/>
      <c r="IJN261" s="372"/>
      <c r="IJO261" s="333"/>
      <c r="IJP261" s="334"/>
      <c r="IJQ261" s="372"/>
      <c r="IJR261" s="224"/>
      <c r="IJS261" s="224"/>
      <c r="IJT261" s="335"/>
      <c r="IJU261" s="335"/>
      <c r="IJV261" s="224"/>
      <c r="IJW261" s="372"/>
      <c r="IJX261" s="372"/>
      <c r="IJY261" s="333"/>
      <c r="IJZ261" s="334"/>
      <c r="IKA261" s="372"/>
      <c r="IKB261" s="224"/>
      <c r="IKC261" s="224"/>
      <c r="IKD261" s="335"/>
      <c r="IKE261" s="335"/>
      <c r="IKF261" s="224"/>
      <c r="IKG261" s="372"/>
      <c r="IKH261" s="372"/>
      <c r="IKI261" s="333"/>
      <c r="IKJ261" s="334"/>
      <c r="IKK261" s="372"/>
      <c r="IKL261" s="224"/>
      <c r="IKM261" s="224"/>
      <c r="IKN261" s="335"/>
      <c r="IKO261" s="335"/>
      <c r="IKP261" s="224"/>
      <c r="IKQ261" s="372"/>
      <c r="IKR261" s="372"/>
      <c r="IKS261" s="333"/>
      <c r="IKT261" s="334"/>
      <c r="IKU261" s="372"/>
      <c r="IKV261" s="224"/>
      <c r="IKW261" s="224"/>
      <c r="IKX261" s="335"/>
      <c r="IKY261" s="335"/>
      <c r="IKZ261" s="224"/>
      <c r="ILA261" s="372"/>
      <c r="ILB261" s="372"/>
      <c r="ILC261" s="333"/>
      <c r="ILD261" s="334"/>
      <c r="ILE261" s="372"/>
      <c r="ILF261" s="224"/>
      <c r="ILG261" s="224"/>
      <c r="ILH261" s="335"/>
      <c r="ILI261" s="335"/>
      <c r="ILJ261" s="224"/>
      <c r="ILK261" s="372"/>
      <c r="ILL261" s="372"/>
      <c r="ILM261" s="333"/>
      <c r="ILN261" s="334"/>
      <c r="ILO261" s="372"/>
      <c r="ILP261" s="224"/>
      <c r="ILQ261" s="224"/>
      <c r="ILR261" s="335"/>
      <c r="ILS261" s="335"/>
      <c r="ILT261" s="224"/>
      <c r="ILU261" s="372"/>
      <c r="ILV261" s="372"/>
      <c r="ILW261" s="333"/>
      <c r="ILX261" s="334"/>
      <c r="ILY261" s="372"/>
      <c r="ILZ261" s="224"/>
      <c r="IMA261" s="224"/>
      <c r="IMB261" s="335"/>
      <c r="IMC261" s="335"/>
      <c r="IMD261" s="224"/>
      <c r="IME261" s="372"/>
      <c r="IMF261" s="372"/>
      <c r="IMG261" s="333"/>
      <c r="IMH261" s="334"/>
      <c r="IMI261" s="372"/>
      <c r="IMJ261" s="224"/>
      <c r="IMK261" s="224"/>
      <c r="IML261" s="335"/>
      <c r="IMM261" s="335"/>
      <c r="IMN261" s="224"/>
      <c r="IMO261" s="372"/>
      <c r="IMP261" s="372"/>
      <c r="IMQ261" s="333"/>
      <c r="IMR261" s="334"/>
      <c r="IMS261" s="372"/>
      <c r="IMT261" s="224"/>
      <c r="IMU261" s="224"/>
      <c r="IMV261" s="335"/>
      <c r="IMW261" s="335"/>
      <c r="IMX261" s="224"/>
      <c r="IMY261" s="372"/>
      <c r="IMZ261" s="372"/>
      <c r="INA261" s="333"/>
      <c r="INB261" s="334"/>
      <c r="INC261" s="372"/>
      <c r="IND261" s="224"/>
      <c r="INE261" s="224"/>
      <c r="INF261" s="335"/>
      <c r="ING261" s="335"/>
      <c r="INH261" s="224"/>
      <c r="INI261" s="372"/>
      <c r="INJ261" s="372"/>
      <c r="INK261" s="333"/>
      <c r="INL261" s="334"/>
      <c r="INM261" s="372"/>
      <c r="INN261" s="224"/>
      <c r="INO261" s="224"/>
      <c r="INP261" s="335"/>
      <c r="INQ261" s="335"/>
      <c r="INR261" s="224"/>
      <c r="INS261" s="372"/>
      <c r="INT261" s="372"/>
      <c r="INU261" s="333"/>
      <c r="INV261" s="334"/>
      <c r="INW261" s="372"/>
      <c r="INX261" s="224"/>
      <c r="INY261" s="224"/>
      <c r="INZ261" s="335"/>
      <c r="IOA261" s="335"/>
      <c r="IOB261" s="224"/>
      <c r="IOC261" s="372"/>
      <c r="IOD261" s="372"/>
      <c r="IOE261" s="333"/>
      <c r="IOF261" s="334"/>
      <c r="IOG261" s="372"/>
      <c r="IOH261" s="224"/>
      <c r="IOI261" s="224"/>
      <c r="IOJ261" s="335"/>
      <c r="IOK261" s="335"/>
      <c r="IOL261" s="224"/>
      <c r="IOM261" s="372"/>
      <c r="ION261" s="372"/>
      <c r="IOO261" s="333"/>
      <c r="IOP261" s="334"/>
      <c r="IOQ261" s="372"/>
      <c r="IOR261" s="224"/>
      <c r="IOS261" s="224"/>
      <c r="IOT261" s="335"/>
      <c r="IOU261" s="335"/>
      <c r="IOV261" s="224"/>
      <c r="IOW261" s="372"/>
      <c r="IOX261" s="372"/>
      <c r="IOY261" s="333"/>
      <c r="IOZ261" s="334"/>
      <c r="IPA261" s="372"/>
      <c r="IPB261" s="224"/>
      <c r="IPC261" s="224"/>
      <c r="IPD261" s="335"/>
      <c r="IPE261" s="335"/>
      <c r="IPF261" s="224"/>
      <c r="IPG261" s="372"/>
      <c r="IPH261" s="372"/>
      <c r="IPI261" s="333"/>
      <c r="IPJ261" s="334"/>
      <c r="IPK261" s="372"/>
      <c r="IPL261" s="224"/>
      <c r="IPM261" s="224"/>
      <c r="IPN261" s="335"/>
      <c r="IPO261" s="335"/>
      <c r="IPP261" s="224"/>
      <c r="IPQ261" s="372"/>
      <c r="IPR261" s="372"/>
      <c r="IPS261" s="333"/>
      <c r="IPT261" s="334"/>
      <c r="IPU261" s="372"/>
      <c r="IPV261" s="224"/>
      <c r="IPW261" s="224"/>
      <c r="IPX261" s="335"/>
      <c r="IPY261" s="335"/>
      <c r="IPZ261" s="224"/>
      <c r="IQA261" s="372"/>
      <c r="IQB261" s="372"/>
      <c r="IQC261" s="333"/>
      <c r="IQD261" s="334"/>
      <c r="IQE261" s="372"/>
      <c r="IQF261" s="224"/>
      <c r="IQG261" s="224"/>
      <c r="IQH261" s="335"/>
      <c r="IQI261" s="335"/>
      <c r="IQJ261" s="224"/>
      <c r="IQK261" s="372"/>
      <c r="IQL261" s="372"/>
      <c r="IQM261" s="333"/>
      <c r="IQN261" s="334"/>
      <c r="IQO261" s="372"/>
      <c r="IQP261" s="224"/>
      <c r="IQQ261" s="224"/>
      <c r="IQR261" s="335"/>
      <c r="IQS261" s="335"/>
      <c r="IQT261" s="224"/>
      <c r="IQU261" s="372"/>
      <c r="IQV261" s="372"/>
      <c r="IQW261" s="333"/>
      <c r="IQX261" s="334"/>
      <c r="IQY261" s="372"/>
      <c r="IQZ261" s="224"/>
      <c r="IRA261" s="224"/>
      <c r="IRB261" s="335"/>
      <c r="IRC261" s="335"/>
      <c r="IRD261" s="224"/>
      <c r="IRE261" s="372"/>
      <c r="IRF261" s="372"/>
      <c r="IRG261" s="333"/>
      <c r="IRH261" s="334"/>
      <c r="IRI261" s="372"/>
      <c r="IRJ261" s="224"/>
      <c r="IRK261" s="224"/>
      <c r="IRL261" s="335"/>
      <c r="IRM261" s="335"/>
      <c r="IRN261" s="224"/>
      <c r="IRO261" s="372"/>
      <c r="IRP261" s="372"/>
      <c r="IRQ261" s="333"/>
      <c r="IRR261" s="334"/>
      <c r="IRS261" s="372"/>
      <c r="IRT261" s="224"/>
      <c r="IRU261" s="224"/>
      <c r="IRV261" s="335"/>
      <c r="IRW261" s="335"/>
      <c r="IRX261" s="224"/>
      <c r="IRY261" s="372"/>
      <c r="IRZ261" s="372"/>
      <c r="ISA261" s="333"/>
      <c r="ISB261" s="334"/>
      <c r="ISC261" s="372"/>
      <c r="ISD261" s="224"/>
      <c r="ISE261" s="224"/>
      <c r="ISF261" s="335"/>
      <c r="ISG261" s="335"/>
      <c r="ISH261" s="224"/>
      <c r="ISI261" s="372"/>
      <c r="ISJ261" s="372"/>
      <c r="ISK261" s="333"/>
      <c r="ISL261" s="334"/>
      <c r="ISM261" s="372"/>
      <c r="ISN261" s="224"/>
      <c r="ISO261" s="224"/>
      <c r="ISP261" s="335"/>
      <c r="ISQ261" s="335"/>
      <c r="ISR261" s="224"/>
      <c r="ISS261" s="372"/>
      <c r="IST261" s="372"/>
      <c r="ISU261" s="333"/>
      <c r="ISV261" s="334"/>
      <c r="ISW261" s="372"/>
      <c r="ISX261" s="224"/>
      <c r="ISY261" s="224"/>
      <c r="ISZ261" s="335"/>
      <c r="ITA261" s="335"/>
      <c r="ITB261" s="224"/>
      <c r="ITC261" s="372"/>
      <c r="ITD261" s="372"/>
      <c r="ITE261" s="333"/>
      <c r="ITF261" s="334"/>
      <c r="ITG261" s="372"/>
      <c r="ITH261" s="224"/>
      <c r="ITI261" s="224"/>
      <c r="ITJ261" s="335"/>
      <c r="ITK261" s="335"/>
      <c r="ITL261" s="224"/>
      <c r="ITM261" s="372"/>
      <c r="ITN261" s="372"/>
      <c r="ITO261" s="333"/>
      <c r="ITP261" s="334"/>
      <c r="ITQ261" s="372"/>
      <c r="ITR261" s="224"/>
      <c r="ITS261" s="224"/>
      <c r="ITT261" s="335"/>
      <c r="ITU261" s="335"/>
      <c r="ITV261" s="224"/>
      <c r="ITW261" s="372"/>
      <c r="ITX261" s="372"/>
      <c r="ITY261" s="333"/>
      <c r="ITZ261" s="334"/>
      <c r="IUA261" s="372"/>
      <c r="IUB261" s="224"/>
      <c r="IUC261" s="224"/>
      <c r="IUD261" s="335"/>
      <c r="IUE261" s="335"/>
      <c r="IUF261" s="224"/>
      <c r="IUG261" s="372"/>
      <c r="IUH261" s="372"/>
      <c r="IUI261" s="333"/>
      <c r="IUJ261" s="334"/>
      <c r="IUK261" s="372"/>
      <c r="IUL261" s="224"/>
      <c r="IUM261" s="224"/>
      <c r="IUN261" s="335"/>
      <c r="IUO261" s="335"/>
      <c r="IUP261" s="224"/>
      <c r="IUQ261" s="372"/>
      <c r="IUR261" s="372"/>
      <c r="IUS261" s="333"/>
      <c r="IUT261" s="334"/>
      <c r="IUU261" s="372"/>
      <c r="IUV261" s="224"/>
      <c r="IUW261" s="224"/>
      <c r="IUX261" s="335"/>
      <c r="IUY261" s="335"/>
      <c r="IUZ261" s="224"/>
      <c r="IVA261" s="372"/>
      <c r="IVB261" s="372"/>
      <c r="IVC261" s="333"/>
      <c r="IVD261" s="334"/>
      <c r="IVE261" s="372"/>
      <c r="IVF261" s="224"/>
      <c r="IVG261" s="224"/>
      <c r="IVH261" s="335"/>
      <c r="IVI261" s="335"/>
      <c r="IVJ261" s="224"/>
      <c r="IVK261" s="372"/>
      <c r="IVL261" s="372"/>
      <c r="IVM261" s="333"/>
      <c r="IVN261" s="334"/>
      <c r="IVO261" s="372"/>
      <c r="IVP261" s="224"/>
      <c r="IVQ261" s="224"/>
      <c r="IVR261" s="335"/>
      <c r="IVS261" s="335"/>
      <c r="IVT261" s="224"/>
      <c r="IVU261" s="372"/>
      <c r="IVV261" s="372"/>
      <c r="IVW261" s="333"/>
      <c r="IVX261" s="334"/>
      <c r="IVY261" s="372"/>
      <c r="IVZ261" s="224"/>
      <c r="IWA261" s="224"/>
      <c r="IWB261" s="335"/>
      <c r="IWC261" s="335"/>
      <c r="IWD261" s="224"/>
      <c r="IWE261" s="372"/>
      <c r="IWF261" s="372"/>
      <c r="IWG261" s="333"/>
      <c r="IWH261" s="334"/>
      <c r="IWI261" s="372"/>
      <c r="IWJ261" s="224"/>
      <c r="IWK261" s="224"/>
      <c r="IWL261" s="335"/>
      <c r="IWM261" s="335"/>
      <c r="IWN261" s="224"/>
      <c r="IWO261" s="372"/>
      <c r="IWP261" s="372"/>
      <c r="IWQ261" s="333"/>
      <c r="IWR261" s="334"/>
      <c r="IWS261" s="372"/>
      <c r="IWT261" s="224"/>
      <c r="IWU261" s="224"/>
      <c r="IWV261" s="335"/>
      <c r="IWW261" s="335"/>
      <c r="IWX261" s="224"/>
      <c r="IWY261" s="372"/>
      <c r="IWZ261" s="372"/>
      <c r="IXA261" s="333"/>
      <c r="IXB261" s="334"/>
      <c r="IXC261" s="372"/>
      <c r="IXD261" s="224"/>
      <c r="IXE261" s="224"/>
      <c r="IXF261" s="335"/>
      <c r="IXG261" s="335"/>
      <c r="IXH261" s="224"/>
      <c r="IXI261" s="372"/>
      <c r="IXJ261" s="372"/>
      <c r="IXK261" s="333"/>
      <c r="IXL261" s="334"/>
      <c r="IXM261" s="372"/>
      <c r="IXN261" s="224"/>
      <c r="IXO261" s="224"/>
      <c r="IXP261" s="335"/>
      <c r="IXQ261" s="335"/>
      <c r="IXR261" s="224"/>
      <c r="IXS261" s="372"/>
      <c r="IXT261" s="372"/>
      <c r="IXU261" s="333"/>
      <c r="IXV261" s="334"/>
      <c r="IXW261" s="372"/>
      <c r="IXX261" s="224"/>
      <c r="IXY261" s="224"/>
      <c r="IXZ261" s="335"/>
      <c r="IYA261" s="335"/>
      <c r="IYB261" s="224"/>
      <c r="IYC261" s="372"/>
      <c r="IYD261" s="372"/>
      <c r="IYE261" s="333"/>
      <c r="IYF261" s="334"/>
      <c r="IYG261" s="372"/>
      <c r="IYH261" s="224"/>
      <c r="IYI261" s="224"/>
      <c r="IYJ261" s="335"/>
      <c r="IYK261" s="335"/>
      <c r="IYL261" s="224"/>
      <c r="IYM261" s="372"/>
      <c r="IYN261" s="372"/>
      <c r="IYO261" s="333"/>
      <c r="IYP261" s="334"/>
      <c r="IYQ261" s="372"/>
      <c r="IYR261" s="224"/>
      <c r="IYS261" s="224"/>
      <c r="IYT261" s="335"/>
      <c r="IYU261" s="335"/>
      <c r="IYV261" s="224"/>
      <c r="IYW261" s="372"/>
      <c r="IYX261" s="372"/>
      <c r="IYY261" s="333"/>
      <c r="IYZ261" s="334"/>
      <c r="IZA261" s="372"/>
      <c r="IZB261" s="224"/>
      <c r="IZC261" s="224"/>
      <c r="IZD261" s="335"/>
      <c r="IZE261" s="335"/>
      <c r="IZF261" s="224"/>
      <c r="IZG261" s="372"/>
      <c r="IZH261" s="372"/>
      <c r="IZI261" s="333"/>
      <c r="IZJ261" s="334"/>
      <c r="IZK261" s="372"/>
      <c r="IZL261" s="224"/>
      <c r="IZM261" s="224"/>
      <c r="IZN261" s="335"/>
      <c r="IZO261" s="335"/>
      <c r="IZP261" s="224"/>
      <c r="IZQ261" s="372"/>
      <c r="IZR261" s="372"/>
      <c r="IZS261" s="333"/>
      <c r="IZT261" s="334"/>
      <c r="IZU261" s="372"/>
      <c r="IZV261" s="224"/>
      <c r="IZW261" s="224"/>
      <c r="IZX261" s="335"/>
      <c r="IZY261" s="335"/>
      <c r="IZZ261" s="224"/>
      <c r="JAA261" s="372"/>
      <c r="JAB261" s="372"/>
      <c r="JAC261" s="333"/>
      <c r="JAD261" s="334"/>
      <c r="JAE261" s="372"/>
      <c r="JAF261" s="224"/>
      <c r="JAG261" s="224"/>
      <c r="JAH261" s="335"/>
      <c r="JAI261" s="335"/>
      <c r="JAJ261" s="224"/>
      <c r="JAK261" s="372"/>
      <c r="JAL261" s="372"/>
      <c r="JAM261" s="333"/>
      <c r="JAN261" s="334"/>
      <c r="JAO261" s="372"/>
      <c r="JAP261" s="224"/>
      <c r="JAQ261" s="224"/>
      <c r="JAR261" s="335"/>
      <c r="JAS261" s="335"/>
      <c r="JAT261" s="224"/>
      <c r="JAU261" s="372"/>
      <c r="JAV261" s="372"/>
      <c r="JAW261" s="333"/>
      <c r="JAX261" s="334"/>
      <c r="JAY261" s="372"/>
      <c r="JAZ261" s="224"/>
      <c r="JBA261" s="224"/>
      <c r="JBB261" s="335"/>
      <c r="JBC261" s="335"/>
      <c r="JBD261" s="224"/>
      <c r="JBE261" s="372"/>
      <c r="JBF261" s="372"/>
      <c r="JBG261" s="333"/>
      <c r="JBH261" s="334"/>
      <c r="JBI261" s="372"/>
      <c r="JBJ261" s="224"/>
      <c r="JBK261" s="224"/>
      <c r="JBL261" s="335"/>
      <c r="JBM261" s="335"/>
      <c r="JBN261" s="224"/>
      <c r="JBO261" s="372"/>
      <c r="JBP261" s="372"/>
      <c r="JBQ261" s="333"/>
      <c r="JBR261" s="334"/>
      <c r="JBS261" s="372"/>
      <c r="JBT261" s="224"/>
      <c r="JBU261" s="224"/>
      <c r="JBV261" s="335"/>
      <c r="JBW261" s="335"/>
      <c r="JBX261" s="224"/>
      <c r="JBY261" s="372"/>
      <c r="JBZ261" s="372"/>
      <c r="JCA261" s="333"/>
      <c r="JCB261" s="334"/>
      <c r="JCC261" s="372"/>
      <c r="JCD261" s="224"/>
      <c r="JCE261" s="224"/>
      <c r="JCF261" s="335"/>
      <c r="JCG261" s="335"/>
      <c r="JCH261" s="224"/>
      <c r="JCI261" s="372"/>
      <c r="JCJ261" s="372"/>
      <c r="JCK261" s="333"/>
      <c r="JCL261" s="334"/>
      <c r="JCM261" s="372"/>
      <c r="JCN261" s="224"/>
      <c r="JCO261" s="224"/>
      <c r="JCP261" s="335"/>
      <c r="JCQ261" s="335"/>
      <c r="JCR261" s="224"/>
      <c r="JCS261" s="372"/>
      <c r="JCT261" s="372"/>
      <c r="JCU261" s="333"/>
      <c r="JCV261" s="334"/>
      <c r="JCW261" s="372"/>
      <c r="JCX261" s="224"/>
      <c r="JCY261" s="224"/>
      <c r="JCZ261" s="335"/>
      <c r="JDA261" s="335"/>
      <c r="JDB261" s="224"/>
      <c r="JDC261" s="372"/>
      <c r="JDD261" s="372"/>
      <c r="JDE261" s="333"/>
      <c r="JDF261" s="334"/>
      <c r="JDG261" s="372"/>
      <c r="JDH261" s="224"/>
      <c r="JDI261" s="224"/>
      <c r="JDJ261" s="335"/>
      <c r="JDK261" s="335"/>
      <c r="JDL261" s="224"/>
      <c r="JDM261" s="372"/>
      <c r="JDN261" s="372"/>
      <c r="JDO261" s="333"/>
      <c r="JDP261" s="334"/>
      <c r="JDQ261" s="372"/>
      <c r="JDR261" s="224"/>
      <c r="JDS261" s="224"/>
      <c r="JDT261" s="335"/>
      <c r="JDU261" s="335"/>
      <c r="JDV261" s="224"/>
      <c r="JDW261" s="372"/>
      <c r="JDX261" s="372"/>
      <c r="JDY261" s="333"/>
      <c r="JDZ261" s="334"/>
      <c r="JEA261" s="372"/>
      <c r="JEB261" s="224"/>
      <c r="JEC261" s="224"/>
      <c r="JED261" s="335"/>
      <c r="JEE261" s="335"/>
      <c r="JEF261" s="224"/>
      <c r="JEG261" s="372"/>
      <c r="JEH261" s="372"/>
      <c r="JEI261" s="333"/>
      <c r="JEJ261" s="334"/>
      <c r="JEK261" s="372"/>
      <c r="JEL261" s="224"/>
      <c r="JEM261" s="224"/>
      <c r="JEN261" s="335"/>
      <c r="JEO261" s="335"/>
      <c r="JEP261" s="224"/>
      <c r="JEQ261" s="372"/>
      <c r="JER261" s="372"/>
      <c r="JES261" s="333"/>
      <c r="JET261" s="334"/>
      <c r="JEU261" s="372"/>
      <c r="JEV261" s="224"/>
      <c r="JEW261" s="224"/>
      <c r="JEX261" s="335"/>
      <c r="JEY261" s="335"/>
      <c r="JEZ261" s="224"/>
      <c r="JFA261" s="372"/>
      <c r="JFB261" s="372"/>
      <c r="JFC261" s="333"/>
      <c r="JFD261" s="334"/>
      <c r="JFE261" s="372"/>
      <c r="JFF261" s="224"/>
      <c r="JFG261" s="224"/>
      <c r="JFH261" s="335"/>
      <c r="JFI261" s="335"/>
      <c r="JFJ261" s="224"/>
      <c r="JFK261" s="372"/>
      <c r="JFL261" s="372"/>
      <c r="JFM261" s="333"/>
      <c r="JFN261" s="334"/>
      <c r="JFO261" s="372"/>
      <c r="JFP261" s="224"/>
      <c r="JFQ261" s="224"/>
      <c r="JFR261" s="335"/>
      <c r="JFS261" s="335"/>
      <c r="JFT261" s="224"/>
      <c r="JFU261" s="372"/>
      <c r="JFV261" s="372"/>
      <c r="JFW261" s="333"/>
      <c r="JFX261" s="334"/>
      <c r="JFY261" s="372"/>
      <c r="JFZ261" s="224"/>
      <c r="JGA261" s="224"/>
      <c r="JGB261" s="335"/>
      <c r="JGC261" s="335"/>
      <c r="JGD261" s="224"/>
      <c r="JGE261" s="372"/>
      <c r="JGF261" s="372"/>
      <c r="JGG261" s="333"/>
      <c r="JGH261" s="334"/>
      <c r="JGI261" s="372"/>
      <c r="JGJ261" s="224"/>
      <c r="JGK261" s="224"/>
      <c r="JGL261" s="335"/>
      <c r="JGM261" s="335"/>
      <c r="JGN261" s="224"/>
      <c r="JGO261" s="372"/>
      <c r="JGP261" s="372"/>
      <c r="JGQ261" s="333"/>
      <c r="JGR261" s="334"/>
      <c r="JGS261" s="372"/>
      <c r="JGT261" s="224"/>
      <c r="JGU261" s="224"/>
      <c r="JGV261" s="335"/>
      <c r="JGW261" s="335"/>
      <c r="JGX261" s="224"/>
      <c r="JGY261" s="372"/>
      <c r="JGZ261" s="372"/>
      <c r="JHA261" s="333"/>
      <c r="JHB261" s="334"/>
      <c r="JHC261" s="372"/>
      <c r="JHD261" s="224"/>
      <c r="JHE261" s="224"/>
      <c r="JHF261" s="335"/>
      <c r="JHG261" s="335"/>
      <c r="JHH261" s="224"/>
      <c r="JHI261" s="372"/>
      <c r="JHJ261" s="372"/>
      <c r="JHK261" s="333"/>
      <c r="JHL261" s="334"/>
      <c r="JHM261" s="372"/>
      <c r="JHN261" s="224"/>
      <c r="JHO261" s="224"/>
      <c r="JHP261" s="335"/>
      <c r="JHQ261" s="335"/>
      <c r="JHR261" s="224"/>
      <c r="JHS261" s="372"/>
      <c r="JHT261" s="372"/>
      <c r="JHU261" s="333"/>
      <c r="JHV261" s="334"/>
      <c r="JHW261" s="372"/>
      <c r="JHX261" s="224"/>
      <c r="JHY261" s="224"/>
      <c r="JHZ261" s="335"/>
      <c r="JIA261" s="335"/>
      <c r="JIB261" s="224"/>
      <c r="JIC261" s="372"/>
      <c r="JID261" s="372"/>
      <c r="JIE261" s="333"/>
      <c r="JIF261" s="334"/>
      <c r="JIG261" s="372"/>
      <c r="JIH261" s="224"/>
      <c r="JII261" s="224"/>
      <c r="JIJ261" s="335"/>
      <c r="JIK261" s="335"/>
      <c r="JIL261" s="224"/>
      <c r="JIM261" s="372"/>
      <c r="JIN261" s="372"/>
      <c r="JIO261" s="333"/>
      <c r="JIP261" s="334"/>
      <c r="JIQ261" s="372"/>
      <c r="JIR261" s="224"/>
      <c r="JIS261" s="224"/>
      <c r="JIT261" s="335"/>
      <c r="JIU261" s="335"/>
      <c r="JIV261" s="224"/>
      <c r="JIW261" s="372"/>
      <c r="JIX261" s="372"/>
      <c r="JIY261" s="333"/>
      <c r="JIZ261" s="334"/>
      <c r="JJA261" s="372"/>
      <c r="JJB261" s="224"/>
      <c r="JJC261" s="224"/>
      <c r="JJD261" s="335"/>
      <c r="JJE261" s="335"/>
      <c r="JJF261" s="224"/>
      <c r="JJG261" s="372"/>
      <c r="JJH261" s="372"/>
      <c r="JJI261" s="333"/>
      <c r="JJJ261" s="334"/>
      <c r="JJK261" s="372"/>
      <c r="JJL261" s="224"/>
      <c r="JJM261" s="224"/>
      <c r="JJN261" s="335"/>
      <c r="JJO261" s="335"/>
      <c r="JJP261" s="224"/>
      <c r="JJQ261" s="372"/>
      <c r="JJR261" s="372"/>
      <c r="JJS261" s="333"/>
      <c r="JJT261" s="334"/>
      <c r="JJU261" s="372"/>
      <c r="JJV261" s="224"/>
      <c r="JJW261" s="224"/>
      <c r="JJX261" s="335"/>
      <c r="JJY261" s="335"/>
      <c r="JJZ261" s="224"/>
      <c r="JKA261" s="372"/>
      <c r="JKB261" s="372"/>
      <c r="JKC261" s="333"/>
      <c r="JKD261" s="334"/>
      <c r="JKE261" s="372"/>
      <c r="JKF261" s="224"/>
      <c r="JKG261" s="224"/>
      <c r="JKH261" s="335"/>
      <c r="JKI261" s="335"/>
      <c r="JKJ261" s="224"/>
      <c r="JKK261" s="372"/>
      <c r="JKL261" s="372"/>
      <c r="JKM261" s="333"/>
      <c r="JKN261" s="334"/>
      <c r="JKO261" s="372"/>
      <c r="JKP261" s="224"/>
      <c r="JKQ261" s="224"/>
      <c r="JKR261" s="335"/>
      <c r="JKS261" s="335"/>
      <c r="JKT261" s="224"/>
      <c r="JKU261" s="372"/>
      <c r="JKV261" s="372"/>
      <c r="JKW261" s="333"/>
      <c r="JKX261" s="334"/>
      <c r="JKY261" s="372"/>
      <c r="JKZ261" s="224"/>
      <c r="JLA261" s="224"/>
      <c r="JLB261" s="335"/>
      <c r="JLC261" s="335"/>
      <c r="JLD261" s="224"/>
      <c r="JLE261" s="372"/>
      <c r="JLF261" s="372"/>
      <c r="JLG261" s="333"/>
      <c r="JLH261" s="334"/>
      <c r="JLI261" s="372"/>
      <c r="JLJ261" s="224"/>
      <c r="JLK261" s="224"/>
      <c r="JLL261" s="335"/>
      <c r="JLM261" s="335"/>
      <c r="JLN261" s="224"/>
      <c r="JLO261" s="372"/>
      <c r="JLP261" s="372"/>
      <c r="JLQ261" s="333"/>
      <c r="JLR261" s="334"/>
      <c r="JLS261" s="372"/>
      <c r="JLT261" s="224"/>
      <c r="JLU261" s="224"/>
      <c r="JLV261" s="335"/>
      <c r="JLW261" s="335"/>
      <c r="JLX261" s="224"/>
      <c r="JLY261" s="372"/>
      <c r="JLZ261" s="372"/>
      <c r="JMA261" s="333"/>
      <c r="JMB261" s="334"/>
      <c r="JMC261" s="372"/>
      <c r="JMD261" s="224"/>
      <c r="JME261" s="224"/>
      <c r="JMF261" s="335"/>
      <c r="JMG261" s="335"/>
      <c r="JMH261" s="224"/>
      <c r="JMI261" s="372"/>
      <c r="JMJ261" s="372"/>
      <c r="JMK261" s="333"/>
      <c r="JML261" s="334"/>
      <c r="JMM261" s="372"/>
      <c r="JMN261" s="224"/>
      <c r="JMO261" s="224"/>
      <c r="JMP261" s="335"/>
      <c r="JMQ261" s="335"/>
      <c r="JMR261" s="224"/>
      <c r="JMS261" s="372"/>
      <c r="JMT261" s="372"/>
      <c r="JMU261" s="333"/>
      <c r="JMV261" s="334"/>
      <c r="JMW261" s="372"/>
      <c r="JMX261" s="224"/>
      <c r="JMY261" s="224"/>
      <c r="JMZ261" s="335"/>
      <c r="JNA261" s="335"/>
      <c r="JNB261" s="224"/>
      <c r="JNC261" s="372"/>
      <c r="JND261" s="372"/>
      <c r="JNE261" s="333"/>
      <c r="JNF261" s="334"/>
      <c r="JNG261" s="372"/>
      <c r="JNH261" s="224"/>
      <c r="JNI261" s="224"/>
      <c r="JNJ261" s="335"/>
      <c r="JNK261" s="335"/>
      <c r="JNL261" s="224"/>
      <c r="JNM261" s="372"/>
      <c r="JNN261" s="372"/>
      <c r="JNO261" s="333"/>
      <c r="JNP261" s="334"/>
      <c r="JNQ261" s="372"/>
      <c r="JNR261" s="224"/>
      <c r="JNS261" s="224"/>
      <c r="JNT261" s="335"/>
      <c r="JNU261" s="335"/>
      <c r="JNV261" s="224"/>
      <c r="JNW261" s="372"/>
      <c r="JNX261" s="372"/>
      <c r="JNY261" s="333"/>
      <c r="JNZ261" s="334"/>
      <c r="JOA261" s="372"/>
      <c r="JOB261" s="224"/>
      <c r="JOC261" s="224"/>
      <c r="JOD261" s="335"/>
      <c r="JOE261" s="335"/>
      <c r="JOF261" s="224"/>
      <c r="JOG261" s="372"/>
      <c r="JOH261" s="372"/>
      <c r="JOI261" s="333"/>
      <c r="JOJ261" s="334"/>
      <c r="JOK261" s="372"/>
      <c r="JOL261" s="224"/>
      <c r="JOM261" s="224"/>
      <c r="JON261" s="335"/>
      <c r="JOO261" s="335"/>
      <c r="JOP261" s="224"/>
      <c r="JOQ261" s="372"/>
      <c r="JOR261" s="372"/>
      <c r="JOS261" s="333"/>
      <c r="JOT261" s="334"/>
      <c r="JOU261" s="372"/>
      <c r="JOV261" s="224"/>
      <c r="JOW261" s="224"/>
      <c r="JOX261" s="335"/>
      <c r="JOY261" s="335"/>
      <c r="JOZ261" s="224"/>
      <c r="JPA261" s="372"/>
      <c r="JPB261" s="372"/>
      <c r="JPC261" s="333"/>
      <c r="JPD261" s="334"/>
      <c r="JPE261" s="372"/>
      <c r="JPF261" s="224"/>
      <c r="JPG261" s="224"/>
      <c r="JPH261" s="335"/>
      <c r="JPI261" s="335"/>
      <c r="JPJ261" s="224"/>
      <c r="JPK261" s="372"/>
      <c r="JPL261" s="372"/>
      <c r="JPM261" s="333"/>
      <c r="JPN261" s="334"/>
      <c r="JPO261" s="372"/>
      <c r="JPP261" s="224"/>
      <c r="JPQ261" s="224"/>
      <c r="JPR261" s="335"/>
      <c r="JPS261" s="335"/>
      <c r="JPT261" s="224"/>
      <c r="JPU261" s="372"/>
      <c r="JPV261" s="372"/>
      <c r="JPW261" s="333"/>
      <c r="JPX261" s="334"/>
      <c r="JPY261" s="372"/>
      <c r="JPZ261" s="224"/>
      <c r="JQA261" s="224"/>
      <c r="JQB261" s="335"/>
      <c r="JQC261" s="335"/>
      <c r="JQD261" s="224"/>
      <c r="JQE261" s="372"/>
      <c r="JQF261" s="372"/>
      <c r="JQG261" s="333"/>
      <c r="JQH261" s="334"/>
      <c r="JQI261" s="372"/>
      <c r="JQJ261" s="224"/>
      <c r="JQK261" s="224"/>
      <c r="JQL261" s="335"/>
      <c r="JQM261" s="335"/>
      <c r="JQN261" s="224"/>
      <c r="JQO261" s="372"/>
      <c r="JQP261" s="372"/>
      <c r="JQQ261" s="333"/>
      <c r="JQR261" s="334"/>
      <c r="JQS261" s="372"/>
      <c r="JQT261" s="224"/>
      <c r="JQU261" s="224"/>
      <c r="JQV261" s="335"/>
      <c r="JQW261" s="335"/>
      <c r="JQX261" s="224"/>
      <c r="JQY261" s="372"/>
      <c r="JQZ261" s="372"/>
      <c r="JRA261" s="333"/>
      <c r="JRB261" s="334"/>
      <c r="JRC261" s="372"/>
      <c r="JRD261" s="224"/>
      <c r="JRE261" s="224"/>
      <c r="JRF261" s="335"/>
      <c r="JRG261" s="335"/>
      <c r="JRH261" s="224"/>
      <c r="JRI261" s="372"/>
      <c r="JRJ261" s="372"/>
      <c r="JRK261" s="333"/>
      <c r="JRL261" s="334"/>
      <c r="JRM261" s="372"/>
      <c r="JRN261" s="224"/>
      <c r="JRO261" s="224"/>
      <c r="JRP261" s="335"/>
      <c r="JRQ261" s="335"/>
      <c r="JRR261" s="224"/>
      <c r="JRS261" s="372"/>
      <c r="JRT261" s="372"/>
      <c r="JRU261" s="333"/>
      <c r="JRV261" s="334"/>
      <c r="JRW261" s="372"/>
      <c r="JRX261" s="224"/>
      <c r="JRY261" s="224"/>
      <c r="JRZ261" s="335"/>
      <c r="JSA261" s="335"/>
      <c r="JSB261" s="224"/>
      <c r="JSC261" s="372"/>
      <c r="JSD261" s="372"/>
      <c r="JSE261" s="333"/>
      <c r="JSF261" s="334"/>
      <c r="JSG261" s="372"/>
      <c r="JSH261" s="224"/>
      <c r="JSI261" s="224"/>
      <c r="JSJ261" s="335"/>
      <c r="JSK261" s="335"/>
      <c r="JSL261" s="224"/>
      <c r="JSM261" s="372"/>
      <c r="JSN261" s="372"/>
      <c r="JSO261" s="333"/>
      <c r="JSP261" s="334"/>
      <c r="JSQ261" s="372"/>
      <c r="JSR261" s="224"/>
      <c r="JSS261" s="224"/>
      <c r="JST261" s="335"/>
      <c r="JSU261" s="335"/>
      <c r="JSV261" s="224"/>
      <c r="JSW261" s="372"/>
      <c r="JSX261" s="372"/>
      <c r="JSY261" s="333"/>
      <c r="JSZ261" s="334"/>
      <c r="JTA261" s="372"/>
      <c r="JTB261" s="224"/>
      <c r="JTC261" s="224"/>
      <c r="JTD261" s="335"/>
      <c r="JTE261" s="335"/>
      <c r="JTF261" s="224"/>
      <c r="JTG261" s="372"/>
      <c r="JTH261" s="372"/>
      <c r="JTI261" s="333"/>
      <c r="JTJ261" s="334"/>
      <c r="JTK261" s="372"/>
      <c r="JTL261" s="224"/>
      <c r="JTM261" s="224"/>
      <c r="JTN261" s="335"/>
      <c r="JTO261" s="335"/>
      <c r="JTP261" s="224"/>
      <c r="JTQ261" s="372"/>
      <c r="JTR261" s="372"/>
      <c r="JTS261" s="333"/>
      <c r="JTT261" s="334"/>
      <c r="JTU261" s="372"/>
      <c r="JTV261" s="224"/>
      <c r="JTW261" s="224"/>
      <c r="JTX261" s="335"/>
      <c r="JTY261" s="335"/>
      <c r="JTZ261" s="224"/>
      <c r="JUA261" s="372"/>
      <c r="JUB261" s="372"/>
      <c r="JUC261" s="333"/>
      <c r="JUD261" s="334"/>
      <c r="JUE261" s="372"/>
      <c r="JUF261" s="224"/>
      <c r="JUG261" s="224"/>
      <c r="JUH261" s="335"/>
      <c r="JUI261" s="335"/>
      <c r="JUJ261" s="224"/>
      <c r="JUK261" s="372"/>
      <c r="JUL261" s="372"/>
      <c r="JUM261" s="333"/>
      <c r="JUN261" s="334"/>
      <c r="JUO261" s="372"/>
      <c r="JUP261" s="224"/>
      <c r="JUQ261" s="224"/>
      <c r="JUR261" s="335"/>
      <c r="JUS261" s="335"/>
      <c r="JUT261" s="224"/>
      <c r="JUU261" s="372"/>
      <c r="JUV261" s="372"/>
      <c r="JUW261" s="333"/>
      <c r="JUX261" s="334"/>
      <c r="JUY261" s="372"/>
      <c r="JUZ261" s="224"/>
      <c r="JVA261" s="224"/>
      <c r="JVB261" s="335"/>
      <c r="JVC261" s="335"/>
      <c r="JVD261" s="224"/>
      <c r="JVE261" s="372"/>
      <c r="JVF261" s="372"/>
      <c r="JVG261" s="333"/>
      <c r="JVH261" s="334"/>
      <c r="JVI261" s="372"/>
      <c r="JVJ261" s="224"/>
      <c r="JVK261" s="224"/>
      <c r="JVL261" s="335"/>
      <c r="JVM261" s="335"/>
      <c r="JVN261" s="224"/>
      <c r="JVO261" s="372"/>
      <c r="JVP261" s="372"/>
      <c r="JVQ261" s="333"/>
      <c r="JVR261" s="334"/>
      <c r="JVS261" s="372"/>
      <c r="JVT261" s="224"/>
      <c r="JVU261" s="224"/>
      <c r="JVV261" s="335"/>
      <c r="JVW261" s="335"/>
      <c r="JVX261" s="224"/>
      <c r="JVY261" s="372"/>
      <c r="JVZ261" s="372"/>
      <c r="JWA261" s="333"/>
      <c r="JWB261" s="334"/>
      <c r="JWC261" s="372"/>
      <c r="JWD261" s="224"/>
      <c r="JWE261" s="224"/>
      <c r="JWF261" s="335"/>
      <c r="JWG261" s="335"/>
      <c r="JWH261" s="224"/>
      <c r="JWI261" s="372"/>
      <c r="JWJ261" s="372"/>
      <c r="JWK261" s="333"/>
      <c r="JWL261" s="334"/>
      <c r="JWM261" s="372"/>
      <c r="JWN261" s="224"/>
      <c r="JWO261" s="224"/>
      <c r="JWP261" s="335"/>
      <c r="JWQ261" s="335"/>
      <c r="JWR261" s="224"/>
      <c r="JWS261" s="372"/>
      <c r="JWT261" s="372"/>
      <c r="JWU261" s="333"/>
      <c r="JWV261" s="334"/>
      <c r="JWW261" s="372"/>
      <c r="JWX261" s="224"/>
      <c r="JWY261" s="224"/>
      <c r="JWZ261" s="335"/>
      <c r="JXA261" s="335"/>
      <c r="JXB261" s="224"/>
      <c r="JXC261" s="372"/>
      <c r="JXD261" s="372"/>
      <c r="JXE261" s="333"/>
      <c r="JXF261" s="334"/>
      <c r="JXG261" s="372"/>
      <c r="JXH261" s="224"/>
      <c r="JXI261" s="224"/>
      <c r="JXJ261" s="335"/>
      <c r="JXK261" s="335"/>
      <c r="JXL261" s="224"/>
      <c r="JXM261" s="372"/>
      <c r="JXN261" s="372"/>
      <c r="JXO261" s="333"/>
      <c r="JXP261" s="334"/>
      <c r="JXQ261" s="372"/>
      <c r="JXR261" s="224"/>
      <c r="JXS261" s="224"/>
      <c r="JXT261" s="335"/>
      <c r="JXU261" s="335"/>
      <c r="JXV261" s="224"/>
      <c r="JXW261" s="372"/>
      <c r="JXX261" s="372"/>
      <c r="JXY261" s="333"/>
      <c r="JXZ261" s="334"/>
      <c r="JYA261" s="372"/>
      <c r="JYB261" s="224"/>
      <c r="JYC261" s="224"/>
      <c r="JYD261" s="335"/>
      <c r="JYE261" s="335"/>
      <c r="JYF261" s="224"/>
      <c r="JYG261" s="372"/>
      <c r="JYH261" s="372"/>
      <c r="JYI261" s="333"/>
      <c r="JYJ261" s="334"/>
      <c r="JYK261" s="372"/>
      <c r="JYL261" s="224"/>
      <c r="JYM261" s="224"/>
      <c r="JYN261" s="335"/>
      <c r="JYO261" s="335"/>
      <c r="JYP261" s="224"/>
      <c r="JYQ261" s="372"/>
      <c r="JYR261" s="372"/>
      <c r="JYS261" s="333"/>
      <c r="JYT261" s="334"/>
      <c r="JYU261" s="372"/>
      <c r="JYV261" s="224"/>
      <c r="JYW261" s="224"/>
      <c r="JYX261" s="335"/>
      <c r="JYY261" s="335"/>
      <c r="JYZ261" s="224"/>
      <c r="JZA261" s="372"/>
      <c r="JZB261" s="372"/>
      <c r="JZC261" s="333"/>
      <c r="JZD261" s="334"/>
      <c r="JZE261" s="372"/>
      <c r="JZF261" s="224"/>
      <c r="JZG261" s="224"/>
      <c r="JZH261" s="335"/>
      <c r="JZI261" s="335"/>
      <c r="JZJ261" s="224"/>
      <c r="JZK261" s="372"/>
      <c r="JZL261" s="372"/>
      <c r="JZM261" s="333"/>
      <c r="JZN261" s="334"/>
      <c r="JZO261" s="372"/>
      <c r="JZP261" s="224"/>
      <c r="JZQ261" s="224"/>
      <c r="JZR261" s="335"/>
      <c r="JZS261" s="335"/>
      <c r="JZT261" s="224"/>
      <c r="JZU261" s="372"/>
      <c r="JZV261" s="372"/>
      <c r="JZW261" s="333"/>
      <c r="JZX261" s="334"/>
      <c r="JZY261" s="372"/>
      <c r="JZZ261" s="224"/>
      <c r="KAA261" s="224"/>
      <c r="KAB261" s="335"/>
      <c r="KAC261" s="335"/>
      <c r="KAD261" s="224"/>
      <c r="KAE261" s="372"/>
      <c r="KAF261" s="372"/>
      <c r="KAG261" s="333"/>
      <c r="KAH261" s="334"/>
      <c r="KAI261" s="372"/>
      <c r="KAJ261" s="224"/>
      <c r="KAK261" s="224"/>
      <c r="KAL261" s="335"/>
      <c r="KAM261" s="335"/>
      <c r="KAN261" s="224"/>
      <c r="KAO261" s="372"/>
      <c r="KAP261" s="372"/>
      <c r="KAQ261" s="333"/>
      <c r="KAR261" s="334"/>
      <c r="KAS261" s="372"/>
      <c r="KAT261" s="224"/>
      <c r="KAU261" s="224"/>
      <c r="KAV261" s="335"/>
      <c r="KAW261" s="335"/>
      <c r="KAX261" s="224"/>
      <c r="KAY261" s="372"/>
      <c r="KAZ261" s="372"/>
      <c r="KBA261" s="333"/>
      <c r="KBB261" s="334"/>
      <c r="KBC261" s="372"/>
      <c r="KBD261" s="224"/>
      <c r="KBE261" s="224"/>
      <c r="KBF261" s="335"/>
      <c r="KBG261" s="335"/>
      <c r="KBH261" s="224"/>
      <c r="KBI261" s="372"/>
      <c r="KBJ261" s="372"/>
      <c r="KBK261" s="333"/>
      <c r="KBL261" s="334"/>
      <c r="KBM261" s="372"/>
      <c r="KBN261" s="224"/>
      <c r="KBO261" s="224"/>
      <c r="KBP261" s="335"/>
      <c r="KBQ261" s="335"/>
      <c r="KBR261" s="224"/>
      <c r="KBS261" s="372"/>
      <c r="KBT261" s="372"/>
      <c r="KBU261" s="333"/>
      <c r="KBV261" s="334"/>
      <c r="KBW261" s="372"/>
      <c r="KBX261" s="224"/>
      <c r="KBY261" s="224"/>
      <c r="KBZ261" s="335"/>
      <c r="KCA261" s="335"/>
      <c r="KCB261" s="224"/>
      <c r="KCC261" s="372"/>
      <c r="KCD261" s="372"/>
      <c r="KCE261" s="333"/>
      <c r="KCF261" s="334"/>
      <c r="KCG261" s="372"/>
      <c r="KCH261" s="224"/>
      <c r="KCI261" s="224"/>
      <c r="KCJ261" s="335"/>
      <c r="KCK261" s="335"/>
      <c r="KCL261" s="224"/>
      <c r="KCM261" s="372"/>
      <c r="KCN261" s="372"/>
      <c r="KCO261" s="333"/>
      <c r="KCP261" s="334"/>
      <c r="KCQ261" s="372"/>
      <c r="KCR261" s="224"/>
      <c r="KCS261" s="224"/>
      <c r="KCT261" s="335"/>
      <c r="KCU261" s="335"/>
      <c r="KCV261" s="224"/>
      <c r="KCW261" s="372"/>
      <c r="KCX261" s="372"/>
      <c r="KCY261" s="333"/>
      <c r="KCZ261" s="334"/>
      <c r="KDA261" s="372"/>
      <c r="KDB261" s="224"/>
      <c r="KDC261" s="224"/>
      <c r="KDD261" s="335"/>
      <c r="KDE261" s="335"/>
      <c r="KDF261" s="224"/>
      <c r="KDG261" s="372"/>
      <c r="KDH261" s="372"/>
      <c r="KDI261" s="333"/>
      <c r="KDJ261" s="334"/>
      <c r="KDK261" s="372"/>
      <c r="KDL261" s="224"/>
      <c r="KDM261" s="224"/>
      <c r="KDN261" s="335"/>
      <c r="KDO261" s="335"/>
      <c r="KDP261" s="224"/>
      <c r="KDQ261" s="372"/>
      <c r="KDR261" s="372"/>
      <c r="KDS261" s="333"/>
      <c r="KDT261" s="334"/>
      <c r="KDU261" s="372"/>
      <c r="KDV261" s="224"/>
      <c r="KDW261" s="224"/>
      <c r="KDX261" s="335"/>
      <c r="KDY261" s="335"/>
      <c r="KDZ261" s="224"/>
      <c r="KEA261" s="372"/>
      <c r="KEB261" s="372"/>
      <c r="KEC261" s="333"/>
      <c r="KED261" s="334"/>
      <c r="KEE261" s="372"/>
      <c r="KEF261" s="224"/>
      <c r="KEG261" s="224"/>
      <c r="KEH261" s="335"/>
      <c r="KEI261" s="335"/>
      <c r="KEJ261" s="224"/>
      <c r="KEK261" s="372"/>
      <c r="KEL261" s="372"/>
      <c r="KEM261" s="333"/>
      <c r="KEN261" s="334"/>
      <c r="KEO261" s="372"/>
      <c r="KEP261" s="224"/>
      <c r="KEQ261" s="224"/>
      <c r="KER261" s="335"/>
      <c r="KES261" s="335"/>
      <c r="KET261" s="224"/>
      <c r="KEU261" s="372"/>
      <c r="KEV261" s="372"/>
      <c r="KEW261" s="333"/>
      <c r="KEX261" s="334"/>
      <c r="KEY261" s="372"/>
      <c r="KEZ261" s="224"/>
      <c r="KFA261" s="224"/>
      <c r="KFB261" s="335"/>
      <c r="KFC261" s="335"/>
      <c r="KFD261" s="224"/>
      <c r="KFE261" s="372"/>
      <c r="KFF261" s="372"/>
      <c r="KFG261" s="333"/>
      <c r="KFH261" s="334"/>
      <c r="KFI261" s="372"/>
      <c r="KFJ261" s="224"/>
      <c r="KFK261" s="224"/>
      <c r="KFL261" s="335"/>
      <c r="KFM261" s="335"/>
      <c r="KFN261" s="224"/>
      <c r="KFO261" s="372"/>
      <c r="KFP261" s="372"/>
      <c r="KFQ261" s="333"/>
      <c r="KFR261" s="334"/>
      <c r="KFS261" s="372"/>
      <c r="KFT261" s="224"/>
      <c r="KFU261" s="224"/>
      <c r="KFV261" s="335"/>
      <c r="KFW261" s="335"/>
      <c r="KFX261" s="224"/>
      <c r="KFY261" s="372"/>
      <c r="KFZ261" s="372"/>
      <c r="KGA261" s="333"/>
      <c r="KGB261" s="334"/>
      <c r="KGC261" s="372"/>
      <c r="KGD261" s="224"/>
      <c r="KGE261" s="224"/>
      <c r="KGF261" s="335"/>
      <c r="KGG261" s="335"/>
      <c r="KGH261" s="224"/>
      <c r="KGI261" s="372"/>
      <c r="KGJ261" s="372"/>
      <c r="KGK261" s="333"/>
      <c r="KGL261" s="334"/>
      <c r="KGM261" s="372"/>
      <c r="KGN261" s="224"/>
      <c r="KGO261" s="224"/>
      <c r="KGP261" s="335"/>
      <c r="KGQ261" s="335"/>
      <c r="KGR261" s="224"/>
      <c r="KGS261" s="372"/>
      <c r="KGT261" s="372"/>
      <c r="KGU261" s="333"/>
      <c r="KGV261" s="334"/>
      <c r="KGW261" s="372"/>
      <c r="KGX261" s="224"/>
      <c r="KGY261" s="224"/>
      <c r="KGZ261" s="335"/>
      <c r="KHA261" s="335"/>
      <c r="KHB261" s="224"/>
      <c r="KHC261" s="372"/>
      <c r="KHD261" s="372"/>
      <c r="KHE261" s="333"/>
      <c r="KHF261" s="334"/>
      <c r="KHG261" s="372"/>
      <c r="KHH261" s="224"/>
      <c r="KHI261" s="224"/>
      <c r="KHJ261" s="335"/>
      <c r="KHK261" s="335"/>
      <c r="KHL261" s="224"/>
      <c r="KHM261" s="372"/>
      <c r="KHN261" s="372"/>
      <c r="KHO261" s="333"/>
      <c r="KHP261" s="334"/>
      <c r="KHQ261" s="372"/>
      <c r="KHR261" s="224"/>
      <c r="KHS261" s="224"/>
      <c r="KHT261" s="335"/>
      <c r="KHU261" s="335"/>
      <c r="KHV261" s="224"/>
      <c r="KHW261" s="372"/>
      <c r="KHX261" s="372"/>
      <c r="KHY261" s="333"/>
      <c r="KHZ261" s="334"/>
      <c r="KIA261" s="372"/>
      <c r="KIB261" s="224"/>
      <c r="KIC261" s="224"/>
      <c r="KID261" s="335"/>
      <c r="KIE261" s="335"/>
      <c r="KIF261" s="224"/>
      <c r="KIG261" s="372"/>
      <c r="KIH261" s="372"/>
      <c r="KII261" s="333"/>
      <c r="KIJ261" s="334"/>
      <c r="KIK261" s="372"/>
      <c r="KIL261" s="224"/>
      <c r="KIM261" s="224"/>
      <c r="KIN261" s="335"/>
      <c r="KIO261" s="335"/>
      <c r="KIP261" s="224"/>
      <c r="KIQ261" s="372"/>
      <c r="KIR261" s="372"/>
      <c r="KIS261" s="333"/>
      <c r="KIT261" s="334"/>
      <c r="KIU261" s="372"/>
      <c r="KIV261" s="224"/>
      <c r="KIW261" s="224"/>
      <c r="KIX261" s="335"/>
      <c r="KIY261" s="335"/>
      <c r="KIZ261" s="224"/>
      <c r="KJA261" s="372"/>
      <c r="KJB261" s="372"/>
      <c r="KJC261" s="333"/>
      <c r="KJD261" s="334"/>
      <c r="KJE261" s="372"/>
      <c r="KJF261" s="224"/>
      <c r="KJG261" s="224"/>
      <c r="KJH261" s="335"/>
      <c r="KJI261" s="335"/>
      <c r="KJJ261" s="224"/>
      <c r="KJK261" s="372"/>
      <c r="KJL261" s="372"/>
      <c r="KJM261" s="333"/>
      <c r="KJN261" s="334"/>
      <c r="KJO261" s="372"/>
      <c r="KJP261" s="224"/>
      <c r="KJQ261" s="224"/>
      <c r="KJR261" s="335"/>
      <c r="KJS261" s="335"/>
      <c r="KJT261" s="224"/>
      <c r="KJU261" s="372"/>
      <c r="KJV261" s="372"/>
      <c r="KJW261" s="333"/>
      <c r="KJX261" s="334"/>
      <c r="KJY261" s="372"/>
      <c r="KJZ261" s="224"/>
      <c r="KKA261" s="224"/>
      <c r="KKB261" s="335"/>
      <c r="KKC261" s="335"/>
      <c r="KKD261" s="224"/>
      <c r="KKE261" s="372"/>
      <c r="KKF261" s="372"/>
      <c r="KKG261" s="333"/>
      <c r="KKH261" s="334"/>
      <c r="KKI261" s="372"/>
      <c r="KKJ261" s="224"/>
      <c r="KKK261" s="224"/>
      <c r="KKL261" s="335"/>
      <c r="KKM261" s="335"/>
      <c r="KKN261" s="224"/>
      <c r="KKO261" s="372"/>
      <c r="KKP261" s="372"/>
      <c r="KKQ261" s="333"/>
      <c r="KKR261" s="334"/>
      <c r="KKS261" s="372"/>
      <c r="KKT261" s="224"/>
      <c r="KKU261" s="224"/>
      <c r="KKV261" s="335"/>
      <c r="KKW261" s="335"/>
      <c r="KKX261" s="224"/>
      <c r="KKY261" s="372"/>
      <c r="KKZ261" s="372"/>
      <c r="KLA261" s="333"/>
      <c r="KLB261" s="334"/>
      <c r="KLC261" s="372"/>
      <c r="KLD261" s="224"/>
      <c r="KLE261" s="224"/>
      <c r="KLF261" s="335"/>
      <c r="KLG261" s="335"/>
      <c r="KLH261" s="224"/>
      <c r="KLI261" s="372"/>
      <c r="KLJ261" s="372"/>
      <c r="KLK261" s="333"/>
      <c r="KLL261" s="334"/>
      <c r="KLM261" s="372"/>
      <c r="KLN261" s="224"/>
      <c r="KLO261" s="224"/>
      <c r="KLP261" s="335"/>
      <c r="KLQ261" s="335"/>
      <c r="KLR261" s="224"/>
      <c r="KLS261" s="372"/>
      <c r="KLT261" s="372"/>
      <c r="KLU261" s="333"/>
      <c r="KLV261" s="334"/>
      <c r="KLW261" s="372"/>
      <c r="KLX261" s="224"/>
      <c r="KLY261" s="224"/>
      <c r="KLZ261" s="335"/>
      <c r="KMA261" s="335"/>
      <c r="KMB261" s="224"/>
      <c r="KMC261" s="372"/>
      <c r="KMD261" s="372"/>
      <c r="KME261" s="333"/>
      <c r="KMF261" s="334"/>
      <c r="KMG261" s="372"/>
      <c r="KMH261" s="224"/>
      <c r="KMI261" s="224"/>
      <c r="KMJ261" s="335"/>
      <c r="KMK261" s="335"/>
      <c r="KML261" s="224"/>
      <c r="KMM261" s="372"/>
      <c r="KMN261" s="372"/>
      <c r="KMO261" s="333"/>
      <c r="KMP261" s="334"/>
      <c r="KMQ261" s="372"/>
      <c r="KMR261" s="224"/>
      <c r="KMS261" s="224"/>
      <c r="KMT261" s="335"/>
      <c r="KMU261" s="335"/>
      <c r="KMV261" s="224"/>
      <c r="KMW261" s="372"/>
      <c r="KMX261" s="372"/>
      <c r="KMY261" s="333"/>
      <c r="KMZ261" s="334"/>
      <c r="KNA261" s="372"/>
      <c r="KNB261" s="224"/>
      <c r="KNC261" s="224"/>
      <c r="KND261" s="335"/>
      <c r="KNE261" s="335"/>
      <c r="KNF261" s="224"/>
      <c r="KNG261" s="372"/>
      <c r="KNH261" s="372"/>
      <c r="KNI261" s="333"/>
      <c r="KNJ261" s="334"/>
      <c r="KNK261" s="372"/>
      <c r="KNL261" s="224"/>
      <c r="KNM261" s="224"/>
      <c r="KNN261" s="335"/>
      <c r="KNO261" s="335"/>
      <c r="KNP261" s="224"/>
      <c r="KNQ261" s="372"/>
      <c r="KNR261" s="372"/>
      <c r="KNS261" s="333"/>
      <c r="KNT261" s="334"/>
      <c r="KNU261" s="372"/>
      <c r="KNV261" s="224"/>
      <c r="KNW261" s="224"/>
      <c r="KNX261" s="335"/>
      <c r="KNY261" s="335"/>
      <c r="KNZ261" s="224"/>
      <c r="KOA261" s="372"/>
      <c r="KOB261" s="372"/>
      <c r="KOC261" s="333"/>
      <c r="KOD261" s="334"/>
      <c r="KOE261" s="372"/>
      <c r="KOF261" s="224"/>
      <c r="KOG261" s="224"/>
      <c r="KOH261" s="335"/>
      <c r="KOI261" s="335"/>
      <c r="KOJ261" s="224"/>
      <c r="KOK261" s="372"/>
      <c r="KOL261" s="372"/>
      <c r="KOM261" s="333"/>
      <c r="KON261" s="334"/>
      <c r="KOO261" s="372"/>
      <c r="KOP261" s="224"/>
      <c r="KOQ261" s="224"/>
      <c r="KOR261" s="335"/>
      <c r="KOS261" s="335"/>
      <c r="KOT261" s="224"/>
      <c r="KOU261" s="372"/>
      <c r="KOV261" s="372"/>
      <c r="KOW261" s="333"/>
      <c r="KOX261" s="334"/>
      <c r="KOY261" s="372"/>
      <c r="KOZ261" s="224"/>
      <c r="KPA261" s="224"/>
      <c r="KPB261" s="335"/>
      <c r="KPC261" s="335"/>
      <c r="KPD261" s="224"/>
      <c r="KPE261" s="372"/>
      <c r="KPF261" s="372"/>
      <c r="KPG261" s="333"/>
      <c r="KPH261" s="334"/>
      <c r="KPI261" s="372"/>
      <c r="KPJ261" s="224"/>
      <c r="KPK261" s="224"/>
      <c r="KPL261" s="335"/>
      <c r="KPM261" s="335"/>
      <c r="KPN261" s="224"/>
      <c r="KPO261" s="372"/>
      <c r="KPP261" s="372"/>
      <c r="KPQ261" s="333"/>
      <c r="KPR261" s="334"/>
      <c r="KPS261" s="372"/>
      <c r="KPT261" s="224"/>
      <c r="KPU261" s="224"/>
      <c r="KPV261" s="335"/>
      <c r="KPW261" s="335"/>
      <c r="KPX261" s="224"/>
      <c r="KPY261" s="372"/>
      <c r="KPZ261" s="372"/>
      <c r="KQA261" s="333"/>
      <c r="KQB261" s="334"/>
      <c r="KQC261" s="372"/>
      <c r="KQD261" s="224"/>
      <c r="KQE261" s="224"/>
      <c r="KQF261" s="335"/>
      <c r="KQG261" s="335"/>
      <c r="KQH261" s="224"/>
      <c r="KQI261" s="372"/>
      <c r="KQJ261" s="372"/>
      <c r="KQK261" s="333"/>
      <c r="KQL261" s="334"/>
      <c r="KQM261" s="372"/>
      <c r="KQN261" s="224"/>
      <c r="KQO261" s="224"/>
      <c r="KQP261" s="335"/>
      <c r="KQQ261" s="335"/>
      <c r="KQR261" s="224"/>
      <c r="KQS261" s="372"/>
      <c r="KQT261" s="372"/>
      <c r="KQU261" s="333"/>
      <c r="KQV261" s="334"/>
      <c r="KQW261" s="372"/>
      <c r="KQX261" s="224"/>
      <c r="KQY261" s="224"/>
      <c r="KQZ261" s="335"/>
      <c r="KRA261" s="335"/>
      <c r="KRB261" s="224"/>
      <c r="KRC261" s="372"/>
      <c r="KRD261" s="372"/>
      <c r="KRE261" s="333"/>
      <c r="KRF261" s="334"/>
      <c r="KRG261" s="372"/>
      <c r="KRH261" s="224"/>
      <c r="KRI261" s="224"/>
      <c r="KRJ261" s="335"/>
      <c r="KRK261" s="335"/>
      <c r="KRL261" s="224"/>
      <c r="KRM261" s="372"/>
      <c r="KRN261" s="372"/>
      <c r="KRO261" s="333"/>
      <c r="KRP261" s="334"/>
      <c r="KRQ261" s="372"/>
      <c r="KRR261" s="224"/>
      <c r="KRS261" s="224"/>
      <c r="KRT261" s="335"/>
      <c r="KRU261" s="335"/>
      <c r="KRV261" s="224"/>
      <c r="KRW261" s="372"/>
      <c r="KRX261" s="372"/>
      <c r="KRY261" s="333"/>
      <c r="KRZ261" s="334"/>
      <c r="KSA261" s="372"/>
      <c r="KSB261" s="224"/>
      <c r="KSC261" s="224"/>
      <c r="KSD261" s="335"/>
      <c r="KSE261" s="335"/>
      <c r="KSF261" s="224"/>
      <c r="KSG261" s="372"/>
      <c r="KSH261" s="372"/>
      <c r="KSI261" s="333"/>
      <c r="KSJ261" s="334"/>
      <c r="KSK261" s="372"/>
      <c r="KSL261" s="224"/>
      <c r="KSM261" s="224"/>
      <c r="KSN261" s="335"/>
      <c r="KSO261" s="335"/>
      <c r="KSP261" s="224"/>
      <c r="KSQ261" s="372"/>
      <c r="KSR261" s="372"/>
      <c r="KSS261" s="333"/>
      <c r="KST261" s="334"/>
      <c r="KSU261" s="372"/>
      <c r="KSV261" s="224"/>
      <c r="KSW261" s="224"/>
      <c r="KSX261" s="335"/>
      <c r="KSY261" s="335"/>
      <c r="KSZ261" s="224"/>
      <c r="KTA261" s="372"/>
      <c r="KTB261" s="372"/>
      <c r="KTC261" s="333"/>
      <c r="KTD261" s="334"/>
      <c r="KTE261" s="372"/>
      <c r="KTF261" s="224"/>
      <c r="KTG261" s="224"/>
      <c r="KTH261" s="335"/>
      <c r="KTI261" s="335"/>
      <c r="KTJ261" s="224"/>
      <c r="KTK261" s="372"/>
      <c r="KTL261" s="372"/>
      <c r="KTM261" s="333"/>
      <c r="KTN261" s="334"/>
      <c r="KTO261" s="372"/>
      <c r="KTP261" s="224"/>
      <c r="KTQ261" s="224"/>
      <c r="KTR261" s="335"/>
      <c r="KTS261" s="335"/>
      <c r="KTT261" s="224"/>
      <c r="KTU261" s="372"/>
      <c r="KTV261" s="372"/>
      <c r="KTW261" s="333"/>
      <c r="KTX261" s="334"/>
      <c r="KTY261" s="372"/>
      <c r="KTZ261" s="224"/>
      <c r="KUA261" s="224"/>
      <c r="KUB261" s="335"/>
      <c r="KUC261" s="335"/>
      <c r="KUD261" s="224"/>
      <c r="KUE261" s="372"/>
      <c r="KUF261" s="372"/>
      <c r="KUG261" s="333"/>
      <c r="KUH261" s="334"/>
      <c r="KUI261" s="372"/>
      <c r="KUJ261" s="224"/>
      <c r="KUK261" s="224"/>
      <c r="KUL261" s="335"/>
      <c r="KUM261" s="335"/>
      <c r="KUN261" s="224"/>
      <c r="KUO261" s="372"/>
      <c r="KUP261" s="372"/>
      <c r="KUQ261" s="333"/>
      <c r="KUR261" s="334"/>
      <c r="KUS261" s="372"/>
      <c r="KUT261" s="224"/>
      <c r="KUU261" s="224"/>
      <c r="KUV261" s="335"/>
      <c r="KUW261" s="335"/>
      <c r="KUX261" s="224"/>
      <c r="KUY261" s="372"/>
      <c r="KUZ261" s="372"/>
      <c r="KVA261" s="333"/>
      <c r="KVB261" s="334"/>
      <c r="KVC261" s="372"/>
      <c r="KVD261" s="224"/>
      <c r="KVE261" s="224"/>
      <c r="KVF261" s="335"/>
      <c r="KVG261" s="335"/>
      <c r="KVH261" s="224"/>
      <c r="KVI261" s="372"/>
      <c r="KVJ261" s="372"/>
      <c r="KVK261" s="333"/>
      <c r="KVL261" s="334"/>
      <c r="KVM261" s="372"/>
      <c r="KVN261" s="224"/>
      <c r="KVO261" s="224"/>
      <c r="KVP261" s="335"/>
      <c r="KVQ261" s="335"/>
      <c r="KVR261" s="224"/>
      <c r="KVS261" s="372"/>
      <c r="KVT261" s="372"/>
      <c r="KVU261" s="333"/>
      <c r="KVV261" s="334"/>
      <c r="KVW261" s="372"/>
      <c r="KVX261" s="224"/>
      <c r="KVY261" s="224"/>
      <c r="KVZ261" s="335"/>
      <c r="KWA261" s="335"/>
      <c r="KWB261" s="224"/>
      <c r="KWC261" s="372"/>
      <c r="KWD261" s="372"/>
      <c r="KWE261" s="333"/>
      <c r="KWF261" s="334"/>
      <c r="KWG261" s="372"/>
      <c r="KWH261" s="224"/>
      <c r="KWI261" s="224"/>
      <c r="KWJ261" s="335"/>
      <c r="KWK261" s="335"/>
      <c r="KWL261" s="224"/>
      <c r="KWM261" s="372"/>
      <c r="KWN261" s="372"/>
      <c r="KWO261" s="333"/>
      <c r="KWP261" s="334"/>
      <c r="KWQ261" s="372"/>
      <c r="KWR261" s="224"/>
      <c r="KWS261" s="224"/>
      <c r="KWT261" s="335"/>
      <c r="KWU261" s="335"/>
      <c r="KWV261" s="224"/>
      <c r="KWW261" s="372"/>
      <c r="KWX261" s="372"/>
      <c r="KWY261" s="333"/>
      <c r="KWZ261" s="334"/>
      <c r="KXA261" s="372"/>
      <c r="KXB261" s="224"/>
      <c r="KXC261" s="224"/>
      <c r="KXD261" s="335"/>
      <c r="KXE261" s="335"/>
      <c r="KXF261" s="224"/>
      <c r="KXG261" s="372"/>
      <c r="KXH261" s="372"/>
      <c r="KXI261" s="333"/>
      <c r="KXJ261" s="334"/>
      <c r="KXK261" s="372"/>
      <c r="KXL261" s="224"/>
      <c r="KXM261" s="224"/>
      <c r="KXN261" s="335"/>
      <c r="KXO261" s="335"/>
      <c r="KXP261" s="224"/>
      <c r="KXQ261" s="372"/>
      <c r="KXR261" s="372"/>
      <c r="KXS261" s="333"/>
      <c r="KXT261" s="334"/>
      <c r="KXU261" s="372"/>
      <c r="KXV261" s="224"/>
      <c r="KXW261" s="224"/>
      <c r="KXX261" s="335"/>
      <c r="KXY261" s="335"/>
      <c r="KXZ261" s="224"/>
      <c r="KYA261" s="372"/>
      <c r="KYB261" s="372"/>
      <c r="KYC261" s="333"/>
      <c r="KYD261" s="334"/>
      <c r="KYE261" s="372"/>
      <c r="KYF261" s="224"/>
      <c r="KYG261" s="224"/>
      <c r="KYH261" s="335"/>
      <c r="KYI261" s="335"/>
      <c r="KYJ261" s="224"/>
      <c r="KYK261" s="372"/>
      <c r="KYL261" s="372"/>
      <c r="KYM261" s="333"/>
      <c r="KYN261" s="334"/>
      <c r="KYO261" s="372"/>
      <c r="KYP261" s="224"/>
      <c r="KYQ261" s="224"/>
      <c r="KYR261" s="335"/>
      <c r="KYS261" s="335"/>
      <c r="KYT261" s="224"/>
      <c r="KYU261" s="372"/>
      <c r="KYV261" s="372"/>
      <c r="KYW261" s="333"/>
      <c r="KYX261" s="334"/>
      <c r="KYY261" s="372"/>
      <c r="KYZ261" s="224"/>
      <c r="KZA261" s="224"/>
      <c r="KZB261" s="335"/>
      <c r="KZC261" s="335"/>
      <c r="KZD261" s="224"/>
      <c r="KZE261" s="372"/>
      <c r="KZF261" s="372"/>
      <c r="KZG261" s="333"/>
      <c r="KZH261" s="334"/>
      <c r="KZI261" s="372"/>
      <c r="KZJ261" s="224"/>
      <c r="KZK261" s="224"/>
      <c r="KZL261" s="335"/>
      <c r="KZM261" s="335"/>
      <c r="KZN261" s="224"/>
      <c r="KZO261" s="372"/>
      <c r="KZP261" s="372"/>
      <c r="KZQ261" s="333"/>
      <c r="KZR261" s="334"/>
      <c r="KZS261" s="372"/>
      <c r="KZT261" s="224"/>
      <c r="KZU261" s="224"/>
      <c r="KZV261" s="335"/>
      <c r="KZW261" s="335"/>
      <c r="KZX261" s="224"/>
      <c r="KZY261" s="372"/>
      <c r="KZZ261" s="372"/>
      <c r="LAA261" s="333"/>
      <c r="LAB261" s="334"/>
      <c r="LAC261" s="372"/>
      <c r="LAD261" s="224"/>
      <c r="LAE261" s="224"/>
      <c r="LAF261" s="335"/>
      <c r="LAG261" s="335"/>
      <c r="LAH261" s="224"/>
      <c r="LAI261" s="372"/>
      <c r="LAJ261" s="372"/>
      <c r="LAK261" s="333"/>
      <c r="LAL261" s="334"/>
      <c r="LAM261" s="372"/>
      <c r="LAN261" s="224"/>
      <c r="LAO261" s="224"/>
      <c r="LAP261" s="335"/>
      <c r="LAQ261" s="335"/>
      <c r="LAR261" s="224"/>
      <c r="LAS261" s="372"/>
      <c r="LAT261" s="372"/>
      <c r="LAU261" s="333"/>
      <c r="LAV261" s="334"/>
      <c r="LAW261" s="372"/>
      <c r="LAX261" s="224"/>
      <c r="LAY261" s="224"/>
      <c r="LAZ261" s="335"/>
      <c r="LBA261" s="335"/>
      <c r="LBB261" s="224"/>
      <c r="LBC261" s="372"/>
      <c r="LBD261" s="372"/>
      <c r="LBE261" s="333"/>
      <c r="LBF261" s="334"/>
      <c r="LBG261" s="372"/>
      <c r="LBH261" s="224"/>
      <c r="LBI261" s="224"/>
      <c r="LBJ261" s="335"/>
      <c r="LBK261" s="335"/>
      <c r="LBL261" s="224"/>
      <c r="LBM261" s="372"/>
      <c r="LBN261" s="372"/>
      <c r="LBO261" s="333"/>
      <c r="LBP261" s="334"/>
      <c r="LBQ261" s="372"/>
      <c r="LBR261" s="224"/>
      <c r="LBS261" s="224"/>
      <c r="LBT261" s="335"/>
      <c r="LBU261" s="335"/>
      <c r="LBV261" s="224"/>
      <c r="LBW261" s="372"/>
      <c r="LBX261" s="372"/>
      <c r="LBY261" s="333"/>
      <c r="LBZ261" s="334"/>
      <c r="LCA261" s="372"/>
      <c r="LCB261" s="224"/>
      <c r="LCC261" s="224"/>
      <c r="LCD261" s="335"/>
      <c r="LCE261" s="335"/>
      <c r="LCF261" s="224"/>
      <c r="LCG261" s="372"/>
      <c r="LCH261" s="372"/>
      <c r="LCI261" s="333"/>
      <c r="LCJ261" s="334"/>
      <c r="LCK261" s="372"/>
      <c r="LCL261" s="224"/>
      <c r="LCM261" s="224"/>
      <c r="LCN261" s="335"/>
      <c r="LCO261" s="335"/>
      <c r="LCP261" s="224"/>
      <c r="LCQ261" s="372"/>
      <c r="LCR261" s="372"/>
      <c r="LCS261" s="333"/>
      <c r="LCT261" s="334"/>
      <c r="LCU261" s="372"/>
      <c r="LCV261" s="224"/>
      <c r="LCW261" s="224"/>
      <c r="LCX261" s="335"/>
      <c r="LCY261" s="335"/>
      <c r="LCZ261" s="224"/>
      <c r="LDA261" s="372"/>
      <c r="LDB261" s="372"/>
      <c r="LDC261" s="333"/>
      <c r="LDD261" s="334"/>
      <c r="LDE261" s="372"/>
      <c r="LDF261" s="224"/>
      <c r="LDG261" s="224"/>
      <c r="LDH261" s="335"/>
      <c r="LDI261" s="335"/>
      <c r="LDJ261" s="224"/>
      <c r="LDK261" s="372"/>
      <c r="LDL261" s="372"/>
      <c r="LDM261" s="333"/>
      <c r="LDN261" s="334"/>
      <c r="LDO261" s="372"/>
      <c r="LDP261" s="224"/>
      <c r="LDQ261" s="224"/>
      <c r="LDR261" s="335"/>
      <c r="LDS261" s="335"/>
      <c r="LDT261" s="224"/>
      <c r="LDU261" s="372"/>
      <c r="LDV261" s="372"/>
      <c r="LDW261" s="333"/>
      <c r="LDX261" s="334"/>
      <c r="LDY261" s="372"/>
      <c r="LDZ261" s="224"/>
      <c r="LEA261" s="224"/>
      <c r="LEB261" s="335"/>
      <c r="LEC261" s="335"/>
      <c r="LED261" s="224"/>
      <c r="LEE261" s="372"/>
      <c r="LEF261" s="372"/>
      <c r="LEG261" s="333"/>
      <c r="LEH261" s="334"/>
      <c r="LEI261" s="372"/>
      <c r="LEJ261" s="224"/>
      <c r="LEK261" s="224"/>
      <c r="LEL261" s="335"/>
      <c r="LEM261" s="335"/>
      <c r="LEN261" s="224"/>
      <c r="LEO261" s="372"/>
      <c r="LEP261" s="372"/>
      <c r="LEQ261" s="333"/>
      <c r="LER261" s="334"/>
      <c r="LES261" s="372"/>
      <c r="LET261" s="224"/>
      <c r="LEU261" s="224"/>
      <c r="LEV261" s="335"/>
      <c r="LEW261" s="335"/>
      <c r="LEX261" s="224"/>
      <c r="LEY261" s="372"/>
      <c r="LEZ261" s="372"/>
      <c r="LFA261" s="333"/>
      <c r="LFB261" s="334"/>
      <c r="LFC261" s="372"/>
      <c r="LFD261" s="224"/>
      <c r="LFE261" s="224"/>
      <c r="LFF261" s="335"/>
      <c r="LFG261" s="335"/>
      <c r="LFH261" s="224"/>
      <c r="LFI261" s="372"/>
      <c r="LFJ261" s="372"/>
      <c r="LFK261" s="333"/>
      <c r="LFL261" s="334"/>
      <c r="LFM261" s="372"/>
      <c r="LFN261" s="224"/>
      <c r="LFO261" s="224"/>
      <c r="LFP261" s="335"/>
      <c r="LFQ261" s="335"/>
      <c r="LFR261" s="224"/>
      <c r="LFS261" s="372"/>
      <c r="LFT261" s="372"/>
      <c r="LFU261" s="333"/>
      <c r="LFV261" s="334"/>
      <c r="LFW261" s="372"/>
      <c r="LFX261" s="224"/>
      <c r="LFY261" s="224"/>
      <c r="LFZ261" s="335"/>
      <c r="LGA261" s="335"/>
      <c r="LGB261" s="224"/>
      <c r="LGC261" s="372"/>
      <c r="LGD261" s="372"/>
      <c r="LGE261" s="333"/>
      <c r="LGF261" s="334"/>
      <c r="LGG261" s="372"/>
      <c r="LGH261" s="224"/>
      <c r="LGI261" s="224"/>
      <c r="LGJ261" s="335"/>
      <c r="LGK261" s="335"/>
      <c r="LGL261" s="224"/>
      <c r="LGM261" s="372"/>
      <c r="LGN261" s="372"/>
      <c r="LGO261" s="333"/>
      <c r="LGP261" s="334"/>
      <c r="LGQ261" s="372"/>
      <c r="LGR261" s="224"/>
      <c r="LGS261" s="224"/>
      <c r="LGT261" s="335"/>
      <c r="LGU261" s="335"/>
      <c r="LGV261" s="224"/>
      <c r="LGW261" s="372"/>
      <c r="LGX261" s="372"/>
      <c r="LGY261" s="333"/>
      <c r="LGZ261" s="334"/>
      <c r="LHA261" s="372"/>
      <c r="LHB261" s="224"/>
      <c r="LHC261" s="224"/>
      <c r="LHD261" s="335"/>
      <c r="LHE261" s="335"/>
      <c r="LHF261" s="224"/>
      <c r="LHG261" s="372"/>
      <c r="LHH261" s="372"/>
      <c r="LHI261" s="333"/>
      <c r="LHJ261" s="334"/>
      <c r="LHK261" s="372"/>
      <c r="LHL261" s="224"/>
      <c r="LHM261" s="224"/>
      <c r="LHN261" s="335"/>
      <c r="LHO261" s="335"/>
      <c r="LHP261" s="224"/>
      <c r="LHQ261" s="372"/>
      <c r="LHR261" s="372"/>
      <c r="LHS261" s="333"/>
      <c r="LHT261" s="334"/>
      <c r="LHU261" s="372"/>
      <c r="LHV261" s="224"/>
      <c r="LHW261" s="224"/>
      <c r="LHX261" s="335"/>
      <c r="LHY261" s="335"/>
      <c r="LHZ261" s="224"/>
      <c r="LIA261" s="372"/>
      <c r="LIB261" s="372"/>
      <c r="LIC261" s="333"/>
      <c r="LID261" s="334"/>
      <c r="LIE261" s="372"/>
      <c r="LIF261" s="224"/>
      <c r="LIG261" s="224"/>
      <c r="LIH261" s="335"/>
      <c r="LII261" s="335"/>
      <c r="LIJ261" s="224"/>
      <c r="LIK261" s="372"/>
      <c r="LIL261" s="372"/>
      <c r="LIM261" s="333"/>
      <c r="LIN261" s="334"/>
      <c r="LIO261" s="372"/>
      <c r="LIP261" s="224"/>
      <c r="LIQ261" s="224"/>
      <c r="LIR261" s="335"/>
      <c r="LIS261" s="335"/>
      <c r="LIT261" s="224"/>
      <c r="LIU261" s="372"/>
      <c r="LIV261" s="372"/>
      <c r="LIW261" s="333"/>
      <c r="LIX261" s="334"/>
      <c r="LIY261" s="372"/>
      <c r="LIZ261" s="224"/>
      <c r="LJA261" s="224"/>
      <c r="LJB261" s="335"/>
      <c r="LJC261" s="335"/>
      <c r="LJD261" s="224"/>
      <c r="LJE261" s="372"/>
      <c r="LJF261" s="372"/>
      <c r="LJG261" s="333"/>
      <c r="LJH261" s="334"/>
      <c r="LJI261" s="372"/>
      <c r="LJJ261" s="224"/>
      <c r="LJK261" s="224"/>
      <c r="LJL261" s="335"/>
      <c r="LJM261" s="335"/>
      <c r="LJN261" s="224"/>
      <c r="LJO261" s="372"/>
      <c r="LJP261" s="372"/>
      <c r="LJQ261" s="333"/>
      <c r="LJR261" s="334"/>
      <c r="LJS261" s="372"/>
      <c r="LJT261" s="224"/>
      <c r="LJU261" s="224"/>
      <c r="LJV261" s="335"/>
      <c r="LJW261" s="335"/>
      <c r="LJX261" s="224"/>
      <c r="LJY261" s="372"/>
      <c r="LJZ261" s="372"/>
      <c r="LKA261" s="333"/>
      <c r="LKB261" s="334"/>
      <c r="LKC261" s="372"/>
      <c r="LKD261" s="224"/>
      <c r="LKE261" s="224"/>
      <c r="LKF261" s="335"/>
      <c r="LKG261" s="335"/>
      <c r="LKH261" s="224"/>
      <c r="LKI261" s="372"/>
      <c r="LKJ261" s="372"/>
      <c r="LKK261" s="333"/>
      <c r="LKL261" s="334"/>
      <c r="LKM261" s="372"/>
      <c r="LKN261" s="224"/>
      <c r="LKO261" s="224"/>
      <c r="LKP261" s="335"/>
      <c r="LKQ261" s="335"/>
      <c r="LKR261" s="224"/>
      <c r="LKS261" s="372"/>
      <c r="LKT261" s="372"/>
      <c r="LKU261" s="333"/>
      <c r="LKV261" s="334"/>
      <c r="LKW261" s="372"/>
      <c r="LKX261" s="224"/>
      <c r="LKY261" s="224"/>
      <c r="LKZ261" s="335"/>
      <c r="LLA261" s="335"/>
      <c r="LLB261" s="224"/>
      <c r="LLC261" s="372"/>
      <c r="LLD261" s="372"/>
      <c r="LLE261" s="333"/>
      <c r="LLF261" s="334"/>
      <c r="LLG261" s="372"/>
      <c r="LLH261" s="224"/>
      <c r="LLI261" s="224"/>
      <c r="LLJ261" s="335"/>
      <c r="LLK261" s="335"/>
      <c r="LLL261" s="224"/>
      <c r="LLM261" s="372"/>
      <c r="LLN261" s="372"/>
      <c r="LLO261" s="333"/>
      <c r="LLP261" s="334"/>
      <c r="LLQ261" s="372"/>
      <c r="LLR261" s="224"/>
      <c r="LLS261" s="224"/>
      <c r="LLT261" s="335"/>
      <c r="LLU261" s="335"/>
      <c r="LLV261" s="224"/>
      <c r="LLW261" s="372"/>
      <c r="LLX261" s="372"/>
      <c r="LLY261" s="333"/>
      <c r="LLZ261" s="334"/>
      <c r="LMA261" s="372"/>
      <c r="LMB261" s="224"/>
      <c r="LMC261" s="224"/>
      <c r="LMD261" s="335"/>
      <c r="LME261" s="335"/>
      <c r="LMF261" s="224"/>
      <c r="LMG261" s="372"/>
      <c r="LMH261" s="372"/>
      <c r="LMI261" s="333"/>
      <c r="LMJ261" s="334"/>
      <c r="LMK261" s="372"/>
      <c r="LML261" s="224"/>
      <c r="LMM261" s="224"/>
      <c r="LMN261" s="335"/>
      <c r="LMO261" s="335"/>
      <c r="LMP261" s="224"/>
      <c r="LMQ261" s="372"/>
      <c r="LMR261" s="372"/>
      <c r="LMS261" s="333"/>
      <c r="LMT261" s="334"/>
      <c r="LMU261" s="372"/>
      <c r="LMV261" s="224"/>
      <c r="LMW261" s="224"/>
      <c r="LMX261" s="335"/>
      <c r="LMY261" s="335"/>
      <c r="LMZ261" s="224"/>
      <c r="LNA261" s="372"/>
      <c r="LNB261" s="372"/>
      <c r="LNC261" s="333"/>
      <c r="LND261" s="334"/>
      <c r="LNE261" s="372"/>
      <c r="LNF261" s="224"/>
      <c r="LNG261" s="224"/>
      <c r="LNH261" s="335"/>
      <c r="LNI261" s="335"/>
      <c r="LNJ261" s="224"/>
      <c r="LNK261" s="372"/>
      <c r="LNL261" s="372"/>
      <c r="LNM261" s="333"/>
      <c r="LNN261" s="334"/>
      <c r="LNO261" s="372"/>
      <c r="LNP261" s="224"/>
      <c r="LNQ261" s="224"/>
      <c r="LNR261" s="335"/>
      <c r="LNS261" s="335"/>
      <c r="LNT261" s="224"/>
      <c r="LNU261" s="372"/>
      <c r="LNV261" s="372"/>
      <c r="LNW261" s="333"/>
      <c r="LNX261" s="334"/>
      <c r="LNY261" s="372"/>
      <c r="LNZ261" s="224"/>
      <c r="LOA261" s="224"/>
      <c r="LOB261" s="335"/>
      <c r="LOC261" s="335"/>
      <c r="LOD261" s="224"/>
      <c r="LOE261" s="372"/>
      <c r="LOF261" s="372"/>
      <c r="LOG261" s="333"/>
      <c r="LOH261" s="334"/>
      <c r="LOI261" s="372"/>
      <c r="LOJ261" s="224"/>
      <c r="LOK261" s="224"/>
      <c r="LOL261" s="335"/>
      <c r="LOM261" s="335"/>
      <c r="LON261" s="224"/>
      <c r="LOO261" s="372"/>
      <c r="LOP261" s="372"/>
      <c r="LOQ261" s="333"/>
      <c r="LOR261" s="334"/>
      <c r="LOS261" s="372"/>
      <c r="LOT261" s="224"/>
      <c r="LOU261" s="224"/>
      <c r="LOV261" s="335"/>
      <c r="LOW261" s="335"/>
      <c r="LOX261" s="224"/>
      <c r="LOY261" s="372"/>
      <c r="LOZ261" s="372"/>
      <c r="LPA261" s="333"/>
      <c r="LPB261" s="334"/>
      <c r="LPC261" s="372"/>
      <c r="LPD261" s="224"/>
      <c r="LPE261" s="224"/>
      <c r="LPF261" s="335"/>
      <c r="LPG261" s="335"/>
      <c r="LPH261" s="224"/>
      <c r="LPI261" s="372"/>
      <c r="LPJ261" s="372"/>
      <c r="LPK261" s="333"/>
      <c r="LPL261" s="334"/>
      <c r="LPM261" s="372"/>
      <c r="LPN261" s="224"/>
      <c r="LPO261" s="224"/>
      <c r="LPP261" s="335"/>
      <c r="LPQ261" s="335"/>
      <c r="LPR261" s="224"/>
      <c r="LPS261" s="372"/>
      <c r="LPT261" s="372"/>
      <c r="LPU261" s="333"/>
      <c r="LPV261" s="334"/>
      <c r="LPW261" s="372"/>
      <c r="LPX261" s="224"/>
      <c r="LPY261" s="224"/>
      <c r="LPZ261" s="335"/>
      <c r="LQA261" s="335"/>
      <c r="LQB261" s="224"/>
      <c r="LQC261" s="372"/>
      <c r="LQD261" s="372"/>
      <c r="LQE261" s="333"/>
      <c r="LQF261" s="334"/>
      <c r="LQG261" s="372"/>
      <c r="LQH261" s="224"/>
      <c r="LQI261" s="224"/>
      <c r="LQJ261" s="335"/>
      <c r="LQK261" s="335"/>
      <c r="LQL261" s="224"/>
      <c r="LQM261" s="372"/>
      <c r="LQN261" s="372"/>
      <c r="LQO261" s="333"/>
      <c r="LQP261" s="334"/>
      <c r="LQQ261" s="372"/>
      <c r="LQR261" s="224"/>
      <c r="LQS261" s="224"/>
      <c r="LQT261" s="335"/>
      <c r="LQU261" s="335"/>
      <c r="LQV261" s="224"/>
      <c r="LQW261" s="372"/>
      <c r="LQX261" s="372"/>
      <c r="LQY261" s="333"/>
      <c r="LQZ261" s="334"/>
      <c r="LRA261" s="372"/>
      <c r="LRB261" s="224"/>
      <c r="LRC261" s="224"/>
      <c r="LRD261" s="335"/>
      <c r="LRE261" s="335"/>
      <c r="LRF261" s="224"/>
      <c r="LRG261" s="372"/>
      <c r="LRH261" s="372"/>
      <c r="LRI261" s="333"/>
      <c r="LRJ261" s="334"/>
      <c r="LRK261" s="372"/>
      <c r="LRL261" s="224"/>
      <c r="LRM261" s="224"/>
      <c r="LRN261" s="335"/>
      <c r="LRO261" s="335"/>
      <c r="LRP261" s="224"/>
      <c r="LRQ261" s="372"/>
      <c r="LRR261" s="372"/>
      <c r="LRS261" s="333"/>
      <c r="LRT261" s="334"/>
      <c r="LRU261" s="372"/>
      <c r="LRV261" s="224"/>
      <c r="LRW261" s="224"/>
      <c r="LRX261" s="335"/>
      <c r="LRY261" s="335"/>
      <c r="LRZ261" s="224"/>
      <c r="LSA261" s="372"/>
      <c r="LSB261" s="372"/>
      <c r="LSC261" s="333"/>
      <c r="LSD261" s="334"/>
      <c r="LSE261" s="372"/>
      <c r="LSF261" s="224"/>
      <c r="LSG261" s="224"/>
      <c r="LSH261" s="335"/>
      <c r="LSI261" s="335"/>
      <c r="LSJ261" s="224"/>
      <c r="LSK261" s="372"/>
      <c r="LSL261" s="372"/>
      <c r="LSM261" s="333"/>
      <c r="LSN261" s="334"/>
      <c r="LSO261" s="372"/>
      <c r="LSP261" s="224"/>
      <c r="LSQ261" s="224"/>
      <c r="LSR261" s="335"/>
      <c r="LSS261" s="335"/>
      <c r="LST261" s="224"/>
      <c r="LSU261" s="372"/>
      <c r="LSV261" s="372"/>
      <c r="LSW261" s="333"/>
      <c r="LSX261" s="334"/>
      <c r="LSY261" s="372"/>
      <c r="LSZ261" s="224"/>
      <c r="LTA261" s="224"/>
      <c r="LTB261" s="335"/>
      <c r="LTC261" s="335"/>
      <c r="LTD261" s="224"/>
      <c r="LTE261" s="372"/>
      <c r="LTF261" s="372"/>
      <c r="LTG261" s="333"/>
      <c r="LTH261" s="334"/>
      <c r="LTI261" s="372"/>
      <c r="LTJ261" s="224"/>
      <c r="LTK261" s="224"/>
      <c r="LTL261" s="335"/>
      <c r="LTM261" s="335"/>
      <c r="LTN261" s="224"/>
      <c r="LTO261" s="372"/>
      <c r="LTP261" s="372"/>
      <c r="LTQ261" s="333"/>
      <c r="LTR261" s="334"/>
      <c r="LTS261" s="372"/>
      <c r="LTT261" s="224"/>
      <c r="LTU261" s="224"/>
      <c r="LTV261" s="335"/>
      <c r="LTW261" s="335"/>
      <c r="LTX261" s="224"/>
      <c r="LTY261" s="372"/>
      <c r="LTZ261" s="372"/>
      <c r="LUA261" s="333"/>
      <c r="LUB261" s="334"/>
      <c r="LUC261" s="372"/>
      <c r="LUD261" s="224"/>
      <c r="LUE261" s="224"/>
      <c r="LUF261" s="335"/>
      <c r="LUG261" s="335"/>
      <c r="LUH261" s="224"/>
      <c r="LUI261" s="372"/>
      <c r="LUJ261" s="372"/>
      <c r="LUK261" s="333"/>
      <c r="LUL261" s="334"/>
      <c r="LUM261" s="372"/>
      <c r="LUN261" s="224"/>
      <c r="LUO261" s="224"/>
      <c r="LUP261" s="335"/>
      <c r="LUQ261" s="335"/>
      <c r="LUR261" s="224"/>
      <c r="LUS261" s="372"/>
      <c r="LUT261" s="372"/>
      <c r="LUU261" s="333"/>
      <c r="LUV261" s="334"/>
      <c r="LUW261" s="372"/>
      <c r="LUX261" s="224"/>
      <c r="LUY261" s="224"/>
      <c r="LUZ261" s="335"/>
      <c r="LVA261" s="335"/>
      <c r="LVB261" s="224"/>
      <c r="LVC261" s="372"/>
      <c r="LVD261" s="372"/>
      <c r="LVE261" s="333"/>
      <c r="LVF261" s="334"/>
      <c r="LVG261" s="372"/>
      <c r="LVH261" s="224"/>
      <c r="LVI261" s="224"/>
      <c r="LVJ261" s="335"/>
      <c r="LVK261" s="335"/>
      <c r="LVL261" s="224"/>
      <c r="LVM261" s="372"/>
      <c r="LVN261" s="372"/>
      <c r="LVO261" s="333"/>
      <c r="LVP261" s="334"/>
      <c r="LVQ261" s="372"/>
      <c r="LVR261" s="224"/>
      <c r="LVS261" s="224"/>
      <c r="LVT261" s="335"/>
      <c r="LVU261" s="335"/>
      <c r="LVV261" s="224"/>
      <c r="LVW261" s="372"/>
      <c r="LVX261" s="372"/>
      <c r="LVY261" s="333"/>
      <c r="LVZ261" s="334"/>
      <c r="LWA261" s="372"/>
      <c r="LWB261" s="224"/>
      <c r="LWC261" s="224"/>
      <c r="LWD261" s="335"/>
      <c r="LWE261" s="335"/>
      <c r="LWF261" s="224"/>
      <c r="LWG261" s="372"/>
      <c r="LWH261" s="372"/>
      <c r="LWI261" s="333"/>
      <c r="LWJ261" s="334"/>
      <c r="LWK261" s="372"/>
      <c r="LWL261" s="224"/>
      <c r="LWM261" s="224"/>
      <c r="LWN261" s="335"/>
      <c r="LWO261" s="335"/>
      <c r="LWP261" s="224"/>
      <c r="LWQ261" s="372"/>
      <c r="LWR261" s="372"/>
      <c r="LWS261" s="333"/>
      <c r="LWT261" s="334"/>
      <c r="LWU261" s="372"/>
      <c r="LWV261" s="224"/>
      <c r="LWW261" s="224"/>
      <c r="LWX261" s="335"/>
      <c r="LWY261" s="335"/>
      <c r="LWZ261" s="224"/>
      <c r="LXA261" s="372"/>
      <c r="LXB261" s="372"/>
      <c r="LXC261" s="333"/>
      <c r="LXD261" s="334"/>
      <c r="LXE261" s="372"/>
      <c r="LXF261" s="224"/>
      <c r="LXG261" s="224"/>
      <c r="LXH261" s="335"/>
      <c r="LXI261" s="335"/>
      <c r="LXJ261" s="224"/>
      <c r="LXK261" s="372"/>
      <c r="LXL261" s="372"/>
      <c r="LXM261" s="333"/>
      <c r="LXN261" s="334"/>
      <c r="LXO261" s="372"/>
      <c r="LXP261" s="224"/>
      <c r="LXQ261" s="224"/>
      <c r="LXR261" s="335"/>
      <c r="LXS261" s="335"/>
      <c r="LXT261" s="224"/>
      <c r="LXU261" s="372"/>
      <c r="LXV261" s="372"/>
      <c r="LXW261" s="333"/>
      <c r="LXX261" s="334"/>
      <c r="LXY261" s="372"/>
      <c r="LXZ261" s="224"/>
      <c r="LYA261" s="224"/>
      <c r="LYB261" s="335"/>
      <c r="LYC261" s="335"/>
      <c r="LYD261" s="224"/>
      <c r="LYE261" s="372"/>
      <c r="LYF261" s="372"/>
      <c r="LYG261" s="333"/>
      <c r="LYH261" s="334"/>
      <c r="LYI261" s="372"/>
      <c r="LYJ261" s="224"/>
      <c r="LYK261" s="224"/>
      <c r="LYL261" s="335"/>
      <c r="LYM261" s="335"/>
      <c r="LYN261" s="224"/>
      <c r="LYO261" s="372"/>
      <c r="LYP261" s="372"/>
      <c r="LYQ261" s="333"/>
      <c r="LYR261" s="334"/>
      <c r="LYS261" s="372"/>
      <c r="LYT261" s="224"/>
      <c r="LYU261" s="224"/>
      <c r="LYV261" s="335"/>
      <c r="LYW261" s="335"/>
      <c r="LYX261" s="224"/>
      <c r="LYY261" s="372"/>
      <c r="LYZ261" s="372"/>
      <c r="LZA261" s="333"/>
      <c r="LZB261" s="334"/>
      <c r="LZC261" s="372"/>
      <c r="LZD261" s="224"/>
      <c r="LZE261" s="224"/>
      <c r="LZF261" s="335"/>
      <c r="LZG261" s="335"/>
      <c r="LZH261" s="224"/>
      <c r="LZI261" s="372"/>
      <c r="LZJ261" s="372"/>
      <c r="LZK261" s="333"/>
      <c r="LZL261" s="334"/>
      <c r="LZM261" s="372"/>
      <c r="LZN261" s="224"/>
      <c r="LZO261" s="224"/>
      <c r="LZP261" s="335"/>
      <c r="LZQ261" s="335"/>
      <c r="LZR261" s="224"/>
      <c r="LZS261" s="372"/>
      <c r="LZT261" s="372"/>
      <c r="LZU261" s="333"/>
      <c r="LZV261" s="334"/>
      <c r="LZW261" s="372"/>
      <c r="LZX261" s="224"/>
      <c r="LZY261" s="224"/>
      <c r="LZZ261" s="335"/>
      <c r="MAA261" s="335"/>
      <c r="MAB261" s="224"/>
      <c r="MAC261" s="372"/>
      <c r="MAD261" s="372"/>
      <c r="MAE261" s="333"/>
      <c r="MAF261" s="334"/>
      <c r="MAG261" s="372"/>
      <c r="MAH261" s="224"/>
      <c r="MAI261" s="224"/>
      <c r="MAJ261" s="335"/>
      <c r="MAK261" s="335"/>
      <c r="MAL261" s="224"/>
      <c r="MAM261" s="372"/>
      <c r="MAN261" s="372"/>
      <c r="MAO261" s="333"/>
      <c r="MAP261" s="334"/>
      <c r="MAQ261" s="372"/>
      <c r="MAR261" s="224"/>
      <c r="MAS261" s="224"/>
      <c r="MAT261" s="335"/>
      <c r="MAU261" s="335"/>
      <c r="MAV261" s="224"/>
      <c r="MAW261" s="372"/>
      <c r="MAX261" s="372"/>
      <c r="MAY261" s="333"/>
      <c r="MAZ261" s="334"/>
      <c r="MBA261" s="372"/>
      <c r="MBB261" s="224"/>
      <c r="MBC261" s="224"/>
      <c r="MBD261" s="335"/>
      <c r="MBE261" s="335"/>
      <c r="MBF261" s="224"/>
      <c r="MBG261" s="372"/>
      <c r="MBH261" s="372"/>
      <c r="MBI261" s="333"/>
      <c r="MBJ261" s="334"/>
      <c r="MBK261" s="372"/>
      <c r="MBL261" s="224"/>
      <c r="MBM261" s="224"/>
      <c r="MBN261" s="335"/>
      <c r="MBO261" s="335"/>
      <c r="MBP261" s="224"/>
      <c r="MBQ261" s="372"/>
      <c r="MBR261" s="372"/>
      <c r="MBS261" s="333"/>
      <c r="MBT261" s="334"/>
      <c r="MBU261" s="372"/>
      <c r="MBV261" s="224"/>
      <c r="MBW261" s="224"/>
      <c r="MBX261" s="335"/>
      <c r="MBY261" s="335"/>
      <c r="MBZ261" s="224"/>
      <c r="MCA261" s="372"/>
      <c r="MCB261" s="372"/>
      <c r="MCC261" s="333"/>
      <c r="MCD261" s="334"/>
      <c r="MCE261" s="372"/>
      <c r="MCF261" s="224"/>
      <c r="MCG261" s="224"/>
      <c r="MCH261" s="335"/>
      <c r="MCI261" s="335"/>
      <c r="MCJ261" s="224"/>
      <c r="MCK261" s="372"/>
      <c r="MCL261" s="372"/>
      <c r="MCM261" s="333"/>
      <c r="MCN261" s="334"/>
      <c r="MCO261" s="372"/>
      <c r="MCP261" s="224"/>
      <c r="MCQ261" s="224"/>
      <c r="MCR261" s="335"/>
      <c r="MCS261" s="335"/>
      <c r="MCT261" s="224"/>
      <c r="MCU261" s="372"/>
      <c r="MCV261" s="372"/>
      <c r="MCW261" s="333"/>
      <c r="MCX261" s="334"/>
      <c r="MCY261" s="372"/>
      <c r="MCZ261" s="224"/>
      <c r="MDA261" s="224"/>
      <c r="MDB261" s="335"/>
      <c r="MDC261" s="335"/>
      <c r="MDD261" s="224"/>
      <c r="MDE261" s="372"/>
      <c r="MDF261" s="372"/>
      <c r="MDG261" s="333"/>
      <c r="MDH261" s="334"/>
      <c r="MDI261" s="372"/>
      <c r="MDJ261" s="224"/>
      <c r="MDK261" s="224"/>
      <c r="MDL261" s="335"/>
      <c r="MDM261" s="335"/>
      <c r="MDN261" s="224"/>
      <c r="MDO261" s="372"/>
      <c r="MDP261" s="372"/>
      <c r="MDQ261" s="333"/>
      <c r="MDR261" s="334"/>
      <c r="MDS261" s="372"/>
      <c r="MDT261" s="224"/>
      <c r="MDU261" s="224"/>
      <c r="MDV261" s="335"/>
      <c r="MDW261" s="335"/>
      <c r="MDX261" s="224"/>
      <c r="MDY261" s="372"/>
      <c r="MDZ261" s="372"/>
      <c r="MEA261" s="333"/>
      <c r="MEB261" s="334"/>
      <c r="MEC261" s="372"/>
      <c r="MED261" s="224"/>
      <c r="MEE261" s="224"/>
      <c r="MEF261" s="335"/>
      <c r="MEG261" s="335"/>
      <c r="MEH261" s="224"/>
      <c r="MEI261" s="372"/>
      <c r="MEJ261" s="372"/>
      <c r="MEK261" s="333"/>
      <c r="MEL261" s="334"/>
      <c r="MEM261" s="372"/>
      <c r="MEN261" s="224"/>
      <c r="MEO261" s="224"/>
      <c r="MEP261" s="335"/>
      <c r="MEQ261" s="335"/>
      <c r="MER261" s="224"/>
      <c r="MES261" s="372"/>
      <c r="MET261" s="372"/>
      <c r="MEU261" s="333"/>
      <c r="MEV261" s="334"/>
      <c r="MEW261" s="372"/>
      <c r="MEX261" s="224"/>
      <c r="MEY261" s="224"/>
      <c r="MEZ261" s="335"/>
      <c r="MFA261" s="335"/>
      <c r="MFB261" s="224"/>
      <c r="MFC261" s="372"/>
      <c r="MFD261" s="372"/>
      <c r="MFE261" s="333"/>
      <c r="MFF261" s="334"/>
      <c r="MFG261" s="372"/>
      <c r="MFH261" s="224"/>
      <c r="MFI261" s="224"/>
      <c r="MFJ261" s="335"/>
      <c r="MFK261" s="335"/>
      <c r="MFL261" s="224"/>
      <c r="MFM261" s="372"/>
      <c r="MFN261" s="372"/>
      <c r="MFO261" s="333"/>
      <c r="MFP261" s="334"/>
      <c r="MFQ261" s="372"/>
      <c r="MFR261" s="224"/>
      <c r="MFS261" s="224"/>
      <c r="MFT261" s="335"/>
      <c r="MFU261" s="335"/>
      <c r="MFV261" s="224"/>
      <c r="MFW261" s="372"/>
      <c r="MFX261" s="372"/>
      <c r="MFY261" s="333"/>
      <c r="MFZ261" s="334"/>
      <c r="MGA261" s="372"/>
      <c r="MGB261" s="224"/>
      <c r="MGC261" s="224"/>
      <c r="MGD261" s="335"/>
      <c r="MGE261" s="335"/>
      <c r="MGF261" s="224"/>
      <c r="MGG261" s="372"/>
      <c r="MGH261" s="372"/>
      <c r="MGI261" s="333"/>
      <c r="MGJ261" s="334"/>
      <c r="MGK261" s="372"/>
      <c r="MGL261" s="224"/>
      <c r="MGM261" s="224"/>
      <c r="MGN261" s="335"/>
      <c r="MGO261" s="335"/>
      <c r="MGP261" s="224"/>
      <c r="MGQ261" s="372"/>
      <c r="MGR261" s="372"/>
      <c r="MGS261" s="333"/>
      <c r="MGT261" s="334"/>
      <c r="MGU261" s="372"/>
      <c r="MGV261" s="224"/>
      <c r="MGW261" s="224"/>
      <c r="MGX261" s="335"/>
      <c r="MGY261" s="335"/>
      <c r="MGZ261" s="224"/>
      <c r="MHA261" s="372"/>
      <c r="MHB261" s="372"/>
      <c r="MHC261" s="333"/>
      <c r="MHD261" s="334"/>
      <c r="MHE261" s="372"/>
      <c r="MHF261" s="224"/>
      <c r="MHG261" s="224"/>
      <c r="MHH261" s="335"/>
      <c r="MHI261" s="335"/>
      <c r="MHJ261" s="224"/>
      <c r="MHK261" s="372"/>
      <c r="MHL261" s="372"/>
      <c r="MHM261" s="333"/>
      <c r="MHN261" s="334"/>
      <c r="MHO261" s="372"/>
      <c r="MHP261" s="224"/>
      <c r="MHQ261" s="224"/>
      <c r="MHR261" s="335"/>
      <c r="MHS261" s="335"/>
      <c r="MHT261" s="224"/>
      <c r="MHU261" s="372"/>
      <c r="MHV261" s="372"/>
      <c r="MHW261" s="333"/>
      <c r="MHX261" s="334"/>
      <c r="MHY261" s="372"/>
      <c r="MHZ261" s="224"/>
      <c r="MIA261" s="224"/>
      <c r="MIB261" s="335"/>
      <c r="MIC261" s="335"/>
      <c r="MID261" s="224"/>
      <c r="MIE261" s="372"/>
      <c r="MIF261" s="372"/>
      <c r="MIG261" s="333"/>
      <c r="MIH261" s="334"/>
      <c r="MII261" s="372"/>
      <c r="MIJ261" s="224"/>
      <c r="MIK261" s="224"/>
      <c r="MIL261" s="335"/>
      <c r="MIM261" s="335"/>
      <c r="MIN261" s="224"/>
      <c r="MIO261" s="372"/>
      <c r="MIP261" s="372"/>
      <c r="MIQ261" s="333"/>
      <c r="MIR261" s="334"/>
      <c r="MIS261" s="372"/>
      <c r="MIT261" s="224"/>
      <c r="MIU261" s="224"/>
      <c r="MIV261" s="335"/>
      <c r="MIW261" s="335"/>
      <c r="MIX261" s="224"/>
      <c r="MIY261" s="372"/>
      <c r="MIZ261" s="372"/>
      <c r="MJA261" s="333"/>
      <c r="MJB261" s="334"/>
      <c r="MJC261" s="372"/>
      <c r="MJD261" s="224"/>
      <c r="MJE261" s="224"/>
      <c r="MJF261" s="335"/>
      <c r="MJG261" s="335"/>
      <c r="MJH261" s="224"/>
      <c r="MJI261" s="372"/>
      <c r="MJJ261" s="372"/>
      <c r="MJK261" s="333"/>
      <c r="MJL261" s="334"/>
      <c r="MJM261" s="372"/>
      <c r="MJN261" s="224"/>
      <c r="MJO261" s="224"/>
      <c r="MJP261" s="335"/>
      <c r="MJQ261" s="335"/>
      <c r="MJR261" s="224"/>
      <c r="MJS261" s="372"/>
      <c r="MJT261" s="372"/>
      <c r="MJU261" s="333"/>
      <c r="MJV261" s="334"/>
      <c r="MJW261" s="372"/>
      <c r="MJX261" s="224"/>
      <c r="MJY261" s="224"/>
      <c r="MJZ261" s="335"/>
      <c r="MKA261" s="335"/>
      <c r="MKB261" s="224"/>
      <c r="MKC261" s="372"/>
      <c r="MKD261" s="372"/>
      <c r="MKE261" s="333"/>
      <c r="MKF261" s="334"/>
      <c r="MKG261" s="372"/>
      <c r="MKH261" s="224"/>
      <c r="MKI261" s="224"/>
      <c r="MKJ261" s="335"/>
      <c r="MKK261" s="335"/>
      <c r="MKL261" s="224"/>
      <c r="MKM261" s="372"/>
      <c r="MKN261" s="372"/>
      <c r="MKO261" s="333"/>
      <c r="MKP261" s="334"/>
      <c r="MKQ261" s="372"/>
      <c r="MKR261" s="224"/>
      <c r="MKS261" s="224"/>
      <c r="MKT261" s="335"/>
      <c r="MKU261" s="335"/>
      <c r="MKV261" s="224"/>
      <c r="MKW261" s="372"/>
      <c r="MKX261" s="372"/>
      <c r="MKY261" s="333"/>
      <c r="MKZ261" s="334"/>
      <c r="MLA261" s="372"/>
      <c r="MLB261" s="224"/>
      <c r="MLC261" s="224"/>
      <c r="MLD261" s="335"/>
      <c r="MLE261" s="335"/>
      <c r="MLF261" s="224"/>
      <c r="MLG261" s="372"/>
      <c r="MLH261" s="372"/>
      <c r="MLI261" s="333"/>
      <c r="MLJ261" s="334"/>
      <c r="MLK261" s="372"/>
      <c r="MLL261" s="224"/>
      <c r="MLM261" s="224"/>
      <c r="MLN261" s="335"/>
      <c r="MLO261" s="335"/>
      <c r="MLP261" s="224"/>
      <c r="MLQ261" s="372"/>
      <c r="MLR261" s="372"/>
      <c r="MLS261" s="333"/>
      <c r="MLT261" s="334"/>
      <c r="MLU261" s="372"/>
      <c r="MLV261" s="224"/>
      <c r="MLW261" s="224"/>
      <c r="MLX261" s="335"/>
      <c r="MLY261" s="335"/>
      <c r="MLZ261" s="224"/>
      <c r="MMA261" s="372"/>
      <c r="MMB261" s="372"/>
      <c r="MMC261" s="333"/>
      <c r="MMD261" s="334"/>
      <c r="MME261" s="372"/>
      <c r="MMF261" s="224"/>
      <c r="MMG261" s="224"/>
      <c r="MMH261" s="335"/>
      <c r="MMI261" s="335"/>
      <c r="MMJ261" s="224"/>
      <c r="MMK261" s="372"/>
      <c r="MML261" s="372"/>
      <c r="MMM261" s="333"/>
      <c r="MMN261" s="334"/>
      <c r="MMO261" s="372"/>
      <c r="MMP261" s="224"/>
      <c r="MMQ261" s="224"/>
      <c r="MMR261" s="335"/>
      <c r="MMS261" s="335"/>
      <c r="MMT261" s="224"/>
      <c r="MMU261" s="372"/>
      <c r="MMV261" s="372"/>
      <c r="MMW261" s="333"/>
      <c r="MMX261" s="334"/>
      <c r="MMY261" s="372"/>
      <c r="MMZ261" s="224"/>
      <c r="MNA261" s="224"/>
      <c r="MNB261" s="335"/>
      <c r="MNC261" s="335"/>
      <c r="MND261" s="224"/>
      <c r="MNE261" s="372"/>
      <c r="MNF261" s="372"/>
      <c r="MNG261" s="333"/>
      <c r="MNH261" s="334"/>
      <c r="MNI261" s="372"/>
      <c r="MNJ261" s="224"/>
      <c r="MNK261" s="224"/>
      <c r="MNL261" s="335"/>
      <c r="MNM261" s="335"/>
      <c r="MNN261" s="224"/>
      <c r="MNO261" s="372"/>
      <c r="MNP261" s="372"/>
      <c r="MNQ261" s="333"/>
      <c r="MNR261" s="334"/>
      <c r="MNS261" s="372"/>
      <c r="MNT261" s="224"/>
      <c r="MNU261" s="224"/>
      <c r="MNV261" s="335"/>
      <c r="MNW261" s="335"/>
      <c r="MNX261" s="224"/>
      <c r="MNY261" s="372"/>
      <c r="MNZ261" s="372"/>
      <c r="MOA261" s="333"/>
      <c r="MOB261" s="334"/>
      <c r="MOC261" s="372"/>
      <c r="MOD261" s="224"/>
      <c r="MOE261" s="224"/>
      <c r="MOF261" s="335"/>
      <c r="MOG261" s="335"/>
      <c r="MOH261" s="224"/>
      <c r="MOI261" s="372"/>
      <c r="MOJ261" s="372"/>
      <c r="MOK261" s="333"/>
      <c r="MOL261" s="334"/>
      <c r="MOM261" s="372"/>
      <c r="MON261" s="224"/>
      <c r="MOO261" s="224"/>
      <c r="MOP261" s="335"/>
      <c r="MOQ261" s="335"/>
      <c r="MOR261" s="224"/>
      <c r="MOS261" s="372"/>
      <c r="MOT261" s="372"/>
      <c r="MOU261" s="333"/>
      <c r="MOV261" s="334"/>
      <c r="MOW261" s="372"/>
      <c r="MOX261" s="224"/>
      <c r="MOY261" s="224"/>
      <c r="MOZ261" s="335"/>
      <c r="MPA261" s="335"/>
      <c r="MPB261" s="224"/>
      <c r="MPC261" s="372"/>
      <c r="MPD261" s="372"/>
      <c r="MPE261" s="333"/>
      <c r="MPF261" s="334"/>
      <c r="MPG261" s="372"/>
      <c r="MPH261" s="224"/>
      <c r="MPI261" s="224"/>
      <c r="MPJ261" s="335"/>
      <c r="MPK261" s="335"/>
      <c r="MPL261" s="224"/>
      <c r="MPM261" s="372"/>
      <c r="MPN261" s="372"/>
      <c r="MPO261" s="333"/>
      <c r="MPP261" s="334"/>
      <c r="MPQ261" s="372"/>
      <c r="MPR261" s="224"/>
      <c r="MPS261" s="224"/>
      <c r="MPT261" s="335"/>
      <c r="MPU261" s="335"/>
      <c r="MPV261" s="224"/>
      <c r="MPW261" s="372"/>
      <c r="MPX261" s="372"/>
      <c r="MPY261" s="333"/>
      <c r="MPZ261" s="334"/>
      <c r="MQA261" s="372"/>
      <c r="MQB261" s="224"/>
      <c r="MQC261" s="224"/>
      <c r="MQD261" s="335"/>
      <c r="MQE261" s="335"/>
      <c r="MQF261" s="224"/>
      <c r="MQG261" s="372"/>
      <c r="MQH261" s="372"/>
      <c r="MQI261" s="333"/>
      <c r="MQJ261" s="334"/>
      <c r="MQK261" s="372"/>
      <c r="MQL261" s="224"/>
      <c r="MQM261" s="224"/>
      <c r="MQN261" s="335"/>
      <c r="MQO261" s="335"/>
      <c r="MQP261" s="224"/>
      <c r="MQQ261" s="372"/>
      <c r="MQR261" s="372"/>
      <c r="MQS261" s="333"/>
      <c r="MQT261" s="334"/>
      <c r="MQU261" s="372"/>
      <c r="MQV261" s="224"/>
      <c r="MQW261" s="224"/>
      <c r="MQX261" s="335"/>
      <c r="MQY261" s="335"/>
      <c r="MQZ261" s="224"/>
      <c r="MRA261" s="372"/>
      <c r="MRB261" s="372"/>
      <c r="MRC261" s="333"/>
      <c r="MRD261" s="334"/>
      <c r="MRE261" s="372"/>
      <c r="MRF261" s="224"/>
      <c r="MRG261" s="224"/>
      <c r="MRH261" s="335"/>
      <c r="MRI261" s="335"/>
      <c r="MRJ261" s="224"/>
      <c r="MRK261" s="372"/>
      <c r="MRL261" s="372"/>
      <c r="MRM261" s="333"/>
      <c r="MRN261" s="334"/>
      <c r="MRO261" s="372"/>
      <c r="MRP261" s="224"/>
      <c r="MRQ261" s="224"/>
      <c r="MRR261" s="335"/>
      <c r="MRS261" s="335"/>
      <c r="MRT261" s="224"/>
      <c r="MRU261" s="372"/>
      <c r="MRV261" s="372"/>
      <c r="MRW261" s="333"/>
      <c r="MRX261" s="334"/>
      <c r="MRY261" s="372"/>
      <c r="MRZ261" s="224"/>
      <c r="MSA261" s="224"/>
      <c r="MSB261" s="335"/>
      <c r="MSC261" s="335"/>
      <c r="MSD261" s="224"/>
      <c r="MSE261" s="372"/>
      <c r="MSF261" s="372"/>
      <c r="MSG261" s="333"/>
      <c r="MSH261" s="334"/>
      <c r="MSI261" s="372"/>
      <c r="MSJ261" s="224"/>
      <c r="MSK261" s="224"/>
      <c r="MSL261" s="335"/>
      <c r="MSM261" s="335"/>
      <c r="MSN261" s="224"/>
      <c r="MSO261" s="372"/>
      <c r="MSP261" s="372"/>
      <c r="MSQ261" s="333"/>
      <c r="MSR261" s="334"/>
      <c r="MSS261" s="372"/>
      <c r="MST261" s="224"/>
      <c r="MSU261" s="224"/>
      <c r="MSV261" s="335"/>
      <c r="MSW261" s="335"/>
      <c r="MSX261" s="224"/>
      <c r="MSY261" s="372"/>
      <c r="MSZ261" s="372"/>
      <c r="MTA261" s="333"/>
      <c r="MTB261" s="334"/>
      <c r="MTC261" s="372"/>
      <c r="MTD261" s="224"/>
      <c r="MTE261" s="224"/>
      <c r="MTF261" s="335"/>
      <c r="MTG261" s="335"/>
      <c r="MTH261" s="224"/>
      <c r="MTI261" s="372"/>
      <c r="MTJ261" s="372"/>
      <c r="MTK261" s="333"/>
      <c r="MTL261" s="334"/>
      <c r="MTM261" s="372"/>
      <c r="MTN261" s="224"/>
      <c r="MTO261" s="224"/>
      <c r="MTP261" s="335"/>
      <c r="MTQ261" s="335"/>
      <c r="MTR261" s="224"/>
      <c r="MTS261" s="372"/>
      <c r="MTT261" s="372"/>
      <c r="MTU261" s="333"/>
      <c r="MTV261" s="334"/>
      <c r="MTW261" s="372"/>
      <c r="MTX261" s="224"/>
      <c r="MTY261" s="224"/>
      <c r="MTZ261" s="335"/>
      <c r="MUA261" s="335"/>
      <c r="MUB261" s="224"/>
      <c r="MUC261" s="372"/>
      <c r="MUD261" s="372"/>
      <c r="MUE261" s="333"/>
      <c r="MUF261" s="334"/>
      <c r="MUG261" s="372"/>
      <c r="MUH261" s="224"/>
      <c r="MUI261" s="224"/>
      <c r="MUJ261" s="335"/>
      <c r="MUK261" s="335"/>
      <c r="MUL261" s="224"/>
      <c r="MUM261" s="372"/>
      <c r="MUN261" s="372"/>
      <c r="MUO261" s="333"/>
      <c r="MUP261" s="334"/>
      <c r="MUQ261" s="372"/>
      <c r="MUR261" s="224"/>
      <c r="MUS261" s="224"/>
      <c r="MUT261" s="335"/>
      <c r="MUU261" s="335"/>
      <c r="MUV261" s="224"/>
      <c r="MUW261" s="372"/>
      <c r="MUX261" s="372"/>
      <c r="MUY261" s="333"/>
      <c r="MUZ261" s="334"/>
      <c r="MVA261" s="372"/>
      <c r="MVB261" s="224"/>
      <c r="MVC261" s="224"/>
      <c r="MVD261" s="335"/>
      <c r="MVE261" s="335"/>
      <c r="MVF261" s="224"/>
      <c r="MVG261" s="372"/>
      <c r="MVH261" s="372"/>
      <c r="MVI261" s="333"/>
      <c r="MVJ261" s="334"/>
      <c r="MVK261" s="372"/>
      <c r="MVL261" s="224"/>
      <c r="MVM261" s="224"/>
      <c r="MVN261" s="335"/>
      <c r="MVO261" s="335"/>
      <c r="MVP261" s="224"/>
      <c r="MVQ261" s="372"/>
      <c r="MVR261" s="372"/>
      <c r="MVS261" s="333"/>
      <c r="MVT261" s="334"/>
      <c r="MVU261" s="372"/>
      <c r="MVV261" s="224"/>
      <c r="MVW261" s="224"/>
      <c r="MVX261" s="335"/>
      <c r="MVY261" s="335"/>
      <c r="MVZ261" s="224"/>
      <c r="MWA261" s="372"/>
      <c r="MWB261" s="372"/>
      <c r="MWC261" s="333"/>
      <c r="MWD261" s="334"/>
      <c r="MWE261" s="372"/>
      <c r="MWF261" s="224"/>
      <c r="MWG261" s="224"/>
      <c r="MWH261" s="335"/>
      <c r="MWI261" s="335"/>
      <c r="MWJ261" s="224"/>
      <c r="MWK261" s="372"/>
      <c r="MWL261" s="372"/>
      <c r="MWM261" s="333"/>
      <c r="MWN261" s="334"/>
      <c r="MWO261" s="372"/>
      <c r="MWP261" s="224"/>
      <c r="MWQ261" s="224"/>
      <c r="MWR261" s="335"/>
      <c r="MWS261" s="335"/>
      <c r="MWT261" s="224"/>
      <c r="MWU261" s="372"/>
      <c r="MWV261" s="372"/>
      <c r="MWW261" s="333"/>
      <c r="MWX261" s="334"/>
      <c r="MWY261" s="372"/>
      <c r="MWZ261" s="224"/>
      <c r="MXA261" s="224"/>
      <c r="MXB261" s="335"/>
      <c r="MXC261" s="335"/>
      <c r="MXD261" s="224"/>
      <c r="MXE261" s="372"/>
      <c r="MXF261" s="372"/>
      <c r="MXG261" s="333"/>
      <c r="MXH261" s="334"/>
      <c r="MXI261" s="372"/>
      <c r="MXJ261" s="224"/>
      <c r="MXK261" s="224"/>
      <c r="MXL261" s="335"/>
      <c r="MXM261" s="335"/>
      <c r="MXN261" s="224"/>
      <c r="MXO261" s="372"/>
      <c r="MXP261" s="372"/>
      <c r="MXQ261" s="333"/>
      <c r="MXR261" s="334"/>
      <c r="MXS261" s="372"/>
      <c r="MXT261" s="224"/>
      <c r="MXU261" s="224"/>
      <c r="MXV261" s="335"/>
      <c r="MXW261" s="335"/>
      <c r="MXX261" s="224"/>
      <c r="MXY261" s="372"/>
      <c r="MXZ261" s="372"/>
      <c r="MYA261" s="333"/>
      <c r="MYB261" s="334"/>
      <c r="MYC261" s="372"/>
      <c r="MYD261" s="224"/>
      <c r="MYE261" s="224"/>
      <c r="MYF261" s="335"/>
      <c r="MYG261" s="335"/>
      <c r="MYH261" s="224"/>
      <c r="MYI261" s="372"/>
      <c r="MYJ261" s="372"/>
      <c r="MYK261" s="333"/>
      <c r="MYL261" s="334"/>
      <c r="MYM261" s="372"/>
      <c r="MYN261" s="224"/>
      <c r="MYO261" s="224"/>
      <c r="MYP261" s="335"/>
      <c r="MYQ261" s="335"/>
      <c r="MYR261" s="224"/>
      <c r="MYS261" s="372"/>
      <c r="MYT261" s="372"/>
      <c r="MYU261" s="333"/>
      <c r="MYV261" s="334"/>
      <c r="MYW261" s="372"/>
      <c r="MYX261" s="224"/>
      <c r="MYY261" s="224"/>
      <c r="MYZ261" s="335"/>
      <c r="MZA261" s="335"/>
      <c r="MZB261" s="224"/>
      <c r="MZC261" s="372"/>
      <c r="MZD261" s="372"/>
      <c r="MZE261" s="333"/>
      <c r="MZF261" s="334"/>
      <c r="MZG261" s="372"/>
      <c r="MZH261" s="224"/>
      <c r="MZI261" s="224"/>
      <c r="MZJ261" s="335"/>
      <c r="MZK261" s="335"/>
      <c r="MZL261" s="224"/>
      <c r="MZM261" s="372"/>
      <c r="MZN261" s="372"/>
      <c r="MZO261" s="333"/>
      <c r="MZP261" s="334"/>
      <c r="MZQ261" s="372"/>
      <c r="MZR261" s="224"/>
      <c r="MZS261" s="224"/>
      <c r="MZT261" s="335"/>
      <c r="MZU261" s="335"/>
      <c r="MZV261" s="224"/>
      <c r="MZW261" s="372"/>
      <c r="MZX261" s="372"/>
      <c r="MZY261" s="333"/>
      <c r="MZZ261" s="334"/>
      <c r="NAA261" s="372"/>
      <c r="NAB261" s="224"/>
      <c r="NAC261" s="224"/>
      <c r="NAD261" s="335"/>
      <c r="NAE261" s="335"/>
      <c r="NAF261" s="224"/>
      <c r="NAG261" s="372"/>
      <c r="NAH261" s="372"/>
      <c r="NAI261" s="333"/>
      <c r="NAJ261" s="334"/>
      <c r="NAK261" s="372"/>
      <c r="NAL261" s="224"/>
      <c r="NAM261" s="224"/>
      <c r="NAN261" s="335"/>
      <c r="NAO261" s="335"/>
      <c r="NAP261" s="224"/>
      <c r="NAQ261" s="372"/>
      <c r="NAR261" s="372"/>
      <c r="NAS261" s="333"/>
      <c r="NAT261" s="334"/>
      <c r="NAU261" s="372"/>
      <c r="NAV261" s="224"/>
      <c r="NAW261" s="224"/>
      <c r="NAX261" s="335"/>
      <c r="NAY261" s="335"/>
      <c r="NAZ261" s="224"/>
      <c r="NBA261" s="372"/>
      <c r="NBB261" s="372"/>
      <c r="NBC261" s="333"/>
      <c r="NBD261" s="334"/>
      <c r="NBE261" s="372"/>
      <c r="NBF261" s="224"/>
      <c r="NBG261" s="224"/>
      <c r="NBH261" s="335"/>
      <c r="NBI261" s="335"/>
      <c r="NBJ261" s="224"/>
      <c r="NBK261" s="372"/>
      <c r="NBL261" s="372"/>
      <c r="NBM261" s="333"/>
      <c r="NBN261" s="334"/>
      <c r="NBO261" s="372"/>
      <c r="NBP261" s="224"/>
      <c r="NBQ261" s="224"/>
      <c r="NBR261" s="335"/>
      <c r="NBS261" s="335"/>
      <c r="NBT261" s="224"/>
      <c r="NBU261" s="372"/>
      <c r="NBV261" s="372"/>
      <c r="NBW261" s="333"/>
      <c r="NBX261" s="334"/>
      <c r="NBY261" s="372"/>
      <c r="NBZ261" s="224"/>
      <c r="NCA261" s="224"/>
      <c r="NCB261" s="335"/>
      <c r="NCC261" s="335"/>
      <c r="NCD261" s="224"/>
      <c r="NCE261" s="372"/>
      <c r="NCF261" s="372"/>
      <c r="NCG261" s="333"/>
      <c r="NCH261" s="334"/>
      <c r="NCI261" s="372"/>
      <c r="NCJ261" s="224"/>
      <c r="NCK261" s="224"/>
      <c r="NCL261" s="335"/>
      <c r="NCM261" s="335"/>
      <c r="NCN261" s="224"/>
      <c r="NCO261" s="372"/>
      <c r="NCP261" s="372"/>
      <c r="NCQ261" s="333"/>
      <c r="NCR261" s="334"/>
      <c r="NCS261" s="372"/>
      <c r="NCT261" s="224"/>
      <c r="NCU261" s="224"/>
      <c r="NCV261" s="335"/>
      <c r="NCW261" s="335"/>
      <c r="NCX261" s="224"/>
      <c r="NCY261" s="372"/>
      <c r="NCZ261" s="372"/>
      <c r="NDA261" s="333"/>
      <c r="NDB261" s="334"/>
      <c r="NDC261" s="372"/>
      <c r="NDD261" s="224"/>
      <c r="NDE261" s="224"/>
      <c r="NDF261" s="335"/>
      <c r="NDG261" s="335"/>
      <c r="NDH261" s="224"/>
      <c r="NDI261" s="372"/>
      <c r="NDJ261" s="372"/>
      <c r="NDK261" s="333"/>
      <c r="NDL261" s="334"/>
      <c r="NDM261" s="372"/>
      <c r="NDN261" s="224"/>
      <c r="NDO261" s="224"/>
      <c r="NDP261" s="335"/>
      <c r="NDQ261" s="335"/>
      <c r="NDR261" s="224"/>
      <c r="NDS261" s="372"/>
      <c r="NDT261" s="372"/>
      <c r="NDU261" s="333"/>
      <c r="NDV261" s="334"/>
      <c r="NDW261" s="372"/>
      <c r="NDX261" s="224"/>
      <c r="NDY261" s="224"/>
      <c r="NDZ261" s="335"/>
      <c r="NEA261" s="335"/>
      <c r="NEB261" s="224"/>
      <c r="NEC261" s="372"/>
      <c r="NED261" s="372"/>
      <c r="NEE261" s="333"/>
      <c r="NEF261" s="334"/>
      <c r="NEG261" s="372"/>
      <c r="NEH261" s="224"/>
      <c r="NEI261" s="224"/>
      <c r="NEJ261" s="335"/>
      <c r="NEK261" s="335"/>
      <c r="NEL261" s="224"/>
      <c r="NEM261" s="372"/>
      <c r="NEN261" s="372"/>
      <c r="NEO261" s="333"/>
      <c r="NEP261" s="334"/>
      <c r="NEQ261" s="372"/>
      <c r="NER261" s="224"/>
      <c r="NES261" s="224"/>
      <c r="NET261" s="335"/>
      <c r="NEU261" s="335"/>
      <c r="NEV261" s="224"/>
      <c r="NEW261" s="372"/>
      <c r="NEX261" s="372"/>
      <c r="NEY261" s="333"/>
      <c r="NEZ261" s="334"/>
      <c r="NFA261" s="372"/>
      <c r="NFB261" s="224"/>
      <c r="NFC261" s="224"/>
      <c r="NFD261" s="335"/>
      <c r="NFE261" s="335"/>
      <c r="NFF261" s="224"/>
      <c r="NFG261" s="372"/>
      <c r="NFH261" s="372"/>
      <c r="NFI261" s="333"/>
      <c r="NFJ261" s="334"/>
      <c r="NFK261" s="372"/>
      <c r="NFL261" s="224"/>
      <c r="NFM261" s="224"/>
      <c r="NFN261" s="335"/>
      <c r="NFO261" s="335"/>
      <c r="NFP261" s="224"/>
      <c r="NFQ261" s="372"/>
      <c r="NFR261" s="372"/>
      <c r="NFS261" s="333"/>
      <c r="NFT261" s="334"/>
      <c r="NFU261" s="372"/>
      <c r="NFV261" s="224"/>
      <c r="NFW261" s="224"/>
      <c r="NFX261" s="335"/>
      <c r="NFY261" s="335"/>
      <c r="NFZ261" s="224"/>
      <c r="NGA261" s="372"/>
      <c r="NGB261" s="372"/>
      <c r="NGC261" s="333"/>
      <c r="NGD261" s="334"/>
      <c r="NGE261" s="372"/>
      <c r="NGF261" s="224"/>
      <c r="NGG261" s="224"/>
      <c r="NGH261" s="335"/>
      <c r="NGI261" s="335"/>
      <c r="NGJ261" s="224"/>
      <c r="NGK261" s="372"/>
      <c r="NGL261" s="372"/>
      <c r="NGM261" s="333"/>
      <c r="NGN261" s="334"/>
      <c r="NGO261" s="372"/>
      <c r="NGP261" s="224"/>
      <c r="NGQ261" s="224"/>
      <c r="NGR261" s="335"/>
      <c r="NGS261" s="335"/>
      <c r="NGT261" s="224"/>
      <c r="NGU261" s="372"/>
      <c r="NGV261" s="372"/>
      <c r="NGW261" s="333"/>
      <c r="NGX261" s="334"/>
      <c r="NGY261" s="372"/>
      <c r="NGZ261" s="224"/>
      <c r="NHA261" s="224"/>
      <c r="NHB261" s="335"/>
      <c r="NHC261" s="335"/>
      <c r="NHD261" s="224"/>
      <c r="NHE261" s="372"/>
      <c r="NHF261" s="372"/>
      <c r="NHG261" s="333"/>
      <c r="NHH261" s="334"/>
      <c r="NHI261" s="372"/>
      <c r="NHJ261" s="224"/>
      <c r="NHK261" s="224"/>
      <c r="NHL261" s="335"/>
      <c r="NHM261" s="335"/>
      <c r="NHN261" s="224"/>
      <c r="NHO261" s="372"/>
      <c r="NHP261" s="372"/>
      <c r="NHQ261" s="333"/>
      <c r="NHR261" s="334"/>
      <c r="NHS261" s="372"/>
      <c r="NHT261" s="224"/>
      <c r="NHU261" s="224"/>
      <c r="NHV261" s="335"/>
      <c r="NHW261" s="335"/>
      <c r="NHX261" s="224"/>
      <c r="NHY261" s="372"/>
      <c r="NHZ261" s="372"/>
      <c r="NIA261" s="333"/>
      <c r="NIB261" s="334"/>
      <c r="NIC261" s="372"/>
      <c r="NID261" s="224"/>
      <c r="NIE261" s="224"/>
      <c r="NIF261" s="335"/>
      <c r="NIG261" s="335"/>
      <c r="NIH261" s="224"/>
      <c r="NII261" s="372"/>
      <c r="NIJ261" s="372"/>
      <c r="NIK261" s="333"/>
      <c r="NIL261" s="334"/>
      <c r="NIM261" s="372"/>
      <c r="NIN261" s="224"/>
      <c r="NIO261" s="224"/>
      <c r="NIP261" s="335"/>
      <c r="NIQ261" s="335"/>
      <c r="NIR261" s="224"/>
      <c r="NIS261" s="372"/>
      <c r="NIT261" s="372"/>
      <c r="NIU261" s="333"/>
      <c r="NIV261" s="334"/>
      <c r="NIW261" s="372"/>
      <c r="NIX261" s="224"/>
      <c r="NIY261" s="224"/>
      <c r="NIZ261" s="335"/>
      <c r="NJA261" s="335"/>
      <c r="NJB261" s="224"/>
      <c r="NJC261" s="372"/>
      <c r="NJD261" s="372"/>
      <c r="NJE261" s="333"/>
      <c r="NJF261" s="334"/>
      <c r="NJG261" s="372"/>
      <c r="NJH261" s="224"/>
      <c r="NJI261" s="224"/>
      <c r="NJJ261" s="335"/>
      <c r="NJK261" s="335"/>
      <c r="NJL261" s="224"/>
      <c r="NJM261" s="372"/>
      <c r="NJN261" s="372"/>
      <c r="NJO261" s="333"/>
      <c r="NJP261" s="334"/>
      <c r="NJQ261" s="372"/>
      <c r="NJR261" s="224"/>
      <c r="NJS261" s="224"/>
      <c r="NJT261" s="335"/>
      <c r="NJU261" s="335"/>
      <c r="NJV261" s="224"/>
      <c r="NJW261" s="372"/>
      <c r="NJX261" s="372"/>
      <c r="NJY261" s="333"/>
      <c r="NJZ261" s="334"/>
      <c r="NKA261" s="372"/>
      <c r="NKB261" s="224"/>
      <c r="NKC261" s="224"/>
      <c r="NKD261" s="335"/>
      <c r="NKE261" s="335"/>
      <c r="NKF261" s="224"/>
      <c r="NKG261" s="372"/>
      <c r="NKH261" s="372"/>
      <c r="NKI261" s="333"/>
      <c r="NKJ261" s="334"/>
      <c r="NKK261" s="372"/>
      <c r="NKL261" s="224"/>
      <c r="NKM261" s="224"/>
      <c r="NKN261" s="335"/>
      <c r="NKO261" s="335"/>
      <c r="NKP261" s="224"/>
      <c r="NKQ261" s="372"/>
      <c r="NKR261" s="372"/>
      <c r="NKS261" s="333"/>
      <c r="NKT261" s="334"/>
      <c r="NKU261" s="372"/>
      <c r="NKV261" s="224"/>
      <c r="NKW261" s="224"/>
      <c r="NKX261" s="335"/>
      <c r="NKY261" s="335"/>
      <c r="NKZ261" s="224"/>
      <c r="NLA261" s="372"/>
      <c r="NLB261" s="372"/>
      <c r="NLC261" s="333"/>
      <c r="NLD261" s="334"/>
      <c r="NLE261" s="372"/>
      <c r="NLF261" s="224"/>
      <c r="NLG261" s="224"/>
      <c r="NLH261" s="335"/>
      <c r="NLI261" s="335"/>
      <c r="NLJ261" s="224"/>
      <c r="NLK261" s="372"/>
      <c r="NLL261" s="372"/>
      <c r="NLM261" s="333"/>
      <c r="NLN261" s="334"/>
      <c r="NLO261" s="372"/>
      <c r="NLP261" s="224"/>
      <c r="NLQ261" s="224"/>
      <c r="NLR261" s="335"/>
      <c r="NLS261" s="335"/>
      <c r="NLT261" s="224"/>
      <c r="NLU261" s="372"/>
      <c r="NLV261" s="372"/>
      <c r="NLW261" s="333"/>
      <c r="NLX261" s="334"/>
      <c r="NLY261" s="372"/>
      <c r="NLZ261" s="224"/>
      <c r="NMA261" s="224"/>
      <c r="NMB261" s="335"/>
      <c r="NMC261" s="335"/>
      <c r="NMD261" s="224"/>
      <c r="NME261" s="372"/>
      <c r="NMF261" s="372"/>
      <c r="NMG261" s="333"/>
      <c r="NMH261" s="334"/>
      <c r="NMI261" s="372"/>
      <c r="NMJ261" s="224"/>
      <c r="NMK261" s="224"/>
      <c r="NML261" s="335"/>
      <c r="NMM261" s="335"/>
      <c r="NMN261" s="224"/>
      <c r="NMO261" s="372"/>
      <c r="NMP261" s="372"/>
      <c r="NMQ261" s="333"/>
      <c r="NMR261" s="334"/>
      <c r="NMS261" s="372"/>
      <c r="NMT261" s="224"/>
      <c r="NMU261" s="224"/>
      <c r="NMV261" s="335"/>
      <c r="NMW261" s="335"/>
      <c r="NMX261" s="224"/>
      <c r="NMY261" s="372"/>
      <c r="NMZ261" s="372"/>
      <c r="NNA261" s="333"/>
      <c r="NNB261" s="334"/>
      <c r="NNC261" s="372"/>
      <c r="NND261" s="224"/>
      <c r="NNE261" s="224"/>
      <c r="NNF261" s="335"/>
      <c r="NNG261" s="335"/>
      <c r="NNH261" s="224"/>
      <c r="NNI261" s="372"/>
      <c r="NNJ261" s="372"/>
      <c r="NNK261" s="333"/>
      <c r="NNL261" s="334"/>
      <c r="NNM261" s="372"/>
      <c r="NNN261" s="224"/>
      <c r="NNO261" s="224"/>
      <c r="NNP261" s="335"/>
      <c r="NNQ261" s="335"/>
      <c r="NNR261" s="224"/>
      <c r="NNS261" s="372"/>
      <c r="NNT261" s="372"/>
      <c r="NNU261" s="333"/>
      <c r="NNV261" s="334"/>
      <c r="NNW261" s="372"/>
      <c r="NNX261" s="224"/>
      <c r="NNY261" s="224"/>
      <c r="NNZ261" s="335"/>
      <c r="NOA261" s="335"/>
      <c r="NOB261" s="224"/>
      <c r="NOC261" s="372"/>
      <c r="NOD261" s="372"/>
      <c r="NOE261" s="333"/>
      <c r="NOF261" s="334"/>
      <c r="NOG261" s="372"/>
      <c r="NOH261" s="224"/>
      <c r="NOI261" s="224"/>
      <c r="NOJ261" s="335"/>
      <c r="NOK261" s="335"/>
      <c r="NOL261" s="224"/>
      <c r="NOM261" s="372"/>
      <c r="NON261" s="372"/>
      <c r="NOO261" s="333"/>
      <c r="NOP261" s="334"/>
      <c r="NOQ261" s="372"/>
      <c r="NOR261" s="224"/>
      <c r="NOS261" s="224"/>
      <c r="NOT261" s="335"/>
      <c r="NOU261" s="335"/>
      <c r="NOV261" s="224"/>
      <c r="NOW261" s="372"/>
      <c r="NOX261" s="372"/>
      <c r="NOY261" s="333"/>
      <c r="NOZ261" s="334"/>
      <c r="NPA261" s="372"/>
      <c r="NPB261" s="224"/>
      <c r="NPC261" s="224"/>
      <c r="NPD261" s="335"/>
      <c r="NPE261" s="335"/>
      <c r="NPF261" s="224"/>
      <c r="NPG261" s="372"/>
      <c r="NPH261" s="372"/>
      <c r="NPI261" s="333"/>
      <c r="NPJ261" s="334"/>
      <c r="NPK261" s="372"/>
      <c r="NPL261" s="224"/>
      <c r="NPM261" s="224"/>
      <c r="NPN261" s="335"/>
      <c r="NPO261" s="335"/>
      <c r="NPP261" s="224"/>
      <c r="NPQ261" s="372"/>
      <c r="NPR261" s="372"/>
      <c r="NPS261" s="333"/>
      <c r="NPT261" s="334"/>
      <c r="NPU261" s="372"/>
      <c r="NPV261" s="224"/>
      <c r="NPW261" s="224"/>
      <c r="NPX261" s="335"/>
      <c r="NPY261" s="335"/>
      <c r="NPZ261" s="224"/>
      <c r="NQA261" s="372"/>
      <c r="NQB261" s="372"/>
      <c r="NQC261" s="333"/>
      <c r="NQD261" s="334"/>
      <c r="NQE261" s="372"/>
      <c r="NQF261" s="224"/>
      <c r="NQG261" s="224"/>
      <c r="NQH261" s="335"/>
      <c r="NQI261" s="335"/>
      <c r="NQJ261" s="224"/>
      <c r="NQK261" s="372"/>
      <c r="NQL261" s="372"/>
      <c r="NQM261" s="333"/>
      <c r="NQN261" s="334"/>
      <c r="NQO261" s="372"/>
      <c r="NQP261" s="224"/>
      <c r="NQQ261" s="224"/>
      <c r="NQR261" s="335"/>
      <c r="NQS261" s="335"/>
      <c r="NQT261" s="224"/>
      <c r="NQU261" s="372"/>
      <c r="NQV261" s="372"/>
      <c r="NQW261" s="333"/>
      <c r="NQX261" s="334"/>
      <c r="NQY261" s="372"/>
      <c r="NQZ261" s="224"/>
      <c r="NRA261" s="224"/>
      <c r="NRB261" s="335"/>
      <c r="NRC261" s="335"/>
      <c r="NRD261" s="224"/>
      <c r="NRE261" s="372"/>
      <c r="NRF261" s="372"/>
      <c r="NRG261" s="333"/>
      <c r="NRH261" s="334"/>
      <c r="NRI261" s="372"/>
      <c r="NRJ261" s="224"/>
      <c r="NRK261" s="224"/>
      <c r="NRL261" s="335"/>
      <c r="NRM261" s="335"/>
      <c r="NRN261" s="224"/>
      <c r="NRO261" s="372"/>
      <c r="NRP261" s="372"/>
      <c r="NRQ261" s="333"/>
      <c r="NRR261" s="334"/>
      <c r="NRS261" s="372"/>
      <c r="NRT261" s="224"/>
      <c r="NRU261" s="224"/>
      <c r="NRV261" s="335"/>
      <c r="NRW261" s="335"/>
      <c r="NRX261" s="224"/>
      <c r="NRY261" s="372"/>
      <c r="NRZ261" s="372"/>
      <c r="NSA261" s="333"/>
      <c r="NSB261" s="334"/>
      <c r="NSC261" s="372"/>
      <c r="NSD261" s="224"/>
      <c r="NSE261" s="224"/>
      <c r="NSF261" s="335"/>
      <c r="NSG261" s="335"/>
      <c r="NSH261" s="224"/>
      <c r="NSI261" s="372"/>
      <c r="NSJ261" s="372"/>
      <c r="NSK261" s="333"/>
      <c r="NSL261" s="334"/>
      <c r="NSM261" s="372"/>
      <c r="NSN261" s="224"/>
      <c r="NSO261" s="224"/>
      <c r="NSP261" s="335"/>
      <c r="NSQ261" s="335"/>
      <c r="NSR261" s="224"/>
      <c r="NSS261" s="372"/>
      <c r="NST261" s="372"/>
      <c r="NSU261" s="333"/>
      <c r="NSV261" s="334"/>
      <c r="NSW261" s="372"/>
      <c r="NSX261" s="224"/>
      <c r="NSY261" s="224"/>
      <c r="NSZ261" s="335"/>
      <c r="NTA261" s="335"/>
      <c r="NTB261" s="224"/>
      <c r="NTC261" s="372"/>
      <c r="NTD261" s="372"/>
      <c r="NTE261" s="333"/>
      <c r="NTF261" s="334"/>
      <c r="NTG261" s="372"/>
      <c r="NTH261" s="224"/>
      <c r="NTI261" s="224"/>
      <c r="NTJ261" s="335"/>
      <c r="NTK261" s="335"/>
      <c r="NTL261" s="224"/>
      <c r="NTM261" s="372"/>
      <c r="NTN261" s="372"/>
      <c r="NTO261" s="333"/>
      <c r="NTP261" s="334"/>
      <c r="NTQ261" s="372"/>
      <c r="NTR261" s="224"/>
      <c r="NTS261" s="224"/>
      <c r="NTT261" s="335"/>
      <c r="NTU261" s="335"/>
      <c r="NTV261" s="224"/>
      <c r="NTW261" s="372"/>
      <c r="NTX261" s="372"/>
      <c r="NTY261" s="333"/>
      <c r="NTZ261" s="334"/>
      <c r="NUA261" s="372"/>
      <c r="NUB261" s="224"/>
      <c r="NUC261" s="224"/>
      <c r="NUD261" s="335"/>
      <c r="NUE261" s="335"/>
      <c r="NUF261" s="224"/>
      <c r="NUG261" s="372"/>
      <c r="NUH261" s="372"/>
      <c r="NUI261" s="333"/>
      <c r="NUJ261" s="334"/>
      <c r="NUK261" s="372"/>
      <c r="NUL261" s="224"/>
      <c r="NUM261" s="224"/>
      <c r="NUN261" s="335"/>
      <c r="NUO261" s="335"/>
      <c r="NUP261" s="224"/>
      <c r="NUQ261" s="372"/>
      <c r="NUR261" s="372"/>
      <c r="NUS261" s="333"/>
      <c r="NUT261" s="334"/>
      <c r="NUU261" s="372"/>
      <c r="NUV261" s="224"/>
      <c r="NUW261" s="224"/>
      <c r="NUX261" s="335"/>
      <c r="NUY261" s="335"/>
      <c r="NUZ261" s="224"/>
      <c r="NVA261" s="372"/>
      <c r="NVB261" s="372"/>
      <c r="NVC261" s="333"/>
      <c r="NVD261" s="334"/>
      <c r="NVE261" s="372"/>
      <c r="NVF261" s="224"/>
      <c r="NVG261" s="224"/>
      <c r="NVH261" s="335"/>
      <c r="NVI261" s="335"/>
      <c r="NVJ261" s="224"/>
      <c r="NVK261" s="372"/>
      <c r="NVL261" s="372"/>
      <c r="NVM261" s="333"/>
      <c r="NVN261" s="334"/>
      <c r="NVO261" s="372"/>
      <c r="NVP261" s="224"/>
      <c r="NVQ261" s="224"/>
      <c r="NVR261" s="335"/>
      <c r="NVS261" s="335"/>
      <c r="NVT261" s="224"/>
      <c r="NVU261" s="372"/>
      <c r="NVV261" s="372"/>
      <c r="NVW261" s="333"/>
      <c r="NVX261" s="334"/>
      <c r="NVY261" s="372"/>
      <c r="NVZ261" s="224"/>
      <c r="NWA261" s="224"/>
      <c r="NWB261" s="335"/>
      <c r="NWC261" s="335"/>
      <c r="NWD261" s="224"/>
      <c r="NWE261" s="372"/>
      <c r="NWF261" s="372"/>
      <c r="NWG261" s="333"/>
      <c r="NWH261" s="334"/>
      <c r="NWI261" s="372"/>
      <c r="NWJ261" s="224"/>
      <c r="NWK261" s="224"/>
      <c r="NWL261" s="335"/>
      <c r="NWM261" s="335"/>
      <c r="NWN261" s="224"/>
      <c r="NWO261" s="372"/>
      <c r="NWP261" s="372"/>
      <c r="NWQ261" s="333"/>
      <c r="NWR261" s="334"/>
      <c r="NWS261" s="372"/>
      <c r="NWT261" s="224"/>
      <c r="NWU261" s="224"/>
      <c r="NWV261" s="335"/>
      <c r="NWW261" s="335"/>
      <c r="NWX261" s="224"/>
      <c r="NWY261" s="372"/>
      <c r="NWZ261" s="372"/>
      <c r="NXA261" s="333"/>
      <c r="NXB261" s="334"/>
      <c r="NXC261" s="372"/>
      <c r="NXD261" s="224"/>
      <c r="NXE261" s="224"/>
      <c r="NXF261" s="335"/>
      <c r="NXG261" s="335"/>
      <c r="NXH261" s="224"/>
      <c r="NXI261" s="372"/>
      <c r="NXJ261" s="372"/>
      <c r="NXK261" s="333"/>
      <c r="NXL261" s="334"/>
      <c r="NXM261" s="372"/>
      <c r="NXN261" s="224"/>
      <c r="NXO261" s="224"/>
      <c r="NXP261" s="335"/>
      <c r="NXQ261" s="335"/>
      <c r="NXR261" s="224"/>
      <c r="NXS261" s="372"/>
      <c r="NXT261" s="372"/>
      <c r="NXU261" s="333"/>
      <c r="NXV261" s="334"/>
      <c r="NXW261" s="372"/>
      <c r="NXX261" s="224"/>
      <c r="NXY261" s="224"/>
      <c r="NXZ261" s="335"/>
      <c r="NYA261" s="335"/>
      <c r="NYB261" s="224"/>
      <c r="NYC261" s="372"/>
      <c r="NYD261" s="372"/>
      <c r="NYE261" s="333"/>
      <c r="NYF261" s="334"/>
      <c r="NYG261" s="372"/>
      <c r="NYH261" s="224"/>
      <c r="NYI261" s="224"/>
      <c r="NYJ261" s="335"/>
      <c r="NYK261" s="335"/>
      <c r="NYL261" s="224"/>
      <c r="NYM261" s="372"/>
      <c r="NYN261" s="372"/>
      <c r="NYO261" s="333"/>
      <c r="NYP261" s="334"/>
      <c r="NYQ261" s="372"/>
      <c r="NYR261" s="224"/>
      <c r="NYS261" s="224"/>
      <c r="NYT261" s="335"/>
      <c r="NYU261" s="335"/>
      <c r="NYV261" s="224"/>
      <c r="NYW261" s="372"/>
      <c r="NYX261" s="372"/>
      <c r="NYY261" s="333"/>
      <c r="NYZ261" s="334"/>
      <c r="NZA261" s="372"/>
      <c r="NZB261" s="224"/>
      <c r="NZC261" s="224"/>
      <c r="NZD261" s="335"/>
      <c r="NZE261" s="335"/>
      <c r="NZF261" s="224"/>
      <c r="NZG261" s="372"/>
      <c r="NZH261" s="372"/>
      <c r="NZI261" s="333"/>
      <c r="NZJ261" s="334"/>
      <c r="NZK261" s="372"/>
      <c r="NZL261" s="224"/>
      <c r="NZM261" s="224"/>
      <c r="NZN261" s="335"/>
      <c r="NZO261" s="335"/>
      <c r="NZP261" s="224"/>
      <c r="NZQ261" s="372"/>
      <c r="NZR261" s="372"/>
      <c r="NZS261" s="333"/>
      <c r="NZT261" s="334"/>
      <c r="NZU261" s="372"/>
      <c r="NZV261" s="224"/>
      <c r="NZW261" s="224"/>
      <c r="NZX261" s="335"/>
      <c r="NZY261" s="335"/>
      <c r="NZZ261" s="224"/>
      <c r="OAA261" s="372"/>
      <c r="OAB261" s="372"/>
      <c r="OAC261" s="333"/>
      <c r="OAD261" s="334"/>
      <c r="OAE261" s="372"/>
      <c r="OAF261" s="224"/>
      <c r="OAG261" s="224"/>
      <c r="OAH261" s="335"/>
      <c r="OAI261" s="335"/>
      <c r="OAJ261" s="224"/>
      <c r="OAK261" s="372"/>
      <c r="OAL261" s="372"/>
      <c r="OAM261" s="333"/>
      <c r="OAN261" s="334"/>
      <c r="OAO261" s="372"/>
      <c r="OAP261" s="224"/>
      <c r="OAQ261" s="224"/>
      <c r="OAR261" s="335"/>
      <c r="OAS261" s="335"/>
      <c r="OAT261" s="224"/>
      <c r="OAU261" s="372"/>
      <c r="OAV261" s="372"/>
      <c r="OAW261" s="333"/>
      <c r="OAX261" s="334"/>
      <c r="OAY261" s="372"/>
      <c r="OAZ261" s="224"/>
      <c r="OBA261" s="224"/>
      <c r="OBB261" s="335"/>
      <c r="OBC261" s="335"/>
      <c r="OBD261" s="224"/>
      <c r="OBE261" s="372"/>
      <c r="OBF261" s="372"/>
      <c r="OBG261" s="333"/>
      <c r="OBH261" s="334"/>
      <c r="OBI261" s="372"/>
      <c r="OBJ261" s="224"/>
      <c r="OBK261" s="224"/>
      <c r="OBL261" s="335"/>
      <c r="OBM261" s="335"/>
      <c r="OBN261" s="224"/>
      <c r="OBO261" s="372"/>
      <c r="OBP261" s="372"/>
      <c r="OBQ261" s="333"/>
      <c r="OBR261" s="334"/>
      <c r="OBS261" s="372"/>
      <c r="OBT261" s="224"/>
      <c r="OBU261" s="224"/>
      <c r="OBV261" s="335"/>
      <c r="OBW261" s="335"/>
      <c r="OBX261" s="224"/>
      <c r="OBY261" s="372"/>
      <c r="OBZ261" s="372"/>
      <c r="OCA261" s="333"/>
      <c r="OCB261" s="334"/>
      <c r="OCC261" s="372"/>
      <c r="OCD261" s="224"/>
      <c r="OCE261" s="224"/>
      <c r="OCF261" s="335"/>
      <c r="OCG261" s="335"/>
      <c r="OCH261" s="224"/>
      <c r="OCI261" s="372"/>
      <c r="OCJ261" s="372"/>
      <c r="OCK261" s="333"/>
      <c r="OCL261" s="334"/>
      <c r="OCM261" s="372"/>
      <c r="OCN261" s="224"/>
      <c r="OCO261" s="224"/>
      <c r="OCP261" s="335"/>
      <c r="OCQ261" s="335"/>
      <c r="OCR261" s="224"/>
      <c r="OCS261" s="372"/>
      <c r="OCT261" s="372"/>
      <c r="OCU261" s="333"/>
      <c r="OCV261" s="334"/>
      <c r="OCW261" s="372"/>
      <c r="OCX261" s="224"/>
      <c r="OCY261" s="224"/>
      <c r="OCZ261" s="335"/>
      <c r="ODA261" s="335"/>
      <c r="ODB261" s="224"/>
      <c r="ODC261" s="372"/>
      <c r="ODD261" s="372"/>
      <c r="ODE261" s="333"/>
      <c r="ODF261" s="334"/>
      <c r="ODG261" s="372"/>
      <c r="ODH261" s="224"/>
      <c r="ODI261" s="224"/>
      <c r="ODJ261" s="335"/>
      <c r="ODK261" s="335"/>
      <c r="ODL261" s="224"/>
      <c r="ODM261" s="372"/>
      <c r="ODN261" s="372"/>
      <c r="ODO261" s="333"/>
      <c r="ODP261" s="334"/>
      <c r="ODQ261" s="372"/>
      <c r="ODR261" s="224"/>
      <c r="ODS261" s="224"/>
      <c r="ODT261" s="335"/>
      <c r="ODU261" s="335"/>
      <c r="ODV261" s="224"/>
      <c r="ODW261" s="372"/>
      <c r="ODX261" s="372"/>
      <c r="ODY261" s="333"/>
      <c r="ODZ261" s="334"/>
      <c r="OEA261" s="372"/>
      <c r="OEB261" s="224"/>
      <c r="OEC261" s="224"/>
      <c r="OED261" s="335"/>
      <c r="OEE261" s="335"/>
      <c r="OEF261" s="224"/>
      <c r="OEG261" s="372"/>
      <c r="OEH261" s="372"/>
      <c r="OEI261" s="333"/>
      <c r="OEJ261" s="334"/>
      <c r="OEK261" s="372"/>
      <c r="OEL261" s="224"/>
      <c r="OEM261" s="224"/>
      <c r="OEN261" s="335"/>
      <c r="OEO261" s="335"/>
      <c r="OEP261" s="224"/>
      <c r="OEQ261" s="372"/>
      <c r="OER261" s="372"/>
      <c r="OES261" s="333"/>
      <c r="OET261" s="334"/>
      <c r="OEU261" s="372"/>
      <c r="OEV261" s="224"/>
      <c r="OEW261" s="224"/>
      <c r="OEX261" s="335"/>
      <c r="OEY261" s="335"/>
      <c r="OEZ261" s="224"/>
      <c r="OFA261" s="372"/>
      <c r="OFB261" s="372"/>
      <c r="OFC261" s="333"/>
      <c r="OFD261" s="334"/>
      <c r="OFE261" s="372"/>
      <c r="OFF261" s="224"/>
      <c r="OFG261" s="224"/>
      <c r="OFH261" s="335"/>
      <c r="OFI261" s="335"/>
      <c r="OFJ261" s="224"/>
      <c r="OFK261" s="372"/>
      <c r="OFL261" s="372"/>
      <c r="OFM261" s="333"/>
      <c r="OFN261" s="334"/>
      <c r="OFO261" s="372"/>
      <c r="OFP261" s="224"/>
      <c r="OFQ261" s="224"/>
      <c r="OFR261" s="335"/>
      <c r="OFS261" s="335"/>
      <c r="OFT261" s="224"/>
      <c r="OFU261" s="372"/>
      <c r="OFV261" s="372"/>
      <c r="OFW261" s="333"/>
      <c r="OFX261" s="334"/>
      <c r="OFY261" s="372"/>
      <c r="OFZ261" s="224"/>
      <c r="OGA261" s="224"/>
      <c r="OGB261" s="335"/>
      <c r="OGC261" s="335"/>
      <c r="OGD261" s="224"/>
      <c r="OGE261" s="372"/>
      <c r="OGF261" s="372"/>
      <c r="OGG261" s="333"/>
      <c r="OGH261" s="334"/>
      <c r="OGI261" s="372"/>
      <c r="OGJ261" s="224"/>
      <c r="OGK261" s="224"/>
      <c r="OGL261" s="335"/>
      <c r="OGM261" s="335"/>
      <c r="OGN261" s="224"/>
      <c r="OGO261" s="372"/>
      <c r="OGP261" s="372"/>
      <c r="OGQ261" s="333"/>
      <c r="OGR261" s="334"/>
      <c r="OGS261" s="372"/>
      <c r="OGT261" s="224"/>
      <c r="OGU261" s="224"/>
      <c r="OGV261" s="335"/>
      <c r="OGW261" s="335"/>
      <c r="OGX261" s="224"/>
      <c r="OGY261" s="372"/>
      <c r="OGZ261" s="372"/>
      <c r="OHA261" s="333"/>
      <c r="OHB261" s="334"/>
      <c r="OHC261" s="372"/>
      <c r="OHD261" s="224"/>
      <c r="OHE261" s="224"/>
      <c r="OHF261" s="335"/>
      <c r="OHG261" s="335"/>
      <c r="OHH261" s="224"/>
      <c r="OHI261" s="372"/>
      <c r="OHJ261" s="372"/>
      <c r="OHK261" s="333"/>
      <c r="OHL261" s="334"/>
      <c r="OHM261" s="372"/>
      <c r="OHN261" s="224"/>
      <c r="OHO261" s="224"/>
      <c r="OHP261" s="335"/>
      <c r="OHQ261" s="335"/>
      <c r="OHR261" s="224"/>
      <c r="OHS261" s="372"/>
      <c r="OHT261" s="372"/>
      <c r="OHU261" s="333"/>
      <c r="OHV261" s="334"/>
      <c r="OHW261" s="372"/>
      <c r="OHX261" s="224"/>
      <c r="OHY261" s="224"/>
      <c r="OHZ261" s="335"/>
      <c r="OIA261" s="335"/>
      <c r="OIB261" s="224"/>
      <c r="OIC261" s="372"/>
      <c r="OID261" s="372"/>
      <c r="OIE261" s="333"/>
      <c r="OIF261" s="334"/>
      <c r="OIG261" s="372"/>
      <c r="OIH261" s="224"/>
      <c r="OII261" s="224"/>
      <c r="OIJ261" s="335"/>
      <c r="OIK261" s="335"/>
      <c r="OIL261" s="224"/>
      <c r="OIM261" s="372"/>
      <c r="OIN261" s="372"/>
      <c r="OIO261" s="333"/>
      <c r="OIP261" s="334"/>
      <c r="OIQ261" s="372"/>
      <c r="OIR261" s="224"/>
      <c r="OIS261" s="224"/>
      <c r="OIT261" s="335"/>
      <c r="OIU261" s="335"/>
      <c r="OIV261" s="224"/>
      <c r="OIW261" s="372"/>
      <c r="OIX261" s="372"/>
      <c r="OIY261" s="333"/>
      <c r="OIZ261" s="334"/>
      <c r="OJA261" s="372"/>
      <c r="OJB261" s="224"/>
      <c r="OJC261" s="224"/>
      <c r="OJD261" s="335"/>
      <c r="OJE261" s="335"/>
      <c r="OJF261" s="224"/>
      <c r="OJG261" s="372"/>
      <c r="OJH261" s="372"/>
      <c r="OJI261" s="333"/>
      <c r="OJJ261" s="334"/>
      <c r="OJK261" s="372"/>
      <c r="OJL261" s="224"/>
      <c r="OJM261" s="224"/>
      <c r="OJN261" s="335"/>
      <c r="OJO261" s="335"/>
      <c r="OJP261" s="224"/>
      <c r="OJQ261" s="372"/>
      <c r="OJR261" s="372"/>
      <c r="OJS261" s="333"/>
      <c r="OJT261" s="334"/>
      <c r="OJU261" s="372"/>
      <c r="OJV261" s="224"/>
      <c r="OJW261" s="224"/>
      <c r="OJX261" s="335"/>
      <c r="OJY261" s="335"/>
      <c r="OJZ261" s="224"/>
      <c r="OKA261" s="372"/>
      <c r="OKB261" s="372"/>
      <c r="OKC261" s="333"/>
      <c r="OKD261" s="334"/>
      <c r="OKE261" s="372"/>
      <c r="OKF261" s="224"/>
      <c r="OKG261" s="224"/>
      <c r="OKH261" s="335"/>
      <c r="OKI261" s="335"/>
      <c r="OKJ261" s="224"/>
      <c r="OKK261" s="372"/>
      <c r="OKL261" s="372"/>
      <c r="OKM261" s="333"/>
      <c r="OKN261" s="334"/>
      <c r="OKO261" s="372"/>
      <c r="OKP261" s="224"/>
      <c r="OKQ261" s="224"/>
      <c r="OKR261" s="335"/>
      <c r="OKS261" s="335"/>
      <c r="OKT261" s="224"/>
      <c r="OKU261" s="372"/>
      <c r="OKV261" s="372"/>
      <c r="OKW261" s="333"/>
      <c r="OKX261" s="334"/>
      <c r="OKY261" s="372"/>
      <c r="OKZ261" s="224"/>
      <c r="OLA261" s="224"/>
      <c r="OLB261" s="335"/>
      <c r="OLC261" s="335"/>
      <c r="OLD261" s="224"/>
      <c r="OLE261" s="372"/>
      <c r="OLF261" s="372"/>
      <c r="OLG261" s="333"/>
      <c r="OLH261" s="334"/>
      <c r="OLI261" s="372"/>
      <c r="OLJ261" s="224"/>
      <c r="OLK261" s="224"/>
      <c r="OLL261" s="335"/>
      <c r="OLM261" s="335"/>
      <c r="OLN261" s="224"/>
      <c r="OLO261" s="372"/>
      <c r="OLP261" s="372"/>
      <c r="OLQ261" s="333"/>
      <c r="OLR261" s="334"/>
      <c r="OLS261" s="372"/>
      <c r="OLT261" s="224"/>
      <c r="OLU261" s="224"/>
      <c r="OLV261" s="335"/>
      <c r="OLW261" s="335"/>
      <c r="OLX261" s="224"/>
      <c r="OLY261" s="372"/>
      <c r="OLZ261" s="372"/>
      <c r="OMA261" s="333"/>
      <c r="OMB261" s="334"/>
      <c r="OMC261" s="372"/>
      <c r="OMD261" s="224"/>
      <c r="OME261" s="224"/>
      <c r="OMF261" s="335"/>
      <c r="OMG261" s="335"/>
      <c r="OMH261" s="224"/>
      <c r="OMI261" s="372"/>
      <c r="OMJ261" s="372"/>
      <c r="OMK261" s="333"/>
      <c r="OML261" s="334"/>
      <c r="OMM261" s="372"/>
      <c r="OMN261" s="224"/>
      <c r="OMO261" s="224"/>
      <c r="OMP261" s="335"/>
      <c r="OMQ261" s="335"/>
      <c r="OMR261" s="224"/>
      <c r="OMS261" s="372"/>
      <c r="OMT261" s="372"/>
      <c r="OMU261" s="333"/>
      <c r="OMV261" s="334"/>
      <c r="OMW261" s="372"/>
      <c r="OMX261" s="224"/>
      <c r="OMY261" s="224"/>
      <c r="OMZ261" s="335"/>
      <c r="ONA261" s="335"/>
      <c r="ONB261" s="224"/>
      <c r="ONC261" s="372"/>
      <c r="OND261" s="372"/>
      <c r="ONE261" s="333"/>
      <c r="ONF261" s="334"/>
      <c r="ONG261" s="372"/>
      <c r="ONH261" s="224"/>
      <c r="ONI261" s="224"/>
      <c r="ONJ261" s="335"/>
      <c r="ONK261" s="335"/>
      <c r="ONL261" s="224"/>
      <c r="ONM261" s="372"/>
      <c r="ONN261" s="372"/>
      <c r="ONO261" s="333"/>
      <c r="ONP261" s="334"/>
      <c r="ONQ261" s="372"/>
      <c r="ONR261" s="224"/>
      <c r="ONS261" s="224"/>
      <c r="ONT261" s="335"/>
      <c r="ONU261" s="335"/>
      <c r="ONV261" s="224"/>
      <c r="ONW261" s="372"/>
      <c r="ONX261" s="372"/>
      <c r="ONY261" s="333"/>
      <c r="ONZ261" s="334"/>
      <c r="OOA261" s="372"/>
      <c r="OOB261" s="224"/>
      <c r="OOC261" s="224"/>
      <c r="OOD261" s="335"/>
      <c r="OOE261" s="335"/>
      <c r="OOF261" s="224"/>
      <c r="OOG261" s="372"/>
      <c r="OOH261" s="372"/>
      <c r="OOI261" s="333"/>
      <c r="OOJ261" s="334"/>
      <c r="OOK261" s="372"/>
      <c r="OOL261" s="224"/>
      <c r="OOM261" s="224"/>
      <c r="OON261" s="335"/>
      <c r="OOO261" s="335"/>
      <c r="OOP261" s="224"/>
      <c r="OOQ261" s="372"/>
      <c r="OOR261" s="372"/>
      <c r="OOS261" s="333"/>
      <c r="OOT261" s="334"/>
      <c r="OOU261" s="372"/>
      <c r="OOV261" s="224"/>
      <c r="OOW261" s="224"/>
      <c r="OOX261" s="335"/>
      <c r="OOY261" s="335"/>
      <c r="OOZ261" s="224"/>
      <c r="OPA261" s="372"/>
      <c r="OPB261" s="372"/>
      <c r="OPC261" s="333"/>
      <c r="OPD261" s="334"/>
      <c r="OPE261" s="372"/>
      <c r="OPF261" s="224"/>
      <c r="OPG261" s="224"/>
      <c r="OPH261" s="335"/>
      <c r="OPI261" s="335"/>
      <c r="OPJ261" s="224"/>
      <c r="OPK261" s="372"/>
      <c r="OPL261" s="372"/>
      <c r="OPM261" s="333"/>
      <c r="OPN261" s="334"/>
      <c r="OPO261" s="372"/>
      <c r="OPP261" s="224"/>
      <c r="OPQ261" s="224"/>
      <c r="OPR261" s="335"/>
      <c r="OPS261" s="335"/>
      <c r="OPT261" s="224"/>
      <c r="OPU261" s="372"/>
      <c r="OPV261" s="372"/>
      <c r="OPW261" s="333"/>
      <c r="OPX261" s="334"/>
      <c r="OPY261" s="372"/>
      <c r="OPZ261" s="224"/>
      <c r="OQA261" s="224"/>
      <c r="OQB261" s="335"/>
      <c r="OQC261" s="335"/>
      <c r="OQD261" s="224"/>
      <c r="OQE261" s="372"/>
      <c r="OQF261" s="372"/>
      <c r="OQG261" s="333"/>
      <c r="OQH261" s="334"/>
      <c r="OQI261" s="372"/>
      <c r="OQJ261" s="224"/>
      <c r="OQK261" s="224"/>
      <c r="OQL261" s="335"/>
      <c r="OQM261" s="335"/>
      <c r="OQN261" s="224"/>
      <c r="OQO261" s="372"/>
      <c r="OQP261" s="372"/>
      <c r="OQQ261" s="333"/>
      <c r="OQR261" s="334"/>
      <c r="OQS261" s="372"/>
      <c r="OQT261" s="224"/>
      <c r="OQU261" s="224"/>
      <c r="OQV261" s="335"/>
      <c r="OQW261" s="335"/>
      <c r="OQX261" s="224"/>
      <c r="OQY261" s="372"/>
      <c r="OQZ261" s="372"/>
      <c r="ORA261" s="333"/>
      <c r="ORB261" s="334"/>
      <c r="ORC261" s="372"/>
      <c r="ORD261" s="224"/>
      <c r="ORE261" s="224"/>
      <c r="ORF261" s="335"/>
      <c r="ORG261" s="335"/>
      <c r="ORH261" s="224"/>
      <c r="ORI261" s="372"/>
      <c r="ORJ261" s="372"/>
      <c r="ORK261" s="333"/>
      <c r="ORL261" s="334"/>
      <c r="ORM261" s="372"/>
      <c r="ORN261" s="224"/>
      <c r="ORO261" s="224"/>
      <c r="ORP261" s="335"/>
      <c r="ORQ261" s="335"/>
      <c r="ORR261" s="224"/>
      <c r="ORS261" s="372"/>
      <c r="ORT261" s="372"/>
      <c r="ORU261" s="333"/>
      <c r="ORV261" s="334"/>
      <c r="ORW261" s="372"/>
      <c r="ORX261" s="224"/>
      <c r="ORY261" s="224"/>
      <c r="ORZ261" s="335"/>
      <c r="OSA261" s="335"/>
      <c r="OSB261" s="224"/>
      <c r="OSC261" s="372"/>
      <c r="OSD261" s="372"/>
      <c r="OSE261" s="333"/>
      <c r="OSF261" s="334"/>
      <c r="OSG261" s="372"/>
      <c r="OSH261" s="224"/>
      <c r="OSI261" s="224"/>
      <c r="OSJ261" s="335"/>
      <c r="OSK261" s="335"/>
      <c r="OSL261" s="224"/>
      <c r="OSM261" s="372"/>
      <c r="OSN261" s="372"/>
      <c r="OSO261" s="333"/>
      <c r="OSP261" s="334"/>
      <c r="OSQ261" s="372"/>
      <c r="OSR261" s="224"/>
      <c r="OSS261" s="224"/>
      <c r="OST261" s="335"/>
      <c r="OSU261" s="335"/>
      <c r="OSV261" s="224"/>
      <c r="OSW261" s="372"/>
      <c r="OSX261" s="372"/>
      <c r="OSY261" s="333"/>
      <c r="OSZ261" s="334"/>
      <c r="OTA261" s="372"/>
      <c r="OTB261" s="224"/>
      <c r="OTC261" s="224"/>
      <c r="OTD261" s="335"/>
      <c r="OTE261" s="335"/>
      <c r="OTF261" s="224"/>
      <c r="OTG261" s="372"/>
      <c r="OTH261" s="372"/>
      <c r="OTI261" s="333"/>
      <c r="OTJ261" s="334"/>
      <c r="OTK261" s="372"/>
      <c r="OTL261" s="224"/>
      <c r="OTM261" s="224"/>
      <c r="OTN261" s="335"/>
      <c r="OTO261" s="335"/>
      <c r="OTP261" s="224"/>
      <c r="OTQ261" s="372"/>
      <c r="OTR261" s="372"/>
      <c r="OTS261" s="333"/>
      <c r="OTT261" s="334"/>
      <c r="OTU261" s="372"/>
      <c r="OTV261" s="224"/>
      <c r="OTW261" s="224"/>
      <c r="OTX261" s="335"/>
      <c r="OTY261" s="335"/>
      <c r="OTZ261" s="224"/>
      <c r="OUA261" s="372"/>
      <c r="OUB261" s="372"/>
      <c r="OUC261" s="333"/>
      <c r="OUD261" s="334"/>
      <c r="OUE261" s="372"/>
      <c r="OUF261" s="224"/>
      <c r="OUG261" s="224"/>
      <c r="OUH261" s="335"/>
      <c r="OUI261" s="335"/>
      <c r="OUJ261" s="224"/>
      <c r="OUK261" s="372"/>
      <c r="OUL261" s="372"/>
      <c r="OUM261" s="333"/>
      <c r="OUN261" s="334"/>
      <c r="OUO261" s="372"/>
      <c r="OUP261" s="224"/>
      <c r="OUQ261" s="224"/>
      <c r="OUR261" s="335"/>
      <c r="OUS261" s="335"/>
      <c r="OUT261" s="224"/>
      <c r="OUU261" s="372"/>
      <c r="OUV261" s="372"/>
      <c r="OUW261" s="333"/>
      <c r="OUX261" s="334"/>
      <c r="OUY261" s="372"/>
      <c r="OUZ261" s="224"/>
      <c r="OVA261" s="224"/>
      <c r="OVB261" s="335"/>
      <c r="OVC261" s="335"/>
      <c r="OVD261" s="224"/>
      <c r="OVE261" s="372"/>
      <c r="OVF261" s="372"/>
      <c r="OVG261" s="333"/>
      <c r="OVH261" s="334"/>
      <c r="OVI261" s="372"/>
      <c r="OVJ261" s="224"/>
      <c r="OVK261" s="224"/>
      <c r="OVL261" s="335"/>
      <c r="OVM261" s="335"/>
      <c r="OVN261" s="224"/>
      <c r="OVO261" s="372"/>
      <c r="OVP261" s="372"/>
      <c r="OVQ261" s="333"/>
      <c r="OVR261" s="334"/>
      <c r="OVS261" s="372"/>
      <c r="OVT261" s="224"/>
      <c r="OVU261" s="224"/>
      <c r="OVV261" s="335"/>
      <c r="OVW261" s="335"/>
      <c r="OVX261" s="224"/>
      <c r="OVY261" s="372"/>
      <c r="OVZ261" s="372"/>
      <c r="OWA261" s="333"/>
      <c r="OWB261" s="334"/>
      <c r="OWC261" s="372"/>
      <c r="OWD261" s="224"/>
      <c r="OWE261" s="224"/>
      <c r="OWF261" s="335"/>
      <c r="OWG261" s="335"/>
      <c r="OWH261" s="224"/>
      <c r="OWI261" s="372"/>
      <c r="OWJ261" s="372"/>
      <c r="OWK261" s="333"/>
      <c r="OWL261" s="334"/>
      <c r="OWM261" s="372"/>
      <c r="OWN261" s="224"/>
      <c r="OWO261" s="224"/>
      <c r="OWP261" s="335"/>
      <c r="OWQ261" s="335"/>
      <c r="OWR261" s="224"/>
      <c r="OWS261" s="372"/>
      <c r="OWT261" s="372"/>
      <c r="OWU261" s="333"/>
      <c r="OWV261" s="334"/>
      <c r="OWW261" s="372"/>
      <c r="OWX261" s="224"/>
      <c r="OWY261" s="224"/>
      <c r="OWZ261" s="335"/>
      <c r="OXA261" s="335"/>
      <c r="OXB261" s="224"/>
      <c r="OXC261" s="372"/>
      <c r="OXD261" s="372"/>
      <c r="OXE261" s="333"/>
      <c r="OXF261" s="334"/>
      <c r="OXG261" s="372"/>
      <c r="OXH261" s="224"/>
      <c r="OXI261" s="224"/>
      <c r="OXJ261" s="335"/>
      <c r="OXK261" s="335"/>
      <c r="OXL261" s="224"/>
      <c r="OXM261" s="372"/>
      <c r="OXN261" s="372"/>
      <c r="OXO261" s="333"/>
      <c r="OXP261" s="334"/>
      <c r="OXQ261" s="372"/>
      <c r="OXR261" s="224"/>
      <c r="OXS261" s="224"/>
      <c r="OXT261" s="335"/>
      <c r="OXU261" s="335"/>
      <c r="OXV261" s="224"/>
      <c r="OXW261" s="372"/>
      <c r="OXX261" s="372"/>
      <c r="OXY261" s="333"/>
      <c r="OXZ261" s="334"/>
      <c r="OYA261" s="372"/>
      <c r="OYB261" s="224"/>
      <c r="OYC261" s="224"/>
      <c r="OYD261" s="335"/>
      <c r="OYE261" s="335"/>
      <c r="OYF261" s="224"/>
      <c r="OYG261" s="372"/>
      <c r="OYH261" s="372"/>
      <c r="OYI261" s="333"/>
      <c r="OYJ261" s="334"/>
      <c r="OYK261" s="372"/>
      <c r="OYL261" s="224"/>
      <c r="OYM261" s="224"/>
      <c r="OYN261" s="335"/>
      <c r="OYO261" s="335"/>
      <c r="OYP261" s="224"/>
      <c r="OYQ261" s="372"/>
      <c r="OYR261" s="372"/>
      <c r="OYS261" s="333"/>
      <c r="OYT261" s="334"/>
      <c r="OYU261" s="372"/>
      <c r="OYV261" s="224"/>
      <c r="OYW261" s="224"/>
      <c r="OYX261" s="335"/>
      <c r="OYY261" s="335"/>
      <c r="OYZ261" s="224"/>
      <c r="OZA261" s="372"/>
      <c r="OZB261" s="372"/>
      <c r="OZC261" s="333"/>
      <c r="OZD261" s="334"/>
      <c r="OZE261" s="372"/>
      <c r="OZF261" s="224"/>
      <c r="OZG261" s="224"/>
      <c r="OZH261" s="335"/>
      <c r="OZI261" s="335"/>
      <c r="OZJ261" s="224"/>
      <c r="OZK261" s="372"/>
      <c r="OZL261" s="372"/>
      <c r="OZM261" s="333"/>
      <c r="OZN261" s="334"/>
      <c r="OZO261" s="372"/>
      <c r="OZP261" s="224"/>
      <c r="OZQ261" s="224"/>
      <c r="OZR261" s="335"/>
      <c r="OZS261" s="335"/>
      <c r="OZT261" s="224"/>
      <c r="OZU261" s="372"/>
      <c r="OZV261" s="372"/>
      <c r="OZW261" s="333"/>
      <c r="OZX261" s="334"/>
      <c r="OZY261" s="372"/>
      <c r="OZZ261" s="224"/>
      <c r="PAA261" s="224"/>
      <c r="PAB261" s="335"/>
      <c r="PAC261" s="335"/>
      <c r="PAD261" s="224"/>
      <c r="PAE261" s="372"/>
      <c r="PAF261" s="372"/>
      <c r="PAG261" s="333"/>
      <c r="PAH261" s="334"/>
      <c r="PAI261" s="372"/>
      <c r="PAJ261" s="224"/>
      <c r="PAK261" s="224"/>
      <c r="PAL261" s="335"/>
      <c r="PAM261" s="335"/>
      <c r="PAN261" s="224"/>
      <c r="PAO261" s="372"/>
      <c r="PAP261" s="372"/>
      <c r="PAQ261" s="333"/>
      <c r="PAR261" s="334"/>
      <c r="PAS261" s="372"/>
      <c r="PAT261" s="224"/>
      <c r="PAU261" s="224"/>
      <c r="PAV261" s="335"/>
      <c r="PAW261" s="335"/>
      <c r="PAX261" s="224"/>
      <c r="PAY261" s="372"/>
      <c r="PAZ261" s="372"/>
      <c r="PBA261" s="333"/>
      <c r="PBB261" s="334"/>
      <c r="PBC261" s="372"/>
      <c r="PBD261" s="224"/>
      <c r="PBE261" s="224"/>
      <c r="PBF261" s="335"/>
      <c r="PBG261" s="335"/>
      <c r="PBH261" s="224"/>
      <c r="PBI261" s="372"/>
      <c r="PBJ261" s="372"/>
      <c r="PBK261" s="333"/>
      <c r="PBL261" s="334"/>
      <c r="PBM261" s="372"/>
      <c r="PBN261" s="224"/>
      <c r="PBO261" s="224"/>
      <c r="PBP261" s="335"/>
      <c r="PBQ261" s="335"/>
      <c r="PBR261" s="224"/>
      <c r="PBS261" s="372"/>
      <c r="PBT261" s="372"/>
      <c r="PBU261" s="333"/>
      <c r="PBV261" s="334"/>
      <c r="PBW261" s="372"/>
      <c r="PBX261" s="224"/>
      <c r="PBY261" s="224"/>
      <c r="PBZ261" s="335"/>
      <c r="PCA261" s="335"/>
      <c r="PCB261" s="224"/>
      <c r="PCC261" s="372"/>
      <c r="PCD261" s="372"/>
      <c r="PCE261" s="333"/>
      <c r="PCF261" s="334"/>
      <c r="PCG261" s="372"/>
      <c r="PCH261" s="224"/>
      <c r="PCI261" s="224"/>
      <c r="PCJ261" s="335"/>
      <c r="PCK261" s="335"/>
      <c r="PCL261" s="224"/>
      <c r="PCM261" s="372"/>
      <c r="PCN261" s="372"/>
      <c r="PCO261" s="333"/>
      <c r="PCP261" s="334"/>
      <c r="PCQ261" s="372"/>
      <c r="PCR261" s="224"/>
      <c r="PCS261" s="224"/>
      <c r="PCT261" s="335"/>
      <c r="PCU261" s="335"/>
      <c r="PCV261" s="224"/>
      <c r="PCW261" s="372"/>
      <c r="PCX261" s="372"/>
      <c r="PCY261" s="333"/>
      <c r="PCZ261" s="334"/>
      <c r="PDA261" s="372"/>
      <c r="PDB261" s="224"/>
      <c r="PDC261" s="224"/>
      <c r="PDD261" s="335"/>
      <c r="PDE261" s="335"/>
      <c r="PDF261" s="224"/>
      <c r="PDG261" s="372"/>
      <c r="PDH261" s="372"/>
      <c r="PDI261" s="333"/>
      <c r="PDJ261" s="334"/>
      <c r="PDK261" s="372"/>
      <c r="PDL261" s="224"/>
      <c r="PDM261" s="224"/>
      <c r="PDN261" s="335"/>
      <c r="PDO261" s="335"/>
      <c r="PDP261" s="224"/>
      <c r="PDQ261" s="372"/>
      <c r="PDR261" s="372"/>
      <c r="PDS261" s="333"/>
      <c r="PDT261" s="334"/>
      <c r="PDU261" s="372"/>
      <c r="PDV261" s="224"/>
      <c r="PDW261" s="224"/>
      <c r="PDX261" s="335"/>
      <c r="PDY261" s="335"/>
      <c r="PDZ261" s="224"/>
      <c r="PEA261" s="372"/>
      <c r="PEB261" s="372"/>
      <c r="PEC261" s="333"/>
      <c r="PED261" s="334"/>
      <c r="PEE261" s="372"/>
      <c r="PEF261" s="224"/>
      <c r="PEG261" s="224"/>
      <c r="PEH261" s="335"/>
      <c r="PEI261" s="335"/>
      <c r="PEJ261" s="224"/>
      <c r="PEK261" s="372"/>
      <c r="PEL261" s="372"/>
      <c r="PEM261" s="333"/>
      <c r="PEN261" s="334"/>
      <c r="PEO261" s="372"/>
      <c r="PEP261" s="224"/>
      <c r="PEQ261" s="224"/>
      <c r="PER261" s="335"/>
      <c r="PES261" s="335"/>
      <c r="PET261" s="224"/>
      <c r="PEU261" s="372"/>
      <c r="PEV261" s="372"/>
      <c r="PEW261" s="333"/>
      <c r="PEX261" s="334"/>
      <c r="PEY261" s="372"/>
      <c r="PEZ261" s="224"/>
      <c r="PFA261" s="224"/>
      <c r="PFB261" s="335"/>
      <c r="PFC261" s="335"/>
      <c r="PFD261" s="224"/>
      <c r="PFE261" s="372"/>
      <c r="PFF261" s="372"/>
      <c r="PFG261" s="333"/>
      <c r="PFH261" s="334"/>
      <c r="PFI261" s="372"/>
      <c r="PFJ261" s="224"/>
      <c r="PFK261" s="224"/>
      <c r="PFL261" s="335"/>
      <c r="PFM261" s="335"/>
      <c r="PFN261" s="224"/>
      <c r="PFO261" s="372"/>
      <c r="PFP261" s="372"/>
      <c r="PFQ261" s="333"/>
      <c r="PFR261" s="334"/>
      <c r="PFS261" s="372"/>
      <c r="PFT261" s="224"/>
      <c r="PFU261" s="224"/>
      <c r="PFV261" s="335"/>
      <c r="PFW261" s="335"/>
      <c r="PFX261" s="224"/>
      <c r="PFY261" s="372"/>
      <c r="PFZ261" s="372"/>
      <c r="PGA261" s="333"/>
      <c r="PGB261" s="334"/>
      <c r="PGC261" s="372"/>
      <c r="PGD261" s="224"/>
      <c r="PGE261" s="224"/>
      <c r="PGF261" s="335"/>
      <c r="PGG261" s="335"/>
      <c r="PGH261" s="224"/>
      <c r="PGI261" s="372"/>
      <c r="PGJ261" s="372"/>
      <c r="PGK261" s="333"/>
      <c r="PGL261" s="334"/>
      <c r="PGM261" s="372"/>
      <c r="PGN261" s="224"/>
      <c r="PGO261" s="224"/>
      <c r="PGP261" s="335"/>
      <c r="PGQ261" s="335"/>
      <c r="PGR261" s="224"/>
      <c r="PGS261" s="372"/>
      <c r="PGT261" s="372"/>
      <c r="PGU261" s="333"/>
      <c r="PGV261" s="334"/>
      <c r="PGW261" s="372"/>
      <c r="PGX261" s="224"/>
      <c r="PGY261" s="224"/>
      <c r="PGZ261" s="335"/>
      <c r="PHA261" s="335"/>
      <c r="PHB261" s="224"/>
      <c r="PHC261" s="372"/>
      <c r="PHD261" s="372"/>
      <c r="PHE261" s="333"/>
      <c r="PHF261" s="334"/>
      <c r="PHG261" s="372"/>
      <c r="PHH261" s="224"/>
      <c r="PHI261" s="224"/>
      <c r="PHJ261" s="335"/>
      <c r="PHK261" s="335"/>
      <c r="PHL261" s="224"/>
      <c r="PHM261" s="372"/>
      <c r="PHN261" s="372"/>
      <c r="PHO261" s="333"/>
      <c r="PHP261" s="334"/>
      <c r="PHQ261" s="372"/>
      <c r="PHR261" s="224"/>
      <c r="PHS261" s="224"/>
      <c r="PHT261" s="335"/>
      <c r="PHU261" s="335"/>
      <c r="PHV261" s="224"/>
      <c r="PHW261" s="372"/>
      <c r="PHX261" s="372"/>
      <c r="PHY261" s="333"/>
      <c r="PHZ261" s="334"/>
      <c r="PIA261" s="372"/>
      <c r="PIB261" s="224"/>
      <c r="PIC261" s="224"/>
      <c r="PID261" s="335"/>
      <c r="PIE261" s="335"/>
      <c r="PIF261" s="224"/>
      <c r="PIG261" s="372"/>
      <c r="PIH261" s="372"/>
      <c r="PII261" s="333"/>
      <c r="PIJ261" s="334"/>
      <c r="PIK261" s="372"/>
      <c r="PIL261" s="224"/>
      <c r="PIM261" s="224"/>
      <c r="PIN261" s="335"/>
      <c r="PIO261" s="335"/>
      <c r="PIP261" s="224"/>
      <c r="PIQ261" s="372"/>
      <c r="PIR261" s="372"/>
      <c r="PIS261" s="333"/>
      <c r="PIT261" s="334"/>
      <c r="PIU261" s="372"/>
      <c r="PIV261" s="224"/>
      <c r="PIW261" s="224"/>
      <c r="PIX261" s="335"/>
      <c r="PIY261" s="335"/>
      <c r="PIZ261" s="224"/>
      <c r="PJA261" s="372"/>
      <c r="PJB261" s="372"/>
      <c r="PJC261" s="333"/>
      <c r="PJD261" s="334"/>
      <c r="PJE261" s="372"/>
      <c r="PJF261" s="224"/>
      <c r="PJG261" s="224"/>
      <c r="PJH261" s="335"/>
      <c r="PJI261" s="335"/>
      <c r="PJJ261" s="224"/>
      <c r="PJK261" s="372"/>
      <c r="PJL261" s="372"/>
      <c r="PJM261" s="333"/>
      <c r="PJN261" s="334"/>
      <c r="PJO261" s="372"/>
      <c r="PJP261" s="224"/>
      <c r="PJQ261" s="224"/>
      <c r="PJR261" s="335"/>
      <c r="PJS261" s="335"/>
      <c r="PJT261" s="224"/>
      <c r="PJU261" s="372"/>
      <c r="PJV261" s="372"/>
      <c r="PJW261" s="333"/>
      <c r="PJX261" s="334"/>
      <c r="PJY261" s="372"/>
      <c r="PJZ261" s="224"/>
      <c r="PKA261" s="224"/>
      <c r="PKB261" s="335"/>
      <c r="PKC261" s="335"/>
      <c r="PKD261" s="224"/>
      <c r="PKE261" s="372"/>
      <c r="PKF261" s="372"/>
      <c r="PKG261" s="333"/>
      <c r="PKH261" s="334"/>
      <c r="PKI261" s="372"/>
      <c r="PKJ261" s="224"/>
      <c r="PKK261" s="224"/>
      <c r="PKL261" s="335"/>
      <c r="PKM261" s="335"/>
      <c r="PKN261" s="224"/>
      <c r="PKO261" s="372"/>
      <c r="PKP261" s="372"/>
      <c r="PKQ261" s="333"/>
      <c r="PKR261" s="334"/>
      <c r="PKS261" s="372"/>
      <c r="PKT261" s="224"/>
      <c r="PKU261" s="224"/>
      <c r="PKV261" s="335"/>
      <c r="PKW261" s="335"/>
      <c r="PKX261" s="224"/>
      <c r="PKY261" s="372"/>
      <c r="PKZ261" s="372"/>
      <c r="PLA261" s="333"/>
      <c r="PLB261" s="334"/>
      <c r="PLC261" s="372"/>
      <c r="PLD261" s="224"/>
      <c r="PLE261" s="224"/>
      <c r="PLF261" s="335"/>
      <c r="PLG261" s="335"/>
      <c r="PLH261" s="224"/>
      <c r="PLI261" s="372"/>
      <c r="PLJ261" s="372"/>
      <c r="PLK261" s="333"/>
      <c r="PLL261" s="334"/>
      <c r="PLM261" s="372"/>
      <c r="PLN261" s="224"/>
      <c r="PLO261" s="224"/>
      <c r="PLP261" s="335"/>
      <c r="PLQ261" s="335"/>
      <c r="PLR261" s="224"/>
      <c r="PLS261" s="372"/>
      <c r="PLT261" s="372"/>
      <c r="PLU261" s="333"/>
      <c r="PLV261" s="334"/>
      <c r="PLW261" s="372"/>
      <c r="PLX261" s="224"/>
      <c r="PLY261" s="224"/>
      <c r="PLZ261" s="335"/>
      <c r="PMA261" s="335"/>
      <c r="PMB261" s="224"/>
      <c r="PMC261" s="372"/>
      <c r="PMD261" s="372"/>
      <c r="PME261" s="333"/>
      <c r="PMF261" s="334"/>
      <c r="PMG261" s="372"/>
      <c r="PMH261" s="224"/>
      <c r="PMI261" s="224"/>
      <c r="PMJ261" s="335"/>
      <c r="PMK261" s="335"/>
      <c r="PML261" s="224"/>
      <c r="PMM261" s="372"/>
      <c r="PMN261" s="372"/>
      <c r="PMO261" s="333"/>
      <c r="PMP261" s="334"/>
      <c r="PMQ261" s="372"/>
      <c r="PMR261" s="224"/>
      <c r="PMS261" s="224"/>
      <c r="PMT261" s="335"/>
      <c r="PMU261" s="335"/>
      <c r="PMV261" s="224"/>
      <c r="PMW261" s="372"/>
      <c r="PMX261" s="372"/>
      <c r="PMY261" s="333"/>
      <c r="PMZ261" s="334"/>
      <c r="PNA261" s="372"/>
      <c r="PNB261" s="224"/>
      <c r="PNC261" s="224"/>
      <c r="PND261" s="335"/>
      <c r="PNE261" s="335"/>
      <c r="PNF261" s="224"/>
      <c r="PNG261" s="372"/>
      <c r="PNH261" s="372"/>
      <c r="PNI261" s="333"/>
      <c r="PNJ261" s="334"/>
      <c r="PNK261" s="372"/>
      <c r="PNL261" s="224"/>
      <c r="PNM261" s="224"/>
      <c r="PNN261" s="335"/>
      <c r="PNO261" s="335"/>
      <c r="PNP261" s="224"/>
      <c r="PNQ261" s="372"/>
      <c r="PNR261" s="372"/>
      <c r="PNS261" s="333"/>
      <c r="PNT261" s="334"/>
      <c r="PNU261" s="372"/>
      <c r="PNV261" s="224"/>
      <c r="PNW261" s="224"/>
      <c r="PNX261" s="335"/>
      <c r="PNY261" s="335"/>
      <c r="PNZ261" s="224"/>
      <c r="POA261" s="372"/>
      <c r="POB261" s="372"/>
      <c r="POC261" s="333"/>
      <c r="POD261" s="334"/>
      <c r="POE261" s="372"/>
      <c r="POF261" s="224"/>
      <c r="POG261" s="224"/>
      <c r="POH261" s="335"/>
      <c r="POI261" s="335"/>
      <c r="POJ261" s="224"/>
      <c r="POK261" s="372"/>
      <c r="POL261" s="372"/>
      <c r="POM261" s="333"/>
      <c r="PON261" s="334"/>
      <c r="POO261" s="372"/>
      <c r="POP261" s="224"/>
      <c r="POQ261" s="224"/>
      <c r="POR261" s="335"/>
      <c r="POS261" s="335"/>
      <c r="POT261" s="224"/>
      <c r="POU261" s="372"/>
      <c r="POV261" s="372"/>
      <c r="POW261" s="333"/>
      <c r="POX261" s="334"/>
      <c r="POY261" s="372"/>
      <c r="POZ261" s="224"/>
      <c r="PPA261" s="224"/>
      <c r="PPB261" s="335"/>
      <c r="PPC261" s="335"/>
      <c r="PPD261" s="224"/>
      <c r="PPE261" s="372"/>
      <c r="PPF261" s="372"/>
      <c r="PPG261" s="333"/>
      <c r="PPH261" s="334"/>
      <c r="PPI261" s="372"/>
      <c r="PPJ261" s="224"/>
      <c r="PPK261" s="224"/>
      <c r="PPL261" s="335"/>
      <c r="PPM261" s="335"/>
      <c r="PPN261" s="224"/>
      <c r="PPO261" s="372"/>
      <c r="PPP261" s="372"/>
      <c r="PPQ261" s="333"/>
      <c r="PPR261" s="334"/>
      <c r="PPS261" s="372"/>
      <c r="PPT261" s="224"/>
      <c r="PPU261" s="224"/>
      <c r="PPV261" s="335"/>
      <c r="PPW261" s="335"/>
      <c r="PPX261" s="224"/>
      <c r="PPY261" s="372"/>
      <c r="PPZ261" s="372"/>
      <c r="PQA261" s="333"/>
      <c r="PQB261" s="334"/>
      <c r="PQC261" s="372"/>
      <c r="PQD261" s="224"/>
      <c r="PQE261" s="224"/>
      <c r="PQF261" s="335"/>
      <c r="PQG261" s="335"/>
      <c r="PQH261" s="224"/>
      <c r="PQI261" s="372"/>
      <c r="PQJ261" s="372"/>
      <c r="PQK261" s="333"/>
      <c r="PQL261" s="334"/>
      <c r="PQM261" s="372"/>
      <c r="PQN261" s="224"/>
      <c r="PQO261" s="224"/>
      <c r="PQP261" s="335"/>
      <c r="PQQ261" s="335"/>
      <c r="PQR261" s="224"/>
      <c r="PQS261" s="372"/>
      <c r="PQT261" s="372"/>
      <c r="PQU261" s="333"/>
      <c r="PQV261" s="334"/>
      <c r="PQW261" s="372"/>
      <c r="PQX261" s="224"/>
      <c r="PQY261" s="224"/>
      <c r="PQZ261" s="335"/>
      <c r="PRA261" s="335"/>
      <c r="PRB261" s="224"/>
      <c r="PRC261" s="372"/>
      <c r="PRD261" s="372"/>
      <c r="PRE261" s="333"/>
      <c r="PRF261" s="334"/>
      <c r="PRG261" s="372"/>
      <c r="PRH261" s="224"/>
      <c r="PRI261" s="224"/>
      <c r="PRJ261" s="335"/>
      <c r="PRK261" s="335"/>
      <c r="PRL261" s="224"/>
      <c r="PRM261" s="372"/>
      <c r="PRN261" s="372"/>
      <c r="PRO261" s="333"/>
      <c r="PRP261" s="334"/>
      <c r="PRQ261" s="372"/>
      <c r="PRR261" s="224"/>
      <c r="PRS261" s="224"/>
      <c r="PRT261" s="335"/>
      <c r="PRU261" s="335"/>
      <c r="PRV261" s="224"/>
      <c r="PRW261" s="372"/>
      <c r="PRX261" s="372"/>
      <c r="PRY261" s="333"/>
      <c r="PRZ261" s="334"/>
      <c r="PSA261" s="372"/>
      <c r="PSB261" s="224"/>
      <c r="PSC261" s="224"/>
      <c r="PSD261" s="335"/>
      <c r="PSE261" s="335"/>
      <c r="PSF261" s="224"/>
      <c r="PSG261" s="372"/>
      <c r="PSH261" s="372"/>
      <c r="PSI261" s="333"/>
      <c r="PSJ261" s="334"/>
      <c r="PSK261" s="372"/>
      <c r="PSL261" s="224"/>
      <c r="PSM261" s="224"/>
      <c r="PSN261" s="335"/>
      <c r="PSO261" s="335"/>
      <c r="PSP261" s="224"/>
      <c r="PSQ261" s="372"/>
      <c r="PSR261" s="372"/>
      <c r="PSS261" s="333"/>
      <c r="PST261" s="334"/>
      <c r="PSU261" s="372"/>
      <c r="PSV261" s="224"/>
      <c r="PSW261" s="224"/>
      <c r="PSX261" s="335"/>
      <c r="PSY261" s="335"/>
      <c r="PSZ261" s="224"/>
      <c r="PTA261" s="372"/>
      <c r="PTB261" s="372"/>
      <c r="PTC261" s="333"/>
      <c r="PTD261" s="334"/>
      <c r="PTE261" s="372"/>
      <c r="PTF261" s="224"/>
      <c r="PTG261" s="224"/>
      <c r="PTH261" s="335"/>
      <c r="PTI261" s="335"/>
      <c r="PTJ261" s="224"/>
      <c r="PTK261" s="372"/>
      <c r="PTL261" s="372"/>
      <c r="PTM261" s="333"/>
      <c r="PTN261" s="334"/>
      <c r="PTO261" s="372"/>
      <c r="PTP261" s="224"/>
      <c r="PTQ261" s="224"/>
      <c r="PTR261" s="335"/>
      <c r="PTS261" s="335"/>
      <c r="PTT261" s="224"/>
      <c r="PTU261" s="372"/>
      <c r="PTV261" s="372"/>
      <c r="PTW261" s="333"/>
      <c r="PTX261" s="334"/>
      <c r="PTY261" s="372"/>
      <c r="PTZ261" s="224"/>
      <c r="PUA261" s="224"/>
      <c r="PUB261" s="335"/>
      <c r="PUC261" s="335"/>
      <c r="PUD261" s="224"/>
      <c r="PUE261" s="372"/>
      <c r="PUF261" s="372"/>
      <c r="PUG261" s="333"/>
      <c r="PUH261" s="334"/>
      <c r="PUI261" s="372"/>
      <c r="PUJ261" s="224"/>
      <c r="PUK261" s="224"/>
      <c r="PUL261" s="335"/>
      <c r="PUM261" s="335"/>
      <c r="PUN261" s="224"/>
      <c r="PUO261" s="372"/>
      <c r="PUP261" s="372"/>
      <c r="PUQ261" s="333"/>
      <c r="PUR261" s="334"/>
      <c r="PUS261" s="372"/>
      <c r="PUT261" s="224"/>
      <c r="PUU261" s="224"/>
      <c r="PUV261" s="335"/>
      <c r="PUW261" s="335"/>
      <c r="PUX261" s="224"/>
      <c r="PUY261" s="372"/>
      <c r="PUZ261" s="372"/>
      <c r="PVA261" s="333"/>
      <c r="PVB261" s="334"/>
      <c r="PVC261" s="372"/>
      <c r="PVD261" s="224"/>
      <c r="PVE261" s="224"/>
      <c r="PVF261" s="335"/>
      <c r="PVG261" s="335"/>
      <c r="PVH261" s="224"/>
      <c r="PVI261" s="372"/>
      <c r="PVJ261" s="372"/>
      <c r="PVK261" s="333"/>
      <c r="PVL261" s="334"/>
      <c r="PVM261" s="372"/>
      <c r="PVN261" s="224"/>
      <c r="PVO261" s="224"/>
      <c r="PVP261" s="335"/>
      <c r="PVQ261" s="335"/>
      <c r="PVR261" s="224"/>
      <c r="PVS261" s="372"/>
      <c r="PVT261" s="372"/>
      <c r="PVU261" s="333"/>
      <c r="PVV261" s="334"/>
      <c r="PVW261" s="372"/>
      <c r="PVX261" s="224"/>
      <c r="PVY261" s="224"/>
      <c r="PVZ261" s="335"/>
      <c r="PWA261" s="335"/>
      <c r="PWB261" s="224"/>
      <c r="PWC261" s="372"/>
      <c r="PWD261" s="372"/>
      <c r="PWE261" s="333"/>
      <c r="PWF261" s="334"/>
      <c r="PWG261" s="372"/>
      <c r="PWH261" s="224"/>
      <c r="PWI261" s="224"/>
      <c r="PWJ261" s="335"/>
      <c r="PWK261" s="335"/>
      <c r="PWL261" s="224"/>
      <c r="PWM261" s="372"/>
      <c r="PWN261" s="372"/>
      <c r="PWO261" s="333"/>
      <c r="PWP261" s="334"/>
      <c r="PWQ261" s="372"/>
      <c r="PWR261" s="224"/>
      <c r="PWS261" s="224"/>
      <c r="PWT261" s="335"/>
      <c r="PWU261" s="335"/>
      <c r="PWV261" s="224"/>
      <c r="PWW261" s="372"/>
      <c r="PWX261" s="372"/>
      <c r="PWY261" s="333"/>
      <c r="PWZ261" s="334"/>
      <c r="PXA261" s="372"/>
      <c r="PXB261" s="224"/>
      <c r="PXC261" s="224"/>
      <c r="PXD261" s="335"/>
      <c r="PXE261" s="335"/>
      <c r="PXF261" s="224"/>
      <c r="PXG261" s="372"/>
      <c r="PXH261" s="372"/>
      <c r="PXI261" s="333"/>
      <c r="PXJ261" s="334"/>
      <c r="PXK261" s="372"/>
      <c r="PXL261" s="224"/>
      <c r="PXM261" s="224"/>
      <c r="PXN261" s="335"/>
      <c r="PXO261" s="335"/>
      <c r="PXP261" s="224"/>
      <c r="PXQ261" s="372"/>
      <c r="PXR261" s="372"/>
      <c r="PXS261" s="333"/>
      <c r="PXT261" s="334"/>
      <c r="PXU261" s="372"/>
      <c r="PXV261" s="224"/>
      <c r="PXW261" s="224"/>
      <c r="PXX261" s="335"/>
      <c r="PXY261" s="335"/>
      <c r="PXZ261" s="224"/>
      <c r="PYA261" s="372"/>
      <c r="PYB261" s="372"/>
      <c r="PYC261" s="333"/>
      <c r="PYD261" s="334"/>
      <c r="PYE261" s="372"/>
      <c r="PYF261" s="224"/>
      <c r="PYG261" s="224"/>
      <c r="PYH261" s="335"/>
      <c r="PYI261" s="335"/>
      <c r="PYJ261" s="224"/>
      <c r="PYK261" s="372"/>
      <c r="PYL261" s="372"/>
      <c r="PYM261" s="333"/>
      <c r="PYN261" s="334"/>
      <c r="PYO261" s="372"/>
      <c r="PYP261" s="224"/>
      <c r="PYQ261" s="224"/>
      <c r="PYR261" s="335"/>
      <c r="PYS261" s="335"/>
      <c r="PYT261" s="224"/>
      <c r="PYU261" s="372"/>
      <c r="PYV261" s="372"/>
      <c r="PYW261" s="333"/>
      <c r="PYX261" s="334"/>
      <c r="PYY261" s="372"/>
      <c r="PYZ261" s="224"/>
      <c r="PZA261" s="224"/>
      <c r="PZB261" s="335"/>
      <c r="PZC261" s="335"/>
      <c r="PZD261" s="224"/>
      <c r="PZE261" s="372"/>
      <c r="PZF261" s="372"/>
      <c r="PZG261" s="333"/>
      <c r="PZH261" s="334"/>
      <c r="PZI261" s="372"/>
      <c r="PZJ261" s="224"/>
      <c r="PZK261" s="224"/>
      <c r="PZL261" s="335"/>
      <c r="PZM261" s="335"/>
      <c r="PZN261" s="224"/>
      <c r="PZO261" s="372"/>
      <c r="PZP261" s="372"/>
      <c r="PZQ261" s="333"/>
      <c r="PZR261" s="334"/>
      <c r="PZS261" s="372"/>
      <c r="PZT261" s="224"/>
      <c r="PZU261" s="224"/>
      <c r="PZV261" s="335"/>
      <c r="PZW261" s="335"/>
      <c r="PZX261" s="224"/>
      <c r="PZY261" s="372"/>
      <c r="PZZ261" s="372"/>
      <c r="QAA261" s="333"/>
      <c r="QAB261" s="334"/>
      <c r="QAC261" s="372"/>
      <c r="QAD261" s="224"/>
      <c r="QAE261" s="224"/>
      <c r="QAF261" s="335"/>
      <c r="QAG261" s="335"/>
      <c r="QAH261" s="224"/>
      <c r="QAI261" s="372"/>
      <c r="QAJ261" s="372"/>
      <c r="QAK261" s="333"/>
      <c r="QAL261" s="334"/>
      <c r="QAM261" s="372"/>
      <c r="QAN261" s="224"/>
      <c r="QAO261" s="224"/>
      <c r="QAP261" s="335"/>
      <c r="QAQ261" s="335"/>
      <c r="QAR261" s="224"/>
      <c r="QAS261" s="372"/>
      <c r="QAT261" s="372"/>
      <c r="QAU261" s="333"/>
      <c r="QAV261" s="334"/>
      <c r="QAW261" s="372"/>
      <c r="QAX261" s="224"/>
      <c r="QAY261" s="224"/>
      <c r="QAZ261" s="335"/>
      <c r="QBA261" s="335"/>
      <c r="QBB261" s="224"/>
      <c r="QBC261" s="372"/>
      <c r="QBD261" s="372"/>
      <c r="QBE261" s="333"/>
      <c r="QBF261" s="334"/>
      <c r="QBG261" s="372"/>
      <c r="QBH261" s="224"/>
      <c r="QBI261" s="224"/>
      <c r="QBJ261" s="335"/>
      <c r="QBK261" s="335"/>
      <c r="QBL261" s="224"/>
      <c r="QBM261" s="372"/>
      <c r="QBN261" s="372"/>
      <c r="QBO261" s="333"/>
      <c r="QBP261" s="334"/>
      <c r="QBQ261" s="372"/>
      <c r="QBR261" s="224"/>
      <c r="QBS261" s="224"/>
      <c r="QBT261" s="335"/>
      <c r="QBU261" s="335"/>
      <c r="QBV261" s="224"/>
      <c r="QBW261" s="372"/>
      <c r="QBX261" s="372"/>
      <c r="QBY261" s="333"/>
      <c r="QBZ261" s="334"/>
      <c r="QCA261" s="372"/>
      <c r="QCB261" s="224"/>
      <c r="QCC261" s="224"/>
      <c r="QCD261" s="335"/>
      <c r="QCE261" s="335"/>
      <c r="QCF261" s="224"/>
      <c r="QCG261" s="372"/>
      <c r="QCH261" s="372"/>
      <c r="QCI261" s="333"/>
      <c r="QCJ261" s="334"/>
      <c r="QCK261" s="372"/>
      <c r="QCL261" s="224"/>
      <c r="QCM261" s="224"/>
      <c r="QCN261" s="335"/>
      <c r="QCO261" s="335"/>
      <c r="QCP261" s="224"/>
      <c r="QCQ261" s="372"/>
      <c r="QCR261" s="372"/>
      <c r="QCS261" s="333"/>
      <c r="QCT261" s="334"/>
      <c r="QCU261" s="372"/>
      <c r="QCV261" s="224"/>
      <c r="QCW261" s="224"/>
      <c r="QCX261" s="335"/>
      <c r="QCY261" s="335"/>
      <c r="QCZ261" s="224"/>
      <c r="QDA261" s="372"/>
      <c r="QDB261" s="372"/>
      <c r="QDC261" s="333"/>
      <c r="QDD261" s="334"/>
      <c r="QDE261" s="372"/>
      <c r="QDF261" s="224"/>
      <c r="QDG261" s="224"/>
      <c r="QDH261" s="335"/>
      <c r="QDI261" s="335"/>
      <c r="QDJ261" s="224"/>
      <c r="QDK261" s="372"/>
      <c r="QDL261" s="372"/>
      <c r="QDM261" s="333"/>
      <c r="QDN261" s="334"/>
      <c r="QDO261" s="372"/>
      <c r="QDP261" s="224"/>
      <c r="QDQ261" s="224"/>
      <c r="QDR261" s="335"/>
      <c r="QDS261" s="335"/>
      <c r="QDT261" s="224"/>
      <c r="QDU261" s="372"/>
      <c r="QDV261" s="372"/>
      <c r="QDW261" s="333"/>
      <c r="QDX261" s="334"/>
      <c r="QDY261" s="372"/>
      <c r="QDZ261" s="224"/>
      <c r="QEA261" s="224"/>
      <c r="QEB261" s="335"/>
      <c r="QEC261" s="335"/>
      <c r="QED261" s="224"/>
      <c r="QEE261" s="372"/>
      <c r="QEF261" s="372"/>
      <c r="QEG261" s="333"/>
      <c r="QEH261" s="334"/>
      <c r="QEI261" s="372"/>
      <c r="QEJ261" s="224"/>
      <c r="QEK261" s="224"/>
      <c r="QEL261" s="335"/>
      <c r="QEM261" s="335"/>
      <c r="QEN261" s="224"/>
      <c r="QEO261" s="372"/>
      <c r="QEP261" s="372"/>
      <c r="QEQ261" s="333"/>
      <c r="QER261" s="334"/>
      <c r="QES261" s="372"/>
      <c r="QET261" s="224"/>
      <c r="QEU261" s="224"/>
      <c r="QEV261" s="335"/>
      <c r="QEW261" s="335"/>
      <c r="QEX261" s="224"/>
      <c r="QEY261" s="372"/>
      <c r="QEZ261" s="372"/>
      <c r="QFA261" s="333"/>
      <c r="QFB261" s="334"/>
      <c r="QFC261" s="372"/>
      <c r="QFD261" s="224"/>
      <c r="QFE261" s="224"/>
      <c r="QFF261" s="335"/>
      <c r="QFG261" s="335"/>
      <c r="QFH261" s="224"/>
      <c r="QFI261" s="372"/>
      <c r="QFJ261" s="372"/>
      <c r="QFK261" s="333"/>
      <c r="QFL261" s="334"/>
      <c r="QFM261" s="372"/>
      <c r="QFN261" s="224"/>
      <c r="QFO261" s="224"/>
      <c r="QFP261" s="335"/>
      <c r="QFQ261" s="335"/>
      <c r="QFR261" s="224"/>
      <c r="QFS261" s="372"/>
      <c r="QFT261" s="372"/>
      <c r="QFU261" s="333"/>
      <c r="QFV261" s="334"/>
      <c r="QFW261" s="372"/>
      <c r="QFX261" s="224"/>
      <c r="QFY261" s="224"/>
      <c r="QFZ261" s="335"/>
      <c r="QGA261" s="335"/>
      <c r="QGB261" s="224"/>
      <c r="QGC261" s="372"/>
      <c r="QGD261" s="372"/>
      <c r="QGE261" s="333"/>
      <c r="QGF261" s="334"/>
      <c r="QGG261" s="372"/>
      <c r="QGH261" s="224"/>
      <c r="QGI261" s="224"/>
      <c r="QGJ261" s="335"/>
      <c r="QGK261" s="335"/>
      <c r="QGL261" s="224"/>
      <c r="QGM261" s="372"/>
      <c r="QGN261" s="372"/>
      <c r="QGO261" s="333"/>
      <c r="QGP261" s="334"/>
      <c r="QGQ261" s="372"/>
      <c r="QGR261" s="224"/>
      <c r="QGS261" s="224"/>
      <c r="QGT261" s="335"/>
      <c r="QGU261" s="335"/>
      <c r="QGV261" s="224"/>
      <c r="QGW261" s="372"/>
      <c r="QGX261" s="372"/>
      <c r="QGY261" s="333"/>
      <c r="QGZ261" s="334"/>
      <c r="QHA261" s="372"/>
      <c r="QHB261" s="224"/>
      <c r="QHC261" s="224"/>
      <c r="QHD261" s="335"/>
      <c r="QHE261" s="335"/>
      <c r="QHF261" s="224"/>
      <c r="QHG261" s="372"/>
      <c r="QHH261" s="372"/>
      <c r="QHI261" s="333"/>
      <c r="QHJ261" s="334"/>
      <c r="QHK261" s="372"/>
      <c r="QHL261" s="224"/>
      <c r="QHM261" s="224"/>
      <c r="QHN261" s="335"/>
      <c r="QHO261" s="335"/>
      <c r="QHP261" s="224"/>
      <c r="QHQ261" s="372"/>
      <c r="QHR261" s="372"/>
      <c r="QHS261" s="333"/>
      <c r="QHT261" s="334"/>
      <c r="QHU261" s="372"/>
      <c r="QHV261" s="224"/>
      <c r="QHW261" s="224"/>
      <c r="QHX261" s="335"/>
      <c r="QHY261" s="335"/>
      <c r="QHZ261" s="224"/>
      <c r="QIA261" s="372"/>
      <c r="QIB261" s="372"/>
      <c r="QIC261" s="333"/>
      <c r="QID261" s="334"/>
      <c r="QIE261" s="372"/>
      <c r="QIF261" s="224"/>
      <c r="QIG261" s="224"/>
      <c r="QIH261" s="335"/>
      <c r="QII261" s="335"/>
      <c r="QIJ261" s="224"/>
      <c r="QIK261" s="372"/>
      <c r="QIL261" s="372"/>
      <c r="QIM261" s="333"/>
      <c r="QIN261" s="334"/>
      <c r="QIO261" s="372"/>
      <c r="QIP261" s="224"/>
      <c r="QIQ261" s="224"/>
      <c r="QIR261" s="335"/>
      <c r="QIS261" s="335"/>
      <c r="QIT261" s="224"/>
      <c r="QIU261" s="372"/>
      <c r="QIV261" s="372"/>
      <c r="QIW261" s="333"/>
      <c r="QIX261" s="334"/>
      <c r="QIY261" s="372"/>
      <c r="QIZ261" s="224"/>
      <c r="QJA261" s="224"/>
      <c r="QJB261" s="335"/>
      <c r="QJC261" s="335"/>
      <c r="QJD261" s="224"/>
      <c r="QJE261" s="372"/>
      <c r="QJF261" s="372"/>
      <c r="QJG261" s="333"/>
      <c r="QJH261" s="334"/>
      <c r="QJI261" s="372"/>
      <c r="QJJ261" s="224"/>
      <c r="QJK261" s="224"/>
      <c r="QJL261" s="335"/>
      <c r="QJM261" s="335"/>
      <c r="QJN261" s="224"/>
      <c r="QJO261" s="372"/>
      <c r="QJP261" s="372"/>
      <c r="QJQ261" s="333"/>
      <c r="QJR261" s="334"/>
      <c r="QJS261" s="372"/>
      <c r="QJT261" s="224"/>
      <c r="QJU261" s="224"/>
      <c r="QJV261" s="335"/>
      <c r="QJW261" s="335"/>
      <c r="QJX261" s="224"/>
      <c r="QJY261" s="372"/>
      <c r="QJZ261" s="372"/>
      <c r="QKA261" s="333"/>
      <c r="QKB261" s="334"/>
      <c r="QKC261" s="372"/>
      <c r="QKD261" s="224"/>
      <c r="QKE261" s="224"/>
      <c r="QKF261" s="335"/>
      <c r="QKG261" s="335"/>
      <c r="QKH261" s="224"/>
      <c r="QKI261" s="372"/>
      <c r="QKJ261" s="372"/>
      <c r="QKK261" s="333"/>
      <c r="QKL261" s="334"/>
      <c r="QKM261" s="372"/>
      <c r="QKN261" s="224"/>
      <c r="QKO261" s="224"/>
      <c r="QKP261" s="335"/>
      <c r="QKQ261" s="335"/>
      <c r="QKR261" s="224"/>
      <c r="QKS261" s="372"/>
      <c r="QKT261" s="372"/>
      <c r="QKU261" s="333"/>
      <c r="QKV261" s="334"/>
      <c r="QKW261" s="372"/>
      <c r="QKX261" s="224"/>
      <c r="QKY261" s="224"/>
      <c r="QKZ261" s="335"/>
      <c r="QLA261" s="335"/>
      <c r="QLB261" s="224"/>
      <c r="QLC261" s="372"/>
      <c r="QLD261" s="372"/>
      <c r="QLE261" s="333"/>
      <c r="QLF261" s="334"/>
      <c r="QLG261" s="372"/>
      <c r="QLH261" s="224"/>
      <c r="QLI261" s="224"/>
      <c r="QLJ261" s="335"/>
      <c r="QLK261" s="335"/>
      <c r="QLL261" s="224"/>
      <c r="QLM261" s="372"/>
      <c r="QLN261" s="372"/>
      <c r="QLO261" s="333"/>
      <c r="QLP261" s="334"/>
      <c r="QLQ261" s="372"/>
      <c r="QLR261" s="224"/>
      <c r="QLS261" s="224"/>
      <c r="QLT261" s="335"/>
      <c r="QLU261" s="335"/>
      <c r="QLV261" s="224"/>
      <c r="QLW261" s="372"/>
      <c r="QLX261" s="372"/>
      <c r="QLY261" s="333"/>
      <c r="QLZ261" s="334"/>
      <c r="QMA261" s="372"/>
      <c r="QMB261" s="224"/>
      <c r="QMC261" s="224"/>
      <c r="QMD261" s="335"/>
      <c r="QME261" s="335"/>
      <c r="QMF261" s="224"/>
      <c r="QMG261" s="372"/>
      <c r="QMH261" s="372"/>
      <c r="QMI261" s="333"/>
      <c r="QMJ261" s="334"/>
      <c r="QMK261" s="372"/>
      <c r="QML261" s="224"/>
      <c r="QMM261" s="224"/>
      <c r="QMN261" s="335"/>
      <c r="QMO261" s="335"/>
      <c r="QMP261" s="224"/>
      <c r="QMQ261" s="372"/>
      <c r="QMR261" s="372"/>
      <c r="QMS261" s="333"/>
      <c r="QMT261" s="334"/>
      <c r="QMU261" s="372"/>
      <c r="QMV261" s="224"/>
      <c r="QMW261" s="224"/>
      <c r="QMX261" s="335"/>
      <c r="QMY261" s="335"/>
      <c r="QMZ261" s="224"/>
      <c r="QNA261" s="372"/>
      <c r="QNB261" s="372"/>
      <c r="QNC261" s="333"/>
      <c r="QND261" s="334"/>
      <c r="QNE261" s="372"/>
      <c r="QNF261" s="224"/>
      <c r="QNG261" s="224"/>
      <c r="QNH261" s="335"/>
      <c r="QNI261" s="335"/>
      <c r="QNJ261" s="224"/>
      <c r="QNK261" s="372"/>
      <c r="QNL261" s="372"/>
      <c r="QNM261" s="333"/>
      <c r="QNN261" s="334"/>
      <c r="QNO261" s="372"/>
      <c r="QNP261" s="224"/>
      <c r="QNQ261" s="224"/>
      <c r="QNR261" s="335"/>
      <c r="QNS261" s="335"/>
      <c r="QNT261" s="224"/>
      <c r="QNU261" s="372"/>
      <c r="QNV261" s="372"/>
      <c r="QNW261" s="333"/>
      <c r="QNX261" s="334"/>
      <c r="QNY261" s="372"/>
      <c r="QNZ261" s="224"/>
      <c r="QOA261" s="224"/>
      <c r="QOB261" s="335"/>
      <c r="QOC261" s="335"/>
      <c r="QOD261" s="224"/>
      <c r="QOE261" s="372"/>
      <c r="QOF261" s="372"/>
      <c r="QOG261" s="333"/>
      <c r="QOH261" s="334"/>
      <c r="QOI261" s="372"/>
      <c r="QOJ261" s="224"/>
      <c r="QOK261" s="224"/>
      <c r="QOL261" s="335"/>
      <c r="QOM261" s="335"/>
      <c r="QON261" s="224"/>
      <c r="QOO261" s="372"/>
      <c r="QOP261" s="372"/>
      <c r="QOQ261" s="333"/>
      <c r="QOR261" s="334"/>
      <c r="QOS261" s="372"/>
      <c r="QOT261" s="224"/>
      <c r="QOU261" s="224"/>
      <c r="QOV261" s="335"/>
      <c r="QOW261" s="335"/>
      <c r="QOX261" s="224"/>
      <c r="QOY261" s="372"/>
      <c r="QOZ261" s="372"/>
      <c r="QPA261" s="333"/>
      <c r="QPB261" s="334"/>
      <c r="QPC261" s="372"/>
      <c r="QPD261" s="224"/>
      <c r="QPE261" s="224"/>
      <c r="QPF261" s="335"/>
      <c r="QPG261" s="335"/>
      <c r="QPH261" s="224"/>
      <c r="QPI261" s="372"/>
      <c r="QPJ261" s="372"/>
      <c r="QPK261" s="333"/>
      <c r="QPL261" s="334"/>
      <c r="QPM261" s="372"/>
      <c r="QPN261" s="224"/>
      <c r="QPO261" s="224"/>
      <c r="QPP261" s="335"/>
      <c r="QPQ261" s="335"/>
      <c r="QPR261" s="224"/>
      <c r="QPS261" s="372"/>
      <c r="QPT261" s="372"/>
      <c r="QPU261" s="333"/>
      <c r="QPV261" s="334"/>
      <c r="QPW261" s="372"/>
      <c r="QPX261" s="224"/>
      <c r="QPY261" s="224"/>
      <c r="QPZ261" s="335"/>
      <c r="QQA261" s="335"/>
      <c r="QQB261" s="224"/>
      <c r="QQC261" s="372"/>
      <c r="QQD261" s="372"/>
      <c r="QQE261" s="333"/>
      <c r="QQF261" s="334"/>
      <c r="QQG261" s="372"/>
      <c r="QQH261" s="224"/>
      <c r="QQI261" s="224"/>
      <c r="QQJ261" s="335"/>
      <c r="QQK261" s="335"/>
      <c r="QQL261" s="224"/>
      <c r="QQM261" s="372"/>
      <c r="QQN261" s="372"/>
      <c r="QQO261" s="333"/>
      <c r="QQP261" s="334"/>
      <c r="QQQ261" s="372"/>
      <c r="QQR261" s="224"/>
      <c r="QQS261" s="224"/>
      <c r="QQT261" s="335"/>
      <c r="QQU261" s="335"/>
      <c r="QQV261" s="224"/>
      <c r="QQW261" s="372"/>
      <c r="QQX261" s="372"/>
      <c r="QQY261" s="333"/>
      <c r="QQZ261" s="334"/>
      <c r="QRA261" s="372"/>
      <c r="QRB261" s="224"/>
      <c r="QRC261" s="224"/>
      <c r="QRD261" s="335"/>
      <c r="QRE261" s="335"/>
      <c r="QRF261" s="224"/>
      <c r="QRG261" s="372"/>
      <c r="QRH261" s="372"/>
      <c r="QRI261" s="333"/>
      <c r="QRJ261" s="334"/>
      <c r="QRK261" s="372"/>
      <c r="QRL261" s="224"/>
      <c r="QRM261" s="224"/>
      <c r="QRN261" s="335"/>
      <c r="QRO261" s="335"/>
      <c r="QRP261" s="224"/>
      <c r="QRQ261" s="372"/>
      <c r="QRR261" s="372"/>
      <c r="QRS261" s="333"/>
      <c r="QRT261" s="334"/>
      <c r="QRU261" s="372"/>
      <c r="QRV261" s="224"/>
      <c r="QRW261" s="224"/>
      <c r="QRX261" s="335"/>
      <c r="QRY261" s="335"/>
      <c r="QRZ261" s="224"/>
      <c r="QSA261" s="372"/>
      <c r="QSB261" s="372"/>
      <c r="QSC261" s="333"/>
      <c r="QSD261" s="334"/>
      <c r="QSE261" s="372"/>
      <c r="QSF261" s="224"/>
      <c r="QSG261" s="224"/>
      <c r="QSH261" s="335"/>
      <c r="QSI261" s="335"/>
      <c r="QSJ261" s="224"/>
      <c r="QSK261" s="372"/>
      <c r="QSL261" s="372"/>
      <c r="QSM261" s="333"/>
      <c r="QSN261" s="334"/>
      <c r="QSO261" s="372"/>
      <c r="QSP261" s="224"/>
      <c r="QSQ261" s="224"/>
      <c r="QSR261" s="335"/>
      <c r="QSS261" s="335"/>
      <c r="QST261" s="224"/>
      <c r="QSU261" s="372"/>
      <c r="QSV261" s="372"/>
      <c r="QSW261" s="333"/>
      <c r="QSX261" s="334"/>
      <c r="QSY261" s="372"/>
      <c r="QSZ261" s="224"/>
      <c r="QTA261" s="224"/>
      <c r="QTB261" s="335"/>
      <c r="QTC261" s="335"/>
      <c r="QTD261" s="224"/>
      <c r="QTE261" s="372"/>
      <c r="QTF261" s="372"/>
      <c r="QTG261" s="333"/>
      <c r="QTH261" s="334"/>
      <c r="QTI261" s="372"/>
      <c r="QTJ261" s="224"/>
      <c r="QTK261" s="224"/>
      <c r="QTL261" s="335"/>
      <c r="QTM261" s="335"/>
      <c r="QTN261" s="224"/>
      <c r="QTO261" s="372"/>
      <c r="QTP261" s="372"/>
      <c r="QTQ261" s="333"/>
      <c r="QTR261" s="334"/>
      <c r="QTS261" s="372"/>
      <c r="QTT261" s="224"/>
      <c r="QTU261" s="224"/>
      <c r="QTV261" s="335"/>
      <c r="QTW261" s="335"/>
      <c r="QTX261" s="224"/>
      <c r="QTY261" s="372"/>
      <c r="QTZ261" s="372"/>
      <c r="QUA261" s="333"/>
      <c r="QUB261" s="334"/>
      <c r="QUC261" s="372"/>
      <c r="QUD261" s="224"/>
      <c r="QUE261" s="224"/>
      <c r="QUF261" s="335"/>
      <c r="QUG261" s="335"/>
      <c r="QUH261" s="224"/>
      <c r="QUI261" s="372"/>
      <c r="QUJ261" s="372"/>
      <c r="QUK261" s="333"/>
      <c r="QUL261" s="334"/>
      <c r="QUM261" s="372"/>
      <c r="QUN261" s="224"/>
      <c r="QUO261" s="224"/>
      <c r="QUP261" s="335"/>
      <c r="QUQ261" s="335"/>
      <c r="QUR261" s="224"/>
      <c r="QUS261" s="372"/>
      <c r="QUT261" s="372"/>
      <c r="QUU261" s="333"/>
      <c r="QUV261" s="334"/>
      <c r="QUW261" s="372"/>
      <c r="QUX261" s="224"/>
      <c r="QUY261" s="224"/>
      <c r="QUZ261" s="335"/>
      <c r="QVA261" s="335"/>
      <c r="QVB261" s="224"/>
      <c r="QVC261" s="372"/>
      <c r="QVD261" s="372"/>
      <c r="QVE261" s="333"/>
      <c r="QVF261" s="334"/>
      <c r="QVG261" s="372"/>
      <c r="QVH261" s="224"/>
      <c r="QVI261" s="224"/>
      <c r="QVJ261" s="335"/>
      <c r="QVK261" s="335"/>
      <c r="QVL261" s="224"/>
      <c r="QVM261" s="372"/>
      <c r="QVN261" s="372"/>
      <c r="QVO261" s="333"/>
      <c r="QVP261" s="334"/>
      <c r="QVQ261" s="372"/>
      <c r="QVR261" s="224"/>
      <c r="QVS261" s="224"/>
      <c r="QVT261" s="335"/>
      <c r="QVU261" s="335"/>
      <c r="QVV261" s="224"/>
      <c r="QVW261" s="372"/>
      <c r="QVX261" s="372"/>
      <c r="QVY261" s="333"/>
      <c r="QVZ261" s="334"/>
      <c r="QWA261" s="372"/>
      <c r="QWB261" s="224"/>
      <c r="QWC261" s="224"/>
      <c r="QWD261" s="335"/>
      <c r="QWE261" s="335"/>
      <c r="QWF261" s="224"/>
      <c r="QWG261" s="372"/>
      <c r="QWH261" s="372"/>
      <c r="QWI261" s="333"/>
      <c r="QWJ261" s="334"/>
      <c r="QWK261" s="372"/>
      <c r="QWL261" s="224"/>
      <c r="QWM261" s="224"/>
      <c r="QWN261" s="335"/>
      <c r="QWO261" s="335"/>
      <c r="QWP261" s="224"/>
      <c r="QWQ261" s="372"/>
      <c r="QWR261" s="372"/>
      <c r="QWS261" s="333"/>
      <c r="QWT261" s="334"/>
      <c r="QWU261" s="372"/>
      <c r="QWV261" s="224"/>
      <c r="QWW261" s="224"/>
      <c r="QWX261" s="335"/>
      <c r="QWY261" s="335"/>
      <c r="QWZ261" s="224"/>
      <c r="QXA261" s="372"/>
      <c r="QXB261" s="372"/>
      <c r="QXC261" s="333"/>
      <c r="QXD261" s="334"/>
      <c r="QXE261" s="372"/>
      <c r="QXF261" s="224"/>
      <c r="QXG261" s="224"/>
      <c r="QXH261" s="335"/>
      <c r="QXI261" s="335"/>
      <c r="QXJ261" s="224"/>
      <c r="QXK261" s="372"/>
      <c r="QXL261" s="372"/>
      <c r="QXM261" s="333"/>
      <c r="QXN261" s="334"/>
      <c r="QXO261" s="372"/>
      <c r="QXP261" s="224"/>
      <c r="QXQ261" s="224"/>
      <c r="QXR261" s="335"/>
      <c r="QXS261" s="335"/>
      <c r="QXT261" s="224"/>
      <c r="QXU261" s="372"/>
      <c r="QXV261" s="372"/>
      <c r="QXW261" s="333"/>
      <c r="QXX261" s="334"/>
      <c r="QXY261" s="372"/>
      <c r="QXZ261" s="224"/>
      <c r="QYA261" s="224"/>
      <c r="QYB261" s="335"/>
      <c r="QYC261" s="335"/>
      <c r="QYD261" s="224"/>
      <c r="QYE261" s="372"/>
      <c r="QYF261" s="372"/>
      <c r="QYG261" s="333"/>
      <c r="QYH261" s="334"/>
      <c r="QYI261" s="372"/>
      <c r="QYJ261" s="224"/>
      <c r="QYK261" s="224"/>
      <c r="QYL261" s="335"/>
      <c r="QYM261" s="335"/>
      <c r="QYN261" s="224"/>
      <c r="QYO261" s="372"/>
      <c r="QYP261" s="372"/>
      <c r="QYQ261" s="333"/>
      <c r="QYR261" s="334"/>
      <c r="QYS261" s="372"/>
      <c r="QYT261" s="224"/>
      <c r="QYU261" s="224"/>
      <c r="QYV261" s="335"/>
      <c r="QYW261" s="335"/>
      <c r="QYX261" s="224"/>
      <c r="QYY261" s="372"/>
      <c r="QYZ261" s="372"/>
      <c r="QZA261" s="333"/>
      <c r="QZB261" s="334"/>
      <c r="QZC261" s="372"/>
      <c r="QZD261" s="224"/>
      <c r="QZE261" s="224"/>
      <c r="QZF261" s="335"/>
      <c r="QZG261" s="335"/>
      <c r="QZH261" s="224"/>
      <c r="QZI261" s="372"/>
      <c r="QZJ261" s="372"/>
      <c r="QZK261" s="333"/>
      <c r="QZL261" s="334"/>
      <c r="QZM261" s="372"/>
      <c r="QZN261" s="224"/>
      <c r="QZO261" s="224"/>
      <c r="QZP261" s="335"/>
      <c r="QZQ261" s="335"/>
      <c r="QZR261" s="224"/>
      <c r="QZS261" s="372"/>
      <c r="QZT261" s="372"/>
      <c r="QZU261" s="333"/>
      <c r="QZV261" s="334"/>
      <c r="QZW261" s="372"/>
      <c r="QZX261" s="224"/>
      <c r="QZY261" s="224"/>
      <c r="QZZ261" s="335"/>
      <c r="RAA261" s="335"/>
      <c r="RAB261" s="224"/>
      <c r="RAC261" s="372"/>
      <c r="RAD261" s="372"/>
      <c r="RAE261" s="333"/>
      <c r="RAF261" s="334"/>
      <c r="RAG261" s="372"/>
      <c r="RAH261" s="224"/>
      <c r="RAI261" s="224"/>
      <c r="RAJ261" s="335"/>
      <c r="RAK261" s="335"/>
      <c r="RAL261" s="224"/>
      <c r="RAM261" s="372"/>
      <c r="RAN261" s="372"/>
      <c r="RAO261" s="333"/>
      <c r="RAP261" s="334"/>
      <c r="RAQ261" s="372"/>
      <c r="RAR261" s="224"/>
      <c r="RAS261" s="224"/>
      <c r="RAT261" s="335"/>
      <c r="RAU261" s="335"/>
      <c r="RAV261" s="224"/>
      <c r="RAW261" s="372"/>
      <c r="RAX261" s="372"/>
      <c r="RAY261" s="333"/>
      <c r="RAZ261" s="334"/>
      <c r="RBA261" s="372"/>
      <c r="RBB261" s="224"/>
      <c r="RBC261" s="224"/>
      <c r="RBD261" s="335"/>
      <c r="RBE261" s="335"/>
      <c r="RBF261" s="224"/>
      <c r="RBG261" s="372"/>
      <c r="RBH261" s="372"/>
      <c r="RBI261" s="333"/>
      <c r="RBJ261" s="334"/>
      <c r="RBK261" s="372"/>
      <c r="RBL261" s="224"/>
      <c r="RBM261" s="224"/>
      <c r="RBN261" s="335"/>
      <c r="RBO261" s="335"/>
      <c r="RBP261" s="224"/>
      <c r="RBQ261" s="372"/>
      <c r="RBR261" s="372"/>
      <c r="RBS261" s="333"/>
      <c r="RBT261" s="334"/>
      <c r="RBU261" s="372"/>
      <c r="RBV261" s="224"/>
      <c r="RBW261" s="224"/>
      <c r="RBX261" s="335"/>
      <c r="RBY261" s="335"/>
      <c r="RBZ261" s="224"/>
      <c r="RCA261" s="372"/>
      <c r="RCB261" s="372"/>
      <c r="RCC261" s="333"/>
      <c r="RCD261" s="334"/>
      <c r="RCE261" s="372"/>
      <c r="RCF261" s="224"/>
      <c r="RCG261" s="224"/>
      <c r="RCH261" s="335"/>
      <c r="RCI261" s="335"/>
      <c r="RCJ261" s="224"/>
      <c r="RCK261" s="372"/>
      <c r="RCL261" s="372"/>
      <c r="RCM261" s="333"/>
      <c r="RCN261" s="334"/>
      <c r="RCO261" s="372"/>
      <c r="RCP261" s="224"/>
      <c r="RCQ261" s="224"/>
      <c r="RCR261" s="335"/>
      <c r="RCS261" s="335"/>
      <c r="RCT261" s="224"/>
      <c r="RCU261" s="372"/>
      <c r="RCV261" s="372"/>
      <c r="RCW261" s="333"/>
      <c r="RCX261" s="334"/>
      <c r="RCY261" s="372"/>
      <c r="RCZ261" s="224"/>
      <c r="RDA261" s="224"/>
      <c r="RDB261" s="335"/>
      <c r="RDC261" s="335"/>
      <c r="RDD261" s="224"/>
      <c r="RDE261" s="372"/>
      <c r="RDF261" s="372"/>
      <c r="RDG261" s="333"/>
      <c r="RDH261" s="334"/>
      <c r="RDI261" s="372"/>
      <c r="RDJ261" s="224"/>
      <c r="RDK261" s="224"/>
      <c r="RDL261" s="335"/>
      <c r="RDM261" s="335"/>
      <c r="RDN261" s="224"/>
      <c r="RDO261" s="372"/>
      <c r="RDP261" s="372"/>
      <c r="RDQ261" s="333"/>
      <c r="RDR261" s="334"/>
      <c r="RDS261" s="372"/>
      <c r="RDT261" s="224"/>
      <c r="RDU261" s="224"/>
      <c r="RDV261" s="335"/>
      <c r="RDW261" s="335"/>
      <c r="RDX261" s="224"/>
      <c r="RDY261" s="372"/>
      <c r="RDZ261" s="372"/>
      <c r="REA261" s="333"/>
      <c r="REB261" s="334"/>
      <c r="REC261" s="372"/>
      <c r="RED261" s="224"/>
      <c r="REE261" s="224"/>
      <c r="REF261" s="335"/>
      <c r="REG261" s="335"/>
      <c r="REH261" s="224"/>
      <c r="REI261" s="372"/>
      <c r="REJ261" s="372"/>
      <c r="REK261" s="333"/>
      <c r="REL261" s="334"/>
      <c r="REM261" s="372"/>
      <c r="REN261" s="224"/>
      <c r="REO261" s="224"/>
      <c r="REP261" s="335"/>
      <c r="REQ261" s="335"/>
      <c r="RER261" s="224"/>
      <c r="RES261" s="372"/>
      <c r="RET261" s="372"/>
      <c r="REU261" s="333"/>
      <c r="REV261" s="334"/>
      <c r="REW261" s="372"/>
      <c r="REX261" s="224"/>
      <c r="REY261" s="224"/>
      <c r="REZ261" s="335"/>
      <c r="RFA261" s="335"/>
      <c r="RFB261" s="224"/>
      <c r="RFC261" s="372"/>
      <c r="RFD261" s="372"/>
      <c r="RFE261" s="333"/>
      <c r="RFF261" s="334"/>
      <c r="RFG261" s="372"/>
      <c r="RFH261" s="224"/>
      <c r="RFI261" s="224"/>
      <c r="RFJ261" s="335"/>
      <c r="RFK261" s="335"/>
      <c r="RFL261" s="224"/>
      <c r="RFM261" s="372"/>
      <c r="RFN261" s="372"/>
      <c r="RFO261" s="333"/>
      <c r="RFP261" s="334"/>
      <c r="RFQ261" s="372"/>
      <c r="RFR261" s="224"/>
      <c r="RFS261" s="224"/>
      <c r="RFT261" s="335"/>
      <c r="RFU261" s="335"/>
      <c r="RFV261" s="224"/>
      <c r="RFW261" s="372"/>
      <c r="RFX261" s="372"/>
      <c r="RFY261" s="333"/>
      <c r="RFZ261" s="334"/>
      <c r="RGA261" s="372"/>
      <c r="RGB261" s="224"/>
      <c r="RGC261" s="224"/>
      <c r="RGD261" s="335"/>
      <c r="RGE261" s="335"/>
      <c r="RGF261" s="224"/>
      <c r="RGG261" s="372"/>
      <c r="RGH261" s="372"/>
      <c r="RGI261" s="333"/>
      <c r="RGJ261" s="334"/>
      <c r="RGK261" s="372"/>
      <c r="RGL261" s="224"/>
      <c r="RGM261" s="224"/>
      <c r="RGN261" s="335"/>
      <c r="RGO261" s="335"/>
      <c r="RGP261" s="224"/>
      <c r="RGQ261" s="372"/>
      <c r="RGR261" s="372"/>
      <c r="RGS261" s="333"/>
      <c r="RGT261" s="334"/>
      <c r="RGU261" s="372"/>
      <c r="RGV261" s="224"/>
      <c r="RGW261" s="224"/>
      <c r="RGX261" s="335"/>
      <c r="RGY261" s="335"/>
      <c r="RGZ261" s="224"/>
      <c r="RHA261" s="372"/>
      <c r="RHB261" s="372"/>
      <c r="RHC261" s="333"/>
      <c r="RHD261" s="334"/>
      <c r="RHE261" s="372"/>
      <c r="RHF261" s="224"/>
      <c r="RHG261" s="224"/>
      <c r="RHH261" s="335"/>
      <c r="RHI261" s="335"/>
      <c r="RHJ261" s="224"/>
      <c r="RHK261" s="372"/>
      <c r="RHL261" s="372"/>
      <c r="RHM261" s="333"/>
      <c r="RHN261" s="334"/>
      <c r="RHO261" s="372"/>
      <c r="RHP261" s="224"/>
      <c r="RHQ261" s="224"/>
      <c r="RHR261" s="335"/>
      <c r="RHS261" s="335"/>
      <c r="RHT261" s="224"/>
      <c r="RHU261" s="372"/>
      <c r="RHV261" s="372"/>
      <c r="RHW261" s="333"/>
      <c r="RHX261" s="334"/>
      <c r="RHY261" s="372"/>
      <c r="RHZ261" s="224"/>
      <c r="RIA261" s="224"/>
      <c r="RIB261" s="335"/>
      <c r="RIC261" s="335"/>
      <c r="RID261" s="224"/>
      <c r="RIE261" s="372"/>
      <c r="RIF261" s="372"/>
      <c r="RIG261" s="333"/>
      <c r="RIH261" s="334"/>
      <c r="RII261" s="372"/>
      <c r="RIJ261" s="224"/>
      <c r="RIK261" s="224"/>
      <c r="RIL261" s="335"/>
      <c r="RIM261" s="335"/>
      <c r="RIN261" s="224"/>
      <c r="RIO261" s="372"/>
      <c r="RIP261" s="372"/>
      <c r="RIQ261" s="333"/>
      <c r="RIR261" s="334"/>
      <c r="RIS261" s="372"/>
      <c r="RIT261" s="224"/>
      <c r="RIU261" s="224"/>
      <c r="RIV261" s="335"/>
      <c r="RIW261" s="335"/>
      <c r="RIX261" s="224"/>
      <c r="RIY261" s="372"/>
      <c r="RIZ261" s="372"/>
      <c r="RJA261" s="333"/>
      <c r="RJB261" s="334"/>
      <c r="RJC261" s="372"/>
      <c r="RJD261" s="224"/>
      <c r="RJE261" s="224"/>
      <c r="RJF261" s="335"/>
      <c r="RJG261" s="335"/>
      <c r="RJH261" s="224"/>
      <c r="RJI261" s="372"/>
      <c r="RJJ261" s="372"/>
      <c r="RJK261" s="333"/>
      <c r="RJL261" s="334"/>
      <c r="RJM261" s="372"/>
      <c r="RJN261" s="224"/>
      <c r="RJO261" s="224"/>
      <c r="RJP261" s="335"/>
      <c r="RJQ261" s="335"/>
      <c r="RJR261" s="224"/>
      <c r="RJS261" s="372"/>
      <c r="RJT261" s="372"/>
      <c r="RJU261" s="333"/>
      <c r="RJV261" s="334"/>
      <c r="RJW261" s="372"/>
      <c r="RJX261" s="224"/>
      <c r="RJY261" s="224"/>
      <c r="RJZ261" s="335"/>
      <c r="RKA261" s="335"/>
      <c r="RKB261" s="224"/>
      <c r="RKC261" s="372"/>
      <c r="RKD261" s="372"/>
      <c r="RKE261" s="333"/>
      <c r="RKF261" s="334"/>
      <c r="RKG261" s="372"/>
      <c r="RKH261" s="224"/>
      <c r="RKI261" s="224"/>
      <c r="RKJ261" s="335"/>
      <c r="RKK261" s="335"/>
      <c r="RKL261" s="224"/>
      <c r="RKM261" s="372"/>
      <c r="RKN261" s="372"/>
      <c r="RKO261" s="333"/>
      <c r="RKP261" s="334"/>
      <c r="RKQ261" s="372"/>
      <c r="RKR261" s="224"/>
      <c r="RKS261" s="224"/>
      <c r="RKT261" s="335"/>
      <c r="RKU261" s="335"/>
      <c r="RKV261" s="224"/>
      <c r="RKW261" s="372"/>
      <c r="RKX261" s="372"/>
      <c r="RKY261" s="333"/>
      <c r="RKZ261" s="334"/>
      <c r="RLA261" s="372"/>
      <c r="RLB261" s="224"/>
      <c r="RLC261" s="224"/>
      <c r="RLD261" s="335"/>
      <c r="RLE261" s="335"/>
      <c r="RLF261" s="224"/>
      <c r="RLG261" s="372"/>
      <c r="RLH261" s="372"/>
      <c r="RLI261" s="333"/>
      <c r="RLJ261" s="334"/>
      <c r="RLK261" s="372"/>
      <c r="RLL261" s="224"/>
      <c r="RLM261" s="224"/>
      <c r="RLN261" s="335"/>
      <c r="RLO261" s="335"/>
      <c r="RLP261" s="224"/>
      <c r="RLQ261" s="372"/>
      <c r="RLR261" s="372"/>
      <c r="RLS261" s="333"/>
      <c r="RLT261" s="334"/>
      <c r="RLU261" s="372"/>
      <c r="RLV261" s="224"/>
      <c r="RLW261" s="224"/>
      <c r="RLX261" s="335"/>
      <c r="RLY261" s="335"/>
      <c r="RLZ261" s="224"/>
      <c r="RMA261" s="372"/>
      <c r="RMB261" s="372"/>
      <c r="RMC261" s="333"/>
      <c r="RMD261" s="334"/>
      <c r="RME261" s="372"/>
      <c r="RMF261" s="224"/>
      <c r="RMG261" s="224"/>
      <c r="RMH261" s="335"/>
      <c r="RMI261" s="335"/>
      <c r="RMJ261" s="224"/>
      <c r="RMK261" s="372"/>
      <c r="RML261" s="372"/>
      <c r="RMM261" s="333"/>
      <c r="RMN261" s="334"/>
      <c r="RMO261" s="372"/>
      <c r="RMP261" s="224"/>
      <c r="RMQ261" s="224"/>
      <c r="RMR261" s="335"/>
      <c r="RMS261" s="335"/>
      <c r="RMT261" s="224"/>
      <c r="RMU261" s="372"/>
      <c r="RMV261" s="372"/>
      <c r="RMW261" s="333"/>
      <c r="RMX261" s="334"/>
      <c r="RMY261" s="372"/>
      <c r="RMZ261" s="224"/>
      <c r="RNA261" s="224"/>
      <c r="RNB261" s="335"/>
      <c r="RNC261" s="335"/>
      <c r="RND261" s="224"/>
      <c r="RNE261" s="372"/>
      <c r="RNF261" s="372"/>
      <c r="RNG261" s="333"/>
      <c r="RNH261" s="334"/>
      <c r="RNI261" s="372"/>
      <c r="RNJ261" s="224"/>
      <c r="RNK261" s="224"/>
      <c r="RNL261" s="335"/>
      <c r="RNM261" s="335"/>
      <c r="RNN261" s="224"/>
      <c r="RNO261" s="372"/>
      <c r="RNP261" s="372"/>
      <c r="RNQ261" s="333"/>
      <c r="RNR261" s="334"/>
      <c r="RNS261" s="372"/>
      <c r="RNT261" s="224"/>
      <c r="RNU261" s="224"/>
      <c r="RNV261" s="335"/>
      <c r="RNW261" s="335"/>
      <c r="RNX261" s="224"/>
      <c r="RNY261" s="372"/>
      <c r="RNZ261" s="372"/>
      <c r="ROA261" s="333"/>
      <c r="ROB261" s="334"/>
      <c r="ROC261" s="372"/>
      <c r="ROD261" s="224"/>
      <c r="ROE261" s="224"/>
      <c r="ROF261" s="335"/>
      <c r="ROG261" s="335"/>
      <c r="ROH261" s="224"/>
      <c r="ROI261" s="372"/>
      <c r="ROJ261" s="372"/>
      <c r="ROK261" s="333"/>
      <c r="ROL261" s="334"/>
      <c r="ROM261" s="372"/>
      <c r="RON261" s="224"/>
      <c r="ROO261" s="224"/>
      <c r="ROP261" s="335"/>
      <c r="ROQ261" s="335"/>
      <c r="ROR261" s="224"/>
      <c r="ROS261" s="372"/>
      <c r="ROT261" s="372"/>
      <c r="ROU261" s="333"/>
      <c r="ROV261" s="334"/>
      <c r="ROW261" s="372"/>
      <c r="ROX261" s="224"/>
      <c r="ROY261" s="224"/>
      <c r="ROZ261" s="335"/>
      <c r="RPA261" s="335"/>
      <c r="RPB261" s="224"/>
      <c r="RPC261" s="372"/>
      <c r="RPD261" s="372"/>
      <c r="RPE261" s="333"/>
      <c r="RPF261" s="334"/>
      <c r="RPG261" s="372"/>
      <c r="RPH261" s="224"/>
      <c r="RPI261" s="224"/>
      <c r="RPJ261" s="335"/>
      <c r="RPK261" s="335"/>
      <c r="RPL261" s="224"/>
      <c r="RPM261" s="372"/>
      <c r="RPN261" s="372"/>
      <c r="RPO261" s="333"/>
      <c r="RPP261" s="334"/>
      <c r="RPQ261" s="372"/>
      <c r="RPR261" s="224"/>
      <c r="RPS261" s="224"/>
      <c r="RPT261" s="335"/>
      <c r="RPU261" s="335"/>
      <c r="RPV261" s="224"/>
      <c r="RPW261" s="372"/>
      <c r="RPX261" s="372"/>
      <c r="RPY261" s="333"/>
      <c r="RPZ261" s="334"/>
      <c r="RQA261" s="372"/>
      <c r="RQB261" s="224"/>
      <c r="RQC261" s="224"/>
      <c r="RQD261" s="335"/>
      <c r="RQE261" s="335"/>
      <c r="RQF261" s="224"/>
      <c r="RQG261" s="372"/>
      <c r="RQH261" s="372"/>
      <c r="RQI261" s="333"/>
      <c r="RQJ261" s="334"/>
      <c r="RQK261" s="372"/>
      <c r="RQL261" s="224"/>
      <c r="RQM261" s="224"/>
      <c r="RQN261" s="335"/>
      <c r="RQO261" s="335"/>
      <c r="RQP261" s="224"/>
      <c r="RQQ261" s="372"/>
      <c r="RQR261" s="372"/>
      <c r="RQS261" s="333"/>
      <c r="RQT261" s="334"/>
      <c r="RQU261" s="372"/>
      <c r="RQV261" s="224"/>
      <c r="RQW261" s="224"/>
      <c r="RQX261" s="335"/>
      <c r="RQY261" s="335"/>
      <c r="RQZ261" s="224"/>
      <c r="RRA261" s="372"/>
      <c r="RRB261" s="372"/>
      <c r="RRC261" s="333"/>
      <c r="RRD261" s="334"/>
      <c r="RRE261" s="372"/>
      <c r="RRF261" s="224"/>
      <c r="RRG261" s="224"/>
      <c r="RRH261" s="335"/>
      <c r="RRI261" s="335"/>
      <c r="RRJ261" s="224"/>
      <c r="RRK261" s="372"/>
      <c r="RRL261" s="372"/>
      <c r="RRM261" s="333"/>
      <c r="RRN261" s="334"/>
      <c r="RRO261" s="372"/>
      <c r="RRP261" s="224"/>
      <c r="RRQ261" s="224"/>
      <c r="RRR261" s="335"/>
      <c r="RRS261" s="335"/>
      <c r="RRT261" s="224"/>
      <c r="RRU261" s="372"/>
      <c r="RRV261" s="372"/>
      <c r="RRW261" s="333"/>
      <c r="RRX261" s="334"/>
      <c r="RRY261" s="372"/>
      <c r="RRZ261" s="224"/>
      <c r="RSA261" s="224"/>
      <c r="RSB261" s="335"/>
      <c r="RSC261" s="335"/>
      <c r="RSD261" s="224"/>
      <c r="RSE261" s="372"/>
      <c r="RSF261" s="372"/>
      <c r="RSG261" s="333"/>
      <c r="RSH261" s="334"/>
      <c r="RSI261" s="372"/>
      <c r="RSJ261" s="224"/>
      <c r="RSK261" s="224"/>
      <c r="RSL261" s="335"/>
      <c r="RSM261" s="335"/>
      <c r="RSN261" s="224"/>
      <c r="RSO261" s="372"/>
      <c r="RSP261" s="372"/>
      <c r="RSQ261" s="333"/>
      <c r="RSR261" s="334"/>
      <c r="RSS261" s="372"/>
      <c r="RST261" s="224"/>
      <c r="RSU261" s="224"/>
      <c r="RSV261" s="335"/>
      <c r="RSW261" s="335"/>
      <c r="RSX261" s="224"/>
      <c r="RSY261" s="372"/>
      <c r="RSZ261" s="372"/>
      <c r="RTA261" s="333"/>
      <c r="RTB261" s="334"/>
      <c r="RTC261" s="372"/>
      <c r="RTD261" s="224"/>
      <c r="RTE261" s="224"/>
      <c r="RTF261" s="335"/>
      <c r="RTG261" s="335"/>
      <c r="RTH261" s="224"/>
      <c r="RTI261" s="372"/>
      <c r="RTJ261" s="372"/>
      <c r="RTK261" s="333"/>
      <c r="RTL261" s="334"/>
      <c r="RTM261" s="372"/>
      <c r="RTN261" s="224"/>
      <c r="RTO261" s="224"/>
      <c r="RTP261" s="335"/>
      <c r="RTQ261" s="335"/>
      <c r="RTR261" s="224"/>
      <c r="RTS261" s="372"/>
      <c r="RTT261" s="372"/>
      <c r="RTU261" s="333"/>
      <c r="RTV261" s="334"/>
      <c r="RTW261" s="372"/>
      <c r="RTX261" s="224"/>
      <c r="RTY261" s="224"/>
      <c r="RTZ261" s="335"/>
      <c r="RUA261" s="335"/>
      <c r="RUB261" s="224"/>
      <c r="RUC261" s="372"/>
      <c r="RUD261" s="372"/>
      <c r="RUE261" s="333"/>
      <c r="RUF261" s="334"/>
      <c r="RUG261" s="372"/>
      <c r="RUH261" s="224"/>
      <c r="RUI261" s="224"/>
      <c r="RUJ261" s="335"/>
      <c r="RUK261" s="335"/>
      <c r="RUL261" s="224"/>
      <c r="RUM261" s="372"/>
      <c r="RUN261" s="372"/>
      <c r="RUO261" s="333"/>
      <c r="RUP261" s="334"/>
      <c r="RUQ261" s="372"/>
      <c r="RUR261" s="224"/>
      <c r="RUS261" s="224"/>
      <c r="RUT261" s="335"/>
      <c r="RUU261" s="335"/>
      <c r="RUV261" s="224"/>
      <c r="RUW261" s="372"/>
      <c r="RUX261" s="372"/>
      <c r="RUY261" s="333"/>
      <c r="RUZ261" s="334"/>
      <c r="RVA261" s="372"/>
      <c r="RVB261" s="224"/>
      <c r="RVC261" s="224"/>
      <c r="RVD261" s="335"/>
      <c r="RVE261" s="335"/>
      <c r="RVF261" s="224"/>
      <c r="RVG261" s="372"/>
      <c r="RVH261" s="372"/>
      <c r="RVI261" s="333"/>
      <c r="RVJ261" s="334"/>
      <c r="RVK261" s="372"/>
      <c r="RVL261" s="224"/>
      <c r="RVM261" s="224"/>
      <c r="RVN261" s="335"/>
      <c r="RVO261" s="335"/>
      <c r="RVP261" s="224"/>
      <c r="RVQ261" s="372"/>
      <c r="RVR261" s="372"/>
      <c r="RVS261" s="333"/>
      <c r="RVT261" s="334"/>
      <c r="RVU261" s="372"/>
      <c r="RVV261" s="224"/>
      <c r="RVW261" s="224"/>
      <c r="RVX261" s="335"/>
      <c r="RVY261" s="335"/>
      <c r="RVZ261" s="224"/>
      <c r="RWA261" s="372"/>
      <c r="RWB261" s="372"/>
      <c r="RWC261" s="333"/>
      <c r="RWD261" s="334"/>
      <c r="RWE261" s="372"/>
      <c r="RWF261" s="224"/>
      <c r="RWG261" s="224"/>
      <c r="RWH261" s="335"/>
      <c r="RWI261" s="335"/>
      <c r="RWJ261" s="224"/>
      <c r="RWK261" s="372"/>
      <c r="RWL261" s="372"/>
      <c r="RWM261" s="333"/>
      <c r="RWN261" s="334"/>
      <c r="RWO261" s="372"/>
      <c r="RWP261" s="224"/>
      <c r="RWQ261" s="224"/>
      <c r="RWR261" s="335"/>
      <c r="RWS261" s="335"/>
      <c r="RWT261" s="224"/>
      <c r="RWU261" s="372"/>
      <c r="RWV261" s="372"/>
      <c r="RWW261" s="333"/>
      <c r="RWX261" s="334"/>
      <c r="RWY261" s="372"/>
      <c r="RWZ261" s="224"/>
      <c r="RXA261" s="224"/>
      <c r="RXB261" s="335"/>
      <c r="RXC261" s="335"/>
      <c r="RXD261" s="224"/>
      <c r="RXE261" s="372"/>
      <c r="RXF261" s="372"/>
      <c r="RXG261" s="333"/>
      <c r="RXH261" s="334"/>
      <c r="RXI261" s="372"/>
      <c r="RXJ261" s="224"/>
      <c r="RXK261" s="224"/>
      <c r="RXL261" s="335"/>
      <c r="RXM261" s="335"/>
      <c r="RXN261" s="224"/>
      <c r="RXO261" s="372"/>
      <c r="RXP261" s="372"/>
      <c r="RXQ261" s="333"/>
      <c r="RXR261" s="334"/>
      <c r="RXS261" s="372"/>
      <c r="RXT261" s="224"/>
      <c r="RXU261" s="224"/>
      <c r="RXV261" s="335"/>
      <c r="RXW261" s="335"/>
      <c r="RXX261" s="224"/>
      <c r="RXY261" s="372"/>
      <c r="RXZ261" s="372"/>
      <c r="RYA261" s="333"/>
      <c r="RYB261" s="334"/>
      <c r="RYC261" s="372"/>
      <c r="RYD261" s="224"/>
      <c r="RYE261" s="224"/>
      <c r="RYF261" s="335"/>
      <c r="RYG261" s="335"/>
      <c r="RYH261" s="224"/>
      <c r="RYI261" s="372"/>
      <c r="RYJ261" s="372"/>
      <c r="RYK261" s="333"/>
      <c r="RYL261" s="334"/>
      <c r="RYM261" s="372"/>
      <c r="RYN261" s="224"/>
      <c r="RYO261" s="224"/>
      <c r="RYP261" s="335"/>
      <c r="RYQ261" s="335"/>
      <c r="RYR261" s="224"/>
      <c r="RYS261" s="372"/>
      <c r="RYT261" s="372"/>
      <c r="RYU261" s="333"/>
      <c r="RYV261" s="334"/>
      <c r="RYW261" s="372"/>
      <c r="RYX261" s="224"/>
      <c r="RYY261" s="224"/>
      <c r="RYZ261" s="335"/>
      <c r="RZA261" s="335"/>
      <c r="RZB261" s="224"/>
      <c r="RZC261" s="372"/>
      <c r="RZD261" s="372"/>
      <c r="RZE261" s="333"/>
      <c r="RZF261" s="334"/>
      <c r="RZG261" s="372"/>
      <c r="RZH261" s="224"/>
      <c r="RZI261" s="224"/>
      <c r="RZJ261" s="335"/>
      <c r="RZK261" s="335"/>
      <c r="RZL261" s="224"/>
      <c r="RZM261" s="372"/>
      <c r="RZN261" s="372"/>
      <c r="RZO261" s="333"/>
      <c r="RZP261" s="334"/>
      <c r="RZQ261" s="372"/>
      <c r="RZR261" s="224"/>
      <c r="RZS261" s="224"/>
      <c r="RZT261" s="335"/>
      <c r="RZU261" s="335"/>
      <c r="RZV261" s="224"/>
      <c r="RZW261" s="372"/>
      <c r="RZX261" s="372"/>
      <c r="RZY261" s="333"/>
      <c r="RZZ261" s="334"/>
      <c r="SAA261" s="372"/>
      <c r="SAB261" s="224"/>
      <c r="SAC261" s="224"/>
      <c r="SAD261" s="335"/>
      <c r="SAE261" s="335"/>
      <c r="SAF261" s="224"/>
      <c r="SAG261" s="372"/>
      <c r="SAH261" s="372"/>
      <c r="SAI261" s="333"/>
      <c r="SAJ261" s="334"/>
      <c r="SAK261" s="372"/>
      <c r="SAL261" s="224"/>
      <c r="SAM261" s="224"/>
      <c r="SAN261" s="335"/>
      <c r="SAO261" s="335"/>
      <c r="SAP261" s="224"/>
      <c r="SAQ261" s="372"/>
      <c r="SAR261" s="372"/>
      <c r="SAS261" s="333"/>
      <c r="SAT261" s="334"/>
      <c r="SAU261" s="372"/>
      <c r="SAV261" s="224"/>
      <c r="SAW261" s="224"/>
      <c r="SAX261" s="335"/>
      <c r="SAY261" s="335"/>
      <c r="SAZ261" s="224"/>
      <c r="SBA261" s="372"/>
      <c r="SBB261" s="372"/>
      <c r="SBC261" s="333"/>
      <c r="SBD261" s="334"/>
      <c r="SBE261" s="372"/>
      <c r="SBF261" s="224"/>
      <c r="SBG261" s="224"/>
      <c r="SBH261" s="335"/>
      <c r="SBI261" s="335"/>
      <c r="SBJ261" s="224"/>
      <c r="SBK261" s="372"/>
      <c r="SBL261" s="372"/>
      <c r="SBM261" s="333"/>
      <c r="SBN261" s="334"/>
      <c r="SBO261" s="372"/>
      <c r="SBP261" s="224"/>
      <c r="SBQ261" s="224"/>
      <c r="SBR261" s="335"/>
      <c r="SBS261" s="335"/>
      <c r="SBT261" s="224"/>
      <c r="SBU261" s="372"/>
      <c r="SBV261" s="372"/>
      <c r="SBW261" s="333"/>
      <c r="SBX261" s="334"/>
      <c r="SBY261" s="372"/>
      <c r="SBZ261" s="224"/>
      <c r="SCA261" s="224"/>
      <c r="SCB261" s="335"/>
      <c r="SCC261" s="335"/>
      <c r="SCD261" s="224"/>
      <c r="SCE261" s="372"/>
      <c r="SCF261" s="372"/>
      <c r="SCG261" s="333"/>
      <c r="SCH261" s="334"/>
      <c r="SCI261" s="372"/>
      <c r="SCJ261" s="224"/>
      <c r="SCK261" s="224"/>
      <c r="SCL261" s="335"/>
      <c r="SCM261" s="335"/>
      <c r="SCN261" s="224"/>
      <c r="SCO261" s="372"/>
      <c r="SCP261" s="372"/>
      <c r="SCQ261" s="333"/>
      <c r="SCR261" s="334"/>
      <c r="SCS261" s="372"/>
      <c r="SCT261" s="224"/>
      <c r="SCU261" s="224"/>
      <c r="SCV261" s="335"/>
      <c r="SCW261" s="335"/>
      <c r="SCX261" s="224"/>
      <c r="SCY261" s="372"/>
      <c r="SCZ261" s="372"/>
      <c r="SDA261" s="333"/>
      <c r="SDB261" s="334"/>
      <c r="SDC261" s="372"/>
      <c r="SDD261" s="224"/>
      <c r="SDE261" s="224"/>
      <c r="SDF261" s="335"/>
      <c r="SDG261" s="335"/>
      <c r="SDH261" s="224"/>
      <c r="SDI261" s="372"/>
      <c r="SDJ261" s="372"/>
      <c r="SDK261" s="333"/>
      <c r="SDL261" s="334"/>
      <c r="SDM261" s="372"/>
      <c r="SDN261" s="224"/>
      <c r="SDO261" s="224"/>
      <c r="SDP261" s="335"/>
      <c r="SDQ261" s="335"/>
      <c r="SDR261" s="224"/>
      <c r="SDS261" s="372"/>
      <c r="SDT261" s="372"/>
      <c r="SDU261" s="333"/>
      <c r="SDV261" s="334"/>
      <c r="SDW261" s="372"/>
      <c r="SDX261" s="224"/>
      <c r="SDY261" s="224"/>
      <c r="SDZ261" s="335"/>
      <c r="SEA261" s="335"/>
      <c r="SEB261" s="224"/>
      <c r="SEC261" s="372"/>
      <c r="SED261" s="372"/>
      <c r="SEE261" s="333"/>
      <c r="SEF261" s="334"/>
      <c r="SEG261" s="372"/>
      <c r="SEH261" s="224"/>
      <c r="SEI261" s="224"/>
      <c r="SEJ261" s="335"/>
      <c r="SEK261" s="335"/>
      <c r="SEL261" s="224"/>
      <c r="SEM261" s="372"/>
      <c r="SEN261" s="372"/>
      <c r="SEO261" s="333"/>
      <c r="SEP261" s="334"/>
      <c r="SEQ261" s="372"/>
      <c r="SER261" s="224"/>
      <c r="SES261" s="224"/>
      <c r="SET261" s="335"/>
      <c r="SEU261" s="335"/>
      <c r="SEV261" s="224"/>
      <c r="SEW261" s="372"/>
      <c r="SEX261" s="372"/>
      <c r="SEY261" s="333"/>
      <c r="SEZ261" s="334"/>
      <c r="SFA261" s="372"/>
      <c r="SFB261" s="224"/>
      <c r="SFC261" s="224"/>
      <c r="SFD261" s="335"/>
      <c r="SFE261" s="335"/>
      <c r="SFF261" s="224"/>
      <c r="SFG261" s="372"/>
      <c r="SFH261" s="372"/>
      <c r="SFI261" s="333"/>
      <c r="SFJ261" s="334"/>
      <c r="SFK261" s="372"/>
      <c r="SFL261" s="224"/>
      <c r="SFM261" s="224"/>
      <c r="SFN261" s="335"/>
      <c r="SFO261" s="335"/>
      <c r="SFP261" s="224"/>
      <c r="SFQ261" s="372"/>
      <c r="SFR261" s="372"/>
      <c r="SFS261" s="333"/>
      <c r="SFT261" s="334"/>
      <c r="SFU261" s="372"/>
      <c r="SFV261" s="224"/>
      <c r="SFW261" s="224"/>
      <c r="SFX261" s="335"/>
      <c r="SFY261" s="335"/>
      <c r="SFZ261" s="224"/>
      <c r="SGA261" s="372"/>
      <c r="SGB261" s="372"/>
      <c r="SGC261" s="333"/>
      <c r="SGD261" s="334"/>
      <c r="SGE261" s="372"/>
      <c r="SGF261" s="224"/>
      <c r="SGG261" s="224"/>
      <c r="SGH261" s="335"/>
      <c r="SGI261" s="335"/>
      <c r="SGJ261" s="224"/>
      <c r="SGK261" s="372"/>
      <c r="SGL261" s="372"/>
      <c r="SGM261" s="333"/>
      <c r="SGN261" s="334"/>
      <c r="SGO261" s="372"/>
      <c r="SGP261" s="224"/>
      <c r="SGQ261" s="224"/>
      <c r="SGR261" s="335"/>
      <c r="SGS261" s="335"/>
      <c r="SGT261" s="224"/>
      <c r="SGU261" s="372"/>
      <c r="SGV261" s="372"/>
      <c r="SGW261" s="333"/>
      <c r="SGX261" s="334"/>
      <c r="SGY261" s="372"/>
      <c r="SGZ261" s="224"/>
      <c r="SHA261" s="224"/>
      <c r="SHB261" s="335"/>
      <c r="SHC261" s="335"/>
      <c r="SHD261" s="224"/>
      <c r="SHE261" s="372"/>
      <c r="SHF261" s="372"/>
      <c r="SHG261" s="333"/>
      <c r="SHH261" s="334"/>
      <c r="SHI261" s="372"/>
      <c r="SHJ261" s="224"/>
      <c r="SHK261" s="224"/>
      <c r="SHL261" s="335"/>
      <c r="SHM261" s="335"/>
      <c r="SHN261" s="224"/>
      <c r="SHO261" s="372"/>
      <c r="SHP261" s="372"/>
      <c r="SHQ261" s="333"/>
      <c r="SHR261" s="334"/>
      <c r="SHS261" s="372"/>
      <c r="SHT261" s="224"/>
      <c r="SHU261" s="224"/>
      <c r="SHV261" s="335"/>
      <c r="SHW261" s="335"/>
      <c r="SHX261" s="224"/>
      <c r="SHY261" s="372"/>
      <c r="SHZ261" s="372"/>
      <c r="SIA261" s="333"/>
      <c r="SIB261" s="334"/>
      <c r="SIC261" s="372"/>
      <c r="SID261" s="224"/>
      <c r="SIE261" s="224"/>
      <c r="SIF261" s="335"/>
      <c r="SIG261" s="335"/>
      <c r="SIH261" s="224"/>
      <c r="SII261" s="372"/>
      <c r="SIJ261" s="372"/>
      <c r="SIK261" s="333"/>
      <c r="SIL261" s="334"/>
      <c r="SIM261" s="372"/>
      <c r="SIN261" s="224"/>
      <c r="SIO261" s="224"/>
      <c r="SIP261" s="335"/>
      <c r="SIQ261" s="335"/>
      <c r="SIR261" s="224"/>
      <c r="SIS261" s="372"/>
      <c r="SIT261" s="372"/>
      <c r="SIU261" s="333"/>
      <c r="SIV261" s="334"/>
      <c r="SIW261" s="372"/>
      <c r="SIX261" s="224"/>
      <c r="SIY261" s="224"/>
      <c r="SIZ261" s="335"/>
      <c r="SJA261" s="335"/>
      <c r="SJB261" s="224"/>
      <c r="SJC261" s="372"/>
      <c r="SJD261" s="372"/>
      <c r="SJE261" s="333"/>
      <c r="SJF261" s="334"/>
      <c r="SJG261" s="372"/>
      <c r="SJH261" s="224"/>
      <c r="SJI261" s="224"/>
      <c r="SJJ261" s="335"/>
      <c r="SJK261" s="335"/>
      <c r="SJL261" s="224"/>
      <c r="SJM261" s="372"/>
      <c r="SJN261" s="372"/>
      <c r="SJO261" s="333"/>
      <c r="SJP261" s="334"/>
      <c r="SJQ261" s="372"/>
      <c r="SJR261" s="224"/>
      <c r="SJS261" s="224"/>
      <c r="SJT261" s="335"/>
      <c r="SJU261" s="335"/>
      <c r="SJV261" s="224"/>
      <c r="SJW261" s="372"/>
      <c r="SJX261" s="372"/>
      <c r="SJY261" s="333"/>
      <c r="SJZ261" s="334"/>
      <c r="SKA261" s="372"/>
      <c r="SKB261" s="224"/>
      <c r="SKC261" s="224"/>
      <c r="SKD261" s="335"/>
      <c r="SKE261" s="335"/>
      <c r="SKF261" s="224"/>
      <c r="SKG261" s="372"/>
      <c r="SKH261" s="372"/>
      <c r="SKI261" s="333"/>
      <c r="SKJ261" s="334"/>
      <c r="SKK261" s="372"/>
      <c r="SKL261" s="224"/>
      <c r="SKM261" s="224"/>
      <c r="SKN261" s="335"/>
      <c r="SKO261" s="335"/>
      <c r="SKP261" s="224"/>
      <c r="SKQ261" s="372"/>
      <c r="SKR261" s="372"/>
      <c r="SKS261" s="333"/>
      <c r="SKT261" s="334"/>
      <c r="SKU261" s="372"/>
      <c r="SKV261" s="224"/>
      <c r="SKW261" s="224"/>
      <c r="SKX261" s="335"/>
      <c r="SKY261" s="335"/>
      <c r="SKZ261" s="224"/>
      <c r="SLA261" s="372"/>
      <c r="SLB261" s="372"/>
      <c r="SLC261" s="333"/>
      <c r="SLD261" s="334"/>
      <c r="SLE261" s="372"/>
      <c r="SLF261" s="224"/>
      <c r="SLG261" s="224"/>
      <c r="SLH261" s="335"/>
      <c r="SLI261" s="335"/>
      <c r="SLJ261" s="224"/>
      <c r="SLK261" s="372"/>
      <c r="SLL261" s="372"/>
      <c r="SLM261" s="333"/>
      <c r="SLN261" s="334"/>
      <c r="SLO261" s="372"/>
      <c r="SLP261" s="224"/>
      <c r="SLQ261" s="224"/>
      <c r="SLR261" s="335"/>
      <c r="SLS261" s="335"/>
      <c r="SLT261" s="224"/>
      <c r="SLU261" s="372"/>
      <c r="SLV261" s="372"/>
      <c r="SLW261" s="333"/>
      <c r="SLX261" s="334"/>
      <c r="SLY261" s="372"/>
      <c r="SLZ261" s="224"/>
      <c r="SMA261" s="224"/>
      <c r="SMB261" s="335"/>
      <c r="SMC261" s="335"/>
      <c r="SMD261" s="224"/>
      <c r="SME261" s="372"/>
      <c r="SMF261" s="372"/>
      <c r="SMG261" s="333"/>
      <c r="SMH261" s="334"/>
      <c r="SMI261" s="372"/>
      <c r="SMJ261" s="224"/>
      <c r="SMK261" s="224"/>
      <c r="SML261" s="335"/>
      <c r="SMM261" s="335"/>
      <c r="SMN261" s="224"/>
      <c r="SMO261" s="372"/>
      <c r="SMP261" s="372"/>
      <c r="SMQ261" s="333"/>
      <c r="SMR261" s="334"/>
      <c r="SMS261" s="372"/>
      <c r="SMT261" s="224"/>
      <c r="SMU261" s="224"/>
      <c r="SMV261" s="335"/>
      <c r="SMW261" s="335"/>
      <c r="SMX261" s="224"/>
      <c r="SMY261" s="372"/>
      <c r="SMZ261" s="372"/>
      <c r="SNA261" s="333"/>
      <c r="SNB261" s="334"/>
      <c r="SNC261" s="372"/>
      <c r="SND261" s="224"/>
      <c r="SNE261" s="224"/>
      <c r="SNF261" s="335"/>
      <c r="SNG261" s="335"/>
      <c r="SNH261" s="224"/>
      <c r="SNI261" s="372"/>
      <c r="SNJ261" s="372"/>
      <c r="SNK261" s="333"/>
      <c r="SNL261" s="334"/>
      <c r="SNM261" s="372"/>
      <c r="SNN261" s="224"/>
      <c r="SNO261" s="224"/>
      <c r="SNP261" s="335"/>
      <c r="SNQ261" s="335"/>
      <c r="SNR261" s="224"/>
      <c r="SNS261" s="372"/>
      <c r="SNT261" s="372"/>
      <c r="SNU261" s="333"/>
      <c r="SNV261" s="334"/>
      <c r="SNW261" s="372"/>
      <c r="SNX261" s="224"/>
      <c r="SNY261" s="224"/>
      <c r="SNZ261" s="335"/>
      <c r="SOA261" s="335"/>
      <c r="SOB261" s="224"/>
      <c r="SOC261" s="372"/>
      <c r="SOD261" s="372"/>
      <c r="SOE261" s="333"/>
      <c r="SOF261" s="334"/>
      <c r="SOG261" s="372"/>
      <c r="SOH261" s="224"/>
      <c r="SOI261" s="224"/>
      <c r="SOJ261" s="335"/>
      <c r="SOK261" s="335"/>
      <c r="SOL261" s="224"/>
      <c r="SOM261" s="372"/>
      <c r="SON261" s="372"/>
      <c r="SOO261" s="333"/>
      <c r="SOP261" s="334"/>
      <c r="SOQ261" s="372"/>
      <c r="SOR261" s="224"/>
      <c r="SOS261" s="224"/>
      <c r="SOT261" s="335"/>
      <c r="SOU261" s="335"/>
      <c r="SOV261" s="224"/>
      <c r="SOW261" s="372"/>
      <c r="SOX261" s="372"/>
      <c r="SOY261" s="333"/>
      <c r="SOZ261" s="334"/>
      <c r="SPA261" s="372"/>
      <c r="SPB261" s="224"/>
      <c r="SPC261" s="224"/>
      <c r="SPD261" s="335"/>
      <c r="SPE261" s="335"/>
      <c r="SPF261" s="224"/>
      <c r="SPG261" s="372"/>
      <c r="SPH261" s="372"/>
      <c r="SPI261" s="333"/>
      <c r="SPJ261" s="334"/>
      <c r="SPK261" s="372"/>
      <c r="SPL261" s="224"/>
      <c r="SPM261" s="224"/>
      <c r="SPN261" s="335"/>
      <c r="SPO261" s="335"/>
      <c r="SPP261" s="224"/>
      <c r="SPQ261" s="372"/>
      <c r="SPR261" s="372"/>
      <c r="SPS261" s="333"/>
      <c r="SPT261" s="334"/>
      <c r="SPU261" s="372"/>
      <c r="SPV261" s="224"/>
      <c r="SPW261" s="224"/>
      <c r="SPX261" s="335"/>
      <c r="SPY261" s="335"/>
      <c r="SPZ261" s="224"/>
      <c r="SQA261" s="372"/>
      <c r="SQB261" s="372"/>
      <c r="SQC261" s="333"/>
      <c r="SQD261" s="334"/>
      <c r="SQE261" s="372"/>
      <c r="SQF261" s="224"/>
      <c r="SQG261" s="224"/>
      <c r="SQH261" s="335"/>
      <c r="SQI261" s="335"/>
      <c r="SQJ261" s="224"/>
      <c r="SQK261" s="372"/>
      <c r="SQL261" s="372"/>
      <c r="SQM261" s="333"/>
      <c r="SQN261" s="334"/>
      <c r="SQO261" s="372"/>
      <c r="SQP261" s="224"/>
      <c r="SQQ261" s="224"/>
      <c r="SQR261" s="335"/>
      <c r="SQS261" s="335"/>
      <c r="SQT261" s="224"/>
      <c r="SQU261" s="372"/>
      <c r="SQV261" s="372"/>
      <c r="SQW261" s="333"/>
      <c r="SQX261" s="334"/>
      <c r="SQY261" s="372"/>
      <c r="SQZ261" s="224"/>
      <c r="SRA261" s="224"/>
      <c r="SRB261" s="335"/>
      <c r="SRC261" s="335"/>
      <c r="SRD261" s="224"/>
      <c r="SRE261" s="372"/>
      <c r="SRF261" s="372"/>
      <c r="SRG261" s="333"/>
      <c r="SRH261" s="334"/>
      <c r="SRI261" s="372"/>
      <c r="SRJ261" s="224"/>
      <c r="SRK261" s="224"/>
      <c r="SRL261" s="335"/>
      <c r="SRM261" s="335"/>
      <c r="SRN261" s="224"/>
      <c r="SRO261" s="372"/>
      <c r="SRP261" s="372"/>
      <c r="SRQ261" s="333"/>
      <c r="SRR261" s="334"/>
      <c r="SRS261" s="372"/>
      <c r="SRT261" s="224"/>
      <c r="SRU261" s="224"/>
      <c r="SRV261" s="335"/>
      <c r="SRW261" s="335"/>
      <c r="SRX261" s="224"/>
      <c r="SRY261" s="372"/>
      <c r="SRZ261" s="372"/>
      <c r="SSA261" s="333"/>
      <c r="SSB261" s="334"/>
      <c r="SSC261" s="372"/>
      <c r="SSD261" s="224"/>
      <c r="SSE261" s="224"/>
      <c r="SSF261" s="335"/>
      <c r="SSG261" s="335"/>
      <c r="SSH261" s="224"/>
      <c r="SSI261" s="372"/>
      <c r="SSJ261" s="372"/>
      <c r="SSK261" s="333"/>
      <c r="SSL261" s="334"/>
      <c r="SSM261" s="372"/>
      <c r="SSN261" s="224"/>
      <c r="SSO261" s="224"/>
      <c r="SSP261" s="335"/>
      <c r="SSQ261" s="335"/>
      <c r="SSR261" s="224"/>
      <c r="SSS261" s="372"/>
      <c r="SST261" s="372"/>
      <c r="SSU261" s="333"/>
      <c r="SSV261" s="334"/>
      <c r="SSW261" s="372"/>
      <c r="SSX261" s="224"/>
      <c r="SSY261" s="224"/>
      <c r="SSZ261" s="335"/>
      <c r="STA261" s="335"/>
      <c r="STB261" s="224"/>
      <c r="STC261" s="372"/>
      <c r="STD261" s="372"/>
      <c r="STE261" s="333"/>
      <c r="STF261" s="334"/>
      <c r="STG261" s="372"/>
      <c r="STH261" s="224"/>
      <c r="STI261" s="224"/>
      <c r="STJ261" s="335"/>
      <c r="STK261" s="335"/>
      <c r="STL261" s="224"/>
      <c r="STM261" s="372"/>
      <c r="STN261" s="372"/>
      <c r="STO261" s="333"/>
      <c r="STP261" s="334"/>
      <c r="STQ261" s="372"/>
      <c r="STR261" s="224"/>
      <c r="STS261" s="224"/>
      <c r="STT261" s="335"/>
      <c r="STU261" s="335"/>
      <c r="STV261" s="224"/>
      <c r="STW261" s="372"/>
      <c r="STX261" s="372"/>
      <c r="STY261" s="333"/>
      <c r="STZ261" s="334"/>
      <c r="SUA261" s="372"/>
      <c r="SUB261" s="224"/>
      <c r="SUC261" s="224"/>
      <c r="SUD261" s="335"/>
      <c r="SUE261" s="335"/>
      <c r="SUF261" s="224"/>
      <c r="SUG261" s="372"/>
      <c r="SUH261" s="372"/>
      <c r="SUI261" s="333"/>
      <c r="SUJ261" s="334"/>
      <c r="SUK261" s="372"/>
      <c r="SUL261" s="224"/>
      <c r="SUM261" s="224"/>
      <c r="SUN261" s="335"/>
      <c r="SUO261" s="335"/>
      <c r="SUP261" s="224"/>
      <c r="SUQ261" s="372"/>
      <c r="SUR261" s="372"/>
      <c r="SUS261" s="333"/>
      <c r="SUT261" s="334"/>
      <c r="SUU261" s="372"/>
      <c r="SUV261" s="224"/>
      <c r="SUW261" s="224"/>
      <c r="SUX261" s="335"/>
      <c r="SUY261" s="335"/>
      <c r="SUZ261" s="224"/>
      <c r="SVA261" s="372"/>
      <c r="SVB261" s="372"/>
      <c r="SVC261" s="333"/>
      <c r="SVD261" s="334"/>
      <c r="SVE261" s="372"/>
      <c r="SVF261" s="224"/>
      <c r="SVG261" s="224"/>
      <c r="SVH261" s="335"/>
      <c r="SVI261" s="335"/>
      <c r="SVJ261" s="224"/>
      <c r="SVK261" s="372"/>
      <c r="SVL261" s="372"/>
      <c r="SVM261" s="333"/>
      <c r="SVN261" s="334"/>
      <c r="SVO261" s="372"/>
      <c r="SVP261" s="224"/>
      <c r="SVQ261" s="224"/>
      <c r="SVR261" s="335"/>
      <c r="SVS261" s="335"/>
      <c r="SVT261" s="224"/>
      <c r="SVU261" s="372"/>
      <c r="SVV261" s="372"/>
      <c r="SVW261" s="333"/>
      <c r="SVX261" s="334"/>
      <c r="SVY261" s="372"/>
      <c r="SVZ261" s="224"/>
      <c r="SWA261" s="224"/>
      <c r="SWB261" s="335"/>
      <c r="SWC261" s="335"/>
      <c r="SWD261" s="224"/>
      <c r="SWE261" s="372"/>
      <c r="SWF261" s="372"/>
      <c r="SWG261" s="333"/>
      <c r="SWH261" s="334"/>
      <c r="SWI261" s="372"/>
      <c r="SWJ261" s="224"/>
      <c r="SWK261" s="224"/>
      <c r="SWL261" s="335"/>
      <c r="SWM261" s="335"/>
      <c r="SWN261" s="224"/>
      <c r="SWO261" s="372"/>
      <c r="SWP261" s="372"/>
      <c r="SWQ261" s="333"/>
      <c r="SWR261" s="334"/>
      <c r="SWS261" s="372"/>
      <c r="SWT261" s="224"/>
      <c r="SWU261" s="224"/>
      <c r="SWV261" s="335"/>
      <c r="SWW261" s="335"/>
      <c r="SWX261" s="224"/>
      <c r="SWY261" s="372"/>
      <c r="SWZ261" s="372"/>
      <c r="SXA261" s="333"/>
      <c r="SXB261" s="334"/>
      <c r="SXC261" s="372"/>
      <c r="SXD261" s="224"/>
      <c r="SXE261" s="224"/>
      <c r="SXF261" s="335"/>
      <c r="SXG261" s="335"/>
      <c r="SXH261" s="224"/>
      <c r="SXI261" s="372"/>
      <c r="SXJ261" s="372"/>
      <c r="SXK261" s="333"/>
      <c r="SXL261" s="334"/>
      <c r="SXM261" s="372"/>
      <c r="SXN261" s="224"/>
      <c r="SXO261" s="224"/>
      <c r="SXP261" s="335"/>
      <c r="SXQ261" s="335"/>
      <c r="SXR261" s="224"/>
      <c r="SXS261" s="372"/>
      <c r="SXT261" s="372"/>
      <c r="SXU261" s="333"/>
      <c r="SXV261" s="334"/>
      <c r="SXW261" s="372"/>
      <c r="SXX261" s="224"/>
      <c r="SXY261" s="224"/>
      <c r="SXZ261" s="335"/>
      <c r="SYA261" s="335"/>
      <c r="SYB261" s="224"/>
      <c r="SYC261" s="372"/>
      <c r="SYD261" s="372"/>
      <c r="SYE261" s="333"/>
      <c r="SYF261" s="334"/>
      <c r="SYG261" s="372"/>
      <c r="SYH261" s="224"/>
      <c r="SYI261" s="224"/>
      <c r="SYJ261" s="335"/>
      <c r="SYK261" s="335"/>
      <c r="SYL261" s="224"/>
      <c r="SYM261" s="372"/>
      <c r="SYN261" s="372"/>
      <c r="SYO261" s="333"/>
      <c r="SYP261" s="334"/>
      <c r="SYQ261" s="372"/>
      <c r="SYR261" s="224"/>
      <c r="SYS261" s="224"/>
      <c r="SYT261" s="335"/>
      <c r="SYU261" s="335"/>
      <c r="SYV261" s="224"/>
      <c r="SYW261" s="372"/>
      <c r="SYX261" s="372"/>
      <c r="SYY261" s="333"/>
      <c r="SYZ261" s="334"/>
      <c r="SZA261" s="372"/>
      <c r="SZB261" s="224"/>
      <c r="SZC261" s="224"/>
      <c r="SZD261" s="335"/>
      <c r="SZE261" s="335"/>
      <c r="SZF261" s="224"/>
      <c r="SZG261" s="372"/>
      <c r="SZH261" s="372"/>
      <c r="SZI261" s="333"/>
      <c r="SZJ261" s="334"/>
      <c r="SZK261" s="372"/>
      <c r="SZL261" s="224"/>
      <c r="SZM261" s="224"/>
      <c r="SZN261" s="335"/>
      <c r="SZO261" s="335"/>
      <c r="SZP261" s="224"/>
      <c r="SZQ261" s="372"/>
      <c r="SZR261" s="372"/>
      <c r="SZS261" s="333"/>
      <c r="SZT261" s="334"/>
      <c r="SZU261" s="372"/>
      <c r="SZV261" s="224"/>
      <c r="SZW261" s="224"/>
      <c r="SZX261" s="335"/>
      <c r="SZY261" s="335"/>
      <c r="SZZ261" s="224"/>
      <c r="TAA261" s="372"/>
      <c r="TAB261" s="372"/>
      <c r="TAC261" s="333"/>
      <c r="TAD261" s="334"/>
      <c r="TAE261" s="372"/>
      <c r="TAF261" s="224"/>
      <c r="TAG261" s="224"/>
      <c r="TAH261" s="335"/>
      <c r="TAI261" s="335"/>
      <c r="TAJ261" s="224"/>
      <c r="TAK261" s="372"/>
      <c r="TAL261" s="372"/>
      <c r="TAM261" s="333"/>
      <c r="TAN261" s="334"/>
      <c r="TAO261" s="372"/>
      <c r="TAP261" s="224"/>
      <c r="TAQ261" s="224"/>
      <c r="TAR261" s="335"/>
      <c r="TAS261" s="335"/>
      <c r="TAT261" s="224"/>
      <c r="TAU261" s="372"/>
      <c r="TAV261" s="372"/>
      <c r="TAW261" s="333"/>
      <c r="TAX261" s="334"/>
      <c r="TAY261" s="372"/>
      <c r="TAZ261" s="224"/>
      <c r="TBA261" s="224"/>
      <c r="TBB261" s="335"/>
      <c r="TBC261" s="335"/>
      <c r="TBD261" s="224"/>
      <c r="TBE261" s="372"/>
      <c r="TBF261" s="372"/>
      <c r="TBG261" s="333"/>
      <c r="TBH261" s="334"/>
      <c r="TBI261" s="372"/>
      <c r="TBJ261" s="224"/>
      <c r="TBK261" s="224"/>
      <c r="TBL261" s="335"/>
      <c r="TBM261" s="335"/>
      <c r="TBN261" s="224"/>
      <c r="TBO261" s="372"/>
      <c r="TBP261" s="372"/>
      <c r="TBQ261" s="333"/>
      <c r="TBR261" s="334"/>
      <c r="TBS261" s="372"/>
      <c r="TBT261" s="224"/>
      <c r="TBU261" s="224"/>
      <c r="TBV261" s="335"/>
      <c r="TBW261" s="335"/>
      <c r="TBX261" s="224"/>
      <c r="TBY261" s="372"/>
      <c r="TBZ261" s="372"/>
      <c r="TCA261" s="333"/>
      <c r="TCB261" s="334"/>
      <c r="TCC261" s="372"/>
      <c r="TCD261" s="224"/>
      <c r="TCE261" s="224"/>
      <c r="TCF261" s="335"/>
      <c r="TCG261" s="335"/>
      <c r="TCH261" s="224"/>
      <c r="TCI261" s="372"/>
      <c r="TCJ261" s="372"/>
      <c r="TCK261" s="333"/>
      <c r="TCL261" s="334"/>
      <c r="TCM261" s="372"/>
      <c r="TCN261" s="224"/>
      <c r="TCO261" s="224"/>
      <c r="TCP261" s="335"/>
      <c r="TCQ261" s="335"/>
      <c r="TCR261" s="224"/>
      <c r="TCS261" s="372"/>
      <c r="TCT261" s="372"/>
      <c r="TCU261" s="333"/>
      <c r="TCV261" s="334"/>
      <c r="TCW261" s="372"/>
      <c r="TCX261" s="224"/>
      <c r="TCY261" s="224"/>
      <c r="TCZ261" s="335"/>
      <c r="TDA261" s="335"/>
      <c r="TDB261" s="224"/>
      <c r="TDC261" s="372"/>
      <c r="TDD261" s="372"/>
      <c r="TDE261" s="333"/>
      <c r="TDF261" s="334"/>
      <c r="TDG261" s="372"/>
      <c r="TDH261" s="224"/>
      <c r="TDI261" s="224"/>
      <c r="TDJ261" s="335"/>
      <c r="TDK261" s="335"/>
      <c r="TDL261" s="224"/>
      <c r="TDM261" s="372"/>
      <c r="TDN261" s="372"/>
      <c r="TDO261" s="333"/>
      <c r="TDP261" s="334"/>
      <c r="TDQ261" s="372"/>
      <c r="TDR261" s="224"/>
      <c r="TDS261" s="224"/>
      <c r="TDT261" s="335"/>
      <c r="TDU261" s="335"/>
      <c r="TDV261" s="224"/>
      <c r="TDW261" s="372"/>
      <c r="TDX261" s="372"/>
      <c r="TDY261" s="333"/>
      <c r="TDZ261" s="334"/>
      <c r="TEA261" s="372"/>
      <c r="TEB261" s="224"/>
      <c r="TEC261" s="224"/>
      <c r="TED261" s="335"/>
      <c r="TEE261" s="335"/>
      <c r="TEF261" s="224"/>
      <c r="TEG261" s="372"/>
      <c r="TEH261" s="372"/>
      <c r="TEI261" s="333"/>
      <c r="TEJ261" s="334"/>
      <c r="TEK261" s="372"/>
      <c r="TEL261" s="224"/>
      <c r="TEM261" s="224"/>
      <c r="TEN261" s="335"/>
      <c r="TEO261" s="335"/>
      <c r="TEP261" s="224"/>
      <c r="TEQ261" s="372"/>
      <c r="TER261" s="372"/>
      <c r="TES261" s="333"/>
      <c r="TET261" s="334"/>
      <c r="TEU261" s="372"/>
      <c r="TEV261" s="224"/>
      <c r="TEW261" s="224"/>
      <c r="TEX261" s="335"/>
      <c r="TEY261" s="335"/>
      <c r="TEZ261" s="224"/>
      <c r="TFA261" s="372"/>
      <c r="TFB261" s="372"/>
      <c r="TFC261" s="333"/>
      <c r="TFD261" s="334"/>
      <c r="TFE261" s="372"/>
      <c r="TFF261" s="224"/>
      <c r="TFG261" s="224"/>
      <c r="TFH261" s="335"/>
      <c r="TFI261" s="335"/>
      <c r="TFJ261" s="224"/>
      <c r="TFK261" s="372"/>
      <c r="TFL261" s="372"/>
      <c r="TFM261" s="333"/>
      <c r="TFN261" s="334"/>
      <c r="TFO261" s="372"/>
      <c r="TFP261" s="224"/>
      <c r="TFQ261" s="224"/>
      <c r="TFR261" s="335"/>
      <c r="TFS261" s="335"/>
      <c r="TFT261" s="224"/>
      <c r="TFU261" s="372"/>
      <c r="TFV261" s="372"/>
      <c r="TFW261" s="333"/>
      <c r="TFX261" s="334"/>
      <c r="TFY261" s="372"/>
      <c r="TFZ261" s="224"/>
      <c r="TGA261" s="224"/>
      <c r="TGB261" s="335"/>
      <c r="TGC261" s="335"/>
      <c r="TGD261" s="224"/>
      <c r="TGE261" s="372"/>
      <c r="TGF261" s="372"/>
      <c r="TGG261" s="333"/>
      <c r="TGH261" s="334"/>
      <c r="TGI261" s="372"/>
      <c r="TGJ261" s="224"/>
      <c r="TGK261" s="224"/>
      <c r="TGL261" s="335"/>
      <c r="TGM261" s="335"/>
      <c r="TGN261" s="224"/>
      <c r="TGO261" s="372"/>
      <c r="TGP261" s="372"/>
      <c r="TGQ261" s="333"/>
      <c r="TGR261" s="334"/>
      <c r="TGS261" s="372"/>
      <c r="TGT261" s="224"/>
      <c r="TGU261" s="224"/>
      <c r="TGV261" s="335"/>
      <c r="TGW261" s="335"/>
      <c r="TGX261" s="224"/>
      <c r="TGY261" s="372"/>
      <c r="TGZ261" s="372"/>
      <c r="THA261" s="333"/>
      <c r="THB261" s="334"/>
      <c r="THC261" s="372"/>
      <c r="THD261" s="224"/>
      <c r="THE261" s="224"/>
      <c r="THF261" s="335"/>
      <c r="THG261" s="335"/>
      <c r="THH261" s="224"/>
      <c r="THI261" s="372"/>
      <c r="THJ261" s="372"/>
      <c r="THK261" s="333"/>
      <c r="THL261" s="334"/>
      <c r="THM261" s="372"/>
      <c r="THN261" s="224"/>
      <c r="THO261" s="224"/>
      <c r="THP261" s="335"/>
      <c r="THQ261" s="335"/>
      <c r="THR261" s="224"/>
      <c r="THS261" s="372"/>
      <c r="THT261" s="372"/>
      <c r="THU261" s="333"/>
      <c r="THV261" s="334"/>
      <c r="THW261" s="372"/>
      <c r="THX261" s="224"/>
      <c r="THY261" s="224"/>
      <c r="THZ261" s="335"/>
      <c r="TIA261" s="335"/>
      <c r="TIB261" s="224"/>
      <c r="TIC261" s="372"/>
      <c r="TID261" s="372"/>
      <c r="TIE261" s="333"/>
      <c r="TIF261" s="334"/>
      <c r="TIG261" s="372"/>
      <c r="TIH261" s="224"/>
      <c r="TII261" s="224"/>
      <c r="TIJ261" s="335"/>
      <c r="TIK261" s="335"/>
      <c r="TIL261" s="224"/>
      <c r="TIM261" s="372"/>
      <c r="TIN261" s="372"/>
      <c r="TIO261" s="333"/>
      <c r="TIP261" s="334"/>
      <c r="TIQ261" s="372"/>
      <c r="TIR261" s="224"/>
      <c r="TIS261" s="224"/>
      <c r="TIT261" s="335"/>
      <c r="TIU261" s="335"/>
      <c r="TIV261" s="224"/>
      <c r="TIW261" s="372"/>
      <c r="TIX261" s="372"/>
      <c r="TIY261" s="333"/>
      <c r="TIZ261" s="334"/>
      <c r="TJA261" s="372"/>
      <c r="TJB261" s="224"/>
      <c r="TJC261" s="224"/>
      <c r="TJD261" s="335"/>
      <c r="TJE261" s="335"/>
      <c r="TJF261" s="224"/>
      <c r="TJG261" s="372"/>
      <c r="TJH261" s="372"/>
      <c r="TJI261" s="333"/>
      <c r="TJJ261" s="334"/>
      <c r="TJK261" s="372"/>
      <c r="TJL261" s="224"/>
      <c r="TJM261" s="224"/>
      <c r="TJN261" s="335"/>
      <c r="TJO261" s="335"/>
      <c r="TJP261" s="224"/>
      <c r="TJQ261" s="372"/>
      <c r="TJR261" s="372"/>
      <c r="TJS261" s="333"/>
      <c r="TJT261" s="334"/>
      <c r="TJU261" s="372"/>
      <c r="TJV261" s="224"/>
      <c r="TJW261" s="224"/>
      <c r="TJX261" s="335"/>
      <c r="TJY261" s="335"/>
      <c r="TJZ261" s="224"/>
      <c r="TKA261" s="372"/>
      <c r="TKB261" s="372"/>
      <c r="TKC261" s="333"/>
      <c r="TKD261" s="334"/>
      <c r="TKE261" s="372"/>
      <c r="TKF261" s="224"/>
      <c r="TKG261" s="224"/>
      <c r="TKH261" s="335"/>
      <c r="TKI261" s="335"/>
      <c r="TKJ261" s="224"/>
      <c r="TKK261" s="372"/>
      <c r="TKL261" s="372"/>
      <c r="TKM261" s="333"/>
      <c r="TKN261" s="334"/>
      <c r="TKO261" s="372"/>
      <c r="TKP261" s="224"/>
      <c r="TKQ261" s="224"/>
      <c r="TKR261" s="335"/>
      <c r="TKS261" s="335"/>
      <c r="TKT261" s="224"/>
      <c r="TKU261" s="372"/>
      <c r="TKV261" s="372"/>
      <c r="TKW261" s="333"/>
      <c r="TKX261" s="334"/>
      <c r="TKY261" s="372"/>
      <c r="TKZ261" s="224"/>
      <c r="TLA261" s="224"/>
      <c r="TLB261" s="335"/>
      <c r="TLC261" s="335"/>
      <c r="TLD261" s="224"/>
      <c r="TLE261" s="372"/>
      <c r="TLF261" s="372"/>
      <c r="TLG261" s="333"/>
      <c r="TLH261" s="334"/>
      <c r="TLI261" s="372"/>
      <c r="TLJ261" s="224"/>
      <c r="TLK261" s="224"/>
      <c r="TLL261" s="335"/>
      <c r="TLM261" s="335"/>
      <c r="TLN261" s="224"/>
      <c r="TLO261" s="372"/>
      <c r="TLP261" s="372"/>
      <c r="TLQ261" s="333"/>
      <c r="TLR261" s="334"/>
      <c r="TLS261" s="372"/>
      <c r="TLT261" s="224"/>
      <c r="TLU261" s="224"/>
      <c r="TLV261" s="335"/>
      <c r="TLW261" s="335"/>
      <c r="TLX261" s="224"/>
      <c r="TLY261" s="372"/>
      <c r="TLZ261" s="372"/>
      <c r="TMA261" s="333"/>
      <c r="TMB261" s="334"/>
      <c r="TMC261" s="372"/>
      <c r="TMD261" s="224"/>
      <c r="TME261" s="224"/>
      <c r="TMF261" s="335"/>
      <c r="TMG261" s="335"/>
      <c r="TMH261" s="224"/>
      <c r="TMI261" s="372"/>
      <c r="TMJ261" s="372"/>
      <c r="TMK261" s="333"/>
      <c r="TML261" s="334"/>
      <c r="TMM261" s="372"/>
      <c r="TMN261" s="224"/>
      <c r="TMO261" s="224"/>
      <c r="TMP261" s="335"/>
      <c r="TMQ261" s="335"/>
      <c r="TMR261" s="224"/>
      <c r="TMS261" s="372"/>
      <c r="TMT261" s="372"/>
      <c r="TMU261" s="333"/>
      <c r="TMV261" s="334"/>
      <c r="TMW261" s="372"/>
      <c r="TMX261" s="224"/>
      <c r="TMY261" s="224"/>
      <c r="TMZ261" s="335"/>
      <c r="TNA261" s="335"/>
      <c r="TNB261" s="224"/>
      <c r="TNC261" s="372"/>
      <c r="TND261" s="372"/>
      <c r="TNE261" s="333"/>
      <c r="TNF261" s="334"/>
      <c r="TNG261" s="372"/>
      <c r="TNH261" s="224"/>
      <c r="TNI261" s="224"/>
      <c r="TNJ261" s="335"/>
      <c r="TNK261" s="335"/>
      <c r="TNL261" s="224"/>
      <c r="TNM261" s="372"/>
      <c r="TNN261" s="372"/>
      <c r="TNO261" s="333"/>
      <c r="TNP261" s="334"/>
      <c r="TNQ261" s="372"/>
      <c r="TNR261" s="224"/>
      <c r="TNS261" s="224"/>
      <c r="TNT261" s="335"/>
      <c r="TNU261" s="335"/>
      <c r="TNV261" s="224"/>
      <c r="TNW261" s="372"/>
      <c r="TNX261" s="372"/>
      <c r="TNY261" s="333"/>
      <c r="TNZ261" s="334"/>
      <c r="TOA261" s="372"/>
      <c r="TOB261" s="224"/>
      <c r="TOC261" s="224"/>
      <c r="TOD261" s="335"/>
      <c r="TOE261" s="335"/>
      <c r="TOF261" s="224"/>
      <c r="TOG261" s="372"/>
      <c r="TOH261" s="372"/>
      <c r="TOI261" s="333"/>
      <c r="TOJ261" s="334"/>
      <c r="TOK261" s="372"/>
      <c r="TOL261" s="224"/>
      <c r="TOM261" s="224"/>
      <c r="TON261" s="335"/>
      <c r="TOO261" s="335"/>
      <c r="TOP261" s="224"/>
      <c r="TOQ261" s="372"/>
      <c r="TOR261" s="372"/>
      <c r="TOS261" s="333"/>
      <c r="TOT261" s="334"/>
      <c r="TOU261" s="372"/>
      <c r="TOV261" s="224"/>
      <c r="TOW261" s="224"/>
      <c r="TOX261" s="335"/>
      <c r="TOY261" s="335"/>
      <c r="TOZ261" s="224"/>
      <c r="TPA261" s="372"/>
      <c r="TPB261" s="372"/>
      <c r="TPC261" s="333"/>
      <c r="TPD261" s="334"/>
      <c r="TPE261" s="372"/>
      <c r="TPF261" s="224"/>
      <c r="TPG261" s="224"/>
      <c r="TPH261" s="335"/>
      <c r="TPI261" s="335"/>
      <c r="TPJ261" s="224"/>
      <c r="TPK261" s="372"/>
      <c r="TPL261" s="372"/>
      <c r="TPM261" s="333"/>
      <c r="TPN261" s="334"/>
      <c r="TPO261" s="372"/>
      <c r="TPP261" s="224"/>
      <c r="TPQ261" s="224"/>
      <c r="TPR261" s="335"/>
      <c r="TPS261" s="335"/>
      <c r="TPT261" s="224"/>
      <c r="TPU261" s="372"/>
      <c r="TPV261" s="372"/>
      <c r="TPW261" s="333"/>
      <c r="TPX261" s="334"/>
      <c r="TPY261" s="372"/>
      <c r="TPZ261" s="224"/>
      <c r="TQA261" s="224"/>
      <c r="TQB261" s="335"/>
      <c r="TQC261" s="335"/>
      <c r="TQD261" s="224"/>
      <c r="TQE261" s="372"/>
      <c r="TQF261" s="372"/>
      <c r="TQG261" s="333"/>
      <c r="TQH261" s="334"/>
      <c r="TQI261" s="372"/>
      <c r="TQJ261" s="224"/>
      <c r="TQK261" s="224"/>
      <c r="TQL261" s="335"/>
      <c r="TQM261" s="335"/>
      <c r="TQN261" s="224"/>
      <c r="TQO261" s="372"/>
      <c r="TQP261" s="372"/>
      <c r="TQQ261" s="333"/>
      <c r="TQR261" s="334"/>
      <c r="TQS261" s="372"/>
      <c r="TQT261" s="224"/>
      <c r="TQU261" s="224"/>
      <c r="TQV261" s="335"/>
      <c r="TQW261" s="335"/>
      <c r="TQX261" s="224"/>
      <c r="TQY261" s="372"/>
      <c r="TQZ261" s="372"/>
      <c r="TRA261" s="333"/>
      <c r="TRB261" s="334"/>
      <c r="TRC261" s="372"/>
      <c r="TRD261" s="224"/>
      <c r="TRE261" s="224"/>
      <c r="TRF261" s="335"/>
      <c r="TRG261" s="335"/>
      <c r="TRH261" s="224"/>
      <c r="TRI261" s="372"/>
      <c r="TRJ261" s="372"/>
      <c r="TRK261" s="333"/>
      <c r="TRL261" s="334"/>
      <c r="TRM261" s="372"/>
      <c r="TRN261" s="224"/>
      <c r="TRO261" s="224"/>
      <c r="TRP261" s="335"/>
      <c r="TRQ261" s="335"/>
      <c r="TRR261" s="224"/>
      <c r="TRS261" s="372"/>
      <c r="TRT261" s="372"/>
      <c r="TRU261" s="333"/>
      <c r="TRV261" s="334"/>
      <c r="TRW261" s="372"/>
      <c r="TRX261" s="224"/>
      <c r="TRY261" s="224"/>
      <c r="TRZ261" s="335"/>
      <c r="TSA261" s="335"/>
      <c r="TSB261" s="224"/>
      <c r="TSC261" s="372"/>
      <c r="TSD261" s="372"/>
      <c r="TSE261" s="333"/>
      <c r="TSF261" s="334"/>
      <c r="TSG261" s="372"/>
      <c r="TSH261" s="224"/>
      <c r="TSI261" s="224"/>
      <c r="TSJ261" s="335"/>
      <c r="TSK261" s="335"/>
      <c r="TSL261" s="224"/>
      <c r="TSM261" s="372"/>
      <c r="TSN261" s="372"/>
      <c r="TSO261" s="333"/>
      <c r="TSP261" s="334"/>
      <c r="TSQ261" s="372"/>
      <c r="TSR261" s="224"/>
      <c r="TSS261" s="224"/>
      <c r="TST261" s="335"/>
      <c r="TSU261" s="335"/>
      <c r="TSV261" s="224"/>
      <c r="TSW261" s="372"/>
      <c r="TSX261" s="372"/>
      <c r="TSY261" s="333"/>
      <c r="TSZ261" s="334"/>
      <c r="TTA261" s="372"/>
      <c r="TTB261" s="224"/>
      <c r="TTC261" s="224"/>
      <c r="TTD261" s="335"/>
      <c r="TTE261" s="335"/>
      <c r="TTF261" s="224"/>
      <c r="TTG261" s="372"/>
      <c r="TTH261" s="372"/>
      <c r="TTI261" s="333"/>
      <c r="TTJ261" s="334"/>
      <c r="TTK261" s="372"/>
      <c r="TTL261" s="224"/>
      <c r="TTM261" s="224"/>
      <c r="TTN261" s="335"/>
      <c r="TTO261" s="335"/>
      <c r="TTP261" s="224"/>
      <c r="TTQ261" s="372"/>
      <c r="TTR261" s="372"/>
      <c r="TTS261" s="333"/>
      <c r="TTT261" s="334"/>
      <c r="TTU261" s="372"/>
      <c r="TTV261" s="224"/>
      <c r="TTW261" s="224"/>
      <c r="TTX261" s="335"/>
      <c r="TTY261" s="335"/>
      <c r="TTZ261" s="224"/>
      <c r="TUA261" s="372"/>
      <c r="TUB261" s="372"/>
      <c r="TUC261" s="333"/>
      <c r="TUD261" s="334"/>
      <c r="TUE261" s="372"/>
      <c r="TUF261" s="224"/>
      <c r="TUG261" s="224"/>
      <c r="TUH261" s="335"/>
      <c r="TUI261" s="335"/>
      <c r="TUJ261" s="224"/>
      <c r="TUK261" s="372"/>
      <c r="TUL261" s="372"/>
      <c r="TUM261" s="333"/>
      <c r="TUN261" s="334"/>
      <c r="TUO261" s="372"/>
      <c r="TUP261" s="224"/>
      <c r="TUQ261" s="224"/>
      <c r="TUR261" s="335"/>
      <c r="TUS261" s="335"/>
      <c r="TUT261" s="224"/>
      <c r="TUU261" s="372"/>
      <c r="TUV261" s="372"/>
      <c r="TUW261" s="333"/>
      <c r="TUX261" s="334"/>
      <c r="TUY261" s="372"/>
      <c r="TUZ261" s="224"/>
      <c r="TVA261" s="224"/>
      <c r="TVB261" s="335"/>
      <c r="TVC261" s="335"/>
      <c r="TVD261" s="224"/>
      <c r="TVE261" s="372"/>
      <c r="TVF261" s="372"/>
      <c r="TVG261" s="333"/>
      <c r="TVH261" s="334"/>
      <c r="TVI261" s="372"/>
      <c r="TVJ261" s="224"/>
      <c r="TVK261" s="224"/>
      <c r="TVL261" s="335"/>
      <c r="TVM261" s="335"/>
      <c r="TVN261" s="224"/>
      <c r="TVO261" s="372"/>
      <c r="TVP261" s="372"/>
      <c r="TVQ261" s="333"/>
      <c r="TVR261" s="334"/>
      <c r="TVS261" s="372"/>
      <c r="TVT261" s="224"/>
      <c r="TVU261" s="224"/>
      <c r="TVV261" s="335"/>
      <c r="TVW261" s="335"/>
      <c r="TVX261" s="224"/>
      <c r="TVY261" s="372"/>
      <c r="TVZ261" s="372"/>
      <c r="TWA261" s="333"/>
      <c r="TWB261" s="334"/>
      <c r="TWC261" s="372"/>
      <c r="TWD261" s="224"/>
      <c r="TWE261" s="224"/>
      <c r="TWF261" s="335"/>
      <c r="TWG261" s="335"/>
      <c r="TWH261" s="224"/>
      <c r="TWI261" s="372"/>
      <c r="TWJ261" s="372"/>
      <c r="TWK261" s="333"/>
      <c r="TWL261" s="334"/>
      <c r="TWM261" s="372"/>
      <c r="TWN261" s="224"/>
      <c r="TWO261" s="224"/>
      <c r="TWP261" s="335"/>
      <c r="TWQ261" s="335"/>
      <c r="TWR261" s="224"/>
      <c r="TWS261" s="372"/>
      <c r="TWT261" s="372"/>
      <c r="TWU261" s="333"/>
      <c r="TWV261" s="334"/>
      <c r="TWW261" s="372"/>
      <c r="TWX261" s="224"/>
      <c r="TWY261" s="224"/>
      <c r="TWZ261" s="335"/>
      <c r="TXA261" s="335"/>
      <c r="TXB261" s="224"/>
      <c r="TXC261" s="372"/>
      <c r="TXD261" s="372"/>
      <c r="TXE261" s="333"/>
      <c r="TXF261" s="334"/>
      <c r="TXG261" s="372"/>
      <c r="TXH261" s="224"/>
      <c r="TXI261" s="224"/>
      <c r="TXJ261" s="335"/>
      <c r="TXK261" s="335"/>
      <c r="TXL261" s="224"/>
      <c r="TXM261" s="372"/>
      <c r="TXN261" s="372"/>
      <c r="TXO261" s="333"/>
      <c r="TXP261" s="334"/>
      <c r="TXQ261" s="372"/>
      <c r="TXR261" s="224"/>
      <c r="TXS261" s="224"/>
      <c r="TXT261" s="335"/>
      <c r="TXU261" s="335"/>
      <c r="TXV261" s="224"/>
      <c r="TXW261" s="372"/>
      <c r="TXX261" s="372"/>
      <c r="TXY261" s="333"/>
      <c r="TXZ261" s="334"/>
      <c r="TYA261" s="372"/>
      <c r="TYB261" s="224"/>
      <c r="TYC261" s="224"/>
      <c r="TYD261" s="335"/>
      <c r="TYE261" s="335"/>
      <c r="TYF261" s="224"/>
      <c r="TYG261" s="372"/>
      <c r="TYH261" s="372"/>
      <c r="TYI261" s="333"/>
      <c r="TYJ261" s="334"/>
      <c r="TYK261" s="372"/>
      <c r="TYL261" s="224"/>
      <c r="TYM261" s="224"/>
      <c r="TYN261" s="335"/>
      <c r="TYO261" s="335"/>
      <c r="TYP261" s="224"/>
      <c r="TYQ261" s="372"/>
      <c r="TYR261" s="372"/>
      <c r="TYS261" s="333"/>
      <c r="TYT261" s="334"/>
      <c r="TYU261" s="372"/>
      <c r="TYV261" s="224"/>
      <c r="TYW261" s="224"/>
      <c r="TYX261" s="335"/>
      <c r="TYY261" s="335"/>
      <c r="TYZ261" s="224"/>
      <c r="TZA261" s="372"/>
      <c r="TZB261" s="372"/>
      <c r="TZC261" s="333"/>
      <c r="TZD261" s="334"/>
      <c r="TZE261" s="372"/>
      <c r="TZF261" s="224"/>
      <c r="TZG261" s="224"/>
      <c r="TZH261" s="335"/>
      <c r="TZI261" s="335"/>
      <c r="TZJ261" s="224"/>
      <c r="TZK261" s="372"/>
      <c r="TZL261" s="372"/>
      <c r="TZM261" s="333"/>
      <c r="TZN261" s="334"/>
      <c r="TZO261" s="372"/>
      <c r="TZP261" s="224"/>
      <c r="TZQ261" s="224"/>
      <c r="TZR261" s="335"/>
      <c r="TZS261" s="335"/>
      <c r="TZT261" s="224"/>
      <c r="TZU261" s="372"/>
      <c r="TZV261" s="372"/>
      <c r="TZW261" s="333"/>
      <c r="TZX261" s="334"/>
      <c r="TZY261" s="372"/>
      <c r="TZZ261" s="224"/>
      <c r="UAA261" s="224"/>
      <c r="UAB261" s="335"/>
      <c r="UAC261" s="335"/>
      <c r="UAD261" s="224"/>
      <c r="UAE261" s="372"/>
      <c r="UAF261" s="372"/>
      <c r="UAG261" s="333"/>
      <c r="UAH261" s="334"/>
      <c r="UAI261" s="372"/>
      <c r="UAJ261" s="224"/>
      <c r="UAK261" s="224"/>
      <c r="UAL261" s="335"/>
      <c r="UAM261" s="335"/>
      <c r="UAN261" s="224"/>
      <c r="UAO261" s="372"/>
      <c r="UAP261" s="372"/>
      <c r="UAQ261" s="333"/>
      <c r="UAR261" s="334"/>
      <c r="UAS261" s="372"/>
      <c r="UAT261" s="224"/>
      <c r="UAU261" s="224"/>
      <c r="UAV261" s="335"/>
      <c r="UAW261" s="335"/>
      <c r="UAX261" s="224"/>
      <c r="UAY261" s="372"/>
      <c r="UAZ261" s="372"/>
      <c r="UBA261" s="333"/>
      <c r="UBB261" s="334"/>
      <c r="UBC261" s="372"/>
      <c r="UBD261" s="224"/>
      <c r="UBE261" s="224"/>
      <c r="UBF261" s="335"/>
      <c r="UBG261" s="335"/>
      <c r="UBH261" s="224"/>
      <c r="UBI261" s="372"/>
      <c r="UBJ261" s="372"/>
      <c r="UBK261" s="333"/>
      <c r="UBL261" s="334"/>
      <c r="UBM261" s="372"/>
      <c r="UBN261" s="224"/>
      <c r="UBO261" s="224"/>
      <c r="UBP261" s="335"/>
      <c r="UBQ261" s="335"/>
      <c r="UBR261" s="224"/>
      <c r="UBS261" s="372"/>
      <c r="UBT261" s="372"/>
      <c r="UBU261" s="333"/>
      <c r="UBV261" s="334"/>
      <c r="UBW261" s="372"/>
      <c r="UBX261" s="224"/>
      <c r="UBY261" s="224"/>
      <c r="UBZ261" s="335"/>
      <c r="UCA261" s="335"/>
      <c r="UCB261" s="224"/>
      <c r="UCC261" s="372"/>
      <c r="UCD261" s="372"/>
      <c r="UCE261" s="333"/>
      <c r="UCF261" s="334"/>
      <c r="UCG261" s="372"/>
      <c r="UCH261" s="224"/>
      <c r="UCI261" s="224"/>
      <c r="UCJ261" s="335"/>
      <c r="UCK261" s="335"/>
      <c r="UCL261" s="224"/>
      <c r="UCM261" s="372"/>
      <c r="UCN261" s="372"/>
      <c r="UCO261" s="333"/>
      <c r="UCP261" s="334"/>
      <c r="UCQ261" s="372"/>
      <c r="UCR261" s="224"/>
      <c r="UCS261" s="224"/>
      <c r="UCT261" s="335"/>
      <c r="UCU261" s="335"/>
      <c r="UCV261" s="224"/>
      <c r="UCW261" s="372"/>
      <c r="UCX261" s="372"/>
      <c r="UCY261" s="333"/>
      <c r="UCZ261" s="334"/>
      <c r="UDA261" s="372"/>
      <c r="UDB261" s="224"/>
      <c r="UDC261" s="224"/>
      <c r="UDD261" s="335"/>
      <c r="UDE261" s="335"/>
      <c r="UDF261" s="224"/>
      <c r="UDG261" s="372"/>
      <c r="UDH261" s="372"/>
      <c r="UDI261" s="333"/>
      <c r="UDJ261" s="334"/>
      <c r="UDK261" s="372"/>
      <c r="UDL261" s="224"/>
      <c r="UDM261" s="224"/>
      <c r="UDN261" s="335"/>
      <c r="UDO261" s="335"/>
      <c r="UDP261" s="224"/>
      <c r="UDQ261" s="372"/>
      <c r="UDR261" s="372"/>
      <c r="UDS261" s="333"/>
      <c r="UDT261" s="334"/>
      <c r="UDU261" s="372"/>
      <c r="UDV261" s="224"/>
      <c r="UDW261" s="224"/>
      <c r="UDX261" s="335"/>
      <c r="UDY261" s="335"/>
      <c r="UDZ261" s="224"/>
      <c r="UEA261" s="372"/>
      <c r="UEB261" s="372"/>
      <c r="UEC261" s="333"/>
      <c r="UED261" s="334"/>
      <c r="UEE261" s="372"/>
      <c r="UEF261" s="224"/>
      <c r="UEG261" s="224"/>
      <c r="UEH261" s="335"/>
      <c r="UEI261" s="335"/>
      <c r="UEJ261" s="224"/>
      <c r="UEK261" s="372"/>
      <c r="UEL261" s="372"/>
      <c r="UEM261" s="333"/>
      <c r="UEN261" s="334"/>
      <c r="UEO261" s="372"/>
      <c r="UEP261" s="224"/>
      <c r="UEQ261" s="224"/>
      <c r="UER261" s="335"/>
      <c r="UES261" s="335"/>
      <c r="UET261" s="224"/>
      <c r="UEU261" s="372"/>
      <c r="UEV261" s="372"/>
      <c r="UEW261" s="333"/>
      <c r="UEX261" s="334"/>
      <c r="UEY261" s="372"/>
      <c r="UEZ261" s="224"/>
      <c r="UFA261" s="224"/>
      <c r="UFB261" s="335"/>
      <c r="UFC261" s="335"/>
      <c r="UFD261" s="224"/>
      <c r="UFE261" s="372"/>
      <c r="UFF261" s="372"/>
      <c r="UFG261" s="333"/>
      <c r="UFH261" s="334"/>
      <c r="UFI261" s="372"/>
      <c r="UFJ261" s="224"/>
      <c r="UFK261" s="224"/>
      <c r="UFL261" s="335"/>
      <c r="UFM261" s="335"/>
      <c r="UFN261" s="224"/>
      <c r="UFO261" s="372"/>
      <c r="UFP261" s="372"/>
      <c r="UFQ261" s="333"/>
      <c r="UFR261" s="334"/>
      <c r="UFS261" s="372"/>
      <c r="UFT261" s="224"/>
      <c r="UFU261" s="224"/>
      <c r="UFV261" s="335"/>
      <c r="UFW261" s="335"/>
      <c r="UFX261" s="224"/>
      <c r="UFY261" s="372"/>
      <c r="UFZ261" s="372"/>
      <c r="UGA261" s="333"/>
      <c r="UGB261" s="334"/>
      <c r="UGC261" s="372"/>
      <c r="UGD261" s="224"/>
      <c r="UGE261" s="224"/>
      <c r="UGF261" s="335"/>
      <c r="UGG261" s="335"/>
      <c r="UGH261" s="224"/>
      <c r="UGI261" s="372"/>
      <c r="UGJ261" s="372"/>
      <c r="UGK261" s="333"/>
      <c r="UGL261" s="334"/>
      <c r="UGM261" s="372"/>
      <c r="UGN261" s="224"/>
      <c r="UGO261" s="224"/>
      <c r="UGP261" s="335"/>
      <c r="UGQ261" s="335"/>
      <c r="UGR261" s="224"/>
      <c r="UGS261" s="372"/>
      <c r="UGT261" s="372"/>
      <c r="UGU261" s="333"/>
      <c r="UGV261" s="334"/>
      <c r="UGW261" s="372"/>
      <c r="UGX261" s="224"/>
      <c r="UGY261" s="224"/>
      <c r="UGZ261" s="335"/>
      <c r="UHA261" s="335"/>
      <c r="UHB261" s="224"/>
      <c r="UHC261" s="372"/>
      <c r="UHD261" s="372"/>
      <c r="UHE261" s="333"/>
      <c r="UHF261" s="334"/>
      <c r="UHG261" s="372"/>
      <c r="UHH261" s="224"/>
      <c r="UHI261" s="224"/>
      <c r="UHJ261" s="335"/>
      <c r="UHK261" s="335"/>
      <c r="UHL261" s="224"/>
      <c r="UHM261" s="372"/>
      <c r="UHN261" s="372"/>
      <c r="UHO261" s="333"/>
      <c r="UHP261" s="334"/>
      <c r="UHQ261" s="372"/>
      <c r="UHR261" s="224"/>
      <c r="UHS261" s="224"/>
      <c r="UHT261" s="335"/>
      <c r="UHU261" s="335"/>
      <c r="UHV261" s="224"/>
      <c r="UHW261" s="372"/>
      <c r="UHX261" s="372"/>
      <c r="UHY261" s="333"/>
      <c r="UHZ261" s="334"/>
      <c r="UIA261" s="372"/>
      <c r="UIB261" s="224"/>
      <c r="UIC261" s="224"/>
      <c r="UID261" s="335"/>
      <c r="UIE261" s="335"/>
      <c r="UIF261" s="224"/>
      <c r="UIG261" s="372"/>
      <c r="UIH261" s="372"/>
      <c r="UII261" s="333"/>
      <c r="UIJ261" s="334"/>
      <c r="UIK261" s="372"/>
      <c r="UIL261" s="224"/>
      <c r="UIM261" s="224"/>
      <c r="UIN261" s="335"/>
      <c r="UIO261" s="335"/>
      <c r="UIP261" s="224"/>
      <c r="UIQ261" s="372"/>
      <c r="UIR261" s="372"/>
      <c r="UIS261" s="333"/>
      <c r="UIT261" s="334"/>
      <c r="UIU261" s="372"/>
      <c r="UIV261" s="224"/>
      <c r="UIW261" s="224"/>
      <c r="UIX261" s="335"/>
      <c r="UIY261" s="335"/>
      <c r="UIZ261" s="224"/>
      <c r="UJA261" s="372"/>
      <c r="UJB261" s="372"/>
      <c r="UJC261" s="333"/>
      <c r="UJD261" s="334"/>
      <c r="UJE261" s="372"/>
      <c r="UJF261" s="224"/>
      <c r="UJG261" s="224"/>
      <c r="UJH261" s="335"/>
      <c r="UJI261" s="335"/>
      <c r="UJJ261" s="224"/>
      <c r="UJK261" s="372"/>
      <c r="UJL261" s="372"/>
      <c r="UJM261" s="333"/>
      <c r="UJN261" s="334"/>
      <c r="UJO261" s="372"/>
      <c r="UJP261" s="224"/>
      <c r="UJQ261" s="224"/>
      <c r="UJR261" s="335"/>
      <c r="UJS261" s="335"/>
      <c r="UJT261" s="224"/>
      <c r="UJU261" s="372"/>
      <c r="UJV261" s="372"/>
      <c r="UJW261" s="333"/>
      <c r="UJX261" s="334"/>
      <c r="UJY261" s="372"/>
      <c r="UJZ261" s="224"/>
      <c r="UKA261" s="224"/>
      <c r="UKB261" s="335"/>
      <c r="UKC261" s="335"/>
      <c r="UKD261" s="224"/>
      <c r="UKE261" s="372"/>
      <c r="UKF261" s="372"/>
      <c r="UKG261" s="333"/>
      <c r="UKH261" s="334"/>
      <c r="UKI261" s="372"/>
      <c r="UKJ261" s="224"/>
      <c r="UKK261" s="224"/>
      <c r="UKL261" s="335"/>
      <c r="UKM261" s="335"/>
      <c r="UKN261" s="224"/>
      <c r="UKO261" s="372"/>
      <c r="UKP261" s="372"/>
      <c r="UKQ261" s="333"/>
      <c r="UKR261" s="334"/>
      <c r="UKS261" s="372"/>
      <c r="UKT261" s="224"/>
      <c r="UKU261" s="224"/>
      <c r="UKV261" s="335"/>
      <c r="UKW261" s="335"/>
      <c r="UKX261" s="224"/>
      <c r="UKY261" s="372"/>
      <c r="UKZ261" s="372"/>
      <c r="ULA261" s="333"/>
      <c r="ULB261" s="334"/>
      <c r="ULC261" s="372"/>
      <c r="ULD261" s="224"/>
      <c r="ULE261" s="224"/>
      <c r="ULF261" s="335"/>
      <c r="ULG261" s="335"/>
      <c r="ULH261" s="224"/>
      <c r="ULI261" s="372"/>
      <c r="ULJ261" s="372"/>
      <c r="ULK261" s="333"/>
      <c r="ULL261" s="334"/>
      <c r="ULM261" s="372"/>
      <c r="ULN261" s="224"/>
      <c r="ULO261" s="224"/>
      <c r="ULP261" s="335"/>
      <c r="ULQ261" s="335"/>
      <c r="ULR261" s="224"/>
      <c r="ULS261" s="372"/>
      <c r="ULT261" s="372"/>
      <c r="ULU261" s="333"/>
      <c r="ULV261" s="334"/>
      <c r="ULW261" s="372"/>
      <c r="ULX261" s="224"/>
      <c r="ULY261" s="224"/>
      <c r="ULZ261" s="335"/>
      <c r="UMA261" s="335"/>
      <c r="UMB261" s="224"/>
      <c r="UMC261" s="372"/>
      <c r="UMD261" s="372"/>
      <c r="UME261" s="333"/>
      <c r="UMF261" s="334"/>
      <c r="UMG261" s="372"/>
      <c r="UMH261" s="224"/>
      <c r="UMI261" s="224"/>
      <c r="UMJ261" s="335"/>
      <c r="UMK261" s="335"/>
      <c r="UML261" s="224"/>
      <c r="UMM261" s="372"/>
      <c r="UMN261" s="372"/>
      <c r="UMO261" s="333"/>
      <c r="UMP261" s="334"/>
      <c r="UMQ261" s="372"/>
      <c r="UMR261" s="224"/>
      <c r="UMS261" s="224"/>
      <c r="UMT261" s="335"/>
      <c r="UMU261" s="335"/>
      <c r="UMV261" s="224"/>
      <c r="UMW261" s="372"/>
      <c r="UMX261" s="372"/>
      <c r="UMY261" s="333"/>
      <c r="UMZ261" s="334"/>
      <c r="UNA261" s="372"/>
      <c r="UNB261" s="224"/>
      <c r="UNC261" s="224"/>
      <c r="UND261" s="335"/>
      <c r="UNE261" s="335"/>
      <c r="UNF261" s="224"/>
      <c r="UNG261" s="372"/>
      <c r="UNH261" s="372"/>
      <c r="UNI261" s="333"/>
      <c r="UNJ261" s="334"/>
      <c r="UNK261" s="372"/>
      <c r="UNL261" s="224"/>
      <c r="UNM261" s="224"/>
      <c r="UNN261" s="335"/>
      <c r="UNO261" s="335"/>
      <c r="UNP261" s="224"/>
      <c r="UNQ261" s="372"/>
      <c r="UNR261" s="372"/>
      <c r="UNS261" s="333"/>
      <c r="UNT261" s="334"/>
      <c r="UNU261" s="372"/>
      <c r="UNV261" s="224"/>
      <c r="UNW261" s="224"/>
      <c r="UNX261" s="335"/>
      <c r="UNY261" s="335"/>
      <c r="UNZ261" s="224"/>
      <c r="UOA261" s="372"/>
      <c r="UOB261" s="372"/>
      <c r="UOC261" s="333"/>
      <c r="UOD261" s="334"/>
      <c r="UOE261" s="372"/>
      <c r="UOF261" s="224"/>
      <c r="UOG261" s="224"/>
      <c r="UOH261" s="335"/>
      <c r="UOI261" s="335"/>
      <c r="UOJ261" s="224"/>
      <c r="UOK261" s="372"/>
      <c r="UOL261" s="372"/>
      <c r="UOM261" s="333"/>
      <c r="UON261" s="334"/>
      <c r="UOO261" s="372"/>
      <c r="UOP261" s="224"/>
      <c r="UOQ261" s="224"/>
      <c r="UOR261" s="335"/>
      <c r="UOS261" s="335"/>
      <c r="UOT261" s="224"/>
      <c r="UOU261" s="372"/>
      <c r="UOV261" s="372"/>
      <c r="UOW261" s="333"/>
      <c r="UOX261" s="334"/>
      <c r="UOY261" s="372"/>
      <c r="UOZ261" s="224"/>
      <c r="UPA261" s="224"/>
      <c r="UPB261" s="335"/>
      <c r="UPC261" s="335"/>
      <c r="UPD261" s="224"/>
      <c r="UPE261" s="372"/>
      <c r="UPF261" s="372"/>
      <c r="UPG261" s="333"/>
      <c r="UPH261" s="334"/>
      <c r="UPI261" s="372"/>
      <c r="UPJ261" s="224"/>
      <c r="UPK261" s="224"/>
      <c r="UPL261" s="335"/>
      <c r="UPM261" s="335"/>
      <c r="UPN261" s="224"/>
      <c r="UPO261" s="372"/>
      <c r="UPP261" s="372"/>
      <c r="UPQ261" s="333"/>
      <c r="UPR261" s="334"/>
      <c r="UPS261" s="372"/>
      <c r="UPT261" s="224"/>
      <c r="UPU261" s="224"/>
      <c r="UPV261" s="335"/>
      <c r="UPW261" s="335"/>
      <c r="UPX261" s="224"/>
      <c r="UPY261" s="372"/>
      <c r="UPZ261" s="372"/>
      <c r="UQA261" s="333"/>
      <c r="UQB261" s="334"/>
      <c r="UQC261" s="372"/>
      <c r="UQD261" s="224"/>
      <c r="UQE261" s="224"/>
      <c r="UQF261" s="335"/>
      <c r="UQG261" s="335"/>
      <c r="UQH261" s="224"/>
      <c r="UQI261" s="372"/>
      <c r="UQJ261" s="372"/>
      <c r="UQK261" s="333"/>
      <c r="UQL261" s="334"/>
      <c r="UQM261" s="372"/>
      <c r="UQN261" s="224"/>
      <c r="UQO261" s="224"/>
      <c r="UQP261" s="335"/>
      <c r="UQQ261" s="335"/>
      <c r="UQR261" s="224"/>
      <c r="UQS261" s="372"/>
      <c r="UQT261" s="372"/>
      <c r="UQU261" s="333"/>
      <c r="UQV261" s="334"/>
      <c r="UQW261" s="372"/>
      <c r="UQX261" s="224"/>
      <c r="UQY261" s="224"/>
      <c r="UQZ261" s="335"/>
      <c r="URA261" s="335"/>
      <c r="URB261" s="224"/>
      <c r="URC261" s="372"/>
      <c r="URD261" s="372"/>
      <c r="URE261" s="333"/>
      <c r="URF261" s="334"/>
      <c r="URG261" s="372"/>
      <c r="URH261" s="224"/>
      <c r="URI261" s="224"/>
      <c r="URJ261" s="335"/>
      <c r="URK261" s="335"/>
      <c r="URL261" s="224"/>
      <c r="URM261" s="372"/>
      <c r="URN261" s="372"/>
      <c r="URO261" s="333"/>
      <c r="URP261" s="334"/>
      <c r="URQ261" s="372"/>
      <c r="URR261" s="224"/>
      <c r="URS261" s="224"/>
      <c r="URT261" s="335"/>
      <c r="URU261" s="335"/>
      <c r="URV261" s="224"/>
      <c r="URW261" s="372"/>
      <c r="URX261" s="372"/>
      <c r="URY261" s="333"/>
      <c r="URZ261" s="334"/>
      <c r="USA261" s="372"/>
      <c r="USB261" s="224"/>
      <c r="USC261" s="224"/>
      <c r="USD261" s="335"/>
      <c r="USE261" s="335"/>
      <c r="USF261" s="224"/>
      <c r="USG261" s="372"/>
      <c r="USH261" s="372"/>
      <c r="USI261" s="333"/>
      <c r="USJ261" s="334"/>
      <c r="USK261" s="372"/>
      <c r="USL261" s="224"/>
      <c r="USM261" s="224"/>
      <c r="USN261" s="335"/>
      <c r="USO261" s="335"/>
      <c r="USP261" s="224"/>
      <c r="USQ261" s="372"/>
      <c r="USR261" s="372"/>
      <c r="USS261" s="333"/>
      <c r="UST261" s="334"/>
      <c r="USU261" s="372"/>
      <c r="USV261" s="224"/>
      <c r="USW261" s="224"/>
      <c r="USX261" s="335"/>
      <c r="USY261" s="335"/>
      <c r="USZ261" s="224"/>
      <c r="UTA261" s="372"/>
      <c r="UTB261" s="372"/>
      <c r="UTC261" s="333"/>
      <c r="UTD261" s="334"/>
      <c r="UTE261" s="372"/>
      <c r="UTF261" s="224"/>
      <c r="UTG261" s="224"/>
      <c r="UTH261" s="335"/>
      <c r="UTI261" s="335"/>
      <c r="UTJ261" s="224"/>
      <c r="UTK261" s="372"/>
      <c r="UTL261" s="372"/>
      <c r="UTM261" s="333"/>
      <c r="UTN261" s="334"/>
      <c r="UTO261" s="372"/>
      <c r="UTP261" s="224"/>
      <c r="UTQ261" s="224"/>
      <c r="UTR261" s="335"/>
      <c r="UTS261" s="335"/>
      <c r="UTT261" s="224"/>
      <c r="UTU261" s="372"/>
      <c r="UTV261" s="372"/>
      <c r="UTW261" s="333"/>
      <c r="UTX261" s="334"/>
      <c r="UTY261" s="372"/>
      <c r="UTZ261" s="224"/>
      <c r="UUA261" s="224"/>
      <c r="UUB261" s="335"/>
      <c r="UUC261" s="335"/>
      <c r="UUD261" s="224"/>
      <c r="UUE261" s="372"/>
      <c r="UUF261" s="372"/>
      <c r="UUG261" s="333"/>
      <c r="UUH261" s="334"/>
      <c r="UUI261" s="372"/>
      <c r="UUJ261" s="224"/>
      <c r="UUK261" s="224"/>
      <c r="UUL261" s="335"/>
      <c r="UUM261" s="335"/>
      <c r="UUN261" s="224"/>
      <c r="UUO261" s="372"/>
      <c r="UUP261" s="372"/>
      <c r="UUQ261" s="333"/>
      <c r="UUR261" s="334"/>
      <c r="UUS261" s="372"/>
      <c r="UUT261" s="224"/>
      <c r="UUU261" s="224"/>
      <c r="UUV261" s="335"/>
      <c r="UUW261" s="335"/>
      <c r="UUX261" s="224"/>
      <c r="UUY261" s="372"/>
      <c r="UUZ261" s="372"/>
      <c r="UVA261" s="333"/>
      <c r="UVB261" s="334"/>
      <c r="UVC261" s="372"/>
      <c r="UVD261" s="224"/>
      <c r="UVE261" s="224"/>
      <c r="UVF261" s="335"/>
      <c r="UVG261" s="335"/>
      <c r="UVH261" s="224"/>
      <c r="UVI261" s="372"/>
      <c r="UVJ261" s="372"/>
      <c r="UVK261" s="333"/>
      <c r="UVL261" s="334"/>
      <c r="UVM261" s="372"/>
      <c r="UVN261" s="224"/>
      <c r="UVO261" s="224"/>
      <c r="UVP261" s="335"/>
      <c r="UVQ261" s="335"/>
      <c r="UVR261" s="224"/>
      <c r="UVS261" s="372"/>
      <c r="UVT261" s="372"/>
      <c r="UVU261" s="333"/>
      <c r="UVV261" s="334"/>
      <c r="UVW261" s="372"/>
      <c r="UVX261" s="224"/>
      <c r="UVY261" s="224"/>
      <c r="UVZ261" s="335"/>
      <c r="UWA261" s="335"/>
      <c r="UWB261" s="224"/>
      <c r="UWC261" s="372"/>
      <c r="UWD261" s="372"/>
      <c r="UWE261" s="333"/>
      <c r="UWF261" s="334"/>
      <c r="UWG261" s="372"/>
      <c r="UWH261" s="224"/>
      <c r="UWI261" s="224"/>
      <c r="UWJ261" s="335"/>
      <c r="UWK261" s="335"/>
      <c r="UWL261" s="224"/>
      <c r="UWM261" s="372"/>
      <c r="UWN261" s="372"/>
      <c r="UWO261" s="333"/>
      <c r="UWP261" s="334"/>
      <c r="UWQ261" s="372"/>
      <c r="UWR261" s="224"/>
      <c r="UWS261" s="224"/>
      <c r="UWT261" s="335"/>
      <c r="UWU261" s="335"/>
      <c r="UWV261" s="224"/>
      <c r="UWW261" s="372"/>
      <c r="UWX261" s="372"/>
      <c r="UWY261" s="333"/>
      <c r="UWZ261" s="334"/>
      <c r="UXA261" s="372"/>
      <c r="UXB261" s="224"/>
      <c r="UXC261" s="224"/>
      <c r="UXD261" s="335"/>
      <c r="UXE261" s="335"/>
      <c r="UXF261" s="224"/>
      <c r="UXG261" s="372"/>
      <c r="UXH261" s="372"/>
      <c r="UXI261" s="333"/>
      <c r="UXJ261" s="334"/>
      <c r="UXK261" s="372"/>
      <c r="UXL261" s="224"/>
      <c r="UXM261" s="224"/>
      <c r="UXN261" s="335"/>
      <c r="UXO261" s="335"/>
      <c r="UXP261" s="224"/>
      <c r="UXQ261" s="372"/>
      <c r="UXR261" s="372"/>
      <c r="UXS261" s="333"/>
      <c r="UXT261" s="334"/>
      <c r="UXU261" s="372"/>
      <c r="UXV261" s="224"/>
      <c r="UXW261" s="224"/>
      <c r="UXX261" s="335"/>
      <c r="UXY261" s="335"/>
      <c r="UXZ261" s="224"/>
      <c r="UYA261" s="372"/>
      <c r="UYB261" s="372"/>
      <c r="UYC261" s="333"/>
      <c r="UYD261" s="334"/>
      <c r="UYE261" s="372"/>
      <c r="UYF261" s="224"/>
      <c r="UYG261" s="224"/>
      <c r="UYH261" s="335"/>
      <c r="UYI261" s="335"/>
      <c r="UYJ261" s="224"/>
      <c r="UYK261" s="372"/>
      <c r="UYL261" s="372"/>
      <c r="UYM261" s="333"/>
      <c r="UYN261" s="334"/>
      <c r="UYO261" s="372"/>
      <c r="UYP261" s="224"/>
      <c r="UYQ261" s="224"/>
      <c r="UYR261" s="335"/>
      <c r="UYS261" s="335"/>
      <c r="UYT261" s="224"/>
      <c r="UYU261" s="372"/>
      <c r="UYV261" s="372"/>
      <c r="UYW261" s="333"/>
      <c r="UYX261" s="334"/>
      <c r="UYY261" s="372"/>
      <c r="UYZ261" s="224"/>
      <c r="UZA261" s="224"/>
      <c r="UZB261" s="335"/>
      <c r="UZC261" s="335"/>
      <c r="UZD261" s="224"/>
      <c r="UZE261" s="372"/>
      <c r="UZF261" s="372"/>
      <c r="UZG261" s="333"/>
      <c r="UZH261" s="334"/>
      <c r="UZI261" s="372"/>
      <c r="UZJ261" s="224"/>
      <c r="UZK261" s="224"/>
      <c r="UZL261" s="335"/>
      <c r="UZM261" s="335"/>
      <c r="UZN261" s="224"/>
      <c r="UZO261" s="372"/>
      <c r="UZP261" s="372"/>
      <c r="UZQ261" s="333"/>
      <c r="UZR261" s="334"/>
      <c r="UZS261" s="372"/>
      <c r="UZT261" s="224"/>
      <c r="UZU261" s="224"/>
      <c r="UZV261" s="335"/>
      <c r="UZW261" s="335"/>
      <c r="UZX261" s="224"/>
      <c r="UZY261" s="372"/>
      <c r="UZZ261" s="372"/>
      <c r="VAA261" s="333"/>
      <c r="VAB261" s="334"/>
      <c r="VAC261" s="372"/>
      <c r="VAD261" s="224"/>
      <c r="VAE261" s="224"/>
      <c r="VAF261" s="335"/>
      <c r="VAG261" s="335"/>
      <c r="VAH261" s="224"/>
      <c r="VAI261" s="372"/>
      <c r="VAJ261" s="372"/>
      <c r="VAK261" s="333"/>
      <c r="VAL261" s="334"/>
      <c r="VAM261" s="372"/>
      <c r="VAN261" s="224"/>
      <c r="VAO261" s="224"/>
      <c r="VAP261" s="335"/>
      <c r="VAQ261" s="335"/>
      <c r="VAR261" s="224"/>
      <c r="VAS261" s="372"/>
      <c r="VAT261" s="372"/>
      <c r="VAU261" s="333"/>
      <c r="VAV261" s="334"/>
      <c r="VAW261" s="372"/>
      <c r="VAX261" s="224"/>
      <c r="VAY261" s="224"/>
      <c r="VAZ261" s="335"/>
      <c r="VBA261" s="335"/>
      <c r="VBB261" s="224"/>
      <c r="VBC261" s="372"/>
      <c r="VBD261" s="372"/>
      <c r="VBE261" s="333"/>
      <c r="VBF261" s="334"/>
      <c r="VBG261" s="372"/>
      <c r="VBH261" s="224"/>
      <c r="VBI261" s="224"/>
      <c r="VBJ261" s="335"/>
      <c r="VBK261" s="335"/>
      <c r="VBL261" s="224"/>
      <c r="VBM261" s="372"/>
      <c r="VBN261" s="372"/>
      <c r="VBO261" s="333"/>
      <c r="VBP261" s="334"/>
      <c r="VBQ261" s="372"/>
      <c r="VBR261" s="224"/>
      <c r="VBS261" s="224"/>
      <c r="VBT261" s="335"/>
      <c r="VBU261" s="335"/>
      <c r="VBV261" s="224"/>
      <c r="VBW261" s="372"/>
      <c r="VBX261" s="372"/>
      <c r="VBY261" s="333"/>
      <c r="VBZ261" s="334"/>
      <c r="VCA261" s="372"/>
      <c r="VCB261" s="224"/>
      <c r="VCC261" s="224"/>
      <c r="VCD261" s="335"/>
      <c r="VCE261" s="335"/>
      <c r="VCF261" s="224"/>
      <c r="VCG261" s="372"/>
      <c r="VCH261" s="372"/>
      <c r="VCI261" s="333"/>
      <c r="VCJ261" s="334"/>
      <c r="VCK261" s="372"/>
      <c r="VCL261" s="224"/>
      <c r="VCM261" s="224"/>
      <c r="VCN261" s="335"/>
      <c r="VCO261" s="335"/>
      <c r="VCP261" s="224"/>
      <c r="VCQ261" s="372"/>
      <c r="VCR261" s="372"/>
      <c r="VCS261" s="333"/>
      <c r="VCT261" s="334"/>
      <c r="VCU261" s="372"/>
      <c r="VCV261" s="224"/>
      <c r="VCW261" s="224"/>
      <c r="VCX261" s="335"/>
      <c r="VCY261" s="335"/>
      <c r="VCZ261" s="224"/>
      <c r="VDA261" s="372"/>
      <c r="VDB261" s="372"/>
      <c r="VDC261" s="333"/>
      <c r="VDD261" s="334"/>
      <c r="VDE261" s="372"/>
      <c r="VDF261" s="224"/>
      <c r="VDG261" s="224"/>
      <c r="VDH261" s="335"/>
      <c r="VDI261" s="335"/>
      <c r="VDJ261" s="224"/>
      <c r="VDK261" s="372"/>
      <c r="VDL261" s="372"/>
      <c r="VDM261" s="333"/>
      <c r="VDN261" s="334"/>
      <c r="VDO261" s="372"/>
      <c r="VDP261" s="224"/>
      <c r="VDQ261" s="224"/>
      <c r="VDR261" s="335"/>
      <c r="VDS261" s="335"/>
      <c r="VDT261" s="224"/>
      <c r="VDU261" s="372"/>
      <c r="VDV261" s="372"/>
      <c r="VDW261" s="333"/>
      <c r="VDX261" s="334"/>
      <c r="VDY261" s="372"/>
      <c r="VDZ261" s="224"/>
      <c r="VEA261" s="224"/>
      <c r="VEB261" s="335"/>
      <c r="VEC261" s="335"/>
      <c r="VED261" s="224"/>
      <c r="VEE261" s="372"/>
      <c r="VEF261" s="372"/>
      <c r="VEG261" s="333"/>
      <c r="VEH261" s="334"/>
      <c r="VEI261" s="372"/>
      <c r="VEJ261" s="224"/>
      <c r="VEK261" s="224"/>
      <c r="VEL261" s="335"/>
      <c r="VEM261" s="335"/>
      <c r="VEN261" s="224"/>
      <c r="VEO261" s="372"/>
      <c r="VEP261" s="372"/>
      <c r="VEQ261" s="333"/>
      <c r="VER261" s="334"/>
      <c r="VES261" s="372"/>
      <c r="VET261" s="224"/>
      <c r="VEU261" s="224"/>
      <c r="VEV261" s="335"/>
      <c r="VEW261" s="335"/>
      <c r="VEX261" s="224"/>
      <c r="VEY261" s="372"/>
      <c r="VEZ261" s="372"/>
      <c r="VFA261" s="333"/>
      <c r="VFB261" s="334"/>
      <c r="VFC261" s="372"/>
      <c r="VFD261" s="224"/>
      <c r="VFE261" s="224"/>
      <c r="VFF261" s="335"/>
      <c r="VFG261" s="335"/>
      <c r="VFH261" s="224"/>
      <c r="VFI261" s="372"/>
      <c r="VFJ261" s="372"/>
      <c r="VFK261" s="333"/>
      <c r="VFL261" s="334"/>
      <c r="VFM261" s="372"/>
      <c r="VFN261" s="224"/>
      <c r="VFO261" s="224"/>
      <c r="VFP261" s="335"/>
      <c r="VFQ261" s="335"/>
      <c r="VFR261" s="224"/>
      <c r="VFS261" s="372"/>
      <c r="VFT261" s="372"/>
      <c r="VFU261" s="333"/>
      <c r="VFV261" s="334"/>
      <c r="VFW261" s="372"/>
      <c r="VFX261" s="224"/>
      <c r="VFY261" s="224"/>
      <c r="VFZ261" s="335"/>
      <c r="VGA261" s="335"/>
      <c r="VGB261" s="224"/>
      <c r="VGC261" s="372"/>
      <c r="VGD261" s="372"/>
      <c r="VGE261" s="333"/>
      <c r="VGF261" s="334"/>
      <c r="VGG261" s="372"/>
      <c r="VGH261" s="224"/>
      <c r="VGI261" s="224"/>
      <c r="VGJ261" s="335"/>
      <c r="VGK261" s="335"/>
      <c r="VGL261" s="224"/>
      <c r="VGM261" s="372"/>
      <c r="VGN261" s="372"/>
      <c r="VGO261" s="333"/>
      <c r="VGP261" s="334"/>
      <c r="VGQ261" s="372"/>
      <c r="VGR261" s="224"/>
      <c r="VGS261" s="224"/>
      <c r="VGT261" s="335"/>
      <c r="VGU261" s="335"/>
      <c r="VGV261" s="224"/>
      <c r="VGW261" s="372"/>
      <c r="VGX261" s="372"/>
      <c r="VGY261" s="333"/>
      <c r="VGZ261" s="334"/>
      <c r="VHA261" s="372"/>
      <c r="VHB261" s="224"/>
      <c r="VHC261" s="224"/>
      <c r="VHD261" s="335"/>
      <c r="VHE261" s="335"/>
      <c r="VHF261" s="224"/>
      <c r="VHG261" s="372"/>
      <c r="VHH261" s="372"/>
      <c r="VHI261" s="333"/>
      <c r="VHJ261" s="334"/>
      <c r="VHK261" s="372"/>
      <c r="VHL261" s="224"/>
      <c r="VHM261" s="224"/>
      <c r="VHN261" s="335"/>
      <c r="VHO261" s="335"/>
      <c r="VHP261" s="224"/>
      <c r="VHQ261" s="372"/>
      <c r="VHR261" s="372"/>
      <c r="VHS261" s="333"/>
      <c r="VHT261" s="334"/>
      <c r="VHU261" s="372"/>
      <c r="VHV261" s="224"/>
      <c r="VHW261" s="224"/>
      <c r="VHX261" s="335"/>
      <c r="VHY261" s="335"/>
      <c r="VHZ261" s="224"/>
      <c r="VIA261" s="372"/>
      <c r="VIB261" s="372"/>
      <c r="VIC261" s="333"/>
      <c r="VID261" s="334"/>
      <c r="VIE261" s="372"/>
      <c r="VIF261" s="224"/>
      <c r="VIG261" s="224"/>
      <c r="VIH261" s="335"/>
      <c r="VII261" s="335"/>
      <c r="VIJ261" s="224"/>
      <c r="VIK261" s="372"/>
      <c r="VIL261" s="372"/>
      <c r="VIM261" s="333"/>
      <c r="VIN261" s="334"/>
      <c r="VIO261" s="372"/>
      <c r="VIP261" s="224"/>
      <c r="VIQ261" s="224"/>
      <c r="VIR261" s="335"/>
      <c r="VIS261" s="335"/>
      <c r="VIT261" s="224"/>
      <c r="VIU261" s="372"/>
      <c r="VIV261" s="372"/>
      <c r="VIW261" s="333"/>
      <c r="VIX261" s="334"/>
      <c r="VIY261" s="372"/>
      <c r="VIZ261" s="224"/>
      <c r="VJA261" s="224"/>
      <c r="VJB261" s="335"/>
      <c r="VJC261" s="335"/>
      <c r="VJD261" s="224"/>
      <c r="VJE261" s="372"/>
      <c r="VJF261" s="372"/>
      <c r="VJG261" s="333"/>
      <c r="VJH261" s="334"/>
      <c r="VJI261" s="372"/>
      <c r="VJJ261" s="224"/>
      <c r="VJK261" s="224"/>
      <c r="VJL261" s="335"/>
      <c r="VJM261" s="335"/>
      <c r="VJN261" s="224"/>
      <c r="VJO261" s="372"/>
      <c r="VJP261" s="372"/>
      <c r="VJQ261" s="333"/>
      <c r="VJR261" s="334"/>
      <c r="VJS261" s="372"/>
      <c r="VJT261" s="224"/>
      <c r="VJU261" s="224"/>
      <c r="VJV261" s="335"/>
      <c r="VJW261" s="335"/>
      <c r="VJX261" s="224"/>
      <c r="VJY261" s="372"/>
      <c r="VJZ261" s="372"/>
      <c r="VKA261" s="333"/>
      <c r="VKB261" s="334"/>
      <c r="VKC261" s="372"/>
      <c r="VKD261" s="224"/>
      <c r="VKE261" s="224"/>
      <c r="VKF261" s="335"/>
      <c r="VKG261" s="335"/>
      <c r="VKH261" s="224"/>
      <c r="VKI261" s="372"/>
      <c r="VKJ261" s="372"/>
      <c r="VKK261" s="333"/>
      <c r="VKL261" s="334"/>
      <c r="VKM261" s="372"/>
      <c r="VKN261" s="224"/>
      <c r="VKO261" s="224"/>
      <c r="VKP261" s="335"/>
      <c r="VKQ261" s="335"/>
      <c r="VKR261" s="224"/>
      <c r="VKS261" s="372"/>
      <c r="VKT261" s="372"/>
      <c r="VKU261" s="333"/>
      <c r="VKV261" s="334"/>
      <c r="VKW261" s="372"/>
      <c r="VKX261" s="224"/>
      <c r="VKY261" s="224"/>
      <c r="VKZ261" s="335"/>
      <c r="VLA261" s="335"/>
      <c r="VLB261" s="224"/>
      <c r="VLC261" s="372"/>
      <c r="VLD261" s="372"/>
      <c r="VLE261" s="333"/>
      <c r="VLF261" s="334"/>
      <c r="VLG261" s="372"/>
      <c r="VLH261" s="224"/>
      <c r="VLI261" s="224"/>
      <c r="VLJ261" s="335"/>
      <c r="VLK261" s="335"/>
      <c r="VLL261" s="224"/>
      <c r="VLM261" s="372"/>
      <c r="VLN261" s="372"/>
      <c r="VLO261" s="333"/>
      <c r="VLP261" s="334"/>
      <c r="VLQ261" s="372"/>
      <c r="VLR261" s="224"/>
      <c r="VLS261" s="224"/>
      <c r="VLT261" s="335"/>
      <c r="VLU261" s="335"/>
      <c r="VLV261" s="224"/>
      <c r="VLW261" s="372"/>
      <c r="VLX261" s="372"/>
      <c r="VLY261" s="333"/>
      <c r="VLZ261" s="334"/>
      <c r="VMA261" s="372"/>
      <c r="VMB261" s="224"/>
      <c r="VMC261" s="224"/>
      <c r="VMD261" s="335"/>
      <c r="VME261" s="335"/>
      <c r="VMF261" s="224"/>
      <c r="VMG261" s="372"/>
      <c r="VMH261" s="372"/>
      <c r="VMI261" s="333"/>
      <c r="VMJ261" s="334"/>
      <c r="VMK261" s="372"/>
      <c r="VML261" s="224"/>
      <c r="VMM261" s="224"/>
      <c r="VMN261" s="335"/>
      <c r="VMO261" s="335"/>
      <c r="VMP261" s="224"/>
      <c r="VMQ261" s="372"/>
      <c r="VMR261" s="372"/>
      <c r="VMS261" s="333"/>
      <c r="VMT261" s="334"/>
      <c r="VMU261" s="372"/>
      <c r="VMV261" s="224"/>
      <c r="VMW261" s="224"/>
      <c r="VMX261" s="335"/>
      <c r="VMY261" s="335"/>
      <c r="VMZ261" s="224"/>
      <c r="VNA261" s="372"/>
      <c r="VNB261" s="372"/>
      <c r="VNC261" s="333"/>
      <c r="VND261" s="334"/>
      <c r="VNE261" s="372"/>
      <c r="VNF261" s="224"/>
      <c r="VNG261" s="224"/>
      <c r="VNH261" s="335"/>
      <c r="VNI261" s="335"/>
      <c r="VNJ261" s="224"/>
      <c r="VNK261" s="372"/>
      <c r="VNL261" s="372"/>
      <c r="VNM261" s="333"/>
      <c r="VNN261" s="334"/>
      <c r="VNO261" s="372"/>
      <c r="VNP261" s="224"/>
      <c r="VNQ261" s="224"/>
      <c r="VNR261" s="335"/>
      <c r="VNS261" s="335"/>
      <c r="VNT261" s="224"/>
      <c r="VNU261" s="372"/>
      <c r="VNV261" s="372"/>
      <c r="VNW261" s="333"/>
      <c r="VNX261" s="334"/>
      <c r="VNY261" s="372"/>
      <c r="VNZ261" s="224"/>
      <c r="VOA261" s="224"/>
      <c r="VOB261" s="335"/>
      <c r="VOC261" s="335"/>
      <c r="VOD261" s="224"/>
      <c r="VOE261" s="372"/>
      <c r="VOF261" s="372"/>
      <c r="VOG261" s="333"/>
      <c r="VOH261" s="334"/>
      <c r="VOI261" s="372"/>
      <c r="VOJ261" s="224"/>
      <c r="VOK261" s="224"/>
      <c r="VOL261" s="335"/>
      <c r="VOM261" s="335"/>
      <c r="VON261" s="224"/>
      <c r="VOO261" s="372"/>
      <c r="VOP261" s="372"/>
      <c r="VOQ261" s="333"/>
      <c r="VOR261" s="334"/>
      <c r="VOS261" s="372"/>
      <c r="VOT261" s="224"/>
      <c r="VOU261" s="224"/>
      <c r="VOV261" s="335"/>
      <c r="VOW261" s="335"/>
      <c r="VOX261" s="224"/>
      <c r="VOY261" s="372"/>
      <c r="VOZ261" s="372"/>
      <c r="VPA261" s="333"/>
      <c r="VPB261" s="334"/>
      <c r="VPC261" s="372"/>
      <c r="VPD261" s="224"/>
      <c r="VPE261" s="224"/>
      <c r="VPF261" s="335"/>
      <c r="VPG261" s="335"/>
      <c r="VPH261" s="224"/>
      <c r="VPI261" s="372"/>
      <c r="VPJ261" s="372"/>
      <c r="VPK261" s="333"/>
      <c r="VPL261" s="334"/>
      <c r="VPM261" s="372"/>
      <c r="VPN261" s="224"/>
      <c r="VPO261" s="224"/>
      <c r="VPP261" s="335"/>
      <c r="VPQ261" s="335"/>
      <c r="VPR261" s="224"/>
      <c r="VPS261" s="372"/>
      <c r="VPT261" s="372"/>
      <c r="VPU261" s="333"/>
      <c r="VPV261" s="334"/>
      <c r="VPW261" s="372"/>
      <c r="VPX261" s="224"/>
      <c r="VPY261" s="224"/>
      <c r="VPZ261" s="335"/>
      <c r="VQA261" s="335"/>
      <c r="VQB261" s="224"/>
      <c r="VQC261" s="372"/>
      <c r="VQD261" s="372"/>
      <c r="VQE261" s="333"/>
      <c r="VQF261" s="334"/>
      <c r="VQG261" s="372"/>
      <c r="VQH261" s="224"/>
      <c r="VQI261" s="224"/>
      <c r="VQJ261" s="335"/>
      <c r="VQK261" s="335"/>
      <c r="VQL261" s="224"/>
      <c r="VQM261" s="372"/>
      <c r="VQN261" s="372"/>
      <c r="VQO261" s="333"/>
      <c r="VQP261" s="334"/>
      <c r="VQQ261" s="372"/>
      <c r="VQR261" s="224"/>
      <c r="VQS261" s="224"/>
      <c r="VQT261" s="335"/>
      <c r="VQU261" s="335"/>
      <c r="VQV261" s="224"/>
      <c r="VQW261" s="372"/>
      <c r="VQX261" s="372"/>
      <c r="VQY261" s="333"/>
      <c r="VQZ261" s="334"/>
      <c r="VRA261" s="372"/>
      <c r="VRB261" s="224"/>
      <c r="VRC261" s="224"/>
      <c r="VRD261" s="335"/>
      <c r="VRE261" s="335"/>
      <c r="VRF261" s="224"/>
      <c r="VRG261" s="372"/>
      <c r="VRH261" s="372"/>
      <c r="VRI261" s="333"/>
      <c r="VRJ261" s="334"/>
      <c r="VRK261" s="372"/>
      <c r="VRL261" s="224"/>
      <c r="VRM261" s="224"/>
      <c r="VRN261" s="335"/>
      <c r="VRO261" s="335"/>
      <c r="VRP261" s="224"/>
      <c r="VRQ261" s="372"/>
      <c r="VRR261" s="372"/>
      <c r="VRS261" s="333"/>
      <c r="VRT261" s="334"/>
      <c r="VRU261" s="372"/>
      <c r="VRV261" s="224"/>
      <c r="VRW261" s="224"/>
      <c r="VRX261" s="335"/>
      <c r="VRY261" s="335"/>
      <c r="VRZ261" s="224"/>
      <c r="VSA261" s="372"/>
      <c r="VSB261" s="372"/>
      <c r="VSC261" s="333"/>
      <c r="VSD261" s="334"/>
      <c r="VSE261" s="372"/>
      <c r="VSF261" s="224"/>
      <c r="VSG261" s="224"/>
      <c r="VSH261" s="335"/>
      <c r="VSI261" s="335"/>
      <c r="VSJ261" s="224"/>
      <c r="VSK261" s="372"/>
      <c r="VSL261" s="372"/>
      <c r="VSM261" s="333"/>
      <c r="VSN261" s="334"/>
      <c r="VSO261" s="372"/>
      <c r="VSP261" s="224"/>
      <c r="VSQ261" s="224"/>
      <c r="VSR261" s="335"/>
      <c r="VSS261" s="335"/>
      <c r="VST261" s="224"/>
      <c r="VSU261" s="372"/>
      <c r="VSV261" s="372"/>
      <c r="VSW261" s="333"/>
      <c r="VSX261" s="334"/>
      <c r="VSY261" s="372"/>
      <c r="VSZ261" s="224"/>
      <c r="VTA261" s="224"/>
      <c r="VTB261" s="335"/>
      <c r="VTC261" s="335"/>
      <c r="VTD261" s="224"/>
      <c r="VTE261" s="372"/>
      <c r="VTF261" s="372"/>
      <c r="VTG261" s="333"/>
      <c r="VTH261" s="334"/>
      <c r="VTI261" s="372"/>
      <c r="VTJ261" s="224"/>
      <c r="VTK261" s="224"/>
      <c r="VTL261" s="335"/>
      <c r="VTM261" s="335"/>
      <c r="VTN261" s="224"/>
      <c r="VTO261" s="372"/>
      <c r="VTP261" s="372"/>
      <c r="VTQ261" s="333"/>
      <c r="VTR261" s="334"/>
      <c r="VTS261" s="372"/>
      <c r="VTT261" s="224"/>
      <c r="VTU261" s="224"/>
      <c r="VTV261" s="335"/>
      <c r="VTW261" s="335"/>
      <c r="VTX261" s="224"/>
      <c r="VTY261" s="372"/>
      <c r="VTZ261" s="372"/>
      <c r="VUA261" s="333"/>
      <c r="VUB261" s="334"/>
      <c r="VUC261" s="372"/>
      <c r="VUD261" s="224"/>
      <c r="VUE261" s="224"/>
      <c r="VUF261" s="335"/>
      <c r="VUG261" s="335"/>
      <c r="VUH261" s="224"/>
      <c r="VUI261" s="372"/>
      <c r="VUJ261" s="372"/>
      <c r="VUK261" s="333"/>
      <c r="VUL261" s="334"/>
      <c r="VUM261" s="372"/>
      <c r="VUN261" s="224"/>
      <c r="VUO261" s="224"/>
      <c r="VUP261" s="335"/>
      <c r="VUQ261" s="335"/>
      <c r="VUR261" s="224"/>
      <c r="VUS261" s="372"/>
      <c r="VUT261" s="372"/>
      <c r="VUU261" s="333"/>
      <c r="VUV261" s="334"/>
      <c r="VUW261" s="372"/>
      <c r="VUX261" s="224"/>
      <c r="VUY261" s="224"/>
      <c r="VUZ261" s="335"/>
      <c r="VVA261" s="335"/>
      <c r="VVB261" s="224"/>
      <c r="VVC261" s="372"/>
      <c r="VVD261" s="372"/>
      <c r="VVE261" s="333"/>
      <c r="VVF261" s="334"/>
      <c r="VVG261" s="372"/>
      <c r="VVH261" s="224"/>
      <c r="VVI261" s="224"/>
      <c r="VVJ261" s="335"/>
      <c r="VVK261" s="335"/>
      <c r="VVL261" s="224"/>
      <c r="VVM261" s="372"/>
      <c r="VVN261" s="372"/>
      <c r="VVO261" s="333"/>
      <c r="VVP261" s="334"/>
      <c r="VVQ261" s="372"/>
      <c r="VVR261" s="224"/>
      <c r="VVS261" s="224"/>
      <c r="VVT261" s="335"/>
      <c r="VVU261" s="335"/>
      <c r="VVV261" s="224"/>
      <c r="VVW261" s="372"/>
      <c r="VVX261" s="372"/>
      <c r="VVY261" s="333"/>
      <c r="VVZ261" s="334"/>
      <c r="VWA261" s="372"/>
      <c r="VWB261" s="224"/>
      <c r="VWC261" s="224"/>
      <c r="VWD261" s="335"/>
      <c r="VWE261" s="335"/>
      <c r="VWF261" s="224"/>
      <c r="VWG261" s="372"/>
      <c r="VWH261" s="372"/>
      <c r="VWI261" s="333"/>
      <c r="VWJ261" s="334"/>
      <c r="VWK261" s="372"/>
      <c r="VWL261" s="224"/>
      <c r="VWM261" s="224"/>
      <c r="VWN261" s="335"/>
      <c r="VWO261" s="335"/>
      <c r="VWP261" s="224"/>
      <c r="VWQ261" s="372"/>
      <c r="VWR261" s="372"/>
      <c r="VWS261" s="333"/>
      <c r="VWT261" s="334"/>
      <c r="VWU261" s="372"/>
      <c r="VWV261" s="224"/>
      <c r="VWW261" s="224"/>
      <c r="VWX261" s="335"/>
      <c r="VWY261" s="335"/>
      <c r="VWZ261" s="224"/>
      <c r="VXA261" s="372"/>
      <c r="VXB261" s="372"/>
      <c r="VXC261" s="333"/>
      <c r="VXD261" s="334"/>
      <c r="VXE261" s="372"/>
      <c r="VXF261" s="224"/>
      <c r="VXG261" s="224"/>
      <c r="VXH261" s="335"/>
      <c r="VXI261" s="335"/>
      <c r="VXJ261" s="224"/>
      <c r="VXK261" s="372"/>
      <c r="VXL261" s="372"/>
      <c r="VXM261" s="333"/>
      <c r="VXN261" s="334"/>
      <c r="VXO261" s="372"/>
      <c r="VXP261" s="224"/>
      <c r="VXQ261" s="224"/>
      <c r="VXR261" s="335"/>
      <c r="VXS261" s="335"/>
      <c r="VXT261" s="224"/>
      <c r="VXU261" s="372"/>
      <c r="VXV261" s="372"/>
      <c r="VXW261" s="333"/>
      <c r="VXX261" s="334"/>
      <c r="VXY261" s="372"/>
      <c r="VXZ261" s="224"/>
      <c r="VYA261" s="224"/>
      <c r="VYB261" s="335"/>
      <c r="VYC261" s="335"/>
      <c r="VYD261" s="224"/>
      <c r="VYE261" s="372"/>
      <c r="VYF261" s="372"/>
      <c r="VYG261" s="333"/>
      <c r="VYH261" s="334"/>
      <c r="VYI261" s="372"/>
      <c r="VYJ261" s="224"/>
      <c r="VYK261" s="224"/>
      <c r="VYL261" s="335"/>
      <c r="VYM261" s="335"/>
      <c r="VYN261" s="224"/>
      <c r="VYO261" s="372"/>
      <c r="VYP261" s="372"/>
      <c r="VYQ261" s="333"/>
      <c r="VYR261" s="334"/>
      <c r="VYS261" s="372"/>
      <c r="VYT261" s="224"/>
      <c r="VYU261" s="224"/>
      <c r="VYV261" s="335"/>
      <c r="VYW261" s="335"/>
      <c r="VYX261" s="224"/>
      <c r="VYY261" s="372"/>
      <c r="VYZ261" s="372"/>
      <c r="VZA261" s="333"/>
      <c r="VZB261" s="334"/>
      <c r="VZC261" s="372"/>
      <c r="VZD261" s="224"/>
      <c r="VZE261" s="224"/>
      <c r="VZF261" s="335"/>
      <c r="VZG261" s="335"/>
      <c r="VZH261" s="224"/>
      <c r="VZI261" s="372"/>
      <c r="VZJ261" s="372"/>
      <c r="VZK261" s="333"/>
      <c r="VZL261" s="334"/>
      <c r="VZM261" s="372"/>
      <c r="VZN261" s="224"/>
      <c r="VZO261" s="224"/>
      <c r="VZP261" s="335"/>
      <c r="VZQ261" s="335"/>
      <c r="VZR261" s="224"/>
      <c r="VZS261" s="372"/>
      <c r="VZT261" s="372"/>
      <c r="VZU261" s="333"/>
      <c r="VZV261" s="334"/>
      <c r="VZW261" s="372"/>
      <c r="VZX261" s="224"/>
      <c r="VZY261" s="224"/>
      <c r="VZZ261" s="335"/>
      <c r="WAA261" s="335"/>
      <c r="WAB261" s="224"/>
      <c r="WAC261" s="372"/>
      <c r="WAD261" s="372"/>
      <c r="WAE261" s="333"/>
      <c r="WAF261" s="334"/>
      <c r="WAG261" s="372"/>
      <c r="WAH261" s="224"/>
      <c r="WAI261" s="224"/>
      <c r="WAJ261" s="335"/>
      <c r="WAK261" s="335"/>
      <c r="WAL261" s="224"/>
      <c r="WAM261" s="372"/>
      <c r="WAN261" s="372"/>
      <c r="WAO261" s="333"/>
      <c r="WAP261" s="334"/>
      <c r="WAQ261" s="372"/>
      <c r="WAR261" s="224"/>
      <c r="WAS261" s="224"/>
      <c r="WAT261" s="335"/>
      <c r="WAU261" s="335"/>
      <c r="WAV261" s="224"/>
      <c r="WAW261" s="372"/>
      <c r="WAX261" s="372"/>
      <c r="WAY261" s="333"/>
      <c r="WAZ261" s="334"/>
      <c r="WBA261" s="372"/>
      <c r="WBB261" s="224"/>
      <c r="WBC261" s="224"/>
      <c r="WBD261" s="335"/>
      <c r="WBE261" s="335"/>
      <c r="WBF261" s="224"/>
      <c r="WBG261" s="372"/>
      <c r="WBH261" s="372"/>
      <c r="WBI261" s="333"/>
      <c r="WBJ261" s="334"/>
      <c r="WBK261" s="372"/>
      <c r="WBL261" s="224"/>
      <c r="WBM261" s="224"/>
      <c r="WBN261" s="335"/>
      <c r="WBO261" s="335"/>
      <c r="WBP261" s="224"/>
      <c r="WBQ261" s="372"/>
      <c r="WBR261" s="372"/>
      <c r="WBS261" s="333"/>
      <c r="WBT261" s="334"/>
      <c r="WBU261" s="372"/>
      <c r="WBV261" s="224"/>
      <c r="WBW261" s="224"/>
      <c r="WBX261" s="335"/>
      <c r="WBY261" s="335"/>
      <c r="WBZ261" s="224"/>
      <c r="WCA261" s="372"/>
      <c r="WCB261" s="372"/>
      <c r="WCC261" s="333"/>
      <c r="WCD261" s="334"/>
      <c r="WCE261" s="372"/>
      <c r="WCF261" s="224"/>
      <c r="WCG261" s="224"/>
      <c r="WCH261" s="335"/>
      <c r="WCI261" s="335"/>
      <c r="WCJ261" s="224"/>
      <c r="WCK261" s="372"/>
      <c r="WCL261" s="372"/>
      <c r="WCM261" s="333"/>
      <c r="WCN261" s="334"/>
      <c r="WCO261" s="372"/>
      <c r="WCP261" s="224"/>
      <c r="WCQ261" s="224"/>
      <c r="WCR261" s="335"/>
      <c r="WCS261" s="335"/>
      <c r="WCT261" s="224"/>
      <c r="WCU261" s="372"/>
      <c r="WCV261" s="372"/>
      <c r="WCW261" s="333"/>
      <c r="WCX261" s="334"/>
      <c r="WCY261" s="372"/>
      <c r="WCZ261" s="224"/>
      <c r="WDA261" s="224"/>
      <c r="WDB261" s="335"/>
      <c r="WDC261" s="335"/>
      <c r="WDD261" s="224"/>
      <c r="WDE261" s="372"/>
      <c r="WDF261" s="372"/>
      <c r="WDG261" s="333"/>
      <c r="WDH261" s="334"/>
      <c r="WDI261" s="372"/>
      <c r="WDJ261" s="224"/>
      <c r="WDK261" s="224"/>
      <c r="WDL261" s="335"/>
      <c r="WDM261" s="335"/>
      <c r="WDN261" s="224"/>
      <c r="WDO261" s="372"/>
      <c r="WDP261" s="372"/>
      <c r="WDQ261" s="333"/>
      <c r="WDR261" s="334"/>
      <c r="WDS261" s="372"/>
      <c r="WDT261" s="224"/>
      <c r="WDU261" s="224"/>
      <c r="WDV261" s="335"/>
      <c r="WDW261" s="335"/>
      <c r="WDX261" s="224"/>
      <c r="WDY261" s="372"/>
      <c r="WDZ261" s="372"/>
      <c r="WEA261" s="333"/>
      <c r="WEB261" s="334"/>
      <c r="WEC261" s="372"/>
      <c r="WED261" s="224"/>
      <c r="WEE261" s="224"/>
      <c r="WEF261" s="335"/>
      <c r="WEG261" s="335"/>
      <c r="WEH261" s="224"/>
      <c r="WEI261" s="372"/>
      <c r="WEJ261" s="372"/>
      <c r="WEK261" s="333"/>
      <c r="WEL261" s="334"/>
      <c r="WEM261" s="372"/>
      <c r="WEN261" s="224"/>
      <c r="WEO261" s="224"/>
      <c r="WEP261" s="335"/>
      <c r="WEQ261" s="335"/>
      <c r="WER261" s="224"/>
      <c r="WES261" s="372"/>
      <c r="WET261" s="372"/>
      <c r="WEU261" s="333"/>
      <c r="WEV261" s="334"/>
      <c r="WEW261" s="372"/>
      <c r="WEX261" s="224"/>
      <c r="WEY261" s="224"/>
      <c r="WEZ261" s="335"/>
      <c r="WFA261" s="335"/>
      <c r="WFB261" s="224"/>
      <c r="WFC261" s="372"/>
      <c r="WFD261" s="372"/>
      <c r="WFE261" s="333"/>
      <c r="WFF261" s="334"/>
      <c r="WFG261" s="372"/>
      <c r="WFH261" s="224"/>
      <c r="WFI261" s="224"/>
      <c r="WFJ261" s="335"/>
      <c r="WFK261" s="335"/>
      <c r="WFL261" s="224"/>
      <c r="WFM261" s="372"/>
      <c r="WFN261" s="372"/>
      <c r="WFO261" s="333"/>
      <c r="WFP261" s="334"/>
      <c r="WFQ261" s="372"/>
      <c r="WFR261" s="224"/>
      <c r="WFS261" s="224"/>
      <c r="WFT261" s="335"/>
      <c r="WFU261" s="335"/>
      <c r="WFV261" s="224"/>
      <c r="WFW261" s="372"/>
      <c r="WFX261" s="372"/>
      <c r="WFY261" s="333"/>
      <c r="WFZ261" s="334"/>
      <c r="WGA261" s="372"/>
      <c r="WGB261" s="224"/>
      <c r="WGC261" s="224"/>
      <c r="WGD261" s="335"/>
      <c r="WGE261" s="335"/>
      <c r="WGF261" s="224"/>
      <c r="WGG261" s="372"/>
      <c r="WGH261" s="372"/>
      <c r="WGI261" s="333"/>
      <c r="WGJ261" s="334"/>
      <c r="WGK261" s="372"/>
      <c r="WGL261" s="224"/>
      <c r="WGM261" s="224"/>
      <c r="WGN261" s="335"/>
      <c r="WGO261" s="335"/>
      <c r="WGP261" s="224"/>
      <c r="WGQ261" s="372"/>
      <c r="WGR261" s="372"/>
      <c r="WGS261" s="333"/>
      <c r="WGT261" s="334"/>
      <c r="WGU261" s="372"/>
      <c r="WGV261" s="224"/>
      <c r="WGW261" s="224"/>
      <c r="WGX261" s="335"/>
      <c r="WGY261" s="335"/>
      <c r="WGZ261" s="224"/>
      <c r="WHA261" s="372"/>
      <c r="WHB261" s="372"/>
      <c r="WHC261" s="333"/>
      <c r="WHD261" s="334"/>
      <c r="WHE261" s="372"/>
      <c r="WHF261" s="224"/>
      <c r="WHG261" s="224"/>
      <c r="WHH261" s="335"/>
      <c r="WHI261" s="335"/>
      <c r="WHJ261" s="224"/>
      <c r="WHK261" s="372"/>
      <c r="WHL261" s="372"/>
      <c r="WHM261" s="333"/>
      <c r="WHN261" s="334"/>
      <c r="WHO261" s="372"/>
      <c r="WHP261" s="224"/>
      <c r="WHQ261" s="224"/>
      <c r="WHR261" s="335"/>
      <c r="WHS261" s="335"/>
      <c r="WHT261" s="224"/>
      <c r="WHU261" s="372"/>
      <c r="WHV261" s="372"/>
      <c r="WHW261" s="333"/>
      <c r="WHX261" s="334"/>
      <c r="WHY261" s="372"/>
      <c r="WHZ261" s="224"/>
      <c r="WIA261" s="224"/>
      <c r="WIB261" s="335"/>
      <c r="WIC261" s="335"/>
      <c r="WID261" s="224"/>
      <c r="WIE261" s="372"/>
      <c r="WIF261" s="372"/>
      <c r="WIG261" s="333"/>
      <c r="WIH261" s="334"/>
      <c r="WII261" s="372"/>
      <c r="WIJ261" s="224"/>
      <c r="WIK261" s="224"/>
      <c r="WIL261" s="335"/>
      <c r="WIM261" s="335"/>
      <c r="WIN261" s="224"/>
      <c r="WIO261" s="372"/>
      <c r="WIP261" s="372"/>
      <c r="WIQ261" s="333"/>
      <c r="WIR261" s="334"/>
      <c r="WIS261" s="372"/>
      <c r="WIT261" s="224"/>
      <c r="WIU261" s="224"/>
      <c r="WIV261" s="335"/>
      <c r="WIW261" s="335"/>
      <c r="WIX261" s="224"/>
      <c r="WIY261" s="372"/>
      <c r="WIZ261" s="372"/>
      <c r="WJA261" s="333"/>
      <c r="WJB261" s="334"/>
      <c r="WJC261" s="372"/>
      <c r="WJD261" s="224"/>
      <c r="WJE261" s="224"/>
      <c r="WJF261" s="335"/>
      <c r="WJG261" s="335"/>
      <c r="WJH261" s="224"/>
      <c r="WJI261" s="372"/>
      <c r="WJJ261" s="372"/>
      <c r="WJK261" s="333"/>
      <c r="WJL261" s="334"/>
      <c r="WJM261" s="372"/>
      <c r="WJN261" s="224"/>
      <c r="WJO261" s="224"/>
      <c r="WJP261" s="335"/>
      <c r="WJQ261" s="335"/>
      <c r="WJR261" s="224"/>
      <c r="WJS261" s="372"/>
      <c r="WJT261" s="372"/>
      <c r="WJU261" s="333"/>
      <c r="WJV261" s="334"/>
      <c r="WJW261" s="372"/>
      <c r="WJX261" s="224"/>
      <c r="WJY261" s="224"/>
      <c r="WJZ261" s="335"/>
      <c r="WKA261" s="335"/>
      <c r="WKB261" s="224"/>
      <c r="WKC261" s="372"/>
      <c r="WKD261" s="372"/>
      <c r="WKE261" s="333"/>
      <c r="WKF261" s="334"/>
      <c r="WKG261" s="372"/>
      <c r="WKH261" s="224"/>
      <c r="WKI261" s="224"/>
      <c r="WKJ261" s="335"/>
      <c r="WKK261" s="335"/>
      <c r="WKL261" s="224"/>
      <c r="WKM261" s="372"/>
      <c r="WKN261" s="372"/>
      <c r="WKO261" s="333"/>
      <c r="WKP261" s="334"/>
      <c r="WKQ261" s="372"/>
      <c r="WKR261" s="224"/>
      <c r="WKS261" s="224"/>
      <c r="WKT261" s="335"/>
      <c r="WKU261" s="335"/>
      <c r="WKV261" s="224"/>
      <c r="WKW261" s="372"/>
      <c r="WKX261" s="372"/>
      <c r="WKY261" s="333"/>
      <c r="WKZ261" s="334"/>
      <c r="WLA261" s="372"/>
      <c r="WLB261" s="224"/>
      <c r="WLC261" s="224"/>
      <c r="WLD261" s="335"/>
      <c r="WLE261" s="335"/>
      <c r="WLF261" s="224"/>
      <c r="WLG261" s="372"/>
      <c r="WLH261" s="372"/>
      <c r="WLI261" s="333"/>
      <c r="WLJ261" s="334"/>
      <c r="WLK261" s="372"/>
      <c r="WLL261" s="224"/>
      <c r="WLM261" s="224"/>
      <c r="WLN261" s="335"/>
      <c r="WLO261" s="335"/>
      <c r="WLP261" s="224"/>
      <c r="WLQ261" s="372"/>
      <c r="WLR261" s="372"/>
      <c r="WLS261" s="333"/>
      <c r="WLT261" s="334"/>
      <c r="WLU261" s="372"/>
      <c r="WLV261" s="224"/>
      <c r="WLW261" s="224"/>
      <c r="WLX261" s="335"/>
      <c r="WLY261" s="335"/>
      <c r="WLZ261" s="224"/>
      <c r="WMA261" s="372"/>
      <c r="WMB261" s="372"/>
      <c r="WMC261" s="333"/>
      <c r="WMD261" s="334"/>
      <c r="WME261" s="372"/>
      <c r="WMF261" s="224"/>
      <c r="WMG261" s="224"/>
      <c r="WMH261" s="335"/>
      <c r="WMI261" s="335"/>
      <c r="WMJ261" s="224"/>
      <c r="WMK261" s="372"/>
      <c r="WML261" s="372"/>
      <c r="WMM261" s="333"/>
      <c r="WMN261" s="334"/>
      <c r="WMO261" s="372"/>
      <c r="WMP261" s="224"/>
      <c r="WMQ261" s="224"/>
      <c r="WMR261" s="335"/>
      <c r="WMS261" s="335"/>
      <c r="WMT261" s="224"/>
      <c r="WMU261" s="372"/>
      <c r="WMV261" s="372"/>
      <c r="WMW261" s="333"/>
      <c r="WMX261" s="334"/>
      <c r="WMY261" s="372"/>
      <c r="WMZ261" s="224"/>
      <c r="WNA261" s="224"/>
      <c r="WNB261" s="335"/>
      <c r="WNC261" s="335"/>
      <c r="WND261" s="224"/>
      <c r="WNE261" s="372"/>
      <c r="WNF261" s="372"/>
      <c r="WNG261" s="333"/>
      <c r="WNH261" s="334"/>
      <c r="WNI261" s="372"/>
      <c r="WNJ261" s="224"/>
      <c r="WNK261" s="224"/>
      <c r="WNL261" s="335"/>
      <c r="WNM261" s="335"/>
      <c r="WNN261" s="224"/>
      <c r="WNO261" s="372"/>
      <c r="WNP261" s="372"/>
      <c r="WNQ261" s="333"/>
      <c r="WNR261" s="334"/>
      <c r="WNS261" s="372"/>
      <c r="WNT261" s="224"/>
      <c r="WNU261" s="224"/>
      <c r="WNV261" s="335"/>
      <c r="WNW261" s="335"/>
      <c r="WNX261" s="224"/>
      <c r="WNY261" s="372"/>
      <c r="WNZ261" s="372"/>
      <c r="WOA261" s="333"/>
      <c r="WOB261" s="334"/>
      <c r="WOC261" s="372"/>
      <c r="WOD261" s="224"/>
      <c r="WOE261" s="224"/>
      <c r="WOF261" s="335"/>
      <c r="WOG261" s="335"/>
      <c r="WOH261" s="224"/>
      <c r="WOI261" s="372"/>
      <c r="WOJ261" s="372"/>
      <c r="WOK261" s="333"/>
      <c r="WOL261" s="334"/>
      <c r="WOM261" s="372"/>
      <c r="WON261" s="224"/>
      <c r="WOO261" s="224"/>
      <c r="WOP261" s="335"/>
      <c r="WOQ261" s="335"/>
      <c r="WOR261" s="224"/>
      <c r="WOS261" s="372"/>
      <c r="WOT261" s="372"/>
      <c r="WOU261" s="333"/>
      <c r="WOV261" s="334"/>
      <c r="WOW261" s="372"/>
      <c r="WOX261" s="224"/>
      <c r="WOY261" s="224"/>
      <c r="WOZ261" s="335"/>
      <c r="WPA261" s="335"/>
      <c r="WPB261" s="224"/>
      <c r="WPC261" s="372"/>
      <c r="WPD261" s="372"/>
      <c r="WPE261" s="333"/>
      <c r="WPF261" s="334"/>
      <c r="WPG261" s="372"/>
      <c r="WPH261" s="224"/>
      <c r="WPI261" s="224"/>
      <c r="WPJ261" s="335"/>
      <c r="WPK261" s="335"/>
      <c r="WPL261" s="224"/>
      <c r="WPM261" s="372"/>
      <c r="WPN261" s="372"/>
      <c r="WPO261" s="333"/>
      <c r="WPP261" s="334"/>
      <c r="WPQ261" s="372"/>
      <c r="WPR261" s="224"/>
      <c r="WPS261" s="224"/>
      <c r="WPT261" s="335"/>
      <c r="WPU261" s="335"/>
      <c r="WPV261" s="224"/>
      <c r="WPW261" s="372"/>
      <c r="WPX261" s="372"/>
      <c r="WPY261" s="333"/>
      <c r="WPZ261" s="334"/>
      <c r="WQA261" s="372"/>
      <c r="WQB261" s="224"/>
      <c r="WQC261" s="224"/>
      <c r="WQD261" s="335"/>
      <c r="WQE261" s="335"/>
      <c r="WQF261" s="224"/>
      <c r="WQG261" s="372"/>
      <c r="WQH261" s="372"/>
      <c r="WQI261" s="333"/>
      <c r="WQJ261" s="334"/>
      <c r="WQK261" s="372"/>
      <c r="WQL261" s="224"/>
      <c r="WQM261" s="224"/>
      <c r="WQN261" s="335"/>
      <c r="WQO261" s="335"/>
      <c r="WQP261" s="224"/>
      <c r="WQQ261" s="372"/>
      <c r="WQR261" s="372"/>
      <c r="WQS261" s="333"/>
      <c r="WQT261" s="334"/>
      <c r="WQU261" s="372"/>
      <c r="WQV261" s="224"/>
      <c r="WQW261" s="224"/>
      <c r="WQX261" s="335"/>
      <c r="WQY261" s="335"/>
      <c r="WQZ261" s="224"/>
      <c r="WRA261" s="372"/>
      <c r="WRB261" s="372"/>
      <c r="WRC261" s="333"/>
      <c r="WRD261" s="334"/>
      <c r="WRE261" s="372"/>
      <c r="WRF261" s="224"/>
      <c r="WRG261" s="224"/>
      <c r="WRH261" s="335"/>
      <c r="WRI261" s="335"/>
      <c r="WRJ261" s="224"/>
      <c r="WRK261" s="372"/>
      <c r="WRL261" s="372"/>
      <c r="WRM261" s="333"/>
      <c r="WRN261" s="334"/>
      <c r="WRO261" s="372"/>
      <c r="WRP261" s="224"/>
      <c r="WRQ261" s="224"/>
      <c r="WRR261" s="335"/>
      <c r="WRS261" s="335"/>
      <c r="WRT261" s="224"/>
      <c r="WRU261" s="372"/>
      <c r="WRV261" s="372"/>
      <c r="WRW261" s="333"/>
      <c r="WRX261" s="334"/>
      <c r="WRY261" s="372"/>
      <c r="WRZ261" s="224"/>
      <c r="WSA261" s="224"/>
      <c r="WSB261" s="335"/>
      <c r="WSC261" s="335"/>
      <c r="WSD261" s="224"/>
      <c r="WSE261" s="372"/>
      <c r="WSF261" s="372"/>
      <c r="WSG261" s="333"/>
      <c r="WSH261" s="334"/>
      <c r="WSI261" s="372"/>
      <c r="WSJ261" s="224"/>
      <c r="WSK261" s="224"/>
      <c r="WSL261" s="335"/>
      <c r="WSM261" s="335"/>
      <c r="WSN261" s="224"/>
      <c r="WSO261" s="372"/>
      <c r="WSP261" s="372"/>
      <c r="WSQ261" s="333"/>
      <c r="WSR261" s="334"/>
      <c r="WSS261" s="372"/>
      <c r="WST261" s="224"/>
      <c r="WSU261" s="224"/>
      <c r="WSV261" s="335"/>
      <c r="WSW261" s="335"/>
      <c r="WSX261" s="224"/>
      <c r="WSY261" s="372"/>
      <c r="WSZ261" s="372"/>
      <c r="WTA261" s="333"/>
      <c r="WTB261" s="334"/>
      <c r="WTC261" s="372"/>
      <c r="WTD261" s="224"/>
      <c r="WTE261" s="224"/>
      <c r="WTF261" s="335"/>
      <c r="WTG261" s="335"/>
      <c r="WTH261" s="224"/>
      <c r="WTI261" s="372"/>
      <c r="WTJ261" s="372"/>
      <c r="WTK261" s="333"/>
      <c r="WTL261" s="334"/>
      <c r="WTM261" s="372"/>
      <c r="WTN261" s="224"/>
      <c r="WTO261" s="224"/>
      <c r="WTP261" s="335"/>
      <c r="WTQ261" s="335"/>
      <c r="WTR261" s="224"/>
      <c r="WTS261" s="372"/>
      <c r="WTT261" s="372"/>
      <c r="WTU261" s="333"/>
      <c r="WTV261" s="334"/>
      <c r="WTW261" s="372"/>
      <c r="WTX261" s="224"/>
      <c r="WTY261" s="224"/>
      <c r="WTZ261" s="335"/>
      <c r="WUA261" s="335"/>
      <c r="WUB261" s="224"/>
      <c r="WUC261" s="372"/>
      <c r="WUD261" s="372"/>
      <c r="WUE261" s="333"/>
      <c r="WUF261" s="334"/>
      <c r="WUG261" s="372"/>
      <c r="WUH261" s="224"/>
      <c r="WUI261" s="224"/>
      <c r="WUJ261" s="335"/>
      <c r="WUK261" s="335"/>
      <c r="WUL261" s="224"/>
      <c r="WUM261" s="372"/>
      <c r="WUN261" s="372"/>
      <c r="WUO261" s="333"/>
      <c r="WUP261" s="334"/>
      <c r="WUQ261" s="372"/>
      <c r="WUR261" s="224"/>
      <c r="WUS261" s="224"/>
      <c r="WUT261" s="335"/>
      <c r="WUU261" s="335"/>
      <c r="WUV261" s="224"/>
      <c r="WUW261" s="372"/>
      <c r="WUX261" s="372"/>
      <c r="WUY261" s="333"/>
      <c r="WUZ261" s="334"/>
      <c r="WVA261" s="372"/>
      <c r="WVB261" s="224"/>
      <c r="WVC261" s="224"/>
      <c r="WVD261" s="335"/>
      <c r="WVE261" s="335"/>
      <c r="WVF261" s="224"/>
      <c r="WVG261" s="372"/>
      <c r="WVH261" s="372"/>
      <c r="WVI261" s="333"/>
      <c r="WVJ261" s="334"/>
      <c r="WVK261" s="372"/>
      <c r="WVL261" s="224"/>
      <c r="WVM261" s="224"/>
      <c r="WVN261" s="335"/>
      <c r="WVO261" s="335"/>
      <c r="WVP261" s="224"/>
      <c r="WVQ261" s="372"/>
      <c r="WVR261" s="372"/>
      <c r="WVS261" s="333"/>
      <c r="WVT261" s="334"/>
      <c r="WVU261" s="372"/>
      <c r="WVV261" s="224"/>
      <c r="WVW261" s="224"/>
      <c r="WVX261" s="335"/>
      <c r="WVY261" s="335"/>
      <c r="WVZ261" s="224"/>
      <c r="WWA261" s="372"/>
      <c r="WWB261" s="372"/>
      <c r="WWC261" s="333"/>
      <c r="WWD261" s="334"/>
      <c r="WWE261" s="372"/>
      <c r="WWF261" s="224"/>
      <c r="WWG261" s="224"/>
      <c r="WWH261" s="335"/>
      <c r="WWI261" s="335"/>
      <c r="WWJ261" s="224"/>
      <c r="WWK261" s="372"/>
      <c r="WWL261" s="372"/>
      <c r="WWM261" s="333"/>
      <c r="WWN261" s="334"/>
      <c r="WWO261" s="372"/>
      <c r="WWP261" s="224"/>
      <c r="WWQ261" s="224"/>
      <c r="WWR261" s="335"/>
      <c r="WWS261" s="335"/>
      <c r="WWT261" s="224"/>
      <c r="WWU261" s="372"/>
      <c r="WWV261" s="372"/>
      <c r="WWW261" s="333"/>
      <c r="WWX261" s="334"/>
      <c r="WWY261" s="372"/>
      <c r="WWZ261" s="224"/>
      <c r="WXA261" s="224"/>
      <c r="WXB261" s="335"/>
      <c r="WXC261" s="335"/>
      <c r="WXD261" s="224"/>
      <c r="WXE261" s="372"/>
      <c r="WXF261" s="372"/>
      <c r="WXG261" s="333"/>
      <c r="WXH261" s="334"/>
      <c r="WXI261" s="372"/>
      <c r="WXJ261" s="224"/>
      <c r="WXK261" s="224"/>
      <c r="WXL261" s="335"/>
      <c r="WXM261" s="335"/>
      <c r="WXN261" s="224"/>
      <c r="WXO261" s="372"/>
      <c r="WXP261" s="372"/>
      <c r="WXQ261" s="333"/>
      <c r="WXR261" s="334"/>
      <c r="WXS261" s="372"/>
      <c r="WXT261" s="224"/>
      <c r="WXU261" s="224"/>
      <c r="WXV261" s="335"/>
      <c r="WXW261" s="335"/>
      <c r="WXX261" s="224"/>
      <c r="WXY261" s="372"/>
      <c r="WXZ261" s="372"/>
      <c r="WYA261" s="333"/>
      <c r="WYB261" s="334"/>
      <c r="WYC261" s="372"/>
      <c r="WYD261" s="224"/>
      <c r="WYE261" s="224"/>
      <c r="WYF261" s="335"/>
      <c r="WYG261" s="335"/>
      <c r="WYH261" s="224"/>
      <c r="WYI261" s="372"/>
      <c r="WYJ261" s="372"/>
      <c r="WYK261" s="333"/>
      <c r="WYL261" s="334"/>
      <c r="WYM261" s="372"/>
      <c r="WYN261" s="224"/>
      <c r="WYO261" s="224"/>
      <c r="WYP261" s="335"/>
      <c r="WYQ261" s="335"/>
      <c r="WYR261" s="224"/>
      <c r="WYS261" s="372"/>
      <c r="WYT261" s="372"/>
      <c r="WYU261" s="333"/>
      <c r="WYV261" s="334"/>
      <c r="WYW261" s="372"/>
      <c r="WYX261" s="224"/>
      <c r="WYY261" s="224"/>
      <c r="WYZ261" s="335"/>
      <c r="WZA261" s="335"/>
      <c r="WZB261" s="224"/>
      <c r="WZC261" s="372"/>
      <c r="WZD261" s="372"/>
      <c r="WZE261" s="333"/>
      <c r="WZF261" s="334"/>
      <c r="WZG261" s="372"/>
      <c r="WZH261" s="224"/>
      <c r="WZI261" s="224"/>
      <c r="WZJ261" s="335"/>
      <c r="WZK261" s="335"/>
      <c r="WZL261" s="224"/>
      <c r="WZM261" s="372"/>
      <c r="WZN261" s="372"/>
      <c r="WZO261" s="333"/>
      <c r="WZP261" s="334"/>
      <c r="WZQ261" s="372"/>
      <c r="WZR261" s="224"/>
      <c r="WZS261" s="224"/>
      <c r="WZT261" s="335"/>
      <c r="WZU261" s="335"/>
      <c r="WZV261" s="224"/>
      <c r="WZW261" s="372"/>
      <c r="WZX261" s="372"/>
      <c r="WZY261" s="333"/>
      <c r="WZZ261" s="334"/>
      <c r="XAA261" s="372"/>
      <c r="XAB261" s="224"/>
      <c r="XAC261" s="224"/>
      <c r="XAD261" s="335"/>
      <c r="XAE261" s="335"/>
      <c r="XAF261" s="224"/>
      <c r="XAG261" s="372"/>
      <c r="XAH261" s="372"/>
      <c r="XAI261" s="333"/>
      <c r="XAJ261" s="334"/>
      <c r="XAK261" s="372"/>
      <c r="XAL261" s="224"/>
      <c r="XAM261" s="224"/>
      <c r="XAN261" s="335"/>
      <c r="XAO261" s="335"/>
      <c r="XAP261" s="224"/>
      <c r="XAQ261" s="372"/>
      <c r="XAR261" s="372"/>
      <c r="XAS261" s="333"/>
      <c r="XAT261" s="334"/>
      <c r="XAU261" s="372"/>
      <c r="XAV261" s="224"/>
      <c r="XAW261" s="224"/>
      <c r="XAX261" s="335"/>
      <c r="XAY261" s="335"/>
      <c r="XAZ261" s="224"/>
      <c r="XBA261" s="372"/>
      <c r="XBB261" s="372"/>
      <c r="XBC261" s="333"/>
      <c r="XBD261" s="334"/>
      <c r="XBE261" s="372"/>
      <c r="XBF261" s="224"/>
      <c r="XBG261" s="224"/>
      <c r="XBH261" s="335"/>
      <c r="XBI261" s="335"/>
      <c r="XBJ261" s="224"/>
      <c r="XBK261" s="372"/>
      <c r="XBL261" s="372"/>
      <c r="XBM261" s="333"/>
      <c r="XBN261" s="334"/>
      <c r="XBO261" s="372"/>
      <c r="XBP261" s="224"/>
      <c r="XBQ261" s="224"/>
      <c r="XBR261" s="335"/>
      <c r="XBS261" s="335"/>
      <c r="XBT261" s="224"/>
      <c r="XBU261" s="372"/>
      <c r="XBV261" s="372"/>
      <c r="XBW261" s="333"/>
      <c r="XBX261" s="334"/>
      <c r="XBY261" s="372"/>
      <c r="XBZ261" s="224"/>
      <c r="XCA261" s="224"/>
      <c r="XCB261" s="335"/>
      <c r="XCC261" s="335"/>
      <c r="XCD261" s="224"/>
      <c r="XCE261" s="372"/>
      <c r="XCF261" s="372"/>
      <c r="XCG261" s="333"/>
      <c r="XCH261" s="334"/>
      <c r="XCI261" s="372"/>
      <c r="XCJ261" s="224"/>
      <c r="XCK261" s="224"/>
      <c r="XCL261" s="335"/>
      <c r="XCM261" s="335"/>
      <c r="XCN261" s="224"/>
      <c r="XCO261" s="372"/>
      <c r="XCP261" s="372"/>
      <c r="XCQ261" s="333"/>
      <c r="XCR261" s="334"/>
      <c r="XCS261" s="372"/>
      <c r="XCT261" s="224"/>
      <c r="XCU261" s="224"/>
      <c r="XCV261" s="335"/>
      <c r="XCW261" s="335"/>
      <c r="XCX261" s="224"/>
      <c r="XCY261" s="372"/>
      <c r="XCZ261" s="372"/>
      <c r="XDA261" s="333"/>
      <c r="XDB261" s="334"/>
      <c r="XDC261" s="372"/>
      <c r="XDD261" s="224"/>
      <c r="XDE261" s="224"/>
      <c r="XDF261" s="335"/>
      <c r="XDG261" s="335"/>
      <c r="XDH261" s="224"/>
      <c r="XDI261" s="372"/>
      <c r="XDJ261" s="372"/>
      <c r="XDK261" s="333"/>
      <c r="XDL261" s="334"/>
      <c r="XDM261" s="372"/>
      <c r="XDN261" s="224"/>
      <c r="XDO261" s="224"/>
      <c r="XDP261" s="335"/>
      <c r="XDQ261" s="335"/>
      <c r="XDR261" s="224"/>
      <c r="XDS261" s="372"/>
      <c r="XDT261" s="372"/>
      <c r="XDU261" s="333"/>
      <c r="XDV261" s="334"/>
      <c r="XDW261" s="372"/>
      <c r="XDX261" s="224"/>
      <c r="XDY261" s="224"/>
      <c r="XDZ261" s="335"/>
      <c r="XEA261" s="335"/>
      <c r="XEB261" s="224"/>
      <c r="XEC261" s="372"/>
      <c r="XED261" s="372"/>
      <c r="XEE261" s="333"/>
      <c r="XEF261" s="334"/>
      <c r="XEG261" s="372"/>
      <c r="XEH261" s="224"/>
      <c r="XEI261" s="224"/>
      <c r="XEJ261" s="335"/>
      <c r="XEK261" s="335"/>
      <c r="XEL261" s="224"/>
      <c r="XEM261" s="372"/>
      <c r="XEN261" s="372"/>
      <c r="XEO261" s="333"/>
      <c r="XEP261" s="334"/>
    </row>
    <row r="262" spans="1:16370" s="317" customFormat="1" ht="39.75" customHeight="1">
      <c r="A262" s="313">
        <v>91965</v>
      </c>
      <c r="B262" s="313" t="s">
        <v>16</v>
      </c>
      <c r="C262" s="318" t="s">
        <v>2582</v>
      </c>
      <c r="D262" s="548" t="s">
        <v>2408</v>
      </c>
      <c r="E262" s="313" t="s">
        <v>486</v>
      </c>
      <c r="F262" s="560">
        <v>1</v>
      </c>
      <c r="G262" s="316">
        <f t="shared" ref="G262:G277" si="73">$J$4</f>
        <v>0.24940000000000001</v>
      </c>
      <c r="H262" s="319"/>
      <c r="I262" s="537">
        <f t="shared" si="65"/>
        <v>0</v>
      </c>
      <c r="J262" s="315">
        <f t="shared" ref="J262:J277" si="74">F262*I262</f>
        <v>0</v>
      </c>
    </row>
    <row r="263" spans="1:16370" s="317" customFormat="1" ht="33.75" customHeight="1">
      <c r="A263" s="313">
        <v>91979</v>
      </c>
      <c r="B263" s="313" t="s">
        <v>16</v>
      </c>
      <c r="C263" s="318" t="s">
        <v>2583</v>
      </c>
      <c r="D263" s="548" t="s">
        <v>2409</v>
      </c>
      <c r="E263" s="313" t="s">
        <v>486</v>
      </c>
      <c r="F263" s="560">
        <v>1</v>
      </c>
      <c r="G263" s="316">
        <f t="shared" si="73"/>
        <v>0.24940000000000001</v>
      </c>
      <c r="H263" s="319"/>
      <c r="I263" s="537">
        <f t="shared" si="65"/>
        <v>0</v>
      </c>
      <c r="J263" s="315">
        <f t="shared" si="74"/>
        <v>0</v>
      </c>
    </row>
    <row r="264" spans="1:16370" s="317" customFormat="1" ht="33.75" customHeight="1">
      <c r="A264" s="313">
        <v>91955</v>
      </c>
      <c r="B264" s="313" t="s">
        <v>16</v>
      </c>
      <c r="C264" s="318" t="s">
        <v>2584</v>
      </c>
      <c r="D264" s="548" t="s">
        <v>2410</v>
      </c>
      <c r="E264" s="313" t="s">
        <v>486</v>
      </c>
      <c r="F264" s="560">
        <v>7</v>
      </c>
      <c r="G264" s="316">
        <f t="shared" si="73"/>
        <v>0.24940000000000001</v>
      </c>
      <c r="H264" s="319"/>
      <c r="I264" s="537">
        <f t="shared" si="65"/>
        <v>0</v>
      </c>
      <c r="J264" s="315">
        <f t="shared" si="74"/>
        <v>0</v>
      </c>
    </row>
    <row r="265" spans="1:16370" s="317" customFormat="1" ht="33.75" customHeight="1">
      <c r="A265" s="313">
        <v>91961</v>
      </c>
      <c r="B265" s="313" t="s">
        <v>16</v>
      </c>
      <c r="C265" s="318" t="s">
        <v>2585</v>
      </c>
      <c r="D265" s="548" t="s">
        <v>2411</v>
      </c>
      <c r="E265" s="313" t="s">
        <v>486</v>
      </c>
      <c r="F265" s="560">
        <v>1</v>
      </c>
      <c r="G265" s="316">
        <f t="shared" si="73"/>
        <v>0.24940000000000001</v>
      </c>
      <c r="H265" s="319"/>
      <c r="I265" s="537">
        <f t="shared" si="65"/>
        <v>0</v>
      </c>
      <c r="J265" s="315">
        <f t="shared" si="74"/>
        <v>0</v>
      </c>
    </row>
    <row r="266" spans="1:16370" s="317" customFormat="1" ht="33.75" customHeight="1">
      <c r="A266" s="313">
        <v>91957</v>
      </c>
      <c r="B266" s="313" t="s">
        <v>16</v>
      </c>
      <c r="C266" s="318" t="s">
        <v>2586</v>
      </c>
      <c r="D266" s="548" t="s">
        <v>2412</v>
      </c>
      <c r="E266" s="313" t="s">
        <v>486</v>
      </c>
      <c r="F266" s="560">
        <v>3</v>
      </c>
      <c r="G266" s="316">
        <f t="shared" si="73"/>
        <v>0.24940000000000001</v>
      </c>
      <c r="H266" s="319"/>
      <c r="I266" s="537">
        <f t="shared" si="65"/>
        <v>0</v>
      </c>
      <c r="J266" s="315">
        <f t="shared" si="74"/>
        <v>0</v>
      </c>
    </row>
    <row r="267" spans="1:16370" s="317" customFormat="1" ht="33.75" customHeight="1">
      <c r="A267" s="313">
        <v>91953</v>
      </c>
      <c r="B267" s="313" t="s">
        <v>16</v>
      </c>
      <c r="C267" s="318" t="s">
        <v>2587</v>
      </c>
      <c r="D267" s="548" t="s">
        <v>2413</v>
      </c>
      <c r="E267" s="313" t="s">
        <v>486</v>
      </c>
      <c r="F267" s="560">
        <v>31</v>
      </c>
      <c r="G267" s="316">
        <f t="shared" si="73"/>
        <v>0.24940000000000001</v>
      </c>
      <c r="H267" s="319"/>
      <c r="I267" s="537">
        <f t="shared" si="65"/>
        <v>0</v>
      </c>
      <c r="J267" s="315">
        <f t="shared" si="74"/>
        <v>0</v>
      </c>
    </row>
    <row r="268" spans="1:16370" s="317" customFormat="1" ht="33.75" customHeight="1">
      <c r="A268" s="313">
        <v>91959</v>
      </c>
      <c r="B268" s="313" t="s">
        <v>16</v>
      </c>
      <c r="C268" s="318" t="s">
        <v>2588</v>
      </c>
      <c r="D268" s="548" t="s">
        <v>2414</v>
      </c>
      <c r="E268" s="313" t="s">
        <v>486</v>
      </c>
      <c r="F268" s="560">
        <v>2</v>
      </c>
      <c r="G268" s="316">
        <f t="shared" si="73"/>
        <v>0.24940000000000001</v>
      </c>
      <c r="H268" s="319"/>
      <c r="I268" s="537">
        <f t="shared" si="65"/>
        <v>0</v>
      </c>
      <c r="J268" s="315">
        <f t="shared" si="74"/>
        <v>0</v>
      </c>
    </row>
    <row r="269" spans="1:16370" s="317" customFormat="1" ht="33.75" customHeight="1">
      <c r="A269" s="313">
        <v>91967</v>
      </c>
      <c r="B269" s="313" t="s">
        <v>16</v>
      </c>
      <c r="C269" s="318" t="s">
        <v>2589</v>
      </c>
      <c r="D269" s="548" t="s">
        <v>2415</v>
      </c>
      <c r="E269" s="313" t="s">
        <v>486</v>
      </c>
      <c r="F269" s="560">
        <v>1</v>
      </c>
      <c r="G269" s="316">
        <f t="shared" si="73"/>
        <v>0.24940000000000001</v>
      </c>
      <c r="H269" s="319"/>
      <c r="I269" s="537">
        <f t="shared" si="65"/>
        <v>0</v>
      </c>
      <c r="J269" s="315">
        <f t="shared" si="74"/>
        <v>0</v>
      </c>
    </row>
    <row r="270" spans="1:16370" s="317" customFormat="1" ht="33.75" customHeight="1">
      <c r="A270" s="313">
        <v>92005</v>
      </c>
      <c r="B270" s="313" t="s">
        <v>16</v>
      </c>
      <c r="C270" s="318" t="s">
        <v>2590</v>
      </c>
      <c r="D270" s="548" t="s">
        <v>2416</v>
      </c>
      <c r="E270" s="313" t="s">
        <v>486</v>
      </c>
      <c r="F270" s="560">
        <v>4</v>
      </c>
      <c r="G270" s="316">
        <f t="shared" si="73"/>
        <v>0.24940000000000001</v>
      </c>
      <c r="H270" s="319"/>
      <c r="I270" s="537">
        <f t="shared" si="65"/>
        <v>0</v>
      </c>
      <c r="J270" s="315">
        <f t="shared" si="74"/>
        <v>0</v>
      </c>
    </row>
    <row r="271" spans="1:16370" s="317" customFormat="1" ht="39.75" customHeight="1">
      <c r="A271" s="313">
        <v>92023</v>
      </c>
      <c r="B271" s="313" t="s">
        <v>16</v>
      </c>
      <c r="C271" s="318" t="s">
        <v>2591</v>
      </c>
      <c r="D271" s="548" t="s">
        <v>2417</v>
      </c>
      <c r="E271" s="313" t="s">
        <v>486</v>
      </c>
      <c r="F271" s="560">
        <v>15</v>
      </c>
      <c r="G271" s="316">
        <f t="shared" si="73"/>
        <v>0.24940000000000001</v>
      </c>
      <c r="H271" s="319"/>
      <c r="I271" s="537">
        <f t="shared" si="65"/>
        <v>0</v>
      </c>
      <c r="J271" s="315">
        <f t="shared" si="74"/>
        <v>0</v>
      </c>
    </row>
    <row r="272" spans="1:16370" s="317" customFormat="1" ht="39.75" customHeight="1">
      <c r="A272" s="313">
        <v>92027</v>
      </c>
      <c r="B272" s="313" t="s">
        <v>16</v>
      </c>
      <c r="C272" s="318" t="s">
        <v>2592</v>
      </c>
      <c r="D272" s="548" t="s">
        <v>2418</v>
      </c>
      <c r="E272" s="313" t="s">
        <v>486</v>
      </c>
      <c r="F272" s="560">
        <v>4</v>
      </c>
      <c r="G272" s="316">
        <f t="shared" si="73"/>
        <v>0.24940000000000001</v>
      </c>
      <c r="H272" s="319"/>
      <c r="I272" s="537">
        <f t="shared" ref="I272:I290" si="75">(H272*(1+$J$4))</f>
        <v>0</v>
      </c>
      <c r="J272" s="315">
        <f t="shared" si="74"/>
        <v>0</v>
      </c>
    </row>
    <row r="273" spans="1:10" s="321" customFormat="1" ht="32.25" customHeight="1">
      <c r="A273" s="313">
        <v>92004</v>
      </c>
      <c r="B273" s="318" t="s">
        <v>16</v>
      </c>
      <c r="C273" s="318" t="s">
        <v>2593</v>
      </c>
      <c r="D273" s="548" t="s">
        <v>2419</v>
      </c>
      <c r="E273" s="313" t="s">
        <v>486</v>
      </c>
      <c r="F273" s="560">
        <v>6</v>
      </c>
      <c r="G273" s="316">
        <f t="shared" si="73"/>
        <v>0.24940000000000001</v>
      </c>
      <c r="H273" s="319"/>
      <c r="I273" s="537">
        <f t="shared" si="75"/>
        <v>0</v>
      </c>
      <c r="J273" s="319">
        <f t="shared" si="74"/>
        <v>0</v>
      </c>
    </row>
    <row r="274" spans="1:10" s="321" customFormat="1" ht="32.25" customHeight="1">
      <c r="A274" s="313">
        <v>92000</v>
      </c>
      <c r="B274" s="318" t="s">
        <v>16</v>
      </c>
      <c r="C274" s="318" t="s">
        <v>2594</v>
      </c>
      <c r="D274" s="548" t="s">
        <v>2420</v>
      </c>
      <c r="E274" s="313" t="s">
        <v>486</v>
      </c>
      <c r="F274" s="560">
        <v>93</v>
      </c>
      <c r="G274" s="316">
        <f t="shared" si="73"/>
        <v>0.24940000000000001</v>
      </c>
      <c r="H274" s="319"/>
      <c r="I274" s="537">
        <f t="shared" si="75"/>
        <v>0</v>
      </c>
      <c r="J274" s="319">
        <f t="shared" si="74"/>
        <v>0</v>
      </c>
    </row>
    <row r="275" spans="1:10" s="321" customFormat="1" ht="32.25" customHeight="1">
      <c r="A275" s="313">
        <v>91996</v>
      </c>
      <c r="B275" s="318" t="s">
        <v>16</v>
      </c>
      <c r="C275" s="318" t="s">
        <v>2595</v>
      </c>
      <c r="D275" s="548" t="s">
        <v>2421</v>
      </c>
      <c r="E275" s="313" t="s">
        <v>486</v>
      </c>
      <c r="F275" s="560">
        <v>23</v>
      </c>
      <c r="G275" s="316">
        <f t="shared" si="73"/>
        <v>0.24940000000000001</v>
      </c>
      <c r="H275" s="319"/>
      <c r="I275" s="537">
        <f t="shared" si="75"/>
        <v>0</v>
      </c>
      <c r="J275" s="319">
        <f t="shared" si="74"/>
        <v>0</v>
      </c>
    </row>
    <row r="276" spans="1:10" s="321" customFormat="1" ht="32.25" customHeight="1">
      <c r="A276" s="313">
        <v>91992</v>
      </c>
      <c r="B276" s="318" t="s">
        <v>16</v>
      </c>
      <c r="C276" s="318" t="s">
        <v>2596</v>
      </c>
      <c r="D276" s="548" t="s">
        <v>2422</v>
      </c>
      <c r="E276" s="313" t="s">
        <v>486</v>
      </c>
      <c r="F276" s="560">
        <v>82</v>
      </c>
      <c r="G276" s="316">
        <f t="shared" si="73"/>
        <v>0.24940000000000001</v>
      </c>
      <c r="H276" s="319"/>
      <c r="I276" s="537">
        <f t="shared" si="75"/>
        <v>0</v>
      </c>
      <c r="J276" s="319">
        <f t="shared" si="74"/>
        <v>0</v>
      </c>
    </row>
    <row r="277" spans="1:10" s="321" customFormat="1" ht="32.25" customHeight="1">
      <c r="A277" s="313">
        <v>92001</v>
      </c>
      <c r="B277" s="318" t="s">
        <v>16</v>
      </c>
      <c r="C277" s="318" t="s">
        <v>2597</v>
      </c>
      <c r="D277" s="548" t="s">
        <v>2423</v>
      </c>
      <c r="E277" s="313" t="s">
        <v>486</v>
      </c>
      <c r="F277" s="560">
        <v>10</v>
      </c>
      <c r="G277" s="316">
        <f t="shared" si="73"/>
        <v>0.24940000000000001</v>
      </c>
      <c r="H277" s="319"/>
      <c r="I277" s="537">
        <f t="shared" si="75"/>
        <v>0</v>
      </c>
      <c r="J277" s="319">
        <f t="shared" si="74"/>
        <v>0</v>
      </c>
    </row>
    <row r="278" spans="1:10" s="218" customFormat="1">
      <c r="A278" s="75"/>
      <c r="B278" s="75"/>
      <c r="C278" s="93" t="s">
        <v>2599</v>
      </c>
      <c r="D278" s="103" t="s">
        <v>2598</v>
      </c>
      <c r="E278" s="75"/>
      <c r="F278" s="328"/>
      <c r="G278" s="328"/>
      <c r="H278" s="319"/>
      <c r="I278" s="537"/>
      <c r="J278" s="328"/>
    </row>
    <row r="279" spans="1:10" s="218" customFormat="1" ht="29.25" customHeight="1">
      <c r="A279" s="313" t="s">
        <v>2603</v>
      </c>
      <c r="B279" s="313" t="s">
        <v>1351</v>
      </c>
      <c r="C279" s="318" t="s">
        <v>2600</v>
      </c>
      <c r="D279" s="548" t="s">
        <v>2424</v>
      </c>
      <c r="E279" s="313" t="s">
        <v>486</v>
      </c>
      <c r="F279" s="560">
        <v>7</v>
      </c>
      <c r="G279" s="316">
        <f t="shared" ref="G279" si="76">$J$4</f>
        <v>0.24940000000000001</v>
      </c>
      <c r="H279" s="319"/>
      <c r="I279" s="537">
        <f t="shared" si="75"/>
        <v>0</v>
      </c>
      <c r="J279" s="315">
        <f t="shared" ref="J279" si="77">F279*I279</f>
        <v>0</v>
      </c>
    </row>
    <row r="280" spans="1:10" s="218" customFormat="1">
      <c r="A280" s="75"/>
      <c r="B280" s="75"/>
      <c r="C280" s="93" t="s">
        <v>2604</v>
      </c>
      <c r="D280" s="103" t="s">
        <v>2425</v>
      </c>
      <c r="E280" s="75"/>
      <c r="F280" s="328"/>
      <c r="G280" s="328"/>
      <c r="H280" s="319"/>
      <c r="I280" s="537"/>
      <c r="J280" s="328"/>
    </row>
    <row r="281" spans="1:10" s="218" customFormat="1" ht="42" customHeight="1">
      <c r="A281" s="318">
        <v>91930</v>
      </c>
      <c r="B281" s="313" t="s">
        <v>16</v>
      </c>
      <c r="C281" s="313" t="s">
        <v>2605</v>
      </c>
      <c r="D281" s="548" t="s">
        <v>2391</v>
      </c>
      <c r="E281" s="313" t="s">
        <v>492</v>
      </c>
      <c r="F281" s="560">
        <v>430</v>
      </c>
      <c r="G281" s="316">
        <f t="shared" ref="G281" si="78">$J$4</f>
        <v>0.24940000000000001</v>
      </c>
      <c r="H281" s="319"/>
      <c r="I281" s="537">
        <f t="shared" si="75"/>
        <v>0</v>
      </c>
      <c r="J281" s="315">
        <f t="shared" ref="J281" si="79">F281*I281</f>
        <v>0</v>
      </c>
    </row>
    <row r="282" spans="1:10" s="218" customFormat="1">
      <c r="A282" s="75"/>
      <c r="B282" s="75"/>
      <c r="C282" s="93" t="s">
        <v>2606</v>
      </c>
      <c r="D282" s="103" t="s">
        <v>2426</v>
      </c>
      <c r="E282" s="75"/>
      <c r="F282" s="328"/>
      <c r="G282" s="328"/>
      <c r="H282" s="319"/>
      <c r="I282" s="537"/>
      <c r="J282" s="328"/>
    </row>
    <row r="283" spans="1:10" s="218" customFormat="1" ht="44.25" customHeight="1">
      <c r="A283" s="318">
        <v>91844</v>
      </c>
      <c r="B283" s="318" t="s">
        <v>16</v>
      </c>
      <c r="C283" s="313" t="s">
        <v>2607</v>
      </c>
      <c r="D283" s="548" t="s">
        <v>2400</v>
      </c>
      <c r="E283" s="318" t="s">
        <v>492</v>
      </c>
      <c r="F283" s="306">
        <v>50</v>
      </c>
      <c r="G283" s="320">
        <f t="shared" ref="G283:G290" si="80">$J$4</f>
        <v>0.24940000000000001</v>
      </c>
      <c r="H283" s="319"/>
      <c r="I283" s="537">
        <f t="shared" si="75"/>
        <v>0</v>
      </c>
      <c r="J283" s="319">
        <f t="shared" ref="J283:J285" si="81">F283*I283</f>
        <v>0</v>
      </c>
    </row>
    <row r="284" spans="1:10" s="218" customFormat="1" ht="44.25" customHeight="1">
      <c r="A284" s="318">
        <v>91847</v>
      </c>
      <c r="B284" s="318" t="s">
        <v>16</v>
      </c>
      <c r="C284" s="313" t="s">
        <v>2608</v>
      </c>
      <c r="D284" s="548" t="s">
        <v>2401</v>
      </c>
      <c r="E284" s="318" t="s">
        <v>492</v>
      </c>
      <c r="F284" s="306">
        <v>180</v>
      </c>
      <c r="G284" s="320">
        <f t="shared" si="80"/>
        <v>0.24940000000000001</v>
      </c>
      <c r="H284" s="319"/>
      <c r="I284" s="537">
        <f t="shared" si="75"/>
        <v>0</v>
      </c>
      <c r="J284" s="319">
        <f t="shared" si="81"/>
        <v>0</v>
      </c>
    </row>
    <row r="285" spans="1:10" s="218" customFormat="1" ht="44.25" customHeight="1">
      <c r="A285" s="318">
        <v>97886</v>
      </c>
      <c r="B285" s="318" t="s">
        <v>16</v>
      </c>
      <c r="C285" s="313" t="s">
        <v>2609</v>
      </c>
      <c r="D285" s="548" t="s">
        <v>2379</v>
      </c>
      <c r="E285" s="318" t="s">
        <v>486</v>
      </c>
      <c r="F285" s="560">
        <v>5</v>
      </c>
      <c r="G285" s="316">
        <f t="shared" si="80"/>
        <v>0.24940000000000001</v>
      </c>
      <c r="H285" s="319"/>
      <c r="I285" s="537">
        <f t="shared" si="75"/>
        <v>0</v>
      </c>
      <c r="J285" s="319">
        <f t="shared" si="81"/>
        <v>0</v>
      </c>
    </row>
    <row r="286" spans="1:10" s="218" customFormat="1">
      <c r="A286" s="75"/>
      <c r="B286" s="75"/>
      <c r="C286" s="93" t="s">
        <v>2610</v>
      </c>
      <c r="D286" s="103" t="s">
        <v>2427</v>
      </c>
      <c r="E286" s="75"/>
      <c r="F286" s="328"/>
      <c r="G286" s="328"/>
      <c r="H286" s="319"/>
      <c r="I286" s="537"/>
      <c r="J286" s="328"/>
    </row>
    <row r="287" spans="1:10" s="218" customFormat="1" ht="40.5" customHeight="1">
      <c r="A287" s="75">
        <v>100622</v>
      </c>
      <c r="B287" s="75" t="s">
        <v>16</v>
      </c>
      <c r="C287" s="313" t="s">
        <v>2611</v>
      </c>
      <c r="D287" s="548" t="s">
        <v>2428</v>
      </c>
      <c r="E287" s="318" t="s">
        <v>486</v>
      </c>
      <c r="F287" s="560">
        <v>5</v>
      </c>
      <c r="G287" s="316">
        <f t="shared" si="80"/>
        <v>0.24940000000000001</v>
      </c>
      <c r="H287" s="319"/>
      <c r="I287" s="537">
        <f t="shared" si="75"/>
        <v>0</v>
      </c>
      <c r="J287" s="319">
        <f t="shared" ref="J287:J290" si="82">F287*I287</f>
        <v>0</v>
      </c>
    </row>
    <row r="288" spans="1:10" s="218" customFormat="1" ht="40.5" customHeight="1">
      <c r="A288" s="318">
        <v>91926</v>
      </c>
      <c r="B288" s="313" t="s">
        <v>16</v>
      </c>
      <c r="C288" s="313" t="s">
        <v>2612</v>
      </c>
      <c r="D288" s="548" t="s">
        <v>2389</v>
      </c>
      <c r="E288" s="313" t="s">
        <v>492</v>
      </c>
      <c r="F288" s="560">
        <v>50</v>
      </c>
      <c r="G288" s="316">
        <f t="shared" si="80"/>
        <v>0.24940000000000001</v>
      </c>
      <c r="H288" s="319"/>
      <c r="I288" s="537">
        <f t="shared" si="75"/>
        <v>0</v>
      </c>
      <c r="J288" s="315">
        <f t="shared" si="82"/>
        <v>0</v>
      </c>
    </row>
    <row r="289" spans="1:16370" s="218" customFormat="1" ht="30.75" customHeight="1">
      <c r="A289" s="318">
        <v>96985</v>
      </c>
      <c r="B289" s="313" t="s">
        <v>16</v>
      </c>
      <c r="C289" s="313" t="s">
        <v>2613</v>
      </c>
      <c r="D289" s="548" t="s">
        <v>2429</v>
      </c>
      <c r="E289" s="313" t="s">
        <v>492</v>
      </c>
      <c r="F289" s="560">
        <v>5</v>
      </c>
      <c r="G289" s="316">
        <f t="shared" si="80"/>
        <v>0.24940000000000001</v>
      </c>
      <c r="H289" s="319"/>
      <c r="I289" s="537">
        <f t="shared" si="75"/>
        <v>0</v>
      </c>
      <c r="J289" s="315">
        <f t="shared" si="82"/>
        <v>0</v>
      </c>
    </row>
    <row r="290" spans="1:16370" s="218" customFormat="1" ht="40.5" customHeight="1">
      <c r="A290" s="318">
        <v>97886</v>
      </c>
      <c r="B290" s="318" t="s">
        <v>16</v>
      </c>
      <c r="C290" s="313" t="s">
        <v>2614</v>
      </c>
      <c r="D290" s="548" t="s">
        <v>2379</v>
      </c>
      <c r="E290" s="318" t="s">
        <v>486</v>
      </c>
      <c r="F290" s="560">
        <v>5</v>
      </c>
      <c r="G290" s="316">
        <f t="shared" si="80"/>
        <v>0.24940000000000001</v>
      </c>
      <c r="H290" s="319"/>
      <c r="I290" s="537">
        <f t="shared" si="75"/>
        <v>0</v>
      </c>
      <c r="J290" s="319">
        <f t="shared" si="82"/>
        <v>0</v>
      </c>
    </row>
    <row r="291" spans="1:16370" s="218" customFormat="1" ht="24.75" customHeight="1">
      <c r="A291" s="265"/>
      <c r="B291" s="265"/>
      <c r="C291" s="313"/>
      <c r="D291" s="265"/>
      <c r="E291" s="265"/>
      <c r="F291" s="265"/>
      <c r="G291" s="265"/>
      <c r="H291" s="681" t="s">
        <v>22</v>
      </c>
      <c r="I291" s="681"/>
      <c r="J291" s="208">
        <f>SUM(J205:J290)</f>
        <v>0</v>
      </c>
    </row>
    <row r="292" spans="1:16370" s="218" customFormat="1" ht="23.25" customHeight="1">
      <c r="A292" s="85"/>
      <c r="B292" s="85"/>
      <c r="C292" s="72" t="s">
        <v>118</v>
      </c>
      <c r="D292" s="73" t="s">
        <v>535</v>
      </c>
      <c r="E292" s="85"/>
      <c r="F292" s="86"/>
      <c r="G292" s="86"/>
      <c r="H292" s="86"/>
      <c r="I292" s="87"/>
      <c r="J292" s="86"/>
    </row>
    <row r="293" spans="1:16370" s="210" customFormat="1">
      <c r="A293" s="75"/>
      <c r="B293" s="75"/>
      <c r="C293" s="93" t="s">
        <v>119</v>
      </c>
      <c r="D293" s="103" t="s">
        <v>536</v>
      </c>
      <c r="E293" s="75"/>
      <c r="F293" s="328"/>
      <c r="G293" s="328"/>
      <c r="H293" s="328"/>
      <c r="I293" s="77"/>
      <c r="J293" s="328"/>
      <c r="K293" s="389"/>
      <c r="L293" s="224"/>
      <c r="M293" s="224"/>
      <c r="N293" s="335"/>
      <c r="O293" s="335"/>
      <c r="P293" s="224"/>
      <c r="Q293" s="389"/>
      <c r="R293" s="389"/>
      <c r="S293" s="333"/>
      <c r="T293" s="334"/>
      <c r="U293" s="389"/>
      <c r="V293" s="224"/>
      <c r="W293" s="224"/>
      <c r="X293" s="335"/>
      <c r="Y293" s="335"/>
      <c r="Z293" s="224"/>
      <c r="AA293" s="389"/>
      <c r="AB293" s="389"/>
      <c r="AC293" s="333"/>
      <c r="AD293" s="334"/>
      <c r="AE293" s="389"/>
      <c r="AF293" s="224"/>
      <c r="AG293" s="224"/>
      <c r="AH293" s="335"/>
      <c r="AI293" s="335"/>
      <c r="AJ293" s="224"/>
      <c r="AK293" s="389"/>
      <c r="AL293" s="389"/>
      <c r="AM293" s="333"/>
      <c r="AN293" s="334"/>
      <c r="AO293" s="389"/>
      <c r="AP293" s="224"/>
      <c r="AQ293" s="224"/>
      <c r="AR293" s="335"/>
      <c r="AS293" s="335"/>
      <c r="AT293" s="224"/>
      <c r="AU293" s="389"/>
      <c r="AV293" s="389"/>
      <c r="AW293" s="333"/>
      <c r="AX293" s="334"/>
      <c r="AY293" s="389"/>
      <c r="AZ293" s="224"/>
      <c r="BA293" s="224"/>
      <c r="BB293" s="335"/>
      <c r="BC293" s="335"/>
      <c r="BD293" s="224"/>
      <c r="BE293" s="389"/>
      <c r="BF293" s="389"/>
      <c r="BG293" s="333"/>
      <c r="BH293" s="334"/>
      <c r="BI293" s="389"/>
      <c r="BJ293" s="224"/>
      <c r="BK293" s="224"/>
      <c r="BL293" s="335"/>
      <c r="BM293" s="335"/>
      <c r="BN293" s="224"/>
      <c r="BO293" s="389"/>
      <c r="BP293" s="389"/>
      <c r="BQ293" s="333"/>
      <c r="BR293" s="334"/>
      <c r="BS293" s="389"/>
      <c r="BT293" s="224"/>
      <c r="BU293" s="224"/>
      <c r="BV293" s="335"/>
      <c r="BW293" s="335"/>
      <c r="BX293" s="224"/>
      <c r="BY293" s="389"/>
      <c r="BZ293" s="389"/>
      <c r="CA293" s="333"/>
      <c r="CB293" s="334"/>
      <c r="CC293" s="389"/>
      <c r="CD293" s="224"/>
      <c r="CE293" s="224"/>
      <c r="CF293" s="335"/>
      <c r="CG293" s="335"/>
      <c r="CH293" s="224"/>
      <c r="CI293" s="389"/>
      <c r="CJ293" s="389"/>
      <c r="CK293" s="333"/>
      <c r="CL293" s="334"/>
      <c r="CM293" s="389"/>
      <c r="CN293" s="224"/>
      <c r="CO293" s="224"/>
      <c r="CP293" s="335"/>
      <c r="CQ293" s="335"/>
      <c r="CR293" s="224"/>
      <c r="CS293" s="389"/>
      <c r="CT293" s="389"/>
      <c r="CU293" s="333"/>
      <c r="CV293" s="334"/>
      <c r="CW293" s="389"/>
      <c r="CX293" s="224"/>
      <c r="CY293" s="224"/>
      <c r="CZ293" s="335"/>
      <c r="DA293" s="335"/>
      <c r="DB293" s="224"/>
      <c r="DC293" s="389"/>
      <c r="DD293" s="389"/>
      <c r="DE293" s="333"/>
      <c r="DF293" s="334"/>
      <c r="DG293" s="389"/>
      <c r="DH293" s="224"/>
      <c r="DI293" s="224"/>
      <c r="DJ293" s="335"/>
      <c r="DK293" s="335"/>
      <c r="DL293" s="224"/>
      <c r="DM293" s="389"/>
      <c r="DN293" s="389"/>
      <c r="DO293" s="333"/>
      <c r="DP293" s="334"/>
      <c r="DQ293" s="389"/>
      <c r="DR293" s="224"/>
      <c r="DS293" s="224"/>
      <c r="DT293" s="335"/>
      <c r="DU293" s="335"/>
      <c r="DV293" s="224"/>
      <c r="DW293" s="389"/>
      <c r="DX293" s="389"/>
      <c r="DY293" s="333"/>
      <c r="DZ293" s="334"/>
      <c r="EA293" s="389"/>
      <c r="EB293" s="224"/>
      <c r="EC293" s="224"/>
      <c r="ED293" s="335"/>
      <c r="EE293" s="335"/>
      <c r="EF293" s="224"/>
      <c r="EG293" s="389"/>
      <c r="EH293" s="389"/>
      <c r="EI293" s="333"/>
      <c r="EJ293" s="334"/>
      <c r="EK293" s="389"/>
      <c r="EL293" s="224"/>
      <c r="EM293" s="224"/>
      <c r="EN293" s="335"/>
      <c r="EO293" s="335"/>
      <c r="EP293" s="224"/>
      <c r="EQ293" s="389"/>
      <c r="ER293" s="389"/>
      <c r="ES293" s="333"/>
      <c r="ET293" s="334"/>
      <c r="EU293" s="389"/>
      <c r="EV293" s="224"/>
      <c r="EW293" s="224"/>
      <c r="EX293" s="335"/>
      <c r="EY293" s="335"/>
      <c r="EZ293" s="224"/>
      <c r="FA293" s="389"/>
      <c r="FB293" s="389"/>
      <c r="FC293" s="333"/>
      <c r="FD293" s="334"/>
      <c r="FE293" s="389"/>
      <c r="FF293" s="224"/>
      <c r="FG293" s="224"/>
      <c r="FH293" s="335"/>
      <c r="FI293" s="335"/>
      <c r="FJ293" s="224"/>
      <c r="FK293" s="389"/>
      <c r="FL293" s="389"/>
      <c r="FM293" s="333"/>
      <c r="FN293" s="334"/>
      <c r="FO293" s="389"/>
      <c r="FP293" s="224"/>
      <c r="FQ293" s="224"/>
      <c r="FR293" s="335"/>
      <c r="FS293" s="335"/>
      <c r="FT293" s="224"/>
      <c r="FU293" s="389"/>
      <c r="FV293" s="389"/>
      <c r="FW293" s="333"/>
      <c r="FX293" s="334"/>
      <c r="FY293" s="389"/>
      <c r="FZ293" s="224"/>
      <c r="GA293" s="224"/>
      <c r="GB293" s="335"/>
      <c r="GC293" s="335"/>
      <c r="GD293" s="224"/>
      <c r="GE293" s="389"/>
      <c r="GF293" s="389"/>
      <c r="GG293" s="333"/>
      <c r="GH293" s="334"/>
      <c r="GI293" s="389"/>
      <c r="GJ293" s="224"/>
      <c r="GK293" s="224"/>
      <c r="GL293" s="335"/>
      <c r="GM293" s="335"/>
      <c r="GN293" s="224"/>
      <c r="GO293" s="389"/>
      <c r="GP293" s="389"/>
      <c r="GQ293" s="333"/>
      <c r="GR293" s="334"/>
      <c r="GS293" s="389"/>
      <c r="GT293" s="224"/>
      <c r="GU293" s="224"/>
      <c r="GV293" s="335"/>
      <c r="GW293" s="335"/>
      <c r="GX293" s="224"/>
      <c r="GY293" s="389"/>
      <c r="GZ293" s="389"/>
      <c r="HA293" s="333"/>
      <c r="HB293" s="334"/>
      <c r="HC293" s="389"/>
      <c r="HD293" s="224"/>
      <c r="HE293" s="224"/>
      <c r="HF293" s="335"/>
      <c r="HG293" s="335"/>
      <c r="HH293" s="224"/>
      <c r="HI293" s="389"/>
      <c r="HJ293" s="389"/>
      <c r="HK293" s="333"/>
      <c r="HL293" s="334"/>
      <c r="HM293" s="389"/>
      <c r="HN293" s="224"/>
      <c r="HO293" s="224"/>
      <c r="HP293" s="335"/>
      <c r="HQ293" s="335"/>
      <c r="HR293" s="224"/>
      <c r="HS293" s="389"/>
      <c r="HT293" s="389"/>
      <c r="HU293" s="333"/>
      <c r="HV293" s="334"/>
      <c r="HW293" s="389"/>
      <c r="HX293" s="224"/>
      <c r="HY293" s="224"/>
      <c r="HZ293" s="335"/>
      <c r="IA293" s="335"/>
      <c r="IB293" s="224"/>
      <c r="IC293" s="389"/>
      <c r="ID293" s="389"/>
      <c r="IE293" s="333"/>
      <c r="IF293" s="334"/>
      <c r="IG293" s="389"/>
      <c r="IH293" s="224"/>
      <c r="II293" s="224"/>
      <c r="IJ293" s="335"/>
      <c r="IK293" s="335"/>
      <c r="IL293" s="224"/>
      <c r="IM293" s="389"/>
      <c r="IN293" s="389"/>
      <c r="IO293" s="333"/>
      <c r="IP293" s="334"/>
      <c r="IQ293" s="389"/>
      <c r="IR293" s="224"/>
      <c r="IS293" s="224"/>
      <c r="IT293" s="335"/>
      <c r="IU293" s="335"/>
      <c r="IV293" s="224"/>
      <c r="IW293" s="389"/>
      <c r="IX293" s="389"/>
      <c r="IY293" s="333"/>
      <c r="IZ293" s="334"/>
      <c r="JA293" s="389"/>
      <c r="JB293" s="224"/>
      <c r="JC293" s="224"/>
      <c r="JD293" s="335"/>
      <c r="JE293" s="335"/>
      <c r="JF293" s="224"/>
      <c r="JG293" s="389"/>
      <c r="JH293" s="389"/>
      <c r="JI293" s="333"/>
      <c r="JJ293" s="334"/>
      <c r="JK293" s="389"/>
      <c r="JL293" s="224"/>
      <c r="JM293" s="224"/>
      <c r="JN293" s="335"/>
      <c r="JO293" s="335"/>
      <c r="JP293" s="224"/>
      <c r="JQ293" s="389"/>
      <c r="JR293" s="389"/>
      <c r="JS293" s="333"/>
      <c r="JT293" s="334"/>
      <c r="JU293" s="389"/>
      <c r="JV293" s="224"/>
      <c r="JW293" s="224"/>
      <c r="JX293" s="335"/>
      <c r="JY293" s="335"/>
      <c r="JZ293" s="224"/>
      <c r="KA293" s="389"/>
      <c r="KB293" s="389"/>
      <c r="KC293" s="333"/>
      <c r="KD293" s="334"/>
      <c r="KE293" s="389"/>
      <c r="KF293" s="224"/>
      <c r="KG293" s="224"/>
      <c r="KH293" s="335"/>
      <c r="KI293" s="335"/>
      <c r="KJ293" s="224"/>
      <c r="KK293" s="389"/>
      <c r="KL293" s="389"/>
      <c r="KM293" s="333"/>
      <c r="KN293" s="334"/>
      <c r="KO293" s="389"/>
      <c r="KP293" s="224"/>
      <c r="KQ293" s="224"/>
      <c r="KR293" s="335"/>
      <c r="KS293" s="335"/>
      <c r="KT293" s="224"/>
      <c r="KU293" s="389"/>
      <c r="KV293" s="389"/>
      <c r="KW293" s="333"/>
      <c r="KX293" s="334"/>
      <c r="KY293" s="389"/>
      <c r="KZ293" s="224"/>
      <c r="LA293" s="224"/>
      <c r="LB293" s="335"/>
      <c r="LC293" s="335"/>
      <c r="LD293" s="224"/>
      <c r="LE293" s="389"/>
      <c r="LF293" s="389"/>
      <c r="LG293" s="333"/>
      <c r="LH293" s="334"/>
      <c r="LI293" s="389"/>
      <c r="LJ293" s="224"/>
      <c r="LK293" s="224"/>
      <c r="LL293" s="335"/>
      <c r="LM293" s="335"/>
      <c r="LN293" s="224"/>
      <c r="LO293" s="389"/>
      <c r="LP293" s="389"/>
      <c r="LQ293" s="333"/>
      <c r="LR293" s="334"/>
      <c r="LS293" s="389"/>
      <c r="LT293" s="224"/>
      <c r="LU293" s="224"/>
      <c r="LV293" s="335"/>
      <c r="LW293" s="335"/>
      <c r="LX293" s="224"/>
      <c r="LY293" s="389"/>
      <c r="LZ293" s="389"/>
      <c r="MA293" s="333"/>
      <c r="MB293" s="334"/>
      <c r="MC293" s="389"/>
      <c r="MD293" s="224"/>
      <c r="ME293" s="224"/>
      <c r="MF293" s="335"/>
      <c r="MG293" s="335"/>
      <c r="MH293" s="224"/>
      <c r="MI293" s="389"/>
      <c r="MJ293" s="389"/>
      <c r="MK293" s="333"/>
      <c r="ML293" s="334"/>
      <c r="MM293" s="389"/>
      <c r="MN293" s="224"/>
      <c r="MO293" s="224"/>
      <c r="MP293" s="335"/>
      <c r="MQ293" s="335"/>
      <c r="MR293" s="224"/>
      <c r="MS293" s="389"/>
      <c r="MT293" s="389"/>
      <c r="MU293" s="333"/>
      <c r="MV293" s="334"/>
      <c r="MW293" s="389"/>
      <c r="MX293" s="224"/>
      <c r="MY293" s="224"/>
      <c r="MZ293" s="335"/>
      <c r="NA293" s="335"/>
      <c r="NB293" s="224"/>
      <c r="NC293" s="389"/>
      <c r="ND293" s="389"/>
      <c r="NE293" s="333"/>
      <c r="NF293" s="334"/>
      <c r="NG293" s="389"/>
      <c r="NH293" s="224"/>
      <c r="NI293" s="224"/>
      <c r="NJ293" s="335"/>
      <c r="NK293" s="335"/>
      <c r="NL293" s="224"/>
      <c r="NM293" s="389"/>
      <c r="NN293" s="389"/>
      <c r="NO293" s="333"/>
      <c r="NP293" s="334"/>
      <c r="NQ293" s="389"/>
      <c r="NR293" s="224"/>
      <c r="NS293" s="224"/>
      <c r="NT293" s="335"/>
      <c r="NU293" s="335"/>
      <c r="NV293" s="224"/>
      <c r="NW293" s="389"/>
      <c r="NX293" s="389"/>
      <c r="NY293" s="333"/>
      <c r="NZ293" s="334"/>
      <c r="OA293" s="389"/>
      <c r="OB293" s="224"/>
      <c r="OC293" s="224"/>
      <c r="OD293" s="335"/>
      <c r="OE293" s="335"/>
      <c r="OF293" s="224"/>
      <c r="OG293" s="389"/>
      <c r="OH293" s="389"/>
      <c r="OI293" s="333"/>
      <c r="OJ293" s="334"/>
      <c r="OK293" s="389"/>
      <c r="OL293" s="224"/>
      <c r="OM293" s="224"/>
      <c r="ON293" s="335"/>
      <c r="OO293" s="335"/>
      <c r="OP293" s="224"/>
      <c r="OQ293" s="389"/>
      <c r="OR293" s="389"/>
      <c r="OS293" s="333"/>
      <c r="OT293" s="334"/>
      <c r="OU293" s="389"/>
      <c r="OV293" s="224"/>
      <c r="OW293" s="224"/>
      <c r="OX293" s="335"/>
      <c r="OY293" s="335"/>
      <c r="OZ293" s="224"/>
      <c r="PA293" s="389"/>
      <c r="PB293" s="389"/>
      <c r="PC293" s="333"/>
      <c r="PD293" s="334"/>
      <c r="PE293" s="389"/>
      <c r="PF293" s="224"/>
      <c r="PG293" s="224"/>
      <c r="PH293" s="335"/>
      <c r="PI293" s="335"/>
      <c r="PJ293" s="224"/>
      <c r="PK293" s="389"/>
      <c r="PL293" s="389"/>
      <c r="PM293" s="333"/>
      <c r="PN293" s="334"/>
      <c r="PO293" s="389"/>
      <c r="PP293" s="224"/>
      <c r="PQ293" s="224"/>
      <c r="PR293" s="335"/>
      <c r="PS293" s="335"/>
      <c r="PT293" s="224"/>
      <c r="PU293" s="389"/>
      <c r="PV293" s="389"/>
      <c r="PW293" s="333"/>
      <c r="PX293" s="334"/>
      <c r="PY293" s="389"/>
      <c r="PZ293" s="224"/>
      <c r="QA293" s="224"/>
      <c r="QB293" s="335"/>
      <c r="QC293" s="335"/>
      <c r="QD293" s="224"/>
      <c r="QE293" s="389"/>
      <c r="QF293" s="389"/>
      <c r="QG293" s="333"/>
      <c r="QH293" s="334"/>
      <c r="QI293" s="389"/>
      <c r="QJ293" s="224"/>
      <c r="QK293" s="224"/>
      <c r="QL293" s="335"/>
      <c r="QM293" s="335"/>
      <c r="QN293" s="224"/>
      <c r="QO293" s="389"/>
      <c r="QP293" s="389"/>
      <c r="QQ293" s="333"/>
      <c r="QR293" s="334"/>
      <c r="QS293" s="389"/>
      <c r="QT293" s="224"/>
      <c r="QU293" s="224"/>
      <c r="QV293" s="335"/>
      <c r="QW293" s="335"/>
      <c r="QX293" s="224"/>
      <c r="QY293" s="389"/>
      <c r="QZ293" s="389"/>
      <c r="RA293" s="333"/>
      <c r="RB293" s="334"/>
      <c r="RC293" s="389"/>
      <c r="RD293" s="224"/>
      <c r="RE293" s="224"/>
      <c r="RF293" s="335"/>
      <c r="RG293" s="335"/>
      <c r="RH293" s="224"/>
      <c r="RI293" s="389"/>
      <c r="RJ293" s="389"/>
      <c r="RK293" s="333"/>
      <c r="RL293" s="334"/>
      <c r="RM293" s="389"/>
      <c r="RN293" s="224"/>
      <c r="RO293" s="224"/>
      <c r="RP293" s="335"/>
      <c r="RQ293" s="335"/>
      <c r="RR293" s="224"/>
      <c r="RS293" s="389"/>
      <c r="RT293" s="389"/>
      <c r="RU293" s="333"/>
      <c r="RV293" s="334"/>
      <c r="RW293" s="389"/>
      <c r="RX293" s="224"/>
      <c r="RY293" s="224"/>
      <c r="RZ293" s="335"/>
      <c r="SA293" s="335"/>
      <c r="SB293" s="224"/>
      <c r="SC293" s="389"/>
      <c r="SD293" s="389"/>
      <c r="SE293" s="333"/>
      <c r="SF293" s="334"/>
      <c r="SG293" s="389"/>
      <c r="SH293" s="224"/>
      <c r="SI293" s="224"/>
      <c r="SJ293" s="335"/>
      <c r="SK293" s="335"/>
      <c r="SL293" s="224"/>
      <c r="SM293" s="389"/>
      <c r="SN293" s="389"/>
      <c r="SO293" s="333"/>
      <c r="SP293" s="334"/>
      <c r="SQ293" s="389"/>
      <c r="SR293" s="224"/>
      <c r="SS293" s="224"/>
      <c r="ST293" s="335"/>
      <c r="SU293" s="335"/>
      <c r="SV293" s="224"/>
      <c r="SW293" s="389"/>
      <c r="SX293" s="389"/>
      <c r="SY293" s="333"/>
      <c r="SZ293" s="334"/>
      <c r="TA293" s="389"/>
      <c r="TB293" s="224"/>
      <c r="TC293" s="224"/>
      <c r="TD293" s="335"/>
      <c r="TE293" s="335"/>
      <c r="TF293" s="224"/>
      <c r="TG293" s="389"/>
      <c r="TH293" s="389"/>
      <c r="TI293" s="333"/>
      <c r="TJ293" s="334"/>
      <c r="TK293" s="389"/>
      <c r="TL293" s="224"/>
      <c r="TM293" s="224"/>
      <c r="TN293" s="335"/>
      <c r="TO293" s="335"/>
      <c r="TP293" s="224"/>
      <c r="TQ293" s="389"/>
      <c r="TR293" s="389"/>
      <c r="TS293" s="333"/>
      <c r="TT293" s="334"/>
      <c r="TU293" s="389"/>
      <c r="TV293" s="224"/>
      <c r="TW293" s="224"/>
      <c r="TX293" s="335"/>
      <c r="TY293" s="335"/>
      <c r="TZ293" s="224"/>
      <c r="UA293" s="389"/>
      <c r="UB293" s="389"/>
      <c r="UC293" s="333"/>
      <c r="UD293" s="334"/>
      <c r="UE293" s="389"/>
      <c r="UF293" s="224"/>
      <c r="UG293" s="224"/>
      <c r="UH293" s="335"/>
      <c r="UI293" s="335"/>
      <c r="UJ293" s="224"/>
      <c r="UK293" s="389"/>
      <c r="UL293" s="389"/>
      <c r="UM293" s="333"/>
      <c r="UN293" s="334"/>
      <c r="UO293" s="389"/>
      <c r="UP293" s="224"/>
      <c r="UQ293" s="224"/>
      <c r="UR293" s="335"/>
      <c r="US293" s="335"/>
      <c r="UT293" s="224"/>
      <c r="UU293" s="389"/>
      <c r="UV293" s="389"/>
      <c r="UW293" s="333"/>
      <c r="UX293" s="334"/>
      <c r="UY293" s="389"/>
      <c r="UZ293" s="224"/>
      <c r="VA293" s="224"/>
      <c r="VB293" s="335"/>
      <c r="VC293" s="335"/>
      <c r="VD293" s="224"/>
      <c r="VE293" s="389"/>
      <c r="VF293" s="389"/>
      <c r="VG293" s="333"/>
      <c r="VH293" s="334"/>
      <c r="VI293" s="389"/>
      <c r="VJ293" s="224"/>
      <c r="VK293" s="224"/>
      <c r="VL293" s="335"/>
      <c r="VM293" s="335"/>
      <c r="VN293" s="224"/>
      <c r="VO293" s="389"/>
      <c r="VP293" s="389"/>
      <c r="VQ293" s="333"/>
      <c r="VR293" s="334"/>
      <c r="VS293" s="389"/>
      <c r="VT293" s="224"/>
      <c r="VU293" s="224"/>
      <c r="VV293" s="335"/>
      <c r="VW293" s="335"/>
      <c r="VX293" s="224"/>
      <c r="VY293" s="389"/>
      <c r="VZ293" s="389"/>
      <c r="WA293" s="333"/>
      <c r="WB293" s="334"/>
      <c r="WC293" s="389"/>
      <c r="WD293" s="224"/>
      <c r="WE293" s="224"/>
      <c r="WF293" s="335"/>
      <c r="WG293" s="335"/>
      <c r="WH293" s="224"/>
      <c r="WI293" s="389"/>
      <c r="WJ293" s="389"/>
      <c r="WK293" s="333"/>
      <c r="WL293" s="334"/>
      <c r="WM293" s="389"/>
      <c r="WN293" s="224"/>
      <c r="WO293" s="224"/>
      <c r="WP293" s="335"/>
      <c r="WQ293" s="335"/>
      <c r="WR293" s="224"/>
      <c r="WS293" s="389"/>
      <c r="WT293" s="389"/>
      <c r="WU293" s="333"/>
      <c r="WV293" s="334"/>
      <c r="WW293" s="389"/>
      <c r="WX293" s="224"/>
      <c r="WY293" s="224"/>
      <c r="WZ293" s="335"/>
      <c r="XA293" s="335"/>
      <c r="XB293" s="224"/>
      <c r="XC293" s="389"/>
      <c r="XD293" s="389"/>
      <c r="XE293" s="333"/>
      <c r="XF293" s="334"/>
      <c r="XG293" s="389"/>
      <c r="XH293" s="224"/>
      <c r="XI293" s="224"/>
      <c r="XJ293" s="335"/>
      <c r="XK293" s="335"/>
      <c r="XL293" s="224"/>
      <c r="XM293" s="389"/>
      <c r="XN293" s="389"/>
      <c r="XO293" s="333"/>
      <c r="XP293" s="334"/>
      <c r="XQ293" s="389"/>
      <c r="XR293" s="224"/>
      <c r="XS293" s="224"/>
      <c r="XT293" s="335"/>
      <c r="XU293" s="335"/>
      <c r="XV293" s="224"/>
      <c r="XW293" s="389"/>
      <c r="XX293" s="389"/>
      <c r="XY293" s="333"/>
      <c r="XZ293" s="334"/>
      <c r="YA293" s="389"/>
      <c r="YB293" s="224"/>
      <c r="YC293" s="224"/>
      <c r="YD293" s="335"/>
      <c r="YE293" s="335"/>
      <c r="YF293" s="224"/>
      <c r="YG293" s="389"/>
      <c r="YH293" s="389"/>
      <c r="YI293" s="333"/>
      <c r="YJ293" s="334"/>
      <c r="YK293" s="389"/>
      <c r="YL293" s="224"/>
      <c r="YM293" s="224"/>
      <c r="YN293" s="335"/>
      <c r="YO293" s="335"/>
      <c r="YP293" s="224"/>
      <c r="YQ293" s="389"/>
      <c r="YR293" s="389"/>
      <c r="YS293" s="333"/>
      <c r="YT293" s="334"/>
      <c r="YU293" s="389"/>
      <c r="YV293" s="224"/>
      <c r="YW293" s="224"/>
      <c r="YX293" s="335"/>
      <c r="YY293" s="335"/>
      <c r="YZ293" s="224"/>
      <c r="ZA293" s="389"/>
      <c r="ZB293" s="389"/>
      <c r="ZC293" s="333"/>
      <c r="ZD293" s="334"/>
      <c r="ZE293" s="389"/>
      <c r="ZF293" s="224"/>
      <c r="ZG293" s="224"/>
      <c r="ZH293" s="335"/>
      <c r="ZI293" s="335"/>
      <c r="ZJ293" s="224"/>
      <c r="ZK293" s="389"/>
      <c r="ZL293" s="389"/>
      <c r="ZM293" s="333"/>
      <c r="ZN293" s="334"/>
      <c r="ZO293" s="389"/>
      <c r="ZP293" s="224"/>
      <c r="ZQ293" s="224"/>
      <c r="ZR293" s="335"/>
      <c r="ZS293" s="335"/>
      <c r="ZT293" s="224"/>
      <c r="ZU293" s="389"/>
      <c r="ZV293" s="389"/>
      <c r="ZW293" s="333"/>
      <c r="ZX293" s="334"/>
      <c r="ZY293" s="389"/>
      <c r="ZZ293" s="224"/>
      <c r="AAA293" s="224"/>
      <c r="AAB293" s="335"/>
      <c r="AAC293" s="335"/>
      <c r="AAD293" s="224"/>
      <c r="AAE293" s="389"/>
      <c r="AAF293" s="389"/>
      <c r="AAG293" s="333"/>
      <c r="AAH293" s="334"/>
      <c r="AAI293" s="389"/>
      <c r="AAJ293" s="224"/>
      <c r="AAK293" s="224"/>
      <c r="AAL293" s="335"/>
      <c r="AAM293" s="335"/>
      <c r="AAN293" s="224"/>
      <c r="AAO293" s="389"/>
      <c r="AAP293" s="389"/>
      <c r="AAQ293" s="333"/>
      <c r="AAR293" s="334"/>
      <c r="AAS293" s="389"/>
      <c r="AAT293" s="224"/>
      <c r="AAU293" s="224"/>
      <c r="AAV293" s="335"/>
      <c r="AAW293" s="335"/>
      <c r="AAX293" s="224"/>
      <c r="AAY293" s="389"/>
      <c r="AAZ293" s="389"/>
      <c r="ABA293" s="333"/>
      <c r="ABB293" s="334"/>
      <c r="ABC293" s="389"/>
      <c r="ABD293" s="224"/>
      <c r="ABE293" s="224"/>
      <c r="ABF293" s="335"/>
      <c r="ABG293" s="335"/>
      <c r="ABH293" s="224"/>
      <c r="ABI293" s="389"/>
      <c r="ABJ293" s="389"/>
      <c r="ABK293" s="333"/>
      <c r="ABL293" s="334"/>
      <c r="ABM293" s="389"/>
      <c r="ABN293" s="224"/>
      <c r="ABO293" s="224"/>
      <c r="ABP293" s="335"/>
      <c r="ABQ293" s="335"/>
      <c r="ABR293" s="224"/>
      <c r="ABS293" s="389"/>
      <c r="ABT293" s="389"/>
      <c r="ABU293" s="333"/>
      <c r="ABV293" s="334"/>
      <c r="ABW293" s="389"/>
      <c r="ABX293" s="224"/>
      <c r="ABY293" s="224"/>
      <c r="ABZ293" s="335"/>
      <c r="ACA293" s="335"/>
      <c r="ACB293" s="224"/>
      <c r="ACC293" s="389"/>
      <c r="ACD293" s="389"/>
      <c r="ACE293" s="333"/>
      <c r="ACF293" s="334"/>
      <c r="ACG293" s="389"/>
      <c r="ACH293" s="224"/>
      <c r="ACI293" s="224"/>
      <c r="ACJ293" s="335"/>
      <c r="ACK293" s="335"/>
      <c r="ACL293" s="224"/>
      <c r="ACM293" s="389"/>
      <c r="ACN293" s="389"/>
      <c r="ACO293" s="333"/>
      <c r="ACP293" s="334"/>
      <c r="ACQ293" s="389"/>
      <c r="ACR293" s="224"/>
      <c r="ACS293" s="224"/>
      <c r="ACT293" s="335"/>
      <c r="ACU293" s="335"/>
      <c r="ACV293" s="224"/>
      <c r="ACW293" s="389"/>
      <c r="ACX293" s="389"/>
      <c r="ACY293" s="333"/>
      <c r="ACZ293" s="334"/>
      <c r="ADA293" s="389"/>
      <c r="ADB293" s="224"/>
      <c r="ADC293" s="224"/>
      <c r="ADD293" s="335"/>
      <c r="ADE293" s="335"/>
      <c r="ADF293" s="224"/>
      <c r="ADG293" s="389"/>
      <c r="ADH293" s="389"/>
      <c r="ADI293" s="333"/>
      <c r="ADJ293" s="334"/>
      <c r="ADK293" s="389"/>
      <c r="ADL293" s="224"/>
      <c r="ADM293" s="224"/>
      <c r="ADN293" s="335"/>
      <c r="ADO293" s="335"/>
      <c r="ADP293" s="224"/>
      <c r="ADQ293" s="389"/>
      <c r="ADR293" s="389"/>
      <c r="ADS293" s="333"/>
      <c r="ADT293" s="334"/>
      <c r="ADU293" s="389"/>
      <c r="ADV293" s="224"/>
      <c r="ADW293" s="224"/>
      <c r="ADX293" s="335"/>
      <c r="ADY293" s="335"/>
      <c r="ADZ293" s="224"/>
      <c r="AEA293" s="389"/>
      <c r="AEB293" s="389"/>
      <c r="AEC293" s="333"/>
      <c r="AED293" s="334"/>
      <c r="AEE293" s="389"/>
      <c r="AEF293" s="224"/>
      <c r="AEG293" s="224"/>
      <c r="AEH293" s="335"/>
      <c r="AEI293" s="335"/>
      <c r="AEJ293" s="224"/>
      <c r="AEK293" s="389"/>
      <c r="AEL293" s="389"/>
      <c r="AEM293" s="333"/>
      <c r="AEN293" s="334"/>
      <c r="AEO293" s="389"/>
      <c r="AEP293" s="224"/>
      <c r="AEQ293" s="224"/>
      <c r="AER293" s="335"/>
      <c r="AES293" s="335"/>
      <c r="AET293" s="224"/>
      <c r="AEU293" s="389"/>
      <c r="AEV293" s="389"/>
      <c r="AEW293" s="333"/>
      <c r="AEX293" s="334"/>
      <c r="AEY293" s="389"/>
      <c r="AEZ293" s="224"/>
      <c r="AFA293" s="224"/>
      <c r="AFB293" s="335"/>
      <c r="AFC293" s="335"/>
      <c r="AFD293" s="224"/>
      <c r="AFE293" s="389"/>
      <c r="AFF293" s="389"/>
      <c r="AFG293" s="333"/>
      <c r="AFH293" s="334"/>
      <c r="AFI293" s="389"/>
      <c r="AFJ293" s="224"/>
      <c r="AFK293" s="224"/>
      <c r="AFL293" s="335"/>
      <c r="AFM293" s="335"/>
      <c r="AFN293" s="224"/>
      <c r="AFO293" s="389"/>
      <c r="AFP293" s="389"/>
      <c r="AFQ293" s="333"/>
      <c r="AFR293" s="334"/>
      <c r="AFS293" s="389"/>
      <c r="AFT293" s="224"/>
      <c r="AFU293" s="224"/>
      <c r="AFV293" s="335"/>
      <c r="AFW293" s="335"/>
      <c r="AFX293" s="224"/>
      <c r="AFY293" s="389"/>
      <c r="AFZ293" s="389"/>
      <c r="AGA293" s="333"/>
      <c r="AGB293" s="334"/>
      <c r="AGC293" s="389"/>
      <c r="AGD293" s="224"/>
      <c r="AGE293" s="224"/>
      <c r="AGF293" s="335"/>
      <c r="AGG293" s="335"/>
      <c r="AGH293" s="224"/>
      <c r="AGI293" s="389"/>
      <c r="AGJ293" s="389"/>
      <c r="AGK293" s="333"/>
      <c r="AGL293" s="334"/>
      <c r="AGM293" s="389"/>
      <c r="AGN293" s="224"/>
      <c r="AGO293" s="224"/>
      <c r="AGP293" s="335"/>
      <c r="AGQ293" s="335"/>
      <c r="AGR293" s="224"/>
      <c r="AGS293" s="389"/>
      <c r="AGT293" s="389"/>
      <c r="AGU293" s="333"/>
      <c r="AGV293" s="334"/>
      <c r="AGW293" s="389"/>
      <c r="AGX293" s="224"/>
      <c r="AGY293" s="224"/>
      <c r="AGZ293" s="335"/>
      <c r="AHA293" s="335"/>
      <c r="AHB293" s="224"/>
      <c r="AHC293" s="389"/>
      <c r="AHD293" s="389"/>
      <c r="AHE293" s="333"/>
      <c r="AHF293" s="334"/>
      <c r="AHG293" s="389"/>
      <c r="AHH293" s="224"/>
      <c r="AHI293" s="224"/>
      <c r="AHJ293" s="335"/>
      <c r="AHK293" s="335"/>
      <c r="AHL293" s="224"/>
      <c r="AHM293" s="389"/>
      <c r="AHN293" s="389"/>
      <c r="AHO293" s="333"/>
      <c r="AHP293" s="334"/>
      <c r="AHQ293" s="389"/>
      <c r="AHR293" s="224"/>
      <c r="AHS293" s="224"/>
      <c r="AHT293" s="335"/>
      <c r="AHU293" s="335"/>
      <c r="AHV293" s="224"/>
      <c r="AHW293" s="389"/>
      <c r="AHX293" s="389"/>
      <c r="AHY293" s="333"/>
      <c r="AHZ293" s="334"/>
      <c r="AIA293" s="389"/>
      <c r="AIB293" s="224"/>
      <c r="AIC293" s="224"/>
      <c r="AID293" s="335"/>
      <c r="AIE293" s="335"/>
      <c r="AIF293" s="224"/>
      <c r="AIG293" s="389"/>
      <c r="AIH293" s="389"/>
      <c r="AII293" s="333"/>
      <c r="AIJ293" s="334"/>
      <c r="AIK293" s="389"/>
      <c r="AIL293" s="224"/>
      <c r="AIM293" s="224"/>
      <c r="AIN293" s="335"/>
      <c r="AIO293" s="335"/>
      <c r="AIP293" s="224"/>
      <c r="AIQ293" s="389"/>
      <c r="AIR293" s="389"/>
      <c r="AIS293" s="333"/>
      <c r="AIT293" s="334"/>
      <c r="AIU293" s="389"/>
      <c r="AIV293" s="224"/>
      <c r="AIW293" s="224"/>
      <c r="AIX293" s="335"/>
      <c r="AIY293" s="335"/>
      <c r="AIZ293" s="224"/>
      <c r="AJA293" s="389"/>
      <c r="AJB293" s="389"/>
      <c r="AJC293" s="333"/>
      <c r="AJD293" s="334"/>
      <c r="AJE293" s="389"/>
      <c r="AJF293" s="224"/>
      <c r="AJG293" s="224"/>
      <c r="AJH293" s="335"/>
      <c r="AJI293" s="335"/>
      <c r="AJJ293" s="224"/>
      <c r="AJK293" s="389"/>
      <c r="AJL293" s="389"/>
      <c r="AJM293" s="333"/>
      <c r="AJN293" s="334"/>
      <c r="AJO293" s="389"/>
      <c r="AJP293" s="224"/>
      <c r="AJQ293" s="224"/>
      <c r="AJR293" s="335"/>
      <c r="AJS293" s="335"/>
      <c r="AJT293" s="224"/>
      <c r="AJU293" s="389"/>
      <c r="AJV293" s="389"/>
      <c r="AJW293" s="333"/>
      <c r="AJX293" s="334"/>
      <c r="AJY293" s="389"/>
      <c r="AJZ293" s="224"/>
      <c r="AKA293" s="224"/>
      <c r="AKB293" s="335"/>
      <c r="AKC293" s="335"/>
      <c r="AKD293" s="224"/>
      <c r="AKE293" s="389"/>
      <c r="AKF293" s="389"/>
      <c r="AKG293" s="333"/>
      <c r="AKH293" s="334"/>
      <c r="AKI293" s="389"/>
      <c r="AKJ293" s="224"/>
      <c r="AKK293" s="224"/>
      <c r="AKL293" s="335"/>
      <c r="AKM293" s="335"/>
      <c r="AKN293" s="224"/>
      <c r="AKO293" s="389"/>
      <c r="AKP293" s="389"/>
      <c r="AKQ293" s="333"/>
      <c r="AKR293" s="334"/>
      <c r="AKS293" s="389"/>
      <c r="AKT293" s="224"/>
      <c r="AKU293" s="224"/>
      <c r="AKV293" s="335"/>
      <c r="AKW293" s="335"/>
      <c r="AKX293" s="224"/>
      <c r="AKY293" s="389"/>
      <c r="AKZ293" s="389"/>
      <c r="ALA293" s="333"/>
      <c r="ALB293" s="334"/>
      <c r="ALC293" s="389"/>
      <c r="ALD293" s="224"/>
      <c r="ALE293" s="224"/>
      <c r="ALF293" s="335"/>
      <c r="ALG293" s="335"/>
      <c r="ALH293" s="224"/>
      <c r="ALI293" s="389"/>
      <c r="ALJ293" s="389"/>
      <c r="ALK293" s="333"/>
      <c r="ALL293" s="334"/>
      <c r="ALM293" s="389"/>
      <c r="ALN293" s="224"/>
      <c r="ALO293" s="224"/>
      <c r="ALP293" s="335"/>
      <c r="ALQ293" s="335"/>
      <c r="ALR293" s="224"/>
      <c r="ALS293" s="389"/>
      <c r="ALT293" s="389"/>
      <c r="ALU293" s="333"/>
      <c r="ALV293" s="334"/>
      <c r="ALW293" s="389"/>
      <c r="ALX293" s="224"/>
      <c r="ALY293" s="224"/>
      <c r="ALZ293" s="335"/>
      <c r="AMA293" s="335"/>
      <c r="AMB293" s="224"/>
      <c r="AMC293" s="389"/>
      <c r="AMD293" s="389"/>
      <c r="AME293" s="333"/>
      <c r="AMF293" s="334"/>
      <c r="AMG293" s="389"/>
      <c r="AMH293" s="224"/>
      <c r="AMI293" s="224"/>
      <c r="AMJ293" s="335"/>
      <c r="AMK293" s="335"/>
      <c r="AML293" s="224"/>
      <c r="AMM293" s="389"/>
      <c r="AMN293" s="389"/>
      <c r="AMO293" s="333"/>
      <c r="AMP293" s="334"/>
      <c r="AMQ293" s="389"/>
      <c r="AMR293" s="224"/>
      <c r="AMS293" s="224"/>
      <c r="AMT293" s="335"/>
      <c r="AMU293" s="335"/>
      <c r="AMV293" s="224"/>
      <c r="AMW293" s="389"/>
      <c r="AMX293" s="389"/>
      <c r="AMY293" s="333"/>
      <c r="AMZ293" s="334"/>
      <c r="ANA293" s="389"/>
      <c r="ANB293" s="224"/>
      <c r="ANC293" s="224"/>
      <c r="AND293" s="335"/>
      <c r="ANE293" s="335"/>
      <c r="ANF293" s="224"/>
      <c r="ANG293" s="389"/>
      <c r="ANH293" s="389"/>
      <c r="ANI293" s="333"/>
      <c r="ANJ293" s="334"/>
      <c r="ANK293" s="389"/>
      <c r="ANL293" s="224"/>
      <c r="ANM293" s="224"/>
      <c r="ANN293" s="335"/>
      <c r="ANO293" s="335"/>
      <c r="ANP293" s="224"/>
      <c r="ANQ293" s="389"/>
      <c r="ANR293" s="389"/>
      <c r="ANS293" s="333"/>
      <c r="ANT293" s="334"/>
      <c r="ANU293" s="389"/>
      <c r="ANV293" s="224"/>
      <c r="ANW293" s="224"/>
      <c r="ANX293" s="335"/>
      <c r="ANY293" s="335"/>
      <c r="ANZ293" s="224"/>
      <c r="AOA293" s="389"/>
      <c r="AOB293" s="389"/>
      <c r="AOC293" s="333"/>
      <c r="AOD293" s="334"/>
      <c r="AOE293" s="389"/>
      <c r="AOF293" s="224"/>
      <c r="AOG293" s="224"/>
      <c r="AOH293" s="335"/>
      <c r="AOI293" s="335"/>
      <c r="AOJ293" s="224"/>
      <c r="AOK293" s="389"/>
      <c r="AOL293" s="389"/>
      <c r="AOM293" s="333"/>
      <c r="AON293" s="334"/>
      <c r="AOO293" s="389"/>
      <c r="AOP293" s="224"/>
      <c r="AOQ293" s="224"/>
      <c r="AOR293" s="335"/>
      <c r="AOS293" s="335"/>
      <c r="AOT293" s="224"/>
      <c r="AOU293" s="389"/>
      <c r="AOV293" s="389"/>
      <c r="AOW293" s="333"/>
      <c r="AOX293" s="334"/>
      <c r="AOY293" s="389"/>
      <c r="AOZ293" s="224"/>
      <c r="APA293" s="224"/>
      <c r="APB293" s="335"/>
      <c r="APC293" s="335"/>
      <c r="APD293" s="224"/>
      <c r="APE293" s="389"/>
      <c r="APF293" s="389"/>
      <c r="APG293" s="333"/>
      <c r="APH293" s="334"/>
      <c r="API293" s="389"/>
      <c r="APJ293" s="224"/>
      <c r="APK293" s="224"/>
      <c r="APL293" s="335"/>
      <c r="APM293" s="335"/>
      <c r="APN293" s="224"/>
      <c r="APO293" s="389"/>
      <c r="APP293" s="389"/>
      <c r="APQ293" s="333"/>
      <c r="APR293" s="334"/>
      <c r="APS293" s="389"/>
      <c r="APT293" s="224"/>
      <c r="APU293" s="224"/>
      <c r="APV293" s="335"/>
      <c r="APW293" s="335"/>
      <c r="APX293" s="224"/>
      <c r="APY293" s="389"/>
      <c r="APZ293" s="389"/>
      <c r="AQA293" s="333"/>
      <c r="AQB293" s="334"/>
      <c r="AQC293" s="389"/>
      <c r="AQD293" s="224"/>
      <c r="AQE293" s="224"/>
      <c r="AQF293" s="335"/>
      <c r="AQG293" s="335"/>
      <c r="AQH293" s="224"/>
      <c r="AQI293" s="389"/>
      <c r="AQJ293" s="389"/>
      <c r="AQK293" s="333"/>
      <c r="AQL293" s="334"/>
      <c r="AQM293" s="389"/>
      <c r="AQN293" s="224"/>
      <c r="AQO293" s="224"/>
      <c r="AQP293" s="335"/>
      <c r="AQQ293" s="335"/>
      <c r="AQR293" s="224"/>
      <c r="AQS293" s="389"/>
      <c r="AQT293" s="389"/>
      <c r="AQU293" s="333"/>
      <c r="AQV293" s="334"/>
      <c r="AQW293" s="389"/>
      <c r="AQX293" s="224"/>
      <c r="AQY293" s="224"/>
      <c r="AQZ293" s="335"/>
      <c r="ARA293" s="335"/>
      <c r="ARB293" s="224"/>
      <c r="ARC293" s="389"/>
      <c r="ARD293" s="389"/>
      <c r="ARE293" s="333"/>
      <c r="ARF293" s="334"/>
      <c r="ARG293" s="389"/>
      <c r="ARH293" s="224"/>
      <c r="ARI293" s="224"/>
      <c r="ARJ293" s="335"/>
      <c r="ARK293" s="335"/>
      <c r="ARL293" s="224"/>
      <c r="ARM293" s="389"/>
      <c r="ARN293" s="389"/>
      <c r="ARO293" s="333"/>
      <c r="ARP293" s="334"/>
      <c r="ARQ293" s="389"/>
      <c r="ARR293" s="224"/>
      <c r="ARS293" s="224"/>
      <c r="ART293" s="335"/>
      <c r="ARU293" s="335"/>
      <c r="ARV293" s="224"/>
      <c r="ARW293" s="389"/>
      <c r="ARX293" s="389"/>
      <c r="ARY293" s="333"/>
      <c r="ARZ293" s="334"/>
      <c r="ASA293" s="389"/>
      <c r="ASB293" s="224"/>
      <c r="ASC293" s="224"/>
      <c r="ASD293" s="335"/>
      <c r="ASE293" s="335"/>
      <c r="ASF293" s="224"/>
      <c r="ASG293" s="389"/>
      <c r="ASH293" s="389"/>
      <c r="ASI293" s="333"/>
      <c r="ASJ293" s="334"/>
      <c r="ASK293" s="389"/>
      <c r="ASL293" s="224"/>
      <c r="ASM293" s="224"/>
      <c r="ASN293" s="335"/>
      <c r="ASO293" s="335"/>
      <c r="ASP293" s="224"/>
      <c r="ASQ293" s="389"/>
      <c r="ASR293" s="389"/>
      <c r="ASS293" s="333"/>
      <c r="AST293" s="334"/>
      <c r="ASU293" s="389"/>
      <c r="ASV293" s="224"/>
      <c r="ASW293" s="224"/>
      <c r="ASX293" s="335"/>
      <c r="ASY293" s="335"/>
      <c r="ASZ293" s="224"/>
      <c r="ATA293" s="389"/>
      <c r="ATB293" s="389"/>
      <c r="ATC293" s="333"/>
      <c r="ATD293" s="334"/>
      <c r="ATE293" s="389"/>
      <c r="ATF293" s="224"/>
      <c r="ATG293" s="224"/>
      <c r="ATH293" s="335"/>
      <c r="ATI293" s="335"/>
      <c r="ATJ293" s="224"/>
      <c r="ATK293" s="389"/>
      <c r="ATL293" s="389"/>
      <c r="ATM293" s="333"/>
      <c r="ATN293" s="334"/>
      <c r="ATO293" s="389"/>
      <c r="ATP293" s="224"/>
      <c r="ATQ293" s="224"/>
      <c r="ATR293" s="335"/>
      <c r="ATS293" s="335"/>
      <c r="ATT293" s="224"/>
      <c r="ATU293" s="389"/>
      <c r="ATV293" s="389"/>
      <c r="ATW293" s="333"/>
      <c r="ATX293" s="334"/>
      <c r="ATY293" s="389"/>
      <c r="ATZ293" s="224"/>
      <c r="AUA293" s="224"/>
      <c r="AUB293" s="335"/>
      <c r="AUC293" s="335"/>
      <c r="AUD293" s="224"/>
      <c r="AUE293" s="389"/>
      <c r="AUF293" s="389"/>
      <c r="AUG293" s="333"/>
      <c r="AUH293" s="334"/>
      <c r="AUI293" s="389"/>
      <c r="AUJ293" s="224"/>
      <c r="AUK293" s="224"/>
      <c r="AUL293" s="335"/>
      <c r="AUM293" s="335"/>
      <c r="AUN293" s="224"/>
      <c r="AUO293" s="389"/>
      <c r="AUP293" s="389"/>
      <c r="AUQ293" s="333"/>
      <c r="AUR293" s="334"/>
      <c r="AUS293" s="389"/>
      <c r="AUT293" s="224"/>
      <c r="AUU293" s="224"/>
      <c r="AUV293" s="335"/>
      <c r="AUW293" s="335"/>
      <c r="AUX293" s="224"/>
      <c r="AUY293" s="389"/>
      <c r="AUZ293" s="389"/>
      <c r="AVA293" s="333"/>
      <c r="AVB293" s="334"/>
      <c r="AVC293" s="389"/>
      <c r="AVD293" s="224"/>
      <c r="AVE293" s="224"/>
      <c r="AVF293" s="335"/>
      <c r="AVG293" s="335"/>
      <c r="AVH293" s="224"/>
      <c r="AVI293" s="389"/>
      <c r="AVJ293" s="389"/>
      <c r="AVK293" s="333"/>
      <c r="AVL293" s="334"/>
      <c r="AVM293" s="389"/>
      <c r="AVN293" s="224"/>
      <c r="AVO293" s="224"/>
      <c r="AVP293" s="335"/>
      <c r="AVQ293" s="335"/>
      <c r="AVR293" s="224"/>
      <c r="AVS293" s="389"/>
      <c r="AVT293" s="389"/>
      <c r="AVU293" s="333"/>
      <c r="AVV293" s="334"/>
      <c r="AVW293" s="389"/>
      <c r="AVX293" s="224"/>
      <c r="AVY293" s="224"/>
      <c r="AVZ293" s="335"/>
      <c r="AWA293" s="335"/>
      <c r="AWB293" s="224"/>
      <c r="AWC293" s="389"/>
      <c r="AWD293" s="389"/>
      <c r="AWE293" s="333"/>
      <c r="AWF293" s="334"/>
      <c r="AWG293" s="389"/>
      <c r="AWH293" s="224"/>
      <c r="AWI293" s="224"/>
      <c r="AWJ293" s="335"/>
      <c r="AWK293" s="335"/>
      <c r="AWL293" s="224"/>
      <c r="AWM293" s="389"/>
      <c r="AWN293" s="389"/>
      <c r="AWO293" s="333"/>
      <c r="AWP293" s="334"/>
      <c r="AWQ293" s="389"/>
      <c r="AWR293" s="224"/>
      <c r="AWS293" s="224"/>
      <c r="AWT293" s="335"/>
      <c r="AWU293" s="335"/>
      <c r="AWV293" s="224"/>
      <c r="AWW293" s="389"/>
      <c r="AWX293" s="389"/>
      <c r="AWY293" s="333"/>
      <c r="AWZ293" s="334"/>
      <c r="AXA293" s="389"/>
      <c r="AXB293" s="224"/>
      <c r="AXC293" s="224"/>
      <c r="AXD293" s="335"/>
      <c r="AXE293" s="335"/>
      <c r="AXF293" s="224"/>
      <c r="AXG293" s="389"/>
      <c r="AXH293" s="389"/>
      <c r="AXI293" s="333"/>
      <c r="AXJ293" s="334"/>
      <c r="AXK293" s="389"/>
      <c r="AXL293" s="224"/>
      <c r="AXM293" s="224"/>
      <c r="AXN293" s="335"/>
      <c r="AXO293" s="335"/>
      <c r="AXP293" s="224"/>
      <c r="AXQ293" s="389"/>
      <c r="AXR293" s="389"/>
      <c r="AXS293" s="333"/>
      <c r="AXT293" s="334"/>
      <c r="AXU293" s="389"/>
      <c r="AXV293" s="224"/>
      <c r="AXW293" s="224"/>
      <c r="AXX293" s="335"/>
      <c r="AXY293" s="335"/>
      <c r="AXZ293" s="224"/>
      <c r="AYA293" s="389"/>
      <c r="AYB293" s="389"/>
      <c r="AYC293" s="333"/>
      <c r="AYD293" s="334"/>
      <c r="AYE293" s="389"/>
      <c r="AYF293" s="224"/>
      <c r="AYG293" s="224"/>
      <c r="AYH293" s="335"/>
      <c r="AYI293" s="335"/>
      <c r="AYJ293" s="224"/>
      <c r="AYK293" s="389"/>
      <c r="AYL293" s="389"/>
      <c r="AYM293" s="333"/>
      <c r="AYN293" s="334"/>
      <c r="AYO293" s="389"/>
      <c r="AYP293" s="224"/>
      <c r="AYQ293" s="224"/>
      <c r="AYR293" s="335"/>
      <c r="AYS293" s="335"/>
      <c r="AYT293" s="224"/>
      <c r="AYU293" s="389"/>
      <c r="AYV293" s="389"/>
      <c r="AYW293" s="333"/>
      <c r="AYX293" s="334"/>
      <c r="AYY293" s="389"/>
      <c r="AYZ293" s="224"/>
      <c r="AZA293" s="224"/>
      <c r="AZB293" s="335"/>
      <c r="AZC293" s="335"/>
      <c r="AZD293" s="224"/>
      <c r="AZE293" s="389"/>
      <c r="AZF293" s="389"/>
      <c r="AZG293" s="333"/>
      <c r="AZH293" s="334"/>
      <c r="AZI293" s="389"/>
      <c r="AZJ293" s="224"/>
      <c r="AZK293" s="224"/>
      <c r="AZL293" s="335"/>
      <c r="AZM293" s="335"/>
      <c r="AZN293" s="224"/>
      <c r="AZO293" s="389"/>
      <c r="AZP293" s="389"/>
      <c r="AZQ293" s="333"/>
      <c r="AZR293" s="334"/>
      <c r="AZS293" s="389"/>
      <c r="AZT293" s="224"/>
      <c r="AZU293" s="224"/>
      <c r="AZV293" s="335"/>
      <c r="AZW293" s="335"/>
      <c r="AZX293" s="224"/>
      <c r="AZY293" s="389"/>
      <c r="AZZ293" s="389"/>
      <c r="BAA293" s="333"/>
      <c r="BAB293" s="334"/>
      <c r="BAC293" s="389"/>
      <c r="BAD293" s="224"/>
      <c r="BAE293" s="224"/>
      <c r="BAF293" s="335"/>
      <c r="BAG293" s="335"/>
      <c r="BAH293" s="224"/>
      <c r="BAI293" s="389"/>
      <c r="BAJ293" s="389"/>
      <c r="BAK293" s="333"/>
      <c r="BAL293" s="334"/>
      <c r="BAM293" s="389"/>
      <c r="BAN293" s="224"/>
      <c r="BAO293" s="224"/>
      <c r="BAP293" s="335"/>
      <c r="BAQ293" s="335"/>
      <c r="BAR293" s="224"/>
      <c r="BAS293" s="389"/>
      <c r="BAT293" s="389"/>
      <c r="BAU293" s="333"/>
      <c r="BAV293" s="334"/>
      <c r="BAW293" s="389"/>
      <c r="BAX293" s="224"/>
      <c r="BAY293" s="224"/>
      <c r="BAZ293" s="335"/>
      <c r="BBA293" s="335"/>
      <c r="BBB293" s="224"/>
      <c r="BBC293" s="389"/>
      <c r="BBD293" s="389"/>
      <c r="BBE293" s="333"/>
      <c r="BBF293" s="334"/>
      <c r="BBG293" s="389"/>
      <c r="BBH293" s="224"/>
      <c r="BBI293" s="224"/>
      <c r="BBJ293" s="335"/>
      <c r="BBK293" s="335"/>
      <c r="BBL293" s="224"/>
      <c r="BBM293" s="389"/>
      <c r="BBN293" s="389"/>
      <c r="BBO293" s="333"/>
      <c r="BBP293" s="334"/>
      <c r="BBQ293" s="389"/>
      <c r="BBR293" s="224"/>
      <c r="BBS293" s="224"/>
      <c r="BBT293" s="335"/>
      <c r="BBU293" s="335"/>
      <c r="BBV293" s="224"/>
      <c r="BBW293" s="389"/>
      <c r="BBX293" s="389"/>
      <c r="BBY293" s="333"/>
      <c r="BBZ293" s="334"/>
      <c r="BCA293" s="389"/>
      <c r="BCB293" s="224"/>
      <c r="BCC293" s="224"/>
      <c r="BCD293" s="335"/>
      <c r="BCE293" s="335"/>
      <c r="BCF293" s="224"/>
      <c r="BCG293" s="389"/>
      <c r="BCH293" s="389"/>
      <c r="BCI293" s="333"/>
      <c r="BCJ293" s="334"/>
      <c r="BCK293" s="389"/>
      <c r="BCL293" s="224"/>
      <c r="BCM293" s="224"/>
      <c r="BCN293" s="335"/>
      <c r="BCO293" s="335"/>
      <c r="BCP293" s="224"/>
      <c r="BCQ293" s="389"/>
      <c r="BCR293" s="389"/>
      <c r="BCS293" s="333"/>
      <c r="BCT293" s="334"/>
      <c r="BCU293" s="389"/>
      <c r="BCV293" s="224"/>
      <c r="BCW293" s="224"/>
      <c r="BCX293" s="335"/>
      <c r="BCY293" s="335"/>
      <c r="BCZ293" s="224"/>
      <c r="BDA293" s="389"/>
      <c r="BDB293" s="389"/>
      <c r="BDC293" s="333"/>
      <c r="BDD293" s="334"/>
      <c r="BDE293" s="389"/>
      <c r="BDF293" s="224"/>
      <c r="BDG293" s="224"/>
      <c r="BDH293" s="335"/>
      <c r="BDI293" s="335"/>
      <c r="BDJ293" s="224"/>
      <c r="BDK293" s="389"/>
      <c r="BDL293" s="389"/>
      <c r="BDM293" s="333"/>
      <c r="BDN293" s="334"/>
      <c r="BDO293" s="389"/>
      <c r="BDP293" s="224"/>
      <c r="BDQ293" s="224"/>
      <c r="BDR293" s="335"/>
      <c r="BDS293" s="335"/>
      <c r="BDT293" s="224"/>
      <c r="BDU293" s="389"/>
      <c r="BDV293" s="389"/>
      <c r="BDW293" s="333"/>
      <c r="BDX293" s="334"/>
      <c r="BDY293" s="389"/>
      <c r="BDZ293" s="224"/>
      <c r="BEA293" s="224"/>
      <c r="BEB293" s="335"/>
      <c r="BEC293" s="335"/>
      <c r="BED293" s="224"/>
      <c r="BEE293" s="389"/>
      <c r="BEF293" s="389"/>
      <c r="BEG293" s="333"/>
      <c r="BEH293" s="334"/>
      <c r="BEI293" s="389"/>
      <c r="BEJ293" s="224"/>
      <c r="BEK293" s="224"/>
      <c r="BEL293" s="335"/>
      <c r="BEM293" s="335"/>
      <c r="BEN293" s="224"/>
      <c r="BEO293" s="389"/>
      <c r="BEP293" s="389"/>
      <c r="BEQ293" s="333"/>
      <c r="BER293" s="334"/>
      <c r="BES293" s="389"/>
      <c r="BET293" s="224"/>
      <c r="BEU293" s="224"/>
      <c r="BEV293" s="335"/>
      <c r="BEW293" s="335"/>
      <c r="BEX293" s="224"/>
      <c r="BEY293" s="389"/>
      <c r="BEZ293" s="389"/>
      <c r="BFA293" s="333"/>
      <c r="BFB293" s="334"/>
      <c r="BFC293" s="389"/>
      <c r="BFD293" s="224"/>
      <c r="BFE293" s="224"/>
      <c r="BFF293" s="335"/>
      <c r="BFG293" s="335"/>
      <c r="BFH293" s="224"/>
      <c r="BFI293" s="389"/>
      <c r="BFJ293" s="389"/>
      <c r="BFK293" s="333"/>
      <c r="BFL293" s="334"/>
      <c r="BFM293" s="389"/>
      <c r="BFN293" s="224"/>
      <c r="BFO293" s="224"/>
      <c r="BFP293" s="335"/>
      <c r="BFQ293" s="335"/>
      <c r="BFR293" s="224"/>
      <c r="BFS293" s="389"/>
      <c r="BFT293" s="389"/>
      <c r="BFU293" s="333"/>
      <c r="BFV293" s="334"/>
      <c r="BFW293" s="389"/>
      <c r="BFX293" s="224"/>
      <c r="BFY293" s="224"/>
      <c r="BFZ293" s="335"/>
      <c r="BGA293" s="335"/>
      <c r="BGB293" s="224"/>
      <c r="BGC293" s="389"/>
      <c r="BGD293" s="389"/>
      <c r="BGE293" s="333"/>
      <c r="BGF293" s="334"/>
      <c r="BGG293" s="389"/>
      <c r="BGH293" s="224"/>
      <c r="BGI293" s="224"/>
      <c r="BGJ293" s="335"/>
      <c r="BGK293" s="335"/>
      <c r="BGL293" s="224"/>
      <c r="BGM293" s="389"/>
      <c r="BGN293" s="389"/>
      <c r="BGO293" s="333"/>
      <c r="BGP293" s="334"/>
      <c r="BGQ293" s="389"/>
      <c r="BGR293" s="224"/>
      <c r="BGS293" s="224"/>
      <c r="BGT293" s="335"/>
      <c r="BGU293" s="335"/>
      <c r="BGV293" s="224"/>
      <c r="BGW293" s="389"/>
      <c r="BGX293" s="389"/>
      <c r="BGY293" s="333"/>
      <c r="BGZ293" s="334"/>
      <c r="BHA293" s="389"/>
      <c r="BHB293" s="224"/>
      <c r="BHC293" s="224"/>
      <c r="BHD293" s="335"/>
      <c r="BHE293" s="335"/>
      <c r="BHF293" s="224"/>
      <c r="BHG293" s="389"/>
      <c r="BHH293" s="389"/>
      <c r="BHI293" s="333"/>
      <c r="BHJ293" s="334"/>
      <c r="BHK293" s="389"/>
      <c r="BHL293" s="224"/>
      <c r="BHM293" s="224"/>
      <c r="BHN293" s="335"/>
      <c r="BHO293" s="335"/>
      <c r="BHP293" s="224"/>
      <c r="BHQ293" s="389"/>
      <c r="BHR293" s="389"/>
      <c r="BHS293" s="333"/>
      <c r="BHT293" s="334"/>
      <c r="BHU293" s="389"/>
      <c r="BHV293" s="224"/>
      <c r="BHW293" s="224"/>
      <c r="BHX293" s="335"/>
      <c r="BHY293" s="335"/>
      <c r="BHZ293" s="224"/>
      <c r="BIA293" s="389"/>
      <c r="BIB293" s="389"/>
      <c r="BIC293" s="333"/>
      <c r="BID293" s="334"/>
      <c r="BIE293" s="389"/>
      <c r="BIF293" s="224"/>
      <c r="BIG293" s="224"/>
      <c r="BIH293" s="335"/>
      <c r="BII293" s="335"/>
      <c r="BIJ293" s="224"/>
      <c r="BIK293" s="389"/>
      <c r="BIL293" s="389"/>
      <c r="BIM293" s="333"/>
      <c r="BIN293" s="334"/>
      <c r="BIO293" s="389"/>
      <c r="BIP293" s="224"/>
      <c r="BIQ293" s="224"/>
      <c r="BIR293" s="335"/>
      <c r="BIS293" s="335"/>
      <c r="BIT293" s="224"/>
      <c r="BIU293" s="389"/>
      <c r="BIV293" s="389"/>
      <c r="BIW293" s="333"/>
      <c r="BIX293" s="334"/>
      <c r="BIY293" s="389"/>
      <c r="BIZ293" s="224"/>
      <c r="BJA293" s="224"/>
      <c r="BJB293" s="335"/>
      <c r="BJC293" s="335"/>
      <c r="BJD293" s="224"/>
      <c r="BJE293" s="389"/>
      <c r="BJF293" s="389"/>
      <c r="BJG293" s="333"/>
      <c r="BJH293" s="334"/>
      <c r="BJI293" s="389"/>
      <c r="BJJ293" s="224"/>
      <c r="BJK293" s="224"/>
      <c r="BJL293" s="335"/>
      <c r="BJM293" s="335"/>
      <c r="BJN293" s="224"/>
      <c r="BJO293" s="389"/>
      <c r="BJP293" s="389"/>
      <c r="BJQ293" s="333"/>
      <c r="BJR293" s="334"/>
      <c r="BJS293" s="389"/>
      <c r="BJT293" s="224"/>
      <c r="BJU293" s="224"/>
      <c r="BJV293" s="335"/>
      <c r="BJW293" s="335"/>
      <c r="BJX293" s="224"/>
      <c r="BJY293" s="389"/>
      <c r="BJZ293" s="389"/>
      <c r="BKA293" s="333"/>
      <c r="BKB293" s="334"/>
      <c r="BKC293" s="389"/>
      <c r="BKD293" s="224"/>
      <c r="BKE293" s="224"/>
      <c r="BKF293" s="335"/>
      <c r="BKG293" s="335"/>
      <c r="BKH293" s="224"/>
      <c r="BKI293" s="389"/>
      <c r="BKJ293" s="389"/>
      <c r="BKK293" s="333"/>
      <c r="BKL293" s="334"/>
      <c r="BKM293" s="389"/>
      <c r="BKN293" s="224"/>
      <c r="BKO293" s="224"/>
      <c r="BKP293" s="335"/>
      <c r="BKQ293" s="335"/>
      <c r="BKR293" s="224"/>
      <c r="BKS293" s="389"/>
      <c r="BKT293" s="389"/>
      <c r="BKU293" s="333"/>
      <c r="BKV293" s="334"/>
      <c r="BKW293" s="389"/>
      <c r="BKX293" s="224"/>
      <c r="BKY293" s="224"/>
      <c r="BKZ293" s="335"/>
      <c r="BLA293" s="335"/>
      <c r="BLB293" s="224"/>
      <c r="BLC293" s="389"/>
      <c r="BLD293" s="389"/>
      <c r="BLE293" s="333"/>
      <c r="BLF293" s="334"/>
      <c r="BLG293" s="389"/>
      <c r="BLH293" s="224"/>
      <c r="BLI293" s="224"/>
      <c r="BLJ293" s="335"/>
      <c r="BLK293" s="335"/>
      <c r="BLL293" s="224"/>
      <c r="BLM293" s="389"/>
      <c r="BLN293" s="389"/>
      <c r="BLO293" s="333"/>
      <c r="BLP293" s="334"/>
      <c r="BLQ293" s="389"/>
      <c r="BLR293" s="224"/>
      <c r="BLS293" s="224"/>
      <c r="BLT293" s="335"/>
      <c r="BLU293" s="335"/>
      <c r="BLV293" s="224"/>
      <c r="BLW293" s="389"/>
      <c r="BLX293" s="389"/>
      <c r="BLY293" s="333"/>
      <c r="BLZ293" s="334"/>
      <c r="BMA293" s="389"/>
      <c r="BMB293" s="224"/>
      <c r="BMC293" s="224"/>
      <c r="BMD293" s="335"/>
      <c r="BME293" s="335"/>
      <c r="BMF293" s="224"/>
      <c r="BMG293" s="389"/>
      <c r="BMH293" s="389"/>
      <c r="BMI293" s="333"/>
      <c r="BMJ293" s="334"/>
      <c r="BMK293" s="389"/>
      <c r="BML293" s="224"/>
      <c r="BMM293" s="224"/>
      <c r="BMN293" s="335"/>
      <c r="BMO293" s="335"/>
      <c r="BMP293" s="224"/>
      <c r="BMQ293" s="389"/>
      <c r="BMR293" s="389"/>
      <c r="BMS293" s="333"/>
      <c r="BMT293" s="334"/>
      <c r="BMU293" s="389"/>
      <c r="BMV293" s="224"/>
      <c r="BMW293" s="224"/>
      <c r="BMX293" s="335"/>
      <c r="BMY293" s="335"/>
      <c r="BMZ293" s="224"/>
      <c r="BNA293" s="389"/>
      <c r="BNB293" s="389"/>
      <c r="BNC293" s="333"/>
      <c r="BND293" s="334"/>
      <c r="BNE293" s="389"/>
      <c r="BNF293" s="224"/>
      <c r="BNG293" s="224"/>
      <c r="BNH293" s="335"/>
      <c r="BNI293" s="335"/>
      <c r="BNJ293" s="224"/>
      <c r="BNK293" s="389"/>
      <c r="BNL293" s="389"/>
      <c r="BNM293" s="333"/>
      <c r="BNN293" s="334"/>
      <c r="BNO293" s="389"/>
      <c r="BNP293" s="224"/>
      <c r="BNQ293" s="224"/>
      <c r="BNR293" s="335"/>
      <c r="BNS293" s="335"/>
      <c r="BNT293" s="224"/>
      <c r="BNU293" s="389"/>
      <c r="BNV293" s="389"/>
      <c r="BNW293" s="333"/>
      <c r="BNX293" s="334"/>
      <c r="BNY293" s="389"/>
      <c r="BNZ293" s="224"/>
      <c r="BOA293" s="224"/>
      <c r="BOB293" s="335"/>
      <c r="BOC293" s="335"/>
      <c r="BOD293" s="224"/>
      <c r="BOE293" s="389"/>
      <c r="BOF293" s="389"/>
      <c r="BOG293" s="333"/>
      <c r="BOH293" s="334"/>
      <c r="BOI293" s="389"/>
      <c r="BOJ293" s="224"/>
      <c r="BOK293" s="224"/>
      <c r="BOL293" s="335"/>
      <c r="BOM293" s="335"/>
      <c r="BON293" s="224"/>
      <c r="BOO293" s="389"/>
      <c r="BOP293" s="389"/>
      <c r="BOQ293" s="333"/>
      <c r="BOR293" s="334"/>
      <c r="BOS293" s="389"/>
      <c r="BOT293" s="224"/>
      <c r="BOU293" s="224"/>
      <c r="BOV293" s="335"/>
      <c r="BOW293" s="335"/>
      <c r="BOX293" s="224"/>
      <c r="BOY293" s="389"/>
      <c r="BOZ293" s="389"/>
      <c r="BPA293" s="333"/>
      <c r="BPB293" s="334"/>
      <c r="BPC293" s="389"/>
      <c r="BPD293" s="224"/>
      <c r="BPE293" s="224"/>
      <c r="BPF293" s="335"/>
      <c r="BPG293" s="335"/>
      <c r="BPH293" s="224"/>
      <c r="BPI293" s="389"/>
      <c r="BPJ293" s="389"/>
      <c r="BPK293" s="333"/>
      <c r="BPL293" s="334"/>
      <c r="BPM293" s="389"/>
      <c r="BPN293" s="224"/>
      <c r="BPO293" s="224"/>
      <c r="BPP293" s="335"/>
      <c r="BPQ293" s="335"/>
      <c r="BPR293" s="224"/>
      <c r="BPS293" s="389"/>
      <c r="BPT293" s="389"/>
      <c r="BPU293" s="333"/>
      <c r="BPV293" s="334"/>
      <c r="BPW293" s="389"/>
      <c r="BPX293" s="224"/>
      <c r="BPY293" s="224"/>
      <c r="BPZ293" s="335"/>
      <c r="BQA293" s="335"/>
      <c r="BQB293" s="224"/>
      <c r="BQC293" s="389"/>
      <c r="BQD293" s="389"/>
      <c r="BQE293" s="333"/>
      <c r="BQF293" s="334"/>
      <c r="BQG293" s="389"/>
      <c r="BQH293" s="224"/>
      <c r="BQI293" s="224"/>
      <c r="BQJ293" s="335"/>
      <c r="BQK293" s="335"/>
      <c r="BQL293" s="224"/>
      <c r="BQM293" s="389"/>
      <c r="BQN293" s="389"/>
      <c r="BQO293" s="333"/>
      <c r="BQP293" s="334"/>
      <c r="BQQ293" s="389"/>
      <c r="BQR293" s="224"/>
      <c r="BQS293" s="224"/>
      <c r="BQT293" s="335"/>
      <c r="BQU293" s="335"/>
      <c r="BQV293" s="224"/>
      <c r="BQW293" s="389"/>
      <c r="BQX293" s="389"/>
      <c r="BQY293" s="333"/>
      <c r="BQZ293" s="334"/>
      <c r="BRA293" s="389"/>
      <c r="BRB293" s="224"/>
      <c r="BRC293" s="224"/>
      <c r="BRD293" s="335"/>
      <c r="BRE293" s="335"/>
      <c r="BRF293" s="224"/>
      <c r="BRG293" s="389"/>
      <c r="BRH293" s="389"/>
      <c r="BRI293" s="333"/>
      <c r="BRJ293" s="334"/>
      <c r="BRK293" s="389"/>
      <c r="BRL293" s="224"/>
      <c r="BRM293" s="224"/>
      <c r="BRN293" s="335"/>
      <c r="BRO293" s="335"/>
      <c r="BRP293" s="224"/>
      <c r="BRQ293" s="389"/>
      <c r="BRR293" s="389"/>
      <c r="BRS293" s="333"/>
      <c r="BRT293" s="334"/>
      <c r="BRU293" s="389"/>
      <c r="BRV293" s="224"/>
      <c r="BRW293" s="224"/>
      <c r="BRX293" s="335"/>
      <c r="BRY293" s="335"/>
      <c r="BRZ293" s="224"/>
      <c r="BSA293" s="389"/>
      <c r="BSB293" s="389"/>
      <c r="BSC293" s="333"/>
      <c r="BSD293" s="334"/>
      <c r="BSE293" s="389"/>
      <c r="BSF293" s="224"/>
      <c r="BSG293" s="224"/>
      <c r="BSH293" s="335"/>
      <c r="BSI293" s="335"/>
      <c r="BSJ293" s="224"/>
      <c r="BSK293" s="389"/>
      <c r="BSL293" s="389"/>
      <c r="BSM293" s="333"/>
      <c r="BSN293" s="334"/>
      <c r="BSO293" s="389"/>
      <c r="BSP293" s="224"/>
      <c r="BSQ293" s="224"/>
      <c r="BSR293" s="335"/>
      <c r="BSS293" s="335"/>
      <c r="BST293" s="224"/>
      <c r="BSU293" s="389"/>
      <c r="BSV293" s="389"/>
      <c r="BSW293" s="333"/>
      <c r="BSX293" s="334"/>
      <c r="BSY293" s="389"/>
      <c r="BSZ293" s="224"/>
      <c r="BTA293" s="224"/>
      <c r="BTB293" s="335"/>
      <c r="BTC293" s="335"/>
      <c r="BTD293" s="224"/>
      <c r="BTE293" s="389"/>
      <c r="BTF293" s="389"/>
      <c r="BTG293" s="333"/>
      <c r="BTH293" s="334"/>
      <c r="BTI293" s="389"/>
      <c r="BTJ293" s="224"/>
      <c r="BTK293" s="224"/>
      <c r="BTL293" s="335"/>
      <c r="BTM293" s="335"/>
      <c r="BTN293" s="224"/>
      <c r="BTO293" s="389"/>
      <c r="BTP293" s="389"/>
      <c r="BTQ293" s="333"/>
      <c r="BTR293" s="334"/>
      <c r="BTS293" s="389"/>
      <c r="BTT293" s="224"/>
      <c r="BTU293" s="224"/>
      <c r="BTV293" s="335"/>
      <c r="BTW293" s="335"/>
      <c r="BTX293" s="224"/>
      <c r="BTY293" s="389"/>
      <c r="BTZ293" s="389"/>
      <c r="BUA293" s="333"/>
      <c r="BUB293" s="334"/>
      <c r="BUC293" s="389"/>
      <c r="BUD293" s="224"/>
      <c r="BUE293" s="224"/>
      <c r="BUF293" s="335"/>
      <c r="BUG293" s="335"/>
      <c r="BUH293" s="224"/>
      <c r="BUI293" s="389"/>
      <c r="BUJ293" s="389"/>
      <c r="BUK293" s="333"/>
      <c r="BUL293" s="334"/>
      <c r="BUM293" s="389"/>
      <c r="BUN293" s="224"/>
      <c r="BUO293" s="224"/>
      <c r="BUP293" s="335"/>
      <c r="BUQ293" s="335"/>
      <c r="BUR293" s="224"/>
      <c r="BUS293" s="389"/>
      <c r="BUT293" s="389"/>
      <c r="BUU293" s="333"/>
      <c r="BUV293" s="334"/>
      <c r="BUW293" s="389"/>
      <c r="BUX293" s="224"/>
      <c r="BUY293" s="224"/>
      <c r="BUZ293" s="335"/>
      <c r="BVA293" s="335"/>
      <c r="BVB293" s="224"/>
      <c r="BVC293" s="389"/>
      <c r="BVD293" s="389"/>
      <c r="BVE293" s="333"/>
      <c r="BVF293" s="334"/>
      <c r="BVG293" s="389"/>
      <c r="BVH293" s="224"/>
      <c r="BVI293" s="224"/>
      <c r="BVJ293" s="335"/>
      <c r="BVK293" s="335"/>
      <c r="BVL293" s="224"/>
      <c r="BVM293" s="389"/>
      <c r="BVN293" s="389"/>
      <c r="BVO293" s="333"/>
      <c r="BVP293" s="334"/>
      <c r="BVQ293" s="389"/>
      <c r="BVR293" s="224"/>
      <c r="BVS293" s="224"/>
      <c r="BVT293" s="335"/>
      <c r="BVU293" s="335"/>
      <c r="BVV293" s="224"/>
      <c r="BVW293" s="389"/>
      <c r="BVX293" s="389"/>
      <c r="BVY293" s="333"/>
      <c r="BVZ293" s="334"/>
      <c r="BWA293" s="389"/>
      <c r="BWB293" s="224"/>
      <c r="BWC293" s="224"/>
      <c r="BWD293" s="335"/>
      <c r="BWE293" s="335"/>
      <c r="BWF293" s="224"/>
      <c r="BWG293" s="389"/>
      <c r="BWH293" s="389"/>
      <c r="BWI293" s="333"/>
      <c r="BWJ293" s="334"/>
      <c r="BWK293" s="389"/>
      <c r="BWL293" s="224"/>
      <c r="BWM293" s="224"/>
      <c r="BWN293" s="335"/>
      <c r="BWO293" s="335"/>
      <c r="BWP293" s="224"/>
      <c r="BWQ293" s="389"/>
      <c r="BWR293" s="389"/>
      <c r="BWS293" s="333"/>
      <c r="BWT293" s="334"/>
      <c r="BWU293" s="389"/>
      <c r="BWV293" s="224"/>
      <c r="BWW293" s="224"/>
      <c r="BWX293" s="335"/>
      <c r="BWY293" s="335"/>
      <c r="BWZ293" s="224"/>
      <c r="BXA293" s="389"/>
      <c r="BXB293" s="389"/>
      <c r="BXC293" s="333"/>
      <c r="BXD293" s="334"/>
      <c r="BXE293" s="389"/>
      <c r="BXF293" s="224"/>
      <c r="BXG293" s="224"/>
      <c r="BXH293" s="335"/>
      <c r="BXI293" s="335"/>
      <c r="BXJ293" s="224"/>
      <c r="BXK293" s="389"/>
      <c r="BXL293" s="389"/>
      <c r="BXM293" s="333"/>
      <c r="BXN293" s="334"/>
      <c r="BXO293" s="389"/>
      <c r="BXP293" s="224"/>
      <c r="BXQ293" s="224"/>
      <c r="BXR293" s="335"/>
      <c r="BXS293" s="335"/>
      <c r="BXT293" s="224"/>
      <c r="BXU293" s="389"/>
      <c r="BXV293" s="389"/>
      <c r="BXW293" s="333"/>
      <c r="BXX293" s="334"/>
      <c r="BXY293" s="389"/>
      <c r="BXZ293" s="224"/>
      <c r="BYA293" s="224"/>
      <c r="BYB293" s="335"/>
      <c r="BYC293" s="335"/>
      <c r="BYD293" s="224"/>
      <c r="BYE293" s="389"/>
      <c r="BYF293" s="389"/>
      <c r="BYG293" s="333"/>
      <c r="BYH293" s="334"/>
      <c r="BYI293" s="389"/>
      <c r="BYJ293" s="224"/>
      <c r="BYK293" s="224"/>
      <c r="BYL293" s="335"/>
      <c r="BYM293" s="335"/>
      <c r="BYN293" s="224"/>
      <c r="BYO293" s="389"/>
      <c r="BYP293" s="389"/>
      <c r="BYQ293" s="333"/>
      <c r="BYR293" s="334"/>
      <c r="BYS293" s="389"/>
      <c r="BYT293" s="224"/>
      <c r="BYU293" s="224"/>
      <c r="BYV293" s="335"/>
      <c r="BYW293" s="335"/>
      <c r="BYX293" s="224"/>
      <c r="BYY293" s="389"/>
      <c r="BYZ293" s="389"/>
      <c r="BZA293" s="333"/>
      <c r="BZB293" s="334"/>
      <c r="BZC293" s="389"/>
      <c r="BZD293" s="224"/>
      <c r="BZE293" s="224"/>
      <c r="BZF293" s="335"/>
      <c r="BZG293" s="335"/>
      <c r="BZH293" s="224"/>
      <c r="BZI293" s="389"/>
      <c r="BZJ293" s="389"/>
      <c r="BZK293" s="333"/>
      <c r="BZL293" s="334"/>
      <c r="BZM293" s="389"/>
      <c r="BZN293" s="224"/>
      <c r="BZO293" s="224"/>
      <c r="BZP293" s="335"/>
      <c r="BZQ293" s="335"/>
      <c r="BZR293" s="224"/>
      <c r="BZS293" s="389"/>
      <c r="BZT293" s="389"/>
      <c r="BZU293" s="333"/>
      <c r="BZV293" s="334"/>
      <c r="BZW293" s="389"/>
      <c r="BZX293" s="224"/>
      <c r="BZY293" s="224"/>
      <c r="BZZ293" s="335"/>
      <c r="CAA293" s="335"/>
      <c r="CAB293" s="224"/>
      <c r="CAC293" s="389"/>
      <c r="CAD293" s="389"/>
      <c r="CAE293" s="333"/>
      <c r="CAF293" s="334"/>
      <c r="CAG293" s="389"/>
      <c r="CAH293" s="224"/>
      <c r="CAI293" s="224"/>
      <c r="CAJ293" s="335"/>
      <c r="CAK293" s="335"/>
      <c r="CAL293" s="224"/>
      <c r="CAM293" s="389"/>
      <c r="CAN293" s="389"/>
      <c r="CAO293" s="333"/>
      <c r="CAP293" s="334"/>
      <c r="CAQ293" s="389"/>
      <c r="CAR293" s="224"/>
      <c r="CAS293" s="224"/>
      <c r="CAT293" s="335"/>
      <c r="CAU293" s="335"/>
      <c r="CAV293" s="224"/>
      <c r="CAW293" s="389"/>
      <c r="CAX293" s="389"/>
      <c r="CAY293" s="333"/>
      <c r="CAZ293" s="334"/>
      <c r="CBA293" s="389"/>
      <c r="CBB293" s="224"/>
      <c r="CBC293" s="224"/>
      <c r="CBD293" s="335"/>
      <c r="CBE293" s="335"/>
      <c r="CBF293" s="224"/>
      <c r="CBG293" s="389"/>
      <c r="CBH293" s="389"/>
      <c r="CBI293" s="333"/>
      <c r="CBJ293" s="334"/>
      <c r="CBK293" s="389"/>
      <c r="CBL293" s="224"/>
      <c r="CBM293" s="224"/>
      <c r="CBN293" s="335"/>
      <c r="CBO293" s="335"/>
      <c r="CBP293" s="224"/>
      <c r="CBQ293" s="389"/>
      <c r="CBR293" s="389"/>
      <c r="CBS293" s="333"/>
      <c r="CBT293" s="334"/>
      <c r="CBU293" s="389"/>
      <c r="CBV293" s="224"/>
      <c r="CBW293" s="224"/>
      <c r="CBX293" s="335"/>
      <c r="CBY293" s="335"/>
      <c r="CBZ293" s="224"/>
      <c r="CCA293" s="389"/>
      <c r="CCB293" s="389"/>
      <c r="CCC293" s="333"/>
      <c r="CCD293" s="334"/>
      <c r="CCE293" s="389"/>
      <c r="CCF293" s="224"/>
      <c r="CCG293" s="224"/>
      <c r="CCH293" s="335"/>
      <c r="CCI293" s="335"/>
      <c r="CCJ293" s="224"/>
      <c r="CCK293" s="389"/>
      <c r="CCL293" s="389"/>
      <c r="CCM293" s="333"/>
      <c r="CCN293" s="334"/>
      <c r="CCO293" s="389"/>
      <c r="CCP293" s="224"/>
      <c r="CCQ293" s="224"/>
      <c r="CCR293" s="335"/>
      <c r="CCS293" s="335"/>
      <c r="CCT293" s="224"/>
      <c r="CCU293" s="389"/>
      <c r="CCV293" s="389"/>
      <c r="CCW293" s="333"/>
      <c r="CCX293" s="334"/>
      <c r="CCY293" s="389"/>
      <c r="CCZ293" s="224"/>
      <c r="CDA293" s="224"/>
      <c r="CDB293" s="335"/>
      <c r="CDC293" s="335"/>
      <c r="CDD293" s="224"/>
      <c r="CDE293" s="389"/>
      <c r="CDF293" s="389"/>
      <c r="CDG293" s="333"/>
      <c r="CDH293" s="334"/>
      <c r="CDI293" s="389"/>
      <c r="CDJ293" s="224"/>
      <c r="CDK293" s="224"/>
      <c r="CDL293" s="335"/>
      <c r="CDM293" s="335"/>
      <c r="CDN293" s="224"/>
      <c r="CDO293" s="389"/>
      <c r="CDP293" s="389"/>
      <c r="CDQ293" s="333"/>
      <c r="CDR293" s="334"/>
      <c r="CDS293" s="389"/>
      <c r="CDT293" s="224"/>
      <c r="CDU293" s="224"/>
      <c r="CDV293" s="335"/>
      <c r="CDW293" s="335"/>
      <c r="CDX293" s="224"/>
      <c r="CDY293" s="389"/>
      <c r="CDZ293" s="389"/>
      <c r="CEA293" s="333"/>
      <c r="CEB293" s="334"/>
      <c r="CEC293" s="389"/>
      <c r="CED293" s="224"/>
      <c r="CEE293" s="224"/>
      <c r="CEF293" s="335"/>
      <c r="CEG293" s="335"/>
      <c r="CEH293" s="224"/>
      <c r="CEI293" s="389"/>
      <c r="CEJ293" s="389"/>
      <c r="CEK293" s="333"/>
      <c r="CEL293" s="334"/>
      <c r="CEM293" s="389"/>
      <c r="CEN293" s="224"/>
      <c r="CEO293" s="224"/>
      <c r="CEP293" s="335"/>
      <c r="CEQ293" s="335"/>
      <c r="CER293" s="224"/>
      <c r="CES293" s="389"/>
      <c r="CET293" s="389"/>
      <c r="CEU293" s="333"/>
      <c r="CEV293" s="334"/>
      <c r="CEW293" s="389"/>
      <c r="CEX293" s="224"/>
      <c r="CEY293" s="224"/>
      <c r="CEZ293" s="335"/>
      <c r="CFA293" s="335"/>
      <c r="CFB293" s="224"/>
      <c r="CFC293" s="389"/>
      <c r="CFD293" s="389"/>
      <c r="CFE293" s="333"/>
      <c r="CFF293" s="334"/>
      <c r="CFG293" s="389"/>
      <c r="CFH293" s="224"/>
      <c r="CFI293" s="224"/>
      <c r="CFJ293" s="335"/>
      <c r="CFK293" s="335"/>
      <c r="CFL293" s="224"/>
      <c r="CFM293" s="389"/>
      <c r="CFN293" s="389"/>
      <c r="CFO293" s="333"/>
      <c r="CFP293" s="334"/>
      <c r="CFQ293" s="389"/>
      <c r="CFR293" s="224"/>
      <c r="CFS293" s="224"/>
      <c r="CFT293" s="335"/>
      <c r="CFU293" s="335"/>
      <c r="CFV293" s="224"/>
      <c r="CFW293" s="389"/>
      <c r="CFX293" s="389"/>
      <c r="CFY293" s="333"/>
      <c r="CFZ293" s="334"/>
      <c r="CGA293" s="389"/>
      <c r="CGB293" s="224"/>
      <c r="CGC293" s="224"/>
      <c r="CGD293" s="335"/>
      <c r="CGE293" s="335"/>
      <c r="CGF293" s="224"/>
      <c r="CGG293" s="389"/>
      <c r="CGH293" s="389"/>
      <c r="CGI293" s="333"/>
      <c r="CGJ293" s="334"/>
      <c r="CGK293" s="389"/>
      <c r="CGL293" s="224"/>
      <c r="CGM293" s="224"/>
      <c r="CGN293" s="335"/>
      <c r="CGO293" s="335"/>
      <c r="CGP293" s="224"/>
      <c r="CGQ293" s="389"/>
      <c r="CGR293" s="389"/>
      <c r="CGS293" s="333"/>
      <c r="CGT293" s="334"/>
      <c r="CGU293" s="389"/>
      <c r="CGV293" s="224"/>
      <c r="CGW293" s="224"/>
      <c r="CGX293" s="335"/>
      <c r="CGY293" s="335"/>
      <c r="CGZ293" s="224"/>
      <c r="CHA293" s="389"/>
      <c r="CHB293" s="389"/>
      <c r="CHC293" s="333"/>
      <c r="CHD293" s="334"/>
      <c r="CHE293" s="389"/>
      <c r="CHF293" s="224"/>
      <c r="CHG293" s="224"/>
      <c r="CHH293" s="335"/>
      <c r="CHI293" s="335"/>
      <c r="CHJ293" s="224"/>
      <c r="CHK293" s="389"/>
      <c r="CHL293" s="389"/>
      <c r="CHM293" s="333"/>
      <c r="CHN293" s="334"/>
      <c r="CHO293" s="389"/>
      <c r="CHP293" s="224"/>
      <c r="CHQ293" s="224"/>
      <c r="CHR293" s="335"/>
      <c r="CHS293" s="335"/>
      <c r="CHT293" s="224"/>
      <c r="CHU293" s="389"/>
      <c r="CHV293" s="389"/>
      <c r="CHW293" s="333"/>
      <c r="CHX293" s="334"/>
      <c r="CHY293" s="389"/>
      <c r="CHZ293" s="224"/>
      <c r="CIA293" s="224"/>
      <c r="CIB293" s="335"/>
      <c r="CIC293" s="335"/>
      <c r="CID293" s="224"/>
      <c r="CIE293" s="389"/>
      <c r="CIF293" s="389"/>
      <c r="CIG293" s="333"/>
      <c r="CIH293" s="334"/>
      <c r="CII293" s="389"/>
      <c r="CIJ293" s="224"/>
      <c r="CIK293" s="224"/>
      <c r="CIL293" s="335"/>
      <c r="CIM293" s="335"/>
      <c r="CIN293" s="224"/>
      <c r="CIO293" s="389"/>
      <c r="CIP293" s="389"/>
      <c r="CIQ293" s="333"/>
      <c r="CIR293" s="334"/>
      <c r="CIS293" s="389"/>
      <c r="CIT293" s="224"/>
      <c r="CIU293" s="224"/>
      <c r="CIV293" s="335"/>
      <c r="CIW293" s="335"/>
      <c r="CIX293" s="224"/>
      <c r="CIY293" s="389"/>
      <c r="CIZ293" s="389"/>
      <c r="CJA293" s="333"/>
      <c r="CJB293" s="334"/>
      <c r="CJC293" s="389"/>
      <c r="CJD293" s="224"/>
      <c r="CJE293" s="224"/>
      <c r="CJF293" s="335"/>
      <c r="CJG293" s="335"/>
      <c r="CJH293" s="224"/>
      <c r="CJI293" s="389"/>
      <c r="CJJ293" s="389"/>
      <c r="CJK293" s="333"/>
      <c r="CJL293" s="334"/>
      <c r="CJM293" s="389"/>
      <c r="CJN293" s="224"/>
      <c r="CJO293" s="224"/>
      <c r="CJP293" s="335"/>
      <c r="CJQ293" s="335"/>
      <c r="CJR293" s="224"/>
      <c r="CJS293" s="389"/>
      <c r="CJT293" s="389"/>
      <c r="CJU293" s="333"/>
      <c r="CJV293" s="334"/>
      <c r="CJW293" s="389"/>
      <c r="CJX293" s="224"/>
      <c r="CJY293" s="224"/>
      <c r="CJZ293" s="335"/>
      <c r="CKA293" s="335"/>
      <c r="CKB293" s="224"/>
      <c r="CKC293" s="389"/>
      <c r="CKD293" s="389"/>
      <c r="CKE293" s="333"/>
      <c r="CKF293" s="334"/>
      <c r="CKG293" s="389"/>
      <c r="CKH293" s="224"/>
      <c r="CKI293" s="224"/>
      <c r="CKJ293" s="335"/>
      <c r="CKK293" s="335"/>
      <c r="CKL293" s="224"/>
      <c r="CKM293" s="389"/>
      <c r="CKN293" s="389"/>
      <c r="CKO293" s="333"/>
      <c r="CKP293" s="334"/>
      <c r="CKQ293" s="389"/>
      <c r="CKR293" s="224"/>
      <c r="CKS293" s="224"/>
      <c r="CKT293" s="335"/>
      <c r="CKU293" s="335"/>
      <c r="CKV293" s="224"/>
      <c r="CKW293" s="389"/>
      <c r="CKX293" s="389"/>
      <c r="CKY293" s="333"/>
      <c r="CKZ293" s="334"/>
      <c r="CLA293" s="389"/>
      <c r="CLB293" s="224"/>
      <c r="CLC293" s="224"/>
      <c r="CLD293" s="335"/>
      <c r="CLE293" s="335"/>
      <c r="CLF293" s="224"/>
      <c r="CLG293" s="389"/>
      <c r="CLH293" s="389"/>
      <c r="CLI293" s="333"/>
      <c r="CLJ293" s="334"/>
      <c r="CLK293" s="389"/>
      <c r="CLL293" s="224"/>
      <c r="CLM293" s="224"/>
      <c r="CLN293" s="335"/>
      <c r="CLO293" s="335"/>
      <c r="CLP293" s="224"/>
      <c r="CLQ293" s="389"/>
      <c r="CLR293" s="389"/>
      <c r="CLS293" s="333"/>
      <c r="CLT293" s="334"/>
      <c r="CLU293" s="389"/>
      <c r="CLV293" s="224"/>
      <c r="CLW293" s="224"/>
      <c r="CLX293" s="335"/>
      <c r="CLY293" s="335"/>
      <c r="CLZ293" s="224"/>
      <c r="CMA293" s="389"/>
      <c r="CMB293" s="389"/>
      <c r="CMC293" s="333"/>
      <c r="CMD293" s="334"/>
      <c r="CME293" s="389"/>
      <c r="CMF293" s="224"/>
      <c r="CMG293" s="224"/>
      <c r="CMH293" s="335"/>
      <c r="CMI293" s="335"/>
      <c r="CMJ293" s="224"/>
      <c r="CMK293" s="389"/>
      <c r="CML293" s="389"/>
      <c r="CMM293" s="333"/>
      <c r="CMN293" s="334"/>
      <c r="CMO293" s="389"/>
      <c r="CMP293" s="224"/>
      <c r="CMQ293" s="224"/>
      <c r="CMR293" s="335"/>
      <c r="CMS293" s="335"/>
      <c r="CMT293" s="224"/>
      <c r="CMU293" s="389"/>
      <c r="CMV293" s="389"/>
      <c r="CMW293" s="333"/>
      <c r="CMX293" s="334"/>
      <c r="CMY293" s="389"/>
      <c r="CMZ293" s="224"/>
      <c r="CNA293" s="224"/>
      <c r="CNB293" s="335"/>
      <c r="CNC293" s="335"/>
      <c r="CND293" s="224"/>
      <c r="CNE293" s="389"/>
      <c r="CNF293" s="389"/>
      <c r="CNG293" s="333"/>
      <c r="CNH293" s="334"/>
      <c r="CNI293" s="389"/>
      <c r="CNJ293" s="224"/>
      <c r="CNK293" s="224"/>
      <c r="CNL293" s="335"/>
      <c r="CNM293" s="335"/>
      <c r="CNN293" s="224"/>
      <c r="CNO293" s="389"/>
      <c r="CNP293" s="389"/>
      <c r="CNQ293" s="333"/>
      <c r="CNR293" s="334"/>
      <c r="CNS293" s="389"/>
      <c r="CNT293" s="224"/>
      <c r="CNU293" s="224"/>
      <c r="CNV293" s="335"/>
      <c r="CNW293" s="335"/>
      <c r="CNX293" s="224"/>
      <c r="CNY293" s="389"/>
      <c r="CNZ293" s="389"/>
      <c r="COA293" s="333"/>
      <c r="COB293" s="334"/>
      <c r="COC293" s="389"/>
      <c r="COD293" s="224"/>
      <c r="COE293" s="224"/>
      <c r="COF293" s="335"/>
      <c r="COG293" s="335"/>
      <c r="COH293" s="224"/>
      <c r="COI293" s="389"/>
      <c r="COJ293" s="389"/>
      <c r="COK293" s="333"/>
      <c r="COL293" s="334"/>
      <c r="COM293" s="389"/>
      <c r="CON293" s="224"/>
      <c r="COO293" s="224"/>
      <c r="COP293" s="335"/>
      <c r="COQ293" s="335"/>
      <c r="COR293" s="224"/>
      <c r="COS293" s="389"/>
      <c r="COT293" s="389"/>
      <c r="COU293" s="333"/>
      <c r="COV293" s="334"/>
      <c r="COW293" s="389"/>
      <c r="COX293" s="224"/>
      <c r="COY293" s="224"/>
      <c r="COZ293" s="335"/>
      <c r="CPA293" s="335"/>
      <c r="CPB293" s="224"/>
      <c r="CPC293" s="389"/>
      <c r="CPD293" s="389"/>
      <c r="CPE293" s="333"/>
      <c r="CPF293" s="334"/>
      <c r="CPG293" s="389"/>
      <c r="CPH293" s="224"/>
      <c r="CPI293" s="224"/>
      <c r="CPJ293" s="335"/>
      <c r="CPK293" s="335"/>
      <c r="CPL293" s="224"/>
      <c r="CPM293" s="389"/>
      <c r="CPN293" s="389"/>
      <c r="CPO293" s="333"/>
      <c r="CPP293" s="334"/>
      <c r="CPQ293" s="389"/>
      <c r="CPR293" s="224"/>
      <c r="CPS293" s="224"/>
      <c r="CPT293" s="335"/>
      <c r="CPU293" s="335"/>
      <c r="CPV293" s="224"/>
      <c r="CPW293" s="389"/>
      <c r="CPX293" s="389"/>
      <c r="CPY293" s="333"/>
      <c r="CPZ293" s="334"/>
      <c r="CQA293" s="389"/>
      <c r="CQB293" s="224"/>
      <c r="CQC293" s="224"/>
      <c r="CQD293" s="335"/>
      <c r="CQE293" s="335"/>
      <c r="CQF293" s="224"/>
      <c r="CQG293" s="389"/>
      <c r="CQH293" s="389"/>
      <c r="CQI293" s="333"/>
      <c r="CQJ293" s="334"/>
      <c r="CQK293" s="389"/>
      <c r="CQL293" s="224"/>
      <c r="CQM293" s="224"/>
      <c r="CQN293" s="335"/>
      <c r="CQO293" s="335"/>
      <c r="CQP293" s="224"/>
      <c r="CQQ293" s="389"/>
      <c r="CQR293" s="389"/>
      <c r="CQS293" s="333"/>
      <c r="CQT293" s="334"/>
      <c r="CQU293" s="389"/>
      <c r="CQV293" s="224"/>
      <c r="CQW293" s="224"/>
      <c r="CQX293" s="335"/>
      <c r="CQY293" s="335"/>
      <c r="CQZ293" s="224"/>
      <c r="CRA293" s="389"/>
      <c r="CRB293" s="389"/>
      <c r="CRC293" s="333"/>
      <c r="CRD293" s="334"/>
      <c r="CRE293" s="389"/>
      <c r="CRF293" s="224"/>
      <c r="CRG293" s="224"/>
      <c r="CRH293" s="335"/>
      <c r="CRI293" s="335"/>
      <c r="CRJ293" s="224"/>
      <c r="CRK293" s="389"/>
      <c r="CRL293" s="389"/>
      <c r="CRM293" s="333"/>
      <c r="CRN293" s="334"/>
      <c r="CRO293" s="389"/>
      <c r="CRP293" s="224"/>
      <c r="CRQ293" s="224"/>
      <c r="CRR293" s="335"/>
      <c r="CRS293" s="335"/>
      <c r="CRT293" s="224"/>
      <c r="CRU293" s="389"/>
      <c r="CRV293" s="389"/>
      <c r="CRW293" s="333"/>
      <c r="CRX293" s="334"/>
      <c r="CRY293" s="389"/>
      <c r="CRZ293" s="224"/>
      <c r="CSA293" s="224"/>
      <c r="CSB293" s="335"/>
      <c r="CSC293" s="335"/>
      <c r="CSD293" s="224"/>
      <c r="CSE293" s="389"/>
      <c r="CSF293" s="389"/>
      <c r="CSG293" s="333"/>
      <c r="CSH293" s="334"/>
      <c r="CSI293" s="389"/>
      <c r="CSJ293" s="224"/>
      <c r="CSK293" s="224"/>
      <c r="CSL293" s="335"/>
      <c r="CSM293" s="335"/>
      <c r="CSN293" s="224"/>
      <c r="CSO293" s="389"/>
      <c r="CSP293" s="389"/>
      <c r="CSQ293" s="333"/>
      <c r="CSR293" s="334"/>
      <c r="CSS293" s="389"/>
      <c r="CST293" s="224"/>
      <c r="CSU293" s="224"/>
      <c r="CSV293" s="335"/>
      <c r="CSW293" s="335"/>
      <c r="CSX293" s="224"/>
      <c r="CSY293" s="389"/>
      <c r="CSZ293" s="389"/>
      <c r="CTA293" s="333"/>
      <c r="CTB293" s="334"/>
      <c r="CTC293" s="389"/>
      <c r="CTD293" s="224"/>
      <c r="CTE293" s="224"/>
      <c r="CTF293" s="335"/>
      <c r="CTG293" s="335"/>
      <c r="CTH293" s="224"/>
      <c r="CTI293" s="389"/>
      <c r="CTJ293" s="389"/>
      <c r="CTK293" s="333"/>
      <c r="CTL293" s="334"/>
      <c r="CTM293" s="389"/>
      <c r="CTN293" s="224"/>
      <c r="CTO293" s="224"/>
      <c r="CTP293" s="335"/>
      <c r="CTQ293" s="335"/>
      <c r="CTR293" s="224"/>
      <c r="CTS293" s="389"/>
      <c r="CTT293" s="389"/>
      <c r="CTU293" s="333"/>
      <c r="CTV293" s="334"/>
      <c r="CTW293" s="389"/>
      <c r="CTX293" s="224"/>
      <c r="CTY293" s="224"/>
      <c r="CTZ293" s="335"/>
      <c r="CUA293" s="335"/>
      <c r="CUB293" s="224"/>
      <c r="CUC293" s="389"/>
      <c r="CUD293" s="389"/>
      <c r="CUE293" s="333"/>
      <c r="CUF293" s="334"/>
      <c r="CUG293" s="389"/>
      <c r="CUH293" s="224"/>
      <c r="CUI293" s="224"/>
      <c r="CUJ293" s="335"/>
      <c r="CUK293" s="335"/>
      <c r="CUL293" s="224"/>
      <c r="CUM293" s="389"/>
      <c r="CUN293" s="389"/>
      <c r="CUO293" s="333"/>
      <c r="CUP293" s="334"/>
      <c r="CUQ293" s="389"/>
      <c r="CUR293" s="224"/>
      <c r="CUS293" s="224"/>
      <c r="CUT293" s="335"/>
      <c r="CUU293" s="335"/>
      <c r="CUV293" s="224"/>
      <c r="CUW293" s="389"/>
      <c r="CUX293" s="389"/>
      <c r="CUY293" s="333"/>
      <c r="CUZ293" s="334"/>
      <c r="CVA293" s="389"/>
      <c r="CVB293" s="224"/>
      <c r="CVC293" s="224"/>
      <c r="CVD293" s="335"/>
      <c r="CVE293" s="335"/>
      <c r="CVF293" s="224"/>
      <c r="CVG293" s="389"/>
      <c r="CVH293" s="389"/>
      <c r="CVI293" s="333"/>
      <c r="CVJ293" s="334"/>
      <c r="CVK293" s="389"/>
      <c r="CVL293" s="224"/>
      <c r="CVM293" s="224"/>
      <c r="CVN293" s="335"/>
      <c r="CVO293" s="335"/>
      <c r="CVP293" s="224"/>
      <c r="CVQ293" s="389"/>
      <c r="CVR293" s="389"/>
      <c r="CVS293" s="333"/>
      <c r="CVT293" s="334"/>
      <c r="CVU293" s="389"/>
      <c r="CVV293" s="224"/>
      <c r="CVW293" s="224"/>
      <c r="CVX293" s="335"/>
      <c r="CVY293" s="335"/>
      <c r="CVZ293" s="224"/>
      <c r="CWA293" s="389"/>
      <c r="CWB293" s="389"/>
      <c r="CWC293" s="333"/>
      <c r="CWD293" s="334"/>
      <c r="CWE293" s="389"/>
      <c r="CWF293" s="224"/>
      <c r="CWG293" s="224"/>
      <c r="CWH293" s="335"/>
      <c r="CWI293" s="335"/>
      <c r="CWJ293" s="224"/>
      <c r="CWK293" s="389"/>
      <c r="CWL293" s="389"/>
      <c r="CWM293" s="333"/>
      <c r="CWN293" s="334"/>
      <c r="CWO293" s="389"/>
      <c r="CWP293" s="224"/>
      <c r="CWQ293" s="224"/>
      <c r="CWR293" s="335"/>
      <c r="CWS293" s="335"/>
      <c r="CWT293" s="224"/>
      <c r="CWU293" s="389"/>
      <c r="CWV293" s="389"/>
      <c r="CWW293" s="333"/>
      <c r="CWX293" s="334"/>
      <c r="CWY293" s="389"/>
      <c r="CWZ293" s="224"/>
      <c r="CXA293" s="224"/>
      <c r="CXB293" s="335"/>
      <c r="CXC293" s="335"/>
      <c r="CXD293" s="224"/>
      <c r="CXE293" s="389"/>
      <c r="CXF293" s="389"/>
      <c r="CXG293" s="333"/>
      <c r="CXH293" s="334"/>
      <c r="CXI293" s="389"/>
      <c r="CXJ293" s="224"/>
      <c r="CXK293" s="224"/>
      <c r="CXL293" s="335"/>
      <c r="CXM293" s="335"/>
      <c r="CXN293" s="224"/>
      <c r="CXO293" s="389"/>
      <c r="CXP293" s="389"/>
      <c r="CXQ293" s="333"/>
      <c r="CXR293" s="334"/>
      <c r="CXS293" s="389"/>
      <c r="CXT293" s="224"/>
      <c r="CXU293" s="224"/>
      <c r="CXV293" s="335"/>
      <c r="CXW293" s="335"/>
      <c r="CXX293" s="224"/>
      <c r="CXY293" s="389"/>
      <c r="CXZ293" s="389"/>
      <c r="CYA293" s="333"/>
      <c r="CYB293" s="334"/>
      <c r="CYC293" s="389"/>
      <c r="CYD293" s="224"/>
      <c r="CYE293" s="224"/>
      <c r="CYF293" s="335"/>
      <c r="CYG293" s="335"/>
      <c r="CYH293" s="224"/>
      <c r="CYI293" s="389"/>
      <c r="CYJ293" s="389"/>
      <c r="CYK293" s="333"/>
      <c r="CYL293" s="334"/>
      <c r="CYM293" s="389"/>
      <c r="CYN293" s="224"/>
      <c r="CYO293" s="224"/>
      <c r="CYP293" s="335"/>
      <c r="CYQ293" s="335"/>
      <c r="CYR293" s="224"/>
      <c r="CYS293" s="389"/>
      <c r="CYT293" s="389"/>
      <c r="CYU293" s="333"/>
      <c r="CYV293" s="334"/>
      <c r="CYW293" s="389"/>
      <c r="CYX293" s="224"/>
      <c r="CYY293" s="224"/>
      <c r="CYZ293" s="335"/>
      <c r="CZA293" s="335"/>
      <c r="CZB293" s="224"/>
      <c r="CZC293" s="389"/>
      <c r="CZD293" s="389"/>
      <c r="CZE293" s="333"/>
      <c r="CZF293" s="334"/>
      <c r="CZG293" s="389"/>
      <c r="CZH293" s="224"/>
      <c r="CZI293" s="224"/>
      <c r="CZJ293" s="335"/>
      <c r="CZK293" s="335"/>
      <c r="CZL293" s="224"/>
      <c r="CZM293" s="389"/>
      <c r="CZN293" s="389"/>
      <c r="CZO293" s="333"/>
      <c r="CZP293" s="334"/>
      <c r="CZQ293" s="389"/>
      <c r="CZR293" s="224"/>
      <c r="CZS293" s="224"/>
      <c r="CZT293" s="335"/>
      <c r="CZU293" s="335"/>
      <c r="CZV293" s="224"/>
      <c r="CZW293" s="389"/>
      <c r="CZX293" s="389"/>
      <c r="CZY293" s="333"/>
      <c r="CZZ293" s="334"/>
      <c r="DAA293" s="389"/>
      <c r="DAB293" s="224"/>
      <c r="DAC293" s="224"/>
      <c r="DAD293" s="335"/>
      <c r="DAE293" s="335"/>
      <c r="DAF293" s="224"/>
      <c r="DAG293" s="389"/>
      <c r="DAH293" s="389"/>
      <c r="DAI293" s="333"/>
      <c r="DAJ293" s="334"/>
      <c r="DAK293" s="389"/>
      <c r="DAL293" s="224"/>
      <c r="DAM293" s="224"/>
      <c r="DAN293" s="335"/>
      <c r="DAO293" s="335"/>
      <c r="DAP293" s="224"/>
      <c r="DAQ293" s="389"/>
      <c r="DAR293" s="389"/>
      <c r="DAS293" s="333"/>
      <c r="DAT293" s="334"/>
      <c r="DAU293" s="389"/>
      <c r="DAV293" s="224"/>
      <c r="DAW293" s="224"/>
      <c r="DAX293" s="335"/>
      <c r="DAY293" s="335"/>
      <c r="DAZ293" s="224"/>
      <c r="DBA293" s="389"/>
      <c r="DBB293" s="389"/>
      <c r="DBC293" s="333"/>
      <c r="DBD293" s="334"/>
      <c r="DBE293" s="389"/>
      <c r="DBF293" s="224"/>
      <c r="DBG293" s="224"/>
      <c r="DBH293" s="335"/>
      <c r="DBI293" s="335"/>
      <c r="DBJ293" s="224"/>
      <c r="DBK293" s="389"/>
      <c r="DBL293" s="389"/>
      <c r="DBM293" s="333"/>
      <c r="DBN293" s="334"/>
      <c r="DBO293" s="389"/>
      <c r="DBP293" s="224"/>
      <c r="DBQ293" s="224"/>
      <c r="DBR293" s="335"/>
      <c r="DBS293" s="335"/>
      <c r="DBT293" s="224"/>
      <c r="DBU293" s="389"/>
      <c r="DBV293" s="389"/>
      <c r="DBW293" s="333"/>
      <c r="DBX293" s="334"/>
      <c r="DBY293" s="389"/>
      <c r="DBZ293" s="224"/>
      <c r="DCA293" s="224"/>
      <c r="DCB293" s="335"/>
      <c r="DCC293" s="335"/>
      <c r="DCD293" s="224"/>
      <c r="DCE293" s="389"/>
      <c r="DCF293" s="389"/>
      <c r="DCG293" s="333"/>
      <c r="DCH293" s="334"/>
      <c r="DCI293" s="389"/>
      <c r="DCJ293" s="224"/>
      <c r="DCK293" s="224"/>
      <c r="DCL293" s="335"/>
      <c r="DCM293" s="335"/>
      <c r="DCN293" s="224"/>
      <c r="DCO293" s="389"/>
      <c r="DCP293" s="389"/>
      <c r="DCQ293" s="333"/>
      <c r="DCR293" s="334"/>
      <c r="DCS293" s="389"/>
      <c r="DCT293" s="224"/>
      <c r="DCU293" s="224"/>
      <c r="DCV293" s="335"/>
      <c r="DCW293" s="335"/>
      <c r="DCX293" s="224"/>
      <c r="DCY293" s="389"/>
      <c r="DCZ293" s="389"/>
      <c r="DDA293" s="333"/>
      <c r="DDB293" s="334"/>
      <c r="DDC293" s="389"/>
      <c r="DDD293" s="224"/>
      <c r="DDE293" s="224"/>
      <c r="DDF293" s="335"/>
      <c r="DDG293" s="335"/>
      <c r="DDH293" s="224"/>
      <c r="DDI293" s="389"/>
      <c r="DDJ293" s="389"/>
      <c r="DDK293" s="333"/>
      <c r="DDL293" s="334"/>
      <c r="DDM293" s="389"/>
      <c r="DDN293" s="224"/>
      <c r="DDO293" s="224"/>
      <c r="DDP293" s="335"/>
      <c r="DDQ293" s="335"/>
      <c r="DDR293" s="224"/>
      <c r="DDS293" s="389"/>
      <c r="DDT293" s="389"/>
      <c r="DDU293" s="333"/>
      <c r="DDV293" s="334"/>
      <c r="DDW293" s="389"/>
      <c r="DDX293" s="224"/>
      <c r="DDY293" s="224"/>
      <c r="DDZ293" s="335"/>
      <c r="DEA293" s="335"/>
      <c r="DEB293" s="224"/>
      <c r="DEC293" s="389"/>
      <c r="DED293" s="389"/>
      <c r="DEE293" s="333"/>
      <c r="DEF293" s="334"/>
      <c r="DEG293" s="389"/>
      <c r="DEH293" s="224"/>
      <c r="DEI293" s="224"/>
      <c r="DEJ293" s="335"/>
      <c r="DEK293" s="335"/>
      <c r="DEL293" s="224"/>
      <c r="DEM293" s="389"/>
      <c r="DEN293" s="389"/>
      <c r="DEO293" s="333"/>
      <c r="DEP293" s="334"/>
      <c r="DEQ293" s="389"/>
      <c r="DER293" s="224"/>
      <c r="DES293" s="224"/>
      <c r="DET293" s="335"/>
      <c r="DEU293" s="335"/>
      <c r="DEV293" s="224"/>
      <c r="DEW293" s="389"/>
      <c r="DEX293" s="389"/>
      <c r="DEY293" s="333"/>
      <c r="DEZ293" s="334"/>
      <c r="DFA293" s="389"/>
      <c r="DFB293" s="224"/>
      <c r="DFC293" s="224"/>
      <c r="DFD293" s="335"/>
      <c r="DFE293" s="335"/>
      <c r="DFF293" s="224"/>
      <c r="DFG293" s="389"/>
      <c r="DFH293" s="389"/>
      <c r="DFI293" s="333"/>
      <c r="DFJ293" s="334"/>
      <c r="DFK293" s="389"/>
      <c r="DFL293" s="224"/>
      <c r="DFM293" s="224"/>
      <c r="DFN293" s="335"/>
      <c r="DFO293" s="335"/>
      <c r="DFP293" s="224"/>
      <c r="DFQ293" s="389"/>
      <c r="DFR293" s="389"/>
      <c r="DFS293" s="333"/>
      <c r="DFT293" s="334"/>
      <c r="DFU293" s="389"/>
      <c r="DFV293" s="224"/>
      <c r="DFW293" s="224"/>
      <c r="DFX293" s="335"/>
      <c r="DFY293" s="335"/>
      <c r="DFZ293" s="224"/>
      <c r="DGA293" s="389"/>
      <c r="DGB293" s="389"/>
      <c r="DGC293" s="333"/>
      <c r="DGD293" s="334"/>
      <c r="DGE293" s="389"/>
      <c r="DGF293" s="224"/>
      <c r="DGG293" s="224"/>
      <c r="DGH293" s="335"/>
      <c r="DGI293" s="335"/>
      <c r="DGJ293" s="224"/>
      <c r="DGK293" s="389"/>
      <c r="DGL293" s="389"/>
      <c r="DGM293" s="333"/>
      <c r="DGN293" s="334"/>
      <c r="DGO293" s="389"/>
      <c r="DGP293" s="224"/>
      <c r="DGQ293" s="224"/>
      <c r="DGR293" s="335"/>
      <c r="DGS293" s="335"/>
      <c r="DGT293" s="224"/>
      <c r="DGU293" s="389"/>
      <c r="DGV293" s="389"/>
      <c r="DGW293" s="333"/>
      <c r="DGX293" s="334"/>
      <c r="DGY293" s="389"/>
      <c r="DGZ293" s="224"/>
      <c r="DHA293" s="224"/>
      <c r="DHB293" s="335"/>
      <c r="DHC293" s="335"/>
      <c r="DHD293" s="224"/>
      <c r="DHE293" s="389"/>
      <c r="DHF293" s="389"/>
      <c r="DHG293" s="333"/>
      <c r="DHH293" s="334"/>
      <c r="DHI293" s="389"/>
      <c r="DHJ293" s="224"/>
      <c r="DHK293" s="224"/>
      <c r="DHL293" s="335"/>
      <c r="DHM293" s="335"/>
      <c r="DHN293" s="224"/>
      <c r="DHO293" s="389"/>
      <c r="DHP293" s="389"/>
      <c r="DHQ293" s="333"/>
      <c r="DHR293" s="334"/>
      <c r="DHS293" s="389"/>
      <c r="DHT293" s="224"/>
      <c r="DHU293" s="224"/>
      <c r="DHV293" s="335"/>
      <c r="DHW293" s="335"/>
      <c r="DHX293" s="224"/>
      <c r="DHY293" s="389"/>
      <c r="DHZ293" s="389"/>
      <c r="DIA293" s="333"/>
      <c r="DIB293" s="334"/>
      <c r="DIC293" s="389"/>
      <c r="DID293" s="224"/>
      <c r="DIE293" s="224"/>
      <c r="DIF293" s="335"/>
      <c r="DIG293" s="335"/>
      <c r="DIH293" s="224"/>
      <c r="DII293" s="389"/>
      <c r="DIJ293" s="389"/>
      <c r="DIK293" s="333"/>
      <c r="DIL293" s="334"/>
      <c r="DIM293" s="389"/>
      <c r="DIN293" s="224"/>
      <c r="DIO293" s="224"/>
      <c r="DIP293" s="335"/>
      <c r="DIQ293" s="335"/>
      <c r="DIR293" s="224"/>
      <c r="DIS293" s="389"/>
      <c r="DIT293" s="389"/>
      <c r="DIU293" s="333"/>
      <c r="DIV293" s="334"/>
      <c r="DIW293" s="389"/>
      <c r="DIX293" s="224"/>
      <c r="DIY293" s="224"/>
      <c r="DIZ293" s="335"/>
      <c r="DJA293" s="335"/>
      <c r="DJB293" s="224"/>
      <c r="DJC293" s="389"/>
      <c r="DJD293" s="389"/>
      <c r="DJE293" s="333"/>
      <c r="DJF293" s="334"/>
      <c r="DJG293" s="389"/>
      <c r="DJH293" s="224"/>
      <c r="DJI293" s="224"/>
      <c r="DJJ293" s="335"/>
      <c r="DJK293" s="335"/>
      <c r="DJL293" s="224"/>
      <c r="DJM293" s="389"/>
      <c r="DJN293" s="389"/>
      <c r="DJO293" s="333"/>
      <c r="DJP293" s="334"/>
      <c r="DJQ293" s="389"/>
      <c r="DJR293" s="224"/>
      <c r="DJS293" s="224"/>
      <c r="DJT293" s="335"/>
      <c r="DJU293" s="335"/>
      <c r="DJV293" s="224"/>
      <c r="DJW293" s="389"/>
      <c r="DJX293" s="389"/>
      <c r="DJY293" s="333"/>
      <c r="DJZ293" s="334"/>
      <c r="DKA293" s="389"/>
      <c r="DKB293" s="224"/>
      <c r="DKC293" s="224"/>
      <c r="DKD293" s="335"/>
      <c r="DKE293" s="335"/>
      <c r="DKF293" s="224"/>
      <c r="DKG293" s="389"/>
      <c r="DKH293" s="389"/>
      <c r="DKI293" s="333"/>
      <c r="DKJ293" s="334"/>
      <c r="DKK293" s="389"/>
      <c r="DKL293" s="224"/>
      <c r="DKM293" s="224"/>
      <c r="DKN293" s="335"/>
      <c r="DKO293" s="335"/>
      <c r="DKP293" s="224"/>
      <c r="DKQ293" s="389"/>
      <c r="DKR293" s="389"/>
      <c r="DKS293" s="333"/>
      <c r="DKT293" s="334"/>
      <c r="DKU293" s="389"/>
      <c r="DKV293" s="224"/>
      <c r="DKW293" s="224"/>
      <c r="DKX293" s="335"/>
      <c r="DKY293" s="335"/>
      <c r="DKZ293" s="224"/>
      <c r="DLA293" s="389"/>
      <c r="DLB293" s="389"/>
      <c r="DLC293" s="333"/>
      <c r="DLD293" s="334"/>
      <c r="DLE293" s="389"/>
      <c r="DLF293" s="224"/>
      <c r="DLG293" s="224"/>
      <c r="DLH293" s="335"/>
      <c r="DLI293" s="335"/>
      <c r="DLJ293" s="224"/>
      <c r="DLK293" s="389"/>
      <c r="DLL293" s="389"/>
      <c r="DLM293" s="333"/>
      <c r="DLN293" s="334"/>
      <c r="DLO293" s="389"/>
      <c r="DLP293" s="224"/>
      <c r="DLQ293" s="224"/>
      <c r="DLR293" s="335"/>
      <c r="DLS293" s="335"/>
      <c r="DLT293" s="224"/>
      <c r="DLU293" s="389"/>
      <c r="DLV293" s="389"/>
      <c r="DLW293" s="333"/>
      <c r="DLX293" s="334"/>
      <c r="DLY293" s="389"/>
      <c r="DLZ293" s="224"/>
      <c r="DMA293" s="224"/>
      <c r="DMB293" s="335"/>
      <c r="DMC293" s="335"/>
      <c r="DMD293" s="224"/>
      <c r="DME293" s="389"/>
      <c r="DMF293" s="389"/>
      <c r="DMG293" s="333"/>
      <c r="DMH293" s="334"/>
      <c r="DMI293" s="389"/>
      <c r="DMJ293" s="224"/>
      <c r="DMK293" s="224"/>
      <c r="DML293" s="335"/>
      <c r="DMM293" s="335"/>
      <c r="DMN293" s="224"/>
      <c r="DMO293" s="389"/>
      <c r="DMP293" s="389"/>
      <c r="DMQ293" s="333"/>
      <c r="DMR293" s="334"/>
      <c r="DMS293" s="389"/>
      <c r="DMT293" s="224"/>
      <c r="DMU293" s="224"/>
      <c r="DMV293" s="335"/>
      <c r="DMW293" s="335"/>
      <c r="DMX293" s="224"/>
      <c r="DMY293" s="389"/>
      <c r="DMZ293" s="389"/>
      <c r="DNA293" s="333"/>
      <c r="DNB293" s="334"/>
      <c r="DNC293" s="389"/>
      <c r="DND293" s="224"/>
      <c r="DNE293" s="224"/>
      <c r="DNF293" s="335"/>
      <c r="DNG293" s="335"/>
      <c r="DNH293" s="224"/>
      <c r="DNI293" s="389"/>
      <c r="DNJ293" s="389"/>
      <c r="DNK293" s="333"/>
      <c r="DNL293" s="334"/>
      <c r="DNM293" s="389"/>
      <c r="DNN293" s="224"/>
      <c r="DNO293" s="224"/>
      <c r="DNP293" s="335"/>
      <c r="DNQ293" s="335"/>
      <c r="DNR293" s="224"/>
      <c r="DNS293" s="389"/>
      <c r="DNT293" s="389"/>
      <c r="DNU293" s="333"/>
      <c r="DNV293" s="334"/>
      <c r="DNW293" s="389"/>
      <c r="DNX293" s="224"/>
      <c r="DNY293" s="224"/>
      <c r="DNZ293" s="335"/>
      <c r="DOA293" s="335"/>
      <c r="DOB293" s="224"/>
      <c r="DOC293" s="389"/>
      <c r="DOD293" s="389"/>
      <c r="DOE293" s="333"/>
      <c r="DOF293" s="334"/>
      <c r="DOG293" s="389"/>
      <c r="DOH293" s="224"/>
      <c r="DOI293" s="224"/>
      <c r="DOJ293" s="335"/>
      <c r="DOK293" s="335"/>
      <c r="DOL293" s="224"/>
      <c r="DOM293" s="389"/>
      <c r="DON293" s="389"/>
      <c r="DOO293" s="333"/>
      <c r="DOP293" s="334"/>
      <c r="DOQ293" s="389"/>
      <c r="DOR293" s="224"/>
      <c r="DOS293" s="224"/>
      <c r="DOT293" s="335"/>
      <c r="DOU293" s="335"/>
      <c r="DOV293" s="224"/>
      <c r="DOW293" s="389"/>
      <c r="DOX293" s="389"/>
      <c r="DOY293" s="333"/>
      <c r="DOZ293" s="334"/>
      <c r="DPA293" s="389"/>
      <c r="DPB293" s="224"/>
      <c r="DPC293" s="224"/>
      <c r="DPD293" s="335"/>
      <c r="DPE293" s="335"/>
      <c r="DPF293" s="224"/>
      <c r="DPG293" s="389"/>
      <c r="DPH293" s="389"/>
      <c r="DPI293" s="333"/>
      <c r="DPJ293" s="334"/>
      <c r="DPK293" s="389"/>
      <c r="DPL293" s="224"/>
      <c r="DPM293" s="224"/>
      <c r="DPN293" s="335"/>
      <c r="DPO293" s="335"/>
      <c r="DPP293" s="224"/>
      <c r="DPQ293" s="389"/>
      <c r="DPR293" s="389"/>
      <c r="DPS293" s="333"/>
      <c r="DPT293" s="334"/>
      <c r="DPU293" s="389"/>
      <c r="DPV293" s="224"/>
      <c r="DPW293" s="224"/>
      <c r="DPX293" s="335"/>
      <c r="DPY293" s="335"/>
      <c r="DPZ293" s="224"/>
      <c r="DQA293" s="389"/>
      <c r="DQB293" s="389"/>
      <c r="DQC293" s="333"/>
      <c r="DQD293" s="334"/>
      <c r="DQE293" s="389"/>
      <c r="DQF293" s="224"/>
      <c r="DQG293" s="224"/>
      <c r="DQH293" s="335"/>
      <c r="DQI293" s="335"/>
      <c r="DQJ293" s="224"/>
      <c r="DQK293" s="389"/>
      <c r="DQL293" s="389"/>
      <c r="DQM293" s="333"/>
      <c r="DQN293" s="334"/>
      <c r="DQO293" s="389"/>
      <c r="DQP293" s="224"/>
      <c r="DQQ293" s="224"/>
      <c r="DQR293" s="335"/>
      <c r="DQS293" s="335"/>
      <c r="DQT293" s="224"/>
      <c r="DQU293" s="389"/>
      <c r="DQV293" s="389"/>
      <c r="DQW293" s="333"/>
      <c r="DQX293" s="334"/>
      <c r="DQY293" s="389"/>
      <c r="DQZ293" s="224"/>
      <c r="DRA293" s="224"/>
      <c r="DRB293" s="335"/>
      <c r="DRC293" s="335"/>
      <c r="DRD293" s="224"/>
      <c r="DRE293" s="389"/>
      <c r="DRF293" s="389"/>
      <c r="DRG293" s="333"/>
      <c r="DRH293" s="334"/>
      <c r="DRI293" s="389"/>
      <c r="DRJ293" s="224"/>
      <c r="DRK293" s="224"/>
      <c r="DRL293" s="335"/>
      <c r="DRM293" s="335"/>
      <c r="DRN293" s="224"/>
      <c r="DRO293" s="389"/>
      <c r="DRP293" s="389"/>
      <c r="DRQ293" s="333"/>
      <c r="DRR293" s="334"/>
      <c r="DRS293" s="389"/>
      <c r="DRT293" s="224"/>
      <c r="DRU293" s="224"/>
      <c r="DRV293" s="335"/>
      <c r="DRW293" s="335"/>
      <c r="DRX293" s="224"/>
      <c r="DRY293" s="389"/>
      <c r="DRZ293" s="389"/>
      <c r="DSA293" s="333"/>
      <c r="DSB293" s="334"/>
      <c r="DSC293" s="389"/>
      <c r="DSD293" s="224"/>
      <c r="DSE293" s="224"/>
      <c r="DSF293" s="335"/>
      <c r="DSG293" s="335"/>
      <c r="DSH293" s="224"/>
      <c r="DSI293" s="389"/>
      <c r="DSJ293" s="389"/>
      <c r="DSK293" s="333"/>
      <c r="DSL293" s="334"/>
      <c r="DSM293" s="389"/>
      <c r="DSN293" s="224"/>
      <c r="DSO293" s="224"/>
      <c r="DSP293" s="335"/>
      <c r="DSQ293" s="335"/>
      <c r="DSR293" s="224"/>
      <c r="DSS293" s="389"/>
      <c r="DST293" s="389"/>
      <c r="DSU293" s="333"/>
      <c r="DSV293" s="334"/>
      <c r="DSW293" s="389"/>
      <c r="DSX293" s="224"/>
      <c r="DSY293" s="224"/>
      <c r="DSZ293" s="335"/>
      <c r="DTA293" s="335"/>
      <c r="DTB293" s="224"/>
      <c r="DTC293" s="389"/>
      <c r="DTD293" s="389"/>
      <c r="DTE293" s="333"/>
      <c r="DTF293" s="334"/>
      <c r="DTG293" s="389"/>
      <c r="DTH293" s="224"/>
      <c r="DTI293" s="224"/>
      <c r="DTJ293" s="335"/>
      <c r="DTK293" s="335"/>
      <c r="DTL293" s="224"/>
      <c r="DTM293" s="389"/>
      <c r="DTN293" s="389"/>
      <c r="DTO293" s="333"/>
      <c r="DTP293" s="334"/>
      <c r="DTQ293" s="389"/>
      <c r="DTR293" s="224"/>
      <c r="DTS293" s="224"/>
      <c r="DTT293" s="335"/>
      <c r="DTU293" s="335"/>
      <c r="DTV293" s="224"/>
      <c r="DTW293" s="389"/>
      <c r="DTX293" s="389"/>
      <c r="DTY293" s="333"/>
      <c r="DTZ293" s="334"/>
      <c r="DUA293" s="389"/>
      <c r="DUB293" s="224"/>
      <c r="DUC293" s="224"/>
      <c r="DUD293" s="335"/>
      <c r="DUE293" s="335"/>
      <c r="DUF293" s="224"/>
      <c r="DUG293" s="389"/>
      <c r="DUH293" s="389"/>
      <c r="DUI293" s="333"/>
      <c r="DUJ293" s="334"/>
      <c r="DUK293" s="389"/>
      <c r="DUL293" s="224"/>
      <c r="DUM293" s="224"/>
      <c r="DUN293" s="335"/>
      <c r="DUO293" s="335"/>
      <c r="DUP293" s="224"/>
      <c r="DUQ293" s="389"/>
      <c r="DUR293" s="389"/>
      <c r="DUS293" s="333"/>
      <c r="DUT293" s="334"/>
      <c r="DUU293" s="389"/>
      <c r="DUV293" s="224"/>
      <c r="DUW293" s="224"/>
      <c r="DUX293" s="335"/>
      <c r="DUY293" s="335"/>
      <c r="DUZ293" s="224"/>
      <c r="DVA293" s="389"/>
      <c r="DVB293" s="389"/>
      <c r="DVC293" s="333"/>
      <c r="DVD293" s="334"/>
      <c r="DVE293" s="389"/>
      <c r="DVF293" s="224"/>
      <c r="DVG293" s="224"/>
      <c r="DVH293" s="335"/>
      <c r="DVI293" s="335"/>
      <c r="DVJ293" s="224"/>
      <c r="DVK293" s="389"/>
      <c r="DVL293" s="389"/>
      <c r="DVM293" s="333"/>
      <c r="DVN293" s="334"/>
      <c r="DVO293" s="389"/>
      <c r="DVP293" s="224"/>
      <c r="DVQ293" s="224"/>
      <c r="DVR293" s="335"/>
      <c r="DVS293" s="335"/>
      <c r="DVT293" s="224"/>
      <c r="DVU293" s="389"/>
      <c r="DVV293" s="389"/>
      <c r="DVW293" s="333"/>
      <c r="DVX293" s="334"/>
      <c r="DVY293" s="389"/>
      <c r="DVZ293" s="224"/>
      <c r="DWA293" s="224"/>
      <c r="DWB293" s="335"/>
      <c r="DWC293" s="335"/>
      <c r="DWD293" s="224"/>
      <c r="DWE293" s="389"/>
      <c r="DWF293" s="389"/>
      <c r="DWG293" s="333"/>
      <c r="DWH293" s="334"/>
      <c r="DWI293" s="389"/>
      <c r="DWJ293" s="224"/>
      <c r="DWK293" s="224"/>
      <c r="DWL293" s="335"/>
      <c r="DWM293" s="335"/>
      <c r="DWN293" s="224"/>
      <c r="DWO293" s="389"/>
      <c r="DWP293" s="389"/>
      <c r="DWQ293" s="333"/>
      <c r="DWR293" s="334"/>
      <c r="DWS293" s="389"/>
      <c r="DWT293" s="224"/>
      <c r="DWU293" s="224"/>
      <c r="DWV293" s="335"/>
      <c r="DWW293" s="335"/>
      <c r="DWX293" s="224"/>
      <c r="DWY293" s="389"/>
      <c r="DWZ293" s="389"/>
      <c r="DXA293" s="333"/>
      <c r="DXB293" s="334"/>
      <c r="DXC293" s="389"/>
      <c r="DXD293" s="224"/>
      <c r="DXE293" s="224"/>
      <c r="DXF293" s="335"/>
      <c r="DXG293" s="335"/>
      <c r="DXH293" s="224"/>
      <c r="DXI293" s="389"/>
      <c r="DXJ293" s="389"/>
      <c r="DXK293" s="333"/>
      <c r="DXL293" s="334"/>
      <c r="DXM293" s="389"/>
      <c r="DXN293" s="224"/>
      <c r="DXO293" s="224"/>
      <c r="DXP293" s="335"/>
      <c r="DXQ293" s="335"/>
      <c r="DXR293" s="224"/>
      <c r="DXS293" s="389"/>
      <c r="DXT293" s="389"/>
      <c r="DXU293" s="333"/>
      <c r="DXV293" s="334"/>
      <c r="DXW293" s="389"/>
      <c r="DXX293" s="224"/>
      <c r="DXY293" s="224"/>
      <c r="DXZ293" s="335"/>
      <c r="DYA293" s="335"/>
      <c r="DYB293" s="224"/>
      <c r="DYC293" s="389"/>
      <c r="DYD293" s="389"/>
      <c r="DYE293" s="333"/>
      <c r="DYF293" s="334"/>
      <c r="DYG293" s="389"/>
      <c r="DYH293" s="224"/>
      <c r="DYI293" s="224"/>
      <c r="DYJ293" s="335"/>
      <c r="DYK293" s="335"/>
      <c r="DYL293" s="224"/>
      <c r="DYM293" s="389"/>
      <c r="DYN293" s="389"/>
      <c r="DYO293" s="333"/>
      <c r="DYP293" s="334"/>
      <c r="DYQ293" s="389"/>
      <c r="DYR293" s="224"/>
      <c r="DYS293" s="224"/>
      <c r="DYT293" s="335"/>
      <c r="DYU293" s="335"/>
      <c r="DYV293" s="224"/>
      <c r="DYW293" s="389"/>
      <c r="DYX293" s="389"/>
      <c r="DYY293" s="333"/>
      <c r="DYZ293" s="334"/>
      <c r="DZA293" s="389"/>
      <c r="DZB293" s="224"/>
      <c r="DZC293" s="224"/>
      <c r="DZD293" s="335"/>
      <c r="DZE293" s="335"/>
      <c r="DZF293" s="224"/>
      <c r="DZG293" s="389"/>
      <c r="DZH293" s="389"/>
      <c r="DZI293" s="333"/>
      <c r="DZJ293" s="334"/>
      <c r="DZK293" s="389"/>
      <c r="DZL293" s="224"/>
      <c r="DZM293" s="224"/>
      <c r="DZN293" s="335"/>
      <c r="DZO293" s="335"/>
      <c r="DZP293" s="224"/>
      <c r="DZQ293" s="389"/>
      <c r="DZR293" s="389"/>
      <c r="DZS293" s="333"/>
      <c r="DZT293" s="334"/>
      <c r="DZU293" s="389"/>
      <c r="DZV293" s="224"/>
      <c r="DZW293" s="224"/>
      <c r="DZX293" s="335"/>
      <c r="DZY293" s="335"/>
      <c r="DZZ293" s="224"/>
      <c r="EAA293" s="389"/>
      <c r="EAB293" s="389"/>
      <c r="EAC293" s="333"/>
      <c r="EAD293" s="334"/>
      <c r="EAE293" s="389"/>
      <c r="EAF293" s="224"/>
      <c r="EAG293" s="224"/>
      <c r="EAH293" s="335"/>
      <c r="EAI293" s="335"/>
      <c r="EAJ293" s="224"/>
      <c r="EAK293" s="389"/>
      <c r="EAL293" s="389"/>
      <c r="EAM293" s="333"/>
      <c r="EAN293" s="334"/>
      <c r="EAO293" s="389"/>
      <c r="EAP293" s="224"/>
      <c r="EAQ293" s="224"/>
      <c r="EAR293" s="335"/>
      <c r="EAS293" s="335"/>
      <c r="EAT293" s="224"/>
      <c r="EAU293" s="389"/>
      <c r="EAV293" s="389"/>
      <c r="EAW293" s="333"/>
      <c r="EAX293" s="334"/>
      <c r="EAY293" s="389"/>
      <c r="EAZ293" s="224"/>
      <c r="EBA293" s="224"/>
      <c r="EBB293" s="335"/>
      <c r="EBC293" s="335"/>
      <c r="EBD293" s="224"/>
      <c r="EBE293" s="389"/>
      <c r="EBF293" s="389"/>
      <c r="EBG293" s="333"/>
      <c r="EBH293" s="334"/>
      <c r="EBI293" s="389"/>
      <c r="EBJ293" s="224"/>
      <c r="EBK293" s="224"/>
      <c r="EBL293" s="335"/>
      <c r="EBM293" s="335"/>
      <c r="EBN293" s="224"/>
      <c r="EBO293" s="389"/>
      <c r="EBP293" s="389"/>
      <c r="EBQ293" s="333"/>
      <c r="EBR293" s="334"/>
      <c r="EBS293" s="389"/>
      <c r="EBT293" s="224"/>
      <c r="EBU293" s="224"/>
      <c r="EBV293" s="335"/>
      <c r="EBW293" s="335"/>
      <c r="EBX293" s="224"/>
      <c r="EBY293" s="389"/>
      <c r="EBZ293" s="389"/>
      <c r="ECA293" s="333"/>
      <c r="ECB293" s="334"/>
      <c r="ECC293" s="389"/>
      <c r="ECD293" s="224"/>
      <c r="ECE293" s="224"/>
      <c r="ECF293" s="335"/>
      <c r="ECG293" s="335"/>
      <c r="ECH293" s="224"/>
      <c r="ECI293" s="389"/>
      <c r="ECJ293" s="389"/>
      <c r="ECK293" s="333"/>
      <c r="ECL293" s="334"/>
      <c r="ECM293" s="389"/>
      <c r="ECN293" s="224"/>
      <c r="ECO293" s="224"/>
      <c r="ECP293" s="335"/>
      <c r="ECQ293" s="335"/>
      <c r="ECR293" s="224"/>
      <c r="ECS293" s="389"/>
      <c r="ECT293" s="389"/>
      <c r="ECU293" s="333"/>
      <c r="ECV293" s="334"/>
      <c r="ECW293" s="389"/>
      <c r="ECX293" s="224"/>
      <c r="ECY293" s="224"/>
      <c r="ECZ293" s="335"/>
      <c r="EDA293" s="335"/>
      <c r="EDB293" s="224"/>
      <c r="EDC293" s="389"/>
      <c r="EDD293" s="389"/>
      <c r="EDE293" s="333"/>
      <c r="EDF293" s="334"/>
      <c r="EDG293" s="389"/>
      <c r="EDH293" s="224"/>
      <c r="EDI293" s="224"/>
      <c r="EDJ293" s="335"/>
      <c r="EDK293" s="335"/>
      <c r="EDL293" s="224"/>
      <c r="EDM293" s="389"/>
      <c r="EDN293" s="389"/>
      <c r="EDO293" s="333"/>
      <c r="EDP293" s="334"/>
      <c r="EDQ293" s="389"/>
      <c r="EDR293" s="224"/>
      <c r="EDS293" s="224"/>
      <c r="EDT293" s="335"/>
      <c r="EDU293" s="335"/>
      <c r="EDV293" s="224"/>
      <c r="EDW293" s="389"/>
      <c r="EDX293" s="389"/>
      <c r="EDY293" s="333"/>
      <c r="EDZ293" s="334"/>
      <c r="EEA293" s="389"/>
      <c r="EEB293" s="224"/>
      <c r="EEC293" s="224"/>
      <c r="EED293" s="335"/>
      <c r="EEE293" s="335"/>
      <c r="EEF293" s="224"/>
      <c r="EEG293" s="389"/>
      <c r="EEH293" s="389"/>
      <c r="EEI293" s="333"/>
      <c r="EEJ293" s="334"/>
      <c r="EEK293" s="389"/>
      <c r="EEL293" s="224"/>
      <c r="EEM293" s="224"/>
      <c r="EEN293" s="335"/>
      <c r="EEO293" s="335"/>
      <c r="EEP293" s="224"/>
      <c r="EEQ293" s="389"/>
      <c r="EER293" s="389"/>
      <c r="EES293" s="333"/>
      <c r="EET293" s="334"/>
      <c r="EEU293" s="389"/>
      <c r="EEV293" s="224"/>
      <c r="EEW293" s="224"/>
      <c r="EEX293" s="335"/>
      <c r="EEY293" s="335"/>
      <c r="EEZ293" s="224"/>
      <c r="EFA293" s="389"/>
      <c r="EFB293" s="389"/>
      <c r="EFC293" s="333"/>
      <c r="EFD293" s="334"/>
      <c r="EFE293" s="389"/>
      <c r="EFF293" s="224"/>
      <c r="EFG293" s="224"/>
      <c r="EFH293" s="335"/>
      <c r="EFI293" s="335"/>
      <c r="EFJ293" s="224"/>
      <c r="EFK293" s="389"/>
      <c r="EFL293" s="389"/>
      <c r="EFM293" s="333"/>
      <c r="EFN293" s="334"/>
      <c r="EFO293" s="389"/>
      <c r="EFP293" s="224"/>
      <c r="EFQ293" s="224"/>
      <c r="EFR293" s="335"/>
      <c r="EFS293" s="335"/>
      <c r="EFT293" s="224"/>
      <c r="EFU293" s="389"/>
      <c r="EFV293" s="389"/>
      <c r="EFW293" s="333"/>
      <c r="EFX293" s="334"/>
      <c r="EFY293" s="389"/>
      <c r="EFZ293" s="224"/>
      <c r="EGA293" s="224"/>
      <c r="EGB293" s="335"/>
      <c r="EGC293" s="335"/>
      <c r="EGD293" s="224"/>
      <c r="EGE293" s="389"/>
      <c r="EGF293" s="389"/>
      <c r="EGG293" s="333"/>
      <c r="EGH293" s="334"/>
      <c r="EGI293" s="389"/>
      <c r="EGJ293" s="224"/>
      <c r="EGK293" s="224"/>
      <c r="EGL293" s="335"/>
      <c r="EGM293" s="335"/>
      <c r="EGN293" s="224"/>
      <c r="EGO293" s="389"/>
      <c r="EGP293" s="389"/>
      <c r="EGQ293" s="333"/>
      <c r="EGR293" s="334"/>
      <c r="EGS293" s="389"/>
      <c r="EGT293" s="224"/>
      <c r="EGU293" s="224"/>
      <c r="EGV293" s="335"/>
      <c r="EGW293" s="335"/>
      <c r="EGX293" s="224"/>
      <c r="EGY293" s="389"/>
      <c r="EGZ293" s="389"/>
      <c r="EHA293" s="333"/>
      <c r="EHB293" s="334"/>
      <c r="EHC293" s="389"/>
      <c r="EHD293" s="224"/>
      <c r="EHE293" s="224"/>
      <c r="EHF293" s="335"/>
      <c r="EHG293" s="335"/>
      <c r="EHH293" s="224"/>
      <c r="EHI293" s="389"/>
      <c r="EHJ293" s="389"/>
      <c r="EHK293" s="333"/>
      <c r="EHL293" s="334"/>
      <c r="EHM293" s="389"/>
      <c r="EHN293" s="224"/>
      <c r="EHO293" s="224"/>
      <c r="EHP293" s="335"/>
      <c r="EHQ293" s="335"/>
      <c r="EHR293" s="224"/>
      <c r="EHS293" s="389"/>
      <c r="EHT293" s="389"/>
      <c r="EHU293" s="333"/>
      <c r="EHV293" s="334"/>
      <c r="EHW293" s="389"/>
      <c r="EHX293" s="224"/>
      <c r="EHY293" s="224"/>
      <c r="EHZ293" s="335"/>
      <c r="EIA293" s="335"/>
      <c r="EIB293" s="224"/>
      <c r="EIC293" s="389"/>
      <c r="EID293" s="389"/>
      <c r="EIE293" s="333"/>
      <c r="EIF293" s="334"/>
      <c r="EIG293" s="389"/>
      <c r="EIH293" s="224"/>
      <c r="EII293" s="224"/>
      <c r="EIJ293" s="335"/>
      <c r="EIK293" s="335"/>
      <c r="EIL293" s="224"/>
      <c r="EIM293" s="389"/>
      <c r="EIN293" s="389"/>
      <c r="EIO293" s="333"/>
      <c r="EIP293" s="334"/>
      <c r="EIQ293" s="389"/>
      <c r="EIR293" s="224"/>
      <c r="EIS293" s="224"/>
      <c r="EIT293" s="335"/>
      <c r="EIU293" s="335"/>
      <c r="EIV293" s="224"/>
      <c r="EIW293" s="389"/>
      <c r="EIX293" s="389"/>
      <c r="EIY293" s="333"/>
      <c r="EIZ293" s="334"/>
      <c r="EJA293" s="389"/>
      <c r="EJB293" s="224"/>
      <c r="EJC293" s="224"/>
      <c r="EJD293" s="335"/>
      <c r="EJE293" s="335"/>
      <c r="EJF293" s="224"/>
      <c r="EJG293" s="389"/>
      <c r="EJH293" s="389"/>
      <c r="EJI293" s="333"/>
      <c r="EJJ293" s="334"/>
      <c r="EJK293" s="389"/>
      <c r="EJL293" s="224"/>
      <c r="EJM293" s="224"/>
      <c r="EJN293" s="335"/>
      <c r="EJO293" s="335"/>
      <c r="EJP293" s="224"/>
      <c r="EJQ293" s="389"/>
      <c r="EJR293" s="389"/>
      <c r="EJS293" s="333"/>
      <c r="EJT293" s="334"/>
      <c r="EJU293" s="389"/>
      <c r="EJV293" s="224"/>
      <c r="EJW293" s="224"/>
      <c r="EJX293" s="335"/>
      <c r="EJY293" s="335"/>
      <c r="EJZ293" s="224"/>
      <c r="EKA293" s="389"/>
      <c r="EKB293" s="389"/>
      <c r="EKC293" s="333"/>
      <c r="EKD293" s="334"/>
      <c r="EKE293" s="389"/>
      <c r="EKF293" s="224"/>
      <c r="EKG293" s="224"/>
      <c r="EKH293" s="335"/>
      <c r="EKI293" s="335"/>
      <c r="EKJ293" s="224"/>
      <c r="EKK293" s="389"/>
      <c r="EKL293" s="389"/>
      <c r="EKM293" s="333"/>
      <c r="EKN293" s="334"/>
      <c r="EKO293" s="389"/>
      <c r="EKP293" s="224"/>
      <c r="EKQ293" s="224"/>
      <c r="EKR293" s="335"/>
      <c r="EKS293" s="335"/>
      <c r="EKT293" s="224"/>
      <c r="EKU293" s="389"/>
      <c r="EKV293" s="389"/>
      <c r="EKW293" s="333"/>
      <c r="EKX293" s="334"/>
      <c r="EKY293" s="389"/>
      <c r="EKZ293" s="224"/>
      <c r="ELA293" s="224"/>
      <c r="ELB293" s="335"/>
      <c r="ELC293" s="335"/>
      <c r="ELD293" s="224"/>
      <c r="ELE293" s="389"/>
      <c r="ELF293" s="389"/>
      <c r="ELG293" s="333"/>
      <c r="ELH293" s="334"/>
      <c r="ELI293" s="389"/>
      <c r="ELJ293" s="224"/>
      <c r="ELK293" s="224"/>
      <c r="ELL293" s="335"/>
      <c r="ELM293" s="335"/>
      <c r="ELN293" s="224"/>
      <c r="ELO293" s="389"/>
      <c r="ELP293" s="389"/>
      <c r="ELQ293" s="333"/>
      <c r="ELR293" s="334"/>
      <c r="ELS293" s="389"/>
      <c r="ELT293" s="224"/>
      <c r="ELU293" s="224"/>
      <c r="ELV293" s="335"/>
      <c r="ELW293" s="335"/>
      <c r="ELX293" s="224"/>
      <c r="ELY293" s="389"/>
      <c r="ELZ293" s="389"/>
      <c r="EMA293" s="333"/>
      <c r="EMB293" s="334"/>
      <c r="EMC293" s="389"/>
      <c r="EMD293" s="224"/>
      <c r="EME293" s="224"/>
      <c r="EMF293" s="335"/>
      <c r="EMG293" s="335"/>
      <c r="EMH293" s="224"/>
      <c r="EMI293" s="389"/>
      <c r="EMJ293" s="389"/>
      <c r="EMK293" s="333"/>
      <c r="EML293" s="334"/>
      <c r="EMM293" s="389"/>
      <c r="EMN293" s="224"/>
      <c r="EMO293" s="224"/>
      <c r="EMP293" s="335"/>
      <c r="EMQ293" s="335"/>
      <c r="EMR293" s="224"/>
      <c r="EMS293" s="389"/>
      <c r="EMT293" s="389"/>
      <c r="EMU293" s="333"/>
      <c r="EMV293" s="334"/>
      <c r="EMW293" s="389"/>
      <c r="EMX293" s="224"/>
      <c r="EMY293" s="224"/>
      <c r="EMZ293" s="335"/>
      <c r="ENA293" s="335"/>
      <c r="ENB293" s="224"/>
      <c r="ENC293" s="389"/>
      <c r="END293" s="389"/>
      <c r="ENE293" s="333"/>
      <c r="ENF293" s="334"/>
      <c r="ENG293" s="389"/>
      <c r="ENH293" s="224"/>
      <c r="ENI293" s="224"/>
      <c r="ENJ293" s="335"/>
      <c r="ENK293" s="335"/>
      <c r="ENL293" s="224"/>
      <c r="ENM293" s="389"/>
      <c r="ENN293" s="389"/>
      <c r="ENO293" s="333"/>
      <c r="ENP293" s="334"/>
      <c r="ENQ293" s="389"/>
      <c r="ENR293" s="224"/>
      <c r="ENS293" s="224"/>
      <c r="ENT293" s="335"/>
      <c r="ENU293" s="335"/>
      <c r="ENV293" s="224"/>
      <c r="ENW293" s="389"/>
      <c r="ENX293" s="389"/>
      <c r="ENY293" s="333"/>
      <c r="ENZ293" s="334"/>
      <c r="EOA293" s="389"/>
      <c r="EOB293" s="224"/>
      <c r="EOC293" s="224"/>
      <c r="EOD293" s="335"/>
      <c r="EOE293" s="335"/>
      <c r="EOF293" s="224"/>
      <c r="EOG293" s="389"/>
      <c r="EOH293" s="389"/>
      <c r="EOI293" s="333"/>
      <c r="EOJ293" s="334"/>
      <c r="EOK293" s="389"/>
      <c r="EOL293" s="224"/>
      <c r="EOM293" s="224"/>
      <c r="EON293" s="335"/>
      <c r="EOO293" s="335"/>
      <c r="EOP293" s="224"/>
      <c r="EOQ293" s="389"/>
      <c r="EOR293" s="389"/>
      <c r="EOS293" s="333"/>
      <c r="EOT293" s="334"/>
      <c r="EOU293" s="389"/>
      <c r="EOV293" s="224"/>
      <c r="EOW293" s="224"/>
      <c r="EOX293" s="335"/>
      <c r="EOY293" s="335"/>
      <c r="EOZ293" s="224"/>
      <c r="EPA293" s="389"/>
      <c r="EPB293" s="389"/>
      <c r="EPC293" s="333"/>
      <c r="EPD293" s="334"/>
      <c r="EPE293" s="389"/>
      <c r="EPF293" s="224"/>
      <c r="EPG293" s="224"/>
      <c r="EPH293" s="335"/>
      <c r="EPI293" s="335"/>
      <c r="EPJ293" s="224"/>
      <c r="EPK293" s="389"/>
      <c r="EPL293" s="389"/>
      <c r="EPM293" s="333"/>
      <c r="EPN293" s="334"/>
      <c r="EPO293" s="389"/>
      <c r="EPP293" s="224"/>
      <c r="EPQ293" s="224"/>
      <c r="EPR293" s="335"/>
      <c r="EPS293" s="335"/>
      <c r="EPT293" s="224"/>
      <c r="EPU293" s="389"/>
      <c r="EPV293" s="389"/>
      <c r="EPW293" s="333"/>
      <c r="EPX293" s="334"/>
      <c r="EPY293" s="389"/>
      <c r="EPZ293" s="224"/>
      <c r="EQA293" s="224"/>
      <c r="EQB293" s="335"/>
      <c r="EQC293" s="335"/>
      <c r="EQD293" s="224"/>
      <c r="EQE293" s="389"/>
      <c r="EQF293" s="389"/>
      <c r="EQG293" s="333"/>
      <c r="EQH293" s="334"/>
      <c r="EQI293" s="389"/>
      <c r="EQJ293" s="224"/>
      <c r="EQK293" s="224"/>
      <c r="EQL293" s="335"/>
      <c r="EQM293" s="335"/>
      <c r="EQN293" s="224"/>
      <c r="EQO293" s="389"/>
      <c r="EQP293" s="389"/>
      <c r="EQQ293" s="333"/>
      <c r="EQR293" s="334"/>
      <c r="EQS293" s="389"/>
      <c r="EQT293" s="224"/>
      <c r="EQU293" s="224"/>
      <c r="EQV293" s="335"/>
      <c r="EQW293" s="335"/>
      <c r="EQX293" s="224"/>
      <c r="EQY293" s="389"/>
      <c r="EQZ293" s="389"/>
      <c r="ERA293" s="333"/>
      <c r="ERB293" s="334"/>
      <c r="ERC293" s="389"/>
      <c r="ERD293" s="224"/>
      <c r="ERE293" s="224"/>
      <c r="ERF293" s="335"/>
      <c r="ERG293" s="335"/>
      <c r="ERH293" s="224"/>
      <c r="ERI293" s="389"/>
      <c r="ERJ293" s="389"/>
      <c r="ERK293" s="333"/>
      <c r="ERL293" s="334"/>
      <c r="ERM293" s="389"/>
      <c r="ERN293" s="224"/>
      <c r="ERO293" s="224"/>
      <c r="ERP293" s="335"/>
      <c r="ERQ293" s="335"/>
      <c r="ERR293" s="224"/>
      <c r="ERS293" s="389"/>
      <c r="ERT293" s="389"/>
      <c r="ERU293" s="333"/>
      <c r="ERV293" s="334"/>
      <c r="ERW293" s="389"/>
      <c r="ERX293" s="224"/>
      <c r="ERY293" s="224"/>
      <c r="ERZ293" s="335"/>
      <c r="ESA293" s="335"/>
      <c r="ESB293" s="224"/>
      <c r="ESC293" s="389"/>
      <c r="ESD293" s="389"/>
      <c r="ESE293" s="333"/>
      <c r="ESF293" s="334"/>
      <c r="ESG293" s="389"/>
      <c r="ESH293" s="224"/>
      <c r="ESI293" s="224"/>
      <c r="ESJ293" s="335"/>
      <c r="ESK293" s="335"/>
      <c r="ESL293" s="224"/>
      <c r="ESM293" s="389"/>
      <c r="ESN293" s="389"/>
      <c r="ESO293" s="333"/>
      <c r="ESP293" s="334"/>
      <c r="ESQ293" s="389"/>
      <c r="ESR293" s="224"/>
      <c r="ESS293" s="224"/>
      <c r="EST293" s="335"/>
      <c r="ESU293" s="335"/>
      <c r="ESV293" s="224"/>
      <c r="ESW293" s="389"/>
      <c r="ESX293" s="389"/>
      <c r="ESY293" s="333"/>
      <c r="ESZ293" s="334"/>
      <c r="ETA293" s="389"/>
      <c r="ETB293" s="224"/>
      <c r="ETC293" s="224"/>
      <c r="ETD293" s="335"/>
      <c r="ETE293" s="335"/>
      <c r="ETF293" s="224"/>
      <c r="ETG293" s="389"/>
      <c r="ETH293" s="389"/>
      <c r="ETI293" s="333"/>
      <c r="ETJ293" s="334"/>
      <c r="ETK293" s="389"/>
      <c r="ETL293" s="224"/>
      <c r="ETM293" s="224"/>
      <c r="ETN293" s="335"/>
      <c r="ETO293" s="335"/>
      <c r="ETP293" s="224"/>
      <c r="ETQ293" s="389"/>
      <c r="ETR293" s="389"/>
      <c r="ETS293" s="333"/>
      <c r="ETT293" s="334"/>
      <c r="ETU293" s="389"/>
      <c r="ETV293" s="224"/>
      <c r="ETW293" s="224"/>
      <c r="ETX293" s="335"/>
      <c r="ETY293" s="335"/>
      <c r="ETZ293" s="224"/>
      <c r="EUA293" s="389"/>
      <c r="EUB293" s="389"/>
      <c r="EUC293" s="333"/>
      <c r="EUD293" s="334"/>
      <c r="EUE293" s="389"/>
      <c r="EUF293" s="224"/>
      <c r="EUG293" s="224"/>
      <c r="EUH293" s="335"/>
      <c r="EUI293" s="335"/>
      <c r="EUJ293" s="224"/>
      <c r="EUK293" s="389"/>
      <c r="EUL293" s="389"/>
      <c r="EUM293" s="333"/>
      <c r="EUN293" s="334"/>
      <c r="EUO293" s="389"/>
      <c r="EUP293" s="224"/>
      <c r="EUQ293" s="224"/>
      <c r="EUR293" s="335"/>
      <c r="EUS293" s="335"/>
      <c r="EUT293" s="224"/>
      <c r="EUU293" s="389"/>
      <c r="EUV293" s="389"/>
      <c r="EUW293" s="333"/>
      <c r="EUX293" s="334"/>
      <c r="EUY293" s="389"/>
      <c r="EUZ293" s="224"/>
      <c r="EVA293" s="224"/>
      <c r="EVB293" s="335"/>
      <c r="EVC293" s="335"/>
      <c r="EVD293" s="224"/>
      <c r="EVE293" s="389"/>
      <c r="EVF293" s="389"/>
      <c r="EVG293" s="333"/>
      <c r="EVH293" s="334"/>
      <c r="EVI293" s="389"/>
      <c r="EVJ293" s="224"/>
      <c r="EVK293" s="224"/>
      <c r="EVL293" s="335"/>
      <c r="EVM293" s="335"/>
      <c r="EVN293" s="224"/>
      <c r="EVO293" s="389"/>
      <c r="EVP293" s="389"/>
      <c r="EVQ293" s="333"/>
      <c r="EVR293" s="334"/>
      <c r="EVS293" s="389"/>
      <c r="EVT293" s="224"/>
      <c r="EVU293" s="224"/>
      <c r="EVV293" s="335"/>
      <c r="EVW293" s="335"/>
      <c r="EVX293" s="224"/>
      <c r="EVY293" s="389"/>
      <c r="EVZ293" s="389"/>
      <c r="EWA293" s="333"/>
      <c r="EWB293" s="334"/>
      <c r="EWC293" s="389"/>
      <c r="EWD293" s="224"/>
      <c r="EWE293" s="224"/>
      <c r="EWF293" s="335"/>
      <c r="EWG293" s="335"/>
      <c r="EWH293" s="224"/>
      <c r="EWI293" s="389"/>
      <c r="EWJ293" s="389"/>
      <c r="EWK293" s="333"/>
      <c r="EWL293" s="334"/>
      <c r="EWM293" s="389"/>
      <c r="EWN293" s="224"/>
      <c r="EWO293" s="224"/>
      <c r="EWP293" s="335"/>
      <c r="EWQ293" s="335"/>
      <c r="EWR293" s="224"/>
      <c r="EWS293" s="389"/>
      <c r="EWT293" s="389"/>
      <c r="EWU293" s="333"/>
      <c r="EWV293" s="334"/>
      <c r="EWW293" s="389"/>
      <c r="EWX293" s="224"/>
      <c r="EWY293" s="224"/>
      <c r="EWZ293" s="335"/>
      <c r="EXA293" s="335"/>
      <c r="EXB293" s="224"/>
      <c r="EXC293" s="389"/>
      <c r="EXD293" s="389"/>
      <c r="EXE293" s="333"/>
      <c r="EXF293" s="334"/>
      <c r="EXG293" s="389"/>
      <c r="EXH293" s="224"/>
      <c r="EXI293" s="224"/>
      <c r="EXJ293" s="335"/>
      <c r="EXK293" s="335"/>
      <c r="EXL293" s="224"/>
      <c r="EXM293" s="389"/>
      <c r="EXN293" s="389"/>
      <c r="EXO293" s="333"/>
      <c r="EXP293" s="334"/>
      <c r="EXQ293" s="389"/>
      <c r="EXR293" s="224"/>
      <c r="EXS293" s="224"/>
      <c r="EXT293" s="335"/>
      <c r="EXU293" s="335"/>
      <c r="EXV293" s="224"/>
      <c r="EXW293" s="389"/>
      <c r="EXX293" s="389"/>
      <c r="EXY293" s="333"/>
      <c r="EXZ293" s="334"/>
      <c r="EYA293" s="389"/>
      <c r="EYB293" s="224"/>
      <c r="EYC293" s="224"/>
      <c r="EYD293" s="335"/>
      <c r="EYE293" s="335"/>
      <c r="EYF293" s="224"/>
      <c r="EYG293" s="389"/>
      <c r="EYH293" s="389"/>
      <c r="EYI293" s="333"/>
      <c r="EYJ293" s="334"/>
      <c r="EYK293" s="389"/>
      <c r="EYL293" s="224"/>
      <c r="EYM293" s="224"/>
      <c r="EYN293" s="335"/>
      <c r="EYO293" s="335"/>
      <c r="EYP293" s="224"/>
      <c r="EYQ293" s="389"/>
      <c r="EYR293" s="389"/>
      <c r="EYS293" s="333"/>
      <c r="EYT293" s="334"/>
      <c r="EYU293" s="389"/>
      <c r="EYV293" s="224"/>
      <c r="EYW293" s="224"/>
      <c r="EYX293" s="335"/>
      <c r="EYY293" s="335"/>
      <c r="EYZ293" s="224"/>
      <c r="EZA293" s="389"/>
      <c r="EZB293" s="389"/>
      <c r="EZC293" s="333"/>
      <c r="EZD293" s="334"/>
      <c r="EZE293" s="389"/>
      <c r="EZF293" s="224"/>
      <c r="EZG293" s="224"/>
      <c r="EZH293" s="335"/>
      <c r="EZI293" s="335"/>
      <c r="EZJ293" s="224"/>
      <c r="EZK293" s="389"/>
      <c r="EZL293" s="389"/>
      <c r="EZM293" s="333"/>
      <c r="EZN293" s="334"/>
      <c r="EZO293" s="389"/>
      <c r="EZP293" s="224"/>
      <c r="EZQ293" s="224"/>
      <c r="EZR293" s="335"/>
      <c r="EZS293" s="335"/>
      <c r="EZT293" s="224"/>
      <c r="EZU293" s="389"/>
      <c r="EZV293" s="389"/>
      <c r="EZW293" s="333"/>
      <c r="EZX293" s="334"/>
      <c r="EZY293" s="389"/>
      <c r="EZZ293" s="224"/>
      <c r="FAA293" s="224"/>
      <c r="FAB293" s="335"/>
      <c r="FAC293" s="335"/>
      <c r="FAD293" s="224"/>
      <c r="FAE293" s="389"/>
      <c r="FAF293" s="389"/>
      <c r="FAG293" s="333"/>
      <c r="FAH293" s="334"/>
      <c r="FAI293" s="389"/>
      <c r="FAJ293" s="224"/>
      <c r="FAK293" s="224"/>
      <c r="FAL293" s="335"/>
      <c r="FAM293" s="335"/>
      <c r="FAN293" s="224"/>
      <c r="FAO293" s="389"/>
      <c r="FAP293" s="389"/>
      <c r="FAQ293" s="333"/>
      <c r="FAR293" s="334"/>
      <c r="FAS293" s="389"/>
      <c r="FAT293" s="224"/>
      <c r="FAU293" s="224"/>
      <c r="FAV293" s="335"/>
      <c r="FAW293" s="335"/>
      <c r="FAX293" s="224"/>
      <c r="FAY293" s="389"/>
      <c r="FAZ293" s="389"/>
      <c r="FBA293" s="333"/>
      <c r="FBB293" s="334"/>
      <c r="FBC293" s="389"/>
      <c r="FBD293" s="224"/>
      <c r="FBE293" s="224"/>
      <c r="FBF293" s="335"/>
      <c r="FBG293" s="335"/>
      <c r="FBH293" s="224"/>
      <c r="FBI293" s="389"/>
      <c r="FBJ293" s="389"/>
      <c r="FBK293" s="333"/>
      <c r="FBL293" s="334"/>
      <c r="FBM293" s="389"/>
      <c r="FBN293" s="224"/>
      <c r="FBO293" s="224"/>
      <c r="FBP293" s="335"/>
      <c r="FBQ293" s="335"/>
      <c r="FBR293" s="224"/>
      <c r="FBS293" s="389"/>
      <c r="FBT293" s="389"/>
      <c r="FBU293" s="333"/>
      <c r="FBV293" s="334"/>
      <c r="FBW293" s="389"/>
      <c r="FBX293" s="224"/>
      <c r="FBY293" s="224"/>
      <c r="FBZ293" s="335"/>
      <c r="FCA293" s="335"/>
      <c r="FCB293" s="224"/>
      <c r="FCC293" s="389"/>
      <c r="FCD293" s="389"/>
      <c r="FCE293" s="333"/>
      <c r="FCF293" s="334"/>
      <c r="FCG293" s="389"/>
      <c r="FCH293" s="224"/>
      <c r="FCI293" s="224"/>
      <c r="FCJ293" s="335"/>
      <c r="FCK293" s="335"/>
      <c r="FCL293" s="224"/>
      <c r="FCM293" s="389"/>
      <c r="FCN293" s="389"/>
      <c r="FCO293" s="333"/>
      <c r="FCP293" s="334"/>
      <c r="FCQ293" s="389"/>
      <c r="FCR293" s="224"/>
      <c r="FCS293" s="224"/>
      <c r="FCT293" s="335"/>
      <c r="FCU293" s="335"/>
      <c r="FCV293" s="224"/>
      <c r="FCW293" s="389"/>
      <c r="FCX293" s="389"/>
      <c r="FCY293" s="333"/>
      <c r="FCZ293" s="334"/>
      <c r="FDA293" s="389"/>
      <c r="FDB293" s="224"/>
      <c r="FDC293" s="224"/>
      <c r="FDD293" s="335"/>
      <c r="FDE293" s="335"/>
      <c r="FDF293" s="224"/>
      <c r="FDG293" s="389"/>
      <c r="FDH293" s="389"/>
      <c r="FDI293" s="333"/>
      <c r="FDJ293" s="334"/>
      <c r="FDK293" s="389"/>
      <c r="FDL293" s="224"/>
      <c r="FDM293" s="224"/>
      <c r="FDN293" s="335"/>
      <c r="FDO293" s="335"/>
      <c r="FDP293" s="224"/>
      <c r="FDQ293" s="389"/>
      <c r="FDR293" s="389"/>
      <c r="FDS293" s="333"/>
      <c r="FDT293" s="334"/>
      <c r="FDU293" s="389"/>
      <c r="FDV293" s="224"/>
      <c r="FDW293" s="224"/>
      <c r="FDX293" s="335"/>
      <c r="FDY293" s="335"/>
      <c r="FDZ293" s="224"/>
      <c r="FEA293" s="389"/>
      <c r="FEB293" s="389"/>
      <c r="FEC293" s="333"/>
      <c r="FED293" s="334"/>
      <c r="FEE293" s="389"/>
      <c r="FEF293" s="224"/>
      <c r="FEG293" s="224"/>
      <c r="FEH293" s="335"/>
      <c r="FEI293" s="335"/>
      <c r="FEJ293" s="224"/>
      <c r="FEK293" s="389"/>
      <c r="FEL293" s="389"/>
      <c r="FEM293" s="333"/>
      <c r="FEN293" s="334"/>
      <c r="FEO293" s="389"/>
      <c r="FEP293" s="224"/>
      <c r="FEQ293" s="224"/>
      <c r="FER293" s="335"/>
      <c r="FES293" s="335"/>
      <c r="FET293" s="224"/>
      <c r="FEU293" s="389"/>
      <c r="FEV293" s="389"/>
      <c r="FEW293" s="333"/>
      <c r="FEX293" s="334"/>
      <c r="FEY293" s="389"/>
      <c r="FEZ293" s="224"/>
      <c r="FFA293" s="224"/>
      <c r="FFB293" s="335"/>
      <c r="FFC293" s="335"/>
      <c r="FFD293" s="224"/>
      <c r="FFE293" s="389"/>
      <c r="FFF293" s="389"/>
      <c r="FFG293" s="333"/>
      <c r="FFH293" s="334"/>
      <c r="FFI293" s="389"/>
      <c r="FFJ293" s="224"/>
      <c r="FFK293" s="224"/>
      <c r="FFL293" s="335"/>
      <c r="FFM293" s="335"/>
      <c r="FFN293" s="224"/>
      <c r="FFO293" s="389"/>
      <c r="FFP293" s="389"/>
      <c r="FFQ293" s="333"/>
      <c r="FFR293" s="334"/>
      <c r="FFS293" s="389"/>
      <c r="FFT293" s="224"/>
      <c r="FFU293" s="224"/>
      <c r="FFV293" s="335"/>
      <c r="FFW293" s="335"/>
      <c r="FFX293" s="224"/>
      <c r="FFY293" s="389"/>
      <c r="FFZ293" s="389"/>
      <c r="FGA293" s="333"/>
      <c r="FGB293" s="334"/>
      <c r="FGC293" s="389"/>
      <c r="FGD293" s="224"/>
      <c r="FGE293" s="224"/>
      <c r="FGF293" s="335"/>
      <c r="FGG293" s="335"/>
      <c r="FGH293" s="224"/>
      <c r="FGI293" s="389"/>
      <c r="FGJ293" s="389"/>
      <c r="FGK293" s="333"/>
      <c r="FGL293" s="334"/>
      <c r="FGM293" s="389"/>
      <c r="FGN293" s="224"/>
      <c r="FGO293" s="224"/>
      <c r="FGP293" s="335"/>
      <c r="FGQ293" s="335"/>
      <c r="FGR293" s="224"/>
      <c r="FGS293" s="389"/>
      <c r="FGT293" s="389"/>
      <c r="FGU293" s="333"/>
      <c r="FGV293" s="334"/>
      <c r="FGW293" s="389"/>
      <c r="FGX293" s="224"/>
      <c r="FGY293" s="224"/>
      <c r="FGZ293" s="335"/>
      <c r="FHA293" s="335"/>
      <c r="FHB293" s="224"/>
      <c r="FHC293" s="389"/>
      <c r="FHD293" s="389"/>
      <c r="FHE293" s="333"/>
      <c r="FHF293" s="334"/>
      <c r="FHG293" s="389"/>
      <c r="FHH293" s="224"/>
      <c r="FHI293" s="224"/>
      <c r="FHJ293" s="335"/>
      <c r="FHK293" s="335"/>
      <c r="FHL293" s="224"/>
      <c r="FHM293" s="389"/>
      <c r="FHN293" s="389"/>
      <c r="FHO293" s="333"/>
      <c r="FHP293" s="334"/>
      <c r="FHQ293" s="389"/>
      <c r="FHR293" s="224"/>
      <c r="FHS293" s="224"/>
      <c r="FHT293" s="335"/>
      <c r="FHU293" s="335"/>
      <c r="FHV293" s="224"/>
      <c r="FHW293" s="389"/>
      <c r="FHX293" s="389"/>
      <c r="FHY293" s="333"/>
      <c r="FHZ293" s="334"/>
      <c r="FIA293" s="389"/>
      <c r="FIB293" s="224"/>
      <c r="FIC293" s="224"/>
      <c r="FID293" s="335"/>
      <c r="FIE293" s="335"/>
      <c r="FIF293" s="224"/>
      <c r="FIG293" s="389"/>
      <c r="FIH293" s="389"/>
      <c r="FII293" s="333"/>
      <c r="FIJ293" s="334"/>
      <c r="FIK293" s="389"/>
      <c r="FIL293" s="224"/>
      <c r="FIM293" s="224"/>
      <c r="FIN293" s="335"/>
      <c r="FIO293" s="335"/>
      <c r="FIP293" s="224"/>
      <c r="FIQ293" s="389"/>
      <c r="FIR293" s="389"/>
      <c r="FIS293" s="333"/>
      <c r="FIT293" s="334"/>
      <c r="FIU293" s="389"/>
      <c r="FIV293" s="224"/>
      <c r="FIW293" s="224"/>
      <c r="FIX293" s="335"/>
      <c r="FIY293" s="335"/>
      <c r="FIZ293" s="224"/>
      <c r="FJA293" s="389"/>
      <c r="FJB293" s="389"/>
      <c r="FJC293" s="333"/>
      <c r="FJD293" s="334"/>
      <c r="FJE293" s="389"/>
      <c r="FJF293" s="224"/>
      <c r="FJG293" s="224"/>
      <c r="FJH293" s="335"/>
      <c r="FJI293" s="335"/>
      <c r="FJJ293" s="224"/>
      <c r="FJK293" s="389"/>
      <c r="FJL293" s="389"/>
      <c r="FJM293" s="333"/>
      <c r="FJN293" s="334"/>
      <c r="FJO293" s="389"/>
      <c r="FJP293" s="224"/>
      <c r="FJQ293" s="224"/>
      <c r="FJR293" s="335"/>
      <c r="FJS293" s="335"/>
      <c r="FJT293" s="224"/>
      <c r="FJU293" s="389"/>
      <c r="FJV293" s="389"/>
      <c r="FJW293" s="333"/>
      <c r="FJX293" s="334"/>
      <c r="FJY293" s="389"/>
      <c r="FJZ293" s="224"/>
      <c r="FKA293" s="224"/>
      <c r="FKB293" s="335"/>
      <c r="FKC293" s="335"/>
      <c r="FKD293" s="224"/>
      <c r="FKE293" s="389"/>
      <c r="FKF293" s="389"/>
      <c r="FKG293" s="333"/>
      <c r="FKH293" s="334"/>
      <c r="FKI293" s="389"/>
      <c r="FKJ293" s="224"/>
      <c r="FKK293" s="224"/>
      <c r="FKL293" s="335"/>
      <c r="FKM293" s="335"/>
      <c r="FKN293" s="224"/>
      <c r="FKO293" s="389"/>
      <c r="FKP293" s="389"/>
      <c r="FKQ293" s="333"/>
      <c r="FKR293" s="334"/>
      <c r="FKS293" s="389"/>
      <c r="FKT293" s="224"/>
      <c r="FKU293" s="224"/>
      <c r="FKV293" s="335"/>
      <c r="FKW293" s="335"/>
      <c r="FKX293" s="224"/>
      <c r="FKY293" s="389"/>
      <c r="FKZ293" s="389"/>
      <c r="FLA293" s="333"/>
      <c r="FLB293" s="334"/>
      <c r="FLC293" s="389"/>
      <c r="FLD293" s="224"/>
      <c r="FLE293" s="224"/>
      <c r="FLF293" s="335"/>
      <c r="FLG293" s="335"/>
      <c r="FLH293" s="224"/>
      <c r="FLI293" s="389"/>
      <c r="FLJ293" s="389"/>
      <c r="FLK293" s="333"/>
      <c r="FLL293" s="334"/>
      <c r="FLM293" s="389"/>
      <c r="FLN293" s="224"/>
      <c r="FLO293" s="224"/>
      <c r="FLP293" s="335"/>
      <c r="FLQ293" s="335"/>
      <c r="FLR293" s="224"/>
      <c r="FLS293" s="389"/>
      <c r="FLT293" s="389"/>
      <c r="FLU293" s="333"/>
      <c r="FLV293" s="334"/>
      <c r="FLW293" s="389"/>
      <c r="FLX293" s="224"/>
      <c r="FLY293" s="224"/>
      <c r="FLZ293" s="335"/>
      <c r="FMA293" s="335"/>
      <c r="FMB293" s="224"/>
      <c r="FMC293" s="389"/>
      <c r="FMD293" s="389"/>
      <c r="FME293" s="333"/>
      <c r="FMF293" s="334"/>
      <c r="FMG293" s="389"/>
      <c r="FMH293" s="224"/>
      <c r="FMI293" s="224"/>
      <c r="FMJ293" s="335"/>
      <c r="FMK293" s="335"/>
      <c r="FML293" s="224"/>
      <c r="FMM293" s="389"/>
      <c r="FMN293" s="389"/>
      <c r="FMO293" s="333"/>
      <c r="FMP293" s="334"/>
      <c r="FMQ293" s="389"/>
      <c r="FMR293" s="224"/>
      <c r="FMS293" s="224"/>
      <c r="FMT293" s="335"/>
      <c r="FMU293" s="335"/>
      <c r="FMV293" s="224"/>
      <c r="FMW293" s="389"/>
      <c r="FMX293" s="389"/>
      <c r="FMY293" s="333"/>
      <c r="FMZ293" s="334"/>
      <c r="FNA293" s="389"/>
      <c r="FNB293" s="224"/>
      <c r="FNC293" s="224"/>
      <c r="FND293" s="335"/>
      <c r="FNE293" s="335"/>
      <c r="FNF293" s="224"/>
      <c r="FNG293" s="389"/>
      <c r="FNH293" s="389"/>
      <c r="FNI293" s="333"/>
      <c r="FNJ293" s="334"/>
      <c r="FNK293" s="389"/>
      <c r="FNL293" s="224"/>
      <c r="FNM293" s="224"/>
      <c r="FNN293" s="335"/>
      <c r="FNO293" s="335"/>
      <c r="FNP293" s="224"/>
      <c r="FNQ293" s="389"/>
      <c r="FNR293" s="389"/>
      <c r="FNS293" s="333"/>
      <c r="FNT293" s="334"/>
      <c r="FNU293" s="389"/>
      <c r="FNV293" s="224"/>
      <c r="FNW293" s="224"/>
      <c r="FNX293" s="335"/>
      <c r="FNY293" s="335"/>
      <c r="FNZ293" s="224"/>
      <c r="FOA293" s="389"/>
      <c r="FOB293" s="389"/>
      <c r="FOC293" s="333"/>
      <c r="FOD293" s="334"/>
      <c r="FOE293" s="389"/>
      <c r="FOF293" s="224"/>
      <c r="FOG293" s="224"/>
      <c r="FOH293" s="335"/>
      <c r="FOI293" s="335"/>
      <c r="FOJ293" s="224"/>
      <c r="FOK293" s="389"/>
      <c r="FOL293" s="389"/>
      <c r="FOM293" s="333"/>
      <c r="FON293" s="334"/>
      <c r="FOO293" s="389"/>
      <c r="FOP293" s="224"/>
      <c r="FOQ293" s="224"/>
      <c r="FOR293" s="335"/>
      <c r="FOS293" s="335"/>
      <c r="FOT293" s="224"/>
      <c r="FOU293" s="389"/>
      <c r="FOV293" s="389"/>
      <c r="FOW293" s="333"/>
      <c r="FOX293" s="334"/>
      <c r="FOY293" s="389"/>
      <c r="FOZ293" s="224"/>
      <c r="FPA293" s="224"/>
      <c r="FPB293" s="335"/>
      <c r="FPC293" s="335"/>
      <c r="FPD293" s="224"/>
      <c r="FPE293" s="389"/>
      <c r="FPF293" s="389"/>
      <c r="FPG293" s="333"/>
      <c r="FPH293" s="334"/>
      <c r="FPI293" s="389"/>
      <c r="FPJ293" s="224"/>
      <c r="FPK293" s="224"/>
      <c r="FPL293" s="335"/>
      <c r="FPM293" s="335"/>
      <c r="FPN293" s="224"/>
      <c r="FPO293" s="389"/>
      <c r="FPP293" s="389"/>
      <c r="FPQ293" s="333"/>
      <c r="FPR293" s="334"/>
      <c r="FPS293" s="389"/>
      <c r="FPT293" s="224"/>
      <c r="FPU293" s="224"/>
      <c r="FPV293" s="335"/>
      <c r="FPW293" s="335"/>
      <c r="FPX293" s="224"/>
      <c r="FPY293" s="389"/>
      <c r="FPZ293" s="389"/>
      <c r="FQA293" s="333"/>
      <c r="FQB293" s="334"/>
      <c r="FQC293" s="389"/>
      <c r="FQD293" s="224"/>
      <c r="FQE293" s="224"/>
      <c r="FQF293" s="335"/>
      <c r="FQG293" s="335"/>
      <c r="FQH293" s="224"/>
      <c r="FQI293" s="389"/>
      <c r="FQJ293" s="389"/>
      <c r="FQK293" s="333"/>
      <c r="FQL293" s="334"/>
      <c r="FQM293" s="389"/>
      <c r="FQN293" s="224"/>
      <c r="FQO293" s="224"/>
      <c r="FQP293" s="335"/>
      <c r="FQQ293" s="335"/>
      <c r="FQR293" s="224"/>
      <c r="FQS293" s="389"/>
      <c r="FQT293" s="389"/>
      <c r="FQU293" s="333"/>
      <c r="FQV293" s="334"/>
      <c r="FQW293" s="389"/>
      <c r="FQX293" s="224"/>
      <c r="FQY293" s="224"/>
      <c r="FQZ293" s="335"/>
      <c r="FRA293" s="335"/>
      <c r="FRB293" s="224"/>
      <c r="FRC293" s="389"/>
      <c r="FRD293" s="389"/>
      <c r="FRE293" s="333"/>
      <c r="FRF293" s="334"/>
      <c r="FRG293" s="389"/>
      <c r="FRH293" s="224"/>
      <c r="FRI293" s="224"/>
      <c r="FRJ293" s="335"/>
      <c r="FRK293" s="335"/>
      <c r="FRL293" s="224"/>
      <c r="FRM293" s="389"/>
      <c r="FRN293" s="389"/>
      <c r="FRO293" s="333"/>
      <c r="FRP293" s="334"/>
      <c r="FRQ293" s="389"/>
      <c r="FRR293" s="224"/>
      <c r="FRS293" s="224"/>
      <c r="FRT293" s="335"/>
      <c r="FRU293" s="335"/>
      <c r="FRV293" s="224"/>
      <c r="FRW293" s="389"/>
      <c r="FRX293" s="389"/>
      <c r="FRY293" s="333"/>
      <c r="FRZ293" s="334"/>
      <c r="FSA293" s="389"/>
      <c r="FSB293" s="224"/>
      <c r="FSC293" s="224"/>
      <c r="FSD293" s="335"/>
      <c r="FSE293" s="335"/>
      <c r="FSF293" s="224"/>
      <c r="FSG293" s="389"/>
      <c r="FSH293" s="389"/>
      <c r="FSI293" s="333"/>
      <c r="FSJ293" s="334"/>
      <c r="FSK293" s="389"/>
      <c r="FSL293" s="224"/>
      <c r="FSM293" s="224"/>
      <c r="FSN293" s="335"/>
      <c r="FSO293" s="335"/>
      <c r="FSP293" s="224"/>
      <c r="FSQ293" s="389"/>
      <c r="FSR293" s="389"/>
      <c r="FSS293" s="333"/>
      <c r="FST293" s="334"/>
      <c r="FSU293" s="389"/>
      <c r="FSV293" s="224"/>
      <c r="FSW293" s="224"/>
      <c r="FSX293" s="335"/>
      <c r="FSY293" s="335"/>
      <c r="FSZ293" s="224"/>
      <c r="FTA293" s="389"/>
      <c r="FTB293" s="389"/>
      <c r="FTC293" s="333"/>
      <c r="FTD293" s="334"/>
      <c r="FTE293" s="389"/>
      <c r="FTF293" s="224"/>
      <c r="FTG293" s="224"/>
      <c r="FTH293" s="335"/>
      <c r="FTI293" s="335"/>
      <c r="FTJ293" s="224"/>
      <c r="FTK293" s="389"/>
      <c r="FTL293" s="389"/>
      <c r="FTM293" s="333"/>
      <c r="FTN293" s="334"/>
      <c r="FTO293" s="389"/>
      <c r="FTP293" s="224"/>
      <c r="FTQ293" s="224"/>
      <c r="FTR293" s="335"/>
      <c r="FTS293" s="335"/>
      <c r="FTT293" s="224"/>
      <c r="FTU293" s="389"/>
      <c r="FTV293" s="389"/>
      <c r="FTW293" s="333"/>
      <c r="FTX293" s="334"/>
      <c r="FTY293" s="389"/>
      <c r="FTZ293" s="224"/>
      <c r="FUA293" s="224"/>
      <c r="FUB293" s="335"/>
      <c r="FUC293" s="335"/>
      <c r="FUD293" s="224"/>
      <c r="FUE293" s="389"/>
      <c r="FUF293" s="389"/>
      <c r="FUG293" s="333"/>
      <c r="FUH293" s="334"/>
      <c r="FUI293" s="389"/>
      <c r="FUJ293" s="224"/>
      <c r="FUK293" s="224"/>
      <c r="FUL293" s="335"/>
      <c r="FUM293" s="335"/>
      <c r="FUN293" s="224"/>
      <c r="FUO293" s="389"/>
      <c r="FUP293" s="389"/>
      <c r="FUQ293" s="333"/>
      <c r="FUR293" s="334"/>
      <c r="FUS293" s="389"/>
      <c r="FUT293" s="224"/>
      <c r="FUU293" s="224"/>
      <c r="FUV293" s="335"/>
      <c r="FUW293" s="335"/>
      <c r="FUX293" s="224"/>
      <c r="FUY293" s="389"/>
      <c r="FUZ293" s="389"/>
      <c r="FVA293" s="333"/>
      <c r="FVB293" s="334"/>
      <c r="FVC293" s="389"/>
      <c r="FVD293" s="224"/>
      <c r="FVE293" s="224"/>
      <c r="FVF293" s="335"/>
      <c r="FVG293" s="335"/>
      <c r="FVH293" s="224"/>
      <c r="FVI293" s="389"/>
      <c r="FVJ293" s="389"/>
      <c r="FVK293" s="333"/>
      <c r="FVL293" s="334"/>
      <c r="FVM293" s="389"/>
      <c r="FVN293" s="224"/>
      <c r="FVO293" s="224"/>
      <c r="FVP293" s="335"/>
      <c r="FVQ293" s="335"/>
      <c r="FVR293" s="224"/>
      <c r="FVS293" s="389"/>
      <c r="FVT293" s="389"/>
      <c r="FVU293" s="333"/>
      <c r="FVV293" s="334"/>
      <c r="FVW293" s="389"/>
      <c r="FVX293" s="224"/>
      <c r="FVY293" s="224"/>
      <c r="FVZ293" s="335"/>
      <c r="FWA293" s="335"/>
      <c r="FWB293" s="224"/>
      <c r="FWC293" s="389"/>
      <c r="FWD293" s="389"/>
      <c r="FWE293" s="333"/>
      <c r="FWF293" s="334"/>
      <c r="FWG293" s="389"/>
      <c r="FWH293" s="224"/>
      <c r="FWI293" s="224"/>
      <c r="FWJ293" s="335"/>
      <c r="FWK293" s="335"/>
      <c r="FWL293" s="224"/>
      <c r="FWM293" s="389"/>
      <c r="FWN293" s="389"/>
      <c r="FWO293" s="333"/>
      <c r="FWP293" s="334"/>
      <c r="FWQ293" s="389"/>
      <c r="FWR293" s="224"/>
      <c r="FWS293" s="224"/>
      <c r="FWT293" s="335"/>
      <c r="FWU293" s="335"/>
      <c r="FWV293" s="224"/>
      <c r="FWW293" s="389"/>
      <c r="FWX293" s="389"/>
      <c r="FWY293" s="333"/>
      <c r="FWZ293" s="334"/>
      <c r="FXA293" s="389"/>
      <c r="FXB293" s="224"/>
      <c r="FXC293" s="224"/>
      <c r="FXD293" s="335"/>
      <c r="FXE293" s="335"/>
      <c r="FXF293" s="224"/>
      <c r="FXG293" s="389"/>
      <c r="FXH293" s="389"/>
      <c r="FXI293" s="333"/>
      <c r="FXJ293" s="334"/>
      <c r="FXK293" s="389"/>
      <c r="FXL293" s="224"/>
      <c r="FXM293" s="224"/>
      <c r="FXN293" s="335"/>
      <c r="FXO293" s="335"/>
      <c r="FXP293" s="224"/>
      <c r="FXQ293" s="389"/>
      <c r="FXR293" s="389"/>
      <c r="FXS293" s="333"/>
      <c r="FXT293" s="334"/>
      <c r="FXU293" s="389"/>
      <c r="FXV293" s="224"/>
      <c r="FXW293" s="224"/>
      <c r="FXX293" s="335"/>
      <c r="FXY293" s="335"/>
      <c r="FXZ293" s="224"/>
      <c r="FYA293" s="389"/>
      <c r="FYB293" s="389"/>
      <c r="FYC293" s="333"/>
      <c r="FYD293" s="334"/>
      <c r="FYE293" s="389"/>
      <c r="FYF293" s="224"/>
      <c r="FYG293" s="224"/>
      <c r="FYH293" s="335"/>
      <c r="FYI293" s="335"/>
      <c r="FYJ293" s="224"/>
      <c r="FYK293" s="389"/>
      <c r="FYL293" s="389"/>
      <c r="FYM293" s="333"/>
      <c r="FYN293" s="334"/>
      <c r="FYO293" s="389"/>
      <c r="FYP293" s="224"/>
      <c r="FYQ293" s="224"/>
      <c r="FYR293" s="335"/>
      <c r="FYS293" s="335"/>
      <c r="FYT293" s="224"/>
      <c r="FYU293" s="389"/>
      <c r="FYV293" s="389"/>
      <c r="FYW293" s="333"/>
      <c r="FYX293" s="334"/>
      <c r="FYY293" s="389"/>
      <c r="FYZ293" s="224"/>
      <c r="FZA293" s="224"/>
      <c r="FZB293" s="335"/>
      <c r="FZC293" s="335"/>
      <c r="FZD293" s="224"/>
      <c r="FZE293" s="389"/>
      <c r="FZF293" s="389"/>
      <c r="FZG293" s="333"/>
      <c r="FZH293" s="334"/>
      <c r="FZI293" s="389"/>
      <c r="FZJ293" s="224"/>
      <c r="FZK293" s="224"/>
      <c r="FZL293" s="335"/>
      <c r="FZM293" s="335"/>
      <c r="FZN293" s="224"/>
      <c r="FZO293" s="389"/>
      <c r="FZP293" s="389"/>
      <c r="FZQ293" s="333"/>
      <c r="FZR293" s="334"/>
      <c r="FZS293" s="389"/>
      <c r="FZT293" s="224"/>
      <c r="FZU293" s="224"/>
      <c r="FZV293" s="335"/>
      <c r="FZW293" s="335"/>
      <c r="FZX293" s="224"/>
      <c r="FZY293" s="389"/>
      <c r="FZZ293" s="389"/>
      <c r="GAA293" s="333"/>
      <c r="GAB293" s="334"/>
      <c r="GAC293" s="389"/>
      <c r="GAD293" s="224"/>
      <c r="GAE293" s="224"/>
      <c r="GAF293" s="335"/>
      <c r="GAG293" s="335"/>
      <c r="GAH293" s="224"/>
      <c r="GAI293" s="389"/>
      <c r="GAJ293" s="389"/>
      <c r="GAK293" s="333"/>
      <c r="GAL293" s="334"/>
      <c r="GAM293" s="389"/>
      <c r="GAN293" s="224"/>
      <c r="GAO293" s="224"/>
      <c r="GAP293" s="335"/>
      <c r="GAQ293" s="335"/>
      <c r="GAR293" s="224"/>
      <c r="GAS293" s="389"/>
      <c r="GAT293" s="389"/>
      <c r="GAU293" s="333"/>
      <c r="GAV293" s="334"/>
      <c r="GAW293" s="389"/>
      <c r="GAX293" s="224"/>
      <c r="GAY293" s="224"/>
      <c r="GAZ293" s="335"/>
      <c r="GBA293" s="335"/>
      <c r="GBB293" s="224"/>
      <c r="GBC293" s="389"/>
      <c r="GBD293" s="389"/>
      <c r="GBE293" s="333"/>
      <c r="GBF293" s="334"/>
      <c r="GBG293" s="389"/>
      <c r="GBH293" s="224"/>
      <c r="GBI293" s="224"/>
      <c r="GBJ293" s="335"/>
      <c r="GBK293" s="335"/>
      <c r="GBL293" s="224"/>
      <c r="GBM293" s="389"/>
      <c r="GBN293" s="389"/>
      <c r="GBO293" s="333"/>
      <c r="GBP293" s="334"/>
      <c r="GBQ293" s="389"/>
      <c r="GBR293" s="224"/>
      <c r="GBS293" s="224"/>
      <c r="GBT293" s="335"/>
      <c r="GBU293" s="335"/>
      <c r="GBV293" s="224"/>
      <c r="GBW293" s="389"/>
      <c r="GBX293" s="389"/>
      <c r="GBY293" s="333"/>
      <c r="GBZ293" s="334"/>
      <c r="GCA293" s="389"/>
      <c r="GCB293" s="224"/>
      <c r="GCC293" s="224"/>
      <c r="GCD293" s="335"/>
      <c r="GCE293" s="335"/>
      <c r="GCF293" s="224"/>
      <c r="GCG293" s="389"/>
      <c r="GCH293" s="389"/>
      <c r="GCI293" s="333"/>
      <c r="GCJ293" s="334"/>
      <c r="GCK293" s="389"/>
      <c r="GCL293" s="224"/>
      <c r="GCM293" s="224"/>
      <c r="GCN293" s="335"/>
      <c r="GCO293" s="335"/>
      <c r="GCP293" s="224"/>
      <c r="GCQ293" s="389"/>
      <c r="GCR293" s="389"/>
      <c r="GCS293" s="333"/>
      <c r="GCT293" s="334"/>
      <c r="GCU293" s="389"/>
      <c r="GCV293" s="224"/>
      <c r="GCW293" s="224"/>
      <c r="GCX293" s="335"/>
      <c r="GCY293" s="335"/>
      <c r="GCZ293" s="224"/>
      <c r="GDA293" s="389"/>
      <c r="GDB293" s="389"/>
      <c r="GDC293" s="333"/>
      <c r="GDD293" s="334"/>
      <c r="GDE293" s="389"/>
      <c r="GDF293" s="224"/>
      <c r="GDG293" s="224"/>
      <c r="GDH293" s="335"/>
      <c r="GDI293" s="335"/>
      <c r="GDJ293" s="224"/>
      <c r="GDK293" s="389"/>
      <c r="GDL293" s="389"/>
      <c r="GDM293" s="333"/>
      <c r="GDN293" s="334"/>
      <c r="GDO293" s="389"/>
      <c r="GDP293" s="224"/>
      <c r="GDQ293" s="224"/>
      <c r="GDR293" s="335"/>
      <c r="GDS293" s="335"/>
      <c r="GDT293" s="224"/>
      <c r="GDU293" s="389"/>
      <c r="GDV293" s="389"/>
      <c r="GDW293" s="333"/>
      <c r="GDX293" s="334"/>
      <c r="GDY293" s="389"/>
      <c r="GDZ293" s="224"/>
      <c r="GEA293" s="224"/>
      <c r="GEB293" s="335"/>
      <c r="GEC293" s="335"/>
      <c r="GED293" s="224"/>
      <c r="GEE293" s="389"/>
      <c r="GEF293" s="389"/>
      <c r="GEG293" s="333"/>
      <c r="GEH293" s="334"/>
      <c r="GEI293" s="389"/>
      <c r="GEJ293" s="224"/>
      <c r="GEK293" s="224"/>
      <c r="GEL293" s="335"/>
      <c r="GEM293" s="335"/>
      <c r="GEN293" s="224"/>
      <c r="GEO293" s="389"/>
      <c r="GEP293" s="389"/>
      <c r="GEQ293" s="333"/>
      <c r="GER293" s="334"/>
      <c r="GES293" s="389"/>
      <c r="GET293" s="224"/>
      <c r="GEU293" s="224"/>
      <c r="GEV293" s="335"/>
      <c r="GEW293" s="335"/>
      <c r="GEX293" s="224"/>
      <c r="GEY293" s="389"/>
      <c r="GEZ293" s="389"/>
      <c r="GFA293" s="333"/>
      <c r="GFB293" s="334"/>
      <c r="GFC293" s="389"/>
      <c r="GFD293" s="224"/>
      <c r="GFE293" s="224"/>
      <c r="GFF293" s="335"/>
      <c r="GFG293" s="335"/>
      <c r="GFH293" s="224"/>
      <c r="GFI293" s="389"/>
      <c r="GFJ293" s="389"/>
      <c r="GFK293" s="333"/>
      <c r="GFL293" s="334"/>
      <c r="GFM293" s="389"/>
      <c r="GFN293" s="224"/>
      <c r="GFO293" s="224"/>
      <c r="GFP293" s="335"/>
      <c r="GFQ293" s="335"/>
      <c r="GFR293" s="224"/>
      <c r="GFS293" s="389"/>
      <c r="GFT293" s="389"/>
      <c r="GFU293" s="333"/>
      <c r="GFV293" s="334"/>
      <c r="GFW293" s="389"/>
      <c r="GFX293" s="224"/>
      <c r="GFY293" s="224"/>
      <c r="GFZ293" s="335"/>
      <c r="GGA293" s="335"/>
      <c r="GGB293" s="224"/>
      <c r="GGC293" s="389"/>
      <c r="GGD293" s="389"/>
      <c r="GGE293" s="333"/>
      <c r="GGF293" s="334"/>
      <c r="GGG293" s="389"/>
      <c r="GGH293" s="224"/>
      <c r="GGI293" s="224"/>
      <c r="GGJ293" s="335"/>
      <c r="GGK293" s="335"/>
      <c r="GGL293" s="224"/>
      <c r="GGM293" s="389"/>
      <c r="GGN293" s="389"/>
      <c r="GGO293" s="333"/>
      <c r="GGP293" s="334"/>
      <c r="GGQ293" s="389"/>
      <c r="GGR293" s="224"/>
      <c r="GGS293" s="224"/>
      <c r="GGT293" s="335"/>
      <c r="GGU293" s="335"/>
      <c r="GGV293" s="224"/>
      <c r="GGW293" s="389"/>
      <c r="GGX293" s="389"/>
      <c r="GGY293" s="333"/>
      <c r="GGZ293" s="334"/>
      <c r="GHA293" s="389"/>
      <c r="GHB293" s="224"/>
      <c r="GHC293" s="224"/>
      <c r="GHD293" s="335"/>
      <c r="GHE293" s="335"/>
      <c r="GHF293" s="224"/>
      <c r="GHG293" s="389"/>
      <c r="GHH293" s="389"/>
      <c r="GHI293" s="333"/>
      <c r="GHJ293" s="334"/>
      <c r="GHK293" s="389"/>
      <c r="GHL293" s="224"/>
      <c r="GHM293" s="224"/>
      <c r="GHN293" s="335"/>
      <c r="GHO293" s="335"/>
      <c r="GHP293" s="224"/>
      <c r="GHQ293" s="389"/>
      <c r="GHR293" s="389"/>
      <c r="GHS293" s="333"/>
      <c r="GHT293" s="334"/>
      <c r="GHU293" s="389"/>
      <c r="GHV293" s="224"/>
      <c r="GHW293" s="224"/>
      <c r="GHX293" s="335"/>
      <c r="GHY293" s="335"/>
      <c r="GHZ293" s="224"/>
      <c r="GIA293" s="389"/>
      <c r="GIB293" s="389"/>
      <c r="GIC293" s="333"/>
      <c r="GID293" s="334"/>
      <c r="GIE293" s="389"/>
      <c r="GIF293" s="224"/>
      <c r="GIG293" s="224"/>
      <c r="GIH293" s="335"/>
      <c r="GII293" s="335"/>
      <c r="GIJ293" s="224"/>
      <c r="GIK293" s="389"/>
      <c r="GIL293" s="389"/>
      <c r="GIM293" s="333"/>
      <c r="GIN293" s="334"/>
      <c r="GIO293" s="389"/>
      <c r="GIP293" s="224"/>
      <c r="GIQ293" s="224"/>
      <c r="GIR293" s="335"/>
      <c r="GIS293" s="335"/>
      <c r="GIT293" s="224"/>
      <c r="GIU293" s="389"/>
      <c r="GIV293" s="389"/>
      <c r="GIW293" s="333"/>
      <c r="GIX293" s="334"/>
      <c r="GIY293" s="389"/>
      <c r="GIZ293" s="224"/>
      <c r="GJA293" s="224"/>
      <c r="GJB293" s="335"/>
      <c r="GJC293" s="335"/>
      <c r="GJD293" s="224"/>
      <c r="GJE293" s="389"/>
      <c r="GJF293" s="389"/>
      <c r="GJG293" s="333"/>
      <c r="GJH293" s="334"/>
      <c r="GJI293" s="389"/>
      <c r="GJJ293" s="224"/>
      <c r="GJK293" s="224"/>
      <c r="GJL293" s="335"/>
      <c r="GJM293" s="335"/>
      <c r="GJN293" s="224"/>
      <c r="GJO293" s="389"/>
      <c r="GJP293" s="389"/>
      <c r="GJQ293" s="333"/>
      <c r="GJR293" s="334"/>
      <c r="GJS293" s="389"/>
      <c r="GJT293" s="224"/>
      <c r="GJU293" s="224"/>
      <c r="GJV293" s="335"/>
      <c r="GJW293" s="335"/>
      <c r="GJX293" s="224"/>
      <c r="GJY293" s="389"/>
      <c r="GJZ293" s="389"/>
      <c r="GKA293" s="333"/>
      <c r="GKB293" s="334"/>
      <c r="GKC293" s="389"/>
      <c r="GKD293" s="224"/>
      <c r="GKE293" s="224"/>
      <c r="GKF293" s="335"/>
      <c r="GKG293" s="335"/>
      <c r="GKH293" s="224"/>
      <c r="GKI293" s="389"/>
      <c r="GKJ293" s="389"/>
      <c r="GKK293" s="333"/>
      <c r="GKL293" s="334"/>
      <c r="GKM293" s="389"/>
      <c r="GKN293" s="224"/>
      <c r="GKO293" s="224"/>
      <c r="GKP293" s="335"/>
      <c r="GKQ293" s="335"/>
      <c r="GKR293" s="224"/>
      <c r="GKS293" s="389"/>
      <c r="GKT293" s="389"/>
      <c r="GKU293" s="333"/>
      <c r="GKV293" s="334"/>
      <c r="GKW293" s="389"/>
      <c r="GKX293" s="224"/>
      <c r="GKY293" s="224"/>
      <c r="GKZ293" s="335"/>
      <c r="GLA293" s="335"/>
      <c r="GLB293" s="224"/>
      <c r="GLC293" s="389"/>
      <c r="GLD293" s="389"/>
      <c r="GLE293" s="333"/>
      <c r="GLF293" s="334"/>
      <c r="GLG293" s="389"/>
      <c r="GLH293" s="224"/>
      <c r="GLI293" s="224"/>
      <c r="GLJ293" s="335"/>
      <c r="GLK293" s="335"/>
      <c r="GLL293" s="224"/>
      <c r="GLM293" s="389"/>
      <c r="GLN293" s="389"/>
      <c r="GLO293" s="333"/>
      <c r="GLP293" s="334"/>
      <c r="GLQ293" s="389"/>
      <c r="GLR293" s="224"/>
      <c r="GLS293" s="224"/>
      <c r="GLT293" s="335"/>
      <c r="GLU293" s="335"/>
      <c r="GLV293" s="224"/>
      <c r="GLW293" s="389"/>
      <c r="GLX293" s="389"/>
      <c r="GLY293" s="333"/>
      <c r="GLZ293" s="334"/>
      <c r="GMA293" s="389"/>
      <c r="GMB293" s="224"/>
      <c r="GMC293" s="224"/>
      <c r="GMD293" s="335"/>
      <c r="GME293" s="335"/>
      <c r="GMF293" s="224"/>
      <c r="GMG293" s="389"/>
      <c r="GMH293" s="389"/>
      <c r="GMI293" s="333"/>
      <c r="GMJ293" s="334"/>
      <c r="GMK293" s="389"/>
      <c r="GML293" s="224"/>
      <c r="GMM293" s="224"/>
      <c r="GMN293" s="335"/>
      <c r="GMO293" s="335"/>
      <c r="GMP293" s="224"/>
      <c r="GMQ293" s="389"/>
      <c r="GMR293" s="389"/>
      <c r="GMS293" s="333"/>
      <c r="GMT293" s="334"/>
      <c r="GMU293" s="389"/>
      <c r="GMV293" s="224"/>
      <c r="GMW293" s="224"/>
      <c r="GMX293" s="335"/>
      <c r="GMY293" s="335"/>
      <c r="GMZ293" s="224"/>
      <c r="GNA293" s="389"/>
      <c r="GNB293" s="389"/>
      <c r="GNC293" s="333"/>
      <c r="GND293" s="334"/>
      <c r="GNE293" s="389"/>
      <c r="GNF293" s="224"/>
      <c r="GNG293" s="224"/>
      <c r="GNH293" s="335"/>
      <c r="GNI293" s="335"/>
      <c r="GNJ293" s="224"/>
      <c r="GNK293" s="389"/>
      <c r="GNL293" s="389"/>
      <c r="GNM293" s="333"/>
      <c r="GNN293" s="334"/>
      <c r="GNO293" s="389"/>
      <c r="GNP293" s="224"/>
      <c r="GNQ293" s="224"/>
      <c r="GNR293" s="335"/>
      <c r="GNS293" s="335"/>
      <c r="GNT293" s="224"/>
      <c r="GNU293" s="389"/>
      <c r="GNV293" s="389"/>
      <c r="GNW293" s="333"/>
      <c r="GNX293" s="334"/>
      <c r="GNY293" s="389"/>
      <c r="GNZ293" s="224"/>
      <c r="GOA293" s="224"/>
      <c r="GOB293" s="335"/>
      <c r="GOC293" s="335"/>
      <c r="GOD293" s="224"/>
      <c r="GOE293" s="389"/>
      <c r="GOF293" s="389"/>
      <c r="GOG293" s="333"/>
      <c r="GOH293" s="334"/>
      <c r="GOI293" s="389"/>
      <c r="GOJ293" s="224"/>
      <c r="GOK293" s="224"/>
      <c r="GOL293" s="335"/>
      <c r="GOM293" s="335"/>
      <c r="GON293" s="224"/>
      <c r="GOO293" s="389"/>
      <c r="GOP293" s="389"/>
      <c r="GOQ293" s="333"/>
      <c r="GOR293" s="334"/>
      <c r="GOS293" s="389"/>
      <c r="GOT293" s="224"/>
      <c r="GOU293" s="224"/>
      <c r="GOV293" s="335"/>
      <c r="GOW293" s="335"/>
      <c r="GOX293" s="224"/>
      <c r="GOY293" s="389"/>
      <c r="GOZ293" s="389"/>
      <c r="GPA293" s="333"/>
      <c r="GPB293" s="334"/>
      <c r="GPC293" s="389"/>
      <c r="GPD293" s="224"/>
      <c r="GPE293" s="224"/>
      <c r="GPF293" s="335"/>
      <c r="GPG293" s="335"/>
      <c r="GPH293" s="224"/>
      <c r="GPI293" s="389"/>
      <c r="GPJ293" s="389"/>
      <c r="GPK293" s="333"/>
      <c r="GPL293" s="334"/>
      <c r="GPM293" s="389"/>
      <c r="GPN293" s="224"/>
      <c r="GPO293" s="224"/>
      <c r="GPP293" s="335"/>
      <c r="GPQ293" s="335"/>
      <c r="GPR293" s="224"/>
      <c r="GPS293" s="389"/>
      <c r="GPT293" s="389"/>
      <c r="GPU293" s="333"/>
      <c r="GPV293" s="334"/>
      <c r="GPW293" s="389"/>
      <c r="GPX293" s="224"/>
      <c r="GPY293" s="224"/>
      <c r="GPZ293" s="335"/>
      <c r="GQA293" s="335"/>
      <c r="GQB293" s="224"/>
      <c r="GQC293" s="389"/>
      <c r="GQD293" s="389"/>
      <c r="GQE293" s="333"/>
      <c r="GQF293" s="334"/>
      <c r="GQG293" s="389"/>
      <c r="GQH293" s="224"/>
      <c r="GQI293" s="224"/>
      <c r="GQJ293" s="335"/>
      <c r="GQK293" s="335"/>
      <c r="GQL293" s="224"/>
      <c r="GQM293" s="389"/>
      <c r="GQN293" s="389"/>
      <c r="GQO293" s="333"/>
      <c r="GQP293" s="334"/>
      <c r="GQQ293" s="389"/>
      <c r="GQR293" s="224"/>
      <c r="GQS293" s="224"/>
      <c r="GQT293" s="335"/>
      <c r="GQU293" s="335"/>
      <c r="GQV293" s="224"/>
      <c r="GQW293" s="389"/>
      <c r="GQX293" s="389"/>
      <c r="GQY293" s="333"/>
      <c r="GQZ293" s="334"/>
      <c r="GRA293" s="389"/>
      <c r="GRB293" s="224"/>
      <c r="GRC293" s="224"/>
      <c r="GRD293" s="335"/>
      <c r="GRE293" s="335"/>
      <c r="GRF293" s="224"/>
      <c r="GRG293" s="389"/>
      <c r="GRH293" s="389"/>
      <c r="GRI293" s="333"/>
      <c r="GRJ293" s="334"/>
      <c r="GRK293" s="389"/>
      <c r="GRL293" s="224"/>
      <c r="GRM293" s="224"/>
      <c r="GRN293" s="335"/>
      <c r="GRO293" s="335"/>
      <c r="GRP293" s="224"/>
      <c r="GRQ293" s="389"/>
      <c r="GRR293" s="389"/>
      <c r="GRS293" s="333"/>
      <c r="GRT293" s="334"/>
      <c r="GRU293" s="389"/>
      <c r="GRV293" s="224"/>
      <c r="GRW293" s="224"/>
      <c r="GRX293" s="335"/>
      <c r="GRY293" s="335"/>
      <c r="GRZ293" s="224"/>
      <c r="GSA293" s="389"/>
      <c r="GSB293" s="389"/>
      <c r="GSC293" s="333"/>
      <c r="GSD293" s="334"/>
      <c r="GSE293" s="389"/>
      <c r="GSF293" s="224"/>
      <c r="GSG293" s="224"/>
      <c r="GSH293" s="335"/>
      <c r="GSI293" s="335"/>
      <c r="GSJ293" s="224"/>
      <c r="GSK293" s="389"/>
      <c r="GSL293" s="389"/>
      <c r="GSM293" s="333"/>
      <c r="GSN293" s="334"/>
      <c r="GSO293" s="389"/>
      <c r="GSP293" s="224"/>
      <c r="GSQ293" s="224"/>
      <c r="GSR293" s="335"/>
      <c r="GSS293" s="335"/>
      <c r="GST293" s="224"/>
      <c r="GSU293" s="389"/>
      <c r="GSV293" s="389"/>
      <c r="GSW293" s="333"/>
      <c r="GSX293" s="334"/>
      <c r="GSY293" s="389"/>
      <c r="GSZ293" s="224"/>
      <c r="GTA293" s="224"/>
      <c r="GTB293" s="335"/>
      <c r="GTC293" s="335"/>
      <c r="GTD293" s="224"/>
      <c r="GTE293" s="389"/>
      <c r="GTF293" s="389"/>
      <c r="GTG293" s="333"/>
      <c r="GTH293" s="334"/>
      <c r="GTI293" s="389"/>
      <c r="GTJ293" s="224"/>
      <c r="GTK293" s="224"/>
      <c r="GTL293" s="335"/>
      <c r="GTM293" s="335"/>
      <c r="GTN293" s="224"/>
      <c r="GTO293" s="389"/>
      <c r="GTP293" s="389"/>
      <c r="GTQ293" s="333"/>
      <c r="GTR293" s="334"/>
      <c r="GTS293" s="389"/>
      <c r="GTT293" s="224"/>
      <c r="GTU293" s="224"/>
      <c r="GTV293" s="335"/>
      <c r="GTW293" s="335"/>
      <c r="GTX293" s="224"/>
      <c r="GTY293" s="389"/>
      <c r="GTZ293" s="389"/>
      <c r="GUA293" s="333"/>
      <c r="GUB293" s="334"/>
      <c r="GUC293" s="389"/>
      <c r="GUD293" s="224"/>
      <c r="GUE293" s="224"/>
      <c r="GUF293" s="335"/>
      <c r="GUG293" s="335"/>
      <c r="GUH293" s="224"/>
      <c r="GUI293" s="389"/>
      <c r="GUJ293" s="389"/>
      <c r="GUK293" s="333"/>
      <c r="GUL293" s="334"/>
      <c r="GUM293" s="389"/>
      <c r="GUN293" s="224"/>
      <c r="GUO293" s="224"/>
      <c r="GUP293" s="335"/>
      <c r="GUQ293" s="335"/>
      <c r="GUR293" s="224"/>
      <c r="GUS293" s="389"/>
      <c r="GUT293" s="389"/>
      <c r="GUU293" s="333"/>
      <c r="GUV293" s="334"/>
      <c r="GUW293" s="389"/>
      <c r="GUX293" s="224"/>
      <c r="GUY293" s="224"/>
      <c r="GUZ293" s="335"/>
      <c r="GVA293" s="335"/>
      <c r="GVB293" s="224"/>
      <c r="GVC293" s="389"/>
      <c r="GVD293" s="389"/>
      <c r="GVE293" s="333"/>
      <c r="GVF293" s="334"/>
      <c r="GVG293" s="389"/>
      <c r="GVH293" s="224"/>
      <c r="GVI293" s="224"/>
      <c r="GVJ293" s="335"/>
      <c r="GVK293" s="335"/>
      <c r="GVL293" s="224"/>
      <c r="GVM293" s="389"/>
      <c r="GVN293" s="389"/>
      <c r="GVO293" s="333"/>
      <c r="GVP293" s="334"/>
      <c r="GVQ293" s="389"/>
      <c r="GVR293" s="224"/>
      <c r="GVS293" s="224"/>
      <c r="GVT293" s="335"/>
      <c r="GVU293" s="335"/>
      <c r="GVV293" s="224"/>
      <c r="GVW293" s="389"/>
      <c r="GVX293" s="389"/>
      <c r="GVY293" s="333"/>
      <c r="GVZ293" s="334"/>
      <c r="GWA293" s="389"/>
      <c r="GWB293" s="224"/>
      <c r="GWC293" s="224"/>
      <c r="GWD293" s="335"/>
      <c r="GWE293" s="335"/>
      <c r="GWF293" s="224"/>
      <c r="GWG293" s="389"/>
      <c r="GWH293" s="389"/>
      <c r="GWI293" s="333"/>
      <c r="GWJ293" s="334"/>
      <c r="GWK293" s="389"/>
      <c r="GWL293" s="224"/>
      <c r="GWM293" s="224"/>
      <c r="GWN293" s="335"/>
      <c r="GWO293" s="335"/>
      <c r="GWP293" s="224"/>
      <c r="GWQ293" s="389"/>
      <c r="GWR293" s="389"/>
      <c r="GWS293" s="333"/>
      <c r="GWT293" s="334"/>
      <c r="GWU293" s="389"/>
      <c r="GWV293" s="224"/>
      <c r="GWW293" s="224"/>
      <c r="GWX293" s="335"/>
      <c r="GWY293" s="335"/>
      <c r="GWZ293" s="224"/>
      <c r="GXA293" s="389"/>
      <c r="GXB293" s="389"/>
      <c r="GXC293" s="333"/>
      <c r="GXD293" s="334"/>
      <c r="GXE293" s="389"/>
      <c r="GXF293" s="224"/>
      <c r="GXG293" s="224"/>
      <c r="GXH293" s="335"/>
      <c r="GXI293" s="335"/>
      <c r="GXJ293" s="224"/>
      <c r="GXK293" s="389"/>
      <c r="GXL293" s="389"/>
      <c r="GXM293" s="333"/>
      <c r="GXN293" s="334"/>
      <c r="GXO293" s="389"/>
      <c r="GXP293" s="224"/>
      <c r="GXQ293" s="224"/>
      <c r="GXR293" s="335"/>
      <c r="GXS293" s="335"/>
      <c r="GXT293" s="224"/>
      <c r="GXU293" s="389"/>
      <c r="GXV293" s="389"/>
      <c r="GXW293" s="333"/>
      <c r="GXX293" s="334"/>
      <c r="GXY293" s="389"/>
      <c r="GXZ293" s="224"/>
      <c r="GYA293" s="224"/>
      <c r="GYB293" s="335"/>
      <c r="GYC293" s="335"/>
      <c r="GYD293" s="224"/>
      <c r="GYE293" s="389"/>
      <c r="GYF293" s="389"/>
      <c r="GYG293" s="333"/>
      <c r="GYH293" s="334"/>
      <c r="GYI293" s="389"/>
      <c r="GYJ293" s="224"/>
      <c r="GYK293" s="224"/>
      <c r="GYL293" s="335"/>
      <c r="GYM293" s="335"/>
      <c r="GYN293" s="224"/>
      <c r="GYO293" s="389"/>
      <c r="GYP293" s="389"/>
      <c r="GYQ293" s="333"/>
      <c r="GYR293" s="334"/>
      <c r="GYS293" s="389"/>
      <c r="GYT293" s="224"/>
      <c r="GYU293" s="224"/>
      <c r="GYV293" s="335"/>
      <c r="GYW293" s="335"/>
      <c r="GYX293" s="224"/>
      <c r="GYY293" s="389"/>
      <c r="GYZ293" s="389"/>
      <c r="GZA293" s="333"/>
      <c r="GZB293" s="334"/>
      <c r="GZC293" s="389"/>
      <c r="GZD293" s="224"/>
      <c r="GZE293" s="224"/>
      <c r="GZF293" s="335"/>
      <c r="GZG293" s="335"/>
      <c r="GZH293" s="224"/>
      <c r="GZI293" s="389"/>
      <c r="GZJ293" s="389"/>
      <c r="GZK293" s="333"/>
      <c r="GZL293" s="334"/>
      <c r="GZM293" s="389"/>
      <c r="GZN293" s="224"/>
      <c r="GZO293" s="224"/>
      <c r="GZP293" s="335"/>
      <c r="GZQ293" s="335"/>
      <c r="GZR293" s="224"/>
      <c r="GZS293" s="389"/>
      <c r="GZT293" s="389"/>
      <c r="GZU293" s="333"/>
      <c r="GZV293" s="334"/>
      <c r="GZW293" s="389"/>
      <c r="GZX293" s="224"/>
      <c r="GZY293" s="224"/>
      <c r="GZZ293" s="335"/>
      <c r="HAA293" s="335"/>
      <c r="HAB293" s="224"/>
      <c r="HAC293" s="389"/>
      <c r="HAD293" s="389"/>
      <c r="HAE293" s="333"/>
      <c r="HAF293" s="334"/>
      <c r="HAG293" s="389"/>
      <c r="HAH293" s="224"/>
      <c r="HAI293" s="224"/>
      <c r="HAJ293" s="335"/>
      <c r="HAK293" s="335"/>
      <c r="HAL293" s="224"/>
      <c r="HAM293" s="389"/>
      <c r="HAN293" s="389"/>
      <c r="HAO293" s="333"/>
      <c r="HAP293" s="334"/>
      <c r="HAQ293" s="389"/>
      <c r="HAR293" s="224"/>
      <c r="HAS293" s="224"/>
      <c r="HAT293" s="335"/>
      <c r="HAU293" s="335"/>
      <c r="HAV293" s="224"/>
      <c r="HAW293" s="389"/>
      <c r="HAX293" s="389"/>
      <c r="HAY293" s="333"/>
      <c r="HAZ293" s="334"/>
      <c r="HBA293" s="389"/>
      <c r="HBB293" s="224"/>
      <c r="HBC293" s="224"/>
      <c r="HBD293" s="335"/>
      <c r="HBE293" s="335"/>
      <c r="HBF293" s="224"/>
      <c r="HBG293" s="389"/>
      <c r="HBH293" s="389"/>
      <c r="HBI293" s="333"/>
      <c r="HBJ293" s="334"/>
      <c r="HBK293" s="389"/>
      <c r="HBL293" s="224"/>
      <c r="HBM293" s="224"/>
      <c r="HBN293" s="335"/>
      <c r="HBO293" s="335"/>
      <c r="HBP293" s="224"/>
      <c r="HBQ293" s="389"/>
      <c r="HBR293" s="389"/>
      <c r="HBS293" s="333"/>
      <c r="HBT293" s="334"/>
      <c r="HBU293" s="389"/>
      <c r="HBV293" s="224"/>
      <c r="HBW293" s="224"/>
      <c r="HBX293" s="335"/>
      <c r="HBY293" s="335"/>
      <c r="HBZ293" s="224"/>
      <c r="HCA293" s="389"/>
      <c r="HCB293" s="389"/>
      <c r="HCC293" s="333"/>
      <c r="HCD293" s="334"/>
      <c r="HCE293" s="389"/>
      <c r="HCF293" s="224"/>
      <c r="HCG293" s="224"/>
      <c r="HCH293" s="335"/>
      <c r="HCI293" s="335"/>
      <c r="HCJ293" s="224"/>
      <c r="HCK293" s="389"/>
      <c r="HCL293" s="389"/>
      <c r="HCM293" s="333"/>
      <c r="HCN293" s="334"/>
      <c r="HCO293" s="389"/>
      <c r="HCP293" s="224"/>
      <c r="HCQ293" s="224"/>
      <c r="HCR293" s="335"/>
      <c r="HCS293" s="335"/>
      <c r="HCT293" s="224"/>
      <c r="HCU293" s="389"/>
      <c r="HCV293" s="389"/>
      <c r="HCW293" s="333"/>
      <c r="HCX293" s="334"/>
      <c r="HCY293" s="389"/>
      <c r="HCZ293" s="224"/>
      <c r="HDA293" s="224"/>
      <c r="HDB293" s="335"/>
      <c r="HDC293" s="335"/>
      <c r="HDD293" s="224"/>
      <c r="HDE293" s="389"/>
      <c r="HDF293" s="389"/>
      <c r="HDG293" s="333"/>
      <c r="HDH293" s="334"/>
      <c r="HDI293" s="389"/>
      <c r="HDJ293" s="224"/>
      <c r="HDK293" s="224"/>
      <c r="HDL293" s="335"/>
      <c r="HDM293" s="335"/>
      <c r="HDN293" s="224"/>
      <c r="HDO293" s="389"/>
      <c r="HDP293" s="389"/>
      <c r="HDQ293" s="333"/>
      <c r="HDR293" s="334"/>
      <c r="HDS293" s="389"/>
      <c r="HDT293" s="224"/>
      <c r="HDU293" s="224"/>
      <c r="HDV293" s="335"/>
      <c r="HDW293" s="335"/>
      <c r="HDX293" s="224"/>
      <c r="HDY293" s="389"/>
      <c r="HDZ293" s="389"/>
      <c r="HEA293" s="333"/>
      <c r="HEB293" s="334"/>
      <c r="HEC293" s="389"/>
      <c r="HED293" s="224"/>
      <c r="HEE293" s="224"/>
      <c r="HEF293" s="335"/>
      <c r="HEG293" s="335"/>
      <c r="HEH293" s="224"/>
      <c r="HEI293" s="389"/>
      <c r="HEJ293" s="389"/>
      <c r="HEK293" s="333"/>
      <c r="HEL293" s="334"/>
      <c r="HEM293" s="389"/>
      <c r="HEN293" s="224"/>
      <c r="HEO293" s="224"/>
      <c r="HEP293" s="335"/>
      <c r="HEQ293" s="335"/>
      <c r="HER293" s="224"/>
      <c r="HES293" s="389"/>
      <c r="HET293" s="389"/>
      <c r="HEU293" s="333"/>
      <c r="HEV293" s="334"/>
      <c r="HEW293" s="389"/>
      <c r="HEX293" s="224"/>
      <c r="HEY293" s="224"/>
      <c r="HEZ293" s="335"/>
      <c r="HFA293" s="335"/>
      <c r="HFB293" s="224"/>
      <c r="HFC293" s="389"/>
      <c r="HFD293" s="389"/>
      <c r="HFE293" s="333"/>
      <c r="HFF293" s="334"/>
      <c r="HFG293" s="389"/>
      <c r="HFH293" s="224"/>
      <c r="HFI293" s="224"/>
      <c r="HFJ293" s="335"/>
      <c r="HFK293" s="335"/>
      <c r="HFL293" s="224"/>
      <c r="HFM293" s="389"/>
      <c r="HFN293" s="389"/>
      <c r="HFO293" s="333"/>
      <c r="HFP293" s="334"/>
      <c r="HFQ293" s="389"/>
      <c r="HFR293" s="224"/>
      <c r="HFS293" s="224"/>
      <c r="HFT293" s="335"/>
      <c r="HFU293" s="335"/>
      <c r="HFV293" s="224"/>
      <c r="HFW293" s="389"/>
      <c r="HFX293" s="389"/>
      <c r="HFY293" s="333"/>
      <c r="HFZ293" s="334"/>
      <c r="HGA293" s="389"/>
      <c r="HGB293" s="224"/>
      <c r="HGC293" s="224"/>
      <c r="HGD293" s="335"/>
      <c r="HGE293" s="335"/>
      <c r="HGF293" s="224"/>
      <c r="HGG293" s="389"/>
      <c r="HGH293" s="389"/>
      <c r="HGI293" s="333"/>
      <c r="HGJ293" s="334"/>
      <c r="HGK293" s="389"/>
      <c r="HGL293" s="224"/>
      <c r="HGM293" s="224"/>
      <c r="HGN293" s="335"/>
      <c r="HGO293" s="335"/>
      <c r="HGP293" s="224"/>
      <c r="HGQ293" s="389"/>
      <c r="HGR293" s="389"/>
      <c r="HGS293" s="333"/>
      <c r="HGT293" s="334"/>
      <c r="HGU293" s="389"/>
      <c r="HGV293" s="224"/>
      <c r="HGW293" s="224"/>
      <c r="HGX293" s="335"/>
      <c r="HGY293" s="335"/>
      <c r="HGZ293" s="224"/>
      <c r="HHA293" s="389"/>
      <c r="HHB293" s="389"/>
      <c r="HHC293" s="333"/>
      <c r="HHD293" s="334"/>
      <c r="HHE293" s="389"/>
      <c r="HHF293" s="224"/>
      <c r="HHG293" s="224"/>
      <c r="HHH293" s="335"/>
      <c r="HHI293" s="335"/>
      <c r="HHJ293" s="224"/>
      <c r="HHK293" s="389"/>
      <c r="HHL293" s="389"/>
      <c r="HHM293" s="333"/>
      <c r="HHN293" s="334"/>
      <c r="HHO293" s="389"/>
      <c r="HHP293" s="224"/>
      <c r="HHQ293" s="224"/>
      <c r="HHR293" s="335"/>
      <c r="HHS293" s="335"/>
      <c r="HHT293" s="224"/>
      <c r="HHU293" s="389"/>
      <c r="HHV293" s="389"/>
      <c r="HHW293" s="333"/>
      <c r="HHX293" s="334"/>
      <c r="HHY293" s="389"/>
      <c r="HHZ293" s="224"/>
      <c r="HIA293" s="224"/>
      <c r="HIB293" s="335"/>
      <c r="HIC293" s="335"/>
      <c r="HID293" s="224"/>
      <c r="HIE293" s="389"/>
      <c r="HIF293" s="389"/>
      <c r="HIG293" s="333"/>
      <c r="HIH293" s="334"/>
      <c r="HII293" s="389"/>
      <c r="HIJ293" s="224"/>
      <c r="HIK293" s="224"/>
      <c r="HIL293" s="335"/>
      <c r="HIM293" s="335"/>
      <c r="HIN293" s="224"/>
      <c r="HIO293" s="389"/>
      <c r="HIP293" s="389"/>
      <c r="HIQ293" s="333"/>
      <c r="HIR293" s="334"/>
      <c r="HIS293" s="389"/>
      <c r="HIT293" s="224"/>
      <c r="HIU293" s="224"/>
      <c r="HIV293" s="335"/>
      <c r="HIW293" s="335"/>
      <c r="HIX293" s="224"/>
      <c r="HIY293" s="389"/>
      <c r="HIZ293" s="389"/>
      <c r="HJA293" s="333"/>
      <c r="HJB293" s="334"/>
      <c r="HJC293" s="389"/>
      <c r="HJD293" s="224"/>
      <c r="HJE293" s="224"/>
      <c r="HJF293" s="335"/>
      <c r="HJG293" s="335"/>
      <c r="HJH293" s="224"/>
      <c r="HJI293" s="389"/>
      <c r="HJJ293" s="389"/>
      <c r="HJK293" s="333"/>
      <c r="HJL293" s="334"/>
      <c r="HJM293" s="389"/>
      <c r="HJN293" s="224"/>
      <c r="HJO293" s="224"/>
      <c r="HJP293" s="335"/>
      <c r="HJQ293" s="335"/>
      <c r="HJR293" s="224"/>
      <c r="HJS293" s="389"/>
      <c r="HJT293" s="389"/>
      <c r="HJU293" s="333"/>
      <c r="HJV293" s="334"/>
      <c r="HJW293" s="389"/>
      <c r="HJX293" s="224"/>
      <c r="HJY293" s="224"/>
      <c r="HJZ293" s="335"/>
      <c r="HKA293" s="335"/>
      <c r="HKB293" s="224"/>
      <c r="HKC293" s="389"/>
      <c r="HKD293" s="389"/>
      <c r="HKE293" s="333"/>
      <c r="HKF293" s="334"/>
      <c r="HKG293" s="389"/>
      <c r="HKH293" s="224"/>
      <c r="HKI293" s="224"/>
      <c r="HKJ293" s="335"/>
      <c r="HKK293" s="335"/>
      <c r="HKL293" s="224"/>
      <c r="HKM293" s="389"/>
      <c r="HKN293" s="389"/>
      <c r="HKO293" s="333"/>
      <c r="HKP293" s="334"/>
      <c r="HKQ293" s="389"/>
      <c r="HKR293" s="224"/>
      <c r="HKS293" s="224"/>
      <c r="HKT293" s="335"/>
      <c r="HKU293" s="335"/>
      <c r="HKV293" s="224"/>
      <c r="HKW293" s="389"/>
      <c r="HKX293" s="389"/>
      <c r="HKY293" s="333"/>
      <c r="HKZ293" s="334"/>
      <c r="HLA293" s="389"/>
      <c r="HLB293" s="224"/>
      <c r="HLC293" s="224"/>
      <c r="HLD293" s="335"/>
      <c r="HLE293" s="335"/>
      <c r="HLF293" s="224"/>
      <c r="HLG293" s="389"/>
      <c r="HLH293" s="389"/>
      <c r="HLI293" s="333"/>
      <c r="HLJ293" s="334"/>
      <c r="HLK293" s="389"/>
      <c r="HLL293" s="224"/>
      <c r="HLM293" s="224"/>
      <c r="HLN293" s="335"/>
      <c r="HLO293" s="335"/>
      <c r="HLP293" s="224"/>
      <c r="HLQ293" s="389"/>
      <c r="HLR293" s="389"/>
      <c r="HLS293" s="333"/>
      <c r="HLT293" s="334"/>
      <c r="HLU293" s="389"/>
      <c r="HLV293" s="224"/>
      <c r="HLW293" s="224"/>
      <c r="HLX293" s="335"/>
      <c r="HLY293" s="335"/>
      <c r="HLZ293" s="224"/>
      <c r="HMA293" s="389"/>
      <c r="HMB293" s="389"/>
      <c r="HMC293" s="333"/>
      <c r="HMD293" s="334"/>
      <c r="HME293" s="389"/>
      <c r="HMF293" s="224"/>
      <c r="HMG293" s="224"/>
      <c r="HMH293" s="335"/>
      <c r="HMI293" s="335"/>
      <c r="HMJ293" s="224"/>
      <c r="HMK293" s="389"/>
      <c r="HML293" s="389"/>
      <c r="HMM293" s="333"/>
      <c r="HMN293" s="334"/>
      <c r="HMO293" s="389"/>
      <c r="HMP293" s="224"/>
      <c r="HMQ293" s="224"/>
      <c r="HMR293" s="335"/>
      <c r="HMS293" s="335"/>
      <c r="HMT293" s="224"/>
      <c r="HMU293" s="389"/>
      <c r="HMV293" s="389"/>
      <c r="HMW293" s="333"/>
      <c r="HMX293" s="334"/>
      <c r="HMY293" s="389"/>
      <c r="HMZ293" s="224"/>
      <c r="HNA293" s="224"/>
      <c r="HNB293" s="335"/>
      <c r="HNC293" s="335"/>
      <c r="HND293" s="224"/>
      <c r="HNE293" s="389"/>
      <c r="HNF293" s="389"/>
      <c r="HNG293" s="333"/>
      <c r="HNH293" s="334"/>
      <c r="HNI293" s="389"/>
      <c r="HNJ293" s="224"/>
      <c r="HNK293" s="224"/>
      <c r="HNL293" s="335"/>
      <c r="HNM293" s="335"/>
      <c r="HNN293" s="224"/>
      <c r="HNO293" s="389"/>
      <c r="HNP293" s="389"/>
      <c r="HNQ293" s="333"/>
      <c r="HNR293" s="334"/>
      <c r="HNS293" s="389"/>
      <c r="HNT293" s="224"/>
      <c r="HNU293" s="224"/>
      <c r="HNV293" s="335"/>
      <c r="HNW293" s="335"/>
      <c r="HNX293" s="224"/>
      <c r="HNY293" s="389"/>
      <c r="HNZ293" s="389"/>
      <c r="HOA293" s="333"/>
      <c r="HOB293" s="334"/>
      <c r="HOC293" s="389"/>
      <c r="HOD293" s="224"/>
      <c r="HOE293" s="224"/>
      <c r="HOF293" s="335"/>
      <c r="HOG293" s="335"/>
      <c r="HOH293" s="224"/>
      <c r="HOI293" s="389"/>
      <c r="HOJ293" s="389"/>
      <c r="HOK293" s="333"/>
      <c r="HOL293" s="334"/>
      <c r="HOM293" s="389"/>
      <c r="HON293" s="224"/>
      <c r="HOO293" s="224"/>
      <c r="HOP293" s="335"/>
      <c r="HOQ293" s="335"/>
      <c r="HOR293" s="224"/>
      <c r="HOS293" s="389"/>
      <c r="HOT293" s="389"/>
      <c r="HOU293" s="333"/>
      <c r="HOV293" s="334"/>
      <c r="HOW293" s="389"/>
      <c r="HOX293" s="224"/>
      <c r="HOY293" s="224"/>
      <c r="HOZ293" s="335"/>
      <c r="HPA293" s="335"/>
      <c r="HPB293" s="224"/>
      <c r="HPC293" s="389"/>
      <c r="HPD293" s="389"/>
      <c r="HPE293" s="333"/>
      <c r="HPF293" s="334"/>
      <c r="HPG293" s="389"/>
      <c r="HPH293" s="224"/>
      <c r="HPI293" s="224"/>
      <c r="HPJ293" s="335"/>
      <c r="HPK293" s="335"/>
      <c r="HPL293" s="224"/>
      <c r="HPM293" s="389"/>
      <c r="HPN293" s="389"/>
      <c r="HPO293" s="333"/>
      <c r="HPP293" s="334"/>
      <c r="HPQ293" s="389"/>
      <c r="HPR293" s="224"/>
      <c r="HPS293" s="224"/>
      <c r="HPT293" s="335"/>
      <c r="HPU293" s="335"/>
      <c r="HPV293" s="224"/>
      <c r="HPW293" s="389"/>
      <c r="HPX293" s="389"/>
      <c r="HPY293" s="333"/>
      <c r="HPZ293" s="334"/>
      <c r="HQA293" s="389"/>
      <c r="HQB293" s="224"/>
      <c r="HQC293" s="224"/>
      <c r="HQD293" s="335"/>
      <c r="HQE293" s="335"/>
      <c r="HQF293" s="224"/>
      <c r="HQG293" s="389"/>
      <c r="HQH293" s="389"/>
      <c r="HQI293" s="333"/>
      <c r="HQJ293" s="334"/>
      <c r="HQK293" s="389"/>
      <c r="HQL293" s="224"/>
      <c r="HQM293" s="224"/>
      <c r="HQN293" s="335"/>
      <c r="HQO293" s="335"/>
      <c r="HQP293" s="224"/>
      <c r="HQQ293" s="389"/>
      <c r="HQR293" s="389"/>
      <c r="HQS293" s="333"/>
      <c r="HQT293" s="334"/>
      <c r="HQU293" s="389"/>
      <c r="HQV293" s="224"/>
      <c r="HQW293" s="224"/>
      <c r="HQX293" s="335"/>
      <c r="HQY293" s="335"/>
      <c r="HQZ293" s="224"/>
      <c r="HRA293" s="389"/>
      <c r="HRB293" s="389"/>
      <c r="HRC293" s="333"/>
      <c r="HRD293" s="334"/>
      <c r="HRE293" s="389"/>
      <c r="HRF293" s="224"/>
      <c r="HRG293" s="224"/>
      <c r="HRH293" s="335"/>
      <c r="HRI293" s="335"/>
      <c r="HRJ293" s="224"/>
      <c r="HRK293" s="389"/>
      <c r="HRL293" s="389"/>
      <c r="HRM293" s="333"/>
      <c r="HRN293" s="334"/>
      <c r="HRO293" s="389"/>
      <c r="HRP293" s="224"/>
      <c r="HRQ293" s="224"/>
      <c r="HRR293" s="335"/>
      <c r="HRS293" s="335"/>
      <c r="HRT293" s="224"/>
      <c r="HRU293" s="389"/>
      <c r="HRV293" s="389"/>
      <c r="HRW293" s="333"/>
      <c r="HRX293" s="334"/>
      <c r="HRY293" s="389"/>
      <c r="HRZ293" s="224"/>
      <c r="HSA293" s="224"/>
      <c r="HSB293" s="335"/>
      <c r="HSC293" s="335"/>
      <c r="HSD293" s="224"/>
      <c r="HSE293" s="389"/>
      <c r="HSF293" s="389"/>
      <c r="HSG293" s="333"/>
      <c r="HSH293" s="334"/>
      <c r="HSI293" s="389"/>
      <c r="HSJ293" s="224"/>
      <c r="HSK293" s="224"/>
      <c r="HSL293" s="335"/>
      <c r="HSM293" s="335"/>
      <c r="HSN293" s="224"/>
      <c r="HSO293" s="389"/>
      <c r="HSP293" s="389"/>
      <c r="HSQ293" s="333"/>
      <c r="HSR293" s="334"/>
      <c r="HSS293" s="389"/>
      <c r="HST293" s="224"/>
      <c r="HSU293" s="224"/>
      <c r="HSV293" s="335"/>
      <c r="HSW293" s="335"/>
      <c r="HSX293" s="224"/>
      <c r="HSY293" s="389"/>
      <c r="HSZ293" s="389"/>
      <c r="HTA293" s="333"/>
      <c r="HTB293" s="334"/>
      <c r="HTC293" s="389"/>
      <c r="HTD293" s="224"/>
      <c r="HTE293" s="224"/>
      <c r="HTF293" s="335"/>
      <c r="HTG293" s="335"/>
      <c r="HTH293" s="224"/>
      <c r="HTI293" s="389"/>
      <c r="HTJ293" s="389"/>
      <c r="HTK293" s="333"/>
      <c r="HTL293" s="334"/>
      <c r="HTM293" s="389"/>
      <c r="HTN293" s="224"/>
      <c r="HTO293" s="224"/>
      <c r="HTP293" s="335"/>
      <c r="HTQ293" s="335"/>
      <c r="HTR293" s="224"/>
      <c r="HTS293" s="389"/>
      <c r="HTT293" s="389"/>
      <c r="HTU293" s="333"/>
      <c r="HTV293" s="334"/>
      <c r="HTW293" s="389"/>
      <c r="HTX293" s="224"/>
      <c r="HTY293" s="224"/>
      <c r="HTZ293" s="335"/>
      <c r="HUA293" s="335"/>
      <c r="HUB293" s="224"/>
      <c r="HUC293" s="389"/>
      <c r="HUD293" s="389"/>
      <c r="HUE293" s="333"/>
      <c r="HUF293" s="334"/>
      <c r="HUG293" s="389"/>
      <c r="HUH293" s="224"/>
      <c r="HUI293" s="224"/>
      <c r="HUJ293" s="335"/>
      <c r="HUK293" s="335"/>
      <c r="HUL293" s="224"/>
      <c r="HUM293" s="389"/>
      <c r="HUN293" s="389"/>
      <c r="HUO293" s="333"/>
      <c r="HUP293" s="334"/>
      <c r="HUQ293" s="389"/>
      <c r="HUR293" s="224"/>
      <c r="HUS293" s="224"/>
      <c r="HUT293" s="335"/>
      <c r="HUU293" s="335"/>
      <c r="HUV293" s="224"/>
      <c r="HUW293" s="389"/>
      <c r="HUX293" s="389"/>
      <c r="HUY293" s="333"/>
      <c r="HUZ293" s="334"/>
      <c r="HVA293" s="389"/>
      <c r="HVB293" s="224"/>
      <c r="HVC293" s="224"/>
      <c r="HVD293" s="335"/>
      <c r="HVE293" s="335"/>
      <c r="HVF293" s="224"/>
      <c r="HVG293" s="389"/>
      <c r="HVH293" s="389"/>
      <c r="HVI293" s="333"/>
      <c r="HVJ293" s="334"/>
      <c r="HVK293" s="389"/>
      <c r="HVL293" s="224"/>
      <c r="HVM293" s="224"/>
      <c r="HVN293" s="335"/>
      <c r="HVO293" s="335"/>
      <c r="HVP293" s="224"/>
      <c r="HVQ293" s="389"/>
      <c r="HVR293" s="389"/>
      <c r="HVS293" s="333"/>
      <c r="HVT293" s="334"/>
      <c r="HVU293" s="389"/>
      <c r="HVV293" s="224"/>
      <c r="HVW293" s="224"/>
      <c r="HVX293" s="335"/>
      <c r="HVY293" s="335"/>
      <c r="HVZ293" s="224"/>
      <c r="HWA293" s="389"/>
      <c r="HWB293" s="389"/>
      <c r="HWC293" s="333"/>
      <c r="HWD293" s="334"/>
      <c r="HWE293" s="389"/>
      <c r="HWF293" s="224"/>
      <c r="HWG293" s="224"/>
      <c r="HWH293" s="335"/>
      <c r="HWI293" s="335"/>
      <c r="HWJ293" s="224"/>
      <c r="HWK293" s="389"/>
      <c r="HWL293" s="389"/>
      <c r="HWM293" s="333"/>
      <c r="HWN293" s="334"/>
      <c r="HWO293" s="389"/>
      <c r="HWP293" s="224"/>
      <c r="HWQ293" s="224"/>
      <c r="HWR293" s="335"/>
      <c r="HWS293" s="335"/>
      <c r="HWT293" s="224"/>
      <c r="HWU293" s="389"/>
      <c r="HWV293" s="389"/>
      <c r="HWW293" s="333"/>
      <c r="HWX293" s="334"/>
      <c r="HWY293" s="389"/>
      <c r="HWZ293" s="224"/>
      <c r="HXA293" s="224"/>
      <c r="HXB293" s="335"/>
      <c r="HXC293" s="335"/>
      <c r="HXD293" s="224"/>
      <c r="HXE293" s="389"/>
      <c r="HXF293" s="389"/>
      <c r="HXG293" s="333"/>
      <c r="HXH293" s="334"/>
      <c r="HXI293" s="389"/>
      <c r="HXJ293" s="224"/>
      <c r="HXK293" s="224"/>
      <c r="HXL293" s="335"/>
      <c r="HXM293" s="335"/>
      <c r="HXN293" s="224"/>
      <c r="HXO293" s="389"/>
      <c r="HXP293" s="389"/>
      <c r="HXQ293" s="333"/>
      <c r="HXR293" s="334"/>
      <c r="HXS293" s="389"/>
      <c r="HXT293" s="224"/>
      <c r="HXU293" s="224"/>
      <c r="HXV293" s="335"/>
      <c r="HXW293" s="335"/>
      <c r="HXX293" s="224"/>
      <c r="HXY293" s="389"/>
      <c r="HXZ293" s="389"/>
      <c r="HYA293" s="333"/>
      <c r="HYB293" s="334"/>
      <c r="HYC293" s="389"/>
      <c r="HYD293" s="224"/>
      <c r="HYE293" s="224"/>
      <c r="HYF293" s="335"/>
      <c r="HYG293" s="335"/>
      <c r="HYH293" s="224"/>
      <c r="HYI293" s="389"/>
      <c r="HYJ293" s="389"/>
      <c r="HYK293" s="333"/>
      <c r="HYL293" s="334"/>
      <c r="HYM293" s="389"/>
      <c r="HYN293" s="224"/>
      <c r="HYO293" s="224"/>
      <c r="HYP293" s="335"/>
      <c r="HYQ293" s="335"/>
      <c r="HYR293" s="224"/>
      <c r="HYS293" s="389"/>
      <c r="HYT293" s="389"/>
      <c r="HYU293" s="333"/>
      <c r="HYV293" s="334"/>
      <c r="HYW293" s="389"/>
      <c r="HYX293" s="224"/>
      <c r="HYY293" s="224"/>
      <c r="HYZ293" s="335"/>
      <c r="HZA293" s="335"/>
      <c r="HZB293" s="224"/>
      <c r="HZC293" s="389"/>
      <c r="HZD293" s="389"/>
      <c r="HZE293" s="333"/>
      <c r="HZF293" s="334"/>
      <c r="HZG293" s="389"/>
      <c r="HZH293" s="224"/>
      <c r="HZI293" s="224"/>
      <c r="HZJ293" s="335"/>
      <c r="HZK293" s="335"/>
      <c r="HZL293" s="224"/>
      <c r="HZM293" s="389"/>
      <c r="HZN293" s="389"/>
      <c r="HZO293" s="333"/>
      <c r="HZP293" s="334"/>
      <c r="HZQ293" s="389"/>
      <c r="HZR293" s="224"/>
      <c r="HZS293" s="224"/>
      <c r="HZT293" s="335"/>
      <c r="HZU293" s="335"/>
      <c r="HZV293" s="224"/>
      <c r="HZW293" s="389"/>
      <c r="HZX293" s="389"/>
      <c r="HZY293" s="333"/>
      <c r="HZZ293" s="334"/>
      <c r="IAA293" s="389"/>
      <c r="IAB293" s="224"/>
      <c r="IAC293" s="224"/>
      <c r="IAD293" s="335"/>
      <c r="IAE293" s="335"/>
      <c r="IAF293" s="224"/>
      <c r="IAG293" s="389"/>
      <c r="IAH293" s="389"/>
      <c r="IAI293" s="333"/>
      <c r="IAJ293" s="334"/>
      <c r="IAK293" s="389"/>
      <c r="IAL293" s="224"/>
      <c r="IAM293" s="224"/>
      <c r="IAN293" s="335"/>
      <c r="IAO293" s="335"/>
      <c r="IAP293" s="224"/>
      <c r="IAQ293" s="389"/>
      <c r="IAR293" s="389"/>
      <c r="IAS293" s="333"/>
      <c r="IAT293" s="334"/>
      <c r="IAU293" s="389"/>
      <c r="IAV293" s="224"/>
      <c r="IAW293" s="224"/>
      <c r="IAX293" s="335"/>
      <c r="IAY293" s="335"/>
      <c r="IAZ293" s="224"/>
      <c r="IBA293" s="389"/>
      <c r="IBB293" s="389"/>
      <c r="IBC293" s="333"/>
      <c r="IBD293" s="334"/>
      <c r="IBE293" s="389"/>
      <c r="IBF293" s="224"/>
      <c r="IBG293" s="224"/>
      <c r="IBH293" s="335"/>
      <c r="IBI293" s="335"/>
      <c r="IBJ293" s="224"/>
      <c r="IBK293" s="389"/>
      <c r="IBL293" s="389"/>
      <c r="IBM293" s="333"/>
      <c r="IBN293" s="334"/>
      <c r="IBO293" s="389"/>
      <c r="IBP293" s="224"/>
      <c r="IBQ293" s="224"/>
      <c r="IBR293" s="335"/>
      <c r="IBS293" s="335"/>
      <c r="IBT293" s="224"/>
      <c r="IBU293" s="389"/>
      <c r="IBV293" s="389"/>
      <c r="IBW293" s="333"/>
      <c r="IBX293" s="334"/>
      <c r="IBY293" s="389"/>
      <c r="IBZ293" s="224"/>
      <c r="ICA293" s="224"/>
      <c r="ICB293" s="335"/>
      <c r="ICC293" s="335"/>
      <c r="ICD293" s="224"/>
      <c r="ICE293" s="389"/>
      <c r="ICF293" s="389"/>
      <c r="ICG293" s="333"/>
      <c r="ICH293" s="334"/>
      <c r="ICI293" s="389"/>
      <c r="ICJ293" s="224"/>
      <c r="ICK293" s="224"/>
      <c r="ICL293" s="335"/>
      <c r="ICM293" s="335"/>
      <c r="ICN293" s="224"/>
      <c r="ICO293" s="389"/>
      <c r="ICP293" s="389"/>
      <c r="ICQ293" s="333"/>
      <c r="ICR293" s="334"/>
      <c r="ICS293" s="389"/>
      <c r="ICT293" s="224"/>
      <c r="ICU293" s="224"/>
      <c r="ICV293" s="335"/>
      <c r="ICW293" s="335"/>
      <c r="ICX293" s="224"/>
      <c r="ICY293" s="389"/>
      <c r="ICZ293" s="389"/>
      <c r="IDA293" s="333"/>
      <c r="IDB293" s="334"/>
      <c r="IDC293" s="389"/>
      <c r="IDD293" s="224"/>
      <c r="IDE293" s="224"/>
      <c r="IDF293" s="335"/>
      <c r="IDG293" s="335"/>
      <c r="IDH293" s="224"/>
      <c r="IDI293" s="389"/>
      <c r="IDJ293" s="389"/>
      <c r="IDK293" s="333"/>
      <c r="IDL293" s="334"/>
      <c r="IDM293" s="389"/>
      <c r="IDN293" s="224"/>
      <c r="IDO293" s="224"/>
      <c r="IDP293" s="335"/>
      <c r="IDQ293" s="335"/>
      <c r="IDR293" s="224"/>
      <c r="IDS293" s="389"/>
      <c r="IDT293" s="389"/>
      <c r="IDU293" s="333"/>
      <c r="IDV293" s="334"/>
      <c r="IDW293" s="389"/>
      <c r="IDX293" s="224"/>
      <c r="IDY293" s="224"/>
      <c r="IDZ293" s="335"/>
      <c r="IEA293" s="335"/>
      <c r="IEB293" s="224"/>
      <c r="IEC293" s="389"/>
      <c r="IED293" s="389"/>
      <c r="IEE293" s="333"/>
      <c r="IEF293" s="334"/>
      <c r="IEG293" s="389"/>
      <c r="IEH293" s="224"/>
      <c r="IEI293" s="224"/>
      <c r="IEJ293" s="335"/>
      <c r="IEK293" s="335"/>
      <c r="IEL293" s="224"/>
      <c r="IEM293" s="389"/>
      <c r="IEN293" s="389"/>
      <c r="IEO293" s="333"/>
      <c r="IEP293" s="334"/>
      <c r="IEQ293" s="389"/>
      <c r="IER293" s="224"/>
      <c r="IES293" s="224"/>
      <c r="IET293" s="335"/>
      <c r="IEU293" s="335"/>
      <c r="IEV293" s="224"/>
      <c r="IEW293" s="389"/>
      <c r="IEX293" s="389"/>
      <c r="IEY293" s="333"/>
      <c r="IEZ293" s="334"/>
      <c r="IFA293" s="389"/>
      <c r="IFB293" s="224"/>
      <c r="IFC293" s="224"/>
      <c r="IFD293" s="335"/>
      <c r="IFE293" s="335"/>
      <c r="IFF293" s="224"/>
      <c r="IFG293" s="389"/>
      <c r="IFH293" s="389"/>
      <c r="IFI293" s="333"/>
      <c r="IFJ293" s="334"/>
      <c r="IFK293" s="389"/>
      <c r="IFL293" s="224"/>
      <c r="IFM293" s="224"/>
      <c r="IFN293" s="335"/>
      <c r="IFO293" s="335"/>
      <c r="IFP293" s="224"/>
      <c r="IFQ293" s="389"/>
      <c r="IFR293" s="389"/>
      <c r="IFS293" s="333"/>
      <c r="IFT293" s="334"/>
      <c r="IFU293" s="389"/>
      <c r="IFV293" s="224"/>
      <c r="IFW293" s="224"/>
      <c r="IFX293" s="335"/>
      <c r="IFY293" s="335"/>
      <c r="IFZ293" s="224"/>
      <c r="IGA293" s="389"/>
      <c r="IGB293" s="389"/>
      <c r="IGC293" s="333"/>
      <c r="IGD293" s="334"/>
      <c r="IGE293" s="389"/>
      <c r="IGF293" s="224"/>
      <c r="IGG293" s="224"/>
      <c r="IGH293" s="335"/>
      <c r="IGI293" s="335"/>
      <c r="IGJ293" s="224"/>
      <c r="IGK293" s="389"/>
      <c r="IGL293" s="389"/>
      <c r="IGM293" s="333"/>
      <c r="IGN293" s="334"/>
      <c r="IGO293" s="389"/>
      <c r="IGP293" s="224"/>
      <c r="IGQ293" s="224"/>
      <c r="IGR293" s="335"/>
      <c r="IGS293" s="335"/>
      <c r="IGT293" s="224"/>
      <c r="IGU293" s="389"/>
      <c r="IGV293" s="389"/>
      <c r="IGW293" s="333"/>
      <c r="IGX293" s="334"/>
      <c r="IGY293" s="389"/>
      <c r="IGZ293" s="224"/>
      <c r="IHA293" s="224"/>
      <c r="IHB293" s="335"/>
      <c r="IHC293" s="335"/>
      <c r="IHD293" s="224"/>
      <c r="IHE293" s="389"/>
      <c r="IHF293" s="389"/>
      <c r="IHG293" s="333"/>
      <c r="IHH293" s="334"/>
      <c r="IHI293" s="389"/>
      <c r="IHJ293" s="224"/>
      <c r="IHK293" s="224"/>
      <c r="IHL293" s="335"/>
      <c r="IHM293" s="335"/>
      <c r="IHN293" s="224"/>
      <c r="IHO293" s="389"/>
      <c r="IHP293" s="389"/>
      <c r="IHQ293" s="333"/>
      <c r="IHR293" s="334"/>
      <c r="IHS293" s="389"/>
      <c r="IHT293" s="224"/>
      <c r="IHU293" s="224"/>
      <c r="IHV293" s="335"/>
      <c r="IHW293" s="335"/>
      <c r="IHX293" s="224"/>
      <c r="IHY293" s="389"/>
      <c r="IHZ293" s="389"/>
      <c r="IIA293" s="333"/>
      <c r="IIB293" s="334"/>
      <c r="IIC293" s="389"/>
      <c r="IID293" s="224"/>
      <c r="IIE293" s="224"/>
      <c r="IIF293" s="335"/>
      <c r="IIG293" s="335"/>
      <c r="IIH293" s="224"/>
      <c r="III293" s="389"/>
      <c r="IIJ293" s="389"/>
      <c r="IIK293" s="333"/>
      <c r="IIL293" s="334"/>
      <c r="IIM293" s="389"/>
      <c r="IIN293" s="224"/>
      <c r="IIO293" s="224"/>
      <c r="IIP293" s="335"/>
      <c r="IIQ293" s="335"/>
      <c r="IIR293" s="224"/>
      <c r="IIS293" s="389"/>
      <c r="IIT293" s="389"/>
      <c r="IIU293" s="333"/>
      <c r="IIV293" s="334"/>
      <c r="IIW293" s="389"/>
      <c r="IIX293" s="224"/>
      <c r="IIY293" s="224"/>
      <c r="IIZ293" s="335"/>
      <c r="IJA293" s="335"/>
      <c r="IJB293" s="224"/>
      <c r="IJC293" s="389"/>
      <c r="IJD293" s="389"/>
      <c r="IJE293" s="333"/>
      <c r="IJF293" s="334"/>
      <c r="IJG293" s="389"/>
      <c r="IJH293" s="224"/>
      <c r="IJI293" s="224"/>
      <c r="IJJ293" s="335"/>
      <c r="IJK293" s="335"/>
      <c r="IJL293" s="224"/>
      <c r="IJM293" s="389"/>
      <c r="IJN293" s="389"/>
      <c r="IJO293" s="333"/>
      <c r="IJP293" s="334"/>
      <c r="IJQ293" s="389"/>
      <c r="IJR293" s="224"/>
      <c r="IJS293" s="224"/>
      <c r="IJT293" s="335"/>
      <c r="IJU293" s="335"/>
      <c r="IJV293" s="224"/>
      <c r="IJW293" s="389"/>
      <c r="IJX293" s="389"/>
      <c r="IJY293" s="333"/>
      <c r="IJZ293" s="334"/>
      <c r="IKA293" s="389"/>
      <c r="IKB293" s="224"/>
      <c r="IKC293" s="224"/>
      <c r="IKD293" s="335"/>
      <c r="IKE293" s="335"/>
      <c r="IKF293" s="224"/>
      <c r="IKG293" s="389"/>
      <c r="IKH293" s="389"/>
      <c r="IKI293" s="333"/>
      <c r="IKJ293" s="334"/>
      <c r="IKK293" s="389"/>
      <c r="IKL293" s="224"/>
      <c r="IKM293" s="224"/>
      <c r="IKN293" s="335"/>
      <c r="IKO293" s="335"/>
      <c r="IKP293" s="224"/>
      <c r="IKQ293" s="389"/>
      <c r="IKR293" s="389"/>
      <c r="IKS293" s="333"/>
      <c r="IKT293" s="334"/>
      <c r="IKU293" s="389"/>
      <c r="IKV293" s="224"/>
      <c r="IKW293" s="224"/>
      <c r="IKX293" s="335"/>
      <c r="IKY293" s="335"/>
      <c r="IKZ293" s="224"/>
      <c r="ILA293" s="389"/>
      <c r="ILB293" s="389"/>
      <c r="ILC293" s="333"/>
      <c r="ILD293" s="334"/>
      <c r="ILE293" s="389"/>
      <c r="ILF293" s="224"/>
      <c r="ILG293" s="224"/>
      <c r="ILH293" s="335"/>
      <c r="ILI293" s="335"/>
      <c r="ILJ293" s="224"/>
      <c r="ILK293" s="389"/>
      <c r="ILL293" s="389"/>
      <c r="ILM293" s="333"/>
      <c r="ILN293" s="334"/>
      <c r="ILO293" s="389"/>
      <c r="ILP293" s="224"/>
      <c r="ILQ293" s="224"/>
      <c r="ILR293" s="335"/>
      <c r="ILS293" s="335"/>
      <c r="ILT293" s="224"/>
      <c r="ILU293" s="389"/>
      <c r="ILV293" s="389"/>
      <c r="ILW293" s="333"/>
      <c r="ILX293" s="334"/>
      <c r="ILY293" s="389"/>
      <c r="ILZ293" s="224"/>
      <c r="IMA293" s="224"/>
      <c r="IMB293" s="335"/>
      <c r="IMC293" s="335"/>
      <c r="IMD293" s="224"/>
      <c r="IME293" s="389"/>
      <c r="IMF293" s="389"/>
      <c r="IMG293" s="333"/>
      <c r="IMH293" s="334"/>
      <c r="IMI293" s="389"/>
      <c r="IMJ293" s="224"/>
      <c r="IMK293" s="224"/>
      <c r="IML293" s="335"/>
      <c r="IMM293" s="335"/>
      <c r="IMN293" s="224"/>
      <c r="IMO293" s="389"/>
      <c r="IMP293" s="389"/>
      <c r="IMQ293" s="333"/>
      <c r="IMR293" s="334"/>
      <c r="IMS293" s="389"/>
      <c r="IMT293" s="224"/>
      <c r="IMU293" s="224"/>
      <c r="IMV293" s="335"/>
      <c r="IMW293" s="335"/>
      <c r="IMX293" s="224"/>
      <c r="IMY293" s="389"/>
      <c r="IMZ293" s="389"/>
      <c r="INA293" s="333"/>
      <c r="INB293" s="334"/>
      <c r="INC293" s="389"/>
      <c r="IND293" s="224"/>
      <c r="INE293" s="224"/>
      <c r="INF293" s="335"/>
      <c r="ING293" s="335"/>
      <c r="INH293" s="224"/>
      <c r="INI293" s="389"/>
      <c r="INJ293" s="389"/>
      <c r="INK293" s="333"/>
      <c r="INL293" s="334"/>
      <c r="INM293" s="389"/>
      <c r="INN293" s="224"/>
      <c r="INO293" s="224"/>
      <c r="INP293" s="335"/>
      <c r="INQ293" s="335"/>
      <c r="INR293" s="224"/>
      <c r="INS293" s="389"/>
      <c r="INT293" s="389"/>
      <c r="INU293" s="333"/>
      <c r="INV293" s="334"/>
      <c r="INW293" s="389"/>
      <c r="INX293" s="224"/>
      <c r="INY293" s="224"/>
      <c r="INZ293" s="335"/>
      <c r="IOA293" s="335"/>
      <c r="IOB293" s="224"/>
      <c r="IOC293" s="389"/>
      <c r="IOD293" s="389"/>
      <c r="IOE293" s="333"/>
      <c r="IOF293" s="334"/>
      <c r="IOG293" s="389"/>
      <c r="IOH293" s="224"/>
      <c r="IOI293" s="224"/>
      <c r="IOJ293" s="335"/>
      <c r="IOK293" s="335"/>
      <c r="IOL293" s="224"/>
      <c r="IOM293" s="389"/>
      <c r="ION293" s="389"/>
      <c r="IOO293" s="333"/>
      <c r="IOP293" s="334"/>
      <c r="IOQ293" s="389"/>
      <c r="IOR293" s="224"/>
      <c r="IOS293" s="224"/>
      <c r="IOT293" s="335"/>
      <c r="IOU293" s="335"/>
      <c r="IOV293" s="224"/>
      <c r="IOW293" s="389"/>
      <c r="IOX293" s="389"/>
      <c r="IOY293" s="333"/>
      <c r="IOZ293" s="334"/>
      <c r="IPA293" s="389"/>
      <c r="IPB293" s="224"/>
      <c r="IPC293" s="224"/>
      <c r="IPD293" s="335"/>
      <c r="IPE293" s="335"/>
      <c r="IPF293" s="224"/>
      <c r="IPG293" s="389"/>
      <c r="IPH293" s="389"/>
      <c r="IPI293" s="333"/>
      <c r="IPJ293" s="334"/>
      <c r="IPK293" s="389"/>
      <c r="IPL293" s="224"/>
      <c r="IPM293" s="224"/>
      <c r="IPN293" s="335"/>
      <c r="IPO293" s="335"/>
      <c r="IPP293" s="224"/>
      <c r="IPQ293" s="389"/>
      <c r="IPR293" s="389"/>
      <c r="IPS293" s="333"/>
      <c r="IPT293" s="334"/>
      <c r="IPU293" s="389"/>
      <c r="IPV293" s="224"/>
      <c r="IPW293" s="224"/>
      <c r="IPX293" s="335"/>
      <c r="IPY293" s="335"/>
      <c r="IPZ293" s="224"/>
      <c r="IQA293" s="389"/>
      <c r="IQB293" s="389"/>
      <c r="IQC293" s="333"/>
      <c r="IQD293" s="334"/>
      <c r="IQE293" s="389"/>
      <c r="IQF293" s="224"/>
      <c r="IQG293" s="224"/>
      <c r="IQH293" s="335"/>
      <c r="IQI293" s="335"/>
      <c r="IQJ293" s="224"/>
      <c r="IQK293" s="389"/>
      <c r="IQL293" s="389"/>
      <c r="IQM293" s="333"/>
      <c r="IQN293" s="334"/>
      <c r="IQO293" s="389"/>
      <c r="IQP293" s="224"/>
      <c r="IQQ293" s="224"/>
      <c r="IQR293" s="335"/>
      <c r="IQS293" s="335"/>
      <c r="IQT293" s="224"/>
      <c r="IQU293" s="389"/>
      <c r="IQV293" s="389"/>
      <c r="IQW293" s="333"/>
      <c r="IQX293" s="334"/>
      <c r="IQY293" s="389"/>
      <c r="IQZ293" s="224"/>
      <c r="IRA293" s="224"/>
      <c r="IRB293" s="335"/>
      <c r="IRC293" s="335"/>
      <c r="IRD293" s="224"/>
      <c r="IRE293" s="389"/>
      <c r="IRF293" s="389"/>
      <c r="IRG293" s="333"/>
      <c r="IRH293" s="334"/>
      <c r="IRI293" s="389"/>
      <c r="IRJ293" s="224"/>
      <c r="IRK293" s="224"/>
      <c r="IRL293" s="335"/>
      <c r="IRM293" s="335"/>
      <c r="IRN293" s="224"/>
      <c r="IRO293" s="389"/>
      <c r="IRP293" s="389"/>
      <c r="IRQ293" s="333"/>
      <c r="IRR293" s="334"/>
      <c r="IRS293" s="389"/>
      <c r="IRT293" s="224"/>
      <c r="IRU293" s="224"/>
      <c r="IRV293" s="335"/>
      <c r="IRW293" s="335"/>
      <c r="IRX293" s="224"/>
      <c r="IRY293" s="389"/>
      <c r="IRZ293" s="389"/>
      <c r="ISA293" s="333"/>
      <c r="ISB293" s="334"/>
      <c r="ISC293" s="389"/>
      <c r="ISD293" s="224"/>
      <c r="ISE293" s="224"/>
      <c r="ISF293" s="335"/>
      <c r="ISG293" s="335"/>
      <c r="ISH293" s="224"/>
      <c r="ISI293" s="389"/>
      <c r="ISJ293" s="389"/>
      <c r="ISK293" s="333"/>
      <c r="ISL293" s="334"/>
      <c r="ISM293" s="389"/>
      <c r="ISN293" s="224"/>
      <c r="ISO293" s="224"/>
      <c r="ISP293" s="335"/>
      <c r="ISQ293" s="335"/>
      <c r="ISR293" s="224"/>
      <c r="ISS293" s="389"/>
      <c r="IST293" s="389"/>
      <c r="ISU293" s="333"/>
      <c r="ISV293" s="334"/>
      <c r="ISW293" s="389"/>
      <c r="ISX293" s="224"/>
      <c r="ISY293" s="224"/>
      <c r="ISZ293" s="335"/>
      <c r="ITA293" s="335"/>
      <c r="ITB293" s="224"/>
      <c r="ITC293" s="389"/>
      <c r="ITD293" s="389"/>
      <c r="ITE293" s="333"/>
      <c r="ITF293" s="334"/>
      <c r="ITG293" s="389"/>
      <c r="ITH293" s="224"/>
      <c r="ITI293" s="224"/>
      <c r="ITJ293" s="335"/>
      <c r="ITK293" s="335"/>
      <c r="ITL293" s="224"/>
      <c r="ITM293" s="389"/>
      <c r="ITN293" s="389"/>
      <c r="ITO293" s="333"/>
      <c r="ITP293" s="334"/>
      <c r="ITQ293" s="389"/>
      <c r="ITR293" s="224"/>
      <c r="ITS293" s="224"/>
      <c r="ITT293" s="335"/>
      <c r="ITU293" s="335"/>
      <c r="ITV293" s="224"/>
      <c r="ITW293" s="389"/>
      <c r="ITX293" s="389"/>
      <c r="ITY293" s="333"/>
      <c r="ITZ293" s="334"/>
      <c r="IUA293" s="389"/>
      <c r="IUB293" s="224"/>
      <c r="IUC293" s="224"/>
      <c r="IUD293" s="335"/>
      <c r="IUE293" s="335"/>
      <c r="IUF293" s="224"/>
      <c r="IUG293" s="389"/>
      <c r="IUH293" s="389"/>
      <c r="IUI293" s="333"/>
      <c r="IUJ293" s="334"/>
      <c r="IUK293" s="389"/>
      <c r="IUL293" s="224"/>
      <c r="IUM293" s="224"/>
      <c r="IUN293" s="335"/>
      <c r="IUO293" s="335"/>
      <c r="IUP293" s="224"/>
      <c r="IUQ293" s="389"/>
      <c r="IUR293" s="389"/>
      <c r="IUS293" s="333"/>
      <c r="IUT293" s="334"/>
      <c r="IUU293" s="389"/>
      <c r="IUV293" s="224"/>
      <c r="IUW293" s="224"/>
      <c r="IUX293" s="335"/>
      <c r="IUY293" s="335"/>
      <c r="IUZ293" s="224"/>
      <c r="IVA293" s="389"/>
      <c r="IVB293" s="389"/>
      <c r="IVC293" s="333"/>
      <c r="IVD293" s="334"/>
      <c r="IVE293" s="389"/>
      <c r="IVF293" s="224"/>
      <c r="IVG293" s="224"/>
      <c r="IVH293" s="335"/>
      <c r="IVI293" s="335"/>
      <c r="IVJ293" s="224"/>
      <c r="IVK293" s="389"/>
      <c r="IVL293" s="389"/>
      <c r="IVM293" s="333"/>
      <c r="IVN293" s="334"/>
      <c r="IVO293" s="389"/>
      <c r="IVP293" s="224"/>
      <c r="IVQ293" s="224"/>
      <c r="IVR293" s="335"/>
      <c r="IVS293" s="335"/>
      <c r="IVT293" s="224"/>
      <c r="IVU293" s="389"/>
      <c r="IVV293" s="389"/>
      <c r="IVW293" s="333"/>
      <c r="IVX293" s="334"/>
      <c r="IVY293" s="389"/>
      <c r="IVZ293" s="224"/>
      <c r="IWA293" s="224"/>
      <c r="IWB293" s="335"/>
      <c r="IWC293" s="335"/>
      <c r="IWD293" s="224"/>
      <c r="IWE293" s="389"/>
      <c r="IWF293" s="389"/>
      <c r="IWG293" s="333"/>
      <c r="IWH293" s="334"/>
      <c r="IWI293" s="389"/>
      <c r="IWJ293" s="224"/>
      <c r="IWK293" s="224"/>
      <c r="IWL293" s="335"/>
      <c r="IWM293" s="335"/>
      <c r="IWN293" s="224"/>
      <c r="IWO293" s="389"/>
      <c r="IWP293" s="389"/>
      <c r="IWQ293" s="333"/>
      <c r="IWR293" s="334"/>
      <c r="IWS293" s="389"/>
      <c r="IWT293" s="224"/>
      <c r="IWU293" s="224"/>
      <c r="IWV293" s="335"/>
      <c r="IWW293" s="335"/>
      <c r="IWX293" s="224"/>
      <c r="IWY293" s="389"/>
      <c r="IWZ293" s="389"/>
      <c r="IXA293" s="333"/>
      <c r="IXB293" s="334"/>
      <c r="IXC293" s="389"/>
      <c r="IXD293" s="224"/>
      <c r="IXE293" s="224"/>
      <c r="IXF293" s="335"/>
      <c r="IXG293" s="335"/>
      <c r="IXH293" s="224"/>
      <c r="IXI293" s="389"/>
      <c r="IXJ293" s="389"/>
      <c r="IXK293" s="333"/>
      <c r="IXL293" s="334"/>
      <c r="IXM293" s="389"/>
      <c r="IXN293" s="224"/>
      <c r="IXO293" s="224"/>
      <c r="IXP293" s="335"/>
      <c r="IXQ293" s="335"/>
      <c r="IXR293" s="224"/>
      <c r="IXS293" s="389"/>
      <c r="IXT293" s="389"/>
      <c r="IXU293" s="333"/>
      <c r="IXV293" s="334"/>
      <c r="IXW293" s="389"/>
      <c r="IXX293" s="224"/>
      <c r="IXY293" s="224"/>
      <c r="IXZ293" s="335"/>
      <c r="IYA293" s="335"/>
      <c r="IYB293" s="224"/>
      <c r="IYC293" s="389"/>
      <c r="IYD293" s="389"/>
      <c r="IYE293" s="333"/>
      <c r="IYF293" s="334"/>
      <c r="IYG293" s="389"/>
      <c r="IYH293" s="224"/>
      <c r="IYI293" s="224"/>
      <c r="IYJ293" s="335"/>
      <c r="IYK293" s="335"/>
      <c r="IYL293" s="224"/>
      <c r="IYM293" s="389"/>
      <c r="IYN293" s="389"/>
      <c r="IYO293" s="333"/>
      <c r="IYP293" s="334"/>
      <c r="IYQ293" s="389"/>
      <c r="IYR293" s="224"/>
      <c r="IYS293" s="224"/>
      <c r="IYT293" s="335"/>
      <c r="IYU293" s="335"/>
      <c r="IYV293" s="224"/>
      <c r="IYW293" s="389"/>
      <c r="IYX293" s="389"/>
      <c r="IYY293" s="333"/>
      <c r="IYZ293" s="334"/>
      <c r="IZA293" s="389"/>
      <c r="IZB293" s="224"/>
      <c r="IZC293" s="224"/>
      <c r="IZD293" s="335"/>
      <c r="IZE293" s="335"/>
      <c r="IZF293" s="224"/>
      <c r="IZG293" s="389"/>
      <c r="IZH293" s="389"/>
      <c r="IZI293" s="333"/>
      <c r="IZJ293" s="334"/>
      <c r="IZK293" s="389"/>
      <c r="IZL293" s="224"/>
      <c r="IZM293" s="224"/>
      <c r="IZN293" s="335"/>
      <c r="IZO293" s="335"/>
      <c r="IZP293" s="224"/>
      <c r="IZQ293" s="389"/>
      <c r="IZR293" s="389"/>
      <c r="IZS293" s="333"/>
      <c r="IZT293" s="334"/>
      <c r="IZU293" s="389"/>
      <c r="IZV293" s="224"/>
      <c r="IZW293" s="224"/>
      <c r="IZX293" s="335"/>
      <c r="IZY293" s="335"/>
      <c r="IZZ293" s="224"/>
      <c r="JAA293" s="389"/>
      <c r="JAB293" s="389"/>
      <c r="JAC293" s="333"/>
      <c r="JAD293" s="334"/>
      <c r="JAE293" s="389"/>
      <c r="JAF293" s="224"/>
      <c r="JAG293" s="224"/>
      <c r="JAH293" s="335"/>
      <c r="JAI293" s="335"/>
      <c r="JAJ293" s="224"/>
      <c r="JAK293" s="389"/>
      <c r="JAL293" s="389"/>
      <c r="JAM293" s="333"/>
      <c r="JAN293" s="334"/>
      <c r="JAO293" s="389"/>
      <c r="JAP293" s="224"/>
      <c r="JAQ293" s="224"/>
      <c r="JAR293" s="335"/>
      <c r="JAS293" s="335"/>
      <c r="JAT293" s="224"/>
      <c r="JAU293" s="389"/>
      <c r="JAV293" s="389"/>
      <c r="JAW293" s="333"/>
      <c r="JAX293" s="334"/>
      <c r="JAY293" s="389"/>
      <c r="JAZ293" s="224"/>
      <c r="JBA293" s="224"/>
      <c r="JBB293" s="335"/>
      <c r="JBC293" s="335"/>
      <c r="JBD293" s="224"/>
      <c r="JBE293" s="389"/>
      <c r="JBF293" s="389"/>
      <c r="JBG293" s="333"/>
      <c r="JBH293" s="334"/>
      <c r="JBI293" s="389"/>
      <c r="JBJ293" s="224"/>
      <c r="JBK293" s="224"/>
      <c r="JBL293" s="335"/>
      <c r="JBM293" s="335"/>
      <c r="JBN293" s="224"/>
      <c r="JBO293" s="389"/>
      <c r="JBP293" s="389"/>
      <c r="JBQ293" s="333"/>
      <c r="JBR293" s="334"/>
      <c r="JBS293" s="389"/>
      <c r="JBT293" s="224"/>
      <c r="JBU293" s="224"/>
      <c r="JBV293" s="335"/>
      <c r="JBW293" s="335"/>
      <c r="JBX293" s="224"/>
      <c r="JBY293" s="389"/>
      <c r="JBZ293" s="389"/>
      <c r="JCA293" s="333"/>
      <c r="JCB293" s="334"/>
      <c r="JCC293" s="389"/>
      <c r="JCD293" s="224"/>
      <c r="JCE293" s="224"/>
      <c r="JCF293" s="335"/>
      <c r="JCG293" s="335"/>
      <c r="JCH293" s="224"/>
      <c r="JCI293" s="389"/>
      <c r="JCJ293" s="389"/>
      <c r="JCK293" s="333"/>
      <c r="JCL293" s="334"/>
      <c r="JCM293" s="389"/>
      <c r="JCN293" s="224"/>
      <c r="JCO293" s="224"/>
      <c r="JCP293" s="335"/>
      <c r="JCQ293" s="335"/>
      <c r="JCR293" s="224"/>
      <c r="JCS293" s="389"/>
      <c r="JCT293" s="389"/>
      <c r="JCU293" s="333"/>
      <c r="JCV293" s="334"/>
      <c r="JCW293" s="389"/>
      <c r="JCX293" s="224"/>
      <c r="JCY293" s="224"/>
      <c r="JCZ293" s="335"/>
      <c r="JDA293" s="335"/>
      <c r="JDB293" s="224"/>
      <c r="JDC293" s="389"/>
      <c r="JDD293" s="389"/>
      <c r="JDE293" s="333"/>
      <c r="JDF293" s="334"/>
      <c r="JDG293" s="389"/>
      <c r="JDH293" s="224"/>
      <c r="JDI293" s="224"/>
      <c r="JDJ293" s="335"/>
      <c r="JDK293" s="335"/>
      <c r="JDL293" s="224"/>
      <c r="JDM293" s="389"/>
      <c r="JDN293" s="389"/>
      <c r="JDO293" s="333"/>
      <c r="JDP293" s="334"/>
      <c r="JDQ293" s="389"/>
      <c r="JDR293" s="224"/>
      <c r="JDS293" s="224"/>
      <c r="JDT293" s="335"/>
      <c r="JDU293" s="335"/>
      <c r="JDV293" s="224"/>
      <c r="JDW293" s="389"/>
      <c r="JDX293" s="389"/>
      <c r="JDY293" s="333"/>
      <c r="JDZ293" s="334"/>
      <c r="JEA293" s="389"/>
      <c r="JEB293" s="224"/>
      <c r="JEC293" s="224"/>
      <c r="JED293" s="335"/>
      <c r="JEE293" s="335"/>
      <c r="JEF293" s="224"/>
      <c r="JEG293" s="389"/>
      <c r="JEH293" s="389"/>
      <c r="JEI293" s="333"/>
      <c r="JEJ293" s="334"/>
      <c r="JEK293" s="389"/>
      <c r="JEL293" s="224"/>
      <c r="JEM293" s="224"/>
      <c r="JEN293" s="335"/>
      <c r="JEO293" s="335"/>
      <c r="JEP293" s="224"/>
      <c r="JEQ293" s="389"/>
      <c r="JER293" s="389"/>
      <c r="JES293" s="333"/>
      <c r="JET293" s="334"/>
      <c r="JEU293" s="389"/>
      <c r="JEV293" s="224"/>
      <c r="JEW293" s="224"/>
      <c r="JEX293" s="335"/>
      <c r="JEY293" s="335"/>
      <c r="JEZ293" s="224"/>
      <c r="JFA293" s="389"/>
      <c r="JFB293" s="389"/>
      <c r="JFC293" s="333"/>
      <c r="JFD293" s="334"/>
      <c r="JFE293" s="389"/>
      <c r="JFF293" s="224"/>
      <c r="JFG293" s="224"/>
      <c r="JFH293" s="335"/>
      <c r="JFI293" s="335"/>
      <c r="JFJ293" s="224"/>
      <c r="JFK293" s="389"/>
      <c r="JFL293" s="389"/>
      <c r="JFM293" s="333"/>
      <c r="JFN293" s="334"/>
      <c r="JFO293" s="389"/>
      <c r="JFP293" s="224"/>
      <c r="JFQ293" s="224"/>
      <c r="JFR293" s="335"/>
      <c r="JFS293" s="335"/>
      <c r="JFT293" s="224"/>
      <c r="JFU293" s="389"/>
      <c r="JFV293" s="389"/>
      <c r="JFW293" s="333"/>
      <c r="JFX293" s="334"/>
      <c r="JFY293" s="389"/>
      <c r="JFZ293" s="224"/>
      <c r="JGA293" s="224"/>
      <c r="JGB293" s="335"/>
      <c r="JGC293" s="335"/>
      <c r="JGD293" s="224"/>
      <c r="JGE293" s="389"/>
      <c r="JGF293" s="389"/>
      <c r="JGG293" s="333"/>
      <c r="JGH293" s="334"/>
      <c r="JGI293" s="389"/>
      <c r="JGJ293" s="224"/>
      <c r="JGK293" s="224"/>
      <c r="JGL293" s="335"/>
      <c r="JGM293" s="335"/>
      <c r="JGN293" s="224"/>
      <c r="JGO293" s="389"/>
      <c r="JGP293" s="389"/>
      <c r="JGQ293" s="333"/>
      <c r="JGR293" s="334"/>
      <c r="JGS293" s="389"/>
      <c r="JGT293" s="224"/>
      <c r="JGU293" s="224"/>
      <c r="JGV293" s="335"/>
      <c r="JGW293" s="335"/>
      <c r="JGX293" s="224"/>
      <c r="JGY293" s="389"/>
      <c r="JGZ293" s="389"/>
      <c r="JHA293" s="333"/>
      <c r="JHB293" s="334"/>
      <c r="JHC293" s="389"/>
      <c r="JHD293" s="224"/>
      <c r="JHE293" s="224"/>
      <c r="JHF293" s="335"/>
      <c r="JHG293" s="335"/>
      <c r="JHH293" s="224"/>
      <c r="JHI293" s="389"/>
      <c r="JHJ293" s="389"/>
      <c r="JHK293" s="333"/>
      <c r="JHL293" s="334"/>
      <c r="JHM293" s="389"/>
      <c r="JHN293" s="224"/>
      <c r="JHO293" s="224"/>
      <c r="JHP293" s="335"/>
      <c r="JHQ293" s="335"/>
      <c r="JHR293" s="224"/>
      <c r="JHS293" s="389"/>
      <c r="JHT293" s="389"/>
      <c r="JHU293" s="333"/>
      <c r="JHV293" s="334"/>
      <c r="JHW293" s="389"/>
      <c r="JHX293" s="224"/>
      <c r="JHY293" s="224"/>
      <c r="JHZ293" s="335"/>
      <c r="JIA293" s="335"/>
      <c r="JIB293" s="224"/>
      <c r="JIC293" s="389"/>
      <c r="JID293" s="389"/>
      <c r="JIE293" s="333"/>
      <c r="JIF293" s="334"/>
      <c r="JIG293" s="389"/>
      <c r="JIH293" s="224"/>
      <c r="JII293" s="224"/>
      <c r="JIJ293" s="335"/>
      <c r="JIK293" s="335"/>
      <c r="JIL293" s="224"/>
      <c r="JIM293" s="389"/>
      <c r="JIN293" s="389"/>
      <c r="JIO293" s="333"/>
      <c r="JIP293" s="334"/>
      <c r="JIQ293" s="389"/>
      <c r="JIR293" s="224"/>
      <c r="JIS293" s="224"/>
      <c r="JIT293" s="335"/>
      <c r="JIU293" s="335"/>
      <c r="JIV293" s="224"/>
      <c r="JIW293" s="389"/>
      <c r="JIX293" s="389"/>
      <c r="JIY293" s="333"/>
      <c r="JIZ293" s="334"/>
      <c r="JJA293" s="389"/>
      <c r="JJB293" s="224"/>
      <c r="JJC293" s="224"/>
      <c r="JJD293" s="335"/>
      <c r="JJE293" s="335"/>
      <c r="JJF293" s="224"/>
      <c r="JJG293" s="389"/>
      <c r="JJH293" s="389"/>
      <c r="JJI293" s="333"/>
      <c r="JJJ293" s="334"/>
      <c r="JJK293" s="389"/>
      <c r="JJL293" s="224"/>
      <c r="JJM293" s="224"/>
      <c r="JJN293" s="335"/>
      <c r="JJO293" s="335"/>
      <c r="JJP293" s="224"/>
      <c r="JJQ293" s="389"/>
      <c r="JJR293" s="389"/>
      <c r="JJS293" s="333"/>
      <c r="JJT293" s="334"/>
      <c r="JJU293" s="389"/>
      <c r="JJV293" s="224"/>
      <c r="JJW293" s="224"/>
      <c r="JJX293" s="335"/>
      <c r="JJY293" s="335"/>
      <c r="JJZ293" s="224"/>
      <c r="JKA293" s="389"/>
      <c r="JKB293" s="389"/>
      <c r="JKC293" s="333"/>
      <c r="JKD293" s="334"/>
      <c r="JKE293" s="389"/>
      <c r="JKF293" s="224"/>
      <c r="JKG293" s="224"/>
      <c r="JKH293" s="335"/>
      <c r="JKI293" s="335"/>
      <c r="JKJ293" s="224"/>
      <c r="JKK293" s="389"/>
      <c r="JKL293" s="389"/>
      <c r="JKM293" s="333"/>
      <c r="JKN293" s="334"/>
      <c r="JKO293" s="389"/>
      <c r="JKP293" s="224"/>
      <c r="JKQ293" s="224"/>
      <c r="JKR293" s="335"/>
      <c r="JKS293" s="335"/>
      <c r="JKT293" s="224"/>
      <c r="JKU293" s="389"/>
      <c r="JKV293" s="389"/>
      <c r="JKW293" s="333"/>
      <c r="JKX293" s="334"/>
      <c r="JKY293" s="389"/>
      <c r="JKZ293" s="224"/>
      <c r="JLA293" s="224"/>
      <c r="JLB293" s="335"/>
      <c r="JLC293" s="335"/>
      <c r="JLD293" s="224"/>
      <c r="JLE293" s="389"/>
      <c r="JLF293" s="389"/>
      <c r="JLG293" s="333"/>
      <c r="JLH293" s="334"/>
      <c r="JLI293" s="389"/>
      <c r="JLJ293" s="224"/>
      <c r="JLK293" s="224"/>
      <c r="JLL293" s="335"/>
      <c r="JLM293" s="335"/>
      <c r="JLN293" s="224"/>
      <c r="JLO293" s="389"/>
      <c r="JLP293" s="389"/>
      <c r="JLQ293" s="333"/>
      <c r="JLR293" s="334"/>
      <c r="JLS293" s="389"/>
      <c r="JLT293" s="224"/>
      <c r="JLU293" s="224"/>
      <c r="JLV293" s="335"/>
      <c r="JLW293" s="335"/>
      <c r="JLX293" s="224"/>
      <c r="JLY293" s="389"/>
      <c r="JLZ293" s="389"/>
      <c r="JMA293" s="333"/>
      <c r="JMB293" s="334"/>
      <c r="JMC293" s="389"/>
      <c r="JMD293" s="224"/>
      <c r="JME293" s="224"/>
      <c r="JMF293" s="335"/>
      <c r="JMG293" s="335"/>
      <c r="JMH293" s="224"/>
      <c r="JMI293" s="389"/>
      <c r="JMJ293" s="389"/>
      <c r="JMK293" s="333"/>
      <c r="JML293" s="334"/>
      <c r="JMM293" s="389"/>
      <c r="JMN293" s="224"/>
      <c r="JMO293" s="224"/>
      <c r="JMP293" s="335"/>
      <c r="JMQ293" s="335"/>
      <c r="JMR293" s="224"/>
      <c r="JMS293" s="389"/>
      <c r="JMT293" s="389"/>
      <c r="JMU293" s="333"/>
      <c r="JMV293" s="334"/>
      <c r="JMW293" s="389"/>
      <c r="JMX293" s="224"/>
      <c r="JMY293" s="224"/>
      <c r="JMZ293" s="335"/>
      <c r="JNA293" s="335"/>
      <c r="JNB293" s="224"/>
      <c r="JNC293" s="389"/>
      <c r="JND293" s="389"/>
      <c r="JNE293" s="333"/>
      <c r="JNF293" s="334"/>
      <c r="JNG293" s="389"/>
      <c r="JNH293" s="224"/>
      <c r="JNI293" s="224"/>
      <c r="JNJ293" s="335"/>
      <c r="JNK293" s="335"/>
      <c r="JNL293" s="224"/>
      <c r="JNM293" s="389"/>
      <c r="JNN293" s="389"/>
      <c r="JNO293" s="333"/>
      <c r="JNP293" s="334"/>
      <c r="JNQ293" s="389"/>
      <c r="JNR293" s="224"/>
      <c r="JNS293" s="224"/>
      <c r="JNT293" s="335"/>
      <c r="JNU293" s="335"/>
      <c r="JNV293" s="224"/>
      <c r="JNW293" s="389"/>
      <c r="JNX293" s="389"/>
      <c r="JNY293" s="333"/>
      <c r="JNZ293" s="334"/>
      <c r="JOA293" s="389"/>
      <c r="JOB293" s="224"/>
      <c r="JOC293" s="224"/>
      <c r="JOD293" s="335"/>
      <c r="JOE293" s="335"/>
      <c r="JOF293" s="224"/>
      <c r="JOG293" s="389"/>
      <c r="JOH293" s="389"/>
      <c r="JOI293" s="333"/>
      <c r="JOJ293" s="334"/>
      <c r="JOK293" s="389"/>
      <c r="JOL293" s="224"/>
      <c r="JOM293" s="224"/>
      <c r="JON293" s="335"/>
      <c r="JOO293" s="335"/>
      <c r="JOP293" s="224"/>
      <c r="JOQ293" s="389"/>
      <c r="JOR293" s="389"/>
      <c r="JOS293" s="333"/>
      <c r="JOT293" s="334"/>
      <c r="JOU293" s="389"/>
      <c r="JOV293" s="224"/>
      <c r="JOW293" s="224"/>
      <c r="JOX293" s="335"/>
      <c r="JOY293" s="335"/>
      <c r="JOZ293" s="224"/>
      <c r="JPA293" s="389"/>
      <c r="JPB293" s="389"/>
      <c r="JPC293" s="333"/>
      <c r="JPD293" s="334"/>
      <c r="JPE293" s="389"/>
      <c r="JPF293" s="224"/>
      <c r="JPG293" s="224"/>
      <c r="JPH293" s="335"/>
      <c r="JPI293" s="335"/>
      <c r="JPJ293" s="224"/>
      <c r="JPK293" s="389"/>
      <c r="JPL293" s="389"/>
      <c r="JPM293" s="333"/>
      <c r="JPN293" s="334"/>
      <c r="JPO293" s="389"/>
      <c r="JPP293" s="224"/>
      <c r="JPQ293" s="224"/>
      <c r="JPR293" s="335"/>
      <c r="JPS293" s="335"/>
      <c r="JPT293" s="224"/>
      <c r="JPU293" s="389"/>
      <c r="JPV293" s="389"/>
      <c r="JPW293" s="333"/>
      <c r="JPX293" s="334"/>
      <c r="JPY293" s="389"/>
      <c r="JPZ293" s="224"/>
      <c r="JQA293" s="224"/>
      <c r="JQB293" s="335"/>
      <c r="JQC293" s="335"/>
      <c r="JQD293" s="224"/>
      <c r="JQE293" s="389"/>
      <c r="JQF293" s="389"/>
      <c r="JQG293" s="333"/>
      <c r="JQH293" s="334"/>
      <c r="JQI293" s="389"/>
      <c r="JQJ293" s="224"/>
      <c r="JQK293" s="224"/>
      <c r="JQL293" s="335"/>
      <c r="JQM293" s="335"/>
      <c r="JQN293" s="224"/>
      <c r="JQO293" s="389"/>
      <c r="JQP293" s="389"/>
      <c r="JQQ293" s="333"/>
      <c r="JQR293" s="334"/>
      <c r="JQS293" s="389"/>
      <c r="JQT293" s="224"/>
      <c r="JQU293" s="224"/>
      <c r="JQV293" s="335"/>
      <c r="JQW293" s="335"/>
      <c r="JQX293" s="224"/>
      <c r="JQY293" s="389"/>
      <c r="JQZ293" s="389"/>
      <c r="JRA293" s="333"/>
      <c r="JRB293" s="334"/>
      <c r="JRC293" s="389"/>
      <c r="JRD293" s="224"/>
      <c r="JRE293" s="224"/>
      <c r="JRF293" s="335"/>
      <c r="JRG293" s="335"/>
      <c r="JRH293" s="224"/>
      <c r="JRI293" s="389"/>
      <c r="JRJ293" s="389"/>
      <c r="JRK293" s="333"/>
      <c r="JRL293" s="334"/>
      <c r="JRM293" s="389"/>
      <c r="JRN293" s="224"/>
      <c r="JRO293" s="224"/>
      <c r="JRP293" s="335"/>
      <c r="JRQ293" s="335"/>
      <c r="JRR293" s="224"/>
      <c r="JRS293" s="389"/>
      <c r="JRT293" s="389"/>
      <c r="JRU293" s="333"/>
      <c r="JRV293" s="334"/>
      <c r="JRW293" s="389"/>
      <c r="JRX293" s="224"/>
      <c r="JRY293" s="224"/>
      <c r="JRZ293" s="335"/>
      <c r="JSA293" s="335"/>
      <c r="JSB293" s="224"/>
      <c r="JSC293" s="389"/>
      <c r="JSD293" s="389"/>
      <c r="JSE293" s="333"/>
      <c r="JSF293" s="334"/>
      <c r="JSG293" s="389"/>
      <c r="JSH293" s="224"/>
      <c r="JSI293" s="224"/>
      <c r="JSJ293" s="335"/>
      <c r="JSK293" s="335"/>
      <c r="JSL293" s="224"/>
      <c r="JSM293" s="389"/>
      <c r="JSN293" s="389"/>
      <c r="JSO293" s="333"/>
      <c r="JSP293" s="334"/>
      <c r="JSQ293" s="389"/>
      <c r="JSR293" s="224"/>
      <c r="JSS293" s="224"/>
      <c r="JST293" s="335"/>
      <c r="JSU293" s="335"/>
      <c r="JSV293" s="224"/>
      <c r="JSW293" s="389"/>
      <c r="JSX293" s="389"/>
      <c r="JSY293" s="333"/>
      <c r="JSZ293" s="334"/>
      <c r="JTA293" s="389"/>
      <c r="JTB293" s="224"/>
      <c r="JTC293" s="224"/>
      <c r="JTD293" s="335"/>
      <c r="JTE293" s="335"/>
      <c r="JTF293" s="224"/>
      <c r="JTG293" s="389"/>
      <c r="JTH293" s="389"/>
      <c r="JTI293" s="333"/>
      <c r="JTJ293" s="334"/>
      <c r="JTK293" s="389"/>
      <c r="JTL293" s="224"/>
      <c r="JTM293" s="224"/>
      <c r="JTN293" s="335"/>
      <c r="JTO293" s="335"/>
      <c r="JTP293" s="224"/>
      <c r="JTQ293" s="389"/>
      <c r="JTR293" s="389"/>
      <c r="JTS293" s="333"/>
      <c r="JTT293" s="334"/>
      <c r="JTU293" s="389"/>
      <c r="JTV293" s="224"/>
      <c r="JTW293" s="224"/>
      <c r="JTX293" s="335"/>
      <c r="JTY293" s="335"/>
      <c r="JTZ293" s="224"/>
      <c r="JUA293" s="389"/>
      <c r="JUB293" s="389"/>
      <c r="JUC293" s="333"/>
      <c r="JUD293" s="334"/>
      <c r="JUE293" s="389"/>
      <c r="JUF293" s="224"/>
      <c r="JUG293" s="224"/>
      <c r="JUH293" s="335"/>
      <c r="JUI293" s="335"/>
      <c r="JUJ293" s="224"/>
      <c r="JUK293" s="389"/>
      <c r="JUL293" s="389"/>
      <c r="JUM293" s="333"/>
      <c r="JUN293" s="334"/>
      <c r="JUO293" s="389"/>
      <c r="JUP293" s="224"/>
      <c r="JUQ293" s="224"/>
      <c r="JUR293" s="335"/>
      <c r="JUS293" s="335"/>
      <c r="JUT293" s="224"/>
      <c r="JUU293" s="389"/>
      <c r="JUV293" s="389"/>
      <c r="JUW293" s="333"/>
      <c r="JUX293" s="334"/>
      <c r="JUY293" s="389"/>
      <c r="JUZ293" s="224"/>
      <c r="JVA293" s="224"/>
      <c r="JVB293" s="335"/>
      <c r="JVC293" s="335"/>
      <c r="JVD293" s="224"/>
      <c r="JVE293" s="389"/>
      <c r="JVF293" s="389"/>
      <c r="JVG293" s="333"/>
      <c r="JVH293" s="334"/>
      <c r="JVI293" s="389"/>
      <c r="JVJ293" s="224"/>
      <c r="JVK293" s="224"/>
      <c r="JVL293" s="335"/>
      <c r="JVM293" s="335"/>
      <c r="JVN293" s="224"/>
      <c r="JVO293" s="389"/>
      <c r="JVP293" s="389"/>
      <c r="JVQ293" s="333"/>
      <c r="JVR293" s="334"/>
      <c r="JVS293" s="389"/>
      <c r="JVT293" s="224"/>
      <c r="JVU293" s="224"/>
      <c r="JVV293" s="335"/>
      <c r="JVW293" s="335"/>
      <c r="JVX293" s="224"/>
      <c r="JVY293" s="389"/>
      <c r="JVZ293" s="389"/>
      <c r="JWA293" s="333"/>
      <c r="JWB293" s="334"/>
      <c r="JWC293" s="389"/>
      <c r="JWD293" s="224"/>
      <c r="JWE293" s="224"/>
      <c r="JWF293" s="335"/>
      <c r="JWG293" s="335"/>
      <c r="JWH293" s="224"/>
      <c r="JWI293" s="389"/>
      <c r="JWJ293" s="389"/>
      <c r="JWK293" s="333"/>
      <c r="JWL293" s="334"/>
      <c r="JWM293" s="389"/>
      <c r="JWN293" s="224"/>
      <c r="JWO293" s="224"/>
      <c r="JWP293" s="335"/>
      <c r="JWQ293" s="335"/>
      <c r="JWR293" s="224"/>
      <c r="JWS293" s="389"/>
      <c r="JWT293" s="389"/>
      <c r="JWU293" s="333"/>
      <c r="JWV293" s="334"/>
      <c r="JWW293" s="389"/>
      <c r="JWX293" s="224"/>
      <c r="JWY293" s="224"/>
      <c r="JWZ293" s="335"/>
      <c r="JXA293" s="335"/>
      <c r="JXB293" s="224"/>
      <c r="JXC293" s="389"/>
      <c r="JXD293" s="389"/>
      <c r="JXE293" s="333"/>
      <c r="JXF293" s="334"/>
      <c r="JXG293" s="389"/>
      <c r="JXH293" s="224"/>
      <c r="JXI293" s="224"/>
      <c r="JXJ293" s="335"/>
      <c r="JXK293" s="335"/>
      <c r="JXL293" s="224"/>
      <c r="JXM293" s="389"/>
      <c r="JXN293" s="389"/>
      <c r="JXO293" s="333"/>
      <c r="JXP293" s="334"/>
      <c r="JXQ293" s="389"/>
      <c r="JXR293" s="224"/>
      <c r="JXS293" s="224"/>
      <c r="JXT293" s="335"/>
      <c r="JXU293" s="335"/>
      <c r="JXV293" s="224"/>
      <c r="JXW293" s="389"/>
      <c r="JXX293" s="389"/>
      <c r="JXY293" s="333"/>
      <c r="JXZ293" s="334"/>
      <c r="JYA293" s="389"/>
      <c r="JYB293" s="224"/>
      <c r="JYC293" s="224"/>
      <c r="JYD293" s="335"/>
      <c r="JYE293" s="335"/>
      <c r="JYF293" s="224"/>
      <c r="JYG293" s="389"/>
      <c r="JYH293" s="389"/>
      <c r="JYI293" s="333"/>
      <c r="JYJ293" s="334"/>
      <c r="JYK293" s="389"/>
      <c r="JYL293" s="224"/>
      <c r="JYM293" s="224"/>
      <c r="JYN293" s="335"/>
      <c r="JYO293" s="335"/>
      <c r="JYP293" s="224"/>
      <c r="JYQ293" s="389"/>
      <c r="JYR293" s="389"/>
      <c r="JYS293" s="333"/>
      <c r="JYT293" s="334"/>
      <c r="JYU293" s="389"/>
      <c r="JYV293" s="224"/>
      <c r="JYW293" s="224"/>
      <c r="JYX293" s="335"/>
      <c r="JYY293" s="335"/>
      <c r="JYZ293" s="224"/>
      <c r="JZA293" s="389"/>
      <c r="JZB293" s="389"/>
      <c r="JZC293" s="333"/>
      <c r="JZD293" s="334"/>
      <c r="JZE293" s="389"/>
      <c r="JZF293" s="224"/>
      <c r="JZG293" s="224"/>
      <c r="JZH293" s="335"/>
      <c r="JZI293" s="335"/>
      <c r="JZJ293" s="224"/>
      <c r="JZK293" s="389"/>
      <c r="JZL293" s="389"/>
      <c r="JZM293" s="333"/>
      <c r="JZN293" s="334"/>
      <c r="JZO293" s="389"/>
      <c r="JZP293" s="224"/>
      <c r="JZQ293" s="224"/>
      <c r="JZR293" s="335"/>
      <c r="JZS293" s="335"/>
      <c r="JZT293" s="224"/>
      <c r="JZU293" s="389"/>
      <c r="JZV293" s="389"/>
      <c r="JZW293" s="333"/>
      <c r="JZX293" s="334"/>
      <c r="JZY293" s="389"/>
      <c r="JZZ293" s="224"/>
      <c r="KAA293" s="224"/>
      <c r="KAB293" s="335"/>
      <c r="KAC293" s="335"/>
      <c r="KAD293" s="224"/>
      <c r="KAE293" s="389"/>
      <c r="KAF293" s="389"/>
      <c r="KAG293" s="333"/>
      <c r="KAH293" s="334"/>
      <c r="KAI293" s="389"/>
      <c r="KAJ293" s="224"/>
      <c r="KAK293" s="224"/>
      <c r="KAL293" s="335"/>
      <c r="KAM293" s="335"/>
      <c r="KAN293" s="224"/>
      <c r="KAO293" s="389"/>
      <c r="KAP293" s="389"/>
      <c r="KAQ293" s="333"/>
      <c r="KAR293" s="334"/>
      <c r="KAS293" s="389"/>
      <c r="KAT293" s="224"/>
      <c r="KAU293" s="224"/>
      <c r="KAV293" s="335"/>
      <c r="KAW293" s="335"/>
      <c r="KAX293" s="224"/>
      <c r="KAY293" s="389"/>
      <c r="KAZ293" s="389"/>
      <c r="KBA293" s="333"/>
      <c r="KBB293" s="334"/>
      <c r="KBC293" s="389"/>
      <c r="KBD293" s="224"/>
      <c r="KBE293" s="224"/>
      <c r="KBF293" s="335"/>
      <c r="KBG293" s="335"/>
      <c r="KBH293" s="224"/>
      <c r="KBI293" s="389"/>
      <c r="KBJ293" s="389"/>
      <c r="KBK293" s="333"/>
      <c r="KBL293" s="334"/>
      <c r="KBM293" s="389"/>
      <c r="KBN293" s="224"/>
      <c r="KBO293" s="224"/>
      <c r="KBP293" s="335"/>
      <c r="KBQ293" s="335"/>
      <c r="KBR293" s="224"/>
      <c r="KBS293" s="389"/>
      <c r="KBT293" s="389"/>
      <c r="KBU293" s="333"/>
      <c r="KBV293" s="334"/>
      <c r="KBW293" s="389"/>
      <c r="KBX293" s="224"/>
      <c r="KBY293" s="224"/>
      <c r="KBZ293" s="335"/>
      <c r="KCA293" s="335"/>
      <c r="KCB293" s="224"/>
      <c r="KCC293" s="389"/>
      <c r="KCD293" s="389"/>
      <c r="KCE293" s="333"/>
      <c r="KCF293" s="334"/>
      <c r="KCG293" s="389"/>
      <c r="KCH293" s="224"/>
      <c r="KCI293" s="224"/>
      <c r="KCJ293" s="335"/>
      <c r="KCK293" s="335"/>
      <c r="KCL293" s="224"/>
      <c r="KCM293" s="389"/>
      <c r="KCN293" s="389"/>
      <c r="KCO293" s="333"/>
      <c r="KCP293" s="334"/>
      <c r="KCQ293" s="389"/>
      <c r="KCR293" s="224"/>
      <c r="KCS293" s="224"/>
      <c r="KCT293" s="335"/>
      <c r="KCU293" s="335"/>
      <c r="KCV293" s="224"/>
      <c r="KCW293" s="389"/>
      <c r="KCX293" s="389"/>
      <c r="KCY293" s="333"/>
      <c r="KCZ293" s="334"/>
      <c r="KDA293" s="389"/>
      <c r="KDB293" s="224"/>
      <c r="KDC293" s="224"/>
      <c r="KDD293" s="335"/>
      <c r="KDE293" s="335"/>
      <c r="KDF293" s="224"/>
      <c r="KDG293" s="389"/>
      <c r="KDH293" s="389"/>
      <c r="KDI293" s="333"/>
      <c r="KDJ293" s="334"/>
      <c r="KDK293" s="389"/>
      <c r="KDL293" s="224"/>
      <c r="KDM293" s="224"/>
      <c r="KDN293" s="335"/>
      <c r="KDO293" s="335"/>
      <c r="KDP293" s="224"/>
      <c r="KDQ293" s="389"/>
      <c r="KDR293" s="389"/>
      <c r="KDS293" s="333"/>
      <c r="KDT293" s="334"/>
      <c r="KDU293" s="389"/>
      <c r="KDV293" s="224"/>
      <c r="KDW293" s="224"/>
      <c r="KDX293" s="335"/>
      <c r="KDY293" s="335"/>
      <c r="KDZ293" s="224"/>
      <c r="KEA293" s="389"/>
      <c r="KEB293" s="389"/>
      <c r="KEC293" s="333"/>
      <c r="KED293" s="334"/>
      <c r="KEE293" s="389"/>
      <c r="KEF293" s="224"/>
      <c r="KEG293" s="224"/>
      <c r="KEH293" s="335"/>
      <c r="KEI293" s="335"/>
      <c r="KEJ293" s="224"/>
      <c r="KEK293" s="389"/>
      <c r="KEL293" s="389"/>
      <c r="KEM293" s="333"/>
      <c r="KEN293" s="334"/>
      <c r="KEO293" s="389"/>
      <c r="KEP293" s="224"/>
      <c r="KEQ293" s="224"/>
      <c r="KER293" s="335"/>
      <c r="KES293" s="335"/>
      <c r="KET293" s="224"/>
      <c r="KEU293" s="389"/>
      <c r="KEV293" s="389"/>
      <c r="KEW293" s="333"/>
      <c r="KEX293" s="334"/>
      <c r="KEY293" s="389"/>
      <c r="KEZ293" s="224"/>
      <c r="KFA293" s="224"/>
      <c r="KFB293" s="335"/>
      <c r="KFC293" s="335"/>
      <c r="KFD293" s="224"/>
      <c r="KFE293" s="389"/>
      <c r="KFF293" s="389"/>
      <c r="KFG293" s="333"/>
      <c r="KFH293" s="334"/>
      <c r="KFI293" s="389"/>
      <c r="KFJ293" s="224"/>
      <c r="KFK293" s="224"/>
      <c r="KFL293" s="335"/>
      <c r="KFM293" s="335"/>
      <c r="KFN293" s="224"/>
      <c r="KFO293" s="389"/>
      <c r="KFP293" s="389"/>
      <c r="KFQ293" s="333"/>
      <c r="KFR293" s="334"/>
      <c r="KFS293" s="389"/>
      <c r="KFT293" s="224"/>
      <c r="KFU293" s="224"/>
      <c r="KFV293" s="335"/>
      <c r="KFW293" s="335"/>
      <c r="KFX293" s="224"/>
      <c r="KFY293" s="389"/>
      <c r="KFZ293" s="389"/>
      <c r="KGA293" s="333"/>
      <c r="KGB293" s="334"/>
      <c r="KGC293" s="389"/>
      <c r="KGD293" s="224"/>
      <c r="KGE293" s="224"/>
      <c r="KGF293" s="335"/>
      <c r="KGG293" s="335"/>
      <c r="KGH293" s="224"/>
      <c r="KGI293" s="389"/>
      <c r="KGJ293" s="389"/>
      <c r="KGK293" s="333"/>
      <c r="KGL293" s="334"/>
      <c r="KGM293" s="389"/>
      <c r="KGN293" s="224"/>
      <c r="KGO293" s="224"/>
      <c r="KGP293" s="335"/>
      <c r="KGQ293" s="335"/>
      <c r="KGR293" s="224"/>
      <c r="KGS293" s="389"/>
      <c r="KGT293" s="389"/>
      <c r="KGU293" s="333"/>
      <c r="KGV293" s="334"/>
      <c r="KGW293" s="389"/>
      <c r="KGX293" s="224"/>
      <c r="KGY293" s="224"/>
      <c r="KGZ293" s="335"/>
      <c r="KHA293" s="335"/>
      <c r="KHB293" s="224"/>
      <c r="KHC293" s="389"/>
      <c r="KHD293" s="389"/>
      <c r="KHE293" s="333"/>
      <c r="KHF293" s="334"/>
      <c r="KHG293" s="389"/>
      <c r="KHH293" s="224"/>
      <c r="KHI293" s="224"/>
      <c r="KHJ293" s="335"/>
      <c r="KHK293" s="335"/>
      <c r="KHL293" s="224"/>
      <c r="KHM293" s="389"/>
      <c r="KHN293" s="389"/>
      <c r="KHO293" s="333"/>
      <c r="KHP293" s="334"/>
      <c r="KHQ293" s="389"/>
      <c r="KHR293" s="224"/>
      <c r="KHS293" s="224"/>
      <c r="KHT293" s="335"/>
      <c r="KHU293" s="335"/>
      <c r="KHV293" s="224"/>
      <c r="KHW293" s="389"/>
      <c r="KHX293" s="389"/>
      <c r="KHY293" s="333"/>
      <c r="KHZ293" s="334"/>
      <c r="KIA293" s="389"/>
      <c r="KIB293" s="224"/>
      <c r="KIC293" s="224"/>
      <c r="KID293" s="335"/>
      <c r="KIE293" s="335"/>
      <c r="KIF293" s="224"/>
      <c r="KIG293" s="389"/>
      <c r="KIH293" s="389"/>
      <c r="KII293" s="333"/>
      <c r="KIJ293" s="334"/>
      <c r="KIK293" s="389"/>
      <c r="KIL293" s="224"/>
      <c r="KIM293" s="224"/>
      <c r="KIN293" s="335"/>
      <c r="KIO293" s="335"/>
      <c r="KIP293" s="224"/>
      <c r="KIQ293" s="389"/>
      <c r="KIR293" s="389"/>
      <c r="KIS293" s="333"/>
      <c r="KIT293" s="334"/>
      <c r="KIU293" s="389"/>
      <c r="KIV293" s="224"/>
      <c r="KIW293" s="224"/>
      <c r="KIX293" s="335"/>
      <c r="KIY293" s="335"/>
      <c r="KIZ293" s="224"/>
      <c r="KJA293" s="389"/>
      <c r="KJB293" s="389"/>
      <c r="KJC293" s="333"/>
      <c r="KJD293" s="334"/>
      <c r="KJE293" s="389"/>
      <c r="KJF293" s="224"/>
      <c r="KJG293" s="224"/>
      <c r="KJH293" s="335"/>
      <c r="KJI293" s="335"/>
      <c r="KJJ293" s="224"/>
      <c r="KJK293" s="389"/>
      <c r="KJL293" s="389"/>
      <c r="KJM293" s="333"/>
      <c r="KJN293" s="334"/>
      <c r="KJO293" s="389"/>
      <c r="KJP293" s="224"/>
      <c r="KJQ293" s="224"/>
      <c r="KJR293" s="335"/>
      <c r="KJS293" s="335"/>
      <c r="KJT293" s="224"/>
      <c r="KJU293" s="389"/>
      <c r="KJV293" s="389"/>
      <c r="KJW293" s="333"/>
      <c r="KJX293" s="334"/>
      <c r="KJY293" s="389"/>
      <c r="KJZ293" s="224"/>
      <c r="KKA293" s="224"/>
      <c r="KKB293" s="335"/>
      <c r="KKC293" s="335"/>
      <c r="KKD293" s="224"/>
      <c r="KKE293" s="389"/>
      <c r="KKF293" s="389"/>
      <c r="KKG293" s="333"/>
      <c r="KKH293" s="334"/>
      <c r="KKI293" s="389"/>
      <c r="KKJ293" s="224"/>
      <c r="KKK293" s="224"/>
      <c r="KKL293" s="335"/>
      <c r="KKM293" s="335"/>
      <c r="KKN293" s="224"/>
      <c r="KKO293" s="389"/>
      <c r="KKP293" s="389"/>
      <c r="KKQ293" s="333"/>
      <c r="KKR293" s="334"/>
      <c r="KKS293" s="389"/>
      <c r="KKT293" s="224"/>
      <c r="KKU293" s="224"/>
      <c r="KKV293" s="335"/>
      <c r="KKW293" s="335"/>
      <c r="KKX293" s="224"/>
      <c r="KKY293" s="389"/>
      <c r="KKZ293" s="389"/>
      <c r="KLA293" s="333"/>
      <c r="KLB293" s="334"/>
      <c r="KLC293" s="389"/>
      <c r="KLD293" s="224"/>
      <c r="KLE293" s="224"/>
      <c r="KLF293" s="335"/>
      <c r="KLG293" s="335"/>
      <c r="KLH293" s="224"/>
      <c r="KLI293" s="389"/>
      <c r="KLJ293" s="389"/>
      <c r="KLK293" s="333"/>
      <c r="KLL293" s="334"/>
      <c r="KLM293" s="389"/>
      <c r="KLN293" s="224"/>
      <c r="KLO293" s="224"/>
      <c r="KLP293" s="335"/>
      <c r="KLQ293" s="335"/>
      <c r="KLR293" s="224"/>
      <c r="KLS293" s="389"/>
      <c r="KLT293" s="389"/>
      <c r="KLU293" s="333"/>
      <c r="KLV293" s="334"/>
      <c r="KLW293" s="389"/>
      <c r="KLX293" s="224"/>
      <c r="KLY293" s="224"/>
      <c r="KLZ293" s="335"/>
      <c r="KMA293" s="335"/>
      <c r="KMB293" s="224"/>
      <c r="KMC293" s="389"/>
      <c r="KMD293" s="389"/>
      <c r="KME293" s="333"/>
      <c r="KMF293" s="334"/>
      <c r="KMG293" s="389"/>
      <c r="KMH293" s="224"/>
      <c r="KMI293" s="224"/>
      <c r="KMJ293" s="335"/>
      <c r="KMK293" s="335"/>
      <c r="KML293" s="224"/>
      <c r="KMM293" s="389"/>
      <c r="KMN293" s="389"/>
      <c r="KMO293" s="333"/>
      <c r="KMP293" s="334"/>
      <c r="KMQ293" s="389"/>
      <c r="KMR293" s="224"/>
      <c r="KMS293" s="224"/>
      <c r="KMT293" s="335"/>
      <c r="KMU293" s="335"/>
      <c r="KMV293" s="224"/>
      <c r="KMW293" s="389"/>
      <c r="KMX293" s="389"/>
      <c r="KMY293" s="333"/>
      <c r="KMZ293" s="334"/>
      <c r="KNA293" s="389"/>
      <c r="KNB293" s="224"/>
      <c r="KNC293" s="224"/>
      <c r="KND293" s="335"/>
      <c r="KNE293" s="335"/>
      <c r="KNF293" s="224"/>
      <c r="KNG293" s="389"/>
      <c r="KNH293" s="389"/>
      <c r="KNI293" s="333"/>
      <c r="KNJ293" s="334"/>
      <c r="KNK293" s="389"/>
      <c r="KNL293" s="224"/>
      <c r="KNM293" s="224"/>
      <c r="KNN293" s="335"/>
      <c r="KNO293" s="335"/>
      <c r="KNP293" s="224"/>
      <c r="KNQ293" s="389"/>
      <c r="KNR293" s="389"/>
      <c r="KNS293" s="333"/>
      <c r="KNT293" s="334"/>
      <c r="KNU293" s="389"/>
      <c r="KNV293" s="224"/>
      <c r="KNW293" s="224"/>
      <c r="KNX293" s="335"/>
      <c r="KNY293" s="335"/>
      <c r="KNZ293" s="224"/>
      <c r="KOA293" s="389"/>
      <c r="KOB293" s="389"/>
      <c r="KOC293" s="333"/>
      <c r="KOD293" s="334"/>
      <c r="KOE293" s="389"/>
      <c r="KOF293" s="224"/>
      <c r="KOG293" s="224"/>
      <c r="KOH293" s="335"/>
      <c r="KOI293" s="335"/>
      <c r="KOJ293" s="224"/>
      <c r="KOK293" s="389"/>
      <c r="KOL293" s="389"/>
      <c r="KOM293" s="333"/>
      <c r="KON293" s="334"/>
      <c r="KOO293" s="389"/>
      <c r="KOP293" s="224"/>
      <c r="KOQ293" s="224"/>
      <c r="KOR293" s="335"/>
      <c r="KOS293" s="335"/>
      <c r="KOT293" s="224"/>
      <c r="KOU293" s="389"/>
      <c r="KOV293" s="389"/>
      <c r="KOW293" s="333"/>
      <c r="KOX293" s="334"/>
      <c r="KOY293" s="389"/>
      <c r="KOZ293" s="224"/>
      <c r="KPA293" s="224"/>
      <c r="KPB293" s="335"/>
      <c r="KPC293" s="335"/>
      <c r="KPD293" s="224"/>
      <c r="KPE293" s="389"/>
      <c r="KPF293" s="389"/>
      <c r="KPG293" s="333"/>
      <c r="KPH293" s="334"/>
      <c r="KPI293" s="389"/>
      <c r="KPJ293" s="224"/>
      <c r="KPK293" s="224"/>
      <c r="KPL293" s="335"/>
      <c r="KPM293" s="335"/>
      <c r="KPN293" s="224"/>
      <c r="KPO293" s="389"/>
      <c r="KPP293" s="389"/>
      <c r="KPQ293" s="333"/>
      <c r="KPR293" s="334"/>
      <c r="KPS293" s="389"/>
      <c r="KPT293" s="224"/>
      <c r="KPU293" s="224"/>
      <c r="KPV293" s="335"/>
      <c r="KPW293" s="335"/>
      <c r="KPX293" s="224"/>
      <c r="KPY293" s="389"/>
      <c r="KPZ293" s="389"/>
      <c r="KQA293" s="333"/>
      <c r="KQB293" s="334"/>
      <c r="KQC293" s="389"/>
      <c r="KQD293" s="224"/>
      <c r="KQE293" s="224"/>
      <c r="KQF293" s="335"/>
      <c r="KQG293" s="335"/>
      <c r="KQH293" s="224"/>
      <c r="KQI293" s="389"/>
      <c r="KQJ293" s="389"/>
      <c r="KQK293" s="333"/>
      <c r="KQL293" s="334"/>
      <c r="KQM293" s="389"/>
      <c r="KQN293" s="224"/>
      <c r="KQO293" s="224"/>
      <c r="KQP293" s="335"/>
      <c r="KQQ293" s="335"/>
      <c r="KQR293" s="224"/>
      <c r="KQS293" s="389"/>
      <c r="KQT293" s="389"/>
      <c r="KQU293" s="333"/>
      <c r="KQV293" s="334"/>
      <c r="KQW293" s="389"/>
      <c r="KQX293" s="224"/>
      <c r="KQY293" s="224"/>
      <c r="KQZ293" s="335"/>
      <c r="KRA293" s="335"/>
      <c r="KRB293" s="224"/>
      <c r="KRC293" s="389"/>
      <c r="KRD293" s="389"/>
      <c r="KRE293" s="333"/>
      <c r="KRF293" s="334"/>
      <c r="KRG293" s="389"/>
      <c r="KRH293" s="224"/>
      <c r="KRI293" s="224"/>
      <c r="KRJ293" s="335"/>
      <c r="KRK293" s="335"/>
      <c r="KRL293" s="224"/>
      <c r="KRM293" s="389"/>
      <c r="KRN293" s="389"/>
      <c r="KRO293" s="333"/>
      <c r="KRP293" s="334"/>
      <c r="KRQ293" s="389"/>
      <c r="KRR293" s="224"/>
      <c r="KRS293" s="224"/>
      <c r="KRT293" s="335"/>
      <c r="KRU293" s="335"/>
      <c r="KRV293" s="224"/>
      <c r="KRW293" s="389"/>
      <c r="KRX293" s="389"/>
      <c r="KRY293" s="333"/>
      <c r="KRZ293" s="334"/>
      <c r="KSA293" s="389"/>
      <c r="KSB293" s="224"/>
      <c r="KSC293" s="224"/>
      <c r="KSD293" s="335"/>
      <c r="KSE293" s="335"/>
      <c r="KSF293" s="224"/>
      <c r="KSG293" s="389"/>
      <c r="KSH293" s="389"/>
      <c r="KSI293" s="333"/>
      <c r="KSJ293" s="334"/>
      <c r="KSK293" s="389"/>
      <c r="KSL293" s="224"/>
      <c r="KSM293" s="224"/>
      <c r="KSN293" s="335"/>
      <c r="KSO293" s="335"/>
      <c r="KSP293" s="224"/>
      <c r="KSQ293" s="389"/>
      <c r="KSR293" s="389"/>
      <c r="KSS293" s="333"/>
      <c r="KST293" s="334"/>
      <c r="KSU293" s="389"/>
      <c r="KSV293" s="224"/>
      <c r="KSW293" s="224"/>
      <c r="KSX293" s="335"/>
      <c r="KSY293" s="335"/>
      <c r="KSZ293" s="224"/>
      <c r="KTA293" s="389"/>
      <c r="KTB293" s="389"/>
      <c r="KTC293" s="333"/>
      <c r="KTD293" s="334"/>
      <c r="KTE293" s="389"/>
      <c r="KTF293" s="224"/>
      <c r="KTG293" s="224"/>
      <c r="KTH293" s="335"/>
      <c r="KTI293" s="335"/>
      <c r="KTJ293" s="224"/>
      <c r="KTK293" s="389"/>
      <c r="KTL293" s="389"/>
      <c r="KTM293" s="333"/>
      <c r="KTN293" s="334"/>
      <c r="KTO293" s="389"/>
      <c r="KTP293" s="224"/>
      <c r="KTQ293" s="224"/>
      <c r="KTR293" s="335"/>
      <c r="KTS293" s="335"/>
      <c r="KTT293" s="224"/>
      <c r="KTU293" s="389"/>
      <c r="KTV293" s="389"/>
      <c r="KTW293" s="333"/>
      <c r="KTX293" s="334"/>
      <c r="KTY293" s="389"/>
      <c r="KTZ293" s="224"/>
      <c r="KUA293" s="224"/>
      <c r="KUB293" s="335"/>
      <c r="KUC293" s="335"/>
      <c r="KUD293" s="224"/>
      <c r="KUE293" s="389"/>
      <c r="KUF293" s="389"/>
      <c r="KUG293" s="333"/>
      <c r="KUH293" s="334"/>
      <c r="KUI293" s="389"/>
      <c r="KUJ293" s="224"/>
      <c r="KUK293" s="224"/>
      <c r="KUL293" s="335"/>
      <c r="KUM293" s="335"/>
      <c r="KUN293" s="224"/>
      <c r="KUO293" s="389"/>
      <c r="KUP293" s="389"/>
      <c r="KUQ293" s="333"/>
      <c r="KUR293" s="334"/>
      <c r="KUS293" s="389"/>
      <c r="KUT293" s="224"/>
      <c r="KUU293" s="224"/>
      <c r="KUV293" s="335"/>
      <c r="KUW293" s="335"/>
      <c r="KUX293" s="224"/>
      <c r="KUY293" s="389"/>
      <c r="KUZ293" s="389"/>
      <c r="KVA293" s="333"/>
      <c r="KVB293" s="334"/>
      <c r="KVC293" s="389"/>
      <c r="KVD293" s="224"/>
      <c r="KVE293" s="224"/>
      <c r="KVF293" s="335"/>
      <c r="KVG293" s="335"/>
      <c r="KVH293" s="224"/>
      <c r="KVI293" s="389"/>
      <c r="KVJ293" s="389"/>
      <c r="KVK293" s="333"/>
      <c r="KVL293" s="334"/>
      <c r="KVM293" s="389"/>
      <c r="KVN293" s="224"/>
      <c r="KVO293" s="224"/>
      <c r="KVP293" s="335"/>
      <c r="KVQ293" s="335"/>
      <c r="KVR293" s="224"/>
      <c r="KVS293" s="389"/>
      <c r="KVT293" s="389"/>
      <c r="KVU293" s="333"/>
      <c r="KVV293" s="334"/>
      <c r="KVW293" s="389"/>
      <c r="KVX293" s="224"/>
      <c r="KVY293" s="224"/>
      <c r="KVZ293" s="335"/>
      <c r="KWA293" s="335"/>
      <c r="KWB293" s="224"/>
      <c r="KWC293" s="389"/>
      <c r="KWD293" s="389"/>
      <c r="KWE293" s="333"/>
      <c r="KWF293" s="334"/>
      <c r="KWG293" s="389"/>
      <c r="KWH293" s="224"/>
      <c r="KWI293" s="224"/>
      <c r="KWJ293" s="335"/>
      <c r="KWK293" s="335"/>
      <c r="KWL293" s="224"/>
      <c r="KWM293" s="389"/>
      <c r="KWN293" s="389"/>
      <c r="KWO293" s="333"/>
      <c r="KWP293" s="334"/>
      <c r="KWQ293" s="389"/>
      <c r="KWR293" s="224"/>
      <c r="KWS293" s="224"/>
      <c r="KWT293" s="335"/>
      <c r="KWU293" s="335"/>
      <c r="KWV293" s="224"/>
      <c r="KWW293" s="389"/>
      <c r="KWX293" s="389"/>
      <c r="KWY293" s="333"/>
      <c r="KWZ293" s="334"/>
      <c r="KXA293" s="389"/>
      <c r="KXB293" s="224"/>
      <c r="KXC293" s="224"/>
      <c r="KXD293" s="335"/>
      <c r="KXE293" s="335"/>
      <c r="KXF293" s="224"/>
      <c r="KXG293" s="389"/>
      <c r="KXH293" s="389"/>
      <c r="KXI293" s="333"/>
      <c r="KXJ293" s="334"/>
      <c r="KXK293" s="389"/>
      <c r="KXL293" s="224"/>
      <c r="KXM293" s="224"/>
      <c r="KXN293" s="335"/>
      <c r="KXO293" s="335"/>
      <c r="KXP293" s="224"/>
      <c r="KXQ293" s="389"/>
      <c r="KXR293" s="389"/>
      <c r="KXS293" s="333"/>
      <c r="KXT293" s="334"/>
      <c r="KXU293" s="389"/>
      <c r="KXV293" s="224"/>
      <c r="KXW293" s="224"/>
      <c r="KXX293" s="335"/>
      <c r="KXY293" s="335"/>
      <c r="KXZ293" s="224"/>
      <c r="KYA293" s="389"/>
      <c r="KYB293" s="389"/>
      <c r="KYC293" s="333"/>
      <c r="KYD293" s="334"/>
      <c r="KYE293" s="389"/>
      <c r="KYF293" s="224"/>
      <c r="KYG293" s="224"/>
      <c r="KYH293" s="335"/>
      <c r="KYI293" s="335"/>
      <c r="KYJ293" s="224"/>
      <c r="KYK293" s="389"/>
      <c r="KYL293" s="389"/>
      <c r="KYM293" s="333"/>
      <c r="KYN293" s="334"/>
      <c r="KYO293" s="389"/>
      <c r="KYP293" s="224"/>
      <c r="KYQ293" s="224"/>
      <c r="KYR293" s="335"/>
      <c r="KYS293" s="335"/>
      <c r="KYT293" s="224"/>
      <c r="KYU293" s="389"/>
      <c r="KYV293" s="389"/>
      <c r="KYW293" s="333"/>
      <c r="KYX293" s="334"/>
      <c r="KYY293" s="389"/>
      <c r="KYZ293" s="224"/>
      <c r="KZA293" s="224"/>
      <c r="KZB293" s="335"/>
      <c r="KZC293" s="335"/>
      <c r="KZD293" s="224"/>
      <c r="KZE293" s="389"/>
      <c r="KZF293" s="389"/>
      <c r="KZG293" s="333"/>
      <c r="KZH293" s="334"/>
      <c r="KZI293" s="389"/>
      <c r="KZJ293" s="224"/>
      <c r="KZK293" s="224"/>
      <c r="KZL293" s="335"/>
      <c r="KZM293" s="335"/>
      <c r="KZN293" s="224"/>
      <c r="KZO293" s="389"/>
      <c r="KZP293" s="389"/>
      <c r="KZQ293" s="333"/>
      <c r="KZR293" s="334"/>
      <c r="KZS293" s="389"/>
      <c r="KZT293" s="224"/>
      <c r="KZU293" s="224"/>
      <c r="KZV293" s="335"/>
      <c r="KZW293" s="335"/>
      <c r="KZX293" s="224"/>
      <c r="KZY293" s="389"/>
      <c r="KZZ293" s="389"/>
      <c r="LAA293" s="333"/>
      <c r="LAB293" s="334"/>
      <c r="LAC293" s="389"/>
      <c r="LAD293" s="224"/>
      <c r="LAE293" s="224"/>
      <c r="LAF293" s="335"/>
      <c r="LAG293" s="335"/>
      <c r="LAH293" s="224"/>
      <c r="LAI293" s="389"/>
      <c r="LAJ293" s="389"/>
      <c r="LAK293" s="333"/>
      <c r="LAL293" s="334"/>
      <c r="LAM293" s="389"/>
      <c r="LAN293" s="224"/>
      <c r="LAO293" s="224"/>
      <c r="LAP293" s="335"/>
      <c r="LAQ293" s="335"/>
      <c r="LAR293" s="224"/>
      <c r="LAS293" s="389"/>
      <c r="LAT293" s="389"/>
      <c r="LAU293" s="333"/>
      <c r="LAV293" s="334"/>
      <c r="LAW293" s="389"/>
      <c r="LAX293" s="224"/>
      <c r="LAY293" s="224"/>
      <c r="LAZ293" s="335"/>
      <c r="LBA293" s="335"/>
      <c r="LBB293" s="224"/>
      <c r="LBC293" s="389"/>
      <c r="LBD293" s="389"/>
      <c r="LBE293" s="333"/>
      <c r="LBF293" s="334"/>
      <c r="LBG293" s="389"/>
      <c r="LBH293" s="224"/>
      <c r="LBI293" s="224"/>
      <c r="LBJ293" s="335"/>
      <c r="LBK293" s="335"/>
      <c r="LBL293" s="224"/>
      <c r="LBM293" s="389"/>
      <c r="LBN293" s="389"/>
      <c r="LBO293" s="333"/>
      <c r="LBP293" s="334"/>
      <c r="LBQ293" s="389"/>
      <c r="LBR293" s="224"/>
      <c r="LBS293" s="224"/>
      <c r="LBT293" s="335"/>
      <c r="LBU293" s="335"/>
      <c r="LBV293" s="224"/>
      <c r="LBW293" s="389"/>
      <c r="LBX293" s="389"/>
      <c r="LBY293" s="333"/>
      <c r="LBZ293" s="334"/>
      <c r="LCA293" s="389"/>
      <c r="LCB293" s="224"/>
      <c r="LCC293" s="224"/>
      <c r="LCD293" s="335"/>
      <c r="LCE293" s="335"/>
      <c r="LCF293" s="224"/>
      <c r="LCG293" s="389"/>
      <c r="LCH293" s="389"/>
      <c r="LCI293" s="333"/>
      <c r="LCJ293" s="334"/>
      <c r="LCK293" s="389"/>
      <c r="LCL293" s="224"/>
      <c r="LCM293" s="224"/>
      <c r="LCN293" s="335"/>
      <c r="LCO293" s="335"/>
      <c r="LCP293" s="224"/>
      <c r="LCQ293" s="389"/>
      <c r="LCR293" s="389"/>
      <c r="LCS293" s="333"/>
      <c r="LCT293" s="334"/>
      <c r="LCU293" s="389"/>
      <c r="LCV293" s="224"/>
      <c r="LCW293" s="224"/>
      <c r="LCX293" s="335"/>
      <c r="LCY293" s="335"/>
      <c r="LCZ293" s="224"/>
      <c r="LDA293" s="389"/>
      <c r="LDB293" s="389"/>
      <c r="LDC293" s="333"/>
      <c r="LDD293" s="334"/>
      <c r="LDE293" s="389"/>
      <c r="LDF293" s="224"/>
      <c r="LDG293" s="224"/>
      <c r="LDH293" s="335"/>
      <c r="LDI293" s="335"/>
      <c r="LDJ293" s="224"/>
      <c r="LDK293" s="389"/>
      <c r="LDL293" s="389"/>
      <c r="LDM293" s="333"/>
      <c r="LDN293" s="334"/>
      <c r="LDO293" s="389"/>
      <c r="LDP293" s="224"/>
      <c r="LDQ293" s="224"/>
      <c r="LDR293" s="335"/>
      <c r="LDS293" s="335"/>
      <c r="LDT293" s="224"/>
      <c r="LDU293" s="389"/>
      <c r="LDV293" s="389"/>
      <c r="LDW293" s="333"/>
      <c r="LDX293" s="334"/>
      <c r="LDY293" s="389"/>
      <c r="LDZ293" s="224"/>
      <c r="LEA293" s="224"/>
      <c r="LEB293" s="335"/>
      <c r="LEC293" s="335"/>
      <c r="LED293" s="224"/>
      <c r="LEE293" s="389"/>
      <c r="LEF293" s="389"/>
      <c r="LEG293" s="333"/>
      <c r="LEH293" s="334"/>
      <c r="LEI293" s="389"/>
      <c r="LEJ293" s="224"/>
      <c r="LEK293" s="224"/>
      <c r="LEL293" s="335"/>
      <c r="LEM293" s="335"/>
      <c r="LEN293" s="224"/>
      <c r="LEO293" s="389"/>
      <c r="LEP293" s="389"/>
      <c r="LEQ293" s="333"/>
      <c r="LER293" s="334"/>
      <c r="LES293" s="389"/>
      <c r="LET293" s="224"/>
      <c r="LEU293" s="224"/>
      <c r="LEV293" s="335"/>
      <c r="LEW293" s="335"/>
      <c r="LEX293" s="224"/>
      <c r="LEY293" s="389"/>
      <c r="LEZ293" s="389"/>
      <c r="LFA293" s="333"/>
      <c r="LFB293" s="334"/>
      <c r="LFC293" s="389"/>
      <c r="LFD293" s="224"/>
      <c r="LFE293" s="224"/>
      <c r="LFF293" s="335"/>
      <c r="LFG293" s="335"/>
      <c r="LFH293" s="224"/>
      <c r="LFI293" s="389"/>
      <c r="LFJ293" s="389"/>
      <c r="LFK293" s="333"/>
      <c r="LFL293" s="334"/>
      <c r="LFM293" s="389"/>
      <c r="LFN293" s="224"/>
      <c r="LFO293" s="224"/>
      <c r="LFP293" s="335"/>
      <c r="LFQ293" s="335"/>
      <c r="LFR293" s="224"/>
      <c r="LFS293" s="389"/>
      <c r="LFT293" s="389"/>
      <c r="LFU293" s="333"/>
      <c r="LFV293" s="334"/>
      <c r="LFW293" s="389"/>
      <c r="LFX293" s="224"/>
      <c r="LFY293" s="224"/>
      <c r="LFZ293" s="335"/>
      <c r="LGA293" s="335"/>
      <c r="LGB293" s="224"/>
      <c r="LGC293" s="389"/>
      <c r="LGD293" s="389"/>
      <c r="LGE293" s="333"/>
      <c r="LGF293" s="334"/>
      <c r="LGG293" s="389"/>
      <c r="LGH293" s="224"/>
      <c r="LGI293" s="224"/>
      <c r="LGJ293" s="335"/>
      <c r="LGK293" s="335"/>
      <c r="LGL293" s="224"/>
      <c r="LGM293" s="389"/>
      <c r="LGN293" s="389"/>
      <c r="LGO293" s="333"/>
      <c r="LGP293" s="334"/>
      <c r="LGQ293" s="389"/>
      <c r="LGR293" s="224"/>
      <c r="LGS293" s="224"/>
      <c r="LGT293" s="335"/>
      <c r="LGU293" s="335"/>
      <c r="LGV293" s="224"/>
      <c r="LGW293" s="389"/>
      <c r="LGX293" s="389"/>
      <c r="LGY293" s="333"/>
      <c r="LGZ293" s="334"/>
      <c r="LHA293" s="389"/>
      <c r="LHB293" s="224"/>
      <c r="LHC293" s="224"/>
      <c r="LHD293" s="335"/>
      <c r="LHE293" s="335"/>
      <c r="LHF293" s="224"/>
      <c r="LHG293" s="389"/>
      <c r="LHH293" s="389"/>
      <c r="LHI293" s="333"/>
      <c r="LHJ293" s="334"/>
      <c r="LHK293" s="389"/>
      <c r="LHL293" s="224"/>
      <c r="LHM293" s="224"/>
      <c r="LHN293" s="335"/>
      <c r="LHO293" s="335"/>
      <c r="LHP293" s="224"/>
      <c r="LHQ293" s="389"/>
      <c r="LHR293" s="389"/>
      <c r="LHS293" s="333"/>
      <c r="LHT293" s="334"/>
      <c r="LHU293" s="389"/>
      <c r="LHV293" s="224"/>
      <c r="LHW293" s="224"/>
      <c r="LHX293" s="335"/>
      <c r="LHY293" s="335"/>
      <c r="LHZ293" s="224"/>
      <c r="LIA293" s="389"/>
      <c r="LIB293" s="389"/>
      <c r="LIC293" s="333"/>
      <c r="LID293" s="334"/>
      <c r="LIE293" s="389"/>
      <c r="LIF293" s="224"/>
      <c r="LIG293" s="224"/>
      <c r="LIH293" s="335"/>
      <c r="LII293" s="335"/>
      <c r="LIJ293" s="224"/>
      <c r="LIK293" s="389"/>
      <c r="LIL293" s="389"/>
      <c r="LIM293" s="333"/>
      <c r="LIN293" s="334"/>
      <c r="LIO293" s="389"/>
      <c r="LIP293" s="224"/>
      <c r="LIQ293" s="224"/>
      <c r="LIR293" s="335"/>
      <c r="LIS293" s="335"/>
      <c r="LIT293" s="224"/>
      <c r="LIU293" s="389"/>
      <c r="LIV293" s="389"/>
      <c r="LIW293" s="333"/>
      <c r="LIX293" s="334"/>
      <c r="LIY293" s="389"/>
      <c r="LIZ293" s="224"/>
      <c r="LJA293" s="224"/>
      <c r="LJB293" s="335"/>
      <c r="LJC293" s="335"/>
      <c r="LJD293" s="224"/>
      <c r="LJE293" s="389"/>
      <c r="LJF293" s="389"/>
      <c r="LJG293" s="333"/>
      <c r="LJH293" s="334"/>
      <c r="LJI293" s="389"/>
      <c r="LJJ293" s="224"/>
      <c r="LJK293" s="224"/>
      <c r="LJL293" s="335"/>
      <c r="LJM293" s="335"/>
      <c r="LJN293" s="224"/>
      <c r="LJO293" s="389"/>
      <c r="LJP293" s="389"/>
      <c r="LJQ293" s="333"/>
      <c r="LJR293" s="334"/>
      <c r="LJS293" s="389"/>
      <c r="LJT293" s="224"/>
      <c r="LJU293" s="224"/>
      <c r="LJV293" s="335"/>
      <c r="LJW293" s="335"/>
      <c r="LJX293" s="224"/>
      <c r="LJY293" s="389"/>
      <c r="LJZ293" s="389"/>
      <c r="LKA293" s="333"/>
      <c r="LKB293" s="334"/>
      <c r="LKC293" s="389"/>
      <c r="LKD293" s="224"/>
      <c r="LKE293" s="224"/>
      <c r="LKF293" s="335"/>
      <c r="LKG293" s="335"/>
      <c r="LKH293" s="224"/>
      <c r="LKI293" s="389"/>
      <c r="LKJ293" s="389"/>
      <c r="LKK293" s="333"/>
      <c r="LKL293" s="334"/>
      <c r="LKM293" s="389"/>
      <c r="LKN293" s="224"/>
      <c r="LKO293" s="224"/>
      <c r="LKP293" s="335"/>
      <c r="LKQ293" s="335"/>
      <c r="LKR293" s="224"/>
      <c r="LKS293" s="389"/>
      <c r="LKT293" s="389"/>
      <c r="LKU293" s="333"/>
      <c r="LKV293" s="334"/>
      <c r="LKW293" s="389"/>
      <c r="LKX293" s="224"/>
      <c r="LKY293" s="224"/>
      <c r="LKZ293" s="335"/>
      <c r="LLA293" s="335"/>
      <c r="LLB293" s="224"/>
      <c r="LLC293" s="389"/>
      <c r="LLD293" s="389"/>
      <c r="LLE293" s="333"/>
      <c r="LLF293" s="334"/>
      <c r="LLG293" s="389"/>
      <c r="LLH293" s="224"/>
      <c r="LLI293" s="224"/>
      <c r="LLJ293" s="335"/>
      <c r="LLK293" s="335"/>
      <c r="LLL293" s="224"/>
      <c r="LLM293" s="389"/>
      <c r="LLN293" s="389"/>
      <c r="LLO293" s="333"/>
      <c r="LLP293" s="334"/>
      <c r="LLQ293" s="389"/>
      <c r="LLR293" s="224"/>
      <c r="LLS293" s="224"/>
      <c r="LLT293" s="335"/>
      <c r="LLU293" s="335"/>
      <c r="LLV293" s="224"/>
      <c r="LLW293" s="389"/>
      <c r="LLX293" s="389"/>
      <c r="LLY293" s="333"/>
      <c r="LLZ293" s="334"/>
      <c r="LMA293" s="389"/>
      <c r="LMB293" s="224"/>
      <c r="LMC293" s="224"/>
      <c r="LMD293" s="335"/>
      <c r="LME293" s="335"/>
      <c r="LMF293" s="224"/>
      <c r="LMG293" s="389"/>
      <c r="LMH293" s="389"/>
      <c r="LMI293" s="333"/>
      <c r="LMJ293" s="334"/>
      <c r="LMK293" s="389"/>
      <c r="LML293" s="224"/>
      <c r="LMM293" s="224"/>
      <c r="LMN293" s="335"/>
      <c r="LMO293" s="335"/>
      <c r="LMP293" s="224"/>
      <c r="LMQ293" s="389"/>
      <c r="LMR293" s="389"/>
      <c r="LMS293" s="333"/>
      <c r="LMT293" s="334"/>
      <c r="LMU293" s="389"/>
      <c r="LMV293" s="224"/>
      <c r="LMW293" s="224"/>
      <c r="LMX293" s="335"/>
      <c r="LMY293" s="335"/>
      <c r="LMZ293" s="224"/>
      <c r="LNA293" s="389"/>
      <c r="LNB293" s="389"/>
      <c r="LNC293" s="333"/>
      <c r="LND293" s="334"/>
      <c r="LNE293" s="389"/>
      <c r="LNF293" s="224"/>
      <c r="LNG293" s="224"/>
      <c r="LNH293" s="335"/>
      <c r="LNI293" s="335"/>
      <c r="LNJ293" s="224"/>
      <c r="LNK293" s="389"/>
      <c r="LNL293" s="389"/>
      <c r="LNM293" s="333"/>
      <c r="LNN293" s="334"/>
      <c r="LNO293" s="389"/>
      <c r="LNP293" s="224"/>
      <c r="LNQ293" s="224"/>
      <c r="LNR293" s="335"/>
      <c r="LNS293" s="335"/>
      <c r="LNT293" s="224"/>
      <c r="LNU293" s="389"/>
      <c r="LNV293" s="389"/>
      <c r="LNW293" s="333"/>
      <c r="LNX293" s="334"/>
      <c r="LNY293" s="389"/>
      <c r="LNZ293" s="224"/>
      <c r="LOA293" s="224"/>
      <c r="LOB293" s="335"/>
      <c r="LOC293" s="335"/>
      <c r="LOD293" s="224"/>
      <c r="LOE293" s="389"/>
      <c r="LOF293" s="389"/>
      <c r="LOG293" s="333"/>
      <c r="LOH293" s="334"/>
      <c r="LOI293" s="389"/>
      <c r="LOJ293" s="224"/>
      <c r="LOK293" s="224"/>
      <c r="LOL293" s="335"/>
      <c r="LOM293" s="335"/>
      <c r="LON293" s="224"/>
      <c r="LOO293" s="389"/>
      <c r="LOP293" s="389"/>
      <c r="LOQ293" s="333"/>
      <c r="LOR293" s="334"/>
      <c r="LOS293" s="389"/>
      <c r="LOT293" s="224"/>
      <c r="LOU293" s="224"/>
      <c r="LOV293" s="335"/>
      <c r="LOW293" s="335"/>
      <c r="LOX293" s="224"/>
      <c r="LOY293" s="389"/>
      <c r="LOZ293" s="389"/>
      <c r="LPA293" s="333"/>
      <c r="LPB293" s="334"/>
      <c r="LPC293" s="389"/>
      <c r="LPD293" s="224"/>
      <c r="LPE293" s="224"/>
      <c r="LPF293" s="335"/>
      <c r="LPG293" s="335"/>
      <c r="LPH293" s="224"/>
      <c r="LPI293" s="389"/>
      <c r="LPJ293" s="389"/>
      <c r="LPK293" s="333"/>
      <c r="LPL293" s="334"/>
      <c r="LPM293" s="389"/>
      <c r="LPN293" s="224"/>
      <c r="LPO293" s="224"/>
      <c r="LPP293" s="335"/>
      <c r="LPQ293" s="335"/>
      <c r="LPR293" s="224"/>
      <c r="LPS293" s="389"/>
      <c r="LPT293" s="389"/>
      <c r="LPU293" s="333"/>
      <c r="LPV293" s="334"/>
      <c r="LPW293" s="389"/>
      <c r="LPX293" s="224"/>
      <c r="LPY293" s="224"/>
      <c r="LPZ293" s="335"/>
      <c r="LQA293" s="335"/>
      <c r="LQB293" s="224"/>
      <c r="LQC293" s="389"/>
      <c r="LQD293" s="389"/>
      <c r="LQE293" s="333"/>
      <c r="LQF293" s="334"/>
      <c r="LQG293" s="389"/>
      <c r="LQH293" s="224"/>
      <c r="LQI293" s="224"/>
      <c r="LQJ293" s="335"/>
      <c r="LQK293" s="335"/>
      <c r="LQL293" s="224"/>
      <c r="LQM293" s="389"/>
      <c r="LQN293" s="389"/>
      <c r="LQO293" s="333"/>
      <c r="LQP293" s="334"/>
      <c r="LQQ293" s="389"/>
      <c r="LQR293" s="224"/>
      <c r="LQS293" s="224"/>
      <c r="LQT293" s="335"/>
      <c r="LQU293" s="335"/>
      <c r="LQV293" s="224"/>
      <c r="LQW293" s="389"/>
      <c r="LQX293" s="389"/>
      <c r="LQY293" s="333"/>
      <c r="LQZ293" s="334"/>
      <c r="LRA293" s="389"/>
      <c r="LRB293" s="224"/>
      <c r="LRC293" s="224"/>
      <c r="LRD293" s="335"/>
      <c r="LRE293" s="335"/>
      <c r="LRF293" s="224"/>
      <c r="LRG293" s="389"/>
      <c r="LRH293" s="389"/>
      <c r="LRI293" s="333"/>
      <c r="LRJ293" s="334"/>
      <c r="LRK293" s="389"/>
      <c r="LRL293" s="224"/>
      <c r="LRM293" s="224"/>
      <c r="LRN293" s="335"/>
      <c r="LRO293" s="335"/>
      <c r="LRP293" s="224"/>
      <c r="LRQ293" s="389"/>
      <c r="LRR293" s="389"/>
      <c r="LRS293" s="333"/>
      <c r="LRT293" s="334"/>
      <c r="LRU293" s="389"/>
      <c r="LRV293" s="224"/>
      <c r="LRW293" s="224"/>
      <c r="LRX293" s="335"/>
      <c r="LRY293" s="335"/>
      <c r="LRZ293" s="224"/>
      <c r="LSA293" s="389"/>
      <c r="LSB293" s="389"/>
      <c r="LSC293" s="333"/>
      <c r="LSD293" s="334"/>
      <c r="LSE293" s="389"/>
      <c r="LSF293" s="224"/>
      <c r="LSG293" s="224"/>
      <c r="LSH293" s="335"/>
      <c r="LSI293" s="335"/>
      <c r="LSJ293" s="224"/>
      <c r="LSK293" s="389"/>
      <c r="LSL293" s="389"/>
      <c r="LSM293" s="333"/>
      <c r="LSN293" s="334"/>
      <c r="LSO293" s="389"/>
      <c r="LSP293" s="224"/>
      <c r="LSQ293" s="224"/>
      <c r="LSR293" s="335"/>
      <c r="LSS293" s="335"/>
      <c r="LST293" s="224"/>
      <c r="LSU293" s="389"/>
      <c r="LSV293" s="389"/>
      <c r="LSW293" s="333"/>
      <c r="LSX293" s="334"/>
      <c r="LSY293" s="389"/>
      <c r="LSZ293" s="224"/>
      <c r="LTA293" s="224"/>
      <c r="LTB293" s="335"/>
      <c r="LTC293" s="335"/>
      <c r="LTD293" s="224"/>
      <c r="LTE293" s="389"/>
      <c r="LTF293" s="389"/>
      <c r="LTG293" s="333"/>
      <c r="LTH293" s="334"/>
      <c r="LTI293" s="389"/>
      <c r="LTJ293" s="224"/>
      <c r="LTK293" s="224"/>
      <c r="LTL293" s="335"/>
      <c r="LTM293" s="335"/>
      <c r="LTN293" s="224"/>
      <c r="LTO293" s="389"/>
      <c r="LTP293" s="389"/>
      <c r="LTQ293" s="333"/>
      <c r="LTR293" s="334"/>
      <c r="LTS293" s="389"/>
      <c r="LTT293" s="224"/>
      <c r="LTU293" s="224"/>
      <c r="LTV293" s="335"/>
      <c r="LTW293" s="335"/>
      <c r="LTX293" s="224"/>
      <c r="LTY293" s="389"/>
      <c r="LTZ293" s="389"/>
      <c r="LUA293" s="333"/>
      <c r="LUB293" s="334"/>
      <c r="LUC293" s="389"/>
      <c r="LUD293" s="224"/>
      <c r="LUE293" s="224"/>
      <c r="LUF293" s="335"/>
      <c r="LUG293" s="335"/>
      <c r="LUH293" s="224"/>
      <c r="LUI293" s="389"/>
      <c r="LUJ293" s="389"/>
      <c r="LUK293" s="333"/>
      <c r="LUL293" s="334"/>
      <c r="LUM293" s="389"/>
      <c r="LUN293" s="224"/>
      <c r="LUO293" s="224"/>
      <c r="LUP293" s="335"/>
      <c r="LUQ293" s="335"/>
      <c r="LUR293" s="224"/>
      <c r="LUS293" s="389"/>
      <c r="LUT293" s="389"/>
      <c r="LUU293" s="333"/>
      <c r="LUV293" s="334"/>
      <c r="LUW293" s="389"/>
      <c r="LUX293" s="224"/>
      <c r="LUY293" s="224"/>
      <c r="LUZ293" s="335"/>
      <c r="LVA293" s="335"/>
      <c r="LVB293" s="224"/>
      <c r="LVC293" s="389"/>
      <c r="LVD293" s="389"/>
      <c r="LVE293" s="333"/>
      <c r="LVF293" s="334"/>
      <c r="LVG293" s="389"/>
      <c r="LVH293" s="224"/>
      <c r="LVI293" s="224"/>
      <c r="LVJ293" s="335"/>
      <c r="LVK293" s="335"/>
      <c r="LVL293" s="224"/>
      <c r="LVM293" s="389"/>
      <c r="LVN293" s="389"/>
      <c r="LVO293" s="333"/>
      <c r="LVP293" s="334"/>
      <c r="LVQ293" s="389"/>
      <c r="LVR293" s="224"/>
      <c r="LVS293" s="224"/>
      <c r="LVT293" s="335"/>
      <c r="LVU293" s="335"/>
      <c r="LVV293" s="224"/>
      <c r="LVW293" s="389"/>
      <c r="LVX293" s="389"/>
      <c r="LVY293" s="333"/>
      <c r="LVZ293" s="334"/>
      <c r="LWA293" s="389"/>
      <c r="LWB293" s="224"/>
      <c r="LWC293" s="224"/>
      <c r="LWD293" s="335"/>
      <c r="LWE293" s="335"/>
      <c r="LWF293" s="224"/>
      <c r="LWG293" s="389"/>
      <c r="LWH293" s="389"/>
      <c r="LWI293" s="333"/>
      <c r="LWJ293" s="334"/>
      <c r="LWK293" s="389"/>
      <c r="LWL293" s="224"/>
      <c r="LWM293" s="224"/>
      <c r="LWN293" s="335"/>
      <c r="LWO293" s="335"/>
      <c r="LWP293" s="224"/>
      <c r="LWQ293" s="389"/>
      <c r="LWR293" s="389"/>
      <c r="LWS293" s="333"/>
      <c r="LWT293" s="334"/>
      <c r="LWU293" s="389"/>
      <c r="LWV293" s="224"/>
      <c r="LWW293" s="224"/>
      <c r="LWX293" s="335"/>
      <c r="LWY293" s="335"/>
      <c r="LWZ293" s="224"/>
      <c r="LXA293" s="389"/>
      <c r="LXB293" s="389"/>
      <c r="LXC293" s="333"/>
      <c r="LXD293" s="334"/>
      <c r="LXE293" s="389"/>
      <c r="LXF293" s="224"/>
      <c r="LXG293" s="224"/>
      <c r="LXH293" s="335"/>
      <c r="LXI293" s="335"/>
      <c r="LXJ293" s="224"/>
      <c r="LXK293" s="389"/>
      <c r="LXL293" s="389"/>
      <c r="LXM293" s="333"/>
      <c r="LXN293" s="334"/>
      <c r="LXO293" s="389"/>
      <c r="LXP293" s="224"/>
      <c r="LXQ293" s="224"/>
      <c r="LXR293" s="335"/>
      <c r="LXS293" s="335"/>
      <c r="LXT293" s="224"/>
      <c r="LXU293" s="389"/>
      <c r="LXV293" s="389"/>
      <c r="LXW293" s="333"/>
      <c r="LXX293" s="334"/>
      <c r="LXY293" s="389"/>
      <c r="LXZ293" s="224"/>
      <c r="LYA293" s="224"/>
      <c r="LYB293" s="335"/>
      <c r="LYC293" s="335"/>
      <c r="LYD293" s="224"/>
      <c r="LYE293" s="389"/>
      <c r="LYF293" s="389"/>
      <c r="LYG293" s="333"/>
      <c r="LYH293" s="334"/>
      <c r="LYI293" s="389"/>
      <c r="LYJ293" s="224"/>
      <c r="LYK293" s="224"/>
      <c r="LYL293" s="335"/>
      <c r="LYM293" s="335"/>
      <c r="LYN293" s="224"/>
      <c r="LYO293" s="389"/>
      <c r="LYP293" s="389"/>
      <c r="LYQ293" s="333"/>
      <c r="LYR293" s="334"/>
      <c r="LYS293" s="389"/>
      <c r="LYT293" s="224"/>
      <c r="LYU293" s="224"/>
      <c r="LYV293" s="335"/>
      <c r="LYW293" s="335"/>
      <c r="LYX293" s="224"/>
      <c r="LYY293" s="389"/>
      <c r="LYZ293" s="389"/>
      <c r="LZA293" s="333"/>
      <c r="LZB293" s="334"/>
      <c r="LZC293" s="389"/>
      <c r="LZD293" s="224"/>
      <c r="LZE293" s="224"/>
      <c r="LZF293" s="335"/>
      <c r="LZG293" s="335"/>
      <c r="LZH293" s="224"/>
      <c r="LZI293" s="389"/>
      <c r="LZJ293" s="389"/>
      <c r="LZK293" s="333"/>
      <c r="LZL293" s="334"/>
      <c r="LZM293" s="389"/>
      <c r="LZN293" s="224"/>
      <c r="LZO293" s="224"/>
      <c r="LZP293" s="335"/>
      <c r="LZQ293" s="335"/>
      <c r="LZR293" s="224"/>
      <c r="LZS293" s="389"/>
      <c r="LZT293" s="389"/>
      <c r="LZU293" s="333"/>
      <c r="LZV293" s="334"/>
      <c r="LZW293" s="389"/>
      <c r="LZX293" s="224"/>
      <c r="LZY293" s="224"/>
      <c r="LZZ293" s="335"/>
      <c r="MAA293" s="335"/>
      <c r="MAB293" s="224"/>
      <c r="MAC293" s="389"/>
      <c r="MAD293" s="389"/>
      <c r="MAE293" s="333"/>
      <c r="MAF293" s="334"/>
      <c r="MAG293" s="389"/>
      <c r="MAH293" s="224"/>
      <c r="MAI293" s="224"/>
      <c r="MAJ293" s="335"/>
      <c r="MAK293" s="335"/>
      <c r="MAL293" s="224"/>
      <c r="MAM293" s="389"/>
      <c r="MAN293" s="389"/>
      <c r="MAO293" s="333"/>
      <c r="MAP293" s="334"/>
      <c r="MAQ293" s="389"/>
      <c r="MAR293" s="224"/>
      <c r="MAS293" s="224"/>
      <c r="MAT293" s="335"/>
      <c r="MAU293" s="335"/>
      <c r="MAV293" s="224"/>
      <c r="MAW293" s="389"/>
      <c r="MAX293" s="389"/>
      <c r="MAY293" s="333"/>
      <c r="MAZ293" s="334"/>
      <c r="MBA293" s="389"/>
      <c r="MBB293" s="224"/>
      <c r="MBC293" s="224"/>
      <c r="MBD293" s="335"/>
      <c r="MBE293" s="335"/>
      <c r="MBF293" s="224"/>
      <c r="MBG293" s="389"/>
      <c r="MBH293" s="389"/>
      <c r="MBI293" s="333"/>
      <c r="MBJ293" s="334"/>
      <c r="MBK293" s="389"/>
      <c r="MBL293" s="224"/>
      <c r="MBM293" s="224"/>
      <c r="MBN293" s="335"/>
      <c r="MBO293" s="335"/>
      <c r="MBP293" s="224"/>
      <c r="MBQ293" s="389"/>
      <c r="MBR293" s="389"/>
      <c r="MBS293" s="333"/>
      <c r="MBT293" s="334"/>
      <c r="MBU293" s="389"/>
      <c r="MBV293" s="224"/>
      <c r="MBW293" s="224"/>
      <c r="MBX293" s="335"/>
      <c r="MBY293" s="335"/>
      <c r="MBZ293" s="224"/>
      <c r="MCA293" s="389"/>
      <c r="MCB293" s="389"/>
      <c r="MCC293" s="333"/>
      <c r="MCD293" s="334"/>
      <c r="MCE293" s="389"/>
      <c r="MCF293" s="224"/>
      <c r="MCG293" s="224"/>
      <c r="MCH293" s="335"/>
      <c r="MCI293" s="335"/>
      <c r="MCJ293" s="224"/>
      <c r="MCK293" s="389"/>
      <c r="MCL293" s="389"/>
      <c r="MCM293" s="333"/>
      <c r="MCN293" s="334"/>
      <c r="MCO293" s="389"/>
      <c r="MCP293" s="224"/>
      <c r="MCQ293" s="224"/>
      <c r="MCR293" s="335"/>
      <c r="MCS293" s="335"/>
      <c r="MCT293" s="224"/>
      <c r="MCU293" s="389"/>
      <c r="MCV293" s="389"/>
      <c r="MCW293" s="333"/>
      <c r="MCX293" s="334"/>
      <c r="MCY293" s="389"/>
      <c r="MCZ293" s="224"/>
      <c r="MDA293" s="224"/>
      <c r="MDB293" s="335"/>
      <c r="MDC293" s="335"/>
      <c r="MDD293" s="224"/>
      <c r="MDE293" s="389"/>
      <c r="MDF293" s="389"/>
      <c r="MDG293" s="333"/>
      <c r="MDH293" s="334"/>
      <c r="MDI293" s="389"/>
      <c r="MDJ293" s="224"/>
      <c r="MDK293" s="224"/>
      <c r="MDL293" s="335"/>
      <c r="MDM293" s="335"/>
      <c r="MDN293" s="224"/>
      <c r="MDO293" s="389"/>
      <c r="MDP293" s="389"/>
      <c r="MDQ293" s="333"/>
      <c r="MDR293" s="334"/>
      <c r="MDS293" s="389"/>
      <c r="MDT293" s="224"/>
      <c r="MDU293" s="224"/>
      <c r="MDV293" s="335"/>
      <c r="MDW293" s="335"/>
      <c r="MDX293" s="224"/>
      <c r="MDY293" s="389"/>
      <c r="MDZ293" s="389"/>
      <c r="MEA293" s="333"/>
      <c r="MEB293" s="334"/>
      <c r="MEC293" s="389"/>
      <c r="MED293" s="224"/>
      <c r="MEE293" s="224"/>
      <c r="MEF293" s="335"/>
      <c r="MEG293" s="335"/>
      <c r="MEH293" s="224"/>
      <c r="MEI293" s="389"/>
      <c r="MEJ293" s="389"/>
      <c r="MEK293" s="333"/>
      <c r="MEL293" s="334"/>
      <c r="MEM293" s="389"/>
      <c r="MEN293" s="224"/>
      <c r="MEO293" s="224"/>
      <c r="MEP293" s="335"/>
      <c r="MEQ293" s="335"/>
      <c r="MER293" s="224"/>
      <c r="MES293" s="389"/>
      <c r="MET293" s="389"/>
      <c r="MEU293" s="333"/>
      <c r="MEV293" s="334"/>
      <c r="MEW293" s="389"/>
      <c r="MEX293" s="224"/>
      <c r="MEY293" s="224"/>
      <c r="MEZ293" s="335"/>
      <c r="MFA293" s="335"/>
      <c r="MFB293" s="224"/>
      <c r="MFC293" s="389"/>
      <c r="MFD293" s="389"/>
      <c r="MFE293" s="333"/>
      <c r="MFF293" s="334"/>
      <c r="MFG293" s="389"/>
      <c r="MFH293" s="224"/>
      <c r="MFI293" s="224"/>
      <c r="MFJ293" s="335"/>
      <c r="MFK293" s="335"/>
      <c r="MFL293" s="224"/>
      <c r="MFM293" s="389"/>
      <c r="MFN293" s="389"/>
      <c r="MFO293" s="333"/>
      <c r="MFP293" s="334"/>
      <c r="MFQ293" s="389"/>
      <c r="MFR293" s="224"/>
      <c r="MFS293" s="224"/>
      <c r="MFT293" s="335"/>
      <c r="MFU293" s="335"/>
      <c r="MFV293" s="224"/>
      <c r="MFW293" s="389"/>
      <c r="MFX293" s="389"/>
      <c r="MFY293" s="333"/>
      <c r="MFZ293" s="334"/>
      <c r="MGA293" s="389"/>
      <c r="MGB293" s="224"/>
      <c r="MGC293" s="224"/>
      <c r="MGD293" s="335"/>
      <c r="MGE293" s="335"/>
      <c r="MGF293" s="224"/>
      <c r="MGG293" s="389"/>
      <c r="MGH293" s="389"/>
      <c r="MGI293" s="333"/>
      <c r="MGJ293" s="334"/>
      <c r="MGK293" s="389"/>
      <c r="MGL293" s="224"/>
      <c r="MGM293" s="224"/>
      <c r="MGN293" s="335"/>
      <c r="MGO293" s="335"/>
      <c r="MGP293" s="224"/>
      <c r="MGQ293" s="389"/>
      <c r="MGR293" s="389"/>
      <c r="MGS293" s="333"/>
      <c r="MGT293" s="334"/>
      <c r="MGU293" s="389"/>
      <c r="MGV293" s="224"/>
      <c r="MGW293" s="224"/>
      <c r="MGX293" s="335"/>
      <c r="MGY293" s="335"/>
      <c r="MGZ293" s="224"/>
      <c r="MHA293" s="389"/>
      <c r="MHB293" s="389"/>
      <c r="MHC293" s="333"/>
      <c r="MHD293" s="334"/>
      <c r="MHE293" s="389"/>
      <c r="MHF293" s="224"/>
      <c r="MHG293" s="224"/>
      <c r="MHH293" s="335"/>
      <c r="MHI293" s="335"/>
      <c r="MHJ293" s="224"/>
      <c r="MHK293" s="389"/>
      <c r="MHL293" s="389"/>
      <c r="MHM293" s="333"/>
      <c r="MHN293" s="334"/>
      <c r="MHO293" s="389"/>
      <c r="MHP293" s="224"/>
      <c r="MHQ293" s="224"/>
      <c r="MHR293" s="335"/>
      <c r="MHS293" s="335"/>
      <c r="MHT293" s="224"/>
      <c r="MHU293" s="389"/>
      <c r="MHV293" s="389"/>
      <c r="MHW293" s="333"/>
      <c r="MHX293" s="334"/>
      <c r="MHY293" s="389"/>
      <c r="MHZ293" s="224"/>
      <c r="MIA293" s="224"/>
      <c r="MIB293" s="335"/>
      <c r="MIC293" s="335"/>
      <c r="MID293" s="224"/>
      <c r="MIE293" s="389"/>
      <c r="MIF293" s="389"/>
      <c r="MIG293" s="333"/>
      <c r="MIH293" s="334"/>
      <c r="MII293" s="389"/>
      <c r="MIJ293" s="224"/>
      <c r="MIK293" s="224"/>
      <c r="MIL293" s="335"/>
      <c r="MIM293" s="335"/>
      <c r="MIN293" s="224"/>
      <c r="MIO293" s="389"/>
      <c r="MIP293" s="389"/>
      <c r="MIQ293" s="333"/>
      <c r="MIR293" s="334"/>
      <c r="MIS293" s="389"/>
      <c r="MIT293" s="224"/>
      <c r="MIU293" s="224"/>
      <c r="MIV293" s="335"/>
      <c r="MIW293" s="335"/>
      <c r="MIX293" s="224"/>
      <c r="MIY293" s="389"/>
      <c r="MIZ293" s="389"/>
      <c r="MJA293" s="333"/>
      <c r="MJB293" s="334"/>
      <c r="MJC293" s="389"/>
      <c r="MJD293" s="224"/>
      <c r="MJE293" s="224"/>
      <c r="MJF293" s="335"/>
      <c r="MJG293" s="335"/>
      <c r="MJH293" s="224"/>
      <c r="MJI293" s="389"/>
      <c r="MJJ293" s="389"/>
      <c r="MJK293" s="333"/>
      <c r="MJL293" s="334"/>
      <c r="MJM293" s="389"/>
      <c r="MJN293" s="224"/>
      <c r="MJO293" s="224"/>
      <c r="MJP293" s="335"/>
      <c r="MJQ293" s="335"/>
      <c r="MJR293" s="224"/>
      <c r="MJS293" s="389"/>
      <c r="MJT293" s="389"/>
      <c r="MJU293" s="333"/>
      <c r="MJV293" s="334"/>
      <c r="MJW293" s="389"/>
      <c r="MJX293" s="224"/>
      <c r="MJY293" s="224"/>
      <c r="MJZ293" s="335"/>
      <c r="MKA293" s="335"/>
      <c r="MKB293" s="224"/>
      <c r="MKC293" s="389"/>
      <c r="MKD293" s="389"/>
      <c r="MKE293" s="333"/>
      <c r="MKF293" s="334"/>
      <c r="MKG293" s="389"/>
      <c r="MKH293" s="224"/>
      <c r="MKI293" s="224"/>
      <c r="MKJ293" s="335"/>
      <c r="MKK293" s="335"/>
      <c r="MKL293" s="224"/>
      <c r="MKM293" s="389"/>
      <c r="MKN293" s="389"/>
      <c r="MKO293" s="333"/>
      <c r="MKP293" s="334"/>
      <c r="MKQ293" s="389"/>
      <c r="MKR293" s="224"/>
      <c r="MKS293" s="224"/>
      <c r="MKT293" s="335"/>
      <c r="MKU293" s="335"/>
      <c r="MKV293" s="224"/>
      <c r="MKW293" s="389"/>
      <c r="MKX293" s="389"/>
      <c r="MKY293" s="333"/>
      <c r="MKZ293" s="334"/>
      <c r="MLA293" s="389"/>
      <c r="MLB293" s="224"/>
      <c r="MLC293" s="224"/>
      <c r="MLD293" s="335"/>
      <c r="MLE293" s="335"/>
      <c r="MLF293" s="224"/>
      <c r="MLG293" s="389"/>
      <c r="MLH293" s="389"/>
      <c r="MLI293" s="333"/>
      <c r="MLJ293" s="334"/>
      <c r="MLK293" s="389"/>
      <c r="MLL293" s="224"/>
      <c r="MLM293" s="224"/>
      <c r="MLN293" s="335"/>
      <c r="MLO293" s="335"/>
      <c r="MLP293" s="224"/>
      <c r="MLQ293" s="389"/>
      <c r="MLR293" s="389"/>
      <c r="MLS293" s="333"/>
      <c r="MLT293" s="334"/>
      <c r="MLU293" s="389"/>
      <c r="MLV293" s="224"/>
      <c r="MLW293" s="224"/>
      <c r="MLX293" s="335"/>
      <c r="MLY293" s="335"/>
      <c r="MLZ293" s="224"/>
      <c r="MMA293" s="389"/>
      <c r="MMB293" s="389"/>
      <c r="MMC293" s="333"/>
      <c r="MMD293" s="334"/>
      <c r="MME293" s="389"/>
      <c r="MMF293" s="224"/>
      <c r="MMG293" s="224"/>
      <c r="MMH293" s="335"/>
      <c r="MMI293" s="335"/>
      <c r="MMJ293" s="224"/>
      <c r="MMK293" s="389"/>
      <c r="MML293" s="389"/>
      <c r="MMM293" s="333"/>
      <c r="MMN293" s="334"/>
      <c r="MMO293" s="389"/>
      <c r="MMP293" s="224"/>
      <c r="MMQ293" s="224"/>
      <c r="MMR293" s="335"/>
      <c r="MMS293" s="335"/>
      <c r="MMT293" s="224"/>
      <c r="MMU293" s="389"/>
      <c r="MMV293" s="389"/>
      <c r="MMW293" s="333"/>
      <c r="MMX293" s="334"/>
      <c r="MMY293" s="389"/>
      <c r="MMZ293" s="224"/>
      <c r="MNA293" s="224"/>
      <c r="MNB293" s="335"/>
      <c r="MNC293" s="335"/>
      <c r="MND293" s="224"/>
      <c r="MNE293" s="389"/>
      <c r="MNF293" s="389"/>
      <c r="MNG293" s="333"/>
      <c r="MNH293" s="334"/>
      <c r="MNI293" s="389"/>
      <c r="MNJ293" s="224"/>
      <c r="MNK293" s="224"/>
      <c r="MNL293" s="335"/>
      <c r="MNM293" s="335"/>
      <c r="MNN293" s="224"/>
      <c r="MNO293" s="389"/>
      <c r="MNP293" s="389"/>
      <c r="MNQ293" s="333"/>
      <c r="MNR293" s="334"/>
      <c r="MNS293" s="389"/>
      <c r="MNT293" s="224"/>
      <c r="MNU293" s="224"/>
      <c r="MNV293" s="335"/>
      <c r="MNW293" s="335"/>
      <c r="MNX293" s="224"/>
      <c r="MNY293" s="389"/>
      <c r="MNZ293" s="389"/>
      <c r="MOA293" s="333"/>
      <c r="MOB293" s="334"/>
      <c r="MOC293" s="389"/>
      <c r="MOD293" s="224"/>
      <c r="MOE293" s="224"/>
      <c r="MOF293" s="335"/>
      <c r="MOG293" s="335"/>
      <c r="MOH293" s="224"/>
      <c r="MOI293" s="389"/>
      <c r="MOJ293" s="389"/>
      <c r="MOK293" s="333"/>
      <c r="MOL293" s="334"/>
      <c r="MOM293" s="389"/>
      <c r="MON293" s="224"/>
      <c r="MOO293" s="224"/>
      <c r="MOP293" s="335"/>
      <c r="MOQ293" s="335"/>
      <c r="MOR293" s="224"/>
      <c r="MOS293" s="389"/>
      <c r="MOT293" s="389"/>
      <c r="MOU293" s="333"/>
      <c r="MOV293" s="334"/>
      <c r="MOW293" s="389"/>
      <c r="MOX293" s="224"/>
      <c r="MOY293" s="224"/>
      <c r="MOZ293" s="335"/>
      <c r="MPA293" s="335"/>
      <c r="MPB293" s="224"/>
      <c r="MPC293" s="389"/>
      <c r="MPD293" s="389"/>
      <c r="MPE293" s="333"/>
      <c r="MPF293" s="334"/>
      <c r="MPG293" s="389"/>
      <c r="MPH293" s="224"/>
      <c r="MPI293" s="224"/>
      <c r="MPJ293" s="335"/>
      <c r="MPK293" s="335"/>
      <c r="MPL293" s="224"/>
      <c r="MPM293" s="389"/>
      <c r="MPN293" s="389"/>
      <c r="MPO293" s="333"/>
      <c r="MPP293" s="334"/>
      <c r="MPQ293" s="389"/>
      <c r="MPR293" s="224"/>
      <c r="MPS293" s="224"/>
      <c r="MPT293" s="335"/>
      <c r="MPU293" s="335"/>
      <c r="MPV293" s="224"/>
      <c r="MPW293" s="389"/>
      <c r="MPX293" s="389"/>
      <c r="MPY293" s="333"/>
      <c r="MPZ293" s="334"/>
      <c r="MQA293" s="389"/>
      <c r="MQB293" s="224"/>
      <c r="MQC293" s="224"/>
      <c r="MQD293" s="335"/>
      <c r="MQE293" s="335"/>
      <c r="MQF293" s="224"/>
      <c r="MQG293" s="389"/>
      <c r="MQH293" s="389"/>
      <c r="MQI293" s="333"/>
      <c r="MQJ293" s="334"/>
      <c r="MQK293" s="389"/>
      <c r="MQL293" s="224"/>
      <c r="MQM293" s="224"/>
      <c r="MQN293" s="335"/>
      <c r="MQO293" s="335"/>
      <c r="MQP293" s="224"/>
      <c r="MQQ293" s="389"/>
      <c r="MQR293" s="389"/>
      <c r="MQS293" s="333"/>
      <c r="MQT293" s="334"/>
      <c r="MQU293" s="389"/>
      <c r="MQV293" s="224"/>
      <c r="MQW293" s="224"/>
      <c r="MQX293" s="335"/>
      <c r="MQY293" s="335"/>
      <c r="MQZ293" s="224"/>
      <c r="MRA293" s="389"/>
      <c r="MRB293" s="389"/>
      <c r="MRC293" s="333"/>
      <c r="MRD293" s="334"/>
      <c r="MRE293" s="389"/>
      <c r="MRF293" s="224"/>
      <c r="MRG293" s="224"/>
      <c r="MRH293" s="335"/>
      <c r="MRI293" s="335"/>
      <c r="MRJ293" s="224"/>
      <c r="MRK293" s="389"/>
      <c r="MRL293" s="389"/>
      <c r="MRM293" s="333"/>
      <c r="MRN293" s="334"/>
      <c r="MRO293" s="389"/>
      <c r="MRP293" s="224"/>
      <c r="MRQ293" s="224"/>
      <c r="MRR293" s="335"/>
      <c r="MRS293" s="335"/>
      <c r="MRT293" s="224"/>
      <c r="MRU293" s="389"/>
      <c r="MRV293" s="389"/>
      <c r="MRW293" s="333"/>
      <c r="MRX293" s="334"/>
      <c r="MRY293" s="389"/>
      <c r="MRZ293" s="224"/>
      <c r="MSA293" s="224"/>
      <c r="MSB293" s="335"/>
      <c r="MSC293" s="335"/>
      <c r="MSD293" s="224"/>
      <c r="MSE293" s="389"/>
      <c r="MSF293" s="389"/>
      <c r="MSG293" s="333"/>
      <c r="MSH293" s="334"/>
      <c r="MSI293" s="389"/>
      <c r="MSJ293" s="224"/>
      <c r="MSK293" s="224"/>
      <c r="MSL293" s="335"/>
      <c r="MSM293" s="335"/>
      <c r="MSN293" s="224"/>
      <c r="MSO293" s="389"/>
      <c r="MSP293" s="389"/>
      <c r="MSQ293" s="333"/>
      <c r="MSR293" s="334"/>
      <c r="MSS293" s="389"/>
      <c r="MST293" s="224"/>
      <c r="MSU293" s="224"/>
      <c r="MSV293" s="335"/>
      <c r="MSW293" s="335"/>
      <c r="MSX293" s="224"/>
      <c r="MSY293" s="389"/>
      <c r="MSZ293" s="389"/>
      <c r="MTA293" s="333"/>
      <c r="MTB293" s="334"/>
      <c r="MTC293" s="389"/>
      <c r="MTD293" s="224"/>
      <c r="MTE293" s="224"/>
      <c r="MTF293" s="335"/>
      <c r="MTG293" s="335"/>
      <c r="MTH293" s="224"/>
      <c r="MTI293" s="389"/>
      <c r="MTJ293" s="389"/>
      <c r="MTK293" s="333"/>
      <c r="MTL293" s="334"/>
      <c r="MTM293" s="389"/>
      <c r="MTN293" s="224"/>
      <c r="MTO293" s="224"/>
      <c r="MTP293" s="335"/>
      <c r="MTQ293" s="335"/>
      <c r="MTR293" s="224"/>
      <c r="MTS293" s="389"/>
      <c r="MTT293" s="389"/>
      <c r="MTU293" s="333"/>
      <c r="MTV293" s="334"/>
      <c r="MTW293" s="389"/>
      <c r="MTX293" s="224"/>
      <c r="MTY293" s="224"/>
      <c r="MTZ293" s="335"/>
      <c r="MUA293" s="335"/>
      <c r="MUB293" s="224"/>
      <c r="MUC293" s="389"/>
      <c r="MUD293" s="389"/>
      <c r="MUE293" s="333"/>
      <c r="MUF293" s="334"/>
      <c r="MUG293" s="389"/>
      <c r="MUH293" s="224"/>
      <c r="MUI293" s="224"/>
      <c r="MUJ293" s="335"/>
      <c r="MUK293" s="335"/>
      <c r="MUL293" s="224"/>
      <c r="MUM293" s="389"/>
      <c r="MUN293" s="389"/>
      <c r="MUO293" s="333"/>
      <c r="MUP293" s="334"/>
      <c r="MUQ293" s="389"/>
      <c r="MUR293" s="224"/>
      <c r="MUS293" s="224"/>
      <c r="MUT293" s="335"/>
      <c r="MUU293" s="335"/>
      <c r="MUV293" s="224"/>
      <c r="MUW293" s="389"/>
      <c r="MUX293" s="389"/>
      <c r="MUY293" s="333"/>
      <c r="MUZ293" s="334"/>
      <c r="MVA293" s="389"/>
      <c r="MVB293" s="224"/>
      <c r="MVC293" s="224"/>
      <c r="MVD293" s="335"/>
      <c r="MVE293" s="335"/>
      <c r="MVF293" s="224"/>
      <c r="MVG293" s="389"/>
      <c r="MVH293" s="389"/>
      <c r="MVI293" s="333"/>
      <c r="MVJ293" s="334"/>
      <c r="MVK293" s="389"/>
      <c r="MVL293" s="224"/>
      <c r="MVM293" s="224"/>
      <c r="MVN293" s="335"/>
      <c r="MVO293" s="335"/>
      <c r="MVP293" s="224"/>
      <c r="MVQ293" s="389"/>
      <c r="MVR293" s="389"/>
      <c r="MVS293" s="333"/>
      <c r="MVT293" s="334"/>
      <c r="MVU293" s="389"/>
      <c r="MVV293" s="224"/>
      <c r="MVW293" s="224"/>
      <c r="MVX293" s="335"/>
      <c r="MVY293" s="335"/>
      <c r="MVZ293" s="224"/>
      <c r="MWA293" s="389"/>
      <c r="MWB293" s="389"/>
      <c r="MWC293" s="333"/>
      <c r="MWD293" s="334"/>
      <c r="MWE293" s="389"/>
      <c r="MWF293" s="224"/>
      <c r="MWG293" s="224"/>
      <c r="MWH293" s="335"/>
      <c r="MWI293" s="335"/>
      <c r="MWJ293" s="224"/>
      <c r="MWK293" s="389"/>
      <c r="MWL293" s="389"/>
      <c r="MWM293" s="333"/>
      <c r="MWN293" s="334"/>
      <c r="MWO293" s="389"/>
      <c r="MWP293" s="224"/>
      <c r="MWQ293" s="224"/>
      <c r="MWR293" s="335"/>
      <c r="MWS293" s="335"/>
      <c r="MWT293" s="224"/>
      <c r="MWU293" s="389"/>
      <c r="MWV293" s="389"/>
      <c r="MWW293" s="333"/>
      <c r="MWX293" s="334"/>
      <c r="MWY293" s="389"/>
      <c r="MWZ293" s="224"/>
      <c r="MXA293" s="224"/>
      <c r="MXB293" s="335"/>
      <c r="MXC293" s="335"/>
      <c r="MXD293" s="224"/>
      <c r="MXE293" s="389"/>
      <c r="MXF293" s="389"/>
      <c r="MXG293" s="333"/>
      <c r="MXH293" s="334"/>
      <c r="MXI293" s="389"/>
      <c r="MXJ293" s="224"/>
      <c r="MXK293" s="224"/>
      <c r="MXL293" s="335"/>
      <c r="MXM293" s="335"/>
      <c r="MXN293" s="224"/>
      <c r="MXO293" s="389"/>
      <c r="MXP293" s="389"/>
      <c r="MXQ293" s="333"/>
      <c r="MXR293" s="334"/>
      <c r="MXS293" s="389"/>
      <c r="MXT293" s="224"/>
      <c r="MXU293" s="224"/>
      <c r="MXV293" s="335"/>
      <c r="MXW293" s="335"/>
      <c r="MXX293" s="224"/>
      <c r="MXY293" s="389"/>
      <c r="MXZ293" s="389"/>
      <c r="MYA293" s="333"/>
      <c r="MYB293" s="334"/>
      <c r="MYC293" s="389"/>
      <c r="MYD293" s="224"/>
      <c r="MYE293" s="224"/>
      <c r="MYF293" s="335"/>
      <c r="MYG293" s="335"/>
      <c r="MYH293" s="224"/>
      <c r="MYI293" s="389"/>
      <c r="MYJ293" s="389"/>
      <c r="MYK293" s="333"/>
      <c r="MYL293" s="334"/>
      <c r="MYM293" s="389"/>
      <c r="MYN293" s="224"/>
      <c r="MYO293" s="224"/>
      <c r="MYP293" s="335"/>
      <c r="MYQ293" s="335"/>
      <c r="MYR293" s="224"/>
      <c r="MYS293" s="389"/>
      <c r="MYT293" s="389"/>
      <c r="MYU293" s="333"/>
      <c r="MYV293" s="334"/>
      <c r="MYW293" s="389"/>
      <c r="MYX293" s="224"/>
      <c r="MYY293" s="224"/>
      <c r="MYZ293" s="335"/>
      <c r="MZA293" s="335"/>
      <c r="MZB293" s="224"/>
      <c r="MZC293" s="389"/>
      <c r="MZD293" s="389"/>
      <c r="MZE293" s="333"/>
      <c r="MZF293" s="334"/>
      <c r="MZG293" s="389"/>
      <c r="MZH293" s="224"/>
      <c r="MZI293" s="224"/>
      <c r="MZJ293" s="335"/>
      <c r="MZK293" s="335"/>
      <c r="MZL293" s="224"/>
      <c r="MZM293" s="389"/>
      <c r="MZN293" s="389"/>
      <c r="MZO293" s="333"/>
      <c r="MZP293" s="334"/>
      <c r="MZQ293" s="389"/>
      <c r="MZR293" s="224"/>
      <c r="MZS293" s="224"/>
      <c r="MZT293" s="335"/>
      <c r="MZU293" s="335"/>
      <c r="MZV293" s="224"/>
      <c r="MZW293" s="389"/>
      <c r="MZX293" s="389"/>
      <c r="MZY293" s="333"/>
      <c r="MZZ293" s="334"/>
      <c r="NAA293" s="389"/>
      <c r="NAB293" s="224"/>
      <c r="NAC293" s="224"/>
      <c r="NAD293" s="335"/>
      <c r="NAE293" s="335"/>
      <c r="NAF293" s="224"/>
      <c r="NAG293" s="389"/>
      <c r="NAH293" s="389"/>
      <c r="NAI293" s="333"/>
      <c r="NAJ293" s="334"/>
      <c r="NAK293" s="389"/>
      <c r="NAL293" s="224"/>
      <c r="NAM293" s="224"/>
      <c r="NAN293" s="335"/>
      <c r="NAO293" s="335"/>
      <c r="NAP293" s="224"/>
      <c r="NAQ293" s="389"/>
      <c r="NAR293" s="389"/>
      <c r="NAS293" s="333"/>
      <c r="NAT293" s="334"/>
      <c r="NAU293" s="389"/>
      <c r="NAV293" s="224"/>
      <c r="NAW293" s="224"/>
      <c r="NAX293" s="335"/>
      <c r="NAY293" s="335"/>
      <c r="NAZ293" s="224"/>
      <c r="NBA293" s="389"/>
      <c r="NBB293" s="389"/>
      <c r="NBC293" s="333"/>
      <c r="NBD293" s="334"/>
      <c r="NBE293" s="389"/>
      <c r="NBF293" s="224"/>
      <c r="NBG293" s="224"/>
      <c r="NBH293" s="335"/>
      <c r="NBI293" s="335"/>
      <c r="NBJ293" s="224"/>
      <c r="NBK293" s="389"/>
      <c r="NBL293" s="389"/>
      <c r="NBM293" s="333"/>
      <c r="NBN293" s="334"/>
      <c r="NBO293" s="389"/>
      <c r="NBP293" s="224"/>
      <c r="NBQ293" s="224"/>
      <c r="NBR293" s="335"/>
      <c r="NBS293" s="335"/>
      <c r="NBT293" s="224"/>
      <c r="NBU293" s="389"/>
      <c r="NBV293" s="389"/>
      <c r="NBW293" s="333"/>
      <c r="NBX293" s="334"/>
      <c r="NBY293" s="389"/>
      <c r="NBZ293" s="224"/>
      <c r="NCA293" s="224"/>
      <c r="NCB293" s="335"/>
      <c r="NCC293" s="335"/>
      <c r="NCD293" s="224"/>
      <c r="NCE293" s="389"/>
      <c r="NCF293" s="389"/>
      <c r="NCG293" s="333"/>
      <c r="NCH293" s="334"/>
      <c r="NCI293" s="389"/>
      <c r="NCJ293" s="224"/>
      <c r="NCK293" s="224"/>
      <c r="NCL293" s="335"/>
      <c r="NCM293" s="335"/>
      <c r="NCN293" s="224"/>
      <c r="NCO293" s="389"/>
      <c r="NCP293" s="389"/>
      <c r="NCQ293" s="333"/>
      <c r="NCR293" s="334"/>
      <c r="NCS293" s="389"/>
      <c r="NCT293" s="224"/>
      <c r="NCU293" s="224"/>
      <c r="NCV293" s="335"/>
      <c r="NCW293" s="335"/>
      <c r="NCX293" s="224"/>
      <c r="NCY293" s="389"/>
      <c r="NCZ293" s="389"/>
      <c r="NDA293" s="333"/>
      <c r="NDB293" s="334"/>
      <c r="NDC293" s="389"/>
      <c r="NDD293" s="224"/>
      <c r="NDE293" s="224"/>
      <c r="NDF293" s="335"/>
      <c r="NDG293" s="335"/>
      <c r="NDH293" s="224"/>
      <c r="NDI293" s="389"/>
      <c r="NDJ293" s="389"/>
      <c r="NDK293" s="333"/>
      <c r="NDL293" s="334"/>
      <c r="NDM293" s="389"/>
      <c r="NDN293" s="224"/>
      <c r="NDO293" s="224"/>
      <c r="NDP293" s="335"/>
      <c r="NDQ293" s="335"/>
      <c r="NDR293" s="224"/>
      <c r="NDS293" s="389"/>
      <c r="NDT293" s="389"/>
      <c r="NDU293" s="333"/>
      <c r="NDV293" s="334"/>
      <c r="NDW293" s="389"/>
      <c r="NDX293" s="224"/>
      <c r="NDY293" s="224"/>
      <c r="NDZ293" s="335"/>
      <c r="NEA293" s="335"/>
      <c r="NEB293" s="224"/>
      <c r="NEC293" s="389"/>
      <c r="NED293" s="389"/>
      <c r="NEE293" s="333"/>
      <c r="NEF293" s="334"/>
      <c r="NEG293" s="389"/>
      <c r="NEH293" s="224"/>
      <c r="NEI293" s="224"/>
      <c r="NEJ293" s="335"/>
      <c r="NEK293" s="335"/>
      <c r="NEL293" s="224"/>
      <c r="NEM293" s="389"/>
      <c r="NEN293" s="389"/>
      <c r="NEO293" s="333"/>
      <c r="NEP293" s="334"/>
      <c r="NEQ293" s="389"/>
      <c r="NER293" s="224"/>
      <c r="NES293" s="224"/>
      <c r="NET293" s="335"/>
      <c r="NEU293" s="335"/>
      <c r="NEV293" s="224"/>
      <c r="NEW293" s="389"/>
      <c r="NEX293" s="389"/>
      <c r="NEY293" s="333"/>
      <c r="NEZ293" s="334"/>
      <c r="NFA293" s="389"/>
      <c r="NFB293" s="224"/>
      <c r="NFC293" s="224"/>
      <c r="NFD293" s="335"/>
      <c r="NFE293" s="335"/>
      <c r="NFF293" s="224"/>
      <c r="NFG293" s="389"/>
      <c r="NFH293" s="389"/>
      <c r="NFI293" s="333"/>
      <c r="NFJ293" s="334"/>
      <c r="NFK293" s="389"/>
      <c r="NFL293" s="224"/>
      <c r="NFM293" s="224"/>
      <c r="NFN293" s="335"/>
      <c r="NFO293" s="335"/>
      <c r="NFP293" s="224"/>
      <c r="NFQ293" s="389"/>
      <c r="NFR293" s="389"/>
      <c r="NFS293" s="333"/>
      <c r="NFT293" s="334"/>
      <c r="NFU293" s="389"/>
      <c r="NFV293" s="224"/>
      <c r="NFW293" s="224"/>
      <c r="NFX293" s="335"/>
      <c r="NFY293" s="335"/>
      <c r="NFZ293" s="224"/>
      <c r="NGA293" s="389"/>
      <c r="NGB293" s="389"/>
      <c r="NGC293" s="333"/>
      <c r="NGD293" s="334"/>
      <c r="NGE293" s="389"/>
      <c r="NGF293" s="224"/>
      <c r="NGG293" s="224"/>
      <c r="NGH293" s="335"/>
      <c r="NGI293" s="335"/>
      <c r="NGJ293" s="224"/>
      <c r="NGK293" s="389"/>
      <c r="NGL293" s="389"/>
      <c r="NGM293" s="333"/>
      <c r="NGN293" s="334"/>
      <c r="NGO293" s="389"/>
      <c r="NGP293" s="224"/>
      <c r="NGQ293" s="224"/>
      <c r="NGR293" s="335"/>
      <c r="NGS293" s="335"/>
      <c r="NGT293" s="224"/>
      <c r="NGU293" s="389"/>
      <c r="NGV293" s="389"/>
      <c r="NGW293" s="333"/>
      <c r="NGX293" s="334"/>
      <c r="NGY293" s="389"/>
      <c r="NGZ293" s="224"/>
      <c r="NHA293" s="224"/>
      <c r="NHB293" s="335"/>
      <c r="NHC293" s="335"/>
      <c r="NHD293" s="224"/>
      <c r="NHE293" s="389"/>
      <c r="NHF293" s="389"/>
      <c r="NHG293" s="333"/>
      <c r="NHH293" s="334"/>
      <c r="NHI293" s="389"/>
      <c r="NHJ293" s="224"/>
      <c r="NHK293" s="224"/>
      <c r="NHL293" s="335"/>
      <c r="NHM293" s="335"/>
      <c r="NHN293" s="224"/>
      <c r="NHO293" s="389"/>
      <c r="NHP293" s="389"/>
      <c r="NHQ293" s="333"/>
      <c r="NHR293" s="334"/>
      <c r="NHS293" s="389"/>
      <c r="NHT293" s="224"/>
      <c r="NHU293" s="224"/>
      <c r="NHV293" s="335"/>
      <c r="NHW293" s="335"/>
      <c r="NHX293" s="224"/>
      <c r="NHY293" s="389"/>
      <c r="NHZ293" s="389"/>
      <c r="NIA293" s="333"/>
      <c r="NIB293" s="334"/>
      <c r="NIC293" s="389"/>
      <c r="NID293" s="224"/>
      <c r="NIE293" s="224"/>
      <c r="NIF293" s="335"/>
      <c r="NIG293" s="335"/>
      <c r="NIH293" s="224"/>
      <c r="NII293" s="389"/>
      <c r="NIJ293" s="389"/>
      <c r="NIK293" s="333"/>
      <c r="NIL293" s="334"/>
      <c r="NIM293" s="389"/>
      <c r="NIN293" s="224"/>
      <c r="NIO293" s="224"/>
      <c r="NIP293" s="335"/>
      <c r="NIQ293" s="335"/>
      <c r="NIR293" s="224"/>
      <c r="NIS293" s="389"/>
      <c r="NIT293" s="389"/>
      <c r="NIU293" s="333"/>
      <c r="NIV293" s="334"/>
      <c r="NIW293" s="389"/>
      <c r="NIX293" s="224"/>
      <c r="NIY293" s="224"/>
      <c r="NIZ293" s="335"/>
      <c r="NJA293" s="335"/>
      <c r="NJB293" s="224"/>
      <c r="NJC293" s="389"/>
      <c r="NJD293" s="389"/>
      <c r="NJE293" s="333"/>
      <c r="NJF293" s="334"/>
      <c r="NJG293" s="389"/>
      <c r="NJH293" s="224"/>
      <c r="NJI293" s="224"/>
      <c r="NJJ293" s="335"/>
      <c r="NJK293" s="335"/>
      <c r="NJL293" s="224"/>
      <c r="NJM293" s="389"/>
      <c r="NJN293" s="389"/>
      <c r="NJO293" s="333"/>
      <c r="NJP293" s="334"/>
      <c r="NJQ293" s="389"/>
      <c r="NJR293" s="224"/>
      <c r="NJS293" s="224"/>
      <c r="NJT293" s="335"/>
      <c r="NJU293" s="335"/>
      <c r="NJV293" s="224"/>
      <c r="NJW293" s="389"/>
      <c r="NJX293" s="389"/>
      <c r="NJY293" s="333"/>
      <c r="NJZ293" s="334"/>
      <c r="NKA293" s="389"/>
      <c r="NKB293" s="224"/>
      <c r="NKC293" s="224"/>
      <c r="NKD293" s="335"/>
      <c r="NKE293" s="335"/>
      <c r="NKF293" s="224"/>
      <c r="NKG293" s="389"/>
      <c r="NKH293" s="389"/>
      <c r="NKI293" s="333"/>
      <c r="NKJ293" s="334"/>
      <c r="NKK293" s="389"/>
      <c r="NKL293" s="224"/>
      <c r="NKM293" s="224"/>
      <c r="NKN293" s="335"/>
      <c r="NKO293" s="335"/>
      <c r="NKP293" s="224"/>
      <c r="NKQ293" s="389"/>
      <c r="NKR293" s="389"/>
      <c r="NKS293" s="333"/>
      <c r="NKT293" s="334"/>
      <c r="NKU293" s="389"/>
      <c r="NKV293" s="224"/>
      <c r="NKW293" s="224"/>
      <c r="NKX293" s="335"/>
      <c r="NKY293" s="335"/>
      <c r="NKZ293" s="224"/>
      <c r="NLA293" s="389"/>
      <c r="NLB293" s="389"/>
      <c r="NLC293" s="333"/>
      <c r="NLD293" s="334"/>
      <c r="NLE293" s="389"/>
      <c r="NLF293" s="224"/>
      <c r="NLG293" s="224"/>
      <c r="NLH293" s="335"/>
      <c r="NLI293" s="335"/>
      <c r="NLJ293" s="224"/>
      <c r="NLK293" s="389"/>
      <c r="NLL293" s="389"/>
      <c r="NLM293" s="333"/>
      <c r="NLN293" s="334"/>
      <c r="NLO293" s="389"/>
      <c r="NLP293" s="224"/>
      <c r="NLQ293" s="224"/>
      <c r="NLR293" s="335"/>
      <c r="NLS293" s="335"/>
      <c r="NLT293" s="224"/>
      <c r="NLU293" s="389"/>
      <c r="NLV293" s="389"/>
      <c r="NLW293" s="333"/>
      <c r="NLX293" s="334"/>
      <c r="NLY293" s="389"/>
      <c r="NLZ293" s="224"/>
      <c r="NMA293" s="224"/>
      <c r="NMB293" s="335"/>
      <c r="NMC293" s="335"/>
      <c r="NMD293" s="224"/>
      <c r="NME293" s="389"/>
      <c r="NMF293" s="389"/>
      <c r="NMG293" s="333"/>
      <c r="NMH293" s="334"/>
      <c r="NMI293" s="389"/>
      <c r="NMJ293" s="224"/>
      <c r="NMK293" s="224"/>
      <c r="NML293" s="335"/>
      <c r="NMM293" s="335"/>
      <c r="NMN293" s="224"/>
      <c r="NMO293" s="389"/>
      <c r="NMP293" s="389"/>
      <c r="NMQ293" s="333"/>
      <c r="NMR293" s="334"/>
      <c r="NMS293" s="389"/>
      <c r="NMT293" s="224"/>
      <c r="NMU293" s="224"/>
      <c r="NMV293" s="335"/>
      <c r="NMW293" s="335"/>
      <c r="NMX293" s="224"/>
      <c r="NMY293" s="389"/>
      <c r="NMZ293" s="389"/>
      <c r="NNA293" s="333"/>
      <c r="NNB293" s="334"/>
      <c r="NNC293" s="389"/>
      <c r="NND293" s="224"/>
      <c r="NNE293" s="224"/>
      <c r="NNF293" s="335"/>
      <c r="NNG293" s="335"/>
      <c r="NNH293" s="224"/>
      <c r="NNI293" s="389"/>
      <c r="NNJ293" s="389"/>
      <c r="NNK293" s="333"/>
      <c r="NNL293" s="334"/>
      <c r="NNM293" s="389"/>
      <c r="NNN293" s="224"/>
      <c r="NNO293" s="224"/>
      <c r="NNP293" s="335"/>
      <c r="NNQ293" s="335"/>
      <c r="NNR293" s="224"/>
      <c r="NNS293" s="389"/>
      <c r="NNT293" s="389"/>
      <c r="NNU293" s="333"/>
      <c r="NNV293" s="334"/>
      <c r="NNW293" s="389"/>
      <c r="NNX293" s="224"/>
      <c r="NNY293" s="224"/>
      <c r="NNZ293" s="335"/>
      <c r="NOA293" s="335"/>
      <c r="NOB293" s="224"/>
      <c r="NOC293" s="389"/>
      <c r="NOD293" s="389"/>
      <c r="NOE293" s="333"/>
      <c r="NOF293" s="334"/>
      <c r="NOG293" s="389"/>
      <c r="NOH293" s="224"/>
      <c r="NOI293" s="224"/>
      <c r="NOJ293" s="335"/>
      <c r="NOK293" s="335"/>
      <c r="NOL293" s="224"/>
      <c r="NOM293" s="389"/>
      <c r="NON293" s="389"/>
      <c r="NOO293" s="333"/>
      <c r="NOP293" s="334"/>
      <c r="NOQ293" s="389"/>
      <c r="NOR293" s="224"/>
      <c r="NOS293" s="224"/>
      <c r="NOT293" s="335"/>
      <c r="NOU293" s="335"/>
      <c r="NOV293" s="224"/>
      <c r="NOW293" s="389"/>
      <c r="NOX293" s="389"/>
      <c r="NOY293" s="333"/>
      <c r="NOZ293" s="334"/>
      <c r="NPA293" s="389"/>
      <c r="NPB293" s="224"/>
      <c r="NPC293" s="224"/>
      <c r="NPD293" s="335"/>
      <c r="NPE293" s="335"/>
      <c r="NPF293" s="224"/>
      <c r="NPG293" s="389"/>
      <c r="NPH293" s="389"/>
      <c r="NPI293" s="333"/>
      <c r="NPJ293" s="334"/>
      <c r="NPK293" s="389"/>
      <c r="NPL293" s="224"/>
      <c r="NPM293" s="224"/>
      <c r="NPN293" s="335"/>
      <c r="NPO293" s="335"/>
      <c r="NPP293" s="224"/>
      <c r="NPQ293" s="389"/>
      <c r="NPR293" s="389"/>
      <c r="NPS293" s="333"/>
      <c r="NPT293" s="334"/>
      <c r="NPU293" s="389"/>
      <c r="NPV293" s="224"/>
      <c r="NPW293" s="224"/>
      <c r="NPX293" s="335"/>
      <c r="NPY293" s="335"/>
      <c r="NPZ293" s="224"/>
      <c r="NQA293" s="389"/>
      <c r="NQB293" s="389"/>
      <c r="NQC293" s="333"/>
      <c r="NQD293" s="334"/>
      <c r="NQE293" s="389"/>
      <c r="NQF293" s="224"/>
      <c r="NQG293" s="224"/>
      <c r="NQH293" s="335"/>
      <c r="NQI293" s="335"/>
      <c r="NQJ293" s="224"/>
      <c r="NQK293" s="389"/>
      <c r="NQL293" s="389"/>
      <c r="NQM293" s="333"/>
      <c r="NQN293" s="334"/>
      <c r="NQO293" s="389"/>
      <c r="NQP293" s="224"/>
      <c r="NQQ293" s="224"/>
      <c r="NQR293" s="335"/>
      <c r="NQS293" s="335"/>
      <c r="NQT293" s="224"/>
      <c r="NQU293" s="389"/>
      <c r="NQV293" s="389"/>
      <c r="NQW293" s="333"/>
      <c r="NQX293" s="334"/>
      <c r="NQY293" s="389"/>
      <c r="NQZ293" s="224"/>
      <c r="NRA293" s="224"/>
      <c r="NRB293" s="335"/>
      <c r="NRC293" s="335"/>
      <c r="NRD293" s="224"/>
      <c r="NRE293" s="389"/>
      <c r="NRF293" s="389"/>
      <c r="NRG293" s="333"/>
      <c r="NRH293" s="334"/>
      <c r="NRI293" s="389"/>
      <c r="NRJ293" s="224"/>
      <c r="NRK293" s="224"/>
      <c r="NRL293" s="335"/>
      <c r="NRM293" s="335"/>
      <c r="NRN293" s="224"/>
      <c r="NRO293" s="389"/>
      <c r="NRP293" s="389"/>
      <c r="NRQ293" s="333"/>
      <c r="NRR293" s="334"/>
      <c r="NRS293" s="389"/>
      <c r="NRT293" s="224"/>
      <c r="NRU293" s="224"/>
      <c r="NRV293" s="335"/>
      <c r="NRW293" s="335"/>
      <c r="NRX293" s="224"/>
      <c r="NRY293" s="389"/>
      <c r="NRZ293" s="389"/>
      <c r="NSA293" s="333"/>
      <c r="NSB293" s="334"/>
      <c r="NSC293" s="389"/>
      <c r="NSD293" s="224"/>
      <c r="NSE293" s="224"/>
      <c r="NSF293" s="335"/>
      <c r="NSG293" s="335"/>
      <c r="NSH293" s="224"/>
      <c r="NSI293" s="389"/>
      <c r="NSJ293" s="389"/>
      <c r="NSK293" s="333"/>
      <c r="NSL293" s="334"/>
      <c r="NSM293" s="389"/>
      <c r="NSN293" s="224"/>
      <c r="NSO293" s="224"/>
      <c r="NSP293" s="335"/>
      <c r="NSQ293" s="335"/>
      <c r="NSR293" s="224"/>
      <c r="NSS293" s="389"/>
      <c r="NST293" s="389"/>
      <c r="NSU293" s="333"/>
      <c r="NSV293" s="334"/>
      <c r="NSW293" s="389"/>
      <c r="NSX293" s="224"/>
      <c r="NSY293" s="224"/>
      <c r="NSZ293" s="335"/>
      <c r="NTA293" s="335"/>
      <c r="NTB293" s="224"/>
      <c r="NTC293" s="389"/>
      <c r="NTD293" s="389"/>
      <c r="NTE293" s="333"/>
      <c r="NTF293" s="334"/>
      <c r="NTG293" s="389"/>
      <c r="NTH293" s="224"/>
      <c r="NTI293" s="224"/>
      <c r="NTJ293" s="335"/>
      <c r="NTK293" s="335"/>
      <c r="NTL293" s="224"/>
      <c r="NTM293" s="389"/>
      <c r="NTN293" s="389"/>
      <c r="NTO293" s="333"/>
      <c r="NTP293" s="334"/>
      <c r="NTQ293" s="389"/>
      <c r="NTR293" s="224"/>
      <c r="NTS293" s="224"/>
      <c r="NTT293" s="335"/>
      <c r="NTU293" s="335"/>
      <c r="NTV293" s="224"/>
      <c r="NTW293" s="389"/>
      <c r="NTX293" s="389"/>
      <c r="NTY293" s="333"/>
      <c r="NTZ293" s="334"/>
      <c r="NUA293" s="389"/>
      <c r="NUB293" s="224"/>
      <c r="NUC293" s="224"/>
      <c r="NUD293" s="335"/>
      <c r="NUE293" s="335"/>
      <c r="NUF293" s="224"/>
      <c r="NUG293" s="389"/>
      <c r="NUH293" s="389"/>
      <c r="NUI293" s="333"/>
      <c r="NUJ293" s="334"/>
      <c r="NUK293" s="389"/>
      <c r="NUL293" s="224"/>
      <c r="NUM293" s="224"/>
      <c r="NUN293" s="335"/>
      <c r="NUO293" s="335"/>
      <c r="NUP293" s="224"/>
      <c r="NUQ293" s="389"/>
      <c r="NUR293" s="389"/>
      <c r="NUS293" s="333"/>
      <c r="NUT293" s="334"/>
      <c r="NUU293" s="389"/>
      <c r="NUV293" s="224"/>
      <c r="NUW293" s="224"/>
      <c r="NUX293" s="335"/>
      <c r="NUY293" s="335"/>
      <c r="NUZ293" s="224"/>
      <c r="NVA293" s="389"/>
      <c r="NVB293" s="389"/>
      <c r="NVC293" s="333"/>
      <c r="NVD293" s="334"/>
      <c r="NVE293" s="389"/>
      <c r="NVF293" s="224"/>
      <c r="NVG293" s="224"/>
      <c r="NVH293" s="335"/>
      <c r="NVI293" s="335"/>
      <c r="NVJ293" s="224"/>
      <c r="NVK293" s="389"/>
      <c r="NVL293" s="389"/>
      <c r="NVM293" s="333"/>
      <c r="NVN293" s="334"/>
      <c r="NVO293" s="389"/>
      <c r="NVP293" s="224"/>
      <c r="NVQ293" s="224"/>
      <c r="NVR293" s="335"/>
      <c r="NVS293" s="335"/>
      <c r="NVT293" s="224"/>
      <c r="NVU293" s="389"/>
      <c r="NVV293" s="389"/>
      <c r="NVW293" s="333"/>
      <c r="NVX293" s="334"/>
      <c r="NVY293" s="389"/>
      <c r="NVZ293" s="224"/>
      <c r="NWA293" s="224"/>
      <c r="NWB293" s="335"/>
      <c r="NWC293" s="335"/>
      <c r="NWD293" s="224"/>
      <c r="NWE293" s="389"/>
      <c r="NWF293" s="389"/>
      <c r="NWG293" s="333"/>
      <c r="NWH293" s="334"/>
      <c r="NWI293" s="389"/>
      <c r="NWJ293" s="224"/>
      <c r="NWK293" s="224"/>
      <c r="NWL293" s="335"/>
      <c r="NWM293" s="335"/>
      <c r="NWN293" s="224"/>
      <c r="NWO293" s="389"/>
      <c r="NWP293" s="389"/>
      <c r="NWQ293" s="333"/>
      <c r="NWR293" s="334"/>
      <c r="NWS293" s="389"/>
      <c r="NWT293" s="224"/>
      <c r="NWU293" s="224"/>
      <c r="NWV293" s="335"/>
      <c r="NWW293" s="335"/>
      <c r="NWX293" s="224"/>
      <c r="NWY293" s="389"/>
      <c r="NWZ293" s="389"/>
      <c r="NXA293" s="333"/>
      <c r="NXB293" s="334"/>
      <c r="NXC293" s="389"/>
      <c r="NXD293" s="224"/>
      <c r="NXE293" s="224"/>
      <c r="NXF293" s="335"/>
      <c r="NXG293" s="335"/>
      <c r="NXH293" s="224"/>
      <c r="NXI293" s="389"/>
      <c r="NXJ293" s="389"/>
      <c r="NXK293" s="333"/>
      <c r="NXL293" s="334"/>
      <c r="NXM293" s="389"/>
      <c r="NXN293" s="224"/>
      <c r="NXO293" s="224"/>
      <c r="NXP293" s="335"/>
      <c r="NXQ293" s="335"/>
      <c r="NXR293" s="224"/>
      <c r="NXS293" s="389"/>
      <c r="NXT293" s="389"/>
      <c r="NXU293" s="333"/>
      <c r="NXV293" s="334"/>
      <c r="NXW293" s="389"/>
      <c r="NXX293" s="224"/>
      <c r="NXY293" s="224"/>
      <c r="NXZ293" s="335"/>
      <c r="NYA293" s="335"/>
      <c r="NYB293" s="224"/>
      <c r="NYC293" s="389"/>
      <c r="NYD293" s="389"/>
      <c r="NYE293" s="333"/>
      <c r="NYF293" s="334"/>
      <c r="NYG293" s="389"/>
      <c r="NYH293" s="224"/>
      <c r="NYI293" s="224"/>
      <c r="NYJ293" s="335"/>
      <c r="NYK293" s="335"/>
      <c r="NYL293" s="224"/>
      <c r="NYM293" s="389"/>
      <c r="NYN293" s="389"/>
      <c r="NYO293" s="333"/>
      <c r="NYP293" s="334"/>
      <c r="NYQ293" s="389"/>
      <c r="NYR293" s="224"/>
      <c r="NYS293" s="224"/>
      <c r="NYT293" s="335"/>
      <c r="NYU293" s="335"/>
      <c r="NYV293" s="224"/>
      <c r="NYW293" s="389"/>
      <c r="NYX293" s="389"/>
      <c r="NYY293" s="333"/>
      <c r="NYZ293" s="334"/>
      <c r="NZA293" s="389"/>
      <c r="NZB293" s="224"/>
      <c r="NZC293" s="224"/>
      <c r="NZD293" s="335"/>
      <c r="NZE293" s="335"/>
      <c r="NZF293" s="224"/>
      <c r="NZG293" s="389"/>
      <c r="NZH293" s="389"/>
      <c r="NZI293" s="333"/>
      <c r="NZJ293" s="334"/>
      <c r="NZK293" s="389"/>
      <c r="NZL293" s="224"/>
      <c r="NZM293" s="224"/>
      <c r="NZN293" s="335"/>
      <c r="NZO293" s="335"/>
      <c r="NZP293" s="224"/>
      <c r="NZQ293" s="389"/>
      <c r="NZR293" s="389"/>
      <c r="NZS293" s="333"/>
      <c r="NZT293" s="334"/>
      <c r="NZU293" s="389"/>
      <c r="NZV293" s="224"/>
      <c r="NZW293" s="224"/>
      <c r="NZX293" s="335"/>
      <c r="NZY293" s="335"/>
      <c r="NZZ293" s="224"/>
      <c r="OAA293" s="389"/>
      <c r="OAB293" s="389"/>
      <c r="OAC293" s="333"/>
      <c r="OAD293" s="334"/>
      <c r="OAE293" s="389"/>
      <c r="OAF293" s="224"/>
      <c r="OAG293" s="224"/>
      <c r="OAH293" s="335"/>
      <c r="OAI293" s="335"/>
      <c r="OAJ293" s="224"/>
      <c r="OAK293" s="389"/>
      <c r="OAL293" s="389"/>
      <c r="OAM293" s="333"/>
      <c r="OAN293" s="334"/>
      <c r="OAO293" s="389"/>
      <c r="OAP293" s="224"/>
      <c r="OAQ293" s="224"/>
      <c r="OAR293" s="335"/>
      <c r="OAS293" s="335"/>
      <c r="OAT293" s="224"/>
      <c r="OAU293" s="389"/>
      <c r="OAV293" s="389"/>
      <c r="OAW293" s="333"/>
      <c r="OAX293" s="334"/>
      <c r="OAY293" s="389"/>
      <c r="OAZ293" s="224"/>
      <c r="OBA293" s="224"/>
      <c r="OBB293" s="335"/>
      <c r="OBC293" s="335"/>
      <c r="OBD293" s="224"/>
      <c r="OBE293" s="389"/>
      <c r="OBF293" s="389"/>
      <c r="OBG293" s="333"/>
      <c r="OBH293" s="334"/>
      <c r="OBI293" s="389"/>
      <c r="OBJ293" s="224"/>
      <c r="OBK293" s="224"/>
      <c r="OBL293" s="335"/>
      <c r="OBM293" s="335"/>
      <c r="OBN293" s="224"/>
      <c r="OBO293" s="389"/>
      <c r="OBP293" s="389"/>
      <c r="OBQ293" s="333"/>
      <c r="OBR293" s="334"/>
      <c r="OBS293" s="389"/>
      <c r="OBT293" s="224"/>
      <c r="OBU293" s="224"/>
      <c r="OBV293" s="335"/>
      <c r="OBW293" s="335"/>
      <c r="OBX293" s="224"/>
      <c r="OBY293" s="389"/>
      <c r="OBZ293" s="389"/>
      <c r="OCA293" s="333"/>
      <c r="OCB293" s="334"/>
      <c r="OCC293" s="389"/>
      <c r="OCD293" s="224"/>
      <c r="OCE293" s="224"/>
      <c r="OCF293" s="335"/>
      <c r="OCG293" s="335"/>
      <c r="OCH293" s="224"/>
      <c r="OCI293" s="389"/>
      <c r="OCJ293" s="389"/>
      <c r="OCK293" s="333"/>
      <c r="OCL293" s="334"/>
      <c r="OCM293" s="389"/>
      <c r="OCN293" s="224"/>
      <c r="OCO293" s="224"/>
      <c r="OCP293" s="335"/>
      <c r="OCQ293" s="335"/>
      <c r="OCR293" s="224"/>
      <c r="OCS293" s="389"/>
      <c r="OCT293" s="389"/>
      <c r="OCU293" s="333"/>
      <c r="OCV293" s="334"/>
      <c r="OCW293" s="389"/>
      <c r="OCX293" s="224"/>
      <c r="OCY293" s="224"/>
      <c r="OCZ293" s="335"/>
      <c r="ODA293" s="335"/>
      <c r="ODB293" s="224"/>
      <c r="ODC293" s="389"/>
      <c r="ODD293" s="389"/>
      <c r="ODE293" s="333"/>
      <c r="ODF293" s="334"/>
      <c r="ODG293" s="389"/>
      <c r="ODH293" s="224"/>
      <c r="ODI293" s="224"/>
      <c r="ODJ293" s="335"/>
      <c r="ODK293" s="335"/>
      <c r="ODL293" s="224"/>
      <c r="ODM293" s="389"/>
      <c r="ODN293" s="389"/>
      <c r="ODO293" s="333"/>
      <c r="ODP293" s="334"/>
      <c r="ODQ293" s="389"/>
      <c r="ODR293" s="224"/>
      <c r="ODS293" s="224"/>
      <c r="ODT293" s="335"/>
      <c r="ODU293" s="335"/>
      <c r="ODV293" s="224"/>
      <c r="ODW293" s="389"/>
      <c r="ODX293" s="389"/>
      <c r="ODY293" s="333"/>
      <c r="ODZ293" s="334"/>
      <c r="OEA293" s="389"/>
      <c r="OEB293" s="224"/>
      <c r="OEC293" s="224"/>
      <c r="OED293" s="335"/>
      <c r="OEE293" s="335"/>
      <c r="OEF293" s="224"/>
      <c r="OEG293" s="389"/>
      <c r="OEH293" s="389"/>
      <c r="OEI293" s="333"/>
      <c r="OEJ293" s="334"/>
      <c r="OEK293" s="389"/>
      <c r="OEL293" s="224"/>
      <c r="OEM293" s="224"/>
      <c r="OEN293" s="335"/>
      <c r="OEO293" s="335"/>
      <c r="OEP293" s="224"/>
      <c r="OEQ293" s="389"/>
      <c r="OER293" s="389"/>
      <c r="OES293" s="333"/>
      <c r="OET293" s="334"/>
      <c r="OEU293" s="389"/>
      <c r="OEV293" s="224"/>
      <c r="OEW293" s="224"/>
      <c r="OEX293" s="335"/>
      <c r="OEY293" s="335"/>
      <c r="OEZ293" s="224"/>
      <c r="OFA293" s="389"/>
      <c r="OFB293" s="389"/>
      <c r="OFC293" s="333"/>
      <c r="OFD293" s="334"/>
      <c r="OFE293" s="389"/>
      <c r="OFF293" s="224"/>
      <c r="OFG293" s="224"/>
      <c r="OFH293" s="335"/>
      <c r="OFI293" s="335"/>
      <c r="OFJ293" s="224"/>
      <c r="OFK293" s="389"/>
      <c r="OFL293" s="389"/>
      <c r="OFM293" s="333"/>
      <c r="OFN293" s="334"/>
      <c r="OFO293" s="389"/>
      <c r="OFP293" s="224"/>
      <c r="OFQ293" s="224"/>
      <c r="OFR293" s="335"/>
      <c r="OFS293" s="335"/>
      <c r="OFT293" s="224"/>
      <c r="OFU293" s="389"/>
      <c r="OFV293" s="389"/>
      <c r="OFW293" s="333"/>
      <c r="OFX293" s="334"/>
      <c r="OFY293" s="389"/>
      <c r="OFZ293" s="224"/>
      <c r="OGA293" s="224"/>
      <c r="OGB293" s="335"/>
      <c r="OGC293" s="335"/>
      <c r="OGD293" s="224"/>
      <c r="OGE293" s="389"/>
      <c r="OGF293" s="389"/>
      <c r="OGG293" s="333"/>
      <c r="OGH293" s="334"/>
      <c r="OGI293" s="389"/>
      <c r="OGJ293" s="224"/>
      <c r="OGK293" s="224"/>
      <c r="OGL293" s="335"/>
      <c r="OGM293" s="335"/>
      <c r="OGN293" s="224"/>
      <c r="OGO293" s="389"/>
      <c r="OGP293" s="389"/>
      <c r="OGQ293" s="333"/>
      <c r="OGR293" s="334"/>
      <c r="OGS293" s="389"/>
      <c r="OGT293" s="224"/>
      <c r="OGU293" s="224"/>
      <c r="OGV293" s="335"/>
      <c r="OGW293" s="335"/>
      <c r="OGX293" s="224"/>
      <c r="OGY293" s="389"/>
      <c r="OGZ293" s="389"/>
      <c r="OHA293" s="333"/>
      <c r="OHB293" s="334"/>
      <c r="OHC293" s="389"/>
      <c r="OHD293" s="224"/>
      <c r="OHE293" s="224"/>
      <c r="OHF293" s="335"/>
      <c r="OHG293" s="335"/>
      <c r="OHH293" s="224"/>
      <c r="OHI293" s="389"/>
      <c r="OHJ293" s="389"/>
      <c r="OHK293" s="333"/>
      <c r="OHL293" s="334"/>
      <c r="OHM293" s="389"/>
      <c r="OHN293" s="224"/>
      <c r="OHO293" s="224"/>
      <c r="OHP293" s="335"/>
      <c r="OHQ293" s="335"/>
      <c r="OHR293" s="224"/>
      <c r="OHS293" s="389"/>
      <c r="OHT293" s="389"/>
      <c r="OHU293" s="333"/>
      <c r="OHV293" s="334"/>
      <c r="OHW293" s="389"/>
      <c r="OHX293" s="224"/>
      <c r="OHY293" s="224"/>
      <c r="OHZ293" s="335"/>
      <c r="OIA293" s="335"/>
      <c r="OIB293" s="224"/>
      <c r="OIC293" s="389"/>
      <c r="OID293" s="389"/>
      <c r="OIE293" s="333"/>
      <c r="OIF293" s="334"/>
      <c r="OIG293" s="389"/>
      <c r="OIH293" s="224"/>
      <c r="OII293" s="224"/>
      <c r="OIJ293" s="335"/>
      <c r="OIK293" s="335"/>
      <c r="OIL293" s="224"/>
      <c r="OIM293" s="389"/>
      <c r="OIN293" s="389"/>
      <c r="OIO293" s="333"/>
      <c r="OIP293" s="334"/>
      <c r="OIQ293" s="389"/>
      <c r="OIR293" s="224"/>
      <c r="OIS293" s="224"/>
      <c r="OIT293" s="335"/>
      <c r="OIU293" s="335"/>
      <c r="OIV293" s="224"/>
      <c r="OIW293" s="389"/>
      <c r="OIX293" s="389"/>
      <c r="OIY293" s="333"/>
      <c r="OIZ293" s="334"/>
      <c r="OJA293" s="389"/>
      <c r="OJB293" s="224"/>
      <c r="OJC293" s="224"/>
      <c r="OJD293" s="335"/>
      <c r="OJE293" s="335"/>
      <c r="OJF293" s="224"/>
      <c r="OJG293" s="389"/>
      <c r="OJH293" s="389"/>
      <c r="OJI293" s="333"/>
      <c r="OJJ293" s="334"/>
      <c r="OJK293" s="389"/>
      <c r="OJL293" s="224"/>
      <c r="OJM293" s="224"/>
      <c r="OJN293" s="335"/>
      <c r="OJO293" s="335"/>
      <c r="OJP293" s="224"/>
      <c r="OJQ293" s="389"/>
      <c r="OJR293" s="389"/>
      <c r="OJS293" s="333"/>
      <c r="OJT293" s="334"/>
      <c r="OJU293" s="389"/>
      <c r="OJV293" s="224"/>
      <c r="OJW293" s="224"/>
      <c r="OJX293" s="335"/>
      <c r="OJY293" s="335"/>
      <c r="OJZ293" s="224"/>
      <c r="OKA293" s="389"/>
      <c r="OKB293" s="389"/>
      <c r="OKC293" s="333"/>
      <c r="OKD293" s="334"/>
      <c r="OKE293" s="389"/>
      <c r="OKF293" s="224"/>
      <c r="OKG293" s="224"/>
      <c r="OKH293" s="335"/>
      <c r="OKI293" s="335"/>
      <c r="OKJ293" s="224"/>
      <c r="OKK293" s="389"/>
      <c r="OKL293" s="389"/>
      <c r="OKM293" s="333"/>
      <c r="OKN293" s="334"/>
      <c r="OKO293" s="389"/>
      <c r="OKP293" s="224"/>
      <c r="OKQ293" s="224"/>
      <c r="OKR293" s="335"/>
      <c r="OKS293" s="335"/>
      <c r="OKT293" s="224"/>
      <c r="OKU293" s="389"/>
      <c r="OKV293" s="389"/>
      <c r="OKW293" s="333"/>
      <c r="OKX293" s="334"/>
      <c r="OKY293" s="389"/>
      <c r="OKZ293" s="224"/>
      <c r="OLA293" s="224"/>
      <c r="OLB293" s="335"/>
      <c r="OLC293" s="335"/>
      <c r="OLD293" s="224"/>
      <c r="OLE293" s="389"/>
      <c r="OLF293" s="389"/>
      <c r="OLG293" s="333"/>
      <c r="OLH293" s="334"/>
      <c r="OLI293" s="389"/>
      <c r="OLJ293" s="224"/>
      <c r="OLK293" s="224"/>
      <c r="OLL293" s="335"/>
      <c r="OLM293" s="335"/>
      <c r="OLN293" s="224"/>
      <c r="OLO293" s="389"/>
      <c r="OLP293" s="389"/>
      <c r="OLQ293" s="333"/>
      <c r="OLR293" s="334"/>
      <c r="OLS293" s="389"/>
      <c r="OLT293" s="224"/>
      <c r="OLU293" s="224"/>
      <c r="OLV293" s="335"/>
      <c r="OLW293" s="335"/>
      <c r="OLX293" s="224"/>
      <c r="OLY293" s="389"/>
      <c r="OLZ293" s="389"/>
      <c r="OMA293" s="333"/>
      <c r="OMB293" s="334"/>
      <c r="OMC293" s="389"/>
      <c r="OMD293" s="224"/>
      <c r="OME293" s="224"/>
      <c r="OMF293" s="335"/>
      <c r="OMG293" s="335"/>
      <c r="OMH293" s="224"/>
      <c r="OMI293" s="389"/>
      <c r="OMJ293" s="389"/>
      <c r="OMK293" s="333"/>
      <c r="OML293" s="334"/>
      <c r="OMM293" s="389"/>
      <c r="OMN293" s="224"/>
      <c r="OMO293" s="224"/>
      <c r="OMP293" s="335"/>
      <c r="OMQ293" s="335"/>
      <c r="OMR293" s="224"/>
      <c r="OMS293" s="389"/>
      <c r="OMT293" s="389"/>
      <c r="OMU293" s="333"/>
      <c r="OMV293" s="334"/>
      <c r="OMW293" s="389"/>
      <c r="OMX293" s="224"/>
      <c r="OMY293" s="224"/>
      <c r="OMZ293" s="335"/>
      <c r="ONA293" s="335"/>
      <c r="ONB293" s="224"/>
      <c r="ONC293" s="389"/>
      <c r="OND293" s="389"/>
      <c r="ONE293" s="333"/>
      <c r="ONF293" s="334"/>
      <c r="ONG293" s="389"/>
      <c r="ONH293" s="224"/>
      <c r="ONI293" s="224"/>
      <c r="ONJ293" s="335"/>
      <c r="ONK293" s="335"/>
      <c r="ONL293" s="224"/>
      <c r="ONM293" s="389"/>
      <c r="ONN293" s="389"/>
      <c r="ONO293" s="333"/>
      <c r="ONP293" s="334"/>
      <c r="ONQ293" s="389"/>
      <c r="ONR293" s="224"/>
      <c r="ONS293" s="224"/>
      <c r="ONT293" s="335"/>
      <c r="ONU293" s="335"/>
      <c r="ONV293" s="224"/>
      <c r="ONW293" s="389"/>
      <c r="ONX293" s="389"/>
      <c r="ONY293" s="333"/>
      <c r="ONZ293" s="334"/>
      <c r="OOA293" s="389"/>
      <c r="OOB293" s="224"/>
      <c r="OOC293" s="224"/>
      <c r="OOD293" s="335"/>
      <c r="OOE293" s="335"/>
      <c r="OOF293" s="224"/>
      <c r="OOG293" s="389"/>
      <c r="OOH293" s="389"/>
      <c r="OOI293" s="333"/>
      <c r="OOJ293" s="334"/>
      <c r="OOK293" s="389"/>
      <c r="OOL293" s="224"/>
      <c r="OOM293" s="224"/>
      <c r="OON293" s="335"/>
      <c r="OOO293" s="335"/>
      <c r="OOP293" s="224"/>
      <c r="OOQ293" s="389"/>
      <c r="OOR293" s="389"/>
      <c r="OOS293" s="333"/>
      <c r="OOT293" s="334"/>
      <c r="OOU293" s="389"/>
      <c r="OOV293" s="224"/>
      <c r="OOW293" s="224"/>
      <c r="OOX293" s="335"/>
      <c r="OOY293" s="335"/>
      <c r="OOZ293" s="224"/>
      <c r="OPA293" s="389"/>
      <c r="OPB293" s="389"/>
      <c r="OPC293" s="333"/>
      <c r="OPD293" s="334"/>
      <c r="OPE293" s="389"/>
      <c r="OPF293" s="224"/>
      <c r="OPG293" s="224"/>
      <c r="OPH293" s="335"/>
      <c r="OPI293" s="335"/>
      <c r="OPJ293" s="224"/>
      <c r="OPK293" s="389"/>
      <c r="OPL293" s="389"/>
      <c r="OPM293" s="333"/>
      <c r="OPN293" s="334"/>
      <c r="OPO293" s="389"/>
      <c r="OPP293" s="224"/>
      <c r="OPQ293" s="224"/>
      <c r="OPR293" s="335"/>
      <c r="OPS293" s="335"/>
      <c r="OPT293" s="224"/>
      <c r="OPU293" s="389"/>
      <c r="OPV293" s="389"/>
      <c r="OPW293" s="333"/>
      <c r="OPX293" s="334"/>
      <c r="OPY293" s="389"/>
      <c r="OPZ293" s="224"/>
      <c r="OQA293" s="224"/>
      <c r="OQB293" s="335"/>
      <c r="OQC293" s="335"/>
      <c r="OQD293" s="224"/>
      <c r="OQE293" s="389"/>
      <c r="OQF293" s="389"/>
      <c r="OQG293" s="333"/>
      <c r="OQH293" s="334"/>
      <c r="OQI293" s="389"/>
      <c r="OQJ293" s="224"/>
      <c r="OQK293" s="224"/>
      <c r="OQL293" s="335"/>
      <c r="OQM293" s="335"/>
      <c r="OQN293" s="224"/>
      <c r="OQO293" s="389"/>
      <c r="OQP293" s="389"/>
      <c r="OQQ293" s="333"/>
      <c r="OQR293" s="334"/>
      <c r="OQS293" s="389"/>
      <c r="OQT293" s="224"/>
      <c r="OQU293" s="224"/>
      <c r="OQV293" s="335"/>
      <c r="OQW293" s="335"/>
      <c r="OQX293" s="224"/>
      <c r="OQY293" s="389"/>
      <c r="OQZ293" s="389"/>
      <c r="ORA293" s="333"/>
      <c r="ORB293" s="334"/>
      <c r="ORC293" s="389"/>
      <c r="ORD293" s="224"/>
      <c r="ORE293" s="224"/>
      <c r="ORF293" s="335"/>
      <c r="ORG293" s="335"/>
      <c r="ORH293" s="224"/>
      <c r="ORI293" s="389"/>
      <c r="ORJ293" s="389"/>
      <c r="ORK293" s="333"/>
      <c r="ORL293" s="334"/>
      <c r="ORM293" s="389"/>
      <c r="ORN293" s="224"/>
      <c r="ORO293" s="224"/>
      <c r="ORP293" s="335"/>
      <c r="ORQ293" s="335"/>
      <c r="ORR293" s="224"/>
      <c r="ORS293" s="389"/>
      <c r="ORT293" s="389"/>
      <c r="ORU293" s="333"/>
      <c r="ORV293" s="334"/>
      <c r="ORW293" s="389"/>
      <c r="ORX293" s="224"/>
      <c r="ORY293" s="224"/>
      <c r="ORZ293" s="335"/>
      <c r="OSA293" s="335"/>
      <c r="OSB293" s="224"/>
      <c r="OSC293" s="389"/>
      <c r="OSD293" s="389"/>
      <c r="OSE293" s="333"/>
      <c r="OSF293" s="334"/>
      <c r="OSG293" s="389"/>
      <c r="OSH293" s="224"/>
      <c r="OSI293" s="224"/>
      <c r="OSJ293" s="335"/>
      <c r="OSK293" s="335"/>
      <c r="OSL293" s="224"/>
      <c r="OSM293" s="389"/>
      <c r="OSN293" s="389"/>
      <c r="OSO293" s="333"/>
      <c r="OSP293" s="334"/>
      <c r="OSQ293" s="389"/>
      <c r="OSR293" s="224"/>
      <c r="OSS293" s="224"/>
      <c r="OST293" s="335"/>
      <c r="OSU293" s="335"/>
      <c r="OSV293" s="224"/>
      <c r="OSW293" s="389"/>
      <c r="OSX293" s="389"/>
      <c r="OSY293" s="333"/>
      <c r="OSZ293" s="334"/>
      <c r="OTA293" s="389"/>
      <c r="OTB293" s="224"/>
      <c r="OTC293" s="224"/>
      <c r="OTD293" s="335"/>
      <c r="OTE293" s="335"/>
      <c r="OTF293" s="224"/>
      <c r="OTG293" s="389"/>
      <c r="OTH293" s="389"/>
      <c r="OTI293" s="333"/>
      <c r="OTJ293" s="334"/>
      <c r="OTK293" s="389"/>
      <c r="OTL293" s="224"/>
      <c r="OTM293" s="224"/>
      <c r="OTN293" s="335"/>
      <c r="OTO293" s="335"/>
      <c r="OTP293" s="224"/>
      <c r="OTQ293" s="389"/>
      <c r="OTR293" s="389"/>
      <c r="OTS293" s="333"/>
      <c r="OTT293" s="334"/>
      <c r="OTU293" s="389"/>
      <c r="OTV293" s="224"/>
      <c r="OTW293" s="224"/>
      <c r="OTX293" s="335"/>
      <c r="OTY293" s="335"/>
      <c r="OTZ293" s="224"/>
      <c r="OUA293" s="389"/>
      <c r="OUB293" s="389"/>
      <c r="OUC293" s="333"/>
      <c r="OUD293" s="334"/>
      <c r="OUE293" s="389"/>
      <c r="OUF293" s="224"/>
      <c r="OUG293" s="224"/>
      <c r="OUH293" s="335"/>
      <c r="OUI293" s="335"/>
      <c r="OUJ293" s="224"/>
      <c r="OUK293" s="389"/>
      <c r="OUL293" s="389"/>
      <c r="OUM293" s="333"/>
      <c r="OUN293" s="334"/>
      <c r="OUO293" s="389"/>
      <c r="OUP293" s="224"/>
      <c r="OUQ293" s="224"/>
      <c r="OUR293" s="335"/>
      <c r="OUS293" s="335"/>
      <c r="OUT293" s="224"/>
      <c r="OUU293" s="389"/>
      <c r="OUV293" s="389"/>
      <c r="OUW293" s="333"/>
      <c r="OUX293" s="334"/>
      <c r="OUY293" s="389"/>
      <c r="OUZ293" s="224"/>
      <c r="OVA293" s="224"/>
      <c r="OVB293" s="335"/>
      <c r="OVC293" s="335"/>
      <c r="OVD293" s="224"/>
      <c r="OVE293" s="389"/>
      <c r="OVF293" s="389"/>
      <c r="OVG293" s="333"/>
      <c r="OVH293" s="334"/>
      <c r="OVI293" s="389"/>
      <c r="OVJ293" s="224"/>
      <c r="OVK293" s="224"/>
      <c r="OVL293" s="335"/>
      <c r="OVM293" s="335"/>
      <c r="OVN293" s="224"/>
      <c r="OVO293" s="389"/>
      <c r="OVP293" s="389"/>
      <c r="OVQ293" s="333"/>
      <c r="OVR293" s="334"/>
      <c r="OVS293" s="389"/>
      <c r="OVT293" s="224"/>
      <c r="OVU293" s="224"/>
      <c r="OVV293" s="335"/>
      <c r="OVW293" s="335"/>
      <c r="OVX293" s="224"/>
      <c r="OVY293" s="389"/>
      <c r="OVZ293" s="389"/>
      <c r="OWA293" s="333"/>
      <c r="OWB293" s="334"/>
      <c r="OWC293" s="389"/>
      <c r="OWD293" s="224"/>
      <c r="OWE293" s="224"/>
      <c r="OWF293" s="335"/>
      <c r="OWG293" s="335"/>
      <c r="OWH293" s="224"/>
      <c r="OWI293" s="389"/>
      <c r="OWJ293" s="389"/>
      <c r="OWK293" s="333"/>
      <c r="OWL293" s="334"/>
      <c r="OWM293" s="389"/>
      <c r="OWN293" s="224"/>
      <c r="OWO293" s="224"/>
      <c r="OWP293" s="335"/>
      <c r="OWQ293" s="335"/>
      <c r="OWR293" s="224"/>
      <c r="OWS293" s="389"/>
      <c r="OWT293" s="389"/>
      <c r="OWU293" s="333"/>
      <c r="OWV293" s="334"/>
      <c r="OWW293" s="389"/>
      <c r="OWX293" s="224"/>
      <c r="OWY293" s="224"/>
      <c r="OWZ293" s="335"/>
      <c r="OXA293" s="335"/>
      <c r="OXB293" s="224"/>
      <c r="OXC293" s="389"/>
      <c r="OXD293" s="389"/>
      <c r="OXE293" s="333"/>
      <c r="OXF293" s="334"/>
      <c r="OXG293" s="389"/>
      <c r="OXH293" s="224"/>
      <c r="OXI293" s="224"/>
      <c r="OXJ293" s="335"/>
      <c r="OXK293" s="335"/>
      <c r="OXL293" s="224"/>
      <c r="OXM293" s="389"/>
      <c r="OXN293" s="389"/>
      <c r="OXO293" s="333"/>
      <c r="OXP293" s="334"/>
      <c r="OXQ293" s="389"/>
      <c r="OXR293" s="224"/>
      <c r="OXS293" s="224"/>
      <c r="OXT293" s="335"/>
      <c r="OXU293" s="335"/>
      <c r="OXV293" s="224"/>
      <c r="OXW293" s="389"/>
      <c r="OXX293" s="389"/>
      <c r="OXY293" s="333"/>
      <c r="OXZ293" s="334"/>
      <c r="OYA293" s="389"/>
      <c r="OYB293" s="224"/>
      <c r="OYC293" s="224"/>
      <c r="OYD293" s="335"/>
      <c r="OYE293" s="335"/>
      <c r="OYF293" s="224"/>
      <c r="OYG293" s="389"/>
      <c r="OYH293" s="389"/>
      <c r="OYI293" s="333"/>
      <c r="OYJ293" s="334"/>
      <c r="OYK293" s="389"/>
      <c r="OYL293" s="224"/>
      <c r="OYM293" s="224"/>
      <c r="OYN293" s="335"/>
      <c r="OYO293" s="335"/>
      <c r="OYP293" s="224"/>
      <c r="OYQ293" s="389"/>
      <c r="OYR293" s="389"/>
      <c r="OYS293" s="333"/>
      <c r="OYT293" s="334"/>
      <c r="OYU293" s="389"/>
      <c r="OYV293" s="224"/>
      <c r="OYW293" s="224"/>
      <c r="OYX293" s="335"/>
      <c r="OYY293" s="335"/>
      <c r="OYZ293" s="224"/>
      <c r="OZA293" s="389"/>
      <c r="OZB293" s="389"/>
      <c r="OZC293" s="333"/>
      <c r="OZD293" s="334"/>
      <c r="OZE293" s="389"/>
      <c r="OZF293" s="224"/>
      <c r="OZG293" s="224"/>
      <c r="OZH293" s="335"/>
      <c r="OZI293" s="335"/>
      <c r="OZJ293" s="224"/>
      <c r="OZK293" s="389"/>
      <c r="OZL293" s="389"/>
      <c r="OZM293" s="333"/>
      <c r="OZN293" s="334"/>
      <c r="OZO293" s="389"/>
      <c r="OZP293" s="224"/>
      <c r="OZQ293" s="224"/>
      <c r="OZR293" s="335"/>
      <c r="OZS293" s="335"/>
      <c r="OZT293" s="224"/>
      <c r="OZU293" s="389"/>
      <c r="OZV293" s="389"/>
      <c r="OZW293" s="333"/>
      <c r="OZX293" s="334"/>
      <c r="OZY293" s="389"/>
      <c r="OZZ293" s="224"/>
      <c r="PAA293" s="224"/>
      <c r="PAB293" s="335"/>
      <c r="PAC293" s="335"/>
      <c r="PAD293" s="224"/>
      <c r="PAE293" s="389"/>
      <c r="PAF293" s="389"/>
      <c r="PAG293" s="333"/>
      <c r="PAH293" s="334"/>
      <c r="PAI293" s="389"/>
      <c r="PAJ293" s="224"/>
      <c r="PAK293" s="224"/>
      <c r="PAL293" s="335"/>
      <c r="PAM293" s="335"/>
      <c r="PAN293" s="224"/>
      <c r="PAO293" s="389"/>
      <c r="PAP293" s="389"/>
      <c r="PAQ293" s="333"/>
      <c r="PAR293" s="334"/>
      <c r="PAS293" s="389"/>
      <c r="PAT293" s="224"/>
      <c r="PAU293" s="224"/>
      <c r="PAV293" s="335"/>
      <c r="PAW293" s="335"/>
      <c r="PAX293" s="224"/>
      <c r="PAY293" s="389"/>
      <c r="PAZ293" s="389"/>
      <c r="PBA293" s="333"/>
      <c r="PBB293" s="334"/>
      <c r="PBC293" s="389"/>
      <c r="PBD293" s="224"/>
      <c r="PBE293" s="224"/>
      <c r="PBF293" s="335"/>
      <c r="PBG293" s="335"/>
      <c r="PBH293" s="224"/>
      <c r="PBI293" s="389"/>
      <c r="PBJ293" s="389"/>
      <c r="PBK293" s="333"/>
      <c r="PBL293" s="334"/>
      <c r="PBM293" s="389"/>
      <c r="PBN293" s="224"/>
      <c r="PBO293" s="224"/>
      <c r="PBP293" s="335"/>
      <c r="PBQ293" s="335"/>
      <c r="PBR293" s="224"/>
      <c r="PBS293" s="389"/>
      <c r="PBT293" s="389"/>
      <c r="PBU293" s="333"/>
      <c r="PBV293" s="334"/>
      <c r="PBW293" s="389"/>
      <c r="PBX293" s="224"/>
      <c r="PBY293" s="224"/>
      <c r="PBZ293" s="335"/>
      <c r="PCA293" s="335"/>
      <c r="PCB293" s="224"/>
      <c r="PCC293" s="389"/>
      <c r="PCD293" s="389"/>
      <c r="PCE293" s="333"/>
      <c r="PCF293" s="334"/>
      <c r="PCG293" s="389"/>
      <c r="PCH293" s="224"/>
      <c r="PCI293" s="224"/>
      <c r="PCJ293" s="335"/>
      <c r="PCK293" s="335"/>
      <c r="PCL293" s="224"/>
      <c r="PCM293" s="389"/>
      <c r="PCN293" s="389"/>
      <c r="PCO293" s="333"/>
      <c r="PCP293" s="334"/>
      <c r="PCQ293" s="389"/>
      <c r="PCR293" s="224"/>
      <c r="PCS293" s="224"/>
      <c r="PCT293" s="335"/>
      <c r="PCU293" s="335"/>
      <c r="PCV293" s="224"/>
      <c r="PCW293" s="389"/>
      <c r="PCX293" s="389"/>
      <c r="PCY293" s="333"/>
      <c r="PCZ293" s="334"/>
      <c r="PDA293" s="389"/>
      <c r="PDB293" s="224"/>
      <c r="PDC293" s="224"/>
      <c r="PDD293" s="335"/>
      <c r="PDE293" s="335"/>
      <c r="PDF293" s="224"/>
      <c r="PDG293" s="389"/>
      <c r="PDH293" s="389"/>
      <c r="PDI293" s="333"/>
      <c r="PDJ293" s="334"/>
      <c r="PDK293" s="389"/>
      <c r="PDL293" s="224"/>
      <c r="PDM293" s="224"/>
      <c r="PDN293" s="335"/>
      <c r="PDO293" s="335"/>
      <c r="PDP293" s="224"/>
      <c r="PDQ293" s="389"/>
      <c r="PDR293" s="389"/>
      <c r="PDS293" s="333"/>
      <c r="PDT293" s="334"/>
      <c r="PDU293" s="389"/>
      <c r="PDV293" s="224"/>
      <c r="PDW293" s="224"/>
      <c r="PDX293" s="335"/>
      <c r="PDY293" s="335"/>
      <c r="PDZ293" s="224"/>
      <c r="PEA293" s="389"/>
      <c r="PEB293" s="389"/>
      <c r="PEC293" s="333"/>
      <c r="PED293" s="334"/>
      <c r="PEE293" s="389"/>
      <c r="PEF293" s="224"/>
      <c r="PEG293" s="224"/>
      <c r="PEH293" s="335"/>
      <c r="PEI293" s="335"/>
      <c r="PEJ293" s="224"/>
      <c r="PEK293" s="389"/>
      <c r="PEL293" s="389"/>
      <c r="PEM293" s="333"/>
      <c r="PEN293" s="334"/>
      <c r="PEO293" s="389"/>
      <c r="PEP293" s="224"/>
      <c r="PEQ293" s="224"/>
      <c r="PER293" s="335"/>
      <c r="PES293" s="335"/>
      <c r="PET293" s="224"/>
      <c r="PEU293" s="389"/>
      <c r="PEV293" s="389"/>
      <c r="PEW293" s="333"/>
      <c r="PEX293" s="334"/>
      <c r="PEY293" s="389"/>
      <c r="PEZ293" s="224"/>
      <c r="PFA293" s="224"/>
      <c r="PFB293" s="335"/>
      <c r="PFC293" s="335"/>
      <c r="PFD293" s="224"/>
      <c r="PFE293" s="389"/>
      <c r="PFF293" s="389"/>
      <c r="PFG293" s="333"/>
      <c r="PFH293" s="334"/>
      <c r="PFI293" s="389"/>
      <c r="PFJ293" s="224"/>
      <c r="PFK293" s="224"/>
      <c r="PFL293" s="335"/>
      <c r="PFM293" s="335"/>
      <c r="PFN293" s="224"/>
      <c r="PFO293" s="389"/>
      <c r="PFP293" s="389"/>
      <c r="PFQ293" s="333"/>
      <c r="PFR293" s="334"/>
      <c r="PFS293" s="389"/>
      <c r="PFT293" s="224"/>
      <c r="PFU293" s="224"/>
      <c r="PFV293" s="335"/>
      <c r="PFW293" s="335"/>
      <c r="PFX293" s="224"/>
      <c r="PFY293" s="389"/>
      <c r="PFZ293" s="389"/>
      <c r="PGA293" s="333"/>
      <c r="PGB293" s="334"/>
      <c r="PGC293" s="389"/>
      <c r="PGD293" s="224"/>
      <c r="PGE293" s="224"/>
      <c r="PGF293" s="335"/>
      <c r="PGG293" s="335"/>
      <c r="PGH293" s="224"/>
      <c r="PGI293" s="389"/>
      <c r="PGJ293" s="389"/>
      <c r="PGK293" s="333"/>
      <c r="PGL293" s="334"/>
      <c r="PGM293" s="389"/>
      <c r="PGN293" s="224"/>
      <c r="PGO293" s="224"/>
      <c r="PGP293" s="335"/>
      <c r="PGQ293" s="335"/>
      <c r="PGR293" s="224"/>
      <c r="PGS293" s="389"/>
      <c r="PGT293" s="389"/>
      <c r="PGU293" s="333"/>
      <c r="PGV293" s="334"/>
      <c r="PGW293" s="389"/>
      <c r="PGX293" s="224"/>
      <c r="PGY293" s="224"/>
      <c r="PGZ293" s="335"/>
      <c r="PHA293" s="335"/>
      <c r="PHB293" s="224"/>
      <c r="PHC293" s="389"/>
      <c r="PHD293" s="389"/>
      <c r="PHE293" s="333"/>
      <c r="PHF293" s="334"/>
      <c r="PHG293" s="389"/>
      <c r="PHH293" s="224"/>
      <c r="PHI293" s="224"/>
      <c r="PHJ293" s="335"/>
      <c r="PHK293" s="335"/>
      <c r="PHL293" s="224"/>
      <c r="PHM293" s="389"/>
      <c r="PHN293" s="389"/>
      <c r="PHO293" s="333"/>
      <c r="PHP293" s="334"/>
      <c r="PHQ293" s="389"/>
      <c r="PHR293" s="224"/>
      <c r="PHS293" s="224"/>
      <c r="PHT293" s="335"/>
      <c r="PHU293" s="335"/>
      <c r="PHV293" s="224"/>
      <c r="PHW293" s="389"/>
      <c r="PHX293" s="389"/>
      <c r="PHY293" s="333"/>
      <c r="PHZ293" s="334"/>
      <c r="PIA293" s="389"/>
      <c r="PIB293" s="224"/>
      <c r="PIC293" s="224"/>
      <c r="PID293" s="335"/>
      <c r="PIE293" s="335"/>
      <c r="PIF293" s="224"/>
      <c r="PIG293" s="389"/>
      <c r="PIH293" s="389"/>
      <c r="PII293" s="333"/>
      <c r="PIJ293" s="334"/>
      <c r="PIK293" s="389"/>
      <c r="PIL293" s="224"/>
      <c r="PIM293" s="224"/>
      <c r="PIN293" s="335"/>
      <c r="PIO293" s="335"/>
      <c r="PIP293" s="224"/>
      <c r="PIQ293" s="389"/>
      <c r="PIR293" s="389"/>
      <c r="PIS293" s="333"/>
      <c r="PIT293" s="334"/>
      <c r="PIU293" s="389"/>
      <c r="PIV293" s="224"/>
      <c r="PIW293" s="224"/>
      <c r="PIX293" s="335"/>
      <c r="PIY293" s="335"/>
      <c r="PIZ293" s="224"/>
      <c r="PJA293" s="389"/>
      <c r="PJB293" s="389"/>
      <c r="PJC293" s="333"/>
      <c r="PJD293" s="334"/>
      <c r="PJE293" s="389"/>
      <c r="PJF293" s="224"/>
      <c r="PJG293" s="224"/>
      <c r="PJH293" s="335"/>
      <c r="PJI293" s="335"/>
      <c r="PJJ293" s="224"/>
      <c r="PJK293" s="389"/>
      <c r="PJL293" s="389"/>
      <c r="PJM293" s="333"/>
      <c r="PJN293" s="334"/>
      <c r="PJO293" s="389"/>
      <c r="PJP293" s="224"/>
      <c r="PJQ293" s="224"/>
      <c r="PJR293" s="335"/>
      <c r="PJS293" s="335"/>
      <c r="PJT293" s="224"/>
      <c r="PJU293" s="389"/>
      <c r="PJV293" s="389"/>
      <c r="PJW293" s="333"/>
      <c r="PJX293" s="334"/>
      <c r="PJY293" s="389"/>
      <c r="PJZ293" s="224"/>
      <c r="PKA293" s="224"/>
      <c r="PKB293" s="335"/>
      <c r="PKC293" s="335"/>
      <c r="PKD293" s="224"/>
      <c r="PKE293" s="389"/>
      <c r="PKF293" s="389"/>
      <c r="PKG293" s="333"/>
      <c r="PKH293" s="334"/>
      <c r="PKI293" s="389"/>
      <c r="PKJ293" s="224"/>
      <c r="PKK293" s="224"/>
      <c r="PKL293" s="335"/>
      <c r="PKM293" s="335"/>
      <c r="PKN293" s="224"/>
      <c r="PKO293" s="389"/>
      <c r="PKP293" s="389"/>
      <c r="PKQ293" s="333"/>
      <c r="PKR293" s="334"/>
      <c r="PKS293" s="389"/>
      <c r="PKT293" s="224"/>
      <c r="PKU293" s="224"/>
      <c r="PKV293" s="335"/>
      <c r="PKW293" s="335"/>
      <c r="PKX293" s="224"/>
      <c r="PKY293" s="389"/>
      <c r="PKZ293" s="389"/>
      <c r="PLA293" s="333"/>
      <c r="PLB293" s="334"/>
      <c r="PLC293" s="389"/>
      <c r="PLD293" s="224"/>
      <c r="PLE293" s="224"/>
      <c r="PLF293" s="335"/>
      <c r="PLG293" s="335"/>
      <c r="PLH293" s="224"/>
      <c r="PLI293" s="389"/>
      <c r="PLJ293" s="389"/>
      <c r="PLK293" s="333"/>
      <c r="PLL293" s="334"/>
      <c r="PLM293" s="389"/>
      <c r="PLN293" s="224"/>
      <c r="PLO293" s="224"/>
      <c r="PLP293" s="335"/>
      <c r="PLQ293" s="335"/>
      <c r="PLR293" s="224"/>
      <c r="PLS293" s="389"/>
      <c r="PLT293" s="389"/>
      <c r="PLU293" s="333"/>
      <c r="PLV293" s="334"/>
      <c r="PLW293" s="389"/>
      <c r="PLX293" s="224"/>
      <c r="PLY293" s="224"/>
      <c r="PLZ293" s="335"/>
      <c r="PMA293" s="335"/>
      <c r="PMB293" s="224"/>
      <c r="PMC293" s="389"/>
      <c r="PMD293" s="389"/>
      <c r="PME293" s="333"/>
      <c r="PMF293" s="334"/>
      <c r="PMG293" s="389"/>
      <c r="PMH293" s="224"/>
      <c r="PMI293" s="224"/>
      <c r="PMJ293" s="335"/>
      <c r="PMK293" s="335"/>
      <c r="PML293" s="224"/>
      <c r="PMM293" s="389"/>
      <c r="PMN293" s="389"/>
      <c r="PMO293" s="333"/>
      <c r="PMP293" s="334"/>
      <c r="PMQ293" s="389"/>
      <c r="PMR293" s="224"/>
      <c r="PMS293" s="224"/>
      <c r="PMT293" s="335"/>
      <c r="PMU293" s="335"/>
      <c r="PMV293" s="224"/>
      <c r="PMW293" s="389"/>
      <c r="PMX293" s="389"/>
      <c r="PMY293" s="333"/>
      <c r="PMZ293" s="334"/>
      <c r="PNA293" s="389"/>
      <c r="PNB293" s="224"/>
      <c r="PNC293" s="224"/>
      <c r="PND293" s="335"/>
      <c r="PNE293" s="335"/>
      <c r="PNF293" s="224"/>
      <c r="PNG293" s="389"/>
      <c r="PNH293" s="389"/>
      <c r="PNI293" s="333"/>
      <c r="PNJ293" s="334"/>
      <c r="PNK293" s="389"/>
      <c r="PNL293" s="224"/>
      <c r="PNM293" s="224"/>
      <c r="PNN293" s="335"/>
      <c r="PNO293" s="335"/>
      <c r="PNP293" s="224"/>
      <c r="PNQ293" s="389"/>
      <c r="PNR293" s="389"/>
      <c r="PNS293" s="333"/>
      <c r="PNT293" s="334"/>
      <c r="PNU293" s="389"/>
      <c r="PNV293" s="224"/>
      <c r="PNW293" s="224"/>
      <c r="PNX293" s="335"/>
      <c r="PNY293" s="335"/>
      <c r="PNZ293" s="224"/>
      <c r="POA293" s="389"/>
      <c r="POB293" s="389"/>
      <c r="POC293" s="333"/>
      <c r="POD293" s="334"/>
      <c r="POE293" s="389"/>
      <c r="POF293" s="224"/>
      <c r="POG293" s="224"/>
      <c r="POH293" s="335"/>
      <c r="POI293" s="335"/>
      <c r="POJ293" s="224"/>
      <c r="POK293" s="389"/>
      <c r="POL293" s="389"/>
      <c r="POM293" s="333"/>
      <c r="PON293" s="334"/>
      <c r="POO293" s="389"/>
      <c r="POP293" s="224"/>
      <c r="POQ293" s="224"/>
      <c r="POR293" s="335"/>
      <c r="POS293" s="335"/>
      <c r="POT293" s="224"/>
      <c r="POU293" s="389"/>
      <c r="POV293" s="389"/>
      <c r="POW293" s="333"/>
      <c r="POX293" s="334"/>
      <c r="POY293" s="389"/>
      <c r="POZ293" s="224"/>
      <c r="PPA293" s="224"/>
      <c r="PPB293" s="335"/>
      <c r="PPC293" s="335"/>
      <c r="PPD293" s="224"/>
      <c r="PPE293" s="389"/>
      <c r="PPF293" s="389"/>
      <c r="PPG293" s="333"/>
      <c r="PPH293" s="334"/>
      <c r="PPI293" s="389"/>
      <c r="PPJ293" s="224"/>
      <c r="PPK293" s="224"/>
      <c r="PPL293" s="335"/>
      <c r="PPM293" s="335"/>
      <c r="PPN293" s="224"/>
      <c r="PPO293" s="389"/>
      <c r="PPP293" s="389"/>
      <c r="PPQ293" s="333"/>
      <c r="PPR293" s="334"/>
      <c r="PPS293" s="389"/>
      <c r="PPT293" s="224"/>
      <c r="PPU293" s="224"/>
      <c r="PPV293" s="335"/>
      <c r="PPW293" s="335"/>
      <c r="PPX293" s="224"/>
      <c r="PPY293" s="389"/>
      <c r="PPZ293" s="389"/>
      <c r="PQA293" s="333"/>
      <c r="PQB293" s="334"/>
      <c r="PQC293" s="389"/>
      <c r="PQD293" s="224"/>
      <c r="PQE293" s="224"/>
      <c r="PQF293" s="335"/>
      <c r="PQG293" s="335"/>
      <c r="PQH293" s="224"/>
      <c r="PQI293" s="389"/>
      <c r="PQJ293" s="389"/>
      <c r="PQK293" s="333"/>
      <c r="PQL293" s="334"/>
      <c r="PQM293" s="389"/>
      <c r="PQN293" s="224"/>
      <c r="PQO293" s="224"/>
      <c r="PQP293" s="335"/>
      <c r="PQQ293" s="335"/>
      <c r="PQR293" s="224"/>
      <c r="PQS293" s="389"/>
      <c r="PQT293" s="389"/>
      <c r="PQU293" s="333"/>
      <c r="PQV293" s="334"/>
      <c r="PQW293" s="389"/>
      <c r="PQX293" s="224"/>
      <c r="PQY293" s="224"/>
      <c r="PQZ293" s="335"/>
      <c r="PRA293" s="335"/>
      <c r="PRB293" s="224"/>
      <c r="PRC293" s="389"/>
      <c r="PRD293" s="389"/>
      <c r="PRE293" s="333"/>
      <c r="PRF293" s="334"/>
      <c r="PRG293" s="389"/>
      <c r="PRH293" s="224"/>
      <c r="PRI293" s="224"/>
      <c r="PRJ293" s="335"/>
      <c r="PRK293" s="335"/>
      <c r="PRL293" s="224"/>
      <c r="PRM293" s="389"/>
      <c r="PRN293" s="389"/>
      <c r="PRO293" s="333"/>
      <c r="PRP293" s="334"/>
      <c r="PRQ293" s="389"/>
      <c r="PRR293" s="224"/>
      <c r="PRS293" s="224"/>
      <c r="PRT293" s="335"/>
      <c r="PRU293" s="335"/>
      <c r="PRV293" s="224"/>
      <c r="PRW293" s="389"/>
      <c r="PRX293" s="389"/>
      <c r="PRY293" s="333"/>
      <c r="PRZ293" s="334"/>
      <c r="PSA293" s="389"/>
      <c r="PSB293" s="224"/>
      <c r="PSC293" s="224"/>
      <c r="PSD293" s="335"/>
      <c r="PSE293" s="335"/>
      <c r="PSF293" s="224"/>
      <c r="PSG293" s="389"/>
      <c r="PSH293" s="389"/>
      <c r="PSI293" s="333"/>
      <c r="PSJ293" s="334"/>
      <c r="PSK293" s="389"/>
      <c r="PSL293" s="224"/>
      <c r="PSM293" s="224"/>
      <c r="PSN293" s="335"/>
      <c r="PSO293" s="335"/>
      <c r="PSP293" s="224"/>
      <c r="PSQ293" s="389"/>
      <c r="PSR293" s="389"/>
      <c r="PSS293" s="333"/>
      <c r="PST293" s="334"/>
      <c r="PSU293" s="389"/>
      <c r="PSV293" s="224"/>
      <c r="PSW293" s="224"/>
      <c r="PSX293" s="335"/>
      <c r="PSY293" s="335"/>
      <c r="PSZ293" s="224"/>
      <c r="PTA293" s="389"/>
      <c r="PTB293" s="389"/>
      <c r="PTC293" s="333"/>
      <c r="PTD293" s="334"/>
      <c r="PTE293" s="389"/>
      <c r="PTF293" s="224"/>
      <c r="PTG293" s="224"/>
      <c r="PTH293" s="335"/>
      <c r="PTI293" s="335"/>
      <c r="PTJ293" s="224"/>
      <c r="PTK293" s="389"/>
      <c r="PTL293" s="389"/>
      <c r="PTM293" s="333"/>
      <c r="PTN293" s="334"/>
      <c r="PTO293" s="389"/>
      <c r="PTP293" s="224"/>
      <c r="PTQ293" s="224"/>
      <c r="PTR293" s="335"/>
      <c r="PTS293" s="335"/>
      <c r="PTT293" s="224"/>
      <c r="PTU293" s="389"/>
      <c r="PTV293" s="389"/>
      <c r="PTW293" s="333"/>
      <c r="PTX293" s="334"/>
      <c r="PTY293" s="389"/>
      <c r="PTZ293" s="224"/>
      <c r="PUA293" s="224"/>
      <c r="PUB293" s="335"/>
      <c r="PUC293" s="335"/>
      <c r="PUD293" s="224"/>
      <c r="PUE293" s="389"/>
      <c r="PUF293" s="389"/>
      <c r="PUG293" s="333"/>
      <c r="PUH293" s="334"/>
      <c r="PUI293" s="389"/>
      <c r="PUJ293" s="224"/>
      <c r="PUK293" s="224"/>
      <c r="PUL293" s="335"/>
      <c r="PUM293" s="335"/>
      <c r="PUN293" s="224"/>
      <c r="PUO293" s="389"/>
      <c r="PUP293" s="389"/>
      <c r="PUQ293" s="333"/>
      <c r="PUR293" s="334"/>
      <c r="PUS293" s="389"/>
      <c r="PUT293" s="224"/>
      <c r="PUU293" s="224"/>
      <c r="PUV293" s="335"/>
      <c r="PUW293" s="335"/>
      <c r="PUX293" s="224"/>
      <c r="PUY293" s="389"/>
      <c r="PUZ293" s="389"/>
      <c r="PVA293" s="333"/>
      <c r="PVB293" s="334"/>
      <c r="PVC293" s="389"/>
      <c r="PVD293" s="224"/>
      <c r="PVE293" s="224"/>
      <c r="PVF293" s="335"/>
      <c r="PVG293" s="335"/>
      <c r="PVH293" s="224"/>
      <c r="PVI293" s="389"/>
      <c r="PVJ293" s="389"/>
      <c r="PVK293" s="333"/>
      <c r="PVL293" s="334"/>
      <c r="PVM293" s="389"/>
      <c r="PVN293" s="224"/>
      <c r="PVO293" s="224"/>
      <c r="PVP293" s="335"/>
      <c r="PVQ293" s="335"/>
      <c r="PVR293" s="224"/>
      <c r="PVS293" s="389"/>
      <c r="PVT293" s="389"/>
      <c r="PVU293" s="333"/>
      <c r="PVV293" s="334"/>
      <c r="PVW293" s="389"/>
      <c r="PVX293" s="224"/>
      <c r="PVY293" s="224"/>
      <c r="PVZ293" s="335"/>
      <c r="PWA293" s="335"/>
      <c r="PWB293" s="224"/>
      <c r="PWC293" s="389"/>
      <c r="PWD293" s="389"/>
      <c r="PWE293" s="333"/>
      <c r="PWF293" s="334"/>
      <c r="PWG293" s="389"/>
      <c r="PWH293" s="224"/>
      <c r="PWI293" s="224"/>
      <c r="PWJ293" s="335"/>
      <c r="PWK293" s="335"/>
      <c r="PWL293" s="224"/>
      <c r="PWM293" s="389"/>
      <c r="PWN293" s="389"/>
      <c r="PWO293" s="333"/>
      <c r="PWP293" s="334"/>
      <c r="PWQ293" s="389"/>
      <c r="PWR293" s="224"/>
      <c r="PWS293" s="224"/>
      <c r="PWT293" s="335"/>
      <c r="PWU293" s="335"/>
      <c r="PWV293" s="224"/>
      <c r="PWW293" s="389"/>
      <c r="PWX293" s="389"/>
      <c r="PWY293" s="333"/>
      <c r="PWZ293" s="334"/>
      <c r="PXA293" s="389"/>
      <c r="PXB293" s="224"/>
      <c r="PXC293" s="224"/>
      <c r="PXD293" s="335"/>
      <c r="PXE293" s="335"/>
      <c r="PXF293" s="224"/>
      <c r="PXG293" s="389"/>
      <c r="PXH293" s="389"/>
      <c r="PXI293" s="333"/>
      <c r="PXJ293" s="334"/>
      <c r="PXK293" s="389"/>
      <c r="PXL293" s="224"/>
      <c r="PXM293" s="224"/>
      <c r="PXN293" s="335"/>
      <c r="PXO293" s="335"/>
      <c r="PXP293" s="224"/>
      <c r="PXQ293" s="389"/>
      <c r="PXR293" s="389"/>
      <c r="PXS293" s="333"/>
      <c r="PXT293" s="334"/>
      <c r="PXU293" s="389"/>
      <c r="PXV293" s="224"/>
      <c r="PXW293" s="224"/>
      <c r="PXX293" s="335"/>
      <c r="PXY293" s="335"/>
      <c r="PXZ293" s="224"/>
      <c r="PYA293" s="389"/>
      <c r="PYB293" s="389"/>
      <c r="PYC293" s="333"/>
      <c r="PYD293" s="334"/>
      <c r="PYE293" s="389"/>
      <c r="PYF293" s="224"/>
      <c r="PYG293" s="224"/>
      <c r="PYH293" s="335"/>
      <c r="PYI293" s="335"/>
      <c r="PYJ293" s="224"/>
      <c r="PYK293" s="389"/>
      <c r="PYL293" s="389"/>
      <c r="PYM293" s="333"/>
      <c r="PYN293" s="334"/>
      <c r="PYO293" s="389"/>
      <c r="PYP293" s="224"/>
      <c r="PYQ293" s="224"/>
      <c r="PYR293" s="335"/>
      <c r="PYS293" s="335"/>
      <c r="PYT293" s="224"/>
      <c r="PYU293" s="389"/>
      <c r="PYV293" s="389"/>
      <c r="PYW293" s="333"/>
      <c r="PYX293" s="334"/>
      <c r="PYY293" s="389"/>
      <c r="PYZ293" s="224"/>
      <c r="PZA293" s="224"/>
      <c r="PZB293" s="335"/>
      <c r="PZC293" s="335"/>
      <c r="PZD293" s="224"/>
      <c r="PZE293" s="389"/>
      <c r="PZF293" s="389"/>
      <c r="PZG293" s="333"/>
      <c r="PZH293" s="334"/>
      <c r="PZI293" s="389"/>
      <c r="PZJ293" s="224"/>
      <c r="PZK293" s="224"/>
      <c r="PZL293" s="335"/>
      <c r="PZM293" s="335"/>
      <c r="PZN293" s="224"/>
      <c r="PZO293" s="389"/>
      <c r="PZP293" s="389"/>
      <c r="PZQ293" s="333"/>
      <c r="PZR293" s="334"/>
      <c r="PZS293" s="389"/>
      <c r="PZT293" s="224"/>
      <c r="PZU293" s="224"/>
      <c r="PZV293" s="335"/>
      <c r="PZW293" s="335"/>
      <c r="PZX293" s="224"/>
      <c r="PZY293" s="389"/>
      <c r="PZZ293" s="389"/>
      <c r="QAA293" s="333"/>
      <c r="QAB293" s="334"/>
      <c r="QAC293" s="389"/>
      <c r="QAD293" s="224"/>
      <c r="QAE293" s="224"/>
      <c r="QAF293" s="335"/>
      <c r="QAG293" s="335"/>
      <c r="QAH293" s="224"/>
      <c r="QAI293" s="389"/>
      <c r="QAJ293" s="389"/>
      <c r="QAK293" s="333"/>
      <c r="QAL293" s="334"/>
      <c r="QAM293" s="389"/>
      <c r="QAN293" s="224"/>
      <c r="QAO293" s="224"/>
      <c r="QAP293" s="335"/>
      <c r="QAQ293" s="335"/>
      <c r="QAR293" s="224"/>
      <c r="QAS293" s="389"/>
      <c r="QAT293" s="389"/>
      <c r="QAU293" s="333"/>
      <c r="QAV293" s="334"/>
      <c r="QAW293" s="389"/>
      <c r="QAX293" s="224"/>
      <c r="QAY293" s="224"/>
      <c r="QAZ293" s="335"/>
      <c r="QBA293" s="335"/>
      <c r="QBB293" s="224"/>
      <c r="QBC293" s="389"/>
      <c r="QBD293" s="389"/>
      <c r="QBE293" s="333"/>
      <c r="QBF293" s="334"/>
      <c r="QBG293" s="389"/>
      <c r="QBH293" s="224"/>
      <c r="QBI293" s="224"/>
      <c r="QBJ293" s="335"/>
      <c r="QBK293" s="335"/>
      <c r="QBL293" s="224"/>
      <c r="QBM293" s="389"/>
      <c r="QBN293" s="389"/>
      <c r="QBO293" s="333"/>
      <c r="QBP293" s="334"/>
      <c r="QBQ293" s="389"/>
      <c r="QBR293" s="224"/>
      <c r="QBS293" s="224"/>
      <c r="QBT293" s="335"/>
      <c r="QBU293" s="335"/>
      <c r="QBV293" s="224"/>
      <c r="QBW293" s="389"/>
      <c r="QBX293" s="389"/>
      <c r="QBY293" s="333"/>
      <c r="QBZ293" s="334"/>
      <c r="QCA293" s="389"/>
      <c r="QCB293" s="224"/>
      <c r="QCC293" s="224"/>
      <c r="QCD293" s="335"/>
      <c r="QCE293" s="335"/>
      <c r="QCF293" s="224"/>
      <c r="QCG293" s="389"/>
      <c r="QCH293" s="389"/>
      <c r="QCI293" s="333"/>
      <c r="QCJ293" s="334"/>
      <c r="QCK293" s="389"/>
      <c r="QCL293" s="224"/>
      <c r="QCM293" s="224"/>
      <c r="QCN293" s="335"/>
      <c r="QCO293" s="335"/>
      <c r="QCP293" s="224"/>
      <c r="QCQ293" s="389"/>
      <c r="QCR293" s="389"/>
      <c r="QCS293" s="333"/>
      <c r="QCT293" s="334"/>
      <c r="QCU293" s="389"/>
      <c r="QCV293" s="224"/>
      <c r="QCW293" s="224"/>
      <c r="QCX293" s="335"/>
      <c r="QCY293" s="335"/>
      <c r="QCZ293" s="224"/>
      <c r="QDA293" s="389"/>
      <c r="QDB293" s="389"/>
      <c r="QDC293" s="333"/>
      <c r="QDD293" s="334"/>
      <c r="QDE293" s="389"/>
      <c r="QDF293" s="224"/>
      <c r="QDG293" s="224"/>
      <c r="QDH293" s="335"/>
      <c r="QDI293" s="335"/>
      <c r="QDJ293" s="224"/>
      <c r="QDK293" s="389"/>
      <c r="QDL293" s="389"/>
      <c r="QDM293" s="333"/>
      <c r="QDN293" s="334"/>
      <c r="QDO293" s="389"/>
      <c r="QDP293" s="224"/>
      <c r="QDQ293" s="224"/>
      <c r="QDR293" s="335"/>
      <c r="QDS293" s="335"/>
      <c r="QDT293" s="224"/>
      <c r="QDU293" s="389"/>
      <c r="QDV293" s="389"/>
      <c r="QDW293" s="333"/>
      <c r="QDX293" s="334"/>
      <c r="QDY293" s="389"/>
      <c r="QDZ293" s="224"/>
      <c r="QEA293" s="224"/>
      <c r="QEB293" s="335"/>
      <c r="QEC293" s="335"/>
      <c r="QED293" s="224"/>
      <c r="QEE293" s="389"/>
      <c r="QEF293" s="389"/>
      <c r="QEG293" s="333"/>
      <c r="QEH293" s="334"/>
      <c r="QEI293" s="389"/>
      <c r="QEJ293" s="224"/>
      <c r="QEK293" s="224"/>
      <c r="QEL293" s="335"/>
      <c r="QEM293" s="335"/>
      <c r="QEN293" s="224"/>
      <c r="QEO293" s="389"/>
      <c r="QEP293" s="389"/>
      <c r="QEQ293" s="333"/>
      <c r="QER293" s="334"/>
      <c r="QES293" s="389"/>
      <c r="QET293" s="224"/>
      <c r="QEU293" s="224"/>
      <c r="QEV293" s="335"/>
      <c r="QEW293" s="335"/>
      <c r="QEX293" s="224"/>
      <c r="QEY293" s="389"/>
      <c r="QEZ293" s="389"/>
      <c r="QFA293" s="333"/>
      <c r="QFB293" s="334"/>
      <c r="QFC293" s="389"/>
      <c r="QFD293" s="224"/>
      <c r="QFE293" s="224"/>
      <c r="QFF293" s="335"/>
      <c r="QFG293" s="335"/>
      <c r="QFH293" s="224"/>
      <c r="QFI293" s="389"/>
      <c r="QFJ293" s="389"/>
      <c r="QFK293" s="333"/>
      <c r="QFL293" s="334"/>
      <c r="QFM293" s="389"/>
      <c r="QFN293" s="224"/>
      <c r="QFO293" s="224"/>
      <c r="QFP293" s="335"/>
      <c r="QFQ293" s="335"/>
      <c r="QFR293" s="224"/>
      <c r="QFS293" s="389"/>
      <c r="QFT293" s="389"/>
      <c r="QFU293" s="333"/>
      <c r="QFV293" s="334"/>
      <c r="QFW293" s="389"/>
      <c r="QFX293" s="224"/>
      <c r="QFY293" s="224"/>
      <c r="QFZ293" s="335"/>
      <c r="QGA293" s="335"/>
      <c r="QGB293" s="224"/>
      <c r="QGC293" s="389"/>
      <c r="QGD293" s="389"/>
      <c r="QGE293" s="333"/>
      <c r="QGF293" s="334"/>
      <c r="QGG293" s="389"/>
      <c r="QGH293" s="224"/>
      <c r="QGI293" s="224"/>
      <c r="QGJ293" s="335"/>
      <c r="QGK293" s="335"/>
      <c r="QGL293" s="224"/>
      <c r="QGM293" s="389"/>
      <c r="QGN293" s="389"/>
      <c r="QGO293" s="333"/>
      <c r="QGP293" s="334"/>
      <c r="QGQ293" s="389"/>
      <c r="QGR293" s="224"/>
      <c r="QGS293" s="224"/>
      <c r="QGT293" s="335"/>
      <c r="QGU293" s="335"/>
      <c r="QGV293" s="224"/>
      <c r="QGW293" s="389"/>
      <c r="QGX293" s="389"/>
      <c r="QGY293" s="333"/>
      <c r="QGZ293" s="334"/>
      <c r="QHA293" s="389"/>
      <c r="QHB293" s="224"/>
      <c r="QHC293" s="224"/>
      <c r="QHD293" s="335"/>
      <c r="QHE293" s="335"/>
      <c r="QHF293" s="224"/>
      <c r="QHG293" s="389"/>
      <c r="QHH293" s="389"/>
      <c r="QHI293" s="333"/>
      <c r="QHJ293" s="334"/>
      <c r="QHK293" s="389"/>
      <c r="QHL293" s="224"/>
      <c r="QHM293" s="224"/>
      <c r="QHN293" s="335"/>
      <c r="QHO293" s="335"/>
      <c r="QHP293" s="224"/>
      <c r="QHQ293" s="389"/>
      <c r="QHR293" s="389"/>
      <c r="QHS293" s="333"/>
      <c r="QHT293" s="334"/>
      <c r="QHU293" s="389"/>
      <c r="QHV293" s="224"/>
      <c r="QHW293" s="224"/>
      <c r="QHX293" s="335"/>
      <c r="QHY293" s="335"/>
      <c r="QHZ293" s="224"/>
      <c r="QIA293" s="389"/>
      <c r="QIB293" s="389"/>
      <c r="QIC293" s="333"/>
      <c r="QID293" s="334"/>
      <c r="QIE293" s="389"/>
      <c r="QIF293" s="224"/>
      <c r="QIG293" s="224"/>
      <c r="QIH293" s="335"/>
      <c r="QII293" s="335"/>
      <c r="QIJ293" s="224"/>
      <c r="QIK293" s="389"/>
      <c r="QIL293" s="389"/>
      <c r="QIM293" s="333"/>
      <c r="QIN293" s="334"/>
      <c r="QIO293" s="389"/>
      <c r="QIP293" s="224"/>
      <c r="QIQ293" s="224"/>
      <c r="QIR293" s="335"/>
      <c r="QIS293" s="335"/>
      <c r="QIT293" s="224"/>
      <c r="QIU293" s="389"/>
      <c r="QIV293" s="389"/>
      <c r="QIW293" s="333"/>
      <c r="QIX293" s="334"/>
      <c r="QIY293" s="389"/>
      <c r="QIZ293" s="224"/>
      <c r="QJA293" s="224"/>
      <c r="QJB293" s="335"/>
      <c r="QJC293" s="335"/>
      <c r="QJD293" s="224"/>
      <c r="QJE293" s="389"/>
      <c r="QJF293" s="389"/>
      <c r="QJG293" s="333"/>
      <c r="QJH293" s="334"/>
      <c r="QJI293" s="389"/>
      <c r="QJJ293" s="224"/>
      <c r="QJK293" s="224"/>
      <c r="QJL293" s="335"/>
      <c r="QJM293" s="335"/>
      <c r="QJN293" s="224"/>
      <c r="QJO293" s="389"/>
      <c r="QJP293" s="389"/>
      <c r="QJQ293" s="333"/>
      <c r="QJR293" s="334"/>
      <c r="QJS293" s="389"/>
      <c r="QJT293" s="224"/>
      <c r="QJU293" s="224"/>
      <c r="QJV293" s="335"/>
      <c r="QJW293" s="335"/>
      <c r="QJX293" s="224"/>
      <c r="QJY293" s="389"/>
      <c r="QJZ293" s="389"/>
      <c r="QKA293" s="333"/>
      <c r="QKB293" s="334"/>
      <c r="QKC293" s="389"/>
      <c r="QKD293" s="224"/>
      <c r="QKE293" s="224"/>
      <c r="QKF293" s="335"/>
      <c r="QKG293" s="335"/>
      <c r="QKH293" s="224"/>
      <c r="QKI293" s="389"/>
      <c r="QKJ293" s="389"/>
      <c r="QKK293" s="333"/>
      <c r="QKL293" s="334"/>
      <c r="QKM293" s="389"/>
      <c r="QKN293" s="224"/>
      <c r="QKO293" s="224"/>
      <c r="QKP293" s="335"/>
      <c r="QKQ293" s="335"/>
      <c r="QKR293" s="224"/>
      <c r="QKS293" s="389"/>
      <c r="QKT293" s="389"/>
      <c r="QKU293" s="333"/>
      <c r="QKV293" s="334"/>
      <c r="QKW293" s="389"/>
      <c r="QKX293" s="224"/>
      <c r="QKY293" s="224"/>
      <c r="QKZ293" s="335"/>
      <c r="QLA293" s="335"/>
      <c r="QLB293" s="224"/>
      <c r="QLC293" s="389"/>
      <c r="QLD293" s="389"/>
      <c r="QLE293" s="333"/>
      <c r="QLF293" s="334"/>
      <c r="QLG293" s="389"/>
      <c r="QLH293" s="224"/>
      <c r="QLI293" s="224"/>
      <c r="QLJ293" s="335"/>
      <c r="QLK293" s="335"/>
      <c r="QLL293" s="224"/>
      <c r="QLM293" s="389"/>
      <c r="QLN293" s="389"/>
      <c r="QLO293" s="333"/>
      <c r="QLP293" s="334"/>
      <c r="QLQ293" s="389"/>
      <c r="QLR293" s="224"/>
      <c r="QLS293" s="224"/>
      <c r="QLT293" s="335"/>
      <c r="QLU293" s="335"/>
      <c r="QLV293" s="224"/>
      <c r="QLW293" s="389"/>
      <c r="QLX293" s="389"/>
      <c r="QLY293" s="333"/>
      <c r="QLZ293" s="334"/>
      <c r="QMA293" s="389"/>
      <c r="QMB293" s="224"/>
      <c r="QMC293" s="224"/>
      <c r="QMD293" s="335"/>
      <c r="QME293" s="335"/>
      <c r="QMF293" s="224"/>
      <c r="QMG293" s="389"/>
      <c r="QMH293" s="389"/>
      <c r="QMI293" s="333"/>
      <c r="QMJ293" s="334"/>
      <c r="QMK293" s="389"/>
      <c r="QML293" s="224"/>
      <c r="QMM293" s="224"/>
      <c r="QMN293" s="335"/>
      <c r="QMO293" s="335"/>
      <c r="QMP293" s="224"/>
      <c r="QMQ293" s="389"/>
      <c r="QMR293" s="389"/>
      <c r="QMS293" s="333"/>
      <c r="QMT293" s="334"/>
      <c r="QMU293" s="389"/>
      <c r="QMV293" s="224"/>
      <c r="QMW293" s="224"/>
      <c r="QMX293" s="335"/>
      <c r="QMY293" s="335"/>
      <c r="QMZ293" s="224"/>
      <c r="QNA293" s="389"/>
      <c r="QNB293" s="389"/>
      <c r="QNC293" s="333"/>
      <c r="QND293" s="334"/>
      <c r="QNE293" s="389"/>
      <c r="QNF293" s="224"/>
      <c r="QNG293" s="224"/>
      <c r="QNH293" s="335"/>
      <c r="QNI293" s="335"/>
      <c r="QNJ293" s="224"/>
      <c r="QNK293" s="389"/>
      <c r="QNL293" s="389"/>
      <c r="QNM293" s="333"/>
      <c r="QNN293" s="334"/>
      <c r="QNO293" s="389"/>
      <c r="QNP293" s="224"/>
      <c r="QNQ293" s="224"/>
      <c r="QNR293" s="335"/>
      <c r="QNS293" s="335"/>
      <c r="QNT293" s="224"/>
      <c r="QNU293" s="389"/>
      <c r="QNV293" s="389"/>
      <c r="QNW293" s="333"/>
      <c r="QNX293" s="334"/>
      <c r="QNY293" s="389"/>
      <c r="QNZ293" s="224"/>
      <c r="QOA293" s="224"/>
      <c r="QOB293" s="335"/>
      <c r="QOC293" s="335"/>
      <c r="QOD293" s="224"/>
      <c r="QOE293" s="389"/>
      <c r="QOF293" s="389"/>
      <c r="QOG293" s="333"/>
      <c r="QOH293" s="334"/>
      <c r="QOI293" s="389"/>
      <c r="QOJ293" s="224"/>
      <c r="QOK293" s="224"/>
      <c r="QOL293" s="335"/>
      <c r="QOM293" s="335"/>
      <c r="QON293" s="224"/>
      <c r="QOO293" s="389"/>
      <c r="QOP293" s="389"/>
      <c r="QOQ293" s="333"/>
      <c r="QOR293" s="334"/>
      <c r="QOS293" s="389"/>
      <c r="QOT293" s="224"/>
      <c r="QOU293" s="224"/>
      <c r="QOV293" s="335"/>
      <c r="QOW293" s="335"/>
      <c r="QOX293" s="224"/>
      <c r="QOY293" s="389"/>
      <c r="QOZ293" s="389"/>
      <c r="QPA293" s="333"/>
      <c r="QPB293" s="334"/>
      <c r="QPC293" s="389"/>
      <c r="QPD293" s="224"/>
      <c r="QPE293" s="224"/>
      <c r="QPF293" s="335"/>
      <c r="QPG293" s="335"/>
      <c r="QPH293" s="224"/>
      <c r="QPI293" s="389"/>
      <c r="QPJ293" s="389"/>
      <c r="QPK293" s="333"/>
      <c r="QPL293" s="334"/>
      <c r="QPM293" s="389"/>
      <c r="QPN293" s="224"/>
      <c r="QPO293" s="224"/>
      <c r="QPP293" s="335"/>
      <c r="QPQ293" s="335"/>
      <c r="QPR293" s="224"/>
      <c r="QPS293" s="389"/>
      <c r="QPT293" s="389"/>
      <c r="QPU293" s="333"/>
      <c r="QPV293" s="334"/>
      <c r="QPW293" s="389"/>
      <c r="QPX293" s="224"/>
      <c r="QPY293" s="224"/>
      <c r="QPZ293" s="335"/>
      <c r="QQA293" s="335"/>
      <c r="QQB293" s="224"/>
      <c r="QQC293" s="389"/>
      <c r="QQD293" s="389"/>
      <c r="QQE293" s="333"/>
      <c r="QQF293" s="334"/>
      <c r="QQG293" s="389"/>
      <c r="QQH293" s="224"/>
      <c r="QQI293" s="224"/>
      <c r="QQJ293" s="335"/>
      <c r="QQK293" s="335"/>
      <c r="QQL293" s="224"/>
      <c r="QQM293" s="389"/>
      <c r="QQN293" s="389"/>
      <c r="QQO293" s="333"/>
      <c r="QQP293" s="334"/>
      <c r="QQQ293" s="389"/>
      <c r="QQR293" s="224"/>
      <c r="QQS293" s="224"/>
      <c r="QQT293" s="335"/>
      <c r="QQU293" s="335"/>
      <c r="QQV293" s="224"/>
      <c r="QQW293" s="389"/>
      <c r="QQX293" s="389"/>
      <c r="QQY293" s="333"/>
      <c r="QQZ293" s="334"/>
      <c r="QRA293" s="389"/>
      <c r="QRB293" s="224"/>
      <c r="QRC293" s="224"/>
      <c r="QRD293" s="335"/>
      <c r="QRE293" s="335"/>
      <c r="QRF293" s="224"/>
      <c r="QRG293" s="389"/>
      <c r="QRH293" s="389"/>
      <c r="QRI293" s="333"/>
      <c r="QRJ293" s="334"/>
      <c r="QRK293" s="389"/>
      <c r="QRL293" s="224"/>
      <c r="QRM293" s="224"/>
      <c r="QRN293" s="335"/>
      <c r="QRO293" s="335"/>
      <c r="QRP293" s="224"/>
      <c r="QRQ293" s="389"/>
      <c r="QRR293" s="389"/>
      <c r="QRS293" s="333"/>
      <c r="QRT293" s="334"/>
      <c r="QRU293" s="389"/>
      <c r="QRV293" s="224"/>
      <c r="QRW293" s="224"/>
      <c r="QRX293" s="335"/>
      <c r="QRY293" s="335"/>
      <c r="QRZ293" s="224"/>
      <c r="QSA293" s="389"/>
      <c r="QSB293" s="389"/>
      <c r="QSC293" s="333"/>
      <c r="QSD293" s="334"/>
      <c r="QSE293" s="389"/>
      <c r="QSF293" s="224"/>
      <c r="QSG293" s="224"/>
      <c r="QSH293" s="335"/>
      <c r="QSI293" s="335"/>
      <c r="QSJ293" s="224"/>
      <c r="QSK293" s="389"/>
      <c r="QSL293" s="389"/>
      <c r="QSM293" s="333"/>
      <c r="QSN293" s="334"/>
      <c r="QSO293" s="389"/>
      <c r="QSP293" s="224"/>
      <c r="QSQ293" s="224"/>
      <c r="QSR293" s="335"/>
      <c r="QSS293" s="335"/>
      <c r="QST293" s="224"/>
      <c r="QSU293" s="389"/>
      <c r="QSV293" s="389"/>
      <c r="QSW293" s="333"/>
      <c r="QSX293" s="334"/>
      <c r="QSY293" s="389"/>
      <c r="QSZ293" s="224"/>
      <c r="QTA293" s="224"/>
      <c r="QTB293" s="335"/>
      <c r="QTC293" s="335"/>
      <c r="QTD293" s="224"/>
      <c r="QTE293" s="389"/>
      <c r="QTF293" s="389"/>
      <c r="QTG293" s="333"/>
      <c r="QTH293" s="334"/>
      <c r="QTI293" s="389"/>
      <c r="QTJ293" s="224"/>
      <c r="QTK293" s="224"/>
      <c r="QTL293" s="335"/>
      <c r="QTM293" s="335"/>
      <c r="QTN293" s="224"/>
      <c r="QTO293" s="389"/>
      <c r="QTP293" s="389"/>
      <c r="QTQ293" s="333"/>
      <c r="QTR293" s="334"/>
      <c r="QTS293" s="389"/>
      <c r="QTT293" s="224"/>
      <c r="QTU293" s="224"/>
      <c r="QTV293" s="335"/>
      <c r="QTW293" s="335"/>
      <c r="QTX293" s="224"/>
      <c r="QTY293" s="389"/>
      <c r="QTZ293" s="389"/>
      <c r="QUA293" s="333"/>
      <c r="QUB293" s="334"/>
      <c r="QUC293" s="389"/>
      <c r="QUD293" s="224"/>
      <c r="QUE293" s="224"/>
      <c r="QUF293" s="335"/>
      <c r="QUG293" s="335"/>
      <c r="QUH293" s="224"/>
      <c r="QUI293" s="389"/>
      <c r="QUJ293" s="389"/>
      <c r="QUK293" s="333"/>
      <c r="QUL293" s="334"/>
      <c r="QUM293" s="389"/>
      <c r="QUN293" s="224"/>
      <c r="QUO293" s="224"/>
      <c r="QUP293" s="335"/>
      <c r="QUQ293" s="335"/>
      <c r="QUR293" s="224"/>
      <c r="QUS293" s="389"/>
      <c r="QUT293" s="389"/>
      <c r="QUU293" s="333"/>
      <c r="QUV293" s="334"/>
      <c r="QUW293" s="389"/>
      <c r="QUX293" s="224"/>
      <c r="QUY293" s="224"/>
      <c r="QUZ293" s="335"/>
      <c r="QVA293" s="335"/>
      <c r="QVB293" s="224"/>
      <c r="QVC293" s="389"/>
      <c r="QVD293" s="389"/>
      <c r="QVE293" s="333"/>
      <c r="QVF293" s="334"/>
      <c r="QVG293" s="389"/>
      <c r="QVH293" s="224"/>
      <c r="QVI293" s="224"/>
      <c r="QVJ293" s="335"/>
      <c r="QVK293" s="335"/>
      <c r="QVL293" s="224"/>
      <c r="QVM293" s="389"/>
      <c r="QVN293" s="389"/>
      <c r="QVO293" s="333"/>
      <c r="QVP293" s="334"/>
      <c r="QVQ293" s="389"/>
      <c r="QVR293" s="224"/>
      <c r="QVS293" s="224"/>
      <c r="QVT293" s="335"/>
      <c r="QVU293" s="335"/>
      <c r="QVV293" s="224"/>
      <c r="QVW293" s="389"/>
      <c r="QVX293" s="389"/>
      <c r="QVY293" s="333"/>
      <c r="QVZ293" s="334"/>
      <c r="QWA293" s="389"/>
      <c r="QWB293" s="224"/>
      <c r="QWC293" s="224"/>
      <c r="QWD293" s="335"/>
      <c r="QWE293" s="335"/>
      <c r="QWF293" s="224"/>
      <c r="QWG293" s="389"/>
      <c r="QWH293" s="389"/>
      <c r="QWI293" s="333"/>
      <c r="QWJ293" s="334"/>
      <c r="QWK293" s="389"/>
      <c r="QWL293" s="224"/>
      <c r="QWM293" s="224"/>
      <c r="QWN293" s="335"/>
      <c r="QWO293" s="335"/>
      <c r="QWP293" s="224"/>
      <c r="QWQ293" s="389"/>
      <c r="QWR293" s="389"/>
      <c r="QWS293" s="333"/>
      <c r="QWT293" s="334"/>
      <c r="QWU293" s="389"/>
      <c r="QWV293" s="224"/>
      <c r="QWW293" s="224"/>
      <c r="QWX293" s="335"/>
      <c r="QWY293" s="335"/>
      <c r="QWZ293" s="224"/>
      <c r="QXA293" s="389"/>
      <c r="QXB293" s="389"/>
      <c r="QXC293" s="333"/>
      <c r="QXD293" s="334"/>
      <c r="QXE293" s="389"/>
      <c r="QXF293" s="224"/>
      <c r="QXG293" s="224"/>
      <c r="QXH293" s="335"/>
      <c r="QXI293" s="335"/>
      <c r="QXJ293" s="224"/>
      <c r="QXK293" s="389"/>
      <c r="QXL293" s="389"/>
      <c r="QXM293" s="333"/>
      <c r="QXN293" s="334"/>
      <c r="QXO293" s="389"/>
      <c r="QXP293" s="224"/>
      <c r="QXQ293" s="224"/>
      <c r="QXR293" s="335"/>
      <c r="QXS293" s="335"/>
      <c r="QXT293" s="224"/>
      <c r="QXU293" s="389"/>
      <c r="QXV293" s="389"/>
      <c r="QXW293" s="333"/>
      <c r="QXX293" s="334"/>
      <c r="QXY293" s="389"/>
      <c r="QXZ293" s="224"/>
      <c r="QYA293" s="224"/>
      <c r="QYB293" s="335"/>
      <c r="QYC293" s="335"/>
      <c r="QYD293" s="224"/>
      <c r="QYE293" s="389"/>
      <c r="QYF293" s="389"/>
      <c r="QYG293" s="333"/>
      <c r="QYH293" s="334"/>
      <c r="QYI293" s="389"/>
      <c r="QYJ293" s="224"/>
      <c r="QYK293" s="224"/>
      <c r="QYL293" s="335"/>
      <c r="QYM293" s="335"/>
      <c r="QYN293" s="224"/>
      <c r="QYO293" s="389"/>
      <c r="QYP293" s="389"/>
      <c r="QYQ293" s="333"/>
      <c r="QYR293" s="334"/>
      <c r="QYS293" s="389"/>
      <c r="QYT293" s="224"/>
      <c r="QYU293" s="224"/>
      <c r="QYV293" s="335"/>
      <c r="QYW293" s="335"/>
      <c r="QYX293" s="224"/>
      <c r="QYY293" s="389"/>
      <c r="QYZ293" s="389"/>
      <c r="QZA293" s="333"/>
      <c r="QZB293" s="334"/>
      <c r="QZC293" s="389"/>
      <c r="QZD293" s="224"/>
      <c r="QZE293" s="224"/>
      <c r="QZF293" s="335"/>
      <c r="QZG293" s="335"/>
      <c r="QZH293" s="224"/>
      <c r="QZI293" s="389"/>
      <c r="QZJ293" s="389"/>
      <c r="QZK293" s="333"/>
      <c r="QZL293" s="334"/>
      <c r="QZM293" s="389"/>
      <c r="QZN293" s="224"/>
      <c r="QZO293" s="224"/>
      <c r="QZP293" s="335"/>
      <c r="QZQ293" s="335"/>
      <c r="QZR293" s="224"/>
      <c r="QZS293" s="389"/>
      <c r="QZT293" s="389"/>
      <c r="QZU293" s="333"/>
      <c r="QZV293" s="334"/>
      <c r="QZW293" s="389"/>
      <c r="QZX293" s="224"/>
      <c r="QZY293" s="224"/>
      <c r="QZZ293" s="335"/>
      <c r="RAA293" s="335"/>
      <c r="RAB293" s="224"/>
      <c r="RAC293" s="389"/>
      <c r="RAD293" s="389"/>
      <c r="RAE293" s="333"/>
      <c r="RAF293" s="334"/>
      <c r="RAG293" s="389"/>
      <c r="RAH293" s="224"/>
      <c r="RAI293" s="224"/>
      <c r="RAJ293" s="335"/>
      <c r="RAK293" s="335"/>
      <c r="RAL293" s="224"/>
      <c r="RAM293" s="389"/>
      <c r="RAN293" s="389"/>
      <c r="RAO293" s="333"/>
      <c r="RAP293" s="334"/>
      <c r="RAQ293" s="389"/>
      <c r="RAR293" s="224"/>
      <c r="RAS293" s="224"/>
      <c r="RAT293" s="335"/>
      <c r="RAU293" s="335"/>
      <c r="RAV293" s="224"/>
      <c r="RAW293" s="389"/>
      <c r="RAX293" s="389"/>
      <c r="RAY293" s="333"/>
      <c r="RAZ293" s="334"/>
      <c r="RBA293" s="389"/>
      <c r="RBB293" s="224"/>
      <c r="RBC293" s="224"/>
      <c r="RBD293" s="335"/>
      <c r="RBE293" s="335"/>
      <c r="RBF293" s="224"/>
      <c r="RBG293" s="389"/>
      <c r="RBH293" s="389"/>
      <c r="RBI293" s="333"/>
      <c r="RBJ293" s="334"/>
      <c r="RBK293" s="389"/>
      <c r="RBL293" s="224"/>
      <c r="RBM293" s="224"/>
      <c r="RBN293" s="335"/>
      <c r="RBO293" s="335"/>
      <c r="RBP293" s="224"/>
      <c r="RBQ293" s="389"/>
      <c r="RBR293" s="389"/>
      <c r="RBS293" s="333"/>
      <c r="RBT293" s="334"/>
      <c r="RBU293" s="389"/>
      <c r="RBV293" s="224"/>
      <c r="RBW293" s="224"/>
      <c r="RBX293" s="335"/>
      <c r="RBY293" s="335"/>
      <c r="RBZ293" s="224"/>
      <c r="RCA293" s="389"/>
      <c r="RCB293" s="389"/>
      <c r="RCC293" s="333"/>
      <c r="RCD293" s="334"/>
      <c r="RCE293" s="389"/>
      <c r="RCF293" s="224"/>
      <c r="RCG293" s="224"/>
      <c r="RCH293" s="335"/>
      <c r="RCI293" s="335"/>
      <c r="RCJ293" s="224"/>
      <c r="RCK293" s="389"/>
      <c r="RCL293" s="389"/>
      <c r="RCM293" s="333"/>
      <c r="RCN293" s="334"/>
      <c r="RCO293" s="389"/>
      <c r="RCP293" s="224"/>
      <c r="RCQ293" s="224"/>
      <c r="RCR293" s="335"/>
      <c r="RCS293" s="335"/>
      <c r="RCT293" s="224"/>
      <c r="RCU293" s="389"/>
      <c r="RCV293" s="389"/>
      <c r="RCW293" s="333"/>
      <c r="RCX293" s="334"/>
      <c r="RCY293" s="389"/>
      <c r="RCZ293" s="224"/>
      <c r="RDA293" s="224"/>
      <c r="RDB293" s="335"/>
      <c r="RDC293" s="335"/>
      <c r="RDD293" s="224"/>
      <c r="RDE293" s="389"/>
      <c r="RDF293" s="389"/>
      <c r="RDG293" s="333"/>
      <c r="RDH293" s="334"/>
      <c r="RDI293" s="389"/>
      <c r="RDJ293" s="224"/>
      <c r="RDK293" s="224"/>
      <c r="RDL293" s="335"/>
      <c r="RDM293" s="335"/>
      <c r="RDN293" s="224"/>
      <c r="RDO293" s="389"/>
      <c r="RDP293" s="389"/>
      <c r="RDQ293" s="333"/>
      <c r="RDR293" s="334"/>
      <c r="RDS293" s="389"/>
      <c r="RDT293" s="224"/>
      <c r="RDU293" s="224"/>
      <c r="RDV293" s="335"/>
      <c r="RDW293" s="335"/>
      <c r="RDX293" s="224"/>
      <c r="RDY293" s="389"/>
      <c r="RDZ293" s="389"/>
      <c r="REA293" s="333"/>
      <c r="REB293" s="334"/>
      <c r="REC293" s="389"/>
      <c r="RED293" s="224"/>
      <c r="REE293" s="224"/>
      <c r="REF293" s="335"/>
      <c r="REG293" s="335"/>
      <c r="REH293" s="224"/>
      <c r="REI293" s="389"/>
      <c r="REJ293" s="389"/>
      <c r="REK293" s="333"/>
      <c r="REL293" s="334"/>
      <c r="REM293" s="389"/>
      <c r="REN293" s="224"/>
      <c r="REO293" s="224"/>
      <c r="REP293" s="335"/>
      <c r="REQ293" s="335"/>
      <c r="RER293" s="224"/>
      <c r="RES293" s="389"/>
      <c r="RET293" s="389"/>
      <c r="REU293" s="333"/>
      <c r="REV293" s="334"/>
      <c r="REW293" s="389"/>
      <c r="REX293" s="224"/>
      <c r="REY293" s="224"/>
      <c r="REZ293" s="335"/>
      <c r="RFA293" s="335"/>
      <c r="RFB293" s="224"/>
      <c r="RFC293" s="389"/>
      <c r="RFD293" s="389"/>
      <c r="RFE293" s="333"/>
      <c r="RFF293" s="334"/>
      <c r="RFG293" s="389"/>
      <c r="RFH293" s="224"/>
      <c r="RFI293" s="224"/>
      <c r="RFJ293" s="335"/>
      <c r="RFK293" s="335"/>
      <c r="RFL293" s="224"/>
      <c r="RFM293" s="389"/>
      <c r="RFN293" s="389"/>
      <c r="RFO293" s="333"/>
      <c r="RFP293" s="334"/>
      <c r="RFQ293" s="389"/>
      <c r="RFR293" s="224"/>
      <c r="RFS293" s="224"/>
      <c r="RFT293" s="335"/>
      <c r="RFU293" s="335"/>
      <c r="RFV293" s="224"/>
      <c r="RFW293" s="389"/>
      <c r="RFX293" s="389"/>
      <c r="RFY293" s="333"/>
      <c r="RFZ293" s="334"/>
      <c r="RGA293" s="389"/>
      <c r="RGB293" s="224"/>
      <c r="RGC293" s="224"/>
      <c r="RGD293" s="335"/>
      <c r="RGE293" s="335"/>
      <c r="RGF293" s="224"/>
      <c r="RGG293" s="389"/>
      <c r="RGH293" s="389"/>
      <c r="RGI293" s="333"/>
      <c r="RGJ293" s="334"/>
      <c r="RGK293" s="389"/>
      <c r="RGL293" s="224"/>
      <c r="RGM293" s="224"/>
      <c r="RGN293" s="335"/>
      <c r="RGO293" s="335"/>
      <c r="RGP293" s="224"/>
      <c r="RGQ293" s="389"/>
      <c r="RGR293" s="389"/>
      <c r="RGS293" s="333"/>
      <c r="RGT293" s="334"/>
      <c r="RGU293" s="389"/>
      <c r="RGV293" s="224"/>
      <c r="RGW293" s="224"/>
      <c r="RGX293" s="335"/>
      <c r="RGY293" s="335"/>
      <c r="RGZ293" s="224"/>
      <c r="RHA293" s="389"/>
      <c r="RHB293" s="389"/>
      <c r="RHC293" s="333"/>
      <c r="RHD293" s="334"/>
      <c r="RHE293" s="389"/>
      <c r="RHF293" s="224"/>
      <c r="RHG293" s="224"/>
      <c r="RHH293" s="335"/>
      <c r="RHI293" s="335"/>
      <c r="RHJ293" s="224"/>
      <c r="RHK293" s="389"/>
      <c r="RHL293" s="389"/>
      <c r="RHM293" s="333"/>
      <c r="RHN293" s="334"/>
      <c r="RHO293" s="389"/>
      <c r="RHP293" s="224"/>
      <c r="RHQ293" s="224"/>
      <c r="RHR293" s="335"/>
      <c r="RHS293" s="335"/>
      <c r="RHT293" s="224"/>
      <c r="RHU293" s="389"/>
      <c r="RHV293" s="389"/>
      <c r="RHW293" s="333"/>
      <c r="RHX293" s="334"/>
      <c r="RHY293" s="389"/>
      <c r="RHZ293" s="224"/>
      <c r="RIA293" s="224"/>
      <c r="RIB293" s="335"/>
      <c r="RIC293" s="335"/>
      <c r="RID293" s="224"/>
      <c r="RIE293" s="389"/>
      <c r="RIF293" s="389"/>
      <c r="RIG293" s="333"/>
      <c r="RIH293" s="334"/>
      <c r="RII293" s="389"/>
      <c r="RIJ293" s="224"/>
      <c r="RIK293" s="224"/>
      <c r="RIL293" s="335"/>
      <c r="RIM293" s="335"/>
      <c r="RIN293" s="224"/>
      <c r="RIO293" s="389"/>
      <c r="RIP293" s="389"/>
      <c r="RIQ293" s="333"/>
      <c r="RIR293" s="334"/>
      <c r="RIS293" s="389"/>
      <c r="RIT293" s="224"/>
      <c r="RIU293" s="224"/>
      <c r="RIV293" s="335"/>
      <c r="RIW293" s="335"/>
      <c r="RIX293" s="224"/>
      <c r="RIY293" s="389"/>
      <c r="RIZ293" s="389"/>
      <c r="RJA293" s="333"/>
      <c r="RJB293" s="334"/>
      <c r="RJC293" s="389"/>
      <c r="RJD293" s="224"/>
      <c r="RJE293" s="224"/>
      <c r="RJF293" s="335"/>
      <c r="RJG293" s="335"/>
      <c r="RJH293" s="224"/>
      <c r="RJI293" s="389"/>
      <c r="RJJ293" s="389"/>
      <c r="RJK293" s="333"/>
      <c r="RJL293" s="334"/>
      <c r="RJM293" s="389"/>
      <c r="RJN293" s="224"/>
      <c r="RJO293" s="224"/>
      <c r="RJP293" s="335"/>
      <c r="RJQ293" s="335"/>
      <c r="RJR293" s="224"/>
      <c r="RJS293" s="389"/>
      <c r="RJT293" s="389"/>
      <c r="RJU293" s="333"/>
      <c r="RJV293" s="334"/>
      <c r="RJW293" s="389"/>
      <c r="RJX293" s="224"/>
      <c r="RJY293" s="224"/>
      <c r="RJZ293" s="335"/>
      <c r="RKA293" s="335"/>
      <c r="RKB293" s="224"/>
      <c r="RKC293" s="389"/>
      <c r="RKD293" s="389"/>
      <c r="RKE293" s="333"/>
      <c r="RKF293" s="334"/>
      <c r="RKG293" s="389"/>
      <c r="RKH293" s="224"/>
      <c r="RKI293" s="224"/>
      <c r="RKJ293" s="335"/>
      <c r="RKK293" s="335"/>
      <c r="RKL293" s="224"/>
      <c r="RKM293" s="389"/>
      <c r="RKN293" s="389"/>
      <c r="RKO293" s="333"/>
      <c r="RKP293" s="334"/>
      <c r="RKQ293" s="389"/>
      <c r="RKR293" s="224"/>
      <c r="RKS293" s="224"/>
      <c r="RKT293" s="335"/>
      <c r="RKU293" s="335"/>
      <c r="RKV293" s="224"/>
      <c r="RKW293" s="389"/>
      <c r="RKX293" s="389"/>
      <c r="RKY293" s="333"/>
      <c r="RKZ293" s="334"/>
      <c r="RLA293" s="389"/>
      <c r="RLB293" s="224"/>
      <c r="RLC293" s="224"/>
      <c r="RLD293" s="335"/>
      <c r="RLE293" s="335"/>
      <c r="RLF293" s="224"/>
      <c r="RLG293" s="389"/>
      <c r="RLH293" s="389"/>
      <c r="RLI293" s="333"/>
      <c r="RLJ293" s="334"/>
      <c r="RLK293" s="389"/>
      <c r="RLL293" s="224"/>
      <c r="RLM293" s="224"/>
      <c r="RLN293" s="335"/>
      <c r="RLO293" s="335"/>
      <c r="RLP293" s="224"/>
      <c r="RLQ293" s="389"/>
      <c r="RLR293" s="389"/>
      <c r="RLS293" s="333"/>
      <c r="RLT293" s="334"/>
      <c r="RLU293" s="389"/>
      <c r="RLV293" s="224"/>
      <c r="RLW293" s="224"/>
      <c r="RLX293" s="335"/>
      <c r="RLY293" s="335"/>
      <c r="RLZ293" s="224"/>
      <c r="RMA293" s="389"/>
      <c r="RMB293" s="389"/>
      <c r="RMC293" s="333"/>
      <c r="RMD293" s="334"/>
      <c r="RME293" s="389"/>
      <c r="RMF293" s="224"/>
      <c r="RMG293" s="224"/>
      <c r="RMH293" s="335"/>
      <c r="RMI293" s="335"/>
      <c r="RMJ293" s="224"/>
      <c r="RMK293" s="389"/>
      <c r="RML293" s="389"/>
      <c r="RMM293" s="333"/>
      <c r="RMN293" s="334"/>
      <c r="RMO293" s="389"/>
      <c r="RMP293" s="224"/>
      <c r="RMQ293" s="224"/>
      <c r="RMR293" s="335"/>
      <c r="RMS293" s="335"/>
      <c r="RMT293" s="224"/>
      <c r="RMU293" s="389"/>
      <c r="RMV293" s="389"/>
      <c r="RMW293" s="333"/>
      <c r="RMX293" s="334"/>
      <c r="RMY293" s="389"/>
      <c r="RMZ293" s="224"/>
      <c r="RNA293" s="224"/>
      <c r="RNB293" s="335"/>
      <c r="RNC293" s="335"/>
      <c r="RND293" s="224"/>
      <c r="RNE293" s="389"/>
      <c r="RNF293" s="389"/>
      <c r="RNG293" s="333"/>
      <c r="RNH293" s="334"/>
      <c r="RNI293" s="389"/>
      <c r="RNJ293" s="224"/>
      <c r="RNK293" s="224"/>
      <c r="RNL293" s="335"/>
      <c r="RNM293" s="335"/>
      <c r="RNN293" s="224"/>
      <c r="RNO293" s="389"/>
      <c r="RNP293" s="389"/>
      <c r="RNQ293" s="333"/>
      <c r="RNR293" s="334"/>
      <c r="RNS293" s="389"/>
      <c r="RNT293" s="224"/>
      <c r="RNU293" s="224"/>
      <c r="RNV293" s="335"/>
      <c r="RNW293" s="335"/>
      <c r="RNX293" s="224"/>
      <c r="RNY293" s="389"/>
      <c r="RNZ293" s="389"/>
      <c r="ROA293" s="333"/>
      <c r="ROB293" s="334"/>
      <c r="ROC293" s="389"/>
      <c r="ROD293" s="224"/>
      <c r="ROE293" s="224"/>
      <c r="ROF293" s="335"/>
      <c r="ROG293" s="335"/>
      <c r="ROH293" s="224"/>
      <c r="ROI293" s="389"/>
      <c r="ROJ293" s="389"/>
      <c r="ROK293" s="333"/>
      <c r="ROL293" s="334"/>
      <c r="ROM293" s="389"/>
      <c r="RON293" s="224"/>
      <c r="ROO293" s="224"/>
      <c r="ROP293" s="335"/>
      <c r="ROQ293" s="335"/>
      <c r="ROR293" s="224"/>
      <c r="ROS293" s="389"/>
      <c r="ROT293" s="389"/>
      <c r="ROU293" s="333"/>
      <c r="ROV293" s="334"/>
      <c r="ROW293" s="389"/>
      <c r="ROX293" s="224"/>
      <c r="ROY293" s="224"/>
      <c r="ROZ293" s="335"/>
      <c r="RPA293" s="335"/>
      <c r="RPB293" s="224"/>
      <c r="RPC293" s="389"/>
      <c r="RPD293" s="389"/>
      <c r="RPE293" s="333"/>
      <c r="RPF293" s="334"/>
      <c r="RPG293" s="389"/>
      <c r="RPH293" s="224"/>
      <c r="RPI293" s="224"/>
      <c r="RPJ293" s="335"/>
      <c r="RPK293" s="335"/>
      <c r="RPL293" s="224"/>
      <c r="RPM293" s="389"/>
      <c r="RPN293" s="389"/>
      <c r="RPO293" s="333"/>
      <c r="RPP293" s="334"/>
      <c r="RPQ293" s="389"/>
      <c r="RPR293" s="224"/>
      <c r="RPS293" s="224"/>
      <c r="RPT293" s="335"/>
      <c r="RPU293" s="335"/>
      <c r="RPV293" s="224"/>
      <c r="RPW293" s="389"/>
      <c r="RPX293" s="389"/>
      <c r="RPY293" s="333"/>
      <c r="RPZ293" s="334"/>
      <c r="RQA293" s="389"/>
      <c r="RQB293" s="224"/>
      <c r="RQC293" s="224"/>
      <c r="RQD293" s="335"/>
      <c r="RQE293" s="335"/>
      <c r="RQF293" s="224"/>
      <c r="RQG293" s="389"/>
      <c r="RQH293" s="389"/>
      <c r="RQI293" s="333"/>
      <c r="RQJ293" s="334"/>
      <c r="RQK293" s="389"/>
      <c r="RQL293" s="224"/>
      <c r="RQM293" s="224"/>
      <c r="RQN293" s="335"/>
      <c r="RQO293" s="335"/>
      <c r="RQP293" s="224"/>
      <c r="RQQ293" s="389"/>
      <c r="RQR293" s="389"/>
      <c r="RQS293" s="333"/>
      <c r="RQT293" s="334"/>
      <c r="RQU293" s="389"/>
      <c r="RQV293" s="224"/>
      <c r="RQW293" s="224"/>
      <c r="RQX293" s="335"/>
      <c r="RQY293" s="335"/>
      <c r="RQZ293" s="224"/>
      <c r="RRA293" s="389"/>
      <c r="RRB293" s="389"/>
      <c r="RRC293" s="333"/>
      <c r="RRD293" s="334"/>
      <c r="RRE293" s="389"/>
      <c r="RRF293" s="224"/>
      <c r="RRG293" s="224"/>
      <c r="RRH293" s="335"/>
      <c r="RRI293" s="335"/>
      <c r="RRJ293" s="224"/>
      <c r="RRK293" s="389"/>
      <c r="RRL293" s="389"/>
      <c r="RRM293" s="333"/>
      <c r="RRN293" s="334"/>
      <c r="RRO293" s="389"/>
      <c r="RRP293" s="224"/>
      <c r="RRQ293" s="224"/>
      <c r="RRR293" s="335"/>
      <c r="RRS293" s="335"/>
      <c r="RRT293" s="224"/>
      <c r="RRU293" s="389"/>
      <c r="RRV293" s="389"/>
      <c r="RRW293" s="333"/>
      <c r="RRX293" s="334"/>
      <c r="RRY293" s="389"/>
      <c r="RRZ293" s="224"/>
      <c r="RSA293" s="224"/>
      <c r="RSB293" s="335"/>
      <c r="RSC293" s="335"/>
      <c r="RSD293" s="224"/>
      <c r="RSE293" s="389"/>
      <c r="RSF293" s="389"/>
      <c r="RSG293" s="333"/>
      <c r="RSH293" s="334"/>
      <c r="RSI293" s="389"/>
      <c r="RSJ293" s="224"/>
      <c r="RSK293" s="224"/>
      <c r="RSL293" s="335"/>
      <c r="RSM293" s="335"/>
      <c r="RSN293" s="224"/>
      <c r="RSO293" s="389"/>
      <c r="RSP293" s="389"/>
      <c r="RSQ293" s="333"/>
      <c r="RSR293" s="334"/>
      <c r="RSS293" s="389"/>
      <c r="RST293" s="224"/>
      <c r="RSU293" s="224"/>
      <c r="RSV293" s="335"/>
      <c r="RSW293" s="335"/>
      <c r="RSX293" s="224"/>
      <c r="RSY293" s="389"/>
      <c r="RSZ293" s="389"/>
      <c r="RTA293" s="333"/>
      <c r="RTB293" s="334"/>
      <c r="RTC293" s="389"/>
      <c r="RTD293" s="224"/>
      <c r="RTE293" s="224"/>
      <c r="RTF293" s="335"/>
      <c r="RTG293" s="335"/>
      <c r="RTH293" s="224"/>
      <c r="RTI293" s="389"/>
      <c r="RTJ293" s="389"/>
      <c r="RTK293" s="333"/>
      <c r="RTL293" s="334"/>
      <c r="RTM293" s="389"/>
      <c r="RTN293" s="224"/>
      <c r="RTO293" s="224"/>
      <c r="RTP293" s="335"/>
      <c r="RTQ293" s="335"/>
      <c r="RTR293" s="224"/>
      <c r="RTS293" s="389"/>
      <c r="RTT293" s="389"/>
      <c r="RTU293" s="333"/>
      <c r="RTV293" s="334"/>
      <c r="RTW293" s="389"/>
      <c r="RTX293" s="224"/>
      <c r="RTY293" s="224"/>
      <c r="RTZ293" s="335"/>
      <c r="RUA293" s="335"/>
      <c r="RUB293" s="224"/>
      <c r="RUC293" s="389"/>
      <c r="RUD293" s="389"/>
      <c r="RUE293" s="333"/>
      <c r="RUF293" s="334"/>
      <c r="RUG293" s="389"/>
      <c r="RUH293" s="224"/>
      <c r="RUI293" s="224"/>
      <c r="RUJ293" s="335"/>
      <c r="RUK293" s="335"/>
      <c r="RUL293" s="224"/>
      <c r="RUM293" s="389"/>
      <c r="RUN293" s="389"/>
      <c r="RUO293" s="333"/>
      <c r="RUP293" s="334"/>
      <c r="RUQ293" s="389"/>
      <c r="RUR293" s="224"/>
      <c r="RUS293" s="224"/>
      <c r="RUT293" s="335"/>
      <c r="RUU293" s="335"/>
      <c r="RUV293" s="224"/>
      <c r="RUW293" s="389"/>
      <c r="RUX293" s="389"/>
      <c r="RUY293" s="333"/>
      <c r="RUZ293" s="334"/>
      <c r="RVA293" s="389"/>
      <c r="RVB293" s="224"/>
      <c r="RVC293" s="224"/>
      <c r="RVD293" s="335"/>
      <c r="RVE293" s="335"/>
      <c r="RVF293" s="224"/>
      <c r="RVG293" s="389"/>
      <c r="RVH293" s="389"/>
      <c r="RVI293" s="333"/>
      <c r="RVJ293" s="334"/>
      <c r="RVK293" s="389"/>
      <c r="RVL293" s="224"/>
      <c r="RVM293" s="224"/>
      <c r="RVN293" s="335"/>
      <c r="RVO293" s="335"/>
      <c r="RVP293" s="224"/>
      <c r="RVQ293" s="389"/>
      <c r="RVR293" s="389"/>
      <c r="RVS293" s="333"/>
      <c r="RVT293" s="334"/>
      <c r="RVU293" s="389"/>
      <c r="RVV293" s="224"/>
      <c r="RVW293" s="224"/>
      <c r="RVX293" s="335"/>
      <c r="RVY293" s="335"/>
      <c r="RVZ293" s="224"/>
      <c r="RWA293" s="389"/>
      <c r="RWB293" s="389"/>
      <c r="RWC293" s="333"/>
      <c r="RWD293" s="334"/>
      <c r="RWE293" s="389"/>
      <c r="RWF293" s="224"/>
      <c r="RWG293" s="224"/>
      <c r="RWH293" s="335"/>
      <c r="RWI293" s="335"/>
      <c r="RWJ293" s="224"/>
      <c r="RWK293" s="389"/>
      <c r="RWL293" s="389"/>
      <c r="RWM293" s="333"/>
      <c r="RWN293" s="334"/>
      <c r="RWO293" s="389"/>
      <c r="RWP293" s="224"/>
      <c r="RWQ293" s="224"/>
      <c r="RWR293" s="335"/>
      <c r="RWS293" s="335"/>
      <c r="RWT293" s="224"/>
      <c r="RWU293" s="389"/>
      <c r="RWV293" s="389"/>
      <c r="RWW293" s="333"/>
      <c r="RWX293" s="334"/>
      <c r="RWY293" s="389"/>
      <c r="RWZ293" s="224"/>
      <c r="RXA293" s="224"/>
      <c r="RXB293" s="335"/>
      <c r="RXC293" s="335"/>
      <c r="RXD293" s="224"/>
      <c r="RXE293" s="389"/>
      <c r="RXF293" s="389"/>
      <c r="RXG293" s="333"/>
      <c r="RXH293" s="334"/>
      <c r="RXI293" s="389"/>
      <c r="RXJ293" s="224"/>
      <c r="RXK293" s="224"/>
      <c r="RXL293" s="335"/>
      <c r="RXM293" s="335"/>
      <c r="RXN293" s="224"/>
      <c r="RXO293" s="389"/>
      <c r="RXP293" s="389"/>
      <c r="RXQ293" s="333"/>
      <c r="RXR293" s="334"/>
      <c r="RXS293" s="389"/>
      <c r="RXT293" s="224"/>
      <c r="RXU293" s="224"/>
      <c r="RXV293" s="335"/>
      <c r="RXW293" s="335"/>
      <c r="RXX293" s="224"/>
      <c r="RXY293" s="389"/>
      <c r="RXZ293" s="389"/>
      <c r="RYA293" s="333"/>
      <c r="RYB293" s="334"/>
      <c r="RYC293" s="389"/>
      <c r="RYD293" s="224"/>
      <c r="RYE293" s="224"/>
      <c r="RYF293" s="335"/>
      <c r="RYG293" s="335"/>
      <c r="RYH293" s="224"/>
      <c r="RYI293" s="389"/>
      <c r="RYJ293" s="389"/>
      <c r="RYK293" s="333"/>
      <c r="RYL293" s="334"/>
      <c r="RYM293" s="389"/>
      <c r="RYN293" s="224"/>
      <c r="RYO293" s="224"/>
      <c r="RYP293" s="335"/>
      <c r="RYQ293" s="335"/>
      <c r="RYR293" s="224"/>
      <c r="RYS293" s="389"/>
      <c r="RYT293" s="389"/>
      <c r="RYU293" s="333"/>
      <c r="RYV293" s="334"/>
      <c r="RYW293" s="389"/>
      <c r="RYX293" s="224"/>
      <c r="RYY293" s="224"/>
      <c r="RYZ293" s="335"/>
      <c r="RZA293" s="335"/>
      <c r="RZB293" s="224"/>
      <c r="RZC293" s="389"/>
      <c r="RZD293" s="389"/>
      <c r="RZE293" s="333"/>
      <c r="RZF293" s="334"/>
      <c r="RZG293" s="389"/>
      <c r="RZH293" s="224"/>
      <c r="RZI293" s="224"/>
      <c r="RZJ293" s="335"/>
      <c r="RZK293" s="335"/>
      <c r="RZL293" s="224"/>
      <c r="RZM293" s="389"/>
      <c r="RZN293" s="389"/>
      <c r="RZO293" s="333"/>
      <c r="RZP293" s="334"/>
      <c r="RZQ293" s="389"/>
      <c r="RZR293" s="224"/>
      <c r="RZS293" s="224"/>
      <c r="RZT293" s="335"/>
      <c r="RZU293" s="335"/>
      <c r="RZV293" s="224"/>
      <c r="RZW293" s="389"/>
      <c r="RZX293" s="389"/>
      <c r="RZY293" s="333"/>
      <c r="RZZ293" s="334"/>
      <c r="SAA293" s="389"/>
      <c r="SAB293" s="224"/>
      <c r="SAC293" s="224"/>
      <c r="SAD293" s="335"/>
      <c r="SAE293" s="335"/>
      <c r="SAF293" s="224"/>
      <c r="SAG293" s="389"/>
      <c r="SAH293" s="389"/>
      <c r="SAI293" s="333"/>
      <c r="SAJ293" s="334"/>
      <c r="SAK293" s="389"/>
      <c r="SAL293" s="224"/>
      <c r="SAM293" s="224"/>
      <c r="SAN293" s="335"/>
      <c r="SAO293" s="335"/>
      <c r="SAP293" s="224"/>
      <c r="SAQ293" s="389"/>
      <c r="SAR293" s="389"/>
      <c r="SAS293" s="333"/>
      <c r="SAT293" s="334"/>
      <c r="SAU293" s="389"/>
      <c r="SAV293" s="224"/>
      <c r="SAW293" s="224"/>
      <c r="SAX293" s="335"/>
      <c r="SAY293" s="335"/>
      <c r="SAZ293" s="224"/>
      <c r="SBA293" s="389"/>
      <c r="SBB293" s="389"/>
      <c r="SBC293" s="333"/>
      <c r="SBD293" s="334"/>
      <c r="SBE293" s="389"/>
      <c r="SBF293" s="224"/>
      <c r="SBG293" s="224"/>
      <c r="SBH293" s="335"/>
      <c r="SBI293" s="335"/>
      <c r="SBJ293" s="224"/>
      <c r="SBK293" s="389"/>
      <c r="SBL293" s="389"/>
      <c r="SBM293" s="333"/>
      <c r="SBN293" s="334"/>
      <c r="SBO293" s="389"/>
      <c r="SBP293" s="224"/>
      <c r="SBQ293" s="224"/>
      <c r="SBR293" s="335"/>
      <c r="SBS293" s="335"/>
      <c r="SBT293" s="224"/>
      <c r="SBU293" s="389"/>
      <c r="SBV293" s="389"/>
      <c r="SBW293" s="333"/>
      <c r="SBX293" s="334"/>
      <c r="SBY293" s="389"/>
      <c r="SBZ293" s="224"/>
      <c r="SCA293" s="224"/>
      <c r="SCB293" s="335"/>
      <c r="SCC293" s="335"/>
      <c r="SCD293" s="224"/>
      <c r="SCE293" s="389"/>
      <c r="SCF293" s="389"/>
      <c r="SCG293" s="333"/>
      <c r="SCH293" s="334"/>
      <c r="SCI293" s="389"/>
      <c r="SCJ293" s="224"/>
      <c r="SCK293" s="224"/>
      <c r="SCL293" s="335"/>
      <c r="SCM293" s="335"/>
      <c r="SCN293" s="224"/>
      <c r="SCO293" s="389"/>
      <c r="SCP293" s="389"/>
      <c r="SCQ293" s="333"/>
      <c r="SCR293" s="334"/>
      <c r="SCS293" s="389"/>
      <c r="SCT293" s="224"/>
      <c r="SCU293" s="224"/>
      <c r="SCV293" s="335"/>
      <c r="SCW293" s="335"/>
      <c r="SCX293" s="224"/>
      <c r="SCY293" s="389"/>
      <c r="SCZ293" s="389"/>
      <c r="SDA293" s="333"/>
      <c r="SDB293" s="334"/>
      <c r="SDC293" s="389"/>
      <c r="SDD293" s="224"/>
      <c r="SDE293" s="224"/>
      <c r="SDF293" s="335"/>
      <c r="SDG293" s="335"/>
      <c r="SDH293" s="224"/>
      <c r="SDI293" s="389"/>
      <c r="SDJ293" s="389"/>
      <c r="SDK293" s="333"/>
      <c r="SDL293" s="334"/>
      <c r="SDM293" s="389"/>
      <c r="SDN293" s="224"/>
      <c r="SDO293" s="224"/>
      <c r="SDP293" s="335"/>
      <c r="SDQ293" s="335"/>
      <c r="SDR293" s="224"/>
      <c r="SDS293" s="389"/>
      <c r="SDT293" s="389"/>
      <c r="SDU293" s="333"/>
      <c r="SDV293" s="334"/>
      <c r="SDW293" s="389"/>
      <c r="SDX293" s="224"/>
      <c r="SDY293" s="224"/>
      <c r="SDZ293" s="335"/>
      <c r="SEA293" s="335"/>
      <c r="SEB293" s="224"/>
      <c r="SEC293" s="389"/>
      <c r="SED293" s="389"/>
      <c r="SEE293" s="333"/>
      <c r="SEF293" s="334"/>
      <c r="SEG293" s="389"/>
      <c r="SEH293" s="224"/>
      <c r="SEI293" s="224"/>
      <c r="SEJ293" s="335"/>
      <c r="SEK293" s="335"/>
      <c r="SEL293" s="224"/>
      <c r="SEM293" s="389"/>
      <c r="SEN293" s="389"/>
      <c r="SEO293" s="333"/>
      <c r="SEP293" s="334"/>
      <c r="SEQ293" s="389"/>
      <c r="SER293" s="224"/>
      <c r="SES293" s="224"/>
      <c r="SET293" s="335"/>
      <c r="SEU293" s="335"/>
      <c r="SEV293" s="224"/>
      <c r="SEW293" s="389"/>
      <c r="SEX293" s="389"/>
      <c r="SEY293" s="333"/>
      <c r="SEZ293" s="334"/>
      <c r="SFA293" s="389"/>
      <c r="SFB293" s="224"/>
      <c r="SFC293" s="224"/>
      <c r="SFD293" s="335"/>
      <c r="SFE293" s="335"/>
      <c r="SFF293" s="224"/>
      <c r="SFG293" s="389"/>
      <c r="SFH293" s="389"/>
      <c r="SFI293" s="333"/>
      <c r="SFJ293" s="334"/>
      <c r="SFK293" s="389"/>
      <c r="SFL293" s="224"/>
      <c r="SFM293" s="224"/>
      <c r="SFN293" s="335"/>
      <c r="SFO293" s="335"/>
      <c r="SFP293" s="224"/>
      <c r="SFQ293" s="389"/>
      <c r="SFR293" s="389"/>
      <c r="SFS293" s="333"/>
      <c r="SFT293" s="334"/>
      <c r="SFU293" s="389"/>
      <c r="SFV293" s="224"/>
      <c r="SFW293" s="224"/>
      <c r="SFX293" s="335"/>
      <c r="SFY293" s="335"/>
      <c r="SFZ293" s="224"/>
      <c r="SGA293" s="389"/>
      <c r="SGB293" s="389"/>
      <c r="SGC293" s="333"/>
      <c r="SGD293" s="334"/>
      <c r="SGE293" s="389"/>
      <c r="SGF293" s="224"/>
      <c r="SGG293" s="224"/>
      <c r="SGH293" s="335"/>
      <c r="SGI293" s="335"/>
      <c r="SGJ293" s="224"/>
      <c r="SGK293" s="389"/>
      <c r="SGL293" s="389"/>
      <c r="SGM293" s="333"/>
      <c r="SGN293" s="334"/>
      <c r="SGO293" s="389"/>
      <c r="SGP293" s="224"/>
      <c r="SGQ293" s="224"/>
      <c r="SGR293" s="335"/>
      <c r="SGS293" s="335"/>
      <c r="SGT293" s="224"/>
      <c r="SGU293" s="389"/>
      <c r="SGV293" s="389"/>
      <c r="SGW293" s="333"/>
      <c r="SGX293" s="334"/>
      <c r="SGY293" s="389"/>
      <c r="SGZ293" s="224"/>
      <c r="SHA293" s="224"/>
      <c r="SHB293" s="335"/>
      <c r="SHC293" s="335"/>
      <c r="SHD293" s="224"/>
      <c r="SHE293" s="389"/>
      <c r="SHF293" s="389"/>
      <c r="SHG293" s="333"/>
      <c r="SHH293" s="334"/>
      <c r="SHI293" s="389"/>
      <c r="SHJ293" s="224"/>
      <c r="SHK293" s="224"/>
      <c r="SHL293" s="335"/>
      <c r="SHM293" s="335"/>
      <c r="SHN293" s="224"/>
      <c r="SHO293" s="389"/>
      <c r="SHP293" s="389"/>
      <c r="SHQ293" s="333"/>
      <c r="SHR293" s="334"/>
      <c r="SHS293" s="389"/>
      <c r="SHT293" s="224"/>
      <c r="SHU293" s="224"/>
      <c r="SHV293" s="335"/>
      <c r="SHW293" s="335"/>
      <c r="SHX293" s="224"/>
      <c r="SHY293" s="389"/>
      <c r="SHZ293" s="389"/>
      <c r="SIA293" s="333"/>
      <c r="SIB293" s="334"/>
      <c r="SIC293" s="389"/>
      <c r="SID293" s="224"/>
      <c r="SIE293" s="224"/>
      <c r="SIF293" s="335"/>
      <c r="SIG293" s="335"/>
      <c r="SIH293" s="224"/>
      <c r="SII293" s="389"/>
      <c r="SIJ293" s="389"/>
      <c r="SIK293" s="333"/>
      <c r="SIL293" s="334"/>
      <c r="SIM293" s="389"/>
      <c r="SIN293" s="224"/>
      <c r="SIO293" s="224"/>
      <c r="SIP293" s="335"/>
      <c r="SIQ293" s="335"/>
      <c r="SIR293" s="224"/>
      <c r="SIS293" s="389"/>
      <c r="SIT293" s="389"/>
      <c r="SIU293" s="333"/>
      <c r="SIV293" s="334"/>
      <c r="SIW293" s="389"/>
      <c r="SIX293" s="224"/>
      <c r="SIY293" s="224"/>
      <c r="SIZ293" s="335"/>
      <c r="SJA293" s="335"/>
      <c r="SJB293" s="224"/>
      <c r="SJC293" s="389"/>
      <c r="SJD293" s="389"/>
      <c r="SJE293" s="333"/>
      <c r="SJF293" s="334"/>
      <c r="SJG293" s="389"/>
      <c r="SJH293" s="224"/>
      <c r="SJI293" s="224"/>
      <c r="SJJ293" s="335"/>
      <c r="SJK293" s="335"/>
      <c r="SJL293" s="224"/>
      <c r="SJM293" s="389"/>
      <c r="SJN293" s="389"/>
      <c r="SJO293" s="333"/>
      <c r="SJP293" s="334"/>
      <c r="SJQ293" s="389"/>
      <c r="SJR293" s="224"/>
      <c r="SJS293" s="224"/>
      <c r="SJT293" s="335"/>
      <c r="SJU293" s="335"/>
      <c r="SJV293" s="224"/>
      <c r="SJW293" s="389"/>
      <c r="SJX293" s="389"/>
      <c r="SJY293" s="333"/>
      <c r="SJZ293" s="334"/>
      <c r="SKA293" s="389"/>
      <c r="SKB293" s="224"/>
      <c r="SKC293" s="224"/>
      <c r="SKD293" s="335"/>
      <c r="SKE293" s="335"/>
      <c r="SKF293" s="224"/>
      <c r="SKG293" s="389"/>
      <c r="SKH293" s="389"/>
      <c r="SKI293" s="333"/>
      <c r="SKJ293" s="334"/>
      <c r="SKK293" s="389"/>
      <c r="SKL293" s="224"/>
      <c r="SKM293" s="224"/>
      <c r="SKN293" s="335"/>
      <c r="SKO293" s="335"/>
      <c r="SKP293" s="224"/>
      <c r="SKQ293" s="389"/>
      <c r="SKR293" s="389"/>
      <c r="SKS293" s="333"/>
      <c r="SKT293" s="334"/>
      <c r="SKU293" s="389"/>
      <c r="SKV293" s="224"/>
      <c r="SKW293" s="224"/>
      <c r="SKX293" s="335"/>
      <c r="SKY293" s="335"/>
      <c r="SKZ293" s="224"/>
      <c r="SLA293" s="389"/>
      <c r="SLB293" s="389"/>
      <c r="SLC293" s="333"/>
      <c r="SLD293" s="334"/>
      <c r="SLE293" s="389"/>
      <c r="SLF293" s="224"/>
      <c r="SLG293" s="224"/>
      <c r="SLH293" s="335"/>
      <c r="SLI293" s="335"/>
      <c r="SLJ293" s="224"/>
      <c r="SLK293" s="389"/>
      <c r="SLL293" s="389"/>
      <c r="SLM293" s="333"/>
      <c r="SLN293" s="334"/>
      <c r="SLO293" s="389"/>
      <c r="SLP293" s="224"/>
      <c r="SLQ293" s="224"/>
      <c r="SLR293" s="335"/>
      <c r="SLS293" s="335"/>
      <c r="SLT293" s="224"/>
      <c r="SLU293" s="389"/>
      <c r="SLV293" s="389"/>
      <c r="SLW293" s="333"/>
      <c r="SLX293" s="334"/>
      <c r="SLY293" s="389"/>
      <c r="SLZ293" s="224"/>
      <c r="SMA293" s="224"/>
      <c r="SMB293" s="335"/>
      <c r="SMC293" s="335"/>
      <c r="SMD293" s="224"/>
      <c r="SME293" s="389"/>
      <c r="SMF293" s="389"/>
      <c r="SMG293" s="333"/>
      <c r="SMH293" s="334"/>
      <c r="SMI293" s="389"/>
      <c r="SMJ293" s="224"/>
      <c r="SMK293" s="224"/>
      <c r="SML293" s="335"/>
      <c r="SMM293" s="335"/>
      <c r="SMN293" s="224"/>
      <c r="SMO293" s="389"/>
      <c r="SMP293" s="389"/>
      <c r="SMQ293" s="333"/>
      <c r="SMR293" s="334"/>
      <c r="SMS293" s="389"/>
      <c r="SMT293" s="224"/>
      <c r="SMU293" s="224"/>
      <c r="SMV293" s="335"/>
      <c r="SMW293" s="335"/>
      <c r="SMX293" s="224"/>
      <c r="SMY293" s="389"/>
      <c r="SMZ293" s="389"/>
      <c r="SNA293" s="333"/>
      <c r="SNB293" s="334"/>
      <c r="SNC293" s="389"/>
      <c r="SND293" s="224"/>
      <c r="SNE293" s="224"/>
      <c r="SNF293" s="335"/>
      <c r="SNG293" s="335"/>
      <c r="SNH293" s="224"/>
      <c r="SNI293" s="389"/>
      <c r="SNJ293" s="389"/>
      <c r="SNK293" s="333"/>
      <c r="SNL293" s="334"/>
      <c r="SNM293" s="389"/>
      <c r="SNN293" s="224"/>
      <c r="SNO293" s="224"/>
      <c r="SNP293" s="335"/>
      <c r="SNQ293" s="335"/>
      <c r="SNR293" s="224"/>
      <c r="SNS293" s="389"/>
      <c r="SNT293" s="389"/>
      <c r="SNU293" s="333"/>
      <c r="SNV293" s="334"/>
      <c r="SNW293" s="389"/>
      <c r="SNX293" s="224"/>
      <c r="SNY293" s="224"/>
      <c r="SNZ293" s="335"/>
      <c r="SOA293" s="335"/>
      <c r="SOB293" s="224"/>
      <c r="SOC293" s="389"/>
      <c r="SOD293" s="389"/>
      <c r="SOE293" s="333"/>
      <c r="SOF293" s="334"/>
      <c r="SOG293" s="389"/>
      <c r="SOH293" s="224"/>
      <c r="SOI293" s="224"/>
      <c r="SOJ293" s="335"/>
      <c r="SOK293" s="335"/>
      <c r="SOL293" s="224"/>
      <c r="SOM293" s="389"/>
      <c r="SON293" s="389"/>
      <c r="SOO293" s="333"/>
      <c r="SOP293" s="334"/>
      <c r="SOQ293" s="389"/>
      <c r="SOR293" s="224"/>
      <c r="SOS293" s="224"/>
      <c r="SOT293" s="335"/>
      <c r="SOU293" s="335"/>
      <c r="SOV293" s="224"/>
      <c r="SOW293" s="389"/>
      <c r="SOX293" s="389"/>
      <c r="SOY293" s="333"/>
      <c r="SOZ293" s="334"/>
      <c r="SPA293" s="389"/>
      <c r="SPB293" s="224"/>
      <c r="SPC293" s="224"/>
      <c r="SPD293" s="335"/>
      <c r="SPE293" s="335"/>
      <c r="SPF293" s="224"/>
      <c r="SPG293" s="389"/>
      <c r="SPH293" s="389"/>
      <c r="SPI293" s="333"/>
      <c r="SPJ293" s="334"/>
      <c r="SPK293" s="389"/>
      <c r="SPL293" s="224"/>
      <c r="SPM293" s="224"/>
      <c r="SPN293" s="335"/>
      <c r="SPO293" s="335"/>
      <c r="SPP293" s="224"/>
      <c r="SPQ293" s="389"/>
      <c r="SPR293" s="389"/>
      <c r="SPS293" s="333"/>
      <c r="SPT293" s="334"/>
      <c r="SPU293" s="389"/>
      <c r="SPV293" s="224"/>
      <c r="SPW293" s="224"/>
      <c r="SPX293" s="335"/>
      <c r="SPY293" s="335"/>
      <c r="SPZ293" s="224"/>
      <c r="SQA293" s="389"/>
      <c r="SQB293" s="389"/>
      <c r="SQC293" s="333"/>
      <c r="SQD293" s="334"/>
      <c r="SQE293" s="389"/>
      <c r="SQF293" s="224"/>
      <c r="SQG293" s="224"/>
      <c r="SQH293" s="335"/>
      <c r="SQI293" s="335"/>
      <c r="SQJ293" s="224"/>
      <c r="SQK293" s="389"/>
      <c r="SQL293" s="389"/>
      <c r="SQM293" s="333"/>
      <c r="SQN293" s="334"/>
      <c r="SQO293" s="389"/>
      <c r="SQP293" s="224"/>
      <c r="SQQ293" s="224"/>
      <c r="SQR293" s="335"/>
      <c r="SQS293" s="335"/>
      <c r="SQT293" s="224"/>
      <c r="SQU293" s="389"/>
      <c r="SQV293" s="389"/>
      <c r="SQW293" s="333"/>
      <c r="SQX293" s="334"/>
      <c r="SQY293" s="389"/>
      <c r="SQZ293" s="224"/>
      <c r="SRA293" s="224"/>
      <c r="SRB293" s="335"/>
      <c r="SRC293" s="335"/>
      <c r="SRD293" s="224"/>
      <c r="SRE293" s="389"/>
      <c r="SRF293" s="389"/>
      <c r="SRG293" s="333"/>
      <c r="SRH293" s="334"/>
      <c r="SRI293" s="389"/>
      <c r="SRJ293" s="224"/>
      <c r="SRK293" s="224"/>
      <c r="SRL293" s="335"/>
      <c r="SRM293" s="335"/>
      <c r="SRN293" s="224"/>
      <c r="SRO293" s="389"/>
      <c r="SRP293" s="389"/>
      <c r="SRQ293" s="333"/>
      <c r="SRR293" s="334"/>
      <c r="SRS293" s="389"/>
      <c r="SRT293" s="224"/>
      <c r="SRU293" s="224"/>
      <c r="SRV293" s="335"/>
      <c r="SRW293" s="335"/>
      <c r="SRX293" s="224"/>
      <c r="SRY293" s="389"/>
      <c r="SRZ293" s="389"/>
      <c r="SSA293" s="333"/>
      <c r="SSB293" s="334"/>
      <c r="SSC293" s="389"/>
      <c r="SSD293" s="224"/>
      <c r="SSE293" s="224"/>
      <c r="SSF293" s="335"/>
      <c r="SSG293" s="335"/>
      <c r="SSH293" s="224"/>
      <c r="SSI293" s="389"/>
      <c r="SSJ293" s="389"/>
      <c r="SSK293" s="333"/>
      <c r="SSL293" s="334"/>
      <c r="SSM293" s="389"/>
      <c r="SSN293" s="224"/>
      <c r="SSO293" s="224"/>
      <c r="SSP293" s="335"/>
      <c r="SSQ293" s="335"/>
      <c r="SSR293" s="224"/>
      <c r="SSS293" s="389"/>
      <c r="SST293" s="389"/>
      <c r="SSU293" s="333"/>
      <c r="SSV293" s="334"/>
      <c r="SSW293" s="389"/>
      <c r="SSX293" s="224"/>
      <c r="SSY293" s="224"/>
      <c r="SSZ293" s="335"/>
      <c r="STA293" s="335"/>
      <c r="STB293" s="224"/>
      <c r="STC293" s="389"/>
      <c r="STD293" s="389"/>
      <c r="STE293" s="333"/>
      <c r="STF293" s="334"/>
      <c r="STG293" s="389"/>
      <c r="STH293" s="224"/>
      <c r="STI293" s="224"/>
      <c r="STJ293" s="335"/>
      <c r="STK293" s="335"/>
      <c r="STL293" s="224"/>
      <c r="STM293" s="389"/>
      <c r="STN293" s="389"/>
      <c r="STO293" s="333"/>
      <c r="STP293" s="334"/>
      <c r="STQ293" s="389"/>
      <c r="STR293" s="224"/>
      <c r="STS293" s="224"/>
      <c r="STT293" s="335"/>
      <c r="STU293" s="335"/>
      <c r="STV293" s="224"/>
      <c r="STW293" s="389"/>
      <c r="STX293" s="389"/>
      <c r="STY293" s="333"/>
      <c r="STZ293" s="334"/>
      <c r="SUA293" s="389"/>
      <c r="SUB293" s="224"/>
      <c r="SUC293" s="224"/>
      <c r="SUD293" s="335"/>
      <c r="SUE293" s="335"/>
      <c r="SUF293" s="224"/>
      <c r="SUG293" s="389"/>
      <c r="SUH293" s="389"/>
      <c r="SUI293" s="333"/>
      <c r="SUJ293" s="334"/>
      <c r="SUK293" s="389"/>
      <c r="SUL293" s="224"/>
      <c r="SUM293" s="224"/>
      <c r="SUN293" s="335"/>
      <c r="SUO293" s="335"/>
      <c r="SUP293" s="224"/>
      <c r="SUQ293" s="389"/>
      <c r="SUR293" s="389"/>
      <c r="SUS293" s="333"/>
      <c r="SUT293" s="334"/>
      <c r="SUU293" s="389"/>
      <c r="SUV293" s="224"/>
      <c r="SUW293" s="224"/>
      <c r="SUX293" s="335"/>
      <c r="SUY293" s="335"/>
      <c r="SUZ293" s="224"/>
      <c r="SVA293" s="389"/>
      <c r="SVB293" s="389"/>
      <c r="SVC293" s="333"/>
      <c r="SVD293" s="334"/>
      <c r="SVE293" s="389"/>
      <c r="SVF293" s="224"/>
      <c r="SVG293" s="224"/>
      <c r="SVH293" s="335"/>
      <c r="SVI293" s="335"/>
      <c r="SVJ293" s="224"/>
      <c r="SVK293" s="389"/>
      <c r="SVL293" s="389"/>
      <c r="SVM293" s="333"/>
      <c r="SVN293" s="334"/>
      <c r="SVO293" s="389"/>
      <c r="SVP293" s="224"/>
      <c r="SVQ293" s="224"/>
      <c r="SVR293" s="335"/>
      <c r="SVS293" s="335"/>
      <c r="SVT293" s="224"/>
      <c r="SVU293" s="389"/>
      <c r="SVV293" s="389"/>
      <c r="SVW293" s="333"/>
      <c r="SVX293" s="334"/>
      <c r="SVY293" s="389"/>
      <c r="SVZ293" s="224"/>
      <c r="SWA293" s="224"/>
      <c r="SWB293" s="335"/>
      <c r="SWC293" s="335"/>
      <c r="SWD293" s="224"/>
      <c r="SWE293" s="389"/>
      <c r="SWF293" s="389"/>
      <c r="SWG293" s="333"/>
      <c r="SWH293" s="334"/>
      <c r="SWI293" s="389"/>
      <c r="SWJ293" s="224"/>
      <c r="SWK293" s="224"/>
      <c r="SWL293" s="335"/>
      <c r="SWM293" s="335"/>
      <c r="SWN293" s="224"/>
      <c r="SWO293" s="389"/>
      <c r="SWP293" s="389"/>
      <c r="SWQ293" s="333"/>
      <c r="SWR293" s="334"/>
      <c r="SWS293" s="389"/>
      <c r="SWT293" s="224"/>
      <c r="SWU293" s="224"/>
      <c r="SWV293" s="335"/>
      <c r="SWW293" s="335"/>
      <c r="SWX293" s="224"/>
      <c r="SWY293" s="389"/>
      <c r="SWZ293" s="389"/>
      <c r="SXA293" s="333"/>
      <c r="SXB293" s="334"/>
      <c r="SXC293" s="389"/>
      <c r="SXD293" s="224"/>
      <c r="SXE293" s="224"/>
      <c r="SXF293" s="335"/>
      <c r="SXG293" s="335"/>
      <c r="SXH293" s="224"/>
      <c r="SXI293" s="389"/>
      <c r="SXJ293" s="389"/>
      <c r="SXK293" s="333"/>
      <c r="SXL293" s="334"/>
      <c r="SXM293" s="389"/>
      <c r="SXN293" s="224"/>
      <c r="SXO293" s="224"/>
      <c r="SXP293" s="335"/>
      <c r="SXQ293" s="335"/>
      <c r="SXR293" s="224"/>
      <c r="SXS293" s="389"/>
      <c r="SXT293" s="389"/>
      <c r="SXU293" s="333"/>
      <c r="SXV293" s="334"/>
      <c r="SXW293" s="389"/>
      <c r="SXX293" s="224"/>
      <c r="SXY293" s="224"/>
      <c r="SXZ293" s="335"/>
      <c r="SYA293" s="335"/>
      <c r="SYB293" s="224"/>
      <c r="SYC293" s="389"/>
      <c r="SYD293" s="389"/>
      <c r="SYE293" s="333"/>
      <c r="SYF293" s="334"/>
      <c r="SYG293" s="389"/>
      <c r="SYH293" s="224"/>
      <c r="SYI293" s="224"/>
      <c r="SYJ293" s="335"/>
      <c r="SYK293" s="335"/>
      <c r="SYL293" s="224"/>
      <c r="SYM293" s="389"/>
      <c r="SYN293" s="389"/>
      <c r="SYO293" s="333"/>
      <c r="SYP293" s="334"/>
      <c r="SYQ293" s="389"/>
      <c r="SYR293" s="224"/>
      <c r="SYS293" s="224"/>
      <c r="SYT293" s="335"/>
      <c r="SYU293" s="335"/>
      <c r="SYV293" s="224"/>
      <c r="SYW293" s="389"/>
      <c r="SYX293" s="389"/>
      <c r="SYY293" s="333"/>
      <c r="SYZ293" s="334"/>
      <c r="SZA293" s="389"/>
      <c r="SZB293" s="224"/>
      <c r="SZC293" s="224"/>
      <c r="SZD293" s="335"/>
      <c r="SZE293" s="335"/>
      <c r="SZF293" s="224"/>
      <c r="SZG293" s="389"/>
      <c r="SZH293" s="389"/>
      <c r="SZI293" s="333"/>
      <c r="SZJ293" s="334"/>
      <c r="SZK293" s="389"/>
      <c r="SZL293" s="224"/>
      <c r="SZM293" s="224"/>
      <c r="SZN293" s="335"/>
      <c r="SZO293" s="335"/>
      <c r="SZP293" s="224"/>
      <c r="SZQ293" s="389"/>
      <c r="SZR293" s="389"/>
      <c r="SZS293" s="333"/>
      <c r="SZT293" s="334"/>
      <c r="SZU293" s="389"/>
      <c r="SZV293" s="224"/>
      <c r="SZW293" s="224"/>
      <c r="SZX293" s="335"/>
      <c r="SZY293" s="335"/>
      <c r="SZZ293" s="224"/>
      <c r="TAA293" s="389"/>
      <c r="TAB293" s="389"/>
      <c r="TAC293" s="333"/>
      <c r="TAD293" s="334"/>
      <c r="TAE293" s="389"/>
      <c r="TAF293" s="224"/>
      <c r="TAG293" s="224"/>
      <c r="TAH293" s="335"/>
      <c r="TAI293" s="335"/>
      <c r="TAJ293" s="224"/>
      <c r="TAK293" s="389"/>
      <c r="TAL293" s="389"/>
      <c r="TAM293" s="333"/>
      <c r="TAN293" s="334"/>
      <c r="TAO293" s="389"/>
      <c r="TAP293" s="224"/>
      <c r="TAQ293" s="224"/>
      <c r="TAR293" s="335"/>
      <c r="TAS293" s="335"/>
      <c r="TAT293" s="224"/>
      <c r="TAU293" s="389"/>
      <c r="TAV293" s="389"/>
      <c r="TAW293" s="333"/>
      <c r="TAX293" s="334"/>
      <c r="TAY293" s="389"/>
      <c r="TAZ293" s="224"/>
      <c r="TBA293" s="224"/>
      <c r="TBB293" s="335"/>
      <c r="TBC293" s="335"/>
      <c r="TBD293" s="224"/>
      <c r="TBE293" s="389"/>
      <c r="TBF293" s="389"/>
      <c r="TBG293" s="333"/>
      <c r="TBH293" s="334"/>
      <c r="TBI293" s="389"/>
      <c r="TBJ293" s="224"/>
      <c r="TBK293" s="224"/>
      <c r="TBL293" s="335"/>
      <c r="TBM293" s="335"/>
      <c r="TBN293" s="224"/>
      <c r="TBO293" s="389"/>
      <c r="TBP293" s="389"/>
      <c r="TBQ293" s="333"/>
      <c r="TBR293" s="334"/>
      <c r="TBS293" s="389"/>
      <c r="TBT293" s="224"/>
      <c r="TBU293" s="224"/>
      <c r="TBV293" s="335"/>
      <c r="TBW293" s="335"/>
      <c r="TBX293" s="224"/>
      <c r="TBY293" s="389"/>
      <c r="TBZ293" s="389"/>
      <c r="TCA293" s="333"/>
      <c r="TCB293" s="334"/>
      <c r="TCC293" s="389"/>
      <c r="TCD293" s="224"/>
      <c r="TCE293" s="224"/>
      <c r="TCF293" s="335"/>
      <c r="TCG293" s="335"/>
      <c r="TCH293" s="224"/>
      <c r="TCI293" s="389"/>
      <c r="TCJ293" s="389"/>
      <c r="TCK293" s="333"/>
      <c r="TCL293" s="334"/>
      <c r="TCM293" s="389"/>
      <c r="TCN293" s="224"/>
      <c r="TCO293" s="224"/>
      <c r="TCP293" s="335"/>
      <c r="TCQ293" s="335"/>
      <c r="TCR293" s="224"/>
      <c r="TCS293" s="389"/>
      <c r="TCT293" s="389"/>
      <c r="TCU293" s="333"/>
      <c r="TCV293" s="334"/>
      <c r="TCW293" s="389"/>
      <c r="TCX293" s="224"/>
      <c r="TCY293" s="224"/>
      <c r="TCZ293" s="335"/>
      <c r="TDA293" s="335"/>
      <c r="TDB293" s="224"/>
      <c r="TDC293" s="389"/>
      <c r="TDD293" s="389"/>
      <c r="TDE293" s="333"/>
      <c r="TDF293" s="334"/>
      <c r="TDG293" s="389"/>
      <c r="TDH293" s="224"/>
      <c r="TDI293" s="224"/>
      <c r="TDJ293" s="335"/>
      <c r="TDK293" s="335"/>
      <c r="TDL293" s="224"/>
      <c r="TDM293" s="389"/>
      <c r="TDN293" s="389"/>
      <c r="TDO293" s="333"/>
      <c r="TDP293" s="334"/>
      <c r="TDQ293" s="389"/>
      <c r="TDR293" s="224"/>
      <c r="TDS293" s="224"/>
      <c r="TDT293" s="335"/>
      <c r="TDU293" s="335"/>
      <c r="TDV293" s="224"/>
      <c r="TDW293" s="389"/>
      <c r="TDX293" s="389"/>
      <c r="TDY293" s="333"/>
      <c r="TDZ293" s="334"/>
      <c r="TEA293" s="389"/>
      <c r="TEB293" s="224"/>
      <c r="TEC293" s="224"/>
      <c r="TED293" s="335"/>
      <c r="TEE293" s="335"/>
      <c r="TEF293" s="224"/>
      <c r="TEG293" s="389"/>
      <c r="TEH293" s="389"/>
      <c r="TEI293" s="333"/>
      <c r="TEJ293" s="334"/>
      <c r="TEK293" s="389"/>
      <c r="TEL293" s="224"/>
      <c r="TEM293" s="224"/>
      <c r="TEN293" s="335"/>
      <c r="TEO293" s="335"/>
      <c r="TEP293" s="224"/>
      <c r="TEQ293" s="389"/>
      <c r="TER293" s="389"/>
      <c r="TES293" s="333"/>
      <c r="TET293" s="334"/>
      <c r="TEU293" s="389"/>
      <c r="TEV293" s="224"/>
      <c r="TEW293" s="224"/>
      <c r="TEX293" s="335"/>
      <c r="TEY293" s="335"/>
      <c r="TEZ293" s="224"/>
      <c r="TFA293" s="389"/>
      <c r="TFB293" s="389"/>
      <c r="TFC293" s="333"/>
      <c r="TFD293" s="334"/>
      <c r="TFE293" s="389"/>
      <c r="TFF293" s="224"/>
      <c r="TFG293" s="224"/>
      <c r="TFH293" s="335"/>
      <c r="TFI293" s="335"/>
      <c r="TFJ293" s="224"/>
      <c r="TFK293" s="389"/>
      <c r="TFL293" s="389"/>
      <c r="TFM293" s="333"/>
      <c r="TFN293" s="334"/>
      <c r="TFO293" s="389"/>
      <c r="TFP293" s="224"/>
      <c r="TFQ293" s="224"/>
      <c r="TFR293" s="335"/>
      <c r="TFS293" s="335"/>
      <c r="TFT293" s="224"/>
      <c r="TFU293" s="389"/>
      <c r="TFV293" s="389"/>
      <c r="TFW293" s="333"/>
      <c r="TFX293" s="334"/>
      <c r="TFY293" s="389"/>
      <c r="TFZ293" s="224"/>
      <c r="TGA293" s="224"/>
      <c r="TGB293" s="335"/>
      <c r="TGC293" s="335"/>
      <c r="TGD293" s="224"/>
      <c r="TGE293" s="389"/>
      <c r="TGF293" s="389"/>
      <c r="TGG293" s="333"/>
      <c r="TGH293" s="334"/>
      <c r="TGI293" s="389"/>
      <c r="TGJ293" s="224"/>
      <c r="TGK293" s="224"/>
      <c r="TGL293" s="335"/>
      <c r="TGM293" s="335"/>
      <c r="TGN293" s="224"/>
      <c r="TGO293" s="389"/>
      <c r="TGP293" s="389"/>
      <c r="TGQ293" s="333"/>
      <c r="TGR293" s="334"/>
      <c r="TGS293" s="389"/>
      <c r="TGT293" s="224"/>
      <c r="TGU293" s="224"/>
      <c r="TGV293" s="335"/>
      <c r="TGW293" s="335"/>
      <c r="TGX293" s="224"/>
      <c r="TGY293" s="389"/>
      <c r="TGZ293" s="389"/>
      <c r="THA293" s="333"/>
      <c r="THB293" s="334"/>
      <c r="THC293" s="389"/>
      <c r="THD293" s="224"/>
      <c r="THE293" s="224"/>
      <c r="THF293" s="335"/>
      <c r="THG293" s="335"/>
      <c r="THH293" s="224"/>
      <c r="THI293" s="389"/>
      <c r="THJ293" s="389"/>
      <c r="THK293" s="333"/>
      <c r="THL293" s="334"/>
      <c r="THM293" s="389"/>
      <c r="THN293" s="224"/>
      <c r="THO293" s="224"/>
      <c r="THP293" s="335"/>
      <c r="THQ293" s="335"/>
      <c r="THR293" s="224"/>
      <c r="THS293" s="389"/>
      <c r="THT293" s="389"/>
      <c r="THU293" s="333"/>
      <c r="THV293" s="334"/>
      <c r="THW293" s="389"/>
      <c r="THX293" s="224"/>
      <c r="THY293" s="224"/>
      <c r="THZ293" s="335"/>
      <c r="TIA293" s="335"/>
      <c r="TIB293" s="224"/>
      <c r="TIC293" s="389"/>
      <c r="TID293" s="389"/>
      <c r="TIE293" s="333"/>
      <c r="TIF293" s="334"/>
      <c r="TIG293" s="389"/>
      <c r="TIH293" s="224"/>
      <c r="TII293" s="224"/>
      <c r="TIJ293" s="335"/>
      <c r="TIK293" s="335"/>
      <c r="TIL293" s="224"/>
      <c r="TIM293" s="389"/>
      <c r="TIN293" s="389"/>
      <c r="TIO293" s="333"/>
      <c r="TIP293" s="334"/>
      <c r="TIQ293" s="389"/>
      <c r="TIR293" s="224"/>
      <c r="TIS293" s="224"/>
      <c r="TIT293" s="335"/>
      <c r="TIU293" s="335"/>
      <c r="TIV293" s="224"/>
      <c r="TIW293" s="389"/>
      <c r="TIX293" s="389"/>
      <c r="TIY293" s="333"/>
      <c r="TIZ293" s="334"/>
      <c r="TJA293" s="389"/>
      <c r="TJB293" s="224"/>
      <c r="TJC293" s="224"/>
      <c r="TJD293" s="335"/>
      <c r="TJE293" s="335"/>
      <c r="TJF293" s="224"/>
      <c r="TJG293" s="389"/>
      <c r="TJH293" s="389"/>
      <c r="TJI293" s="333"/>
      <c r="TJJ293" s="334"/>
      <c r="TJK293" s="389"/>
      <c r="TJL293" s="224"/>
      <c r="TJM293" s="224"/>
      <c r="TJN293" s="335"/>
      <c r="TJO293" s="335"/>
      <c r="TJP293" s="224"/>
      <c r="TJQ293" s="389"/>
      <c r="TJR293" s="389"/>
      <c r="TJS293" s="333"/>
      <c r="TJT293" s="334"/>
      <c r="TJU293" s="389"/>
      <c r="TJV293" s="224"/>
      <c r="TJW293" s="224"/>
      <c r="TJX293" s="335"/>
      <c r="TJY293" s="335"/>
      <c r="TJZ293" s="224"/>
      <c r="TKA293" s="389"/>
      <c r="TKB293" s="389"/>
      <c r="TKC293" s="333"/>
      <c r="TKD293" s="334"/>
      <c r="TKE293" s="389"/>
      <c r="TKF293" s="224"/>
      <c r="TKG293" s="224"/>
      <c r="TKH293" s="335"/>
      <c r="TKI293" s="335"/>
      <c r="TKJ293" s="224"/>
      <c r="TKK293" s="389"/>
      <c r="TKL293" s="389"/>
      <c r="TKM293" s="333"/>
      <c r="TKN293" s="334"/>
      <c r="TKO293" s="389"/>
      <c r="TKP293" s="224"/>
      <c r="TKQ293" s="224"/>
      <c r="TKR293" s="335"/>
      <c r="TKS293" s="335"/>
      <c r="TKT293" s="224"/>
      <c r="TKU293" s="389"/>
      <c r="TKV293" s="389"/>
      <c r="TKW293" s="333"/>
      <c r="TKX293" s="334"/>
      <c r="TKY293" s="389"/>
      <c r="TKZ293" s="224"/>
      <c r="TLA293" s="224"/>
      <c r="TLB293" s="335"/>
      <c r="TLC293" s="335"/>
      <c r="TLD293" s="224"/>
      <c r="TLE293" s="389"/>
      <c r="TLF293" s="389"/>
      <c r="TLG293" s="333"/>
      <c r="TLH293" s="334"/>
      <c r="TLI293" s="389"/>
      <c r="TLJ293" s="224"/>
      <c r="TLK293" s="224"/>
      <c r="TLL293" s="335"/>
      <c r="TLM293" s="335"/>
      <c r="TLN293" s="224"/>
      <c r="TLO293" s="389"/>
      <c r="TLP293" s="389"/>
      <c r="TLQ293" s="333"/>
      <c r="TLR293" s="334"/>
      <c r="TLS293" s="389"/>
      <c r="TLT293" s="224"/>
      <c r="TLU293" s="224"/>
      <c r="TLV293" s="335"/>
      <c r="TLW293" s="335"/>
      <c r="TLX293" s="224"/>
      <c r="TLY293" s="389"/>
      <c r="TLZ293" s="389"/>
      <c r="TMA293" s="333"/>
      <c r="TMB293" s="334"/>
      <c r="TMC293" s="389"/>
      <c r="TMD293" s="224"/>
      <c r="TME293" s="224"/>
      <c r="TMF293" s="335"/>
      <c r="TMG293" s="335"/>
      <c r="TMH293" s="224"/>
      <c r="TMI293" s="389"/>
      <c r="TMJ293" s="389"/>
      <c r="TMK293" s="333"/>
      <c r="TML293" s="334"/>
      <c r="TMM293" s="389"/>
      <c r="TMN293" s="224"/>
      <c r="TMO293" s="224"/>
      <c r="TMP293" s="335"/>
      <c r="TMQ293" s="335"/>
      <c r="TMR293" s="224"/>
      <c r="TMS293" s="389"/>
      <c r="TMT293" s="389"/>
      <c r="TMU293" s="333"/>
      <c r="TMV293" s="334"/>
      <c r="TMW293" s="389"/>
      <c r="TMX293" s="224"/>
      <c r="TMY293" s="224"/>
      <c r="TMZ293" s="335"/>
      <c r="TNA293" s="335"/>
      <c r="TNB293" s="224"/>
      <c r="TNC293" s="389"/>
      <c r="TND293" s="389"/>
      <c r="TNE293" s="333"/>
      <c r="TNF293" s="334"/>
      <c r="TNG293" s="389"/>
      <c r="TNH293" s="224"/>
      <c r="TNI293" s="224"/>
      <c r="TNJ293" s="335"/>
      <c r="TNK293" s="335"/>
      <c r="TNL293" s="224"/>
      <c r="TNM293" s="389"/>
      <c r="TNN293" s="389"/>
      <c r="TNO293" s="333"/>
      <c r="TNP293" s="334"/>
      <c r="TNQ293" s="389"/>
      <c r="TNR293" s="224"/>
      <c r="TNS293" s="224"/>
      <c r="TNT293" s="335"/>
      <c r="TNU293" s="335"/>
      <c r="TNV293" s="224"/>
      <c r="TNW293" s="389"/>
      <c r="TNX293" s="389"/>
      <c r="TNY293" s="333"/>
      <c r="TNZ293" s="334"/>
      <c r="TOA293" s="389"/>
      <c r="TOB293" s="224"/>
      <c r="TOC293" s="224"/>
      <c r="TOD293" s="335"/>
      <c r="TOE293" s="335"/>
      <c r="TOF293" s="224"/>
      <c r="TOG293" s="389"/>
      <c r="TOH293" s="389"/>
      <c r="TOI293" s="333"/>
      <c r="TOJ293" s="334"/>
      <c r="TOK293" s="389"/>
      <c r="TOL293" s="224"/>
      <c r="TOM293" s="224"/>
      <c r="TON293" s="335"/>
      <c r="TOO293" s="335"/>
      <c r="TOP293" s="224"/>
      <c r="TOQ293" s="389"/>
      <c r="TOR293" s="389"/>
      <c r="TOS293" s="333"/>
      <c r="TOT293" s="334"/>
      <c r="TOU293" s="389"/>
      <c r="TOV293" s="224"/>
      <c r="TOW293" s="224"/>
      <c r="TOX293" s="335"/>
      <c r="TOY293" s="335"/>
      <c r="TOZ293" s="224"/>
      <c r="TPA293" s="389"/>
      <c r="TPB293" s="389"/>
      <c r="TPC293" s="333"/>
      <c r="TPD293" s="334"/>
      <c r="TPE293" s="389"/>
      <c r="TPF293" s="224"/>
      <c r="TPG293" s="224"/>
      <c r="TPH293" s="335"/>
      <c r="TPI293" s="335"/>
      <c r="TPJ293" s="224"/>
      <c r="TPK293" s="389"/>
      <c r="TPL293" s="389"/>
      <c r="TPM293" s="333"/>
      <c r="TPN293" s="334"/>
      <c r="TPO293" s="389"/>
      <c r="TPP293" s="224"/>
      <c r="TPQ293" s="224"/>
      <c r="TPR293" s="335"/>
      <c r="TPS293" s="335"/>
      <c r="TPT293" s="224"/>
      <c r="TPU293" s="389"/>
      <c r="TPV293" s="389"/>
      <c r="TPW293" s="333"/>
      <c r="TPX293" s="334"/>
      <c r="TPY293" s="389"/>
      <c r="TPZ293" s="224"/>
      <c r="TQA293" s="224"/>
      <c r="TQB293" s="335"/>
      <c r="TQC293" s="335"/>
      <c r="TQD293" s="224"/>
      <c r="TQE293" s="389"/>
      <c r="TQF293" s="389"/>
      <c r="TQG293" s="333"/>
      <c r="TQH293" s="334"/>
      <c r="TQI293" s="389"/>
      <c r="TQJ293" s="224"/>
      <c r="TQK293" s="224"/>
      <c r="TQL293" s="335"/>
      <c r="TQM293" s="335"/>
      <c r="TQN293" s="224"/>
      <c r="TQO293" s="389"/>
      <c r="TQP293" s="389"/>
      <c r="TQQ293" s="333"/>
      <c r="TQR293" s="334"/>
      <c r="TQS293" s="389"/>
      <c r="TQT293" s="224"/>
      <c r="TQU293" s="224"/>
      <c r="TQV293" s="335"/>
      <c r="TQW293" s="335"/>
      <c r="TQX293" s="224"/>
      <c r="TQY293" s="389"/>
      <c r="TQZ293" s="389"/>
      <c r="TRA293" s="333"/>
      <c r="TRB293" s="334"/>
      <c r="TRC293" s="389"/>
      <c r="TRD293" s="224"/>
      <c r="TRE293" s="224"/>
      <c r="TRF293" s="335"/>
      <c r="TRG293" s="335"/>
      <c r="TRH293" s="224"/>
      <c r="TRI293" s="389"/>
      <c r="TRJ293" s="389"/>
      <c r="TRK293" s="333"/>
      <c r="TRL293" s="334"/>
      <c r="TRM293" s="389"/>
      <c r="TRN293" s="224"/>
      <c r="TRO293" s="224"/>
      <c r="TRP293" s="335"/>
      <c r="TRQ293" s="335"/>
      <c r="TRR293" s="224"/>
      <c r="TRS293" s="389"/>
      <c r="TRT293" s="389"/>
      <c r="TRU293" s="333"/>
      <c r="TRV293" s="334"/>
      <c r="TRW293" s="389"/>
      <c r="TRX293" s="224"/>
      <c r="TRY293" s="224"/>
      <c r="TRZ293" s="335"/>
      <c r="TSA293" s="335"/>
      <c r="TSB293" s="224"/>
      <c r="TSC293" s="389"/>
      <c r="TSD293" s="389"/>
      <c r="TSE293" s="333"/>
      <c r="TSF293" s="334"/>
      <c r="TSG293" s="389"/>
      <c r="TSH293" s="224"/>
      <c r="TSI293" s="224"/>
      <c r="TSJ293" s="335"/>
      <c r="TSK293" s="335"/>
      <c r="TSL293" s="224"/>
      <c r="TSM293" s="389"/>
      <c r="TSN293" s="389"/>
      <c r="TSO293" s="333"/>
      <c r="TSP293" s="334"/>
      <c r="TSQ293" s="389"/>
      <c r="TSR293" s="224"/>
      <c r="TSS293" s="224"/>
      <c r="TST293" s="335"/>
      <c r="TSU293" s="335"/>
      <c r="TSV293" s="224"/>
      <c r="TSW293" s="389"/>
      <c r="TSX293" s="389"/>
      <c r="TSY293" s="333"/>
      <c r="TSZ293" s="334"/>
      <c r="TTA293" s="389"/>
      <c r="TTB293" s="224"/>
      <c r="TTC293" s="224"/>
      <c r="TTD293" s="335"/>
      <c r="TTE293" s="335"/>
      <c r="TTF293" s="224"/>
      <c r="TTG293" s="389"/>
      <c r="TTH293" s="389"/>
      <c r="TTI293" s="333"/>
      <c r="TTJ293" s="334"/>
      <c r="TTK293" s="389"/>
      <c r="TTL293" s="224"/>
      <c r="TTM293" s="224"/>
      <c r="TTN293" s="335"/>
      <c r="TTO293" s="335"/>
      <c r="TTP293" s="224"/>
      <c r="TTQ293" s="389"/>
      <c r="TTR293" s="389"/>
      <c r="TTS293" s="333"/>
      <c r="TTT293" s="334"/>
      <c r="TTU293" s="389"/>
      <c r="TTV293" s="224"/>
      <c r="TTW293" s="224"/>
      <c r="TTX293" s="335"/>
      <c r="TTY293" s="335"/>
      <c r="TTZ293" s="224"/>
      <c r="TUA293" s="389"/>
      <c r="TUB293" s="389"/>
      <c r="TUC293" s="333"/>
      <c r="TUD293" s="334"/>
      <c r="TUE293" s="389"/>
      <c r="TUF293" s="224"/>
      <c r="TUG293" s="224"/>
      <c r="TUH293" s="335"/>
      <c r="TUI293" s="335"/>
      <c r="TUJ293" s="224"/>
      <c r="TUK293" s="389"/>
      <c r="TUL293" s="389"/>
      <c r="TUM293" s="333"/>
      <c r="TUN293" s="334"/>
      <c r="TUO293" s="389"/>
      <c r="TUP293" s="224"/>
      <c r="TUQ293" s="224"/>
      <c r="TUR293" s="335"/>
      <c r="TUS293" s="335"/>
      <c r="TUT293" s="224"/>
      <c r="TUU293" s="389"/>
      <c r="TUV293" s="389"/>
      <c r="TUW293" s="333"/>
      <c r="TUX293" s="334"/>
      <c r="TUY293" s="389"/>
      <c r="TUZ293" s="224"/>
      <c r="TVA293" s="224"/>
      <c r="TVB293" s="335"/>
      <c r="TVC293" s="335"/>
      <c r="TVD293" s="224"/>
      <c r="TVE293" s="389"/>
      <c r="TVF293" s="389"/>
      <c r="TVG293" s="333"/>
      <c r="TVH293" s="334"/>
      <c r="TVI293" s="389"/>
      <c r="TVJ293" s="224"/>
      <c r="TVK293" s="224"/>
      <c r="TVL293" s="335"/>
      <c r="TVM293" s="335"/>
      <c r="TVN293" s="224"/>
      <c r="TVO293" s="389"/>
      <c r="TVP293" s="389"/>
      <c r="TVQ293" s="333"/>
      <c r="TVR293" s="334"/>
      <c r="TVS293" s="389"/>
      <c r="TVT293" s="224"/>
      <c r="TVU293" s="224"/>
      <c r="TVV293" s="335"/>
      <c r="TVW293" s="335"/>
      <c r="TVX293" s="224"/>
      <c r="TVY293" s="389"/>
      <c r="TVZ293" s="389"/>
      <c r="TWA293" s="333"/>
      <c r="TWB293" s="334"/>
      <c r="TWC293" s="389"/>
      <c r="TWD293" s="224"/>
      <c r="TWE293" s="224"/>
      <c r="TWF293" s="335"/>
      <c r="TWG293" s="335"/>
      <c r="TWH293" s="224"/>
      <c r="TWI293" s="389"/>
      <c r="TWJ293" s="389"/>
      <c r="TWK293" s="333"/>
      <c r="TWL293" s="334"/>
      <c r="TWM293" s="389"/>
      <c r="TWN293" s="224"/>
      <c r="TWO293" s="224"/>
      <c r="TWP293" s="335"/>
      <c r="TWQ293" s="335"/>
      <c r="TWR293" s="224"/>
      <c r="TWS293" s="389"/>
      <c r="TWT293" s="389"/>
      <c r="TWU293" s="333"/>
      <c r="TWV293" s="334"/>
      <c r="TWW293" s="389"/>
      <c r="TWX293" s="224"/>
      <c r="TWY293" s="224"/>
      <c r="TWZ293" s="335"/>
      <c r="TXA293" s="335"/>
      <c r="TXB293" s="224"/>
      <c r="TXC293" s="389"/>
      <c r="TXD293" s="389"/>
      <c r="TXE293" s="333"/>
      <c r="TXF293" s="334"/>
      <c r="TXG293" s="389"/>
      <c r="TXH293" s="224"/>
      <c r="TXI293" s="224"/>
      <c r="TXJ293" s="335"/>
      <c r="TXK293" s="335"/>
      <c r="TXL293" s="224"/>
      <c r="TXM293" s="389"/>
      <c r="TXN293" s="389"/>
      <c r="TXO293" s="333"/>
      <c r="TXP293" s="334"/>
      <c r="TXQ293" s="389"/>
      <c r="TXR293" s="224"/>
      <c r="TXS293" s="224"/>
      <c r="TXT293" s="335"/>
      <c r="TXU293" s="335"/>
      <c r="TXV293" s="224"/>
      <c r="TXW293" s="389"/>
      <c r="TXX293" s="389"/>
      <c r="TXY293" s="333"/>
      <c r="TXZ293" s="334"/>
      <c r="TYA293" s="389"/>
      <c r="TYB293" s="224"/>
      <c r="TYC293" s="224"/>
      <c r="TYD293" s="335"/>
      <c r="TYE293" s="335"/>
      <c r="TYF293" s="224"/>
      <c r="TYG293" s="389"/>
      <c r="TYH293" s="389"/>
      <c r="TYI293" s="333"/>
      <c r="TYJ293" s="334"/>
      <c r="TYK293" s="389"/>
      <c r="TYL293" s="224"/>
      <c r="TYM293" s="224"/>
      <c r="TYN293" s="335"/>
      <c r="TYO293" s="335"/>
      <c r="TYP293" s="224"/>
      <c r="TYQ293" s="389"/>
      <c r="TYR293" s="389"/>
      <c r="TYS293" s="333"/>
      <c r="TYT293" s="334"/>
      <c r="TYU293" s="389"/>
      <c r="TYV293" s="224"/>
      <c r="TYW293" s="224"/>
      <c r="TYX293" s="335"/>
      <c r="TYY293" s="335"/>
      <c r="TYZ293" s="224"/>
      <c r="TZA293" s="389"/>
      <c r="TZB293" s="389"/>
      <c r="TZC293" s="333"/>
      <c r="TZD293" s="334"/>
      <c r="TZE293" s="389"/>
      <c r="TZF293" s="224"/>
      <c r="TZG293" s="224"/>
      <c r="TZH293" s="335"/>
      <c r="TZI293" s="335"/>
      <c r="TZJ293" s="224"/>
      <c r="TZK293" s="389"/>
      <c r="TZL293" s="389"/>
      <c r="TZM293" s="333"/>
      <c r="TZN293" s="334"/>
      <c r="TZO293" s="389"/>
      <c r="TZP293" s="224"/>
      <c r="TZQ293" s="224"/>
      <c r="TZR293" s="335"/>
      <c r="TZS293" s="335"/>
      <c r="TZT293" s="224"/>
      <c r="TZU293" s="389"/>
      <c r="TZV293" s="389"/>
      <c r="TZW293" s="333"/>
      <c r="TZX293" s="334"/>
      <c r="TZY293" s="389"/>
      <c r="TZZ293" s="224"/>
      <c r="UAA293" s="224"/>
      <c r="UAB293" s="335"/>
      <c r="UAC293" s="335"/>
      <c r="UAD293" s="224"/>
      <c r="UAE293" s="389"/>
      <c r="UAF293" s="389"/>
      <c r="UAG293" s="333"/>
      <c r="UAH293" s="334"/>
      <c r="UAI293" s="389"/>
      <c r="UAJ293" s="224"/>
      <c r="UAK293" s="224"/>
      <c r="UAL293" s="335"/>
      <c r="UAM293" s="335"/>
      <c r="UAN293" s="224"/>
      <c r="UAO293" s="389"/>
      <c r="UAP293" s="389"/>
      <c r="UAQ293" s="333"/>
      <c r="UAR293" s="334"/>
      <c r="UAS293" s="389"/>
      <c r="UAT293" s="224"/>
      <c r="UAU293" s="224"/>
      <c r="UAV293" s="335"/>
      <c r="UAW293" s="335"/>
      <c r="UAX293" s="224"/>
      <c r="UAY293" s="389"/>
      <c r="UAZ293" s="389"/>
      <c r="UBA293" s="333"/>
      <c r="UBB293" s="334"/>
      <c r="UBC293" s="389"/>
      <c r="UBD293" s="224"/>
      <c r="UBE293" s="224"/>
      <c r="UBF293" s="335"/>
      <c r="UBG293" s="335"/>
      <c r="UBH293" s="224"/>
      <c r="UBI293" s="389"/>
      <c r="UBJ293" s="389"/>
      <c r="UBK293" s="333"/>
      <c r="UBL293" s="334"/>
      <c r="UBM293" s="389"/>
      <c r="UBN293" s="224"/>
      <c r="UBO293" s="224"/>
      <c r="UBP293" s="335"/>
      <c r="UBQ293" s="335"/>
      <c r="UBR293" s="224"/>
      <c r="UBS293" s="389"/>
      <c r="UBT293" s="389"/>
      <c r="UBU293" s="333"/>
      <c r="UBV293" s="334"/>
      <c r="UBW293" s="389"/>
      <c r="UBX293" s="224"/>
      <c r="UBY293" s="224"/>
      <c r="UBZ293" s="335"/>
      <c r="UCA293" s="335"/>
      <c r="UCB293" s="224"/>
      <c r="UCC293" s="389"/>
      <c r="UCD293" s="389"/>
      <c r="UCE293" s="333"/>
      <c r="UCF293" s="334"/>
      <c r="UCG293" s="389"/>
      <c r="UCH293" s="224"/>
      <c r="UCI293" s="224"/>
      <c r="UCJ293" s="335"/>
      <c r="UCK293" s="335"/>
      <c r="UCL293" s="224"/>
      <c r="UCM293" s="389"/>
      <c r="UCN293" s="389"/>
      <c r="UCO293" s="333"/>
      <c r="UCP293" s="334"/>
      <c r="UCQ293" s="389"/>
      <c r="UCR293" s="224"/>
      <c r="UCS293" s="224"/>
      <c r="UCT293" s="335"/>
      <c r="UCU293" s="335"/>
      <c r="UCV293" s="224"/>
      <c r="UCW293" s="389"/>
      <c r="UCX293" s="389"/>
      <c r="UCY293" s="333"/>
      <c r="UCZ293" s="334"/>
      <c r="UDA293" s="389"/>
      <c r="UDB293" s="224"/>
      <c r="UDC293" s="224"/>
      <c r="UDD293" s="335"/>
      <c r="UDE293" s="335"/>
      <c r="UDF293" s="224"/>
      <c r="UDG293" s="389"/>
      <c r="UDH293" s="389"/>
      <c r="UDI293" s="333"/>
      <c r="UDJ293" s="334"/>
      <c r="UDK293" s="389"/>
      <c r="UDL293" s="224"/>
      <c r="UDM293" s="224"/>
      <c r="UDN293" s="335"/>
      <c r="UDO293" s="335"/>
      <c r="UDP293" s="224"/>
      <c r="UDQ293" s="389"/>
      <c r="UDR293" s="389"/>
      <c r="UDS293" s="333"/>
      <c r="UDT293" s="334"/>
      <c r="UDU293" s="389"/>
      <c r="UDV293" s="224"/>
      <c r="UDW293" s="224"/>
      <c r="UDX293" s="335"/>
      <c r="UDY293" s="335"/>
      <c r="UDZ293" s="224"/>
      <c r="UEA293" s="389"/>
      <c r="UEB293" s="389"/>
      <c r="UEC293" s="333"/>
      <c r="UED293" s="334"/>
      <c r="UEE293" s="389"/>
      <c r="UEF293" s="224"/>
      <c r="UEG293" s="224"/>
      <c r="UEH293" s="335"/>
      <c r="UEI293" s="335"/>
      <c r="UEJ293" s="224"/>
      <c r="UEK293" s="389"/>
      <c r="UEL293" s="389"/>
      <c r="UEM293" s="333"/>
      <c r="UEN293" s="334"/>
      <c r="UEO293" s="389"/>
      <c r="UEP293" s="224"/>
      <c r="UEQ293" s="224"/>
      <c r="UER293" s="335"/>
      <c r="UES293" s="335"/>
      <c r="UET293" s="224"/>
      <c r="UEU293" s="389"/>
      <c r="UEV293" s="389"/>
      <c r="UEW293" s="333"/>
      <c r="UEX293" s="334"/>
      <c r="UEY293" s="389"/>
      <c r="UEZ293" s="224"/>
      <c r="UFA293" s="224"/>
      <c r="UFB293" s="335"/>
      <c r="UFC293" s="335"/>
      <c r="UFD293" s="224"/>
      <c r="UFE293" s="389"/>
      <c r="UFF293" s="389"/>
      <c r="UFG293" s="333"/>
      <c r="UFH293" s="334"/>
      <c r="UFI293" s="389"/>
      <c r="UFJ293" s="224"/>
      <c r="UFK293" s="224"/>
      <c r="UFL293" s="335"/>
      <c r="UFM293" s="335"/>
      <c r="UFN293" s="224"/>
      <c r="UFO293" s="389"/>
      <c r="UFP293" s="389"/>
      <c r="UFQ293" s="333"/>
      <c r="UFR293" s="334"/>
      <c r="UFS293" s="389"/>
      <c r="UFT293" s="224"/>
      <c r="UFU293" s="224"/>
      <c r="UFV293" s="335"/>
      <c r="UFW293" s="335"/>
      <c r="UFX293" s="224"/>
      <c r="UFY293" s="389"/>
      <c r="UFZ293" s="389"/>
      <c r="UGA293" s="333"/>
      <c r="UGB293" s="334"/>
      <c r="UGC293" s="389"/>
      <c r="UGD293" s="224"/>
      <c r="UGE293" s="224"/>
      <c r="UGF293" s="335"/>
      <c r="UGG293" s="335"/>
      <c r="UGH293" s="224"/>
      <c r="UGI293" s="389"/>
      <c r="UGJ293" s="389"/>
      <c r="UGK293" s="333"/>
      <c r="UGL293" s="334"/>
      <c r="UGM293" s="389"/>
      <c r="UGN293" s="224"/>
      <c r="UGO293" s="224"/>
      <c r="UGP293" s="335"/>
      <c r="UGQ293" s="335"/>
      <c r="UGR293" s="224"/>
      <c r="UGS293" s="389"/>
      <c r="UGT293" s="389"/>
      <c r="UGU293" s="333"/>
      <c r="UGV293" s="334"/>
      <c r="UGW293" s="389"/>
      <c r="UGX293" s="224"/>
      <c r="UGY293" s="224"/>
      <c r="UGZ293" s="335"/>
      <c r="UHA293" s="335"/>
      <c r="UHB293" s="224"/>
      <c r="UHC293" s="389"/>
      <c r="UHD293" s="389"/>
      <c r="UHE293" s="333"/>
      <c r="UHF293" s="334"/>
      <c r="UHG293" s="389"/>
      <c r="UHH293" s="224"/>
      <c r="UHI293" s="224"/>
      <c r="UHJ293" s="335"/>
      <c r="UHK293" s="335"/>
      <c r="UHL293" s="224"/>
      <c r="UHM293" s="389"/>
      <c r="UHN293" s="389"/>
      <c r="UHO293" s="333"/>
      <c r="UHP293" s="334"/>
      <c r="UHQ293" s="389"/>
      <c r="UHR293" s="224"/>
      <c r="UHS293" s="224"/>
      <c r="UHT293" s="335"/>
      <c r="UHU293" s="335"/>
      <c r="UHV293" s="224"/>
      <c r="UHW293" s="389"/>
      <c r="UHX293" s="389"/>
      <c r="UHY293" s="333"/>
      <c r="UHZ293" s="334"/>
      <c r="UIA293" s="389"/>
      <c r="UIB293" s="224"/>
      <c r="UIC293" s="224"/>
      <c r="UID293" s="335"/>
      <c r="UIE293" s="335"/>
      <c r="UIF293" s="224"/>
      <c r="UIG293" s="389"/>
      <c r="UIH293" s="389"/>
      <c r="UII293" s="333"/>
      <c r="UIJ293" s="334"/>
      <c r="UIK293" s="389"/>
      <c r="UIL293" s="224"/>
      <c r="UIM293" s="224"/>
      <c r="UIN293" s="335"/>
      <c r="UIO293" s="335"/>
      <c r="UIP293" s="224"/>
      <c r="UIQ293" s="389"/>
      <c r="UIR293" s="389"/>
      <c r="UIS293" s="333"/>
      <c r="UIT293" s="334"/>
      <c r="UIU293" s="389"/>
      <c r="UIV293" s="224"/>
      <c r="UIW293" s="224"/>
      <c r="UIX293" s="335"/>
      <c r="UIY293" s="335"/>
      <c r="UIZ293" s="224"/>
      <c r="UJA293" s="389"/>
      <c r="UJB293" s="389"/>
      <c r="UJC293" s="333"/>
      <c r="UJD293" s="334"/>
      <c r="UJE293" s="389"/>
      <c r="UJF293" s="224"/>
      <c r="UJG293" s="224"/>
      <c r="UJH293" s="335"/>
      <c r="UJI293" s="335"/>
      <c r="UJJ293" s="224"/>
      <c r="UJK293" s="389"/>
      <c r="UJL293" s="389"/>
      <c r="UJM293" s="333"/>
      <c r="UJN293" s="334"/>
      <c r="UJO293" s="389"/>
      <c r="UJP293" s="224"/>
      <c r="UJQ293" s="224"/>
      <c r="UJR293" s="335"/>
      <c r="UJS293" s="335"/>
      <c r="UJT293" s="224"/>
      <c r="UJU293" s="389"/>
      <c r="UJV293" s="389"/>
      <c r="UJW293" s="333"/>
      <c r="UJX293" s="334"/>
      <c r="UJY293" s="389"/>
      <c r="UJZ293" s="224"/>
      <c r="UKA293" s="224"/>
      <c r="UKB293" s="335"/>
      <c r="UKC293" s="335"/>
      <c r="UKD293" s="224"/>
      <c r="UKE293" s="389"/>
      <c r="UKF293" s="389"/>
      <c r="UKG293" s="333"/>
      <c r="UKH293" s="334"/>
      <c r="UKI293" s="389"/>
      <c r="UKJ293" s="224"/>
      <c r="UKK293" s="224"/>
      <c r="UKL293" s="335"/>
      <c r="UKM293" s="335"/>
      <c r="UKN293" s="224"/>
      <c r="UKO293" s="389"/>
      <c r="UKP293" s="389"/>
      <c r="UKQ293" s="333"/>
      <c r="UKR293" s="334"/>
      <c r="UKS293" s="389"/>
      <c r="UKT293" s="224"/>
      <c r="UKU293" s="224"/>
      <c r="UKV293" s="335"/>
      <c r="UKW293" s="335"/>
      <c r="UKX293" s="224"/>
      <c r="UKY293" s="389"/>
      <c r="UKZ293" s="389"/>
      <c r="ULA293" s="333"/>
      <c r="ULB293" s="334"/>
      <c r="ULC293" s="389"/>
      <c r="ULD293" s="224"/>
      <c r="ULE293" s="224"/>
      <c r="ULF293" s="335"/>
      <c r="ULG293" s="335"/>
      <c r="ULH293" s="224"/>
      <c r="ULI293" s="389"/>
      <c r="ULJ293" s="389"/>
      <c r="ULK293" s="333"/>
      <c r="ULL293" s="334"/>
      <c r="ULM293" s="389"/>
      <c r="ULN293" s="224"/>
      <c r="ULO293" s="224"/>
      <c r="ULP293" s="335"/>
      <c r="ULQ293" s="335"/>
      <c r="ULR293" s="224"/>
      <c r="ULS293" s="389"/>
      <c r="ULT293" s="389"/>
      <c r="ULU293" s="333"/>
      <c r="ULV293" s="334"/>
      <c r="ULW293" s="389"/>
      <c r="ULX293" s="224"/>
      <c r="ULY293" s="224"/>
      <c r="ULZ293" s="335"/>
      <c r="UMA293" s="335"/>
      <c r="UMB293" s="224"/>
      <c r="UMC293" s="389"/>
      <c r="UMD293" s="389"/>
      <c r="UME293" s="333"/>
      <c r="UMF293" s="334"/>
      <c r="UMG293" s="389"/>
      <c r="UMH293" s="224"/>
      <c r="UMI293" s="224"/>
      <c r="UMJ293" s="335"/>
      <c r="UMK293" s="335"/>
      <c r="UML293" s="224"/>
      <c r="UMM293" s="389"/>
      <c r="UMN293" s="389"/>
      <c r="UMO293" s="333"/>
      <c r="UMP293" s="334"/>
      <c r="UMQ293" s="389"/>
      <c r="UMR293" s="224"/>
      <c r="UMS293" s="224"/>
      <c r="UMT293" s="335"/>
      <c r="UMU293" s="335"/>
      <c r="UMV293" s="224"/>
      <c r="UMW293" s="389"/>
      <c r="UMX293" s="389"/>
      <c r="UMY293" s="333"/>
      <c r="UMZ293" s="334"/>
      <c r="UNA293" s="389"/>
      <c r="UNB293" s="224"/>
      <c r="UNC293" s="224"/>
      <c r="UND293" s="335"/>
      <c r="UNE293" s="335"/>
      <c r="UNF293" s="224"/>
      <c r="UNG293" s="389"/>
      <c r="UNH293" s="389"/>
      <c r="UNI293" s="333"/>
      <c r="UNJ293" s="334"/>
      <c r="UNK293" s="389"/>
      <c r="UNL293" s="224"/>
      <c r="UNM293" s="224"/>
      <c r="UNN293" s="335"/>
      <c r="UNO293" s="335"/>
      <c r="UNP293" s="224"/>
      <c r="UNQ293" s="389"/>
      <c r="UNR293" s="389"/>
      <c r="UNS293" s="333"/>
      <c r="UNT293" s="334"/>
      <c r="UNU293" s="389"/>
      <c r="UNV293" s="224"/>
      <c r="UNW293" s="224"/>
      <c r="UNX293" s="335"/>
      <c r="UNY293" s="335"/>
      <c r="UNZ293" s="224"/>
      <c r="UOA293" s="389"/>
      <c r="UOB293" s="389"/>
      <c r="UOC293" s="333"/>
      <c r="UOD293" s="334"/>
      <c r="UOE293" s="389"/>
      <c r="UOF293" s="224"/>
      <c r="UOG293" s="224"/>
      <c r="UOH293" s="335"/>
      <c r="UOI293" s="335"/>
      <c r="UOJ293" s="224"/>
      <c r="UOK293" s="389"/>
      <c r="UOL293" s="389"/>
      <c r="UOM293" s="333"/>
      <c r="UON293" s="334"/>
      <c r="UOO293" s="389"/>
      <c r="UOP293" s="224"/>
      <c r="UOQ293" s="224"/>
      <c r="UOR293" s="335"/>
      <c r="UOS293" s="335"/>
      <c r="UOT293" s="224"/>
      <c r="UOU293" s="389"/>
      <c r="UOV293" s="389"/>
      <c r="UOW293" s="333"/>
      <c r="UOX293" s="334"/>
      <c r="UOY293" s="389"/>
      <c r="UOZ293" s="224"/>
      <c r="UPA293" s="224"/>
      <c r="UPB293" s="335"/>
      <c r="UPC293" s="335"/>
      <c r="UPD293" s="224"/>
      <c r="UPE293" s="389"/>
      <c r="UPF293" s="389"/>
      <c r="UPG293" s="333"/>
      <c r="UPH293" s="334"/>
      <c r="UPI293" s="389"/>
      <c r="UPJ293" s="224"/>
      <c r="UPK293" s="224"/>
      <c r="UPL293" s="335"/>
      <c r="UPM293" s="335"/>
      <c r="UPN293" s="224"/>
      <c r="UPO293" s="389"/>
      <c r="UPP293" s="389"/>
      <c r="UPQ293" s="333"/>
      <c r="UPR293" s="334"/>
      <c r="UPS293" s="389"/>
      <c r="UPT293" s="224"/>
      <c r="UPU293" s="224"/>
      <c r="UPV293" s="335"/>
      <c r="UPW293" s="335"/>
      <c r="UPX293" s="224"/>
      <c r="UPY293" s="389"/>
      <c r="UPZ293" s="389"/>
      <c r="UQA293" s="333"/>
      <c r="UQB293" s="334"/>
      <c r="UQC293" s="389"/>
      <c r="UQD293" s="224"/>
      <c r="UQE293" s="224"/>
      <c r="UQF293" s="335"/>
      <c r="UQG293" s="335"/>
      <c r="UQH293" s="224"/>
      <c r="UQI293" s="389"/>
      <c r="UQJ293" s="389"/>
      <c r="UQK293" s="333"/>
      <c r="UQL293" s="334"/>
      <c r="UQM293" s="389"/>
      <c r="UQN293" s="224"/>
      <c r="UQO293" s="224"/>
      <c r="UQP293" s="335"/>
      <c r="UQQ293" s="335"/>
      <c r="UQR293" s="224"/>
      <c r="UQS293" s="389"/>
      <c r="UQT293" s="389"/>
      <c r="UQU293" s="333"/>
      <c r="UQV293" s="334"/>
      <c r="UQW293" s="389"/>
      <c r="UQX293" s="224"/>
      <c r="UQY293" s="224"/>
      <c r="UQZ293" s="335"/>
      <c r="URA293" s="335"/>
      <c r="URB293" s="224"/>
      <c r="URC293" s="389"/>
      <c r="URD293" s="389"/>
      <c r="URE293" s="333"/>
      <c r="URF293" s="334"/>
      <c r="URG293" s="389"/>
      <c r="URH293" s="224"/>
      <c r="URI293" s="224"/>
      <c r="URJ293" s="335"/>
      <c r="URK293" s="335"/>
      <c r="URL293" s="224"/>
      <c r="URM293" s="389"/>
      <c r="URN293" s="389"/>
      <c r="URO293" s="333"/>
      <c r="URP293" s="334"/>
      <c r="URQ293" s="389"/>
      <c r="URR293" s="224"/>
      <c r="URS293" s="224"/>
      <c r="URT293" s="335"/>
      <c r="URU293" s="335"/>
      <c r="URV293" s="224"/>
      <c r="URW293" s="389"/>
      <c r="URX293" s="389"/>
      <c r="URY293" s="333"/>
      <c r="URZ293" s="334"/>
      <c r="USA293" s="389"/>
      <c r="USB293" s="224"/>
      <c r="USC293" s="224"/>
      <c r="USD293" s="335"/>
      <c r="USE293" s="335"/>
      <c r="USF293" s="224"/>
      <c r="USG293" s="389"/>
      <c r="USH293" s="389"/>
      <c r="USI293" s="333"/>
      <c r="USJ293" s="334"/>
      <c r="USK293" s="389"/>
      <c r="USL293" s="224"/>
      <c r="USM293" s="224"/>
      <c r="USN293" s="335"/>
      <c r="USO293" s="335"/>
      <c r="USP293" s="224"/>
      <c r="USQ293" s="389"/>
      <c r="USR293" s="389"/>
      <c r="USS293" s="333"/>
      <c r="UST293" s="334"/>
      <c r="USU293" s="389"/>
      <c r="USV293" s="224"/>
      <c r="USW293" s="224"/>
      <c r="USX293" s="335"/>
      <c r="USY293" s="335"/>
      <c r="USZ293" s="224"/>
      <c r="UTA293" s="389"/>
      <c r="UTB293" s="389"/>
      <c r="UTC293" s="333"/>
      <c r="UTD293" s="334"/>
      <c r="UTE293" s="389"/>
      <c r="UTF293" s="224"/>
      <c r="UTG293" s="224"/>
      <c r="UTH293" s="335"/>
      <c r="UTI293" s="335"/>
      <c r="UTJ293" s="224"/>
      <c r="UTK293" s="389"/>
      <c r="UTL293" s="389"/>
      <c r="UTM293" s="333"/>
      <c r="UTN293" s="334"/>
      <c r="UTO293" s="389"/>
      <c r="UTP293" s="224"/>
      <c r="UTQ293" s="224"/>
      <c r="UTR293" s="335"/>
      <c r="UTS293" s="335"/>
      <c r="UTT293" s="224"/>
      <c r="UTU293" s="389"/>
      <c r="UTV293" s="389"/>
      <c r="UTW293" s="333"/>
      <c r="UTX293" s="334"/>
      <c r="UTY293" s="389"/>
      <c r="UTZ293" s="224"/>
      <c r="UUA293" s="224"/>
      <c r="UUB293" s="335"/>
      <c r="UUC293" s="335"/>
      <c r="UUD293" s="224"/>
      <c r="UUE293" s="389"/>
      <c r="UUF293" s="389"/>
      <c r="UUG293" s="333"/>
      <c r="UUH293" s="334"/>
      <c r="UUI293" s="389"/>
      <c r="UUJ293" s="224"/>
      <c r="UUK293" s="224"/>
      <c r="UUL293" s="335"/>
      <c r="UUM293" s="335"/>
      <c r="UUN293" s="224"/>
      <c r="UUO293" s="389"/>
      <c r="UUP293" s="389"/>
      <c r="UUQ293" s="333"/>
      <c r="UUR293" s="334"/>
      <c r="UUS293" s="389"/>
      <c r="UUT293" s="224"/>
      <c r="UUU293" s="224"/>
      <c r="UUV293" s="335"/>
      <c r="UUW293" s="335"/>
      <c r="UUX293" s="224"/>
      <c r="UUY293" s="389"/>
      <c r="UUZ293" s="389"/>
      <c r="UVA293" s="333"/>
      <c r="UVB293" s="334"/>
      <c r="UVC293" s="389"/>
      <c r="UVD293" s="224"/>
      <c r="UVE293" s="224"/>
      <c r="UVF293" s="335"/>
      <c r="UVG293" s="335"/>
      <c r="UVH293" s="224"/>
      <c r="UVI293" s="389"/>
      <c r="UVJ293" s="389"/>
      <c r="UVK293" s="333"/>
      <c r="UVL293" s="334"/>
      <c r="UVM293" s="389"/>
      <c r="UVN293" s="224"/>
      <c r="UVO293" s="224"/>
      <c r="UVP293" s="335"/>
      <c r="UVQ293" s="335"/>
      <c r="UVR293" s="224"/>
      <c r="UVS293" s="389"/>
      <c r="UVT293" s="389"/>
      <c r="UVU293" s="333"/>
      <c r="UVV293" s="334"/>
      <c r="UVW293" s="389"/>
      <c r="UVX293" s="224"/>
      <c r="UVY293" s="224"/>
      <c r="UVZ293" s="335"/>
      <c r="UWA293" s="335"/>
      <c r="UWB293" s="224"/>
      <c r="UWC293" s="389"/>
      <c r="UWD293" s="389"/>
      <c r="UWE293" s="333"/>
      <c r="UWF293" s="334"/>
      <c r="UWG293" s="389"/>
      <c r="UWH293" s="224"/>
      <c r="UWI293" s="224"/>
      <c r="UWJ293" s="335"/>
      <c r="UWK293" s="335"/>
      <c r="UWL293" s="224"/>
      <c r="UWM293" s="389"/>
      <c r="UWN293" s="389"/>
      <c r="UWO293" s="333"/>
      <c r="UWP293" s="334"/>
      <c r="UWQ293" s="389"/>
      <c r="UWR293" s="224"/>
      <c r="UWS293" s="224"/>
      <c r="UWT293" s="335"/>
      <c r="UWU293" s="335"/>
      <c r="UWV293" s="224"/>
      <c r="UWW293" s="389"/>
      <c r="UWX293" s="389"/>
      <c r="UWY293" s="333"/>
      <c r="UWZ293" s="334"/>
      <c r="UXA293" s="389"/>
      <c r="UXB293" s="224"/>
      <c r="UXC293" s="224"/>
      <c r="UXD293" s="335"/>
      <c r="UXE293" s="335"/>
      <c r="UXF293" s="224"/>
      <c r="UXG293" s="389"/>
      <c r="UXH293" s="389"/>
      <c r="UXI293" s="333"/>
      <c r="UXJ293" s="334"/>
      <c r="UXK293" s="389"/>
      <c r="UXL293" s="224"/>
      <c r="UXM293" s="224"/>
      <c r="UXN293" s="335"/>
      <c r="UXO293" s="335"/>
      <c r="UXP293" s="224"/>
      <c r="UXQ293" s="389"/>
      <c r="UXR293" s="389"/>
      <c r="UXS293" s="333"/>
      <c r="UXT293" s="334"/>
      <c r="UXU293" s="389"/>
      <c r="UXV293" s="224"/>
      <c r="UXW293" s="224"/>
      <c r="UXX293" s="335"/>
      <c r="UXY293" s="335"/>
      <c r="UXZ293" s="224"/>
      <c r="UYA293" s="389"/>
      <c r="UYB293" s="389"/>
      <c r="UYC293" s="333"/>
      <c r="UYD293" s="334"/>
      <c r="UYE293" s="389"/>
      <c r="UYF293" s="224"/>
      <c r="UYG293" s="224"/>
      <c r="UYH293" s="335"/>
      <c r="UYI293" s="335"/>
      <c r="UYJ293" s="224"/>
      <c r="UYK293" s="389"/>
      <c r="UYL293" s="389"/>
      <c r="UYM293" s="333"/>
      <c r="UYN293" s="334"/>
      <c r="UYO293" s="389"/>
      <c r="UYP293" s="224"/>
      <c r="UYQ293" s="224"/>
      <c r="UYR293" s="335"/>
      <c r="UYS293" s="335"/>
      <c r="UYT293" s="224"/>
      <c r="UYU293" s="389"/>
      <c r="UYV293" s="389"/>
      <c r="UYW293" s="333"/>
      <c r="UYX293" s="334"/>
      <c r="UYY293" s="389"/>
      <c r="UYZ293" s="224"/>
      <c r="UZA293" s="224"/>
      <c r="UZB293" s="335"/>
      <c r="UZC293" s="335"/>
      <c r="UZD293" s="224"/>
      <c r="UZE293" s="389"/>
      <c r="UZF293" s="389"/>
      <c r="UZG293" s="333"/>
      <c r="UZH293" s="334"/>
      <c r="UZI293" s="389"/>
      <c r="UZJ293" s="224"/>
      <c r="UZK293" s="224"/>
      <c r="UZL293" s="335"/>
      <c r="UZM293" s="335"/>
      <c r="UZN293" s="224"/>
      <c r="UZO293" s="389"/>
      <c r="UZP293" s="389"/>
      <c r="UZQ293" s="333"/>
      <c r="UZR293" s="334"/>
      <c r="UZS293" s="389"/>
      <c r="UZT293" s="224"/>
      <c r="UZU293" s="224"/>
      <c r="UZV293" s="335"/>
      <c r="UZW293" s="335"/>
      <c r="UZX293" s="224"/>
      <c r="UZY293" s="389"/>
      <c r="UZZ293" s="389"/>
      <c r="VAA293" s="333"/>
      <c r="VAB293" s="334"/>
      <c r="VAC293" s="389"/>
      <c r="VAD293" s="224"/>
      <c r="VAE293" s="224"/>
      <c r="VAF293" s="335"/>
      <c r="VAG293" s="335"/>
      <c r="VAH293" s="224"/>
      <c r="VAI293" s="389"/>
      <c r="VAJ293" s="389"/>
      <c r="VAK293" s="333"/>
      <c r="VAL293" s="334"/>
      <c r="VAM293" s="389"/>
      <c r="VAN293" s="224"/>
      <c r="VAO293" s="224"/>
      <c r="VAP293" s="335"/>
      <c r="VAQ293" s="335"/>
      <c r="VAR293" s="224"/>
      <c r="VAS293" s="389"/>
      <c r="VAT293" s="389"/>
      <c r="VAU293" s="333"/>
      <c r="VAV293" s="334"/>
      <c r="VAW293" s="389"/>
      <c r="VAX293" s="224"/>
      <c r="VAY293" s="224"/>
      <c r="VAZ293" s="335"/>
      <c r="VBA293" s="335"/>
      <c r="VBB293" s="224"/>
      <c r="VBC293" s="389"/>
      <c r="VBD293" s="389"/>
      <c r="VBE293" s="333"/>
      <c r="VBF293" s="334"/>
      <c r="VBG293" s="389"/>
      <c r="VBH293" s="224"/>
      <c r="VBI293" s="224"/>
      <c r="VBJ293" s="335"/>
      <c r="VBK293" s="335"/>
      <c r="VBL293" s="224"/>
      <c r="VBM293" s="389"/>
      <c r="VBN293" s="389"/>
      <c r="VBO293" s="333"/>
      <c r="VBP293" s="334"/>
      <c r="VBQ293" s="389"/>
      <c r="VBR293" s="224"/>
      <c r="VBS293" s="224"/>
      <c r="VBT293" s="335"/>
      <c r="VBU293" s="335"/>
      <c r="VBV293" s="224"/>
      <c r="VBW293" s="389"/>
      <c r="VBX293" s="389"/>
      <c r="VBY293" s="333"/>
      <c r="VBZ293" s="334"/>
      <c r="VCA293" s="389"/>
      <c r="VCB293" s="224"/>
      <c r="VCC293" s="224"/>
      <c r="VCD293" s="335"/>
      <c r="VCE293" s="335"/>
      <c r="VCF293" s="224"/>
      <c r="VCG293" s="389"/>
      <c r="VCH293" s="389"/>
      <c r="VCI293" s="333"/>
      <c r="VCJ293" s="334"/>
      <c r="VCK293" s="389"/>
      <c r="VCL293" s="224"/>
      <c r="VCM293" s="224"/>
      <c r="VCN293" s="335"/>
      <c r="VCO293" s="335"/>
      <c r="VCP293" s="224"/>
      <c r="VCQ293" s="389"/>
      <c r="VCR293" s="389"/>
      <c r="VCS293" s="333"/>
      <c r="VCT293" s="334"/>
      <c r="VCU293" s="389"/>
      <c r="VCV293" s="224"/>
      <c r="VCW293" s="224"/>
      <c r="VCX293" s="335"/>
      <c r="VCY293" s="335"/>
      <c r="VCZ293" s="224"/>
      <c r="VDA293" s="389"/>
      <c r="VDB293" s="389"/>
      <c r="VDC293" s="333"/>
      <c r="VDD293" s="334"/>
      <c r="VDE293" s="389"/>
      <c r="VDF293" s="224"/>
      <c r="VDG293" s="224"/>
      <c r="VDH293" s="335"/>
      <c r="VDI293" s="335"/>
      <c r="VDJ293" s="224"/>
      <c r="VDK293" s="389"/>
      <c r="VDL293" s="389"/>
      <c r="VDM293" s="333"/>
      <c r="VDN293" s="334"/>
      <c r="VDO293" s="389"/>
      <c r="VDP293" s="224"/>
      <c r="VDQ293" s="224"/>
      <c r="VDR293" s="335"/>
      <c r="VDS293" s="335"/>
      <c r="VDT293" s="224"/>
      <c r="VDU293" s="389"/>
      <c r="VDV293" s="389"/>
      <c r="VDW293" s="333"/>
      <c r="VDX293" s="334"/>
      <c r="VDY293" s="389"/>
      <c r="VDZ293" s="224"/>
      <c r="VEA293" s="224"/>
      <c r="VEB293" s="335"/>
      <c r="VEC293" s="335"/>
      <c r="VED293" s="224"/>
      <c r="VEE293" s="389"/>
      <c r="VEF293" s="389"/>
      <c r="VEG293" s="333"/>
      <c r="VEH293" s="334"/>
      <c r="VEI293" s="389"/>
      <c r="VEJ293" s="224"/>
      <c r="VEK293" s="224"/>
      <c r="VEL293" s="335"/>
      <c r="VEM293" s="335"/>
      <c r="VEN293" s="224"/>
      <c r="VEO293" s="389"/>
      <c r="VEP293" s="389"/>
      <c r="VEQ293" s="333"/>
      <c r="VER293" s="334"/>
      <c r="VES293" s="389"/>
      <c r="VET293" s="224"/>
      <c r="VEU293" s="224"/>
      <c r="VEV293" s="335"/>
      <c r="VEW293" s="335"/>
      <c r="VEX293" s="224"/>
      <c r="VEY293" s="389"/>
      <c r="VEZ293" s="389"/>
      <c r="VFA293" s="333"/>
      <c r="VFB293" s="334"/>
      <c r="VFC293" s="389"/>
      <c r="VFD293" s="224"/>
      <c r="VFE293" s="224"/>
      <c r="VFF293" s="335"/>
      <c r="VFG293" s="335"/>
      <c r="VFH293" s="224"/>
      <c r="VFI293" s="389"/>
      <c r="VFJ293" s="389"/>
      <c r="VFK293" s="333"/>
      <c r="VFL293" s="334"/>
      <c r="VFM293" s="389"/>
      <c r="VFN293" s="224"/>
      <c r="VFO293" s="224"/>
      <c r="VFP293" s="335"/>
      <c r="VFQ293" s="335"/>
      <c r="VFR293" s="224"/>
      <c r="VFS293" s="389"/>
      <c r="VFT293" s="389"/>
      <c r="VFU293" s="333"/>
      <c r="VFV293" s="334"/>
      <c r="VFW293" s="389"/>
      <c r="VFX293" s="224"/>
      <c r="VFY293" s="224"/>
      <c r="VFZ293" s="335"/>
      <c r="VGA293" s="335"/>
      <c r="VGB293" s="224"/>
      <c r="VGC293" s="389"/>
      <c r="VGD293" s="389"/>
      <c r="VGE293" s="333"/>
      <c r="VGF293" s="334"/>
      <c r="VGG293" s="389"/>
      <c r="VGH293" s="224"/>
      <c r="VGI293" s="224"/>
      <c r="VGJ293" s="335"/>
      <c r="VGK293" s="335"/>
      <c r="VGL293" s="224"/>
      <c r="VGM293" s="389"/>
      <c r="VGN293" s="389"/>
      <c r="VGO293" s="333"/>
      <c r="VGP293" s="334"/>
      <c r="VGQ293" s="389"/>
      <c r="VGR293" s="224"/>
      <c r="VGS293" s="224"/>
      <c r="VGT293" s="335"/>
      <c r="VGU293" s="335"/>
      <c r="VGV293" s="224"/>
      <c r="VGW293" s="389"/>
      <c r="VGX293" s="389"/>
      <c r="VGY293" s="333"/>
      <c r="VGZ293" s="334"/>
      <c r="VHA293" s="389"/>
      <c r="VHB293" s="224"/>
      <c r="VHC293" s="224"/>
      <c r="VHD293" s="335"/>
      <c r="VHE293" s="335"/>
      <c r="VHF293" s="224"/>
      <c r="VHG293" s="389"/>
      <c r="VHH293" s="389"/>
      <c r="VHI293" s="333"/>
      <c r="VHJ293" s="334"/>
      <c r="VHK293" s="389"/>
      <c r="VHL293" s="224"/>
      <c r="VHM293" s="224"/>
      <c r="VHN293" s="335"/>
      <c r="VHO293" s="335"/>
      <c r="VHP293" s="224"/>
      <c r="VHQ293" s="389"/>
      <c r="VHR293" s="389"/>
      <c r="VHS293" s="333"/>
      <c r="VHT293" s="334"/>
      <c r="VHU293" s="389"/>
      <c r="VHV293" s="224"/>
      <c r="VHW293" s="224"/>
      <c r="VHX293" s="335"/>
      <c r="VHY293" s="335"/>
      <c r="VHZ293" s="224"/>
      <c r="VIA293" s="389"/>
      <c r="VIB293" s="389"/>
      <c r="VIC293" s="333"/>
      <c r="VID293" s="334"/>
      <c r="VIE293" s="389"/>
      <c r="VIF293" s="224"/>
      <c r="VIG293" s="224"/>
      <c r="VIH293" s="335"/>
      <c r="VII293" s="335"/>
      <c r="VIJ293" s="224"/>
      <c r="VIK293" s="389"/>
      <c r="VIL293" s="389"/>
      <c r="VIM293" s="333"/>
      <c r="VIN293" s="334"/>
      <c r="VIO293" s="389"/>
      <c r="VIP293" s="224"/>
      <c r="VIQ293" s="224"/>
      <c r="VIR293" s="335"/>
      <c r="VIS293" s="335"/>
      <c r="VIT293" s="224"/>
      <c r="VIU293" s="389"/>
      <c r="VIV293" s="389"/>
      <c r="VIW293" s="333"/>
      <c r="VIX293" s="334"/>
      <c r="VIY293" s="389"/>
      <c r="VIZ293" s="224"/>
      <c r="VJA293" s="224"/>
      <c r="VJB293" s="335"/>
      <c r="VJC293" s="335"/>
      <c r="VJD293" s="224"/>
      <c r="VJE293" s="389"/>
      <c r="VJF293" s="389"/>
      <c r="VJG293" s="333"/>
      <c r="VJH293" s="334"/>
      <c r="VJI293" s="389"/>
      <c r="VJJ293" s="224"/>
      <c r="VJK293" s="224"/>
      <c r="VJL293" s="335"/>
      <c r="VJM293" s="335"/>
      <c r="VJN293" s="224"/>
      <c r="VJO293" s="389"/>
      <c r="VJP293" s="389"/>
      <c r="VJQ293" s="333"/>
      <c r="VJR293" s="334"/>
      <c r="VJS293" s="389"/>
      <c r="VJT293" s="224"/>
      <c r="VJU293" s="224"/>
      <c r="VJV293" s="335"/>
      <c r="VJW293" s="335"/>
      <c r="VJX293" s="224"/>
      <c r="VJY293" s="389"/>
      <c r="VJZ293" s="389"/>
      <c r="VKA293" s="333"/>
      <c r="VKB293" s="334"/>
      <c r="VKC293" s="389"/>
      <c r="VKD293" s="224"/>
      <c r="VKE293" s="224"/>
      <c r="VKF293" s="335"/>
      <c r="VKG293" s="335"/>
      <c r="VKH293" s="224"/>
      <c r="VKI293" s="389"/>
      <c r="VKJ293" s="389"/>
      <c r="VKK293" s="333"/>
      <c r="VKL293" s="334"/>
      <c r="VKM293" s="389"/>
      <c r="VKN293" s="224"/>
      <c r="VKO293" s="224"/>
      <c r="VKP293" s="335"/>
      <c r="VKQ293" s="335"/>
      <c r="VKR293" s="224"/>
      <c r="VKS293" s="389"/>
      <c r="VKT293" s="389"/>
      <c r="VKU293" s="333"/>
      <c r="VKV293" s="334"/>
      <c r="VKW293" s="389"/>
      <c r="VKX293" s="224"/>
      <c r="VKY293" s="224"/>
      <c r="VKZ293" s="335"/>
      <c r="VLA293" s="335"/>
      <c r="VLB293" s="224"/>
      <c r="VLC293" s="389"/>
      <c r="VLD293" s="389"/>
      <c r="VLE293" s="333"/>
      <c r="VLF293" s="334"/>
      <c r="VLG293" s="389"/>
      <c r="VLH293" s="224"/>
      <c r="VLI293" s="224"/>
      <c r="VLJ293" s="335"/>
      <c r="VLK293" s="335"/>
      <c r="VLL293" s="224"/>
      <c r="VLM293" s="389"/>
      <c r="VLN293" s="389"/>
      <c r="VLO293" s="333"/>
      <c r="VLP293" s="334"/>
      <c r="VLQ293" s="389"/>
      <c r="VLR293" s="224"/>
      <c r="VLS293" s="224"/>
      <c r="VLT293" s="335"/>
      <c r="VLU293" s="335"/>
      <c r="VLV293" s="224"/>
      <c r="VLW293" s="389"/>
      <c r="VLX293" s="389"/>
      <c r="VLY293" s="333"/>
      <c r="VLZ293" s="334"/>
      <c r="VMA293" s="389"/>
      <c r="VMB293" s="224"/>
      <c r="VMC293" s="224"/>
      <c r="VMD293" s="335"/>
      <c r="VME293" s="335"/>
      <c r="VMF293" s="224"/>
      <c r="VMG293" s="389"/>
      <c r="VMH293" s="389"/>
      <c r="VMI293" s="333"/>
      <c r="VMJ293" s="334"/>
      <c r="VMK293" s="389"/>
      <c r="VML293" s="224"/>
      <c r="VMM293" s="224"/>
      <c r="VMN293" s="335"/>
      <c r="VMO293" s="335"/>
      <c r="VMP293" s="224"/>
      <c r="VMQ293" s="389"/>
      <c r="VMR293" s="389"/>
      <c r="VMS293" s="333"/>
      <c r="VMT293" s="334"/>
      <c r="VMU293" s="389"/>
      <c r="VMV293" s="224"/>
      <c r="VMW293" s="224"/>
      <c r="VMX293" s="335"/>
      <c r="VMY293" s="335"/>
      <c r="VMZ293" s="224"/>
      <c r="VNA293" s="389"/>
      <c r="VNB293" s="389"/>
      <c r="VNC293" s="333"/>
      <c r="VND293" s="334"/>
      <c r="VNE293" s="389"/>
      <c r="VNF293" s="224"/>
      <c r="VNG293" s="224"/>
      <c r="VNH293" s="335"/>
      <c r="VNI293" s="335"/>
      <c r="VNJ293" s="224"/>
      <c r="VNK293" s="389"/>
      <c r="VNL293" s="389"/>
      <c r="VNM293" s="333"/>
      <c r="VNN293" s="334"/>
      <c r="VNO293" s="389"/>
      <c r="VNP293" s="224"/>
      <c r="VNQ293" s="224"/>
      <c r="VNR293" s="335"/>
      <c r="VNS293" s="335"/>
      <c r="VNT293" s="224"/>
      <c r="VNU293" s="389"/>
      <c r="VNV293" s="389"/>
      <c r="VNW293" s="333"/>
      <c r="VNX293" s="334"/>
      <c r="VNY293" s="389"/>
      <c r="VNZ293" s="224"/>
      <c r="VOA293" s="224"/>
      <c r="VOB293" s="335"/>
      <c r="VOC293" s="335"/>
      <c r="VOD293" s="224"/>
      <c r="VOE293" s="389"/>
      <c r="VOF293" s="389"/>
      <c r="VOG293" s="333"/>
      <c r="VOH293" s="334"/>
      <c r="VOI293" s="389"/>
      <c r="VOJ293" s="224"/>
      <c r="VOK293" s="224"/>
      <c r="VOL293" s="335"/>
      <c r="VOM293" s="335"/>
      <c r="VON293" s="224"/>
      <c r="VOO293" s="389"/>
      <c r="VOP293" s="389"/>
      <c r="VOQ293" s="333"/>
      <c r="VOR293" s="334"/>
      <c r="VOS293" s="389"/>
      <c r="VOT293" s="224"/>
      <c r="VOU293" s="224"/>
      <c r="VOV293" s="335"/>
      <c r="VOW293" s="335"/>
      <c r="VOX293" s="224"/>
      <c r="VOY293" s="389"/>
      <c r="VOZ293" s="389"/>
      <c r="VPA293" s="333"/>
      <c r="VPB293" s="334"/>
      <c r="VPC293" s="389"/>
      <c r="VPD293" s="224"/>
      <c r="VPE293" s="224"/>
      <c r="VPF293" s="335"/>
      <c r="VPG293" s="335"/>
      <c r="VPH293" s="224"/>
      <c r="VPI293" s="389"/>
      <c r="VPJ293" s="389"/>
      <c r="VPK293" s="333"/>
      <c r="VPL293" s="334"/>
      <c r="VPM293" s="389"/>
      <c r="VPN293" s="224"/>
      <c r="VPO293" s="224"/>
      <c r="VPP293" s="335"/>
      <c r="VPQ293" s="335"/>
      <c r="VPR293" s="224"/>
      <c r="VPS293" s="389"/>
      <c r="VPT293" s="389"/>
      <c r="VPU293" s="333"/>
      <c r="VPV293" s="334"/>
      <c r="VPW293" s="389"/>
      <c r="VPX293" s="224"/>
      <c r="VPY293" s="224"/>
      <c r="VPZ293" s="335"/>
      <c r="VQA293" s="335"/>
      <c r="VQB293" s="224"/>
      <c r="VQC293" s="389"/>
      <c r="VQD293" s="389"/>
      <c r="VQE293" s="333"/>
      <c r="VQF293" s="334"/>
      <c r="VQG293" s="389"/>
      <c r="VQH293" s="224"/>
      <c r="VQI293" s="224"/>
      <c r="VQJ293" s="335"/>
      <c r="VQK293" s="335"/>
      <c r="VQL293" s="224"/>
      <c r="VQM293" s="389"/>
      <c r="VQN293" s="389"/>
      <c r="VQO293" s="333"/>
      <c r="VQP293" s="334"/>
      <c r="VQQ293" s="389"/>
      <c r="VQR293" s="224"/>
      <c r="VQS293" s="224"/>
      <c r="VQT293" s="335"/>
      <c r="VQU293" s="335"/>
      <c r="VQV293" s="224"/>
      <c r="VQW293" s="389"/>
      <c r="VQX293" s="389"/>
      <c r="VQY293" s="333"/>
      <c r="VQZ293" s="334"/>
      <c r="VRA293" s="389"/>
      <c r="VRB293" s="224"/>
      <c r="VRC293" s="224"/>
      <c r="VRD293" s="335"/>
      <c r="VRE293" s="335"/>
      <c r="VRF293" s="224"/>
      <c r="VRG293" s="389"/>
      <c r="VRH293" s="389"/>
      <c r="VRI293" s="333"/>
      <c r="VRJ293" s="334"/>
      <c r="VRK293" s="389"/>
      <c r="VRL293" s="224"/>
      <c r="VRM293" s="224"/>
      <c r="VRN293" s="335"/>
      <c r="VRO293" s="335"/>
      <c r="VRP293" s="224"/>
      <c r="VRQ293" s="389"/>
      <c r="VRR293" s="389"/>
      <c r="VRS293" s="333"/>
      <c r="VRT293" s="334"/>
      <c r="VRU293" s="389"/>
      <c r="VRV293" s="224"/>
      <c r="VRW293" s="224"/>
      <c r="VRX293" s="335"/>
      <c r="VRY293" s="335"/>
      <c r="VRZ293" s="224"/>
      <c r="VSA293" s="389"/>
      <c r="VSB293" s="389"/>
      <c r="VSC293" s="333"/>
      <c r="VSD293" s="334"/>
      <c r="VSE293" s="389"/>
      <c r="VSF293" s="224"/>
      <c r="VSG293" s="224"/>
      <c r="VSH293" s="335"/>
      <c r="VSI293" s="335"/>
      <c r="VSJ293" s="224"/>
      <c r="VSK293" s="389"/>
      <c r="VSL293" s="389"/>
      <c r="VSM293" s="333"/>
      <c r="VSN293" s="334"/>
      <c r="VSO293" s="389"/>
      <c r="VSP293" s="224"/>
      <c r="VSQ293" s="224"/>
      <c r="VSR293" s="335"/>
      <c r="VSS293" s="335"/>
      <c r="VST293" s="224"/>
      <c r="VSU293" s="389"/>
      <c r="VSV293" s="389"/>
      <c r="VSW293" s="333"/>
      <c r="VSX293" s="334"/>
      <c r="VSY293" s="389"/>
      <c r="VSZ293" s="224"/>
      <c r="VTA293" s="224"/>
      <c r="VTB293" s="335"/>
      <c r="VTC293" s="335"/>
      <c r="VTD293" s="224"/>
      <c r="VTE293" s="389"/>
      <c r="VTF293" s="389"/>
      <c r="VTG293" s="333"/>
      <c r="VTH293" s="334"/>
      <c r="VTI293" s="389"/>
      <c r="VTJ293" s="224"/>
      <c r="VTK293" s="224"/>
      <c r="VTL293" s="335"/>
      <c r="VTM293" s="335"/>
      <c r="VTN293" s="224"/>
      <c r="VTO293" s="389"/>
      <c r="VTP293" s="389"/>
      <c r="VTQ293" s="333"/>
      <c r="VTR293" s="334"/>
      <c r="VTS293" s="389"/>
      <c r="VTT293" s="224"/>
      <c r="VTU293" s="224"/>
      <c r="VTV293" s="335"/>
      <c r="VTW293" s="335"/>
      <c r="VTX293" s="224"/>
      <c r="VTY293" s="389"/>
      <c r="VTZ293" s="389"/>
      <c r="VUA293" s="333"/>
      <c r="VUB293" s="334"/>
      <c r="VUC293" s="389"/>
      <c r="VUD293" s="224"/>
      <c r="VUE293" s="224"/>
      <c r="VUF293" s="335"/>
      <c r="VUG293" s="335"/>
      <c r="VUH293" s="224"/>
      <c r="VUI293" s="389"/>
      <c r="VUJ293" s="389"/>
      <c r="VUK293" s="333"/>
      <c r="VUL293" s="334"/>
      <c r="VUM293" s="389"/>
      <c r="VUN293" s="224"/>
      <c r="VUO293" s="224"/>
      <c r="VUP293" s="335"/>
      <c r="VUQ293" s="335"/>
      <c r="VUR293" s="224"/>
      <c r="VUS293" s="389"/>
      <c r="VUT293" s="389"/>
      <c r="VUU293" s="333"/>
      <c r="VUV293" s="334"/>
      <c r="VUW293" s="389"/>
      <c r="VUX293" s="224"/>
      <c r="VUY293" s="224"/>
      <c r="VUZ293" s="335"/>
      <c r="VVA293" s="335"/>
      <c r="VVB293" s="224"/>
      <c r="VVC293" s="389"/>
      <c r="VVD293" s="389"/>
      <c r="VVE293" s="333"/>
      <c r="VVF293" s="334"/>
      <c r="VVG293" s="389"/>
      <c r="VVH293" s="224"/>
      <c r="VVI293" s="224"/>
      <c r="VVJ293" s="335"/>
      <c r="VVK293" s="335"/>
      <c r="VVL293" s="224"/>
      <c r="VVM293" s="389"/>
      <c r="VVN293" s="389"/>
      <c r="VVO293" s="333"/>
      <c r="VVP293" s="334"/>
      <c r="VVQ293" s="389"/>
      <c r="VVR293" s="224"/>
      <c r="VVS293" s="224"/>
      <c r="VVT293" s="335"/>
      <c r="VVU293" s="335"/>
      <c r="VVV293" s="224"/>
      <c r="VVW293" s="389"/>
      <c r="VVX293" s="389"/>
      <c r="VVY293" s="333"/>
      <c r="VVZ293" s="334"/>
      <c r="VWA293" s="389"/>
      <c r="VWB293" s="224"/>
      <c r="VWC293" s="224"/>
      <c r="VWD293" s="335"/>
      <c r="VWE293" s="335"/>
      <c r="VWF293" s="224"/>
      <c r="VWG293" s="389"/>
      <c r="VWH293" s="389"/>
      <c r="VWI293" s="333"/>
      <c r="VWJ293" s="334"/>
      <c r="VWK293" s="389"/>
      <c r="VWL293" s="224"/>
      <c r="VWM293" s="224"/>
      <c r="VWN293" s="335"/>
      <c r="VWO293" s="335"/>
      <c r="VWP293" s="224"/>
      <c r="VWQ293" s="389"/>
      <c r="VWR293" s="389"/>
      <c r="VWS293" s="333"/>
      <c r="VWT293" s="334"/>
      <c r="VWU293" s="389"/>
      <c r="VWV293" s="224"/>
      <c r="VWW293" s="224"/>
      <c r="VWX293" s="335"/>
      <c r="VWY293" s="335"/>
      <c r="VWZ293" s="224"/>
      <c r="VXA293" s="389"/>
      <c r="VXB293" s="389"/>
      <c r="VXC293" s="333"/>
      <c r="VXD293" s="334"/>
      <c r="VXE293" s="389"/>
      <c r="VXF293" s="224"/>
      <c r="VXG293" s="224"/>
      <c r="VXH293" s="335"/>
      <c r="VXI293" s="335"/>
      <c r="VXJ293" s="224"/>
      <c r="VXK293" s="389"/>
      <c r="VXL293" s="389"/>
      <c r="VXM293" s="333"/>
      <c r="VXN293" s="334"/>
      <c r="VXO293" s="389"/>
      <c r="VXP293" s="224"/>
      <c r="VXQ293" s="224"/>
      <c r="VXR293" s="335"/>
      <c r="VXS293" s="335"/>
      <c r="VXT293" s="224"/>
      <c r="VXU293" s="389"/>
      <c r="VXV293" s="389"/>
      <c r="VXW293" s="333"/>
      <c r="VXX293" s="334"/>
      <c r="VXY293" s="389"/>
      <c r="VXZ293" s="224"/>
      <c r="VYA293" s="224"/>
      <c r="VYB293" s="335"/>
      <c r="VYC293" s="335"/>
      <c r="VYD293" s="224"/>
      <c r="VYE293" s="389"/>
      <c r="VYF293" s="389"/>
      <c r="VYG293" s="333"/>
      <c r="VYH293" s="334"/>
      <c r="VYI293" s="389"/>
      <c r="VYJ293" s="224"/>
      <c r="VYK293" s="224"/>
      <c r="VYL293" s="335"/>
      <c r="VYM293" s="335"/>
      <c r="VYN293" s="224"/>
      <c r="VYO293" s="389"/>
      <c r="VYP293" s="389"/>
      <c r="VYQ293" s="333"/>
      <c r="VYR293" s="334"/>
      <c r="VYS293" s="389"/>
      <c r="VYT293" s="224"/>
      <c r="VYU293" s="224"/>
      <c r="VYV293" s="335"/>
      <c r="VYW293" s="335"/>
      <c r="VYX293" s="224"/>
      <c r="VYY293" s="389"/>
      <c r="VYZ293" s="389"/>
      <c r="VZA293" s="333"/>
      <c r="VZB293" s="334"/>
      <c r="VZC293" s="389"/>
      <c r="VZD293" s="224"/>
      <c r="VZE293" s="224"/>
      <c r="VZF293" s="335"/>
      <c r="VZG293" s="335"/>
      <c r="VZH293" s="224"/>
      <c r="VZI293" s="389"/>
      <c r="VZJ293" s="389"/>
      <c r="VZK293" s="333"/>
      <c r="VZL293" s="334"/>
      <c r="VZM293" s="389"/>
      <c r="VZN293" s="224"/>
      <c r="VZO293" s="224"/>
      <c r="VZP293" s="335"/>
      <c r="VZQ293" s="335"/>
      <c r="VZR293" s="224"/>
      <c r="VZS293" s="389"/>
      <c r="VZT293" s="389"/>
      <c r="VZU293" s="333"/>
      <c r="VZV293" s="334"/>
      <c r="VZW293" s="389"/>
      <c r="VZX293" s="224"/>
      <c r="VZY293" s="224"/>
      <c r="VZZ293" s="335"/>
      <c r="WAA293" s="335"/>
      <c r="WAB293" s="224"/>
      <c r="WAC293" s="389"/>
      <c r="WAD293" s="389"/>
      <c r="WAE293" s="333"/>
      <c r="WAF293" s="334"/>
      <c r="WAG293" s="389"/>
      <c r="WAH293" s="224"/>
      <c r="WAI293" s="224"/>
      <c r="WAJ293" s="335"/>
      <c r="WAK293" s="335"/>
      <c r="WAL293" s="224"/>
      <c r="WAM293" s="389"/>
      <c r="WAN293" s="389"/>
      <c r="WAO293" s="333"/>
      <c r="WAP293" s="334"/>
      <c r="WAQ293" s="389"/>
      <c r="WAR293" s="224"/>
      <c r="WAS293" s="224"/>
      <c r="WAT293" s="335"/>
      <c r="WAU293" s="335"/>
      <c r="WAV293" s="224"/>
      <c r="WAW293" s="389"/>
      <c r="WAX293" s="389"/>
      <c r="WAY293" s="333"/>
      <c r="WAZ293" s="334"/>
      <c r="WBA293" s="389"/>
      <c r="WBB293" s="224"/>
      <c r="WBC293" s="224"/>
      <c r="WBD293" s="335"/>
      <c r="WBE293" s="335"/>
      <c r="WBF293" s="224"/>
      <c r="WBG293" s="389"/>
      <c r="WBH293" s="389"/>
      <c r="WBI293" s="333"/>
      <c r="WBJ293" s="334"/>
      <c r="WBK293" s="389"/>
      <c r="WBL293" s="224"/>
      <c r="WBM293" s="224"/>
      <c r="WBN293" s="335"/>
      <c r="WBO293" s="335"/>
      <c r="WBP293" s="224"/>
      <c r="WBQ293" s="389"/>
      <c r="WBR293" s="389"/>
      <c r="WBS293" s="333"/>
      <c r="WBT293" s="334"/>
      <c r="WBU293" s="389"/>
      <c r="WBV293" s="224"/>
      <c r="WBW293" s="224"/>
      <c r="WBX293" s="335"/>
      <c r="WBY293" s="335"/>
      <c r="WBZ293" s="224"/>
      <c r="WCA293" s="389"/>
      <c r="WCB293" s="389"/>
      <c r="WCC293" s="333"/>
      <c r="WCD293" s="334"/>
      <c r="WCE293" s="389"/>
      <c r="WCF293" s="224"/>
      <c r="WCG293" s="224"/>
      <c r="WCH293" s="335"/>
      <c r="WCI293" s="335"/>
      <c r="WCJ293" s="224"/>
      <c r="WCK293" s="389"/>
      <c r="WCL293" s="389"/>
      <c r="WCM293" s="333"/>
      <c r="WCN293" s="334"/>
      <c r="WCO293" s="389"/>
      <c r="WCP293" s="224"/>
      <c r="WCQ293" s="224"/>
      <c r="WCR293" s="335"/>
      <c r="WCS293" s="335"/>
      <c r="WCT293" s="224"/>
      <c r="WCU293" s="389"/>
      <c r="WCV293" s="389"/>
      <c r="WCW293" s="333"/>
      <c r="WCX293" s="334"/>
      <c r="WCY293" s="389"/>
      <c r="WCZ293" s="224"/>
      <c r="WDA293" s="224"/>
      <c r="WDB293" s="335"/>
      <c r="WDC293" s="335"/>
      <c r="WDD293" s="224"/>
      <c r="WDE293" s="389"/>
      <c r="WDF293" s="389"/>
      <c r="WDG293" s="333"/>
      <c r="WDH293" s="334"/>
      <c r="WDI293" s="389"/>
      <c r="WDJ293" s="224"/>
      <c r="WDK293" s="224"/>
      <c r="WDL293" s="335"/>
      <c r="WDM293" s="335"/>
      <c r="WDN293" s="224"/>
      <c r="WDO293" s="389"/>
      <c r="WDP293" s="389"/>
      <c r="WDQ293" s="333"/>
      <c r="WDR293" s="334"/>
      <c r="WDS293" s="389"/>
      <c r="WDT293" s="224"/>
      <c r="WDU293" s="224"/>
      <c r="WDV293" s="335"/>
      <c r="WDW293" s="335"/>
      <c r="WDX293" s="224"/>
      <c r="WDY293" s="389"/>
      <c r="WDZ293" s="389"/>
      <c r="WEA293" s="333"/>
      <c r="WEB293" s="334"/>
      <c r="WEC293" s="389"/>
      <c r="WED293" s="224"/>
      <c r="WEE293" s="224"/>
      <c r="WEF293" s="335"/>
      <c r="WEG293" s="335"/>
      <c r="WEH293" s="224"/>
      <c r="WEI293" s="389"/>
      <c r="WEJ293" s="389"/>
      <c r="WEK293" s="333"/>
      <c r="WEL293" s="334"/>
      <c r="WEM293" s="389"/>
      <c r="WEN293" s="224"/>
      <c r="WEO293" s="224"/>
      <c r="WEP293" s="335"/>
      <c r="WEQ293" s="335"/>
      <c r="WER293" s="224"/>
      <c r="WES293" s="389"/>
      <c r="WET293" s="389"/>
      <c r="WEU293" s="333"/>
      <c r="WEV293" s="334"/>
      <c r="WEW293" s="389"/>
      <c r="WEX293" s="224"/>
      <c r="WEY293" s="224"/>
      <c r="WEZ293" s="335"/>
      <c r="WFA293" s="335"/>
      <c r="WFB293" s="224"/>
      <c r="WFC293" s="389"/>
      <c r="WFD293" s="389"/>
      <c r="WFE293" s="333"/>
      <c r="WFF293" s="334"/>
      <c r="WFG293" s="389"/>
      <c r="WFH293" s="224"/>
      <c r="WFI293" s="224"/>
      <c r="WFJ293" s="335"/>
      <c r="WFK293" s="335"/>
      <c r="WFL293" s="224"/>
      <c r="WFM293" s="389"/>
      <c r="WFN293" s="389"/>
      <c r="WFO293" s="333"/>
      <c r="WFP293" s="334"/>
      <c r="WFQ293" s="389"/>
      <c r="WFR293" s="224"/>
      <c r="WFS293" s="224"/>
      <c r="WFT293" s="335"/>
      <c r="WFU293" s="335"/>
      <c r="WFV293" s="224"/>
      <c r="WFW293" s="389"/>
      <c r="WFX293" s="389"/>
      <c r="WFY293" s="333"/>
      <c r="WFZ293" s="334"/>
      <c r="WGA293" s="389"/>
      <c r="WGB293" s="224"/>
      <c r="WGC293" s="224"/>
      <c r="WGD293" s="335"/>
      <c r="WGE293" s="335"/>
      <c r="WGF293" s="224"/>
      <c r="WGG293" s="389"/>
      <c r="WGH293" s="389"/>
      <c r="WGI293" s="333"/>
      <c r="WGJ293" s="334"/>
      <c r="WGK293" s="389"/>
      <c r="WGL293" s="224"/>
      <c r="WGM293" s="224"/>
      <c r="WGN293" s="335"/>
      <c r="WGO293" s="335"/>
      <c r="WGP293" s="224"/>
      <c r="WGQ293" s="389"/>
      <c r="WGR293" s="389"/>
      <c r="WGS293" s="333"/>
      <c r="WGT293" s="334"/>
      <c r="WGU293" s="389"/>
      <c r="WGV293" s="224"/>
      <c r="WGW293" s="224"/>
      <c r="WGX293" s="335"/>
      <c r="WGY293" s="335"/>
      <c r="WGZ293" s="224"/>
      <c r="WHA293" s="389"/>
      <c r="WHB293" s="389"/>
      <c r="WHC293" s="333"/>
      <c r="WHD293" s="334"/>
      <c r="WHE293" s="389"/>
      <c r="WHF293" s="224"/>
      <c r="WHG293" s="224"/>
      <c r="WHH293" s="335"/>
      <c r="WHI293" s="335"/>
      <c r="WHJ293" s="224"/>
      <c r="WHK293" s="389"/>
      <c r="WHL293" s="389"/>
      <c r="WHM293" s="333"/>
      <c r="WHN293" s="334"/>
      <c r="WHO293" s="389"/>
      <c r="WHP293" s="224"/>
      <c r="WHQ293" s="224"/>
      <c r="WHR293" s="335"/>
      <c r="WHS293" s="335"/>
      <c r="WHT293" s="224"/>
      <c r="WHU293" s="389"/>
      <c r="WHV293" s="389"/>
      <c r="WHW293" s="333"/>
      <c r="WHX293" s="334"/>
      <c r="WHY293" s="389"/>
      <c r="WHZ293" s="224"/>
      <c r="WIA293" s="224"/>
      <c r="WIB293" s="335"/>
      <c r="WIC293" s="335"/>
      <c r="WID293" s="224"/>
      <c r="WIE293" s="389"/>
      <c r="WIF293" s="389"/>
      <c r="WIG293" s="333"/>
      <c r="WIH293" s="334"/>
      <c r="WII293" s="389"/>
      <c r="WIJ293" s="224"/>
      <c r="WIK293" s="224"/>
      <c r="WIL293" s="335"/>
      <c r="WIM293" s="335"/>
      <c r="WIN293" s="224"/>
      <c r="WIO293" s="389"/>
      <c r="WIP293" s="389"/>
      <c r="WIQ293" s="333"/>
      <c r="WIR293" s="334"/>
      <c r="WIS293" s="389"/>
      <c r="WIT293" s="224"/>
      <c r="WIU293" s="224"/>
      <c r="WIV293" s="335"/>
      <c r="WIW293" s="335"/>
      <c r="WIX293" s="224"/>
      <c r="WIY293" s="389"/>
      <c r="WIZ293" s="389"/>
      <c r="WJA293" s="333"/>
      <c r="WJB293" s="334"/>
      <c r="WJC293" s="389"/>
      <c r="WJD293" s="224"/>
      <c r="WJE293" s="224"/>
      <c r="WJF293" s="335"/>
      <c r="WJG293" s="335"/>
      <c r="WJH293" s="224"/>
      <c r="WJI293" s="389"/>
      <c r="WJJ293" s="389"/>
      <c r="WJK293" s="333"/>
      <c r="WJL293" s="334"/>
      <c r="WJM293" s="389"/>
      <c r="WJN293" s="224"/>
      <c r="WJO293" s="224"/>
      <c r="WJP293" s="335"/>
      <c r="WJQ293" s="335"/>
      <c r="WJR293" s="224"/>
      <c r="WJS293" s="389"/>
      <c r="WJT293" s="389"/>
      <c r="WJU293" s="333"/>
      <c r="WJV293" s="334"/>
      <c r="WJW293" s="389"/>
      <c r="WJX293" s="224"/>
      <c r="WJY293" s="224"/>
      <c r="WJZ293" s="335"/>
      <c r="WKA293" s="335"/>
      <c r="WKB293" s="224"/>
      <c r="WKC293" s="389"/>
      <c r="WKD293" s="389"/>
      <c r="WKE293" s="333"/>
      <c r="WKF293" s="334"/>
      <c r="WKG293" s="389"/>
      <c r="WKH293" s="224"/>
      <c r="WKI293" s="224"/>
      <c r="WKJ293" s="335"/>
      <c r="WKK293" s="335"/>
      <c r="WKL293" s="224"/>
      <c r="WKM293" s="389"/>
      <c r="WKN293" s="389"/>
      <c r="WKO293" s="333"/>
      <c r="WKP293" s="334"/>
      <c r="WKQ293" s="389"/>
      <c r="WKR293" s="224"/>
      <c r="WKS293" s="224"/>
      <c r="WKT293" s="335"/>
      <c r="WKU293" s="335"/>
      <c r="WKV293" s="224"/>
      <c r="WKW293" s="389"/>
      <c r="WKX293" s="389"/>
      <c r="WKY293" s="333"/>
      <c r="WKZ293" s="334"/>
      <c r="WLA293" s="389"/>
      <c r="WLB293" s="224"/>
      <c r="WLC293" s="224"/>
      <c r="WLD293" s="335"/>
      <c r="WLE293" s="335"/>
      <c r="WLF293" s="224"/>
      <c r="WLG293" s="389"/>
      <c r="WLH293" s="389"/>
      <c r="WLI293" s="333"/>
      <c r="WLJ293" s="334"/>
      <c r="WLK293" s="389"/>
      <c r="WLL293" s="224"/>
      <c r="WLM293" s="224"/>
      <c r="WLN293" s="335"/>
      <c r="WLO293" s="335"/>
      <c r="WLP293" s="224"/>
      <c r="WLQ293" s="389"/>
      <c r="WLR293" s="389"/>
      <c r="WLS293" s="333"/>
      <c r="WLT293" s="334"/>
      <c r="WLU293" s="389"/>
      <c r="WLV293" s="224"/>
      <c r="WLW293" s="224"/>
      <c r="WLX293" s="335"/>
      <c r="WLY293" s="335"/>
      <c r="WLZ293" s="224"/>
      <c r="WMA293" s="389"/>
      <c r="WMB293" s="389"/>
      <c r="WMC293" s="333"/>
      <c r="WMD293" s="334"/>
      <c r="WME293" s="389"/>
      <c r="WMF293" s="224"/>
      <c r="WMG293" s="224"/>
      <c r="WMH293" s="335"/>
      <c r="WMI293" s="335"/>
      <c r="WMJ293" s="224"/>
      <c r="WMK293" s="389"/>
      <c r="WML293" s="389"/>
      <c r="WMM293" s="333"/>
      <c r="WMN293" s="334"/>
      <c r="WMO293" s="389"/>
      <c r="WMP293" s="224"/>
      <c r="WMQ293" s="224"/>
      <c r="WMR293" s="335"/>
      <c r="WMS293" s="335"/>
      <c r="WMT293" s="224"/>
      <c r="WMU293" s="389"/>
      <c r="WMV293" s="389"/>
      <c r="WMW293" s="333"/>
      <c r="WMX293" s="334"/>
      <c r="WMY293" s="389"/>
      <c r="WMZ293" s="224"/>
      <c r="WNA293" s="224"/>
      <c r="WNB293" s="335"/>
      <c r="WNC293" s="335"/>
      <c r="WND293" s="224"/>
      <c r="WNE293" s="389"/>
      <c r="WNF293" s="389"/>
      <c r="WNG293" s="333"/>
      <c r="WNH293" s="334"/>
      <c r="WNI293" s="389"/>
      <c r="WNJ293" s="224"/>
      <c r="WNK293" s="224"/>
      <c r="WNL293" s="335"/>
      <c r="WNM293" s="335"/>
      <c r="WNN293" s="224"/>
      <c r="WNO293" s="389"/>
      <c r="WNP293" s="389"/>
      <c r="WNQ293" s="333"/>
      <c r="WNR293" s="334"/>
      <c r="WNS293" s="389"/>
      <c r="WNT293" s="224"/>
      <c r="WNU293" s="224"/>
      <c r="WNV293" s="335"/>
      <c r="WNW293" s="335"/>
      <c r="WNX293" s="224"/>
      <c r="WNY293" s="389"/>
      <c r="WNZ293" s="389"/>
      <c r="WOA293" s="333"/>
      <c r="WOB293" s="334"/>
      <c r="WOC293" s="389"/>
      <c r="WOD293" s="224"/>
      <c r="WOE293" s="224"/>
      <c r="WOF293" s="335"/>
      <c r="WOG293" s="335"/>
      <c r="WOH293" s="224"/>
      <c r="WOI293" s="389"/>
      <c r="WOJ293" s="389"/>
      <c r="WOK293" s="333"/>
      <c r="WOL293" s="334"/>
      <c r="WOM293" s="389"/>
      <c r="WON293" s="224"/>
      <c r="WOO293" s="224"/>
      <c r="WOP293" s="335"/>
      <c r="WOQ293" s="335"/>
      <c r="WOR293" s="224"/>
      <c r="WOS293" s="389"/>
      <c r="WOT293" s="389"/>
      <c r="WOU293" s="333"/>
      <c r="WOV293" s="334"/>
      <c r="WOW293" s="389"/>
      <c r="WOX293" s="224"/>
      <c r="WOY293" s="224"/>
      <c r="WOZ293" s="335"/>
      <c r="WPA293" s="335"/>
      <c r="WPB293" s="224"/>
      <c r="WPC293" s="389"/>
      <c r="WPD293" s="389"/>
      <c r="WPE293" s="333"/>
      <c r="WPF293" s="334"/>
      <c r="WPG293" s="389"/>
      <c r="WPH293" s="224"/>
      <c r="WPI293" s="224"/>
      <c r="WPJ293" s="335"/>
      <c r="WPK293" s="335"/>
      <c r="WPL293" s="224"/>
      <c r="WPM293" s="389"/>
      <c r="WPN293" s="389"/>
      <c r="WPO293" s="333"/>
      <c r="WPP293" s="334"/>
      <c r="WPQ293" s="389"/>
      <c r="WPR293" s="224"/>
      <c r="WPS293" s="224"/>
      <c r="WPT293" s="335"/>
      <c r="WPU293" s="335"/>
      <c r="WPV293" s="224"/>
      <c r="WPW293" s="389"/>
      <c r="WPX293" s="389"/>
      <c r="WPY293" s="333"/>
      <c r="WPZ293" s="334"/>
      <c r="WQA293" s="389"/>
      <c r="WQB293" s="224"/>
      <c r="WQC293" s="224"/>
      <c r="WQD293" s="335"/>
      <c r="WQE293" s="335"/>
      <c r="WQF293" s="224"/>
      <c r="WQG293" s="389"/>
      <c r="WQH293" s="389"/>
      <c r="WQI293" s="333"/>
      <c r="WQJ293" s="334"/>
      <c r="WQK293" s="389"/>
      <c r="WQL293" s="224"/>
      <c r="WQM293" s="224"/>
      <c r="WQN293" s="335"/>
      <c r="WQO293" s="335"/>
      <c r="WQP293" s="224"/>
      <c r="WQQ293" s="389"/>
      <c r="WQR293" s="389"/>
      <c r="WQS293" s="333"/>
      <c r="WQT293" s="334"/>
      <c r="WQU293" s="389"/>
      <c r="WQV293" s="224"/>
      <c r="WQW293" s="224"/>
      <c r="WQX293" s="335"/>
      <c r="WQY293" s="335"/>
      <c r="WQZ293" s="224"/>
      <c r="WRA293" s="389"/>
      <c r="WRB293" s="389"/>
      <c r="WRC293" s="333"/>
      <c r="WRD293" s="334"/>
      <c r="WRE293" s="389"/>
      <c r="WRF293" s="224"/>
      <c r="WRG293" s="224"/>
      <c r="WRH293" s="335"/>
      <c r="WRI293" s="335"/>
      <c r="WRJ293" s="224"/>
      <c r="WRK293" s="389"/>
      <c r="WRL293" s="389"/>
      <c r="WRM293" s="333"/>
      <c r="WRN293" s="334"/>
      <c r="WRO293" s="389"/>
      <c r="WRP293" s="224"/>
      <c r="WRQ293" s="224"/>
      <c r="WRR293" s="335"/>
      <c r="WRS293" s="335"/>
      <c r="WRT293" s="224"/>
      <c r="WRU293" s="389"/>
      <c r="WRV293" s="389"/>
      <c r="WRW293" s="333"/>
      <c r="WRX293" s="334"/>
      <c r="WRY293" s="389"/>
      <c r="WRZ293" s="224"/>
      <c r="WSA293" s="224"/>
      <c r="WSB293" s="335"/>
      <c r="WSC293" s="335"/>
      <c r="WSD293" s="224"/>
      <c r="WSE293" s="389"/>
      <c r="WSF293" s="389"/>
      <c r="WSG293" s="333"/>
      <c r="WSH293" s="334"/>
      <c r="WSI293" s="389"/>
      <c r="WSJ293" s="224"/>
      <c r="WSK293" s="224"/>
      <c r="WSL293" s="335"/>
      <c r="WSM293" s="335"/>
      <c r="WSN293" s="224"/>
      <c r="WSO293" s="389"/>
      <c r="WSP293" s="389"/>
      <c r="WSQ293" s="333"/>
      <c r="WSR293" s="334"/>
      <c r="WSS293" s="389"/>
      <c r="WST293" s="224"/>
      <c r="WSU293" s="224"/>
      <c r="WSV293" s="335"/>
      <c r="WSW293" s="335"/>
      <c r="WSX293" s="224"/>
      <c r="WSY293" s="389"/>
      <c r="WSZ293" s="389"/>
      <c r="WTA293" s="333"/>
      <c r="WTB293" s="334"/>
      <c r="WTC293" s="389"/>
      <c r="WTD293" s="224"/>
      <c r="WTE293" s="224"/>
      <c r="WTF293" s="335"/>
      <c r="WTG293" s="335"/>
      <c r="WTH293" s="224"/>
      <c r="WTI293" s="389"/>
      <c r="WTJ293" s="389"/>
      <c r="WTK293" s="333"/>
      <c r="WTL293" s="334"/>
      <c r="WTM293" s="389"/>
      <c r="WTN293" s="224"/>
      <c r="WTO293" s="224"/>
      <c r="WTP293" s="335"/>
      <c r="WTQ293" s="335"/>
      <c r="WTR293" s="224"/>
      <c r="WTS293" s="389"/>
      <c r="WTT293" s="389"/>
      <c r="WTU293" s="333"/>
      <c r="WTV293" s="334"/>
      <c r="WTW293" s="389"/>
      <c r="WTX293" s="224"/>
      <c r="WTY293" s="224"/>
      <c r="WTZ293" s="335"/>
      <c r="WUA293" s="335"/>
      <c r="WUB293" s="224"/>
      <c r="WUC293" s="389"/>
      <c r="WUD293" s="389"/>
      <c r="WUE293" s="333"/>
      <c r="WUF293" s="334"/>
      <c r="WUG293" s="389"/>
      <c r="WUH293" s="224"/>
      <c r="WUI293" s="224"/>
      <c r="WUJ293" s="335"/>
      <c r="WUK293" s="335"/>
      <c r="WUL293" s="224"/>
      <c r="WUM293" s="389"/>
      <c r="WUN293" s="389"/>
      <c r="WUO293" s="333"/>
      <c r="WUP293" s="334"/>
      <c r="WUQ293" s="389"/>
      <c r="WUR293" s="224"/>
      <c r="WUS293" s="224"/>
      <c r="WUT293" s="335"/>
      <c r="WUU293" s="335"/>
      <c r="WUV293" s="224"/>
      <c r="WUW293" s="389"/>
      <c r="WUX293" s="389"/>
      <c r="WUY293" s="333"/>
      <c r="WUZ293" s="334"/>
      <c r="WVA293" s="389"/>
      <c r="WVB293" s="224"/>
      <c r="WVC293" s="224"/>
      <c r="WVD293" s="335"/>
      <c r="WVE293" s="335"/>
      <c r="WVF293" s="224"/>
      <c r="WVG293" s="389"/>
      <c r="WVH293" s="389"/>
      <c r="WVI293" s="333"/>
      <c r="WVJ293" s="334"/>
      <c r="WVK293" s="389"/>
      <c r="WVL293" s="224"/>
      <c r="WVM293" s="224"/>
      <c r="WVN293" s="335"/>
      <c r="WVO293" s="335"/>
      <c r="WVP293" s="224"/>
      <c r="WVQ293" s="389"/>
      <c r="WVR293" s="389"/>
      <c r="WVS293" s="333"/>
      <c r="WVT293" s="334"/>
      <c r="WVU293" s="389"/>
      <c r="WVV293" s="224"/>
      <c r="WVW293" s="224"/>
      <c r="WVX293" s="335"/>
      <c r="WVY293" s="335"/>
      <c r="WVZ293" s="224"/>
      <c r="WWA293" s="389"/>
      <c r="WWB293" s="389"/>
      <c r="WWC293" s="333"/>
      <c r="WWD293" s="334"/>
      <c r="WWE293" s="389"/>
      <c r="WWF293" s="224"/>
      <c r="WWG293" s="224"/>
      <c r="WWH293" s="335"/>
      <c r="WWI293" s="335"/>
      <c r="WWJ293" s="224"/>
      <c r="WWK293" s="389"/>
      <c r="WWL293" s="389"/>
      <c r="WWM293" s="333"/>
      <c r="WWN293" s="334"/>
      <c r="WWO293" s="389"/>
      <c r="WWP293" s="224"/>
      <c r="WWQ293" s="224"/>
      <c r="WWR293" s="335"/>
      <c r="WWS293" s="335"/>
      <c r="WWT293" s="224"/>
      <c r="WWU293" s="389"/>
      <c r="WWV293" s="389"/>
      <c r="WWW293" s="333"/>
      <c r="WWX293" s="334"/>
      <c r="WWY293" s="389"/>
      <c r="WWZ293" s="224"/>
      <c r="WXA293" s="224"/>
      <c r="WXB293" s="335"/>
      <c r="WXC293" s="335"/>
      <c r="WXD293" s="224"/>
      <c r="WXE293" s="389"/>
      <c r="WXF293" s="389"/>
      <c r="WXG293" s="333"/>
      <c r="WXH293" s="334"/>
      <c r="WXI293" s="389"/>
      <c r="WXJ293" s="224"/>
      <c r="WXK293" s="224"/>
      <c r="WXL293" s="335"/>
      <c r="WXM293" s="335"/>
      <c r="WXN293" s="224"/>
      <c r="WXO293" s="389"/>
      <c r="WXP293" s="389"/>
      <c r="WXQ293" s="333"/>
      <c r="WXR293" s="334"/>
      <c r="WXS293" s="389"/>
      <c r="WXT293" s="224"/>
      <c r="WXU293" s="224"/>
      <c r="WXV293" s="335"/>
      <c r="WXW293" s="335"/>
      <c r="WXX293" s="224"/>
      <c r="WXY293" s="389"/>
      <c r="WXZ293" s="389"/>
      <c r="WYA293" s="333"/>
      <c r="WYB293" s="334"/>
      <c r="WYC293" s="389"/>
      <c r="WYD293" s="224"/>
      <c r="WYE293" s="224"/>
      <c r="WYF293" s="335"/>
      <c r="WYG293" s="335"/>
      <c r="WYH293" s="224"/>
      <c r="WYI293" s="389"/>
      <c r="WYJ293" s="389"/>
      <c r="WYK293" s="333"/>
      <c r="WYL293" s="334"/>
      <c r="WYM293" s="389"/>
      <c r="WYN293" s="224"/>
      <c r="WYO293" s="224"/>
      <c r="WYP293" s="335"/>
      <c r="WYQ293" s="335"/>
      <c r="WYR293" s="224"/>
      <c r="WYS293" s="389"/>
      <c r="WYT293" s="389"/>
      <c r="WYU293" s="333"/>
      <c r="WYV293" s="334"/>
      <c r="WYW293" s="389"/>
      <c r="WYX293" s="224"/>
      <c r="WYY293" s="224"/>
      <c r="WYZ293" s="335"/>
      <c r="WZA293" s="335"/>
      <c r="WZB293" s="224"/>
      <c r="WZC293" s="389"/>
      <c r="WZD293" s="389"/>
      <c r="WZE293" s="333"/>
      <c r="WZF293" s="334"/>
      <c r="WZG293" s="389"/>
      <c r="WZH293" s="224"/>
      <c r="WZI293" s="224"/>
      <c r="WZJ293" s="335"/>
      <c r="WZK293" s="335"/>
      <c r="WZL293" s="224"/>
      <c r="WZM293" s="389"/>
      <c r="WZN293" s="389"/>
      <c r="WZO293" s="333"/>
      <c r="WZP293" s="334"/>
      <c r="WZQ293" s="389"/>
      <c r="WZR293" s="224"/>
      <c r="WZS293" s="224"/>
      <c r="WZT293" s="335"/>
      <c r="WZU293" s="335"/>
      <c r="WZV293" s="224"/>
      <c r="WZW293" s="389"/>
      <c r="WZX293" s="389"/>
      <c r="WZY293" s="333"/>
      <c r="WZZ293" s="334"/>
      <c r="XAA293" s="389"/>
      <c r="XAB293" s="224"/>
      <c r="XAC293" s="224"/>
      <c r="XAD293" s="335"/>
      <c r="XAE293" s="335"/>
      <c r="XAF293" s="224"/>
      <c r="XAG293" s="389"/>
      <c r="XAH293" s="389"/>
      <c r="XAI293" s="333"/>
      <c r="XAJ293" s="334"/>
      <c r="XAK293" s="389"/>
      <c r="XAL293" s="224"/>
      <c r="XAM293" s="224"/>
      <c r="XAN293" s="335"/>
      <c r="XAO293" s="335"/>
      <c r="XAP293" s="224"/>
      <c r="XAQ293" s="389"/>
      <c r="XAR293" s="389"/>
      <c r="XAS293" s="333"/>
      <c r="XAT293" s="334"/>
      <c r="XAU293" s="389"/>
      <c r="XAV293" s="224"/>
      <c r="XAW293" s="224"/>
      <c r="XAX293" s="335"/>
      <c r="XAY293" s="335"/>
      <c r="XAZ293" s="224"/>
      <c r="XBA293" s="389"/>
      <c r="XBB293" s="389"/>
      <c r="XBC293" s="333"/>
      <c r="XBD293" s="334"/>
      <c r="XBE293" s="389"/>
      <c r="XBF293" s="224"/>
      <c r="XBG293" s="224"/>
      <c r="XBH293" s="335"/>
      <c r="XBI293" s="335"/>
      <c r="XBJ293" s="224"/>
      <c r="XBK293" s="389"/>
      <c r="XBL293" s="389"/>
      <c r="XBM293" s="333"/>
      <c r="XBN293" s="334"/>
      <c r="XBO293" s="389"/>
      <c r="XBP293" s="224"/>
      <c r="XBQ293" s="224"/>
      <c r="XBR293" s="335"/>
      <c r="XBS293" s="335"/>
      <c r="XBT293" s="224"/>
      <c r="XBU293" s="389"/>
      <c r="XBV293" s="389"/>
      <c r="XBW293" s="333"/>
      <c r="XBX293" s="334"/>
      <c r="XBY293" s="389"/>
      <c r="XBZ293" s="224"/>
      <c r="XCA293" s="224"/>
      <c r="XCB293" s="335"/>
      <c r="XCC293" s="335"/>
      <c r="XCD293" s="224"/>
      <c r="XCE293" s="389"/>
      <c r="XCF293" s="389"/>
      <c r="XCG293" s="333"/>
      <c r="XCH293" s="334"/>
      <c r="XCI293" s="389"/>
      <c r="XCJ293" s="224"/>
      <c r="XCK293" s="224"/>
      <c r="XCL293" s="335"/>
      <c r="XCM293" s="335"/>
      <c r="XCN293" s="224"/>
      <c r="XCO293" s="389"/>
      <c r="XCP293" s="389"/>
      <c r="XCQ293" s="333"/>
      <c r="XCR293" s="334"/>
      <c r="XCS293" s="389"/>
      <c r="XCT293" s="224"/>
      <c r="XCU293" s="224"/>
      <c r="XCV293" s="335"/>
      <c r="XCW293" s="335"/>
      <c r="XCX293" s="224"/>
      <c r="XCY293" s="389"/>
      <c r="XCZ293" s="389"/>
      <c r="XDA293" s="333"/>
      <c r="XDB293" s="334"/>
      <c r="XDC293" s="389"/>
      <c r="XDD293" s="224"/>
      <c r="XDE293" s="224"/>
      <c r="XDF293" s="335"/>
      <c r="XDG293" s="335"/>
      <c r="XDH293" s="224"/>
      <c r="XDI293" s="389"/>
      <c r="XDJ293" s="389"/>
      <c r="XDK293" s="333"/>
      <c r="XDL293" s="334"/>
      <c r="XDM293" s="389"/>
      <c r="XDN293" s="224"/>
      <c r="XDO293" s="224"/>
      <c r="XDP293" s="335"/>
      <c r="XDQ293" s="335"/>
      <c r="XDR293" s="224"/>
      <c r="XDS293" s="389"/>
      <c r="XDT293" s="389"/>
      <c r="XDU293" s="333"/>
      <c r="XDV293" s="334"/>
      <c r="XDW293" s="389"/>
      <c r="XDX293" s="224"/>
      <c r="XDY293" s="224"/>
      <c r="XDZ293" s="335"/>
      <c r="XEA293" s="335"/>
      <c r="XEB293" s="224"/>
      <c r="XEC293" s="389"/>
      <c r="XED293" s="389"/>
      <c r="XEE293" s="333"/>
      <c r="XEF293" s="334"/>
      <c r="XEG293" s="389"/>
      <c r="XEH293" s="224"/>
      <c r="XEI293" s="224"/>
      <c r="XEJ293" s="335"/>
      <c r="XEK293" s="335"/>
      <c r="XEL293" s="224"/>
      <c r="XEM293" s="389"/>
      <c r="XEN293" s="389"/>
      <c r="XEO293" s="333"/>
      <c r="XEP293" s="334"/>
    </row>
    <row r="294" spans="1:16370" s="317" customFormat="1" ht="23.25" customHeight="1">
      <c r="A294" s="313">
        <v>83370</v>
      </c>
      <c r="B294" s="313" t="s">
        <v>16</v>
      </c>
      <c r="C294" s="313" t="s">
        <v>2154</v>
      </c>
      <c r="D294" s="314" t="s">
        <v>2285</v>
      </c>
      <c r="E294" s="313" t="s">
        <v>486</v>
      </c>
      <c r="F294" s="560">
        <v>1</v>
      </c>
      <c r="G294" s="316">
        <f t="shared" ref="G294:G296" si="83">$J$4</f>
        <v>0.24940000000000001</v>
      </c>
      <c r="H294" s="315"/>
      <c r="I294" s="536">
        <f>(H294*(1+$J$4))</f>
        <v>0</v>
      </c>
      <c r="J294" s="315">
        <f t="shared" ref="J294:J302" si="84">F294*I294</f>
        <v>0</v>
      </c>
    </row>
    <row r="295" spans="1:16370" s="322" customFormat="1" ht="23.25" customHeight="1">
      <c r="A295" s="313" t="s">
        <v>903</v>
      </c>
      <c r="B295" s="313" t="s">
        <v>485</v>
      </c>
      <c r="C295" s="313" t="s">
        <v>2155</v>
      </c>
      <c r="D295" s="314" t="s">
        <v>715</v>
      </c>
      <c r="E295" s="313" t="s">
        <v>486</v>
      </c>
      <c r="F295" s="560">
        <v>1</v>
      </c>
      <c r="G295" s="316">
        <f t="shared" si="83"/>
        <v>0.24940000000000001</v>
      </c>
      <c r="H295" s="315"/>
      <c r="I295" s="536">
        <f t="shared" ref="I295:I358" si="85">(H295*(1+$J$4))</f>
        <v>0</v>
      </c>
      <c r="J295" s="315">
        <f t="shared" si="84"/>
        <v>0</v>
      </c>
    </row>
    <row r="296" spans="1:16370" s="317" customFormat="1" ht="23.25" customHeight="1">
      <c r="A296" s="318">
        <v>83387</v>
      </c>
      <c r="B296" s="318" t="s">
        <v>16</v>
      </c>
      <c r="C296" s="313" t="s">
        <v>2156</v>
      </c>
      <c r="D296" s="375" t="s">
        <v>290</v>
      </c>
      <c r="E296" s="313" t="s">
        <v>486</v>
      </c>
      <c r="F296" s="560">
        <v>1</v>
      </c>
      <c r="G296" s="316">
        <f t="shared" si="83"/>
        <v>0.24940000000000001</v>
      </c>
      <c r="H296" s="315"/>
      <c r="I296" s="536">
        <f t="shared" si="85"/>
        <v>0</v>
      </c>
      <c r="J296" s="319">
        <f t="shared" si="84"/>
        <v>0</v>
      </c>
    </row>
    <row r="297" spans="1:16370" s="322" customFormat="1" ht="23.25" customHeight="1">
      <c r="A297" s="313" t="s">
        <v>903</v>
      </c>
      <c r="B297" s="313" t="s">
        <v>485</v>
      </c>
      <c r="C297" s="313" t="s">
        <v>2157</v>
      </c>
      <c r="D297" s="314" t="s">
        <v>2362</v>
      </c>
      <c r="E297" s="313" t="s">
        <v>486</v>
      </c>
      <c r="F297" s="560">
        <v>4</v>
      </c>
      <c r="G297" s="316">
        <f t="shared" ref="G297:G368" si="86">$J$5</f>
        <v>0.1278</v>
      </c>
      <c r="H297" s="315"/>
      <c r="I297" s="536">
        <f t="shared" si="85"/>
        <v>0</v>
      </c>
      <c r="J297" s="315">
        <f t="shared" si="84"/>
        <v>0</v>
      </c>
    </row>
    <row r="298" spans="1:16370" s="322" customFormat="1" ht="23.25" customHeight="1">
      <c r="A298" s="313" t="s">
        <v>903</v>
      </c>
      <c r="B298" s="313" t="s">
        <v>485</v>
      </c>
      <c r="C298" s="313" t="s">
        <v>2158</v>
      </c>
      <c r="D298" s="314" t="s">
        <v>2363</v>
      </c>
      <c r="E298" s="313" t="s">
        <v>486</v>
      </c>
      <c r="F298" s="560">
        <v>4</v>
      </c>
      <c r="G298" s="316">
        <f t="shared" si="86"/>
        <v>0.1278</v>
      </c>
      <c r="H298" s="315"/>
      <c r="I298" s="536">
        <f t="shared" si="85"/>
        <v>0</v>
      </c>
      <c r="J298" s="315">
        <f t="shared" si="84"/>
        <v>0</v>
      </c>
    </row>
    <row r="299" spans="1:16370" s="322" customFormat="1" ht="32.25" customHeight="1">
      <c r="A299" s="313" t="s">
        <v>903</v>
      </c>
      <c r="B299" s="313" t="s">
        <v>485</v>
      </c>
      <c r="C299" s="313" t="s">
        <v>2159</v>
      </c>
      <c r="D299" s="314" t="s">
        <v>2365</v>
      </c>
      <c r="E299" s="313" t="s">
        <v>486</v>
      </c>
      <c r="F299" s="560">
        <v>4</v>
      </c>
      <c r="G299" s="316">
        <f t="shared" si="86"/>
        <v>0.1278</v>
      </c>
      <c r="H299" s="315"/>
      <c r="I299" s="536">
        <f t="shared" si="85"/>
        <v>0</v>
      </c>
      <c r="J299" s="315">
        <f t="shared" si="84"/>
        <v>0</v>
      </c>
    </row>
    <row r="300" spans="1:16370" s="322" customFormat="1" ht="23.25" customHeight="1">
      <c r="A300" s="313">
        <v>83387</v>
      </c>
      <c r="B300" s="313" t="s">
        <v>16</v>
      </c>
      <c r="C300" s="313" t="s">
        <v>2160</v>
      </c>
      <c r="D300" s="314" t="s">
        <v>2364</v>
      </c>
      <c r="E300" s="313" t="s">
        <v>486</v>
      </c>
      <c r="F300" s="560">
        <v>1</v>
      </c>
      <c r="G300" s="316">
        <f t="shared" si="86"/>
        <v>0.1278</v>
      </c>
      <c r="H300" s="315"/>
      <c r="I300" s="536">
        <f t="shared" si="85"/>
        <v>0</v>
      </c>
      <c r="J300" s="315">
        <f t="shared" si="84"/>
        <v>0</v>
      </c>
    </row>
    <row r="301" spans="1:16370" s="322" customFormat="1" ht="23.25" customHeight="1">
      <c r="A301" s="313">
        <v>84676</v>
      </c>
      <c r="B301" s="313" t="s">
        <v>16</v>
      </c>
      <c r="C301" s="313" t="s">
        <v>2161</v>
      </c>
      <c r="D301" s="314" t="s">
        <v>2366</v>
      </c>
      <c r="E301" s="313" t="s">
        <v>486</v>
      </c>
      <c r="F301" s="560">
        <v>1</v>
      </c>
      <c r="G301" s="316">
        <f t="shared" si="86"/>
        <v>0.1278</v>
      </c>
      <c r="H301" s="315"/>
      <c r="I301" s="536">
        <f t="shared" si="85"/>
        <v>0</v>
      </c>
      <c r="J301" s="315">
        <f t="shared" si="84"/>
        <v>0</v>
      </c>
    </row>
    <row r="302" spans="1:16370" s="377" customFormat="1" ht="23.25" customHeight="1">
      <c r="A302" s="313" t="s">
        <v>903</v>
      </c>
      <c r="B302" s="313" t="s">
        <v>485</v>
      </c>
      <c r="C302" s="313" t="s">
        <v>2162</v>
      </c>
      <c r="D302" s="314" t="s">
        <v>2367</v>
      </c>
      <c r="E302" s="313" t="s">
        <v>486</v>
      </c>
      <c r="F302" s="560">
        <v>1</v>
      </c>
      <c r="G302" s="316">
        <f t="shared" si="86"/>
        <v>0.1278</v>
      </c>
      <c r="H302" s="315"/>
      <c r="I302" s="536">
        <f t="shared" si="85"/>
        <v>0</v>
      </c>
      <c r="J302" s="315">
        <f t="shared" si="84"/>
        <v>0</v>
      </c>
      <c r="K302" s="389"/>
      <c r="L302" s="224"/>
      <c r="M302" s="224"/>
      <c r="N302" s="335"/>
      <c r="O302" s="335"/>
      <c r="P302" s="224"/>
      <c r="Q302" s="389"/>
      <c r="R302" s="389"/>
      <c r="S302" s="333"/>
      <c r="T302" s="334"/>
      <c r="U302" s="389"/>
      <c r="V302" s="224"/>
      <c r="W302" s="224"/>
      <c r="X302" s="335"/>
      <c r="Y302" s="335"/>
      <c r="Z302" s="224"/>
      <c r="AA302" s="389"/>
      <c r="AB302" s="389"/>
      <c r="AC302" s="333"/>
      <c r="AD302" s="334"/>
      <c r="AE302" s="389"/>
      <c r="AF302" s="224"/>
      <c r="AG302" s="224"/>
      <c r="AH302" s="335"/>
      <c r="AI302" s="335"/>
      <c r="AJ302" s="224"/>
      <c r="AK302" s="389"/>
      <c r="AL302" s="389"/>
      <c r="AM302" s="333"/>
      <c r="AN302" s="334"/>
      <c r="AO302" s="389"/>
      <c r="AP302" s="224"/>
      <c r="AQ302" s="224"/>
      <c r="AR302" s="335"/>
      <c r="AS302" s="335"/>
      <c r="AT302" s="224"/>
      <c r="AU302" s="389"/>
      <c r="AV302" s="389"/>
      <c r="AW302" s="333"/>
      <c r="AX302" s="334"/>
      <c r="AY302" s="389"/>
      <c r="AZ302" s="224"/>
      <c r="BA302" s="224"/>
      <c r="BB302" s="335"/>
      <c r="BC302" s="335"/>
      <c r="BD302" s="224"/>
      <c r="BE302" s="389"/>
      <c r="BF302" s="389"/>
      <c r="BG302" s="333"/>
      <c r="BH302" s="334"/>
      <c r="BI302" s="389"/>
      <c r="BJ302" s="224"/>
      <c r="BK302" s="224"/>
      <c r="BL302" s="335"/>
      <c r="BM302" s="335"/>
      <c r="BN302" s="224"/>
      <c r="BO302" s="389"/>
      <c r="BP302" s="389"/>
      <c r="BQ302" s="333"/>
      <c r="BR302" s="334"/>
      <c r="BS302" s="389"/>
      <c r="BT302" s="224"/>
      <c r="BU302" s="224"/>
      <c r="BV302" s="335"/>
      <c r="BW302" s="335"/>
      <c r="BX302" s="224"/>
      <c r="BY302" s="389"/>
      <c r="BZ302" s="389"/>
      <c r="CA302" s="333"/>
      <c r="CB302" s="334"/>
      <c r="CC302" s="389"/>
      <c r="CD302" s="224"/>
      <c r="CE302" s="224"/>
      <c r="CF302" s="335"/>
      <c r="CG302" s="335"/>
      <c r="CH302" s="224"/>
      <c r="CI302" s="389"/>
      <c r="CJ302" s="389"/>
      <c r="CK302" s="333"/>
      <c r="CL302" s="334"/>
      <c r="CM302" s="389"/>
      <c r="CN302" s="224"/>
      <c r="CO302" s="224"/>
      <c r="CP302" s="335"/>
      <c r="CQ302" s="335"/>
      <c r="CR302" s="224"/>
      <c r="CS302" s="389"/>
      <c r="CT302" s="389"/>
      <c r="CU302" s="333"/>
      <c r="CV302" s="334"/>
      <c r="CW302" s="389"/>
      <c r="CX302" s="224"/>
      <c r="CY302" s="224"/>
      <c r="CZ302" s="335"/>
      <c r="DA302" s="335"/>
      <c r="DB302" s="224"/>
      <c r="DC302" s="389"/>
      <c r="DD302" s="389"/>
      <c r="DE302" s="333"/>
      <c r="DF302" s="334"/>
      <c r="DG302" s="389"/>
      <c r="DH302" s="224"/>
      <c r="DI302" s="224"/>
      <c r="DJ302" s="335"/>
      <c r="DK302" s="335"/>
      <c r="DL302" s="224"/>
      <c r="DM302" s="389"/>
      <c r="DN302" s="389"/>
      <c r="DO302" s="333"/>
      <c r="DP302" s="334"/>
      <c r="DQ302" s="389"/>
      <c r="DR302" s="224"/>
      <c r="DS302" s="224"/>
      <c r="DT302" s="335"/>
      <c r="DU302" s="335"/>
      <c r="DV302" s="224"/>
      <c r="DW302" s="389"/>
      <c r="DX302" s="389"/>
      <c r="DY302" s="333"/>
      <c r="DZ302" s="334"/>
      <c r="EA302" s="389"/>
      <c r="EB302" s="224"/>
      <c r="EC302" s="224"/>
      <c r="ED302" s="335"/>
      <c r="EE302" s="335"/>
      <c r="EF302" s="224"/>
      <c r="EG302" s="389"/>
      <c r="EH302" s="389"/>
      <c r="EI302" s="333"/>
      <c r="EJ302" s="334"/>
      <c r="EK302" s="389"/>
      <c r="EL302" s="224"/>
      <c r="EM302" s="224"/>
      <c r="EN302" s="335"/>
      <c r="EO302" s="335"/>
      <c r="EP302" s="224"/>
      <c r="EQ302" s="389"/>
      <c r="ER302" s="389"/>
      <c r="ES302" s="333"/>
      <c r="ET302" s="334"/>
      <c r="EU302" s="389"/>
      <c r="EV302" s="224"/>
      <c r="EW302" s="224"/>
      <c r="EX302" s="335"/>
      <c r="EY302" s="335"/>
      <c r="EZ302" s="224"/>
      <c r="FA302" s="389"/>
      <c r="FB302" s="389"/>
      <c r="FC302" s="333"/>
      <c r="FD302" s="334"/>
      <c r="FE302" s="389"/>
      <c r="FF302" s="224"/>
      <c r="FG302" s="224"/>
      <c r="FH302" s="335"/>
      <c r="FI302" s="335"/>
      <c r="FJ302" s="224"/>
      <c r="FK302" s="389"/>
      <c r="FL302" s="389"/>
      <c r="FM302" s="333"/>
      <c r="FN302" s="334"/>
      <c r="FO302" s="389"/>
      <c r="FP302" s="224"/>
      <c r="FQ302" s="224"/>
      <c r="FR302" s="335"/>
      <c r="FS302" s="335"/>
      <c r="FT302" s="224"/>
      <c r="FU302" s="389"/>
      <c r="FV302" s="389"/>
      <c r="FW302" s="333"/>
      <c r="FX302" s="334"/>
      <c r="FY302" s="389"/>
      <c r="FZ302" s="224"/>
      <c r="GA302" s="224"/>
      <c r="GB302" s="335"/>
      <c r="GC302" s="335"/>
      <c r="GD302" s="224"/>
      <c r="GE302" s="389"/>
      <c r="GF302" s="389"/>
      <c r="GG302" s="333"/>
      <c r="GH302" s="334"/>
      <c r="GI302" s="389"/>
      <c r="GJ302" s="224"/>
      <c r="GK302" s="224"/>
      <c r="GL302" s="335"/>
      <c r="GM302" s="335"/>
      <c r="GN302" s="224"/>
      <c r="GO302" s="389"/>
      <c r="GP302" s="389"/>
      <c r="GQ302" s="333"/>
      <c r="GR302" s="334"/>
      <c r="GS302" s="389"/>
      <c r="GT302" s="224"/>
      <c r="GU302" s="224"/>
      <c r="GV302" s="335"/>
      <c r="GW302" s="335"/>
      <c r="GX302" s="224"/>
      <c r="GY302" s="389"/>
      <c r="GZ302" s="389"/>
      <c r="HA302" s="333"/>
      <c r="HB302" s="334"/>
      <c r="HC302" s="389"/>
      <c r="HD302" s="224"/>
      <c r="HE302" s="224"/>
      <c r="HF302" s="335"/>
      <c r="HG302" s="335"/>
      <c r="HH302" s="224"/>
      <c r="HI302" s="389"/>
      <c r="HJ302" s="389"/>
      <c r="HK302" s="333"/>
      <c r="HL302" s="334"/>
      <c r="HM302" s="389"/>
      <c r="HN302" s="224"/>
      <c r="HO302" s="224"/>
      <c r="HP302" s="335"/>
      <c r="HQ302" s="335"/>
      <c r="HR302" s="224"/>
      <c r="HS302" s="389"/>
      <c r="HT302" s="389"/>
      <c r="HU302" s="333"/>
      <c r="HV302" s="334"/>
      <c r="HW302" s="389"/>
      <c r="HX302" s="224"/>
      <c r="HY302" s="224"/>
      <c r="HZ302" s="335"/>
      <c r="IA302" s="335"/>
      <c r="IB302" s="224"/>
      <c r="IC302" s="389"/>
      <c r="ID302" s="389"/>
      <c r="IE302" s="333"/>
      <c r="IF302" s="334"/>
      <c r="IG302" s="389"/>
      <c r="IH302" s="224"/>
      <c r="II302" s="224"/>
      <c r="IJ302" s="335"/>
      <c r="IK302" s="335"/>
      <c r="IL302" s="224"/>
      <c r="IM302" s="389"/>
      <c r="IN302" s="389"/>
      <c r="IO302" s="333"/>
      <c r="IP302" s="334"/>
      <c r="IQ302" s="389"/>
      <c r="IR302" s="224"/>
      <c r="IS302" s="224"/>
      <c r="IT302" s="335"/>
      <c r="IU302" s="335"/>
      <c r="IV302" s="224"/>
      <c r="IW302" s="389"/>
      <c r="IX302" s="389"/>
      <c r="IY302" s="333"/>
      <c r="IZ302" s="334"/>
      <c r="JA302" s="389"/>
      <c r="JB302" s="224"/>
      <c r="JC302" s="224"/>
      <c r="JD302" s="335"/>
      <c r="JE302" s="335"/>
      <c r="JF302" s="224"/>
      <c r="JG302" s="389"/>
      <c r="JH302" s="389"/>
      <c r="JI302" s="333"/>
      <c r="JJ302" s="334"/>
      <c r="JK302" s="389"/>
      <c r="JL302" s="224"/>
      <c r="JM302" s="224"/>
      <c r="JN302" s="335"/>
      <c r="JO302" s="335"/>
      <c r="JP302" s="224"/>
      <c r="JQ302" s="389"/>
      <c r="JR302" s="389"/>
      <c r="JS302" s="333"/>
      <c r="JT302" s="334"/>
      <c r="JU302" s="389"/>
      <c r="JV302" s="224"/>
      <c r="JW302" s="224"/>
      <c r="JX302" s="335"/>
      <c r="JY302" s="335"/>
      <c r="JZ302" s="224"/>
      <c r="KA302" s="389"/>
      <c r="KB302" s="389"/>
      <c r="KC302" s="333"/>
      <c r="KD302" s="334"/>
      <c r="KE302" s="389"/>
      <c r="KF302" s="224"/>
      <c r="KG302" s="224"/>
      <c r="KH302" s="335"/>
      <c r="KI302" s="335"/>
      <c r="KJ302" s="224"/>
      <c r="KK302" s="389"/>
      <c r="KL302" s="389"/>
      <c r="KM302" s="333"/>
      <c r="KN302" s="334"/>
      <c r="KO302" s="389"/>
      <c r="KP302" s="224"/>
      <c r="KQ302" s="224"/>
      <c r="KR302" s="335"/>
      <c r="KS302" s="335"/>
      <c r="KT302" s="224"/>
      <c r="KU302" s="389"/>
      <c r="KV302" s="389"/>
      <c r="KW302" s="333"/>
      <c r="KX302" s="334"/>
      <c r="KY302" s="389"/>
      <c r="KZ302" s="224"/>
      <c r="LA302" s="224"/>
      <c r="LB302" s="335"/>
      <c r="LC302" s="335"/>
      <c r="LD302" s="224"/>
      <c r="LE302" s="389"/>
      <c r="LF302" s="389"/>
      <c r="LG302" s="333"/>
      <c r="LH302" s="334"/>
      <c r="LI302" s="389"/>
      <c r="LJ302" s="224"/>
      <c r="LK302" s="224"/>
      <c r="LL302" s="335"/>
      <c r="LM302" s="335"/>
      <c r="LN302" s="224"/>
      <c r="LO302" s="389"/>
      <c r="LP302" s="389"/>
      <c r="LQ302" s="333"/>
      <c r="LR302" s="334"/>
      <c r="LS302" s="389"/>
      <c r="LT302" s="224"/>
      <c r="LU302" s="224"/>
      <c r="LV302" s="335"/>
      <c r="LW302" s="335"/>
      <c r="LX302" s="224"/>
      <c r="LY302" s="389"/>
      <c r="LZ302" s="389"/>
      <c r="MA302" s="333"/>
      <c r="MB302" s="334"/>
      <c r="MC302" s="389"/>
      <c r="MD302" s="224"/>
      <c r="ME302" s="224"/>
      <c r="MF302" s="335"/>
      <c r="MG302" s="335"/>
      <c r="MH302" s="224"/>
      <c r="MI302" s="389"/>
      <c r="MJ302" s="389"/>
      <c r="MK302" s="333"/>
      <c r="ML302" s="334"/>
      <c r="MM302" s="389"/>
      <c r="MN302" s="224"/>
      <c r="MO302" s="224"/>
      <c r="MP302" s="335"/>
      <c r="MQ302" s="335"/>
      <c r="MR302" s="224"/>
      <c r="MS302" s="389"/>
      <c r="MT302" s="389"/>
      <c r="MU302" s="333"/>
      <c r="MV302" s="334"/>
      <c r="MW302" s="389"/>
      <c r="MX302" s="224"/>
      <c r="MY302" s="224"/>
      <c r="MZ302" s="335"/>
      <c r="NA302" s="335"/>
      <c r="NB302" s="224"/>
      <c r="NC302" s="389"/>
      <c r="ND302" s="389"/>
      <c r="NE302" s="333"/>
      <c r="NF302" s="334"/>
      <c r="NG302" s="389"/>
      <c r="NH302" s="224"/>
      <c r="NI302" s="224"/>
      <c r="NJ302" s="335"/>
      <c r="NK302" s="335"/>
      <c r="NL302" s="224"/>
      <c r="NM302" s="389"/>
      <c r="NN302" s="389"/>
      <c r="NO302" s="333"/>
      <c r="NP302" s="334"/>
      <c r="NQ302" s="389"/>
      <c r="NR302" s="224"/>
      <c r="NS302" s="224"/>
      <c r="NT302" s="335"/>
      <c r="NU302" s="335"/>
      <c r="NV302" s="224"/>
      <c r="NW302" s="389"/>
      <c r="NX302" s="389"/>
      <c r="NY302" s="333"/>
      <c r="NZ302" s="334"/>
      <c r="OA302" s="389"/>
      <c r="OB302" s="224"/>
      <c r="OC302" s="224"/>
      <c r="OD302" s="335"/>
      <c r="OE302" s="335"/>
      <c r="OF302" s="224"/>
      <c r="OG302" s="389"/>
      <c r="OH302" s="389"/>
      <c r="OI302" s="333"/>
      <c r="OJ302" s="334"/>
      <c r="OK302" s="389"/>
      <c r="OL302" s="224"/>
      <c r="OM302" s="224"/>
      <c r="ON302" s="335"/>
      <c r="OO302" s="335"/>
      <c r="OP302" s="224"/>
      <c r="OQ302" s="389"/>
      <c r="OR302" s="389"/>
      <c r="OS302" s="333"/>
      <c r="OT302" s="334"/>
      <c r="OU302" s="389"/>
      <c r="OV302" s="224"/>
      <c r="OW302" s="224"/>
      <c r="OX302" s="335"/>
      <c r="OY302" s="335"/>
      <c r="OZ302" s="224"/>
      <c r="PA302" s="389"/>
      <c r="PB302" s="389"/>
      <c r="PC302" s="333"/>
      <c r="PD302" s="334"/>
      <c r="PE302" s="389"/>
      <c r="PF302" s="224"/>
      <c r="PG302" s="224"/>
      <c r="PH302" s="335"/>
      <c r="PI302" s="335"/>
      <c r="PJ302" s="224"/>
      <c r="PK302" s="389"/>
      <c r="PL302" s="389"/>
      <c r="PM302" s="333"/>
      <c r="PN302" s="334"/>
      <c r="PO302" s="389"/>
      <c r="PP302" s="224"/>
      <c r="PQ302" s="224"/>
      <c r="PR302" s="335"/>
      <c r="PS302" s="335"/>
      <c r="PT302" s="224"/>
      <c r="PU302" s="389"/>
      <c r="PV302" s="389"/>
      <c r="PW302" s="333"/>
      <c r="PX302" s="334"/>
      <c r="PY302" s="389"/>
      <c r="PZ302" s="224"/>
      <c r="QA302" s="224"/>
      <c r="QB302" s="335"/>
      <c r="QC302" s="335"/>
      <c r="QD302" s="224"/>
      <c r="QE302" s="389"/>
      <c r="QF302" s="389"/>
      <c r="QG302" s="333"/>
      <c r="QH302" s="334"/>
      <c r="QI302" s="389"/>
      <c r="QJ302" s="224"/>
      <c r="QK302" s="224"/>
      <c r="QL302" s="335"/>
      <c r="QM302" s="335"/>
      <c r="QN302" s="224"/>
      <c r="QO302" s="389"/>
      <c r="QP302" s="389"/>
      <c r="QQ302" s="333"/>
      <c r="QR302" s="334"/>
      <c r="QS302" s="389"/>
      <c r="QT302" s="224"/>
      <c r="QU302" s="224"/>
      <c r="QV302" s="335"/>
      <c r="QW302" s="335"/>
      <c r="QX302" s="224"/>
      <c r="QY302" s="389"/>
      <c r="QZ302" s="389"/>
      <c r="RA302" s="333"/>
      <c r="RB302" s="334"/>
      <c r="RC302" s="389"/>
      <c r="RD302" s="224"/>
      <c r="RE302" s="224"/>
      <c r="RF302" s="335"/>
      <c r="RG302" s="335"/>
      <c r="RH302" s="224"/>
      <c r="RI302" s="389"/>
      <c r="RJ302" s="389"/>
      <c r="RK302" s="333"/>
      <c r="RL302" s="334"/>
      <c r="RM302" s="389"/>
      <c r="RN302" s="224"/>
      <c r="RO302" s="224"/>
      <c r="RP302" s="335"/>
      <c r="RQ302" s="335"/>
      <c r="RR302" s="224"/>
      <c r="RS302" s="389"/>
      <c r="RT302" s="389"/>
      <c r="RU302" s="333"/>
      <c r="RV302" s="334"/>
      <c r="RW302" s="389"/>
      <c r="RX302" s="224"/>
      <c r="RY302" s="224"/>
      <c r="RZ302" s="335"/>
      <c r="SA302" s="335"/>
      <c r="SB302" s="224"/>
      <c r="SC302" s="389"/>
      <c r="SD302" s="389"/>
      <c r="SE302" s="333"/>
      <c r="SF302" s="334"/>
      <c r="SG302" s="389"/>
      <c r="SH302" s="224"/>
      <c r="SI302" s="224"/>
      <c r="SJ302" s="335"/>
      <c r="SK302" s="335"/>
      <c r="SL302" s="224"/>
      <c r="SM302" s="389"/>
      <c r="SN302" s="389"/>
      <c r="SO302" s="333"/>
      <c r="SP302" s="334"/>
      <c r="SQ302" s="389"/>
      <c r="SR302" s="224"/>
      <c r="SS302" s="224"/>
      <c r="ST302" s="335"/>
      <c r="SU302" s="335"/>
      <c r="SV302" s="224"/>
      <c r="SW302" s="389"/>
      <c r="SX302" s="389"/>
      <c r="SY302" s="333"/>
      <c r="SZ302" s="334"/>
      <c r="TA302" s="389"/>
      <c r="TB302" s="224"/>
      <c r="TC302" s="224"/>
      <c r="TD302" s="335"/>
      <c r="TE302" s="335"/>
      <c r="TF302" s="224"/>
      <c r="TG302" s="389"/>
      <c r="TH302" s="389"/>
      <c r="TI302" s="333"/>
      <c r="TJ302" s="334"/>
      <c r="TK302" s="389"/>
      <c r="TL302" s="224"/>
      <c r="TM302" s="224"/>
      <c r="TN302" s="335"/>
      <c r="TO302" s="335"/>
      <c r="TP302" s="224"/>
      <c r="TQ302" s="389"/>
      <c r="TR302" s="389"/>
      <c r="TS302" s="333"/>
      <c r="TT302" s="334"/>
      <c r="TU302" s="389"/>
      <c r="TV302" s="224"/>
      <c r="TW302" s="224"/>
      <c r="TX302" s="335"/>
      <c r="TY302" s="335"/>
      <c r="TZ302" s="224"/>
      <c r="UA302" s="389"/>
      <c r="UB302" s="389"/>
      <c r="UC302" s="333"/>
      <c r="UD302" s="334"/>
      <c r="UE302" s="389"/>
      <c r="UF302" s="224"/>
      <c r="UG302" s="224"/>
      <c r="UH302" s="335"/>
      <c r="UI302" s="335"/>
      <c r="UJ302" s="224"/>
      <c r="UK302" s="389"/>
      <c r="UL302" s="389"/>
      <c r="UM302" s="333"/>
      <c r="UN302" s="334"/>
      <c r="UO302" s="389"/>
      <c r="UP302" s="224"/>
      <c r="UQ302" s="224"/>
      <c r="UR302" s="335"/>
      <c r="US302" s="335"/>
      <c r="UT302" s="224"/>
      <c r="UU302" s="389"/>
      <c r="UV302" s="389"/>
      <c r="UW302" s="333"/>
      <c r="UX302" s="334"/>
      <c r="UY302" s="389"/>
      <c r="UZ302" s="224"/>
      <c r="VA302" s="224"/>
      <c r="VB302" s="335"/>
      <c r="VC302" s="335"/>
      <c r="VD302" s="224"/>
      <c r="VE302" s="389"/>
      <c r="VF302" s="389"/>
      <c r="VG302" s="333"/>
      <c r="VH302" s="334"/>
      <c r="VI302" s="389"/>
      <c r="VJ302" s="224"/>
      <c r="VK302" s="224"/>
      <c r="VL302" s="335"/>
      <c r="VM302" s="335"/>
      <c r="VN302" s="224"/>
      <c r="VO302" s="389"/>
      <c r="VP302" s="389"/>
      <c r="VQ302" s="333"/>
      <c r="VR302" s="334"/>
      <c r="VS302" s="389"/>
      <c r="VT302" s="224"/>
      <c r="VU302" s="224"/>
      <c r="VV302" s="335"/>
      <c r="VW302" s="335"/>
      <c r="VX302" s="224"/>
      <c r="VY302" s="389"/>
      <c r="VZ302" s="389"/>
      <c r="WA302" s="333"/>
      <c r="WB302" s="334"/>
      <c r="WC302" s="389"/>
      <c r="WD302" s="224"/>
      <c r="WE302" s="224"/>
      <c r="WF302" s="335"/>
      <c r="WG302" s="335"/>
      <c r="WH302" s="224"/>
      <c r="WI302" s="389"/>
      <c r="WJ302" s="389"/>
      <c r="WK302" s="333"/>
      <c r="WL302" s="334"/>
      <c r="WM302" s="389"/>
      <c r="WN302" s="224"/>
      <c r="WO302" s="224"/>
      <c r="WP302" s="335"/>
      <c r="WQ302" s="335"/>
      <c r="WR302" s="224"/>
      <c r="WS302" s="389"/>
      <c r="WT302" s="389"/>
      <c r="WU302" s="333"/>
      <c r="WV302" s="334"/>
      <c r="WW302" s="389"/>
      <c r="WX302" s="224"/>
      <c r="WY302" s="224"/>
      <c r="WZ302" s="335"/>
      <c r="XA302" s="335"/>
      <c r="XB302" s="224"/>
      <c r="XC302" s="389"/>
      <c r="XD302" s="389"/>
      <c r="XE302" s="333"/>
      <c r="XF302" s="334"/>
      <c r="XG302" s="389"/>
      <c r="XH302" s="224"/>
      <c r="XI302" s="224"/>
      <c r="XJ302" s="335"/>
      <c r="XK302" s="335"/>
      <c r="XL302" s="224"/>
      <c r="XM302" s="389"/>
      <c r="XN302" s="389"/>
      <c r="XO302" s="333"/>
      <c r="XP302" s="334"/>
      <c r="XQ302" s="389"/>
      <c r="XR302" s="224"/>
      <c r="XS302" s="224"/>
      <c r="XT302" s="335"/>
      <c r="XU302" s="335"/>
      <c r="XV302" s="224"/>
      <c r="XW302" s="389"/>
      <c r="XX302" s="389"/>
      <c r="XY302" s="333"/>
      <c r="XZ302" s="334"/>
      <c r="YA302" s="389"/>
      <c r="YB302" s="224"/>
      <c r="YC302" s="224"/>
      <c r="YD302" s="335"/>
      <c r="YE302" s="335"/>
      <c r="YF302" s="224"/>
      <c r="YG302" s="389"/>
      <c r="YH302" s="389"/>
      <c r="YI302" s="333"/>
      <c r="YJ302" s="334"/>
      <c r="YK302" s="389"/>
      <c r="YL302" s="224"/>
      <c r="YM302" s="224"/>
      <c r="YN302" s="335"/>
      <c r="YO302" s="335"/>
      <c r="YP302" s="224"/>
      <c r="YQ302" s="389"/>
      <c r="YR302" s="389"/>
      <c r="YS302" s="333"/>
      <c r="YT302" s="334"/>
      <c r="YU302" s="389"/>
      <c r="YV302" s="224"/>
      <c r="YW302" s="224"/>
      <c r="YX302" s="335"/>
      <c r="YY302" s="335"/>
      <c r="YZ302" s="224"/>
      <c r="ZA302" s="389"/>
      <c r="ZB302" s="389"/>
      <c r="ZC302" s="333"/>
      <c r="ZD302" s="334"/>
      <c r="ZE302" s="389"/>
      <c r="ZF302" s="224"/>
      <c r="ZG302" s="224"/>
      <c r="ZH302" s="335"/>
      <c r="ZI302" s="335"/>
      <c r="ZJ302" s="224"/>
      <c r="ZK302" s="389"/>
      <c r="ZL302" s="389"/>
      <c r="ZM302" s="333"/>
      <c r="ZN302" s="334"/>
      <c r="ZO302" s="389"/>
      <c r="ZP302" s="224"/>
      <c r="ZQ302" s="224"/>
      <c r="ZR302" s="335"/>
      <c r="ZS302" s="335"/>
      <c r="ZT302" s="224"/>
      <c r="ZU302" s="389"/>
      <c r="ZV302" s="389"/>
      <c r="ZW302" s="333"/>
      <c r="ZX302" s="334"/>
      <c r="ZY302" s="389"/>
      <c r="ZZ302" s="224"/>
      <c r="AAA302" s="224"/>
      <c r="AAB302" s="335"/>
      <c r="AAC302" s="335"/>
      <c r="AAD302" s="224"/>
      <c r="AAE302" s="389"/>
      <c r="AAF302" s="389"/>
      <c r="AAG302" s="333"/>
      <c r="AAH302" s="334"/>
      <c r="AAI302" s="389"/>
      <c r="AAJ302" s="224"/>
      <c r="AAK302" s="224"/>
      <c r="AAL302" s="335"/>
      <c r="AAM302" s="335"/>
      <c r="AAN302" s="224"/>
      <c r="AAO302" s="389"/>
      <c r="AAP302" s="389"/>
      <c r="AAQ302" s="333"/>
      <c r="AAR302" s="334"/>
      <c r="AAS302" s="389"/>
      <c r="AAT302" s="224"/>
      <c r="AAU302" s="224"/>
      <c r="AAV302" s="335"/>
      <c r="AAW302" s="335"/>
      <c r="AAX302" s="224"/>
      <c r="AAY302" s="389"/>
      <c r="AAZ302" s="389"/>
      <c r="ABA302" s="333"/>
      <c r="ABB302" s="334"/>
      <c r="ABC302" s="389"/>
      <c r="ABD302" s="224"/>
      <c r="ABE302" s="224"/>
      <c r="ABF302" s="335"/>
      <c r="ABG302" s="335"/>
      <c r="ABH302" s="224"/>
      <c r="ABI302" s="389"/>
      <c r="ABJ302" s="389"/>
      <c r="ABK302" s="333"/>
      <c r="ABL302" s="334"/>
      <c r="ABM302" s="389"/>
      <c r="ABN302" s="224"/>
      <c r="ABO302" s="224"/>
      <c r="ABP302" s="335"/>
      <c r="ABQ302" s="335"/>
      <c r="ABR302" s="224"/>
      <c r="ABS302" s="389"/>
      <c r="ABT302" s="389"/>
      <c r="ABU302" s="333"/>
      <c r="ABV302" s="334"/>
      <c r="ABW302" s="389"/>
      <c r="ABX302" s="224"/>
      <c r="ABY302" s="224"/>
      <c r="ABZ302" s="335"/>
      <c r="ACA302" s="335"/>
      <c r="ACB302" s="224"/>
      <c r="ACC302" s="389"/>
      <c r="ACD302" s="389"/>
      <c r="ACE302" s="333"/>
      <c r="ACF302" s="334"/>
      <c r="ACG302" s="389"/>
      <c r="ACH302" s="224"/>
      <c r="ACI302" s="224"/>
      <c r="ACJ302" s="335"/>
      <c r="ACK302" s="335"/>
      <c r="ACL302" s="224"/>
      <c r="ACM302" s="389"/>
      <c r="ACN302" s="389"/>
      <c r="ACO302" s="333"/>
      <c r="ACP302" s="334"/>
      <c r="ACQ302" s="389"/>
      <c r="ACR302" s="224"/>
      <c r="ACS302" s="224"/>
      <c r="ACT302" s="335"/>
      <c r="ACU302" s="335"/>
      <c r="ACV302" s="224"/>
      <c r="ACW302" s="389"/>
      <c r="ACX302" s="389"/>
      <c r="ACY302" s="333"/>
      <c r="ACZ302" s="334"/>
      <c r="ADA302" s="389"/>
      <c r="ADB302" s="224"/>
      <c r="ADC302" s="224"/>
      <c r="ADD302" s="335"/>
      <c r="ADE302" s="335"/>
      <c r="ADF302" s="224"/>
      <c r="ADG302" s="389"/>
      <c r="ADH302" s="389"/>
      <c r="ADI302" s="333"/>
      <c r="ADJ302" s="334"/>
      <c r="ADK302" s="389"/>
      <c r="ADL302" s="224"/>
      <c r="ADM302" s="224"/>
      <c r="ADN302" s="335"/>
      <c r="ADO302" s="335"/>
      <c r="ADP302" s="224"/>
      <c r="ADQ302" s="389"/>
      <c r="ADR302" s="389"/>
      <c r="ADS302" s="333"/>
      <c r="ADT302" s="334"/>
      <c r="ADU302" s="389"/>
      <c r="ADV302" s="224"/>
      <c r="ADW302" s="224"/>
      <c r="ADX302" s="335"/>
      <c r="ADY302" s="335"/>
      <c r="ADZ302" s="224"/>
      <c r="AEA302" s="389"/>
      <c r="AEB302" s="389"/>
      <c r="AEC302" s="333"/>
      <c r="AED302" s="334"/>
      <c r="AEE302" s="389"/>
      <c r="AEF302" s="224"/>
      <c r="AEG302" s="224"/>
      <c r="AEH302" s="335"/>
      <c r="AEI302" s="335"/>
      <c r="AEJ302" s="224"/>
      <c r="AEK302" s="389"/>
      <c r="AEL302" s="389"/>
      <c r="AEM302" s="333"/>
      <c r="AEN302" s="334"/>
      <c r="AEO302" s="389"/>
      <c r="AEP302" s="224"/>
      <c r="AEQ302" s="224"/>
      <c r="AER302" s="335"/>
      <c r="AES302" s="335"/>
      <c r="AET302" s="224"/>
      <c r="AEU302" s="389"/>
      <c r="AEV302" s="389"/>
      <c r="AEW302" s="333"/>
      <c r="AEX302" s="334"/>
      <c r="AEY302" s="389"/>
      <c r="AEZ302" s="224"/>
      <c r="AFA302" s="224"/>
      <c r="AFB302" s="335"/>
      <c r="AFC302" s="335"/>
      <c r="AFD302" s="224"/>
      <c r="AFE302" s="389"/>
      <c r="AFF302" s="389"/>
      <c r="AFG302" s="333"/>
      <c r="AFH302" s="334"/>
      <c r="AFI302" s="389"/>
      <c r="AFJ302" s="224"/>
      <c r="AFK302" s="224"/>
      <c r="AFL302" s="335"/>
      <c r="AFM302" s="335"/>
      <c r="AFN302" s="224"/>
      <c r="AFO302" s="389"/>
      <c r="AFP302" s="389"/>
      <c r="AFQ302" s="333"/>
      <c r="AFR302" s="334"/>
      <c r="AFS302" s="389"/>
      <c r="AFT302" s="224"/>
      <c r="AFU302" s="224"/>
      <c r="AFV302" s="335"/>
      <c r="AFW302" s="335"/>
      <c r="AFX302" s="224"/>
      <c r="AFY302" s="389"/>
      <c r="AFZ302" s="389"/>
      <c r="AGA302" s="333"/>
      <c r="AGB302" s="334"/>
      <c r="AGC302" s="389"/>
      <c r="AGD302" s="224"/>
      <c r="AGE302" s="224"/>
      <c r="AGF302" s="335"/>
      <c r="AGG302" s="335"/>
      <c r="AGH302" s="224"/>
      <c r="AGI302" s="389"/>
      <c r="AGJ302" s="389"/>
      <c r="AGK302" s="333"/>
      <c r="AGL302" s="334"/>
      <c r="AGM302" s="389"/>
      <c r="AGN302" s="224"/>
      <c r="AGO302" s="224"/>
      <c r="AGP302" s="335"/>
      <c r="AGQ302" s="335"/>
      <c r="AGR302" s="224"/>
      <c r="AGS302" s="389"/>
      <c r="AGT302" s="389"/>
      <c r="AGU302" s="333"/>
      <c r="AGV302" s="334"/>
      <c r="AGW302" s="389"/>
      <c r="AGX302" s="224"/>
      <c r="AGY302" s="224"/>
      <c r="AGZ302" s="335"/>
      <c r="AHA302" s="335"/>
      <c r="AHB302" s="224"/>
      <c r="AHC302" s="389"/>
      <c r="AHD302" s="389"/>
      <c r="AHE302" s="333"/>
      <c r="AHF302" s="334"/>
      <c r="AHG302" s="389"/>
      <c r="AHH302" s="224"/>
      <c r="AHI302" s="224"/>
      <c r="AHJ302" s="335"/>
      <c r="AHK302" s="335"/>
      <c r="AHL302" s="224"/>
      <c r="AHM302" s="389"/>
      <c r="AHN302" s="389"/>
      <c r="AHO302" s="333"/>
      <c r="AHP302" s="334"/>
      <c r="AHQ302" s="389"/>
      <c r="AHR302" s="224"/>
      <c r="AHS302" s="224"/>
      <c r="AHT302" s="335"/>
      <c r="AHU302" s="335"/>
      <c r="AHV302" s="224"/>
      <c r="AHW302" s="389"/>
      <c r="AHX302" s="389"/>
      <c r="AHY302" s="333"/>
      <c r="AHZ302" s="334"/>
      <c r="AIA302" s="389"/>
      <c r="AIB302" s="224"/>
      <c r="AIC302" s="224"/>
      <c r="AID302" s="335"/>
      <c r="AIE302" s="335"/>
      <c r="AIF302" s="224"/>
      <c r="AIG302" s="389"/>
      <c r="AIH302" s="389"/>
      <c r="AII302" s="333"/>
      <c r="AIJ302" s="334"/>
      <c r="AIK302" s="389"/>
      <c r="AIL302" s="224"/>
      <c r="AIM302" s="224"/>
      <c r="AIN302" s="335"/>
      <c r="AIO302" s="335"/>
      <c r="AIP302" s="224"/>
      <c r="AIQ302" s="389"/>
      <c r="AIR302" s="389"/>
      <c r="AIS302" s="333"/>
      <c r="AIT302" s="334"/>
      <c r="AIU302" s="389"/>
      <c r="AIV302" s="224"/>
      <c r="AIW302" s="224"/>
      <c r="AIX302" s="335"/>
      <c r="AIY302" s="335"/>
      <c r="AIZ302" s="224"/>
      <c r="AJA302" s="389"/>
      <c r="AJB302" s="389"/>
      <c r="AJC302" s="333"/>
      <c r="AJD302" s="334"/>
      <c r="AJE302" s="389"/>
      <c r="AJF302" s="224"/>
      <c r="AJG302" s="224"/>
      <c r="AJH302" s="335"/>
      <c r="AJI302" s="335"/>
      <c r="AJJ302" s="224"/>
      <c r="AJK302" s="389"/>
      <c r="AJL302" s="389"/>
      <c r="AJM302" s="333"/>
      <c r="AJN302" s="334"/>
      <c r="AJO302" s="389"/>
      <c r="AJP302" s="224"/>
      <c r="AJQ302" s="224"/>
      <c r="AJR302" s="335"/>
      <c r="AJS302" s="335"/>
      <c r="AJT302" s="224"/>
      <c r="AJU302" s="389"/>
      <c r="AJV302" s="389"/>
      <c r="AJW302" s="333"/>
      <c r="AJX302" s="334"/>
      <c r="AJY302" s="389"/>
      <c r="AJZ302" s="224"/>
      <c r="AKA302" s="224"/>
      <c r="AKB302" s="335"/>
      <c r="AKC302" s="335"/>
      <c r="AKD302" s="224"/>
      <c r="AKE302" s="389"/>
      <c r="AKF302" s="389"/>
      <c r="AKG302" s="333"/>
      <c r="AKH302" s="334"/>
      <c r="AKI302" s="389"/>
      <c r="AKJ302" s="224"/>
      <c r="AKK302" s="224"/>
      <c r="AKL302" s="335"/>
      <c r="AKM302" s="335"/>
      <c r="AKN302" s="224"/>
      <c r="AKO302" s="389"/>
      <c r="AKP302" s="389"/>
      <c r="AKQ302" s="333"/>
      <c r="AKR302" s="334"/>
      <c r="AKS302" s="389"/>
      <c r="AKT302" s="224"/>
      <c r="AKU302" s="224"/>
      <c r="AKV302" s="335"/>
      <c r="AKW302" s="335"/>
      <c r="AKX302" s="224"/>
      <c r="AKY302" s="389"/>
      <c r="AKZ302" s="389"/>
      <c r="ALA302" s="333"/>
      <c r="ALB302" s="334"/>
      <c r="ALC302" s="389"/>
      <c r="ALD302" s="224"/>
      <c r="ALE302" s="224"/>
      <c r="ALF302" s="335"/>
      <c r="ALG302" s="335"/>
      <c r="ALH302" s="224"/>
      <c r="ALI302" s="389"/>
      <c r="ALJ302" s="389"/>
      <c r="ALK302" s="333"/>
      <c r="ALL302" s="334"/>
      <c r="ALM302" s="389"/>
      <c r="ALN302" s="224"/>
      <c r="ALO302" s="224"/>
      <c r="ALP302" s="335"/>
      <c r="ALQ302" s="335"/>
      <c r="ALR302" s="224"/>
      <c r="ALS302" s="389"/>
      <c r="ALT302" s="389"/>
      <c r="ALU302" s="333"/>
      <c r="ALV302" s="334"/>
      <c r="ALW302" s="389"/>
      <c r="ALX302" s="224"/>
      <c r="ALY302" s="224"/>
      <c r="ALZ302" s="335"/>
      <c r="AMA302" s="335"/>
      <c r="AMB302" s="224"/>
      <c r="AMC302" s="389"/>
      <c r="AMD302" s="389"/>
      <c r="AME302" s="333"/>
      <c r="AMF302" s="334"/>
      <c r="AMG302" s="389"/>
      <c r="AMH302" s="224"/>
      <c r="AMI302" s="224"/>
      <c r="AMJ302" s="335"/>
      <c r="AMK302" s="335"/>
      <c r="AML302" s="224"/>
      <c r="AMM302" s="389"/>
      <c r="AMN302" s="389"/>
      <c r="AMO302" s="333"/>
      <c r="AMP302" s="334"/>
      <c r="AMQ302" s="389"/>
      <c r="AMR302" s="224"/>
      <c r="AMS302" s="224"/>
      <c r="AMT302" s="335"/>
      <c r="AMU302" s="335"/>
      <c r="AMV302" s="224"/>
      <c r="AMW302" s="389"/>
      <c r="AMX302" s="389"/>
      <c r="AMY302" s="333"/>
      <c r="AMZ302" s="334"/>
      <c r="ANA302" s="389"/>
      <c r="ANB302" s="224"/>
      <c r="ANC302" s="224"/>
      <c r="AND302" s="335"/>
      <c r="ANE302" s="335"/>
      <c r="ANF302" s="224"/>
      <c r="ANG302" s="389"/>
      <c r="ANH302" s="389"/>
      <c r="ANI302" s="333"/>
      <c r="ANJ302" s="334"/>
      <c r="ANK302" s="389"/>
      <c r="ANL302" s="224"/>
      <c r="ANM302" s="224"/>
      <c r="ANN302" s="335"/>
      <c r="ANO302" s="335"/>
      <c r="ANP302" s="224"/>
      <c r="ANQ302" s="389"/>
      <c r="ANR302" s="389"/>
      <c r="ANS302" s="333"/>
      <c r="ANT302" s="334"/>
      <c r="ANU302" s="389"/>
      <c r="ANV302" s="224"/>
      <c r="ANW302" s="224"/>
      <c r="ANX302" s="335"/>
      <c r="ANY302" s="335"/>
      <c r="ANZ302" s="224"/>
      <c r="AOA302" s="389"/>
      <c r="AOB302" s="389"/>
      <c r="AOC302" s="333"/>
      <c r="AOD302" s="334"/>
      <c r="AOE302" s="389"/>
      <c r="AOF302" s="224"/>
      <c r="AOG302" s="224"/>
      <c r="AOH302" s="335"/>
      <c r="AOI302" s="335"/>
      <c r="AOJ302" s="224"/>
      <c r="AOK302" s="389"/>
      <c r="AOL302" s="389"/>
      <c r="AOM302" s="333"/>
      <c r="AON302" s="334"/>
      <c r="AOO302" s="389"/>
      <c r="AOP302" s="224"/>
      <c r="AOQ302" s="224"/>
      <c r="AOR302" s="335"/>
      <c r="AOS302" s="335"/>
      <c r="AOT302" s="224"/>
      <c r="AOU302" s="389"/>
      <c r="AOV302" s="389"/>
      <c r="AOW302" s="333"/>
      <c r="AOX302" s="334"/>
      <c r="AOY302" s="389"/>
      <c r="AOZ302" s="224"/>
      <c r="APA302" s="224"/>
      <c r="APB302" s="335"/>
      <c r="APC302" s="335"/>
      <c r="APD302" s="224"/>
      <c r="APE302" s="389"/>
      <c r="APF302" s="389"/>
      <c r="APG302" s="333"/>
      <c r="APH302" s="334"/>
      <c r="API302" s="389"/>
      <c r="APJ302" s="224"/>
      <c r="APK302" s="224"/>
      <c r="APL302" s="335"/>
      <c r="APM302" s="335"/>
      <c r="APN302" s="224"/>
      <c r="APO302" s="389"/>
      <c r="APP302" s="389"/>
      <c r="APQ302" s="333"/>
      <c r="APR302" s="334"/>
      <c r="APS302" s="389"/>
      <c r="APT302" s="224"/>
      <c r="APU302" s="224"/>
      <c r="APV302" s="335"/>
      <c r="APW302" s="335"/>
      <c r="APX302" s="224"/>
      <c r="APY302" s="389"/>
      <c r="APZ302" s="389"/>
      <c r="AQA302" s="333"/>
      <c r="AQB302" s="334"/>
      <c r="AQC302" s="389"/>
      <c r="AQD302" s="224"/>
      <c r="AQE302" s="224"/>
      <c r="AQF302" s="335"/>
      <c r="AQG302" s="335"/>
      <c r="AQH302" s="224"/>
      <c r="AQI302" s="389"/>
      <c r="AQJ302" s="389"/>
      <c r="AQK302" s="333"/>
      <c r="AQL302" s="334"/>
      <c r="AQM302" s="389"/>
      <c r="AQN302" s="224"/>
      <c r="AQO302" s="224"/>
      <c r="AQP302" s="335"/>
      <c r="AQQ302" s="335"/>
      <c r="AQR302" s="224"/>
      <c r="AQS302" s="389"/>
      <c r="AQT302" s="389"/>
      <c r="AQU302" s="333"/>
      <c r="AQV302" s="334"/>
      <c r="AQW302" s="389"/>
      <c r="AQX302" s="224"/>
      <c r="AQY302" s="224"/>
      <c r="AQZ302" s="335"/>
      <c r="ARA302" s="335"/>
      <c r="ARB302" s="224"/>
      <c r="ARC302" s="389"/>
      <c r="ARD302" s="389"/>
      <c r="ARE302" s="333"/>
      <c r="ARF302" s="334"/>
      <c r="ARG302" s="389"/>
      <c r="ARH302" s="224"/>
      <c r="ARI302" s="224"/>
      <c r="ARJ302" s="335"/>
      <c r="ARK302" s="335"/>
      <c r="ARL302" s="224"/>
      <c r="ARM302" s="389"/>
      <c r="ARN302" s="389"/>
      <c r="ARO302" s="333"/>
      <c r="ARP302" s="334"/>
      <c r="ARQ302" s="389"/>
      <c r="ARR302" s="224"/>
      <c r="ARS302" s="224"/>
      <c r="ART302" s="335"/>
      <c r="ARU302" s="335"/>
      <c r="ARV302" s="224"/>
      <c r="ARW302" s="389"/>
      <c r="ARX302" s="389"/>
      <c r="ARY302" s="333"/>
      <c r="ARZ302" s="334"/>
      <c r="ASA302" s="389"/>
      <c r="ASB302" s="224"/>
      <c r="ASC302" s="224"/>
      <c r="ASD302" s="335"/>
      <c r="ASE302" s="335"/>
      <c r="ASF302" s="224"/>
      <c r="ASG302" s="389"/>
      <c r="ASH302" s="389"/>
      <c r="ASI302" s="333"/>
      <c r="ASJ302" s="334"/>
      <c r="ASK302" s="389"/>
      <c r="ASL302" s="224"/>
      <c r="ASM302" s="224"/>
      <c r="ASN302" s="335"/>
      <c r="ASO302" s="335"/>
      <c r="ASP302" s="224"/>
      <c r="ASQ302" s="389"/>
      <c r="ASR302" s="389"/>
      <c r="ASS302" s="333"/>
      <c r="AST302" s="334"/>
      <c r="ASU302" s="389"/>
      <c r="ASV302" s="224"/>
      <c r="ASW302" s="224"/>
      <c r="ASX302" s="335"/>
      <c r="ASY302" s="335"/>
      <c r="ASZ302" s="224"/>
      <c r="ATA302" s="389"/>
      <c r="ATB302" s="389"/>
      <c r="ATC302" s="333"/>
      <c r="ATD302" s="334"/>
      <c r="ATE302" s="389"/>
      <c r="ATF302" s="224"/>
      <c r="ATG302" s="224"/>
      <c r="ATH302" s="335"/>
      <c r="ATI302" s="335"/>
      <c r="ATJ302" s="224"/>
      <c r="ATK302" s="389"/>
      <c r="ATL302" s="389"/>
      <c r="ATM302" s="333"/>
      <c r="ATN302" s="334"/>
      <c r="ATO302" s="389"/>
      <c r="ATP302" s="224"/>
      <c r="ATQ302" s="224"/>
      <c r="ATR302" s="335"/>
      <c r="ATS302" s="335"/>
      <c r="ATT302" s="224"/>
      <c r="ATU302" s="389"/>
      <c r="ATV302" s="389"/>
      <c r="ATW302" s="333"/>
      <c r="ATX302" s="334"/>
      <c r="ATY302" s="389"/>
      <c r="ATZ302" s="224"/>
      <c r="AUA302" s="224"/>
      <c r="AUB302" s="335"/>
      <c r="AUC302" s="335"/>
      <c r="AUD302" s="224"/>
      <c r="AUE302" s="389"/>
      <c r="AUF302" s="389"/>
      <c r="AUG302" s="333"/>
      <c r="AUH302" s="334"/>
      <c r="AUI302" s="389"/>
      <c r="AUJ302" s="224"/>
      <c r="AUK302" s="224"/>
      <c r="AUL302" s="335"/>
      <c r="AUM302" s="335"/>
      <c r="AUN302" s="224"/>
      <c r="AUO302" s="389"/>
      <c r="AUP302" s="389"/>
      <c r="AUQ302" s="333"/>
      <c r="AUR302" s="334"/>
      <c r="AUS302" s="389"/>
      <c r="AUT302" s="224"/>
      <c r="AUU302" s="224"/>
      <c r="AUV302" s="335"/>
      <c r="AUW302" s="335"/>
      <c r="AUX302" s="224"/>
      <c r="AUY302" s="389"/>
      <c r="AUZ302" s="389"/>
      <c r="AVA302" s="333"/>
      <c r="AVB302" s="334"/>
      <c r="AVC302" s="389"/>
      <c r="AVD302" s="224"/>
      <c r="AVE302" s="224"/>
      <c r="AVF302" s="335"/>
      <c r="AVG302" s="335"/>
      <c r="AVH302" s="224"/>
      <c r="AVI302" s="389"/>
      <c r="AVJ302" s="389"/>
      <c r="AVK302" s="333"/>
      <c r="AVL302" s="334"/>
      <c r="AVM302" s="389"/>
      <c r="AVN302" s="224"/>
      <c r="AVO302" s="224"/>
      <c r="AVP302" s="335"/>
      <c r="AVQ302" s="335"/>
      <c r="AVR302" s="224"/>
      <c r="AVS302" s="389"/>
      <c r="AVT302" s="389"/>
      <c r="AVU302" s="333"/>
      <c r="AVV302" s="334"/>
      <c r="AVW302" s="389"/>
      <c r="AVX302" s="224"/>
      <c r="AVY302" s="224"/>
      <c r="AVZ302" s="335"/>
      <c r="AWA302" s="335"/>
      <c r="AWB302" s="224"/>
      <c r="AWC302" s="389"/>
      <c r="AWD302" s="389"/>
      <c r="AWE302" s="333"/>
      <c r="AWF302" s="334"/>
      <c r="AWG302" s="389"/>
      <c r="AWH302" s="224"/>
      <c r="AWI302" s="224"/>
      <c r="AWJ302" s="335"/>
      <c r="AWK302" s="335"/>
      <c r="AWL302" s="224"/>
      <c r="AWM302" s="389"/>
      <c r="AWN302" s="389"/>
      <c r="AWO302" s="333"/>
      <c r="AWP302" s="334"/>
      <c r="AWQ302" s="389"/>
      <c r="AWR302" s="224"/>
      <c r="AWS302" s="224"/>
      <c r="AWT302" s="335"/>
      <c r="AWU302" s="335"/>
      <c r="AWV302" s="224"/>
      <c r="AWW302" s="389"/>
      <c r="AWX302" s="389"/>
      <c r="AWY302" s="333"/>
      <c r="AWZ302" s="334"/>
      <c r="AXA302" s="389"/>
      <c r="AXB302" s="224"/>
      <c r="AXC302" s="224"/>
      <c r="AXD302" s="335"/>
      <c r="AXE302" s="335"/>
      <c r="AXF302" s="224"/>
      <c r="AXG302" s="389"/>
      <c r="AXH302" s="389"/>
      <c r="AXI302" s="333"/>
      <c r="AXJ302" s="334"/>
      <c r="AXK302" s="389"/>
      <c r="AXL302" s="224"/>
      <c r="AXM302" s="224"/>
      <c r="AXN302" s="335"/>
      <c r="AXO302" s="335"/>
      <c r="AXP302" s="224"/>
      <c r="AXQ302" s="389"/>
      <c r="AXR302" s="389"/>
      <c r="AXS302" s="333"/>
      <c r="AXT302" s="334"/>
      <c r="AXU302" s="389"/>
      <c r="AXV302" s="224"/>
      <c r="AXW302" s="224"/>
      <c r="AXX302" s="335"/>
      <c r="AXY302" s="335"/>
      <c r="AXZ302" s="224"/>
      <c r="AYA302" s="389"/>
      <c r="AYB302" s="389"/>
      <c r="AYC302" s="333"/>
      <c r="AYD302" s="334"/>
      <c r="AYE302" s="389"/>
      <c r="AYF302" s="224"/>
      <c r="AYG302" s="224"/>
      <c r="AYH302" s="335"/>
      <c r="AYI302" s="335"/>
      <c r="AYJ302" s="224"/>
      <c r="AYK302" s="389"/>
      <c r="AYL302" s="389"/>
      <c r="AYM302" s="333"/>
      <c r="AYN302" s="334"/>
      <c r="AYO302" s="389"/>
      <c r="AYP302" s="224"/>
      <c r="AYQ302" s="224"/>
      <c r="AYR302" s="335"/>
      <c r="AYS302" s="335"/>
      <c r="AYT302" s="224"/>
      <c r="AYU302" s="389"/>
      <c r="AYV302" s="389"/>
      <c r="AYW302" s="333"/>
      <c r="AYX302" s="334"/>
      <c r="AYY302" s="389"/>
      <c r="AYZ302" s="224"/>
      <c r="AZA302" s="224"/>
      <c r="AZB302" s="335"/>
      <c r="AZC302" s="335"/>
      <c r="AZD302" s="224"/>
      <c r="AZE302" s="389"/>
      <c r="AZF302" s="389"/>
      <c r="AZG302" s="333"/>
      <c r="AZH302" s="334"/>
      <c r="AZI302" s="389"/>
      <c r="AZJ302" s="224"/>
      <c r="AZK302" s="224"/>
      <c r="AZL302" s="335"/>
      <c r="AZM302" s="335"/>
      <c r="AZN302" s="224"/>
      <c r="AZO302" s="389"/>
      <c r="AZP302" s="389"/>
      <c r="AZQ302" s="333"/>
      <c r="AZR302" s="334"/>
      <c r="AZS302" s="389"/>
      <c r="AZT302" s="224"/>
      <c r="AZU302" s="224"/>
      <c r="AZV302" s="335"/>
      <c r="AZW302" s="335"/>
      <c r="AZX302" s="224"/>
      <c r="AZY302" s="389"/>
      <c r="AZZ302" s="389"/>
      <c r="BAA302" s="333"/>
      <c r="BAB302" s="334"/>
      <c r="BAC302" s="389"/>
      <c r="BAD302" s="224"/>
      <c r="BAE302" s="224"/>
      <c r="BAF302" s="335"/>
      <c r="BAG302" s="335"/>
      <c r="BAH302" s="224"/>
      <c r="BAI302" s="389"/>
      <c r="BAJ302" s="389"/>
      <c r="BAK302" s="333"/>
      <c r="BAL302" s="334"/>
      <c r="BAM302" s="389"/>
      <c r="BAN302" s="224"/>
      <c r="BAO302" s="224"/>
      <c r="BAP302" s="335"/>
      <c r="BAQ302" s="335"/>
      <c r="BAR302" s="224"/>
      <c r="BAS302" s="389"/>
      <c r="BAT302" s="389"/>
      <c r="BAU302" s="333"/>
      <c r="BAV302" s="334"/>
      <c r="BAW302" s="389"/>
      <c r="BAX302" s="224"/>
      <c r="BAY302" s="224"/>
      <c r="BAZ302" s="335"/>
      <c r="BBA302" s="335"/>
      <c r="BBB302" s="224"/>
      <c r="BBC302" s="389"/>
      <c r="BBD302" s="389"/>
      <c r="BBE302" s="333"/>
      <c r="BBF302" s="334"/>
      <c r="BBG302" s="389"/>
      <c r="BBH302" s="224"/>
      <c r="BBI302" s="224"/>
      <c r="BBJ302" s="335"/>
      <c r="BBK302" s="335"/>
      <c r="BBL302" s="224"/>
      <c r="BBM302" s="389"/>
      <c r="BBN302" s="389"/>
      <c r="BBO302" s="333"/>
      <c r="BBP302" s="334"/>
      <c r="BBQ302" s="389"/>
      <c r="BBR302" s="224"/>
      <c r="BBS302" s="224"/>
      <c r="BBT302" s="335"/>
      <c r="BBU302" s="335"/>
      <c r="BBV302" s="224"/>
      <c r="BBW302" s="389"/>
      <c r="BBX302" s="389"/>
      <c r="BBY302" s="333"/>
      <c r="BBZ302" s="334"/>
      <c r="BCA302" s="389"/>
      <c r="BCB302" s="224"/>
      <c r="BCC302" s="224"/>
      <c r="BCD302" s="335"/>
      <c r="BCE302" s="335"/>
      <c r="BCF302" s="224"/>
      <c r="BCG302" s="389"/>
      <c r="BCH302" s="389"/>
      <c r="BCI302" s="333"/>
      <c r="BCJ302" s="334"/>
      <c r="BCK302" s="389"/>
      <c r="BCL302" s="224"/>
      <c r="BCM302" s="224"/>
      <c r="BCN302" s="335"/>
      <c r="BCO302" s="335"/>
      <c r="BCP302" s="224"/>
      <c r="BCQ302" s="389"/>
      <c r="BCR302" s="389"/>
      <c r="BCS302" s="333"/>
      <c r="BCT302" s="334"/>
      <c r="BCU302" s="389"/>
      <c r="BCV302" s="224"/>
      <c r="BCW302" s="224"/>
      <c r="BCX302" s="335"/>
      <c r="BCY302" s="335"/>
      <c r="BCZ302" s="224"/>
      <c r="BDA302" s="389"/>
      <c r="BDB302" s="389"/>
      <c r="BDC302" s="333"/>
      <c r="BDD302" s="334"/>
      <c r="BDE302" s="389"/>
      <c r="BDF302" s="224"/>
      <c r="BDG302" s="224"/>
      <c r="BDH302" s="335"/>
      <c r="BDI302" s="335"/>
      <c r="BDJ302" s="224"/>
      <c r="BDK302" s="389"/>
      <c r="BDL302" s="389"/>
      <c r="BDM302" s="333"/>
      <c r="BDN302" s="334"/>
      <c r="BDO302" s="389"/>
      <c r="BDP302" s="224"/>
      <c r="BDQ302" s="224"/>
      <c r="BDR302" s="335"/>
      <c r="BDS302" s="335"/>
      <c r="BDT302" s="224"/>
      <c r="BDU302" s="389"/>
      <c r="BDV302" s="389"/>
      <c r="BDW302" s="333"/>
      <c r="BDX302" s="334"/>
      <c r="BDY302" s="389"/>
      <c r="BDZ302" s="224"/>
      <c r="BEA302" s="224"/>
      <c r="BEB302" s="335"/>
      <c r="BEC302" s="335"/>
      <c r="BED302" s="224"/>
      <c r="BEE302" s="389"/>
      <c r="BEF302" s="389"/>
      <c r="BEG302" s="333"/>
      <c r="BEH302" s="334"/>
      <c r="BEI302" s="389"/>
      <c r="BEJ302" s="224"/>
      <c r="BEK302" s="224"/>
      <c r="BEL302" s="335"/>
      <c r="BEM302" s="335"/>
      <c r="BEN302" s="224"/>
      <c r="BEO302" s="389"/>
      <c r="BEP302" s="389"/>
      <c r="BEQ302" s="333"/>
      <c r="BER302" s="334"/>
      <c r="BES302" s="389"/>
      <c r="BET302" s="224"/>
      <c r="BEU302" s="224"/>
      <c r="BEV302" s="335"/>
      <c r="BEW302" s="335"/>
      <c r="BEX302" s="224"/>
      <c r="BEY302" s="389"/>
      <c r="BEZ302" s="389"/>
      <c r="BFA302" s="333"/>
      <c r="BFB302" s="334"/>
      <c r="BFC302" s="389"/>
      <c r="BFD302" s="224"/>
      <c r="BFE302" s="224"/>
      <c r="BFF302" s="335"/>
      <c r="BFG302" s="335"/>
      <c r="BFH302" s="224"/>
      <c r="BFI302" s="389"/>
      <c r="BFJ302" s="389"/>
      <c r="BFK302" s="333"/>
      <c r="BFL302" s="334"/>
      <c r="BFM302" s="389"/>
      <c r="BFN302" s="224"/>
      <c r="BFO302" s="224"/>
      <c r="BFP302" s="335"/>
      <c r="BFQ302" s="335"/>
      <c r="BFR302" s="224"/>
      <c r="BFS302" s="389"/>
      <c r="BFT302" s="389"/>
      <c r="BFU302" s="333"/>
      <c r="BFV302" s="334"/>
      <c r="BFW302" s="389"/>
      <c r="BFX302" s="224"/>
      <c r="BFY302" s="224"/>
      <c r="BFZ302" s="335"/>
      <c r="BGA302" s="335"/>
      <c r="BGB302" s="224"/>
      <c r="BGC302" s="389"/>
      <c r="BGD302" s="389"/>
      <c r="BGE302" s="333"/>
      <c r="BGF302" s="334"/>
      <c r="BGG302" s="389"/>
      <c r="BGH302" s="224"/>
      <c r="BGI302" s="224"/>
      <c r="BGJ302" s="335"/>
      <c r="BGK302" s="335"/>
      <c r="BGL302" s="224"/>
      <c r="BGM302" s="389"/>
      <c r="BGN302" s="389"/>
      <c r="BGO302" s="333"/>
      <c r="BGP302" s="334"/>
      <c r="BGQ302" s="389"/>
      <c r="BGR302" s="224"/>
      <c r="BGS302" s="224"/>
      <c r="BGT302" s="335"/>
      <c r="BGU302" s="335"/>
      <c r="BGV302" s="224"/>
      <c r="BGW302" s="389"/>
      <c r="BGX302" s="389"/>
      <c r="BGY302" s="333"/>
      <c r="BGZ302" s="334"/>
      <c r="BHA302" s="389"/>
      <c r="BHB302" s="224"/>
      <c r="BHC302" s="224"/>
      <c r="BHD302" s="335"/>
      <c r="BHE302" s="335"/>
      <c r="BHF302" s="224"/>
      <c r="BHG302" s="389"/>
      <c r="BHH302" s="389"/>
      <c r="BHI302" s="333"/>
      <c r="BHJ302" s="334"/>
      <c r="BHK302" s="389"/>
      <c r="BHL302" s="224"/>
      <c r="BHM302" s="224"/>
      <c r="BHN302" s="335"/>
      <c r="BHO302" s="335"/>
      <c r="BHP302" s="224"/>
      <c r="BHQ302" s="389"/>
      <c r="BHR302" s="389"/>
      <c r="BHS302" s="333"/>
      <c r="BHT302" s="334"/>
      <c r="BHU302" s="389"/>
      <c r="BHV302" s="224"/>
      <c r="BHW302" s="224"/>
      <c r="BHX302" s="335"/>
      <c r="BHY302" s="335"/>
      <c r="BHZ302" s="224"/>
      <c r="BIA302" s="389"/>
      <c r="BIB302" s="389"/>
      <c r="BIC302" s="333"/>
      <c r="BID302" s="334"/>
      <c r="BIE302" s="389"/>
      <c r="BIF302" s="224"/>
      <c r="BIG302" s="224"/>
      <c r="BIH302" s="335"/>
      <c r="BII302" s="335"/>
      <c r="BIJ302" s="224"/>
      <c r="BIK302" s="389"/>
      <c r="BIL302" s="389"/>
      <c r="BIM302" s="333"/>
      <c r="BIN302" s="334"/>
      <c r="BIO302" s="389"/>
      <c r="BIP302" s="224"/>
      <c r="BIQ302" s="224"/>
      <c r="BIR302" s="335"/>
      <c r="BIS302" s="335"/>
      <c r="BIT302" s="224"/>
      <c r="BIU302" s="389"/>
      <c r="BIV302" s="389"/>
      <c r="BIW302" s="333"/>
      <c r="BIX302" s="334"/>
      <c r="BIY302" s="389"/>
      <c r="BIZ302" s="224"/>
      <c r="BJA302" s="224"/>
      <c r="BJB302" s="335"/>
      <c r="BJC302" s="335"/>
      <c r="BJD302" s="224"/>
      <c r="BJE302" s="389"/>
      <c r="BJF302" s="389"/>
      <c r="BJG302" s="333"/>
      <c r="BJH302" s="334"/>
      <c r="BJI302" s="389"/>
      <c r="BJJ302" s="224"/>
      <c r="BJK302" s="224"/>
      <c r="BJL302" s="335"/>
      <c r="BJM302" s="335"/>
      <c r="BJN302" s="224"/>
      <c r="BJO302" s="389"/>
      <c r="BJP302" s="389"/>
      <c r="BJQ302" s="333"/>
      <c r="BJR302" s="334"/>
      <c r="BJS302" s="389"/>
      <c r="BJT302" s="224"/>
      <c r="BJU302" s="224"/>
      <c r="BJV302" s="335"/>
      <c r="BJW302" s="335"/>
      <c r="BJX302" s="224"/>
      <c r="BJY302" s="389"/>
      <c r="BJZ302" s="389"/>
      <c r="BKA302" s="333"/>
      <c r="BKB302" s="334"/>
      <c r="BKC302" s="389"/>
      <c r="BKD302" s="224"/>
      <c r="BKE302" s="224"/>
      <c r="BKF302" s="335"/>
      <c r="BKG302" s="335"/>
      <c r="BKH302" s="224"/>
      <c r="BKI302" s="389"/>
      <c r="BKJ302" s="389"/>
      <c r="BKK302" s="333"/>
      <c r="BKL302" s="334"/>
      <c r="BKM302" s="389"/>
      <c r="BKN302" s="224"/>
      <c r="BKO302" s="224"/>
      <c r="BKP302" s="335"/>
      <c r="BKQ302" s="335"/>
      <c r="BKR302" s="224"/>
      <c r="BKS302" s="389"/>
      <c r="BKT302" s="389"/>
      <c r="BKU302" s="333"/>
      <c r="BKV302" s="334"/>
      <c r="BKW302" s="389"/>
      <c r="BKX302" s="224"/>
      <c r="BKY302" s="224"/>
      <c r="BKZ302" s="335"/>
      <c r="BLA302" s="335"/>
      <c r="BLB302" s="224"/>
      <c r="BLC302" s="389"/>
      <c r="BLD302" s="389"/>
      <c r="BLE302" s="333"/>
      <c r="BLF302" s="334"/>
      <c r="BLG302" s="389"/>
      <c r="BLH302" s="224"/>
      <c r="BLI302" s="224"/>
      <c r="BLJ302" s="335"/>
      <c r="BLK302" s="335"/>
      <c r="BLL302" s="224"/>
      <c r="BLM302" s="389"/>
      <c r="BLN302" s="389"/>
      <c r="BLO302" s="333"/>
      <c r="BLP302" s="334"/>
      <c r="BLQ302" s="389"/>
      <c r="BLR302" s="224"/>
      <c r="BLS302" s="224"/>
      <c r="BLT302" s="335"/>
      <c r="BLU302" s="335"/>
      <c r="BLV302" s="224"/>
      <c r="BLW302" s="389"/>
      <c r="BLX302" s="389"/>
      <c r="BLY302" s="333"/>
      <c r="BLZ302" s="334"/>
      <c r="BMA302" s="389"/>
      <c r="BMB302" s="224"/>
      <c r="BMC302" s="224"/>
      <c r="BMD302" s="335"/>
      <c r="BME302" s="335"/>
      <c r="BMF302" s="224"/>
      <c r="BMG302" s="389"/>
      <c r="BMH302" s="389"/>
      <c r="BMI302" s="333"/>
      <c r="BMJ302" s="334"/>
      <c r="BMK302" s="389"/>
      <c r="BML302" s="224"/>
      <c r="BMM302" s="224"/>
      <c r="BMN302" s="335"/>
      <c r="BMO302" s="335"/>
      <c r="BMP302" s="224"/>
      <c r="BMQ302" s="389"/>
      <c r="BMR302" s="389"/>
      <c r="BMS302" s="333"/>
      <c r="BMT302" s="334"/>
      <c r="BMU302" s="389"/>
      <c r="BMV302" s="224"/>
      <c r="BMW302" s="224"/>
      <c r="BMX302" s="335"/>
      <c r="BMY302" s="335"/>
      <c r="BMZ302" s="224"/>
      <c r="BNA302" s="389"/>
      <c r="BNB302" s="389"/>
      <c r="BNC302" s="333"/>
      <c r="BND302" s="334"/>
      <c r="BNE302" s="389"/>
      <c r="BNF302" s="224"/>
      <c r="BNG302" s="224"/>
      <c r="BNH302" s="335"/>
      <c r="BNI302" s="335"/>
      <c r="BNJ302" s="224"/>
      <c r="BNK302" s="389"/>
      <c r="BNL302" s="389"/>
      <c r="BNM302" s="333"/>
      <c r="BNN302" s="334"/>
      <c r="BNO302" s="389"/>
      <c r="BNP302" s="224"/>
      <c r="BNQ302" s="224"/>
      <c r="BNR302" s="335"/>
      <c r="BNS302" s="335"/>
      <c r="BNT302" s="224"/>
      <c r="BNU302" s="389"/>
      <c r="BNV302" s="389"/>
      <c r="BNW302" s="333"/>
      <c r="BNX302" s="334"/>
      <c r="BNY302" s="389"/>
      <c r="BNZ302" s="224"/>
      <c r="BOA302" s="224"/>
      <c r="BOB302" s="335"/>
      <c r="BOC302" s="335"/>
      <c r="BOD302" s="224"/>
      <c r="BOE302" s="389"/>
      <c r="BOF302" s="389"/>
      <c r="BOG302" s="333"/>
      <c r="BOH302" s="334"/>
      <c r="BOI302" s="389"/>
      <c r="BOJ302" s="224"/>
      <c r="BOK302" s="224"/>
      <c r="BOL302" s="335"/>
      <c r="BOM302" s="335"/>
      <c r="BON302" s="224"/>
      <c r="BOO302" s="389"/>
      <c r="BOP302" s="389"/>
      <c r="BOQ302" s="333"/>
      <c r="BOR302" s="334"/>
      <c r="BOS302" s="389"/>
      <c r="BOT302" s="224"/>
      <c r="BOU302" s="224"/>
      <c r="BOV302" s="335"/>
      <c r="BOW302" s="335"/>
      <c r="BOX302" s="224"/>
      <c r="BOY302" s="389"/>
      <c r="BOZ302" s="389"/>
      <c r="BPA302" s="333"/>
      <c r="BPB302" s="334"/>
      <c r="BPC302" s="389"/>
      <c r="BPD302" s="224"/>
      <c r="BPE302" s="224"/>
      <c r="BPF302" s="335"/>
      <c r="BPG302" s="335"/>
      <c r="BPH302" s="224"/>
      <c r="BPI302" s="389"/>
      <c r="BPJ302" s="389"/>
      <c r="BPK302" s="333"/>
      <c r="BPL302" s="334"/>
      <c r="BPM302" s="389"/>
      <c r="BPN302" s="224"/>
      <c r="BPO302" s="224"/>
      <c r="BPP302" s="335"/>
      <c r="BPQ302" s="335"/>
      <c r="BPR302" s="224"/>
      <c r="BPS302" s="389"/>
      <c r="BPT302" s="389"/>
      <c r="BPU302" s="333"/>
      <c r="BPV302" s="334"/>
      <c r="BPW302" s="389"/>
      <c r="BPX302" s="224"/>
      <c r="BPY302" s="224"/>
      <c r="BPZ302" s="335"/>
      <c r="BQA302" s="335"/>
      <c r="BQB302" s="224"/>
      <c r="BQC302" s="389"/>
      <c r="BQD302" s="389"/>
      <c r="BQE302" s="333"/>
      <c r="BQF302" s="334"/>
      <c r="BQG302" s="389"/>
      <c r="BQH302" s="224"/>
      <c r="BQI302" s="224"/>
      <c r="BQJ302" s="335"/>
      <c r="BQK302" s="335"/>
      <c r="BQL302" s="224"/>
      <c r="BQM302" s="389"/>
      <c r="BQN302" s="389"/>
      <c r="BQO302" s="333"/>
      <c r="BQP302" s="334"/>
      <c r="BQQ302" s="389"/>
      <c r="BQR302" s="224"/>
      <c r="BQS302" s="224"/>
      <c r="BQT302" s="335"/>
      <c r="BQU302" s="335"/>
      <c r="BQV302" s="224"/>
      <c r="BQW302" s="389"/>
      <c r="BQX302" s="389"/>
      <c r="BQY302" s="333"/>
      <c r="BQZ302" s="334"/>
      <c r="BRA302" s="389"/>
      <c r="BRB302" s="224"/>
      <c r="BRC302" s="224"/>
      <c r="BRD302" s="335"/>
      <c r="BRE302" s="335"/>
      <c r="BRF302" s="224"/>
      <c r="BRG302" s="389"/>
      <c r="BRH302" s="389"/>
      <c r="BRI302" s="333"/>
      <c r="BRJ302" s="334"/>
      <c r="BRK302" s="389"/>
      <c r="BRL302" s="224"/>
      <c r="BRM302" s="224"/>
      <c r="BRN302" s="335"/>
      <c r="BRO302" s="335"/>
      <c r="BRP302" s="224"/>
      <c r="BRQ302" s="389"/>
      <c r="BRR302" s="389"/>
      <c r="BRS302" s="333"/>
      <c r="BRT302" s="334"/>
      <c r="BRU302" s="389"/>
      <c r="BRV302" s="224"/>
      <c r="BRW302" s="224"/>
      <c r="BRX302" s="335"/>
      <c r="BRY302" s="335"/>
      <c r="BRZ302" s="224"/>
      <c r="BSA302" s="389"/>
      <c r="BSB302" s="389"/>
      <c r="BSC302" s="333"/>
      <c r="BSD302" s="334"/>
      <c r="BSE302" s="389"/>
      <c r="BSF302" s="224"/>
      <c r="BSG302" s="224"/>
      <c r="BSH302" s="335"/>
      <c r="BSI302" s="335"/>
      <c r="BSJ302" s="224"/>
      <c r="BSK302" s="389"/>
      <c r="BSL302" s="389"/>
      <c r="BSM302" s="333"/>
      <c r="BSN302" s="334"/>
      <c r="BSO302" s="389"/>
      <c r="BSP302" s="224"/>
      <c r="BSQ302" s="224"/>
      <c r="BSR302" s="335"/>
      <c r="BSS302" s="335"/>
      <c r="BST302" s="224"/>
      <c r="BSU302" s="389"/>
      <c r="BSV302" s="389"/>
      <c r="BSW302" s="333"/>
      <c r="BSX302" s="334"/>
      <c r="BSY302" s="389"/>
      <c r="BSZ302" s="224"/>
      <c r="BTA302" s="224"/>
      <c r="BTB302" s="335"/>
      <c r="BTC302" s="335"/>
      <c r="BTD302" s="224"/>
      <c r="BTE302" s="389"/>
      <c r="BTF302" s="389"/>
      <c r="BTG302" s="333"/>
      <c r="BTH302" s="334"/>
      <c r="BTI302" s="389"/>
      <c r="BTJ302" s="224"/>
      <c r="BTK302" s="224"/>
      <c r="BTL302" s="335"/>
      <c r="BTM302" s="335"/>
      <c r="BTN302" s="224"/>
      <c r="BTO302" s="389"/>
      <c r="BTP302" s="389"/>
      <c r="BTQ302" s="333"/>
      <c r="BTR302" s="334"/>
      <c r="BTS302" s="389"/>
      <c r="BTT302" s="224"/>
      <c r="BTU302" s="224"/>
      <c r="BTV302" s="335"/>
      <c r="BTW302" s="335"/>
      <c r="BTX302" s="224"/>
      <c r="BTY302" s="389"/>
      <c r="BTZ302" s="389"/>
      <c r="BUA302" s="333"/>
      <c r="BUB302" s="334"/>
      <c r="BUC302" s="389"/>
      <c r="BUD302" s="224"/>
      <c r="BUE302" s="224"/>
      <c r="BUF302" s="335"/>
      <c r="BUG302" s="335"/>
      <c r="BUH302" s="224"/>
      <c r="BUI302" s="389"/>
      <c r="BUJ302" s="389"/>
      <c r="BUK302" s="333"/>
      <c r="BUL302" s="334"/>
      <c r="BUM302" s="389"/>
      <c r="BUN302" s="224"/>
      <c r="BUO302" s="224"/>
      <c r="BUP302" s="335"/>
      <c r="BUQ302" s="335"/>
      <c r="BUR302" s="224"/>
      <c r="BUS302" s="389"/>
      <c r="BUT302" s="389"/>
      <c r="BUU302" s="333"/>
      <c r="BUV302" s="334"/>
      <c r="BUW302" s="389"/>
      <c r="BUX302" s="224"/>
      <c r="BUY302" s="224"/>
      <c r="BUZ302" s="335"/>
      <c r="BVA302" s="335"/>
      <c r="BVB302" s="224"/>
      <c r="BVC302" s="389"/>
      <c r="BVD302" s="389"/>
      <c r="BVE302" s="333"/>
      <c r="BVF302" s="334"/>
      <c r="BVG302" s="389"/>
      <c r="BVH302" s="224"/>
      <c r="BVI302" s="224"/>
      <c r="BVJ302" s="335"/>
      <c r="BVK302" s="335"/>
      <c r="BVL302" s="224"/>
      <c r="BVM302" s="389"/>
      <c r="BVN302" s="389"/>
      <c r="BVO302" s="333"/>
      <c r="BVP302" s="334"/>
      <c r="BVQ302" s="389"/>
      <c r="BVR302" s="224"/>
      <c r="BVS302" s="224"/>
      <c r="BVT302" s="335"/>
      <c r="BVU302" s="335"/>
      <c r="BVV302" s="224"/>
      <c r="BVW302" s="389"/>
      <c r="BVX302" s="389"/>
      <c r="BVY302" s="333"/>
      <c r="BVZ302" s="334"/>
      <c r="BWA302" s="389"/>
      <c r="BWB302" s="224"/>
      <c r="BWC302" s="224"/>
      <c r="BWD302" s="335"/>
      <c r="BWE302" s="335"/>
      <c r="BWF302" s="224"/>
      <c r="BWG302" s="389"/>
      <c r="BWH302" s="389"/>
      <c r="BWI302" s="333"/>
      <c r="BWJ302" s="334"/>
      <c r="BWK302" s="389"/>
      <c r="BWL302" s="224"/>
      <c r="BWM302" s="224"/>
      <c r="BWN302" s="335"/>
      <c r="BWO302" s="335"/>
      <c r="BWP302" s="224"/>
      <c r="BWQ302" s="389"/>
      <c r="BWR302" s="389"/>
      <c r="BWS302" s="333"/>
      <c r="BWT302" s="334"/>
      <c r="BWU302" s="389"/>
      <c r="BWV302" s="224"/>
      <c r="BWW302" s="224"/>
      <c r="BWX302" s="335"/>
      <c r="BWY302" s="335"/>
      <c r="BWZ302" s="224"/>
      <c r="BXA302" s="389"/>
      <c r="BXB302" s="389"/>
      <c r="BXC302" s="333"/>
      <c r="BXD302" s="334"/>
      <c r="BXE302" s="389"/>
      <c r="BXF302" s="224"/>
      <c r="BXG302" s="224"/>
      <c r="BXH302" s="335"/>
      <c r="BXI302" s="335"/>
      <c r="BXJ302" s="224"/>
      <c r="BXK302" s="389"/>
      <c r="BXL302" s="389"/>
      <c r="BXM302" s="333"/>
      <c r="BXN302" s="334"/>
      <c r="BXO302" s="389"/>
      <c r="BXP302" s="224"/>
      <c r="BXQ302" s="224"/>
      <c r="BXR302" s="335"/>
      <c r="BXS302" s="335"/>
      <c r="BXT302" s="224"/>
      <c r="BXU302" s="389"/>
      <c r="BXV302" s="389"/>
      <c r="BXW302" s="333"/>
      <c r="BXX302" s="334"/>
      <c r="BXY302" s="389"/>
      <c r="BXZ302" s="224"/>
      <c r="BYA302" s="224"/>
      <c r="BYB302" s="335"/>
      <c r="BYC302" s="335"/>
      <c r="BYD302" s="224"/>
      <c r="BYE302" s="389"/>
      <c r="BYF302" s="389"/>
      <c r="BYG302" s="333"/>
      <c r="BYH302" s="334"/>
      <c r="BYI302" s="389"/>
      <c r="BYJ302" s="224"/>
      <c r="BYK302" s="224"/>
      <c r="BYL302" s="335"/>
      <c r="BYM302" s="335"/>
      <c r="BYN302" s="224"/>
      <c r="BYO302" s="389"/>
      <c r="BYP302" s="389"/>
      <c r="BYQ302" s="333"/>
      <c r="BYR302" s="334"/>
      <c r="BYS302" s="389"/>
      <c r="BYT302" s="224"/>
      <c r="BYU302" s="224"/>
      <c r="BYV302" s="335"/>
      <c r="BYW302" s="335"/>
      <c r="BYX302" s="224"/>
      <c r="BYY302" s="389"/>
      <c r="BYZ302" s="389"/>
      <c r="BZA302" s="333"/>
      <c r="BZB302" s="334"/>
      <c r="BZC302" s="389"/>
      <c r="BZD302" s="224"/>
      <c r="BZE302" s="224"/>
      <c r="BZF302" s="335"/>
      <c r="BZG302" s="335"/>
      <c r="BZH302" s="224"/>
      <c r="BZI302" s="389"/>
      <c r="BZJ302" s="389"/>
      <c r="BZK302" s="333"/>
      <c r="BZL302" s="334"/>
      <c r="BZM302" s="389"/>
      <c r="BZN302" s="224"/>
      <c r="BZO302" s="224"/>
      <c r="BZP302" s="335"/>
      <c r="BZQ302" s="335"/>
      <c r="BZR302" s="224"/>
      <c r="BZS302" s="389"/>
      <c r="BZT302" s="389"/>
      <c r="BZU302" s="333"/>
      <c r="BZV302" s="334"/>
      <c r="BZW302" s="389"/>
      <c r="BZX302" s="224"/>
      <c r="BZY302" s="224"/>
      <c r="BZZ302" s="335"/>
      <c r="CAA302" s="335"/>
      <c r="CAB302" s="224"/>
      <c r="CAC302" s="389"/>
      <c r="CAD302" s="389"/>
      <c r="CAE302" s="333"/>
      <c r="CAF302" s="334"/>
      <c r="CAG302" s="389"/>
      <c r="CAH302" s="224"/>
      <c r="CAI302" s="224"/>
      <c r="CAJ302" s="335"/>
      <c r="CAK302" s="335"/>
      <c r="CAL302" s="224"/>
      <c r="CAM302" s="389"/>
      <c r="CAN302" s="389"/>
      <c r="CAO302" s="333"/>
      <c r="CAP302" s="334"/>
      <c r="CAQ302" s="389"/>
      <c r="CAR302" s="224"/>
      <c r="CAS302" s="224"/>
      <c r="CAT302" s="335"/>
      <c r="CAU302" s="335"/>
      <c r="CAV302" s="224"/>
      <c r="CAW302" s="389"/>
      <c r="CAX302" s="389"/>
      <c r="CAY302" s="333"/>
      <c r="CAZ302" s="334"/>
      <c r="CBA302" s="389"/>
      <c r="CBB302" s="224"/>
      <c r="CBC302" s="224"/>
      <c r="CBD302" s="335"/>
      <c r="CBE302" s="335"/>
      <c r="CBF302" s="224"/>
      <c r="CBG302" s="389"/>
      <c r="CBH302" s="389"/>
      <c r="CBI302" s="333"/>
      <c r="CBJ302" s="334"/>
      <c r="CBK302" s="389"/>
      <c r="CBL302" s="224"/>
      <c r="CBM302" s="224"/>
      <c r="CBN302" s="335"/>
      <c r="CBO302" s="335"/>
      <c r="CBP302" s="224"/>
      <c r="CBQ302" s="389"/>
      <c r="CBR302" s="389"/>
      <c r="CBS302" s="333"/>
      <c r="CBT302" s="334"/>
      <c r="CBU302" s="389"/>
      <c r="CBV302" s="224"/>
      <c r="CBW302" s="224"/>
      <c r="CBX302" s="335"/>
      <c r="CBY302" s="335"/>
      <c r="CBZ302" s="224"/>
      <c r="CCA302" s="389"/>
      <c r="CCB302" s="389"/>
      <c r="CCC302" s="333"/>
      <c r="CCD302" s="334"/>
      <c r="CCE302" s="389"/>
      <c r="CCF302" s="224"/>
      <c r="CCG302" s="224"/>
      <c r="CCH302" s="335"/>
      <c r="CCI302" s="335"/>
      <c r="CCJ302" s="224"/>
      <c r="CCK302" s="389"/>
      <c r="CCL302" s="389"/>
      <c r="CCM302" s="333"/>
      <c r="CCN302" s="334"/>
      <c r="CCO302" s="389"/>
      <c r="CCP302" s="224"/>
      <c r="CCQ302" s="224"/>
      <c r="CCR302" s="335"/>
      <c r="CCS302" s="335"/>
      <c r="CCT302" s="224"/>
      <c r="CCU302" s="389"/>
      <c r="CCV302" s="389"/>
      <c r="CCW302" s="333"/>
      <c r="CCX302" s="334"/>
      <c r="CCY302" s="389"/>
      <c r="CCZ302" s="224"/>
      <c r="CDA302" s="224"/>
      <c r="CDB302" s="335"/>
      <c r="CDC302" s="335"/>
      <c r="CDD302" s="224"/>
      <c r="CDE302" s="389"/>
      <c r="CDF302" s="389"/>
      <c r="CDG302" s="333"/>
      <c r="CDH302" s="334"/>
      <c r="CDI302" s="389"/>
      <c r="CDJ302" s="224"/>
      <c r="CDK302" s="224"/>
      <c r="CDL302" s="335"/>
      <c r="CDM302" s="335"/>
      <c r="CDN302" s="224"/>
      <c r="CDO302" s="389"/>
      <c r="CDP302" s="389"/>
      <c r="CDQ302" s="333"/>
      <c r="CDR302" s="334"/>
      <c r="CDS302" s="389"/>
      <c r="CDT302" s="224"/>
      <c r="CDU302" s="224"/>
      <c r="CDV302" s="335"/>
      <c r="CDW302" s="335"/>
      <c r="CDX302" s="224"/>
      <c r="CDY302" s="389"/>
      <c r="CDZ302" s="389"/>
      <c r="CEA302" s="333"/>
      <c r="CEB302" s="334"/>
      <c r="CEC302" s="389"/>
      <c r="CED302" s="224"/>
      <c r="CEE302" s="224"/>
      <c r="CEF302" s="335"/>
      <c r="CEG302" s="335"/>
      <c r="CEH302" s="224"/>
      <c r="CEI302" s="389"/>
      <c r="CEJ302" s="389"/>
      <c r="CEK302" s="333"/>
      <c r="CEL302" s="334"/>
      <c r="CEM302" s="389"/>
      <c r="CEN302" s="224"/>
      <c r="CEO302" s="224"/>
      <c r="CEP302" s="335"/>
      <c r="CEQ302" s="335"/>
      <c r="CER302" s="224"/>
      <c r="CES302" s="389"/>
      <c r="CET302" s="389"/>
      <c r="CEU302" s="333"/>
      <c r="CEV302" s="334"/>
      <c r="CEW302" s="389"/>
      <c r="CEX302" s="224"/>
      <c r="CEY302" s="224"/>
      <c r="CEZ302" s="335"/>
      <c r="CFA302" s="335"/>
      <c r="CFB302" s="224"/>
      <c r="CFC302" s="389"/>
      <c r="CFD302" s="389"/>
      <c r="CFE302" s="333"/>
      <c r="CFF302" s="334"/>
      <c r="CFG302" s="389"/>
      <c r="CFH302" s="224"/>
      <c r="CFI302" s="224"/>
      <c r="CFJ302" s="335"/>
      <c r="CFK302" s="335"/>
      <c r="CFL302" s="224"/>
      <c r="CFM302" s="389"/>
      <c r="CFN302" s="389"/>
      <c r="CFO302" s="333"/>
      <c r="CFP302" s="334"/>
      <c r="CFQ302" s="389"/>
      <c r="CFR302" s="224"/>
      <c r="CFS302" s="224"/>
      <c r="CFT302" s="335"/>
      <c r="CFU302" s="335"/>
      <c r="CFV302" s="224"/>
      <c r="CFW302" s="389"/>
      <c r="CFX302" s="389"/>
      <c r="CFY302" s="333"/>
      <c r="CFZ302" s="334"/>
      <c r="CGA302" s="389"/>
      <c r="CGB302" s="224"/>
      <c r="CGC302" s="224"/>
      <c r="CGD302" s="335"/>
      <c r="CGE302" s="335"/>
      <c r="CGF302" s="224"/>
      <c r="CGG302" s="389"/>
      <c r="CGH302" s="389"/>
      <c r="CGI302" s="333"/>
      <c r="CGJ302" s="334"/>
      <c r="CGK302" s="389"/>
      <c r="CGL302" s="224"/>
      <c r="CGM302" s="224"/>
      <c r="CGN302" s="335"/>
      <c r="CGO302" s="335"/>
      <c r="CGP302" s="224"/>
      <c r="CGQ302" s="389"/>
      <c r="CGR302" s="389"/>
      <c r="CGS302" s="333"/>
      <c r="CGT302" s="334"/>
      <c r="CGU302" s="389"/>
      <c r="CGV302" s="224"/>
      <c r="CGW302" s="224"/>
      <c r="CGX302" s="335"/>
      <c r="CGY302" s="335"/>
      <c r="CGZ302" s="224"/>
      <c r="CHA302" s="389"/>
      <c r="CHB302" s="389"/>
      <c r="CHC302" s="333"/>
      <c r="CHD302" s="334"/>
      <c r="CHE302" s="389"/>
      <c r="CHF302" s="224"/>
      <c r="CHG302" s="224"/>
      <c r="CHH302" s="335"/>
      <c r="CHI302" s="335"/>
      <c r="CHJ302" s="224"/>
      <c r="CHK302" s="389"/>
      <c r="CHL302" s="389"/>
      <c r="CHM302" s="333"/>
      <c r="CHN302" s="334"/>
      <c r="CHO302" s="389"/>
      <c r="CHP302" s="224"/>
      <c r="CHQ302" s="224"/>
      <c r="CHR302" s="335"/>
      <c r="CHS302" s="335"/>
      <c r="CHT302" s="224"/>
      <c r="CHU302" s="389"/>
      <c r="CHV302" s="389"/>
      <c r="CHW302" s="333"/>
      <c r="CHX302" s="334"/>
      <c r="CHY302" s="389"/>
      <c r="CHZ302" s="224"/>
      <c r="CIA302" s="224"/>
      <c r="CIB302" s="335"/>
      <c r="CIC302" s="335"/>
      <c r="CID302" s="224"/>
      <c r="CIE302" s="389"/>
      <c r="CIF302" s="389"/>
      <c r="CIG302" s="333"/>
      <c r="CIH302" s="334"/>
      <c r="CII302" s="389"/>
      <c r="CIJ302" s="224"/>
      <c r="CIK302" s="224"/>
      <c r="CIL302" s="335"/>
      <c r="CIM302" s="335"/>
      <c r="CIN302" s="224"/>
      <c r="CIO302" s="389"/>
      <c r="CIP302" s="389"/>
      <c r="CIQ302" s="333"/>
      <c r="CIR302" s="334"/>
      <c r="CIS302" s="389"/>
      <c r="CIT302" s="224"/>
      <c r="CIU302" s="224"/>
      <c r="CIV302" s="335"/>
      <c r="CIW302" s="335"/>
      <c r="CIX302" s="224"/>
      <c r="CIY302" s="389"/>
      <c r="CIZ302" s="389"/>
      <c r="CJA302" s="333"/>
      <c r="CJB302" s="334"/>
      <c r="CJC302" s="389"/>
      <c r="CJD302" s="224"/>
      <c r="CJE302" s="224"/>
      <c r="CJF302" s="335"/>
      <c r="CJG302" s="335"/>
      <c r="CJH302" s="224"/>
      <c r="CJI302" s="389"/>
      <c r="CJJ302" s="389"/>
      <c r="CJK302" s="333"/>
      <c r="CJL302" s="334"/>
      <c r="CJM302" s="389"/>
      <c r="CJN302" s="224"/>
      <c r="CJO302" s="224"/>
      <c r="CJP302" s="335"/>
      <c r="CJQ302" s="335"/>
      <c r="CJR302" s="224"/>
      <c r="CJS302" s="389"/>
      <c r="CJT302" s="389"/>
      <c r="CJU302" s="333"/>
      <c r="CJV302" s="334"/>
      <c r="CJW302" s="389"/>
      <c r="CJX302" s="224"/>
      <c r="CJY302" s="224"/>
      <c r="CJZ302" s="335"/>
      <c r="CKA302" s="335"/>
      <c r="CKB302" s="224"/>
      <c r="CKC302" s="389"/>
      <c r="CKD302" s="389"/>
      <c r="CKE302" s="333"/>
      <c r="CKF302" s="334"/>
      <c r="CKG302" s="389"/>
      <c r="CKH302" s="224"/>
      <c r="CKI302" s="224"/>
      <c r="CKJ302" s="335"/>
      <c r="CKK302" s="335"/>
      <c r="CKL302" s="224"/>
      <c r="CKM302" s="389"/>
      <c r="CKN302" s="389"/>
      <c r="CKO302" s="333"/>
      <c r="CKP302" s="334"/>
      <c r="CKQ302" s="389"/>
      <c r="CKR302" s="224"/>
      <c r="CKS302" s="224"/>
      <c r="CKT302" s="335"/>
      <c r="CKU302" s="335"/>
      <c r="CKV302" s="224"/>
      <c r="CKW302" s="389"/>
      <c r="CKX302" s="389"/>
      <c r="CKY302" s="333"/>
      <c r="CKZ302" s="334"/>
      <c r="CLA302" s="389"/>
      <c r="CLB302" s="224"/>
      <c r="CLC302" s="224"/>
      <c r="CLD302" s="335"/>
      <c r="CLE302" s="335"/>
      <c r="CLF302" s="224"/>
      <c r="CLG302" s="389"/>
      <c r="CLH302" s="389"/>
      <c r="CLI302" s="333"/>
      <c r="CLJ302" s="334"/>
      <c r="CLK302" s="389"/>
      <c r="CLL302" s="224"/>
      <c r="CLM302" s="224"/>
      <c r="CLN302" s="335"/>
      <c r="CLO302" s="335"/>
      <c r="CLP302" s="224"/>
      <c r="CLQ302" s="389"/>
      <c r="CLR302" s="389"/>
      <c r="CLS302" s="333"/>
      <c r="CLT302" s="334"/>
      <c r="CLU302" s="389"/>
      <c r="CLV302" s="224"/>
      <c r="CLW302" s="224"/>
      <c r="CLX302" s="335"/>
      <c r="CLY302" s="335"/>
      <c r="CLZ302" s="224"/>
      <c r="CMA302" s="389"/>
      <c r="CMB302" s="389"/>
      <c r="CMC302" s="333"/>
      <c r="CMD302" s="334"/>
      <c r="CME302" s="389"/>
      <c r="CMF302" s="224"/>
      <c r="CMG302" s="224"/>
      <c r="CMH302" s="335"/>
      <c r="CMI302" s="335"/>
      <c r="CMJ302" s="224"/>
      <c r="CMK302" s="389"/>
      <c r="CML302" s="389"/>
      <c r="CMM302" s="333"/>
      <c r="CMN302" s="334"/>
      <c r="CMO302" s="389"/>
      <c r="CMP302" s="224"/>
      <c r="CMQ302" s="224"/>
      <c r="CMR302" s="335"/>
      <c r="CMS302" s="335"/>
      <c r="CMT302" s="224"/>
      <c r="CMU302" s="389"/>
      <c r="CMV302" s="389"/>
      <c r="CMW302" s="333"/>
      <c r="CMX302" s="334"/>
      <c r="CMY302" s="389"/>
      <c r="CMZ302" s="224"/>
      <c r="CNA302" s="224"/>
      <c r="CNB302" s="335"/>
      <c r="CNC302" s="335"/>
      <c r="CND302" s="224"/>
      <c r="CNE302" s="389"/>
      <c r="CNF302" s="389"/>
      <c r="CNG302" s="333"/>
      <c r="CNH302" s="334"/>
      <c r="CNI302" s="389"/>
      <c r="CNJ302" s="224"/>
      <c r="CNK302" s="224"/>
      <c r="CNL302" s="335"/>
      <c r="CNM302" s="335"/>
      <c r="CNN302" s="224"/>
      <c r="CNO302" s="389"/>
      <c r="CNP302" s="389"/>
      <c r="CNQ302" s="333"/>
      <c r="CNR302" s="334"/>
      <c r="CNS302" s="389"/>
      <c r="CNT302" s="224"/>
      <c r="CNU302" s="224"/>
      <c r="CNV302" s="335"/>
      <c r="CNW302" s="335"/>
      <c r="CNX302" s="224"/>
      <c r="CNY302" s="389"/>
      <c r="CNZ302" s="389"/>
      <c r="COA302" s="333"/>
      <c r="COB302" s="334"/>
      <c r="COC302" s="389"/>
      <c r="COD302" s="224"/>
      <c r="COE302" s="224"/>
      <c r="COF302" s="335"/>
      <c r="COG302" s="335"/>
      <c r="COH302" s="224"/>
      <c r="COI302" s="389"/>
      <c r="COJ302" s="389"/>
      <c r="COK302" s="333"/>
      <c r="COL302" s="334"/>
      <c r="COM302" s="389"/>
      <c r="CON302" s="224"/>
      <c r="COO302" s="224"/>
      <c r="COP302" s="335"/>
      <c r="COQ302" s="335"/>
      <c r="COR302" s="224"/>
      <c r="COS302" s="389"/>
      <c r="COT302" s="389"/>
      <c r="COU302" s="333"/>
      <c r="COV302" s="334"/>
      <c r="COW302" s="389"/>
      <c r="COX302" s="224"/>
      <c r="COY302" s="224"/>
      <c r="COZ302" s="335"/>
      <c r="CPA302" s="335"/>
      <c r="CPB302" s="224"/>
      <c r="CPC302" s="389"/>
      <c r="CPD302" s="389"/>
      <c r="CPE302" s="333"/>
      <c r="CPF302" s="334"/>
      <c r="CPG302" s="389"/>
      <c r="CPH302" s="224"/>
      <c r="CPI302" s="224"/>
      <c r="CPJ302" s="335"/>
      <c r="CPK302" s="335"/>
      <c r="CPL302" s="224"/>
      <c r="CPM302" s="389"/>
      <c r="CPN302" s="389"/>
      <c r="CPO302" s="333"/>
      <c r="CPP302" s="334"/>
      <c r="CPQ302" s="389"/>
      <c r="CPR302" s="224"/>
      <c r="CPS302" s="224"/>
      <c r="CPT302" s="335"/>
      <c r="CPU302" s="335"/>
      <c r="CPV302" s="224"/>
      <c r="CPW302" s="389"/>
      <c r="CPX302" s="389"/>
      <c r="CPY302" s="333"/>
      <c r="CPZ302" s="334"/>
      <c r="CQA302" s="389"/>
      <c r="CQB302" s="224"/>
      <c r="CQC302" s="224"/>
      <c r="CQD302" s="335"/>
      <c r="CQE302" s="335"/>
      <c r="CQF302" s="224"/>
      <c r="CQG302" s="389"/>
      <c r="CQH302" s="389"/>
      <c r="CQI302" s="333"/>
      <c r="CQJ302" s="334"/>
      <c r="CQK302" s="389"/>
      <c r="CQL302" s="224"/>
      <c r="CQM302" s="224"/>
      <c r="CQN302" s="335"/>
      <c r="CQO302" s="335"/>
      <c r="CQP302" s="224"/>
      <c r="CQQ302" s="389"/>
      <c r="CQR302" s="389"/>
      <c r="CQS302" s="333"/>
      <c r="CQT302" s="334"/>
      <c r="CQU302" s="389"/>
      <c r="CQV302" s="224"/>
      <c r="CQW302" s="224"/>
      <c r="CQX302" s="335"/>
      <c r="CQY302" s="335"/>
      <c r="CQZ302" s="224"/>
      <c r="CRA302" s="389"/>
      <c r="CRB302" s="389"/>
      <c r="CRC302" s="333"/>
      <c r="CRD302" s="334"/>
      <c r="CRE302" s="389"/>
      <c r="CRF302" s="224"/>
      <c r="CRG302" s="224"/>
      <c r="CRH302" s="335"/>
      <c r="CRI302" s="335"/>
      <c r="CRJ302" s="224"/>
      <c r="CRK302" s="389"/>
      <c r="CRL302" s="389"/>
      <c r="CRM302" s="333"/>
      <c r="CRN302" s="334"/>
      <c r="CRO302" s="389"/>
      <c r="CRP302" s="224"/>
      <c r="CRQ302" s="224"/>
      <c r="CRR302" s="335"/>
      <c r="CRS302" s="335"/>
      <c r="CRT302" s="224"/>
      <c r="CRU302" s="389"/>
      <c r="CRV302" s="389"/>
      <c r="CRW302" s="333"/>
      <c r="CRX302" s="334"/>
      <c r="CRY302" s="389"/>
      <c r="CRZ302" s="224"/>
      <c r="CSA302" s="224"/>
      <c r="CSB302" s="335"/>
      <c r="CSC302" s="335"/>
      <c r="CSD302" s="224"/>
      <c r="CSE302" s="389"/>
      <c r="CSF302" s="389"/>
      <c r="CSG302" s="333"/>
      <c r="CSH302" s="334"/>
      <c r="CSI302" s="389"/>
      <c r="CSJ302" s="224"/>
      <c r="CSK302" s="224"/>
      <c r="CSL302" s="335"/>
      <c r="CSM302" s="335"/>
      <c r="CSN302" s="224"/>
      <c r="CSO302" s="389"/>
      <c r="CSP302" s="389"/>
      <c r="CSQ302" s="333"/>
      <c r="CSR302" s="334"/>
      <c r="CSS302" s="389"/>
      <c r="CST302" s="224"/>
      <c r="CSU302" s="224"/>
      <c r="CSV302" s="335"/>
      <c r="CSW302" s="335"/>
      <c r="CSX302" s="224"/>
      <c r="CSY302" s="389"/>
      <c r="CSZ302" s="389"/>
      <c r="CTA302" s="333"/>
      <c r="CTB302" s="334"/>
      <c r="CTC302" s="389"/>
      <c r="CTD302" s="224"/>
      <c r="CTE302" s="224"/>
      <c r="CTF302" s="335"/>
      <c r="CTG302" s="335"/>
      <c r="CTH302" s="224"/>
      <c r="CTI302" s="389"/>
      <c r="CTJ302" s="389"/>
      <c r="CTK302" s="333"/>
      <c r="CTL302" s="334"/>
      <c r="CTM302" s="389"/>
      <c r="CTN302" s="224"/>
      <c r="CTO302" s="224"/>
      <c r="CTP302" s="335"/>
      <c r="CTQ302" s="335"/>
      <c r="CTR302" s="224"/>
      <c r="CTS302" s="389"/>
      <c r="CTT302" s="389"/>
      <c r="CTU302" s="333"/>
      <c r="CTV302" s="334"/>
      <c r="CTW302" s="389"/>
      <c r="CTX302" s="224"/>
      <c r="CTY302" s="224"/>
      <c r="CTZ302" s="335"/>
      <c r="CUA302" s="335"/>
      <c r="CUB302" s="224"/>
      <c r="CUC302" s="389"/>
      <c r="CUD302" s="389"/>
      <c r="CUE302" s="333"/>
      <c r="CUF302" s="334"/>
      <c r="CUG302" s="389"/>
      <c r="CUH302" s="224"/>
      <c r="CUI302" s="224"/>
      <c r="CUJ302" s="335"/>
      <c r="CUK302" s="335"/>
      <c r="CUL302" s="224"/>
      <c r="CUM302" s="389"/>
      <c r="CUN302" s="389"/>
      <c r="CUO302" s="333"/>
      <c r="CUP302" s="334"/>
      <c r="CUQ302" s="389"/>
      <c r="CUR302" s="224"/>
      <c r="CUS302" s="224"/>
      <c r="CUT302" s="335"/>
      <c r="CUU302" s="335"/>
      <c r="CUV302" s="224"/>
      <c r="CUW302" s="389"/>
      <c r="CUX302" s="389"/>
      <c r="CUY302" s="333"/>
      <c r="CUZ302" s="334"/>
      <c r="CVA302" s="389"/>
      <c r="CVB302" s="224"/>
      <c r="CVC302" s="224"/>
      <c r="CVD302" s="335"/>
      <c r="CVE302" s="335"/>
      <c r="CVF302" s="224"/>
      <c r="CVG302" s="389"/>
      <c r="CVH302" s="389"/>
      <c r="CVI302" s="333"/>
      <c r="CVJ302" s="334"/>
      <c r="CVK302" s="389"/>
      <c r="CVL302" s="224"/>
      <c r="CVM302" s="224"/>
      <c r="CVN302" s="335"/>
      <c r="CVO302" s="335"/>
      <c r="CVP302" s="224"/>
      <c r="CVQ302" s="389"/>
      <c r="CVR302" s="389"/>
      <c r="CVS302" s="333"/>
      <c r="CVT302" s="334"/>
      <c r="CVU302" s="389"/>
      <c r="CVV302" s="224"/>
      <c r="CVW302" s="224"/>
      <c r="CVX302" s="335"/>
      <c r="CVY302" s="335"/>
      <c r="CVZ302" s="224"/>
      <c r="CWA302" s="389"/>
      <c r="CWB302" s="389"/>
      <c r="CWC302" s="333"/>
      <c r="CWD302" s="334"/>
      <c r="CWE302" s="389"/>
      <c r="CWF302" s="224"/>
      <c r="CWG302" s="224"/>
      <c r="CWH302" s="335"/>
      <c r="CWI302" s="335"/>
      <c r="CWJ302" s="224"/>
      <c r="CWK302" s="389"/>
      <c r="CWL302" s="389"/>
      <c r="CWM302" s="333"/>
      <c r="CWN302" s="334"/>
      <c r="CWO302" s="389"/>
      <c r="CWP302" s="224"/>
      <c r="CWQ302" s="224"/>
      <c r="CWR302" s="335"/>
      <c r="CWS302" s="335"/>
      <c r="CWT302" s="224"/>
      <c r="CWU302" s="389"/>
      <c r="CWV302" s="389"/>
      <c r="CWW302" s="333"/>
      <c r="CWX302" s="334"/>
      <c r="CWY302" s="389"/>
      <c r="CWZ302" s="224"/>
      <c r="CXA302" s="224"/>
      <c r="CXB302" s="335"/>
      <c r="CXC302" s="335"/>
      <c r="CXD302" s="224"/>
      <c r="CXE302" s="389"/>
      <c r="CXF302" s="389"/>
      <c r="CXG302" s="333"/>
      <c r="CXH302" s="334"/>
      <c r="CXI302" s="389"/>
      <c r="CXJ302" s="224"/>
      <c r="CXK302" s="224"/>
      <c r="CXL302" s="335"/>
      <c r="CXM302" s="335"/>
      <c r="CXN302" s="224"/>
      <c r="CXO302" s="389"/>
      <c r="CXP302" s="389"/>
      <c r="CXQ302" s="333"/>
      <c r="CXR302" s="334"/>
      <c r="CXS302" s="389"/>
      <c r="CXT302" s="224"/>
      <c r="CXU302" s="224"/>
      <c r="CXV302" s="335"/>
      <c r="CXW302" s="335"/>
      <c r="CXX302" s="224"/>
      <c r="CXY302" s="389"/>
      <c r="CXZ302" s="389"/>
      <c r="CYA302" s="333"/>
      <c r="CYB302" s="334"/>
      <c r="CYC302" s="389"/>
      <c r="CYD302" s="224"/>
      <c r="CYE302" s="224"/>
      <c r="CYF302" s="335"/>
      <c r="CYG302" s="335"/>
      <c r="CYH302" s="224"/>
      <c r="CYI302" s="389"/>
      <c r="CYJ302" s="389"/>
      <c r="CYK302" s="333"/>
      <c r="CYL302" s="334"/>
      <c r="CYM302" s="389"/>
      <c r="CYN302" s="224"/>
      <c r="CYO302" s="224"/>
      <c r="CYP302" s="335"/>
      <c r="CYQ302" s="335"/>
      <c r="CYR302" s="224"/>
      <c r="CYS302" s="389"/>
      <c r="CYT302" s="389"/>
      <c r="CYU302" s="333"/>
      <c r="CYV302" s="334"/>
      <c r="CYW302" s="389"/>
      <c r="CYX302" s="224"/>
      <c r="CYY302" s="224"/>
      <c r="CYZ302" s="335"/>
      <c r="CZA302" s="335"/>
      <c r="CZB302" s="224"/>
      <c r="CZC302" s="389"/>
      <c r="CZD302" s="389"/>
      <c r="CZE302" s="333"/>
      <c r="CZF302" s="334"/>
      <c r="CZG302" s="389"/>
      <c r="CZH302" s="224"/>
      <c r="CZI302" s="224"/>
      <c r="CZJ302" s="335"/>
      <c r="CZK302" s="335"/>
      <c r="CZL302" s="224"/>
      <c r="CZM302" s="389"/>
      <c r="CZN302" s="389"/>
      <c r="CZO302" s="333"/>
      <c r="CZP302" s="334"/>
      <c r="CZQ302" s="389"/>
      <c r="CZR302" s="224"/>
      <c r="CZS302" s="224"/>
      <c r="CZT302" s="335"/>
      <c r="CZU302" s="335"/>
      <c r="CZV302" s="224"/>
      <c r="CZW302" s="389"/>
      <c r="CZX302" s="389"/>
      <c r="CZY302" s="333"/>
      <c r="CZZ302" s="334"/>
      <c r="DAA302" s="389"/>
      <c r="DAB302" s="224"/>
      <c r="DAC302" s="224"/>
      <c r="DAD302" s="335"/>
      <c r="DAE302" s="335"/>
      <c r="DAF302" s="224"/>
      <c r="DAG302" s="389"/>
      <c r="DAH302" s="389"/>
      <c r="DAI302" s="333"/>
      <c r="DAJ302" s="334"/>
      <c r="DAK302" s="389"/>
      <c r="DAL302" s="224"/>
      <c r="DAM302" s="224"/>
      <c r="DAN302" s="335"/>
      <c r="DAO302" s="335"/>
      <c r="DAP302" s="224"/>
      <c r="DAQ302" s="389"/>
      <c r="DAR302" s="389"/>
      <c r="DAS302" s="333"/>
      <c r="DAT302" s="334"/>
      <c r="DAU302" s="389"/>
      <c r="DAV302" s="224"/>
      <c r="DAW302" s="224"/>
      <c r="DAX302" s="335"/>
      <c r="DAY302" s="335"/>
      <c r="DAZ302" s="224"/>
      <c r="DBA302" s="389"/>
      <c r="DBB302" s="389"/>
      <c r="DBC302" s="333"/>
      <c r="DBD302" s="334"/>
      <c r="DBE302" s="389"/>
      <c r="DBF302" s="224"/>
      <c r="DBG302" s="224"/>
      <c r="DBH302" s="335"/>
      <c r="DBI302" s="335"/>
      <c r="DBJ302" s="224"/>
      <c r="DBK302" s="389"/>
      <c r="DBL302" s="389"/>
      <c r="DBM302" s="333"/>
      <c r="DBN302" s="334"/>
      <c r="DBO302" s="389"/>
      <c r="DBP302" s="224"/>
      <c r="DBQ302" s="224"/>
      <c r="DBR302" s="335"/>
      <c r="DBS302" s="335"/>
      <c r="DBT302" s="224"/>
      <c r="DBU302" s="389"/>
      <c r="DBV302" s="389"/>
      <c r="DBW302" s="333"/>
      <c r="DBX302" s="334"/>
      <c r="DBY302" s="389"/>
      <c r="DBZ302" s="224"/>
      <c r="DCA302" s="224"/>
      <c r="DCB302" s="335"/>
      <c r="DCC302" s="335"/>
      <c r="DCD302" s="224"/>
      <c r="DCE302" s="389"/>
      <c r="DCF302" s="389"/>
      <c r="DCG302" s="333"/>
      <c r="DCH302" s="334"/>
      <c r="DCI302" s="389"/>
      <c r="DCJ302" s="224"/>
      <c r="DCK302" s="224"/>
      <c r="DCL302" s="335"/>
      <c r="DCM302" s="335"/>
      <c r="DCN302" s="224"/>
      <c r="DCO302" s="389"/>
      <c r="DCP302" s="389"/>
      <c r="DCQ302" s="333"/>
      <c r="DCR302" s="334"/>
      <c r="DCS302" s="389"/>
      <c r="DCT302" s="224"/>
      <c r="DCU302" s="224"/>
      <c r="DCV302" s="335"/>
      <c r="DCW302" s="335"/>
      <c r="DCX302" s="224"/>
      <c r="DCY302" s="389"/>
      <c r="DCZ302" s="389"/>
      <c r="DDA302" s="333"/>
      <c r="DDB302" s="334"/>
      <c r="DDC302" s="389"/>
      <c r="DDD302" s="224"/>
      <c r="DDE302" s="224"/>
      <c r="DDF302" s="335"/>
      <c r="DDG302" s="335"/>
      <c r="DDH302" s="224"/>
      <c r="DDI302" s="389"/>
      <c r="DDJ302" s="389"/>
      <c r="DDK302" s="333"/>
      <c r="DDL302" s="334"/>
      <c r="DDM302" s="389"/>
      <c r="DDN302" s="224"/>
      <c r="DDO302" s="224"/>
      <c r="DDP302" s="335"/>
      <c r="DDQ302" s="335"/>
      <c r="DDR302" s="224"/>
      <c r="DDS302" s="389"/>
      <c r="DDT302" s="389"/>
      <c r="DDU302" s="333"/>
      <c r="DDV302" s="334"/>
      <c r="DDW302" s="389"/>
      <c r="DDX302" s="224"/>
      <c r="DDY302" s="224"/>
      <c r="DDZ302" s="335"/>
      <c r="DEA302" s="335"/>
      <c r="DEB302" s="224"/>
      <c r="DEC302" s="389"/>
      <c r="DED302" s="389"/>
      <c r="DEE302" s="333"/>
      <c r="DEF302" s="334"/>
      <c r="DEG302" s="389"/>
      <c r="DEH302" s="224"/>
      <c r="DEI302" s="224"/>
      <c r="DEJ302" s="335"/>
      <c r="DEK302" s="335"/>
      <c r="DEL302" s="224"/>
      <c r="DEM302" s="389"/>
      <c r="DEN302" s="389"/>
      <c r="DEO302" s="333"/>
      <c r="DEP302" s="334"/>
      <c r="DEQ302" s="389"/>
      <c r="DER302" s="224"/>
      <c r="DES302" s="224"/>
      <c r="DET302" s="335"/>
      <c r="DEU302" s="335"/>
      <c r="DEV302" s="224"/>
      <c r="DEW302" s="389"/>
      <c r="DEX302" s="389"/>
      <c r="DEY302" s="333"/>
      <c r="DEZ302" s="334"/>
      <c r="DFA302" s="389"/>
      <c r="DFB302" s="224"/>
      <c r="DFC302" s="224"/>
      <c r="DFD302" s="335"/>
      <c r="DFE302" s="335"/>
      <c r="DFF302" s="224"/>
      <c r="DFG302" s="389"/>
      <c r="DFH302" s="389"/>
      <c r="DFI302" s="333"/>
      <c r="DFJ302" s="334"/>
      <c r="DFK302" s="389"/>
      <c r="DFL302" s="224"/>
      <c r="DFM302" s="224"/>
      <c r="DFN302" s="335"/>
      <c r="DFO302" s="335"/>
      <c r="DFP302" s="224"/>
      <c r="DFQ302" s="389"/>
      <c r="DFR302" s="389"/>
      <c r="DFS302" s="333"/>
      <c r="DFT302" s="334"/>
      <c r="DFU302" s="389"/>
      <c r="DFV302" s="224"/>
      <c r="DFW302" s="224"/>
      <c r="DFX302" s="335"/>
      <c r="DFY302" s="335"/>
      <c r="DFZ302" s="224"/>
      <c r="DGA302" s="389"/>
      <c r="DGB302" s="389"/>
      <c r="DGC302" s="333"/>
      <c r="DGD302" s="334"/>
      <c r="DGE302" s="389"/>
      <c r="DGF302" s="224"/>
      <c r="DGG302" s="224"/>
      <c r="DGH302" s="335"/>
      <c r="DGI302" s="335"/>
      <c r="DGJ302" s="224"/>
      <c r="DGK302" s="389"/>
      <c r="DGL302" s="389"/>
      <c r="DGM302" s="333"/>
      <c r="DGN302" s="334"/>
      <c r="DGO302" s="389"/>
      <c r="DGP302" s="224"/>
      <c r="DGQ302" s="224"/>
      <c r="DGR302" s="335"/>
      <c r="DGS302" s="335"/>
      <c r="DGT302" s="224"/>
      <c r="DGU302" s="389"/>
      <c r="DGV302" s="389"/>
      <c r="DGW302" s="333"/>
      <c r="DGX302" s="334"/>
      <c r="DGY302" s="389"/>
      <c r="DGZ302" s="224"/>
      <c r="DHA302" s="224"/>
      <c r="DHB302" s="335"/>
      <c r="DHC302" s="335"/>
      <c r="DHD302" s="224"/>
      <c r="DHE302" s="389"/>
      <c r="DHF302" s="389"/>
      <c r="DHG302" s="333"/>
      <c r="DHH302" s="334"/>
      <c r="DHI302" s="389"/>
      <c r="DHJ302" s="224"/>
      <c r="DHK302" s="224"/>
      <c r="DHL302" s="335"/>
      <c r="DHM302" s="335"/>
      <c r="DHN302" s="224"/>
      <c r="DHO302" s="389"/>
      <c r="DHP302" s="389"/>
      <c r="DHQ302" s="333"/>
      <c r="DHR302" s="334"/>
      <c r="DHS302" s="389"/>
      <c r="DHT302" s="224"/>
      <c r="DHU302" s="224"/>
      <c r="DHV302" s="335"/>
      <c r="DHW302" s="335"/>
      <c r="DHX302" s="224"/>
      <c r="DHY302" s="389"/>
      <c r="DHZ302" s="389"/>
      <c r="DIA302" s="333"/>
      <c r="DIB302" s="334"/>
      <c r="DIC302" s="389"/>
      <c r="DID302" s="224"/>
      <c r="DIE302" s="224"/>
      <c r="DIF302" s="335"/>
      <c r="DIG302" s="335"/>
      <c r="DIH302" s="224"/>
      <c r="DII302" s="389"/>
      <c r="DIJ302" s="389"/>
      <c r="DIK302" s="333"/>
      <c r="DIL302" s="334"/>
      <c r="DIM302" s="389"/>
      <c r="DIN302" s="224"/>
      <c r="DIO302" s="224"/>
      <c r="DIP302" s="335"/>
      <c r="DIQ302" s="335"/>
      <c r="DIR302" s="224"/>
      <c r="DIS302" s="389"/>
      <c r="DIT302" s="389"/>
      <c r="DIU302" s="333"/>
      <c r="DIV302" s="334"/>
      <c r="DIW302" s="389"/>
      <c r="DIX302" s="224"/>
      <c r="DIY302" s="224"/>
      <c r="DIZ302" s="335"/>
      <c r="DJA302" s="335"/>
      <c r="DJB302" s="224"/>
      <c r="DJC302" s="389"/>
      <c r="DJD302" s="389"/>
      <c r="DJE302" s="333"/>
      <c r="DJF302" s="334"/>
      <c r="DJG302" s="389"/>
      <c r="DJH302" s="224"/>
      <c r="DJI302" s="224"/>
      <c r="DJJ302" s="335"/>
      <c r="DJK302" s="335"/>
      <c r="DJL302" s="224"/>
      <c r="DJM302" s="389"/>
      <c r="DJN302" s="389"/>
      <c r="DJO302" s="333"/>
      <c r="DJP302" s="334"/>
      <c r="DJQ302" s="389"/>
      <c r="DJR302" s="224"/>
      <c r="DJS302" s="224"/>
      <c r="DJT302" s="335"/>
      <c r="DJU302" s="335"/>
      <c r="DJV302" s="224"/>
      <c r="DJW302" s="389"/>
      <c r="DJX302" s="389"/>
      <c r="DJY302" s="333"/>
      <c r="DJZ302" s="334"/>
      <c r="DKA302" s="389"/>
      <c r="DKB302" s="224"/>
      <c r="DKC302" s="224"/>
      <c r="DKD302" s="335"/>
      <c r="DKE302" s="335"/>
      <c r="DKF302" s="224"/>
      <c r="DKG302" s="389"/>
      <c r="DKH302" s="389"/>
      <c r="DKI302" s="333"/>
      <c r="DKJ302" s="334"/>
      <c r="DKK302" s="389"/>
      <c r="DKL302" s="224"/>
      <c r="DKM302" s="224"/>
      <c r="DKN302" s="335"/>
      <c r="DKO302" s="335"/>
      <c r="DKP302" s="224"/>
      <c r="DKQ302" s="389"/>
      <c r="DKR302" s="389"/>
      <c r="DKS302" s="333"/>
      <c r="DKT302" s="334"/>
      <c r="DKU302" s="389"/>
      <c r="DKV302" s="224"/>
      <c r="DKW302" s="224"/>
      <c r="DKX302" s="335"/>
      <c r="DKY302" s="335"/>
      <c r="DKZ302" s="224"/>
      <c r="DLA302" s="389"/>
      <c r="DLB302" s="389"/>
      <c r="DLC302" s="333"/>
      <c r="DLD302" s="334"/>
      <c r="DLE302" s="389"/>
      <c r="DLF302" s="224"/>
      <c r="DLG302" s="224"/>
      <c r="DLH302" s="335"/>
      <c r="DLI302" s="335"/>
      <c r="DLJ302" s="224"/>
      <c r="DLK302" s="389"/>
      <c r="DLL302" s="389"/>
      <c r="DLM302" s="333"/>
      <c r="DLN302" s="334"/>
      <c r="DLO302" s="389"/>
      <c r="DLP302" s="224"/>
      <c r="DLQ302" s="224"/>
      <c r="DLR302" s="335"/>
      <c r="DLS302" s="335"/>
      <c r="DLT302" s="224"/>
      <c r="DLU302" s="389"/>
      <c r="DLV302" s="389"/>
      <c r="DLW302" s="333"/>
      <c r="DLX302" s="334"/>
      <c r="DLY302" s="389"/>
      <c r="DLZ302" s="224"/>
      <c r="DMA302" s="224"/>
      <c r="DMB302" s="335"/>
      <c r="DMC302" s="335"/>
      <c r="DMD302" s="224"/>
      <c r="DME302" s="389"/>
      <c r="DMF302" s="389"/>
      <c r="DMG302" s="333"/>
      <c r="DMH302" s="334"/>
      <c r="DMI302" s="389"/>
      <c r="DMJ302" s="224"/>
      <c r="DMK302" s="224"/>
      <c r="DML302" s="335"/>
      <c r="DMM302" s="335"/>
      <c r="DMN302" s="224"/>
      <c r="DMO302" s="389"/>
      <c r="DMP302" s="389"/>
      <c r="DMQ302" s="333"/>
      <c r="DMR302" s="334"/>
      <c r="DMS302" s="389"/>
      <c r="DMT302" s="224"/>
      <c r="DMU302" s="224"/>
      <c r="DMV302" s="335"/>
      <c r="DMW302" s="335"/>
      <c r="DMX302" s="224"/>
      <c r="DMY302" s="389"/>
      <c r="DMZ302" s="389"/>
      <c r="DNA302" s="333"/>
      <c r="DNB302" s="334"/>
      <c r="DNC302" s="389"/>
      <c r="DND302" s="224"/>
      <c r="DNE302" s="224"/>
      <c r="DNF302" s="335"/>
      <c r="DNG302" s="335"/>
      <c r="DNH302" s="224"/>
      <c r="DNI302" s="389"/>
      <c r="DNJ302" s="389"/>
      <c r="DNK302" s="333"/>
      <c r="DNL302" s="334"/>
      <c r="DNM302" s="389"/>
      <c r="DNN302" s="224"/>
      <c r="DNO302" s="224"/>
      <c r="DNP302" s="335"/>
      <c r="DNQ302" s="335"/>
      <c r="DNR302" s="224"/>
      <c r="DNS302" s="389"/>
      <c r="DNT302" s="389"/>
      <c r="DNU302" s="333"/>
      <c r="DNV302" s="334"/>
      <c r="DNW302" s="389"/>
      <c r="DNX302" s="224"/>
      <c r="DNY302" s="224"/>
      <c r="DNZ302" s="335"/>
      <c r="DOA302" s="335"/>
      <c r="DOB302" s="224"/>
      <c r="DOC302" s="389"/>
      <c r="DOD302" s="389"/>
      <c r="DOE302" s="333"/>
      <c r="DOF302" s="334"/>
      <c r="DOG302" s="389"/>
      <c r="DOH302" s="224"/>
      <c r="DOI302" s="224"/>
      <c r="DOJ302" s="335"/>
      <c r="DOK302" s="335"/>
      <c r="DOL302" s="224"/>
      <c r="DOM302" s="389"/>
      <c r="DON302" s="389"/>
      <c r="DOO302" s="333"/>
      <c r="DOP302" s="334"/>
      <c r="DOQ302" s="389"/>
      <c r="DOR302" s="224"/>
      <c r="DOS302" s="224"/>
      <c r="DOT302" s="335"/>
      <c r="DOU302" s="335"/>
      <c r="DOV302" s="224"/>
      <c r="DOW302" s="389"/>
      <c r="DOX302" s="389"/>
      <c r="DOY302" s="333"/>
      <c r="DOZ302" s="334"/>
      <c r="DPA302" s="389"/>
      <c r="DPB302" s="224"/>
      <c r="DPC302" s="224"/>
      <c r="DPD302" s="335"/>
      <c r="DPE302" s="335"/>
      <c r="DPF302" s="224"/>
      <c r="DPG302" s="389"/>
      <c r="DPH302" s="389"/>
      <c r="DPI302" s="333"/>
      <c r="DPJ302" s="334"/>
      <c r="DPK302" s="389"/>
      <c r="DPL302" s="224"/>
      <c r="DPM302" s="224"/>
      <c r="DPN302" s="335"/>
      <c r="DPO302" s="335"/>
      <c r="DPP302" s="224"/>
      <c r="DPQ302" s="389"/>
      <c r="DPR302" s="389"/>
      <c r="DPS302" s="333"/>
      <c r="DPT302" s="334"/>
      <c r="DPU302" s="389"/>
      <c r="DPV302" s="224"/>
      <c r="DPW302" s="224"/>
      <c r="DPX302" s="335"/>
      <c r="DPY302" s="335"/>
      <c r="DPZ302" s="224"/>
      <c r="DQA302" s="389"/>
      <c r="DQB302" s="389"/>
      <c r="DQC302" s="333"/>
      <c r="DQD302" s="334"/>
      <c r="DQE302" s="389"/>
      <c r="DQF302" s="224"/>
      <c r="DQG302" s="224"/>
      <c r="DQH302" s="335"/>
      <c r="DQI302" s="335"/>
      <c r="DQJ302" s="224"/>
      <c r="DQK302" s="389"/>
      <c r="DQL302" s="389"/>
      <c r="DQM302" s="333"/>
      <c r="DQN302" s="334"/>
      <c r="DQO302" s="389"/>
      <c r="DQP302" s="224"/>
      <c r="DQQ302" s="224"/>
      <c r="DQR302" s="335"/>
      <c r="DQS302" s="335"/>
      <c r="DQT302" s="224"/>
      <c r="DQU302" s="389"/>
      <c r="DQV302" s="389"/>
      <c r="DQW302" s="333"/>
      <c r="DQX302" s="334"/>
      <c r="DQY302" s="389"/>
      <c r="DQZ302" s="224"/>
      <c r="DRA302" s="224"/>
      <c r="DRB302" s="335"/>
      <c r="DRC302" s="335"/>
      <c r="DRD302" s="224"/>
      <c r="DRE302" s="389"/>
      <c r="DRF302" s="389"/>
      <c r="DRG302" s="333"/>
      <c r="DRH302" s="334"/>
      <c r="DRI302" s="389"/>
      <c r="DRJ302" s="224"/>
      <c r="DRK302" s="224"/>
      <c r="DRL302" s="335"/>
      <c r="DRM302" s="335"/>
      <c r="DRN302" s="224"/>
      <c r="DRO302" s="389"/>
      <c r="DRP302" s="389"/>
      <c r="DRQ302" s="333"/>
      <c r="DRR302" s="334"/>
      <c r="DRS302" s="389"/>
      <c r="DRT302" s="224"/>
      <c r="DRU302" s="224"/>
      <c r="DRV302" s="335"/>
      <c r="DRW302" s="335"/>
      <c r="DRX302" s="224"/>
      <c r="DRY302" s="389"/>
      <c r="DRZ302" s="389"/>
      <c r="DSA302" s="333"/>
      <c r="DSB302" s="334"/>
      <c r="DSC302" s="389"/>
      <c r="DSD302" s="224"/>
      <c r="DSE302" s="224"/>
      <c r="DSF302" s="335"/>
      <c r="DSG302" s="335"/>
      <c r="DSH302" s="224"/>
      <c r="DSI302" s="389"/>
      <c r="DSJ302" s="389"/>
      <c r="DSK302" s="333"/>
      <c r="DSL302" s="334"/>
      <c r="DSM302" s="389"/>
      <c r="DSN302" s="224"/>
      <c r="DSO302" s="224"/>
      <c r="DSP302" s="335"/>
      <c r="DSQ302" s="335"/>
      <c r="DSR302" s="224"/>
      <c r="DSS302" s="389"/>
      <c r="DST302" s="389"/>
      <c r="DSU302" s="333"/>
      <c r="DSV302" s="334"/>
      <c r="DSW302" s="389"/>
      <c r="DSX302" s="224"/>
      <c r="DSY302" s="224"/>
      <c r="DSZ302" s="335"/>
      <c r="DTA302" s="335"/>
      <c r="DTB302" s="224"/>
      <c r="DTC302" s="389"/>
      <c r="DTD302" s="389"/>
      <c r="DTE302" s="333"/>
      <c r="DTF302" s="334"/>
      <c r="DTG302" s="389"/>
      <c r="DTH302" s="224"/>
      <c r="DTI302" s="224"/>
      <c r="DTJ302" s="335"/>
      <c r="DTK302" s="335"/>
      <c r="DTL302" s="224"/>
      <c r="DTM302" s="389"/>
      <c r="DTN302" s="389"/>
      <c r="DTO302" s="333"/>
      <c r="DTP302" s="334"/>
      <c r="DTQ302" s="389"/>
      <c r="DTR302" s="224"/>
      <c r="DTS302" s="224"/>
      <c r="DTT302" s="335"/>
      <c r="DTU302" s="335"/>
      <c r="DTV302" s="224"/>
      <c r="DTW302" s="389"/>
      <c r="DTX302" s="389"/>
      <c r="DTY302" s="333"/>
      <c r="DTZ302" s="334"/>
      <c r="DUA302" s="389"/>
      <c r="DUB302" s="224"/>
      <c r="DUC302" s="224"/>
      <c r="DUD302" s="335"/>
      <c r="DUE302" s="335"/>
      <c r="DUF302" s="224"/>
      <c r="DUG302" s="389"/>
      <c r="DUH302" s="389"/>
      <c r="DUI302" s="333"/>
      <c r="DUJ302" s="334"/>
      <c r="DUK302" s="389"/>
      <c r="DUL302" s="224"/>
      <c r="DUM302" s="224"/>
      <c r="DUN302" s="335"/>
      <c r="DUO302" s="335"/>
      <c r="DUP302" s="224"/>
      <c r="DUQ302" s="389"/>
      <c r="DUR302" s="389"/>
      <c r="DUS302" s="333"/>
      <c r="DUT302" s="334"/>
      <c r="DUU302" s="389"/>
      <c r="DUV302" s="224"/>
      <c r="DUW302" s="224"/>
      <c r="DUX302" s="335"/>
      <c r="DUY302" s="335"/>
      <c r="DUZ302" s="224"/>
      <c r="DVA302" s="389"/>
      <c r="DVB302" s="389"/>
      <c r="DVC302" s="333"/>
      <c r="DVD302" s="334"/>
      <c r="DVE302" s="389"/>
      <c r="DVF302" s="224"/>
      <c r="DVG302" s="224"/>
      <c r="DVH302" s="335"/>
      <c r="DVI302" s="335"/>
      <c r="DVJ302" s="224"/>
      <c r="DVK302" s="389"/>
      <c r="DVL302" s="389"/>
      <c r="DVM302" s="333"/>
      <c r="DVN302" s="334"/>
      <c r="DVO302" s="389"/>
      <c r="DVP302" s="224"/>
      <c r="DVQ302" s="224"/>
      <c r="DVR302" s="335"/>
      <c r="DVS302" s="335"/>
      <c r="DVT302" s="224"/>
      <c r="DVU302" s="389"/>
      <c r="DVV302" s="389"/>
      <c r="DVW302" s="333"/>
      <c r="DVX302" s="334"/>
      <c r="DVY302" s="389"/>
      <c r="DVZ302" s="224"/>
      <c r="DWA302" s="224"/>
      <c r="DWB302" s="335"/>
      <c r="DWC302" s="335"/>
      <c r="DWD302" s="224"/>
      <c r="DWE302" s="389"/>
      <c r="DWF302" s="389"/>
      <c r="DWG302" s="333"/>
      <c r="DWH302" s="334"/>
      <c r="DWI302" s="389"/>
      <c r="DWJ302" s="224"/>
      <c r="DWK302" s="224"/>
      <c r="DWL302" s="335"/>
      <c r="DWM302" s="335"/>
      <c r="DWN302" s="224"/>
      <c r="DWO302" s="389"/>
      <c r="DWP302" s="389"/>
      <c r="DWQ302" s="333"/>
      <c r="DWR302" s="334"/>
      <c r="DWS302" s="389"/>
      <c r="DWT302" s="224"/>
      <c r="DWU302" s="224"/>
      <c r="DWV302" s="335"/>
      <c r="DWW302" s="335"/>
      <c r="DWX302" s="224"/>
      <c r="DWY302" s="389"/>
      <c r="DWZ302" s="389"/>
      <c r="DXA302" s="333"/>
      <c r="DXB302" s="334"/>
      <c r="DXC302" s="389"/>
      <c r="DXD302" s="224"/>
      <c r="DXE302" s="224"/>
      <c r="DXF302" s="335"/>
      <c r="DXG302" s="335"/>
      <c r="DXH302" s="224"/>
      <c r="DXI302" s="389"/>
      <c r="DXJ302" s="389"/>
      <c r="DXK302" s="333"/>
      <c r="DXL302" s="334"/>
      <c r="DXM302" s="389"/>
      <c r="DXN302" s="224"/>
      <c r="DXO302" s="224"/>
      <c r="DXP302" s="335"/>
      <c r="DXQ302" s="335"/>
      <c r="DXR302" s="224"/>
      <c r="DXS302" s="389"/>
      <c r="DXT302" s="389"/>
      <c r="DXU302" s="333"/>
      <c r="DXV302" s="334"/>
      <c r="DXW302" s="389"/>
      <c r="DXX302" s="224"/>
      <c r="DXY302" s="224"/>
      <c r="DXZ302" s="335"/>
      <c r="DYA302" s="335"/>
      <c r="DYB302" s="224"/>
      <c r="DYC302" s="389"/>
      <c r="DYD302" s="389"/>
      <c r="DYE302" s="333"/>
      <c r="DYF302" s="334"/>
      <c r="DYG302" s="389"/>
      <c r="DYH302" s="224"/>
      <c r="DYI302" s="224"/>
      <c r="DYJ302" s="335"/>
      <c r="DYK302" s="335"/>
      <c r="DYL302" s="224"/>
      <c r="DYM302" s="389"/>
      <c r="DYN302" s="389"/>
      <c r="DYO302" s="333"/>
      <c r="DYP302" s="334"/>
      <c r="DYQ302" s="389"/>
      <c r="DYR302" s="224"/>
      <c r="DYS302" s="224"/>
      <c r="DYT302" s="335"/>
      <c r="DYU302" s="335"/>
      <c r="DYV302" s="224"/>
      <c r="DYW302" s="389"/>
      <c r="DYX302" s="389"/>
      <c r="DYY302" s="333"/>
      <c r="DYZ302" s="334"/>
      <c r="DZA302" s="389"/>
      <c r="DZB302" s="224"/>
      <c r="DZC302" s="224"/>
      <c r="DZD302" s="335"/>
      <c r="DZE302" s="335"/>
      <c r="DZF302" s="224"/>
      <c r="DZG302" s="389"/>
      <c r="DZH302" s="389"/>
      <c r="DZI302" s="333"/>
      <c r="DZJ302" s="334"/>
      <c r="DZK302" s="389"/>
      <c r="DZL302" s="224"/>
      <c r="DZM302" s="224"/>
      <c r="DZN302" s="335"/>
      <c r="DZO302" s="335"/>
      <c r="DZP302" s="224"/>
      <c r="DZQ302" s="389"/>
      <c r="DZR302" s="389"/>
      <c r="DZS302" s="333"/>
      <c r="DZT302" s="334"/>
      <c r="DZU302" s="389"/>
      <c r="DZV302" s="224"/>
      <c r="DZW302" s="224"/>
      <c r="DZX302" s="335"/>
      <c r="DZY302" s="335"/>
      <c r="DZZ302" s="224"/>
      <c r="EAA302" s="389"/>
      <c r="EAB302" s="389"/>
      <c r="EAC302" s="333"/>
      <c r="EAD302" s="334"/>
      <c r="EAE302" s="389"/>
      <c r="EAF302" s="224"/>
      <c r="EAG302" s="224"/>
      <c r="EAH302" s="335"/>
      <c r="EAI302" s="335"/>
      <c r="EAJ302" s="224"/>
      <c r="EAK302" s="389"/>
      <c r="EAL302" s="389"/>
      <c r="EAM302" s="333"/>
      <c r="EAN302" s="334"/>
      <c r="EAO302" s="389"/>
      <c r="EAP302" s="224"/>
      <c r="EAQ302" s="224"/>
      <c r="EAR302" s="335"/>
      <c r="EAS302" s="335"/>
      <c r="EAT302" s="224"/>
      <c r="EAU302" s="389"/>
      <c r="EAV302" s="389"/>
      <c r="EAW302" s="333"/>
      <c r="EAX302" s="334"/>
      <c r="EAY302" s="389"/>
      <c r="EAZ302" s="224"/>
      <c r="EBA302" s="224"/>
      <c r="EBB302" s="335"/>
      <c r="EBC302" s="335"/>
      <c r="EBD302" s="224"/>
      <c r="EBE302" s="389"/>
      <c r="EBF302" s="389"/>
      <c r="EBG302" s="333"/>
      <c r="EBH302" s="334"/>
      <c r="EBI302" s="389"/>
      <c r="EBJ302" s="224"/>
      <c r="EBK302" s="224"/>
      <c r="EBL302" s="335"/>
      <c r="EBM302" s="335"/>
      <c r="EBN302" s="224"/>
      <c r="EBO302" s="389"/>
      <c r="EBP302" s="389"/>
      <c r="EBQ302" s="333"/>
      <c r="EBR302" s="334"/>
      <c r="EBS302" s="389"/>
      <c r="EBT302" s="224"/>
      <c r="EBU302" s="224"/>
      <c r="EBV302" s="335"/>
      <c r="EBW302" s="335"/>
      <c r="EBX302" s="224"/>
      <c r="EBY302" s="389"/>
      <c r="EBZ302" s="389"/>
      <c r="ECA302" s="333"/>
      <c r="ECB302" s="334"/>
      <c r="ECC302" s="389"/>
      <c r="ECD302" s="224"/>
      <c r="ECE302" s="224"/>
      <c r="ECF302" s="335"/>
      <c r="ECG302" s="335"/>
      <c r="ECH302" s="224"/>
      <c r="ECI302" s="389"/>
      <c r="ECJ302" s="389"/>
      <c r="ECK302" s="333"/>
      <c r="ECL302" s="334"/>
      <c r="ECM302" s="389"/>
      <c r="ECN302" s="224"/>
      <c r="ECO302" s="224"/>
      <c r="ECP302" s="335"/>
      <c r="ECQ302" s="335"/>
      <c r="ECR302" s="224"/>
      <c r="ECS302" s="389"/>
      <c r="ECT302" s="389"/>
      <c r="ECU302" s="333"/>
      <c r="ECV302" s="334"/>
      <c r="ECW302" s="389"/>
      <c r="ECX302" s="224"/>
      <c r="ECY302" s="224"/>
      <c r="ECZ302" s="335"/>
      <c r="EDA302" s="335"/>
      <c r="EDB302" s="224"/>
      <c r="EDC302" s="389"/>
      <c r="EDD302" s="389"/>
      <c r="EDE302" s="333"/>
      <c r="EDF302" s="334"/>
      <c r="EDG302" s="389"/>
      <c r="EDH302" s="224"/>
      <c r="EDI302" s="224"/>
      <c r="EDJ302" s="335"/>
      <c r="EDK302" s="335"/>
      <c r="EDL302" s="224"/>
      <c r="EDM302" s="389"/>
      <c r="EDN302" s="389"/>
      <c r="EDO302" s="333"/>
      <c r="EDP302" s="334"/>
      <c r="EDQ302" s="389"/>
      <c r="EDR302" s="224"/>
      <c r="EDS302" s="224"/>
      <c r="EDT302" s="335"/>
      <c r="EDU302" s="335"/>
      <c r="EDV302" s="224"/>
      <c r="EDW302" s="389"/>
      <c r="EDX302" s="389"/>
      <c r="EDY302" s="333"/>
      <c r="EDZ302" s="334"/>
      <c r="EEA302" s="389"/>
      <c r="EEB302" s="224"/>
      <c r="EEC302" s="224"/>
      <c r="EED302" s="335"/>
      <c r="EEE302" s="335"/>
      <c r="EEF302" s="224"/>
      <c r="EEG302" s="389"/>
      <c r="EEH302" s="389"/>
      <c r="EEI302" s="333"/>
      <c r="EEJ302" s="334"/>
      <c r="EEK302" s="389"/>
      <c r="EEL302" s="224"/>
      <c r="EEM302" s="224"/>
      <c r="EEN302" s="335"/>
      <c r="EEO302" s="335"/>
      <c r="EEP302" s="224"/>
      <c r="EEQ302" s="389"/>
      <c r="EER302" s="389"/>
      <c r="EES302" s="333"/>
      <c r="EET302" s="334"/>
      <c r="EEU302" s="389"/>
      <c r="EEV302" s="224"/>
      <c r="EEW302" s="224"/>
      <c r="EEX302" s="335"/>
      <c r="EEY302" s="335"/>
      <c r="EEZ302" s="224"/>
      <c r="EFA302" s="389"/>
      <c r="EFB302" s="389"/>
      <c r="EFC302" s="333"/>
      <c r="EFD302" s="334"/>
      <c r="EFE302" s="389"/>
      <c r="EFF302" s="224"/>
      <c r="EFG302" s="224"/>
      <c r="EFH302" s="335"/>
      <c r="EFI302" s="335"/>
      <c r="EFJ302" s="224"/>
      <c r="EFK302" s="389"/>
      <c r="EFL302" s="389"/>
      <c r="EFM302" s="333"/>
      <c r="EFN302" s="334"/>
      <c r="EFO302" s="389"/>
      <c r="EFP302" s="224"/>
      <c r="EFQ302" s="224"/>
      <c r="EFR302" s="335"/>
      <c r="EFS302" s="335"/>
      <c r="EFT302" s="224"/>
      <c r="EFU302" s="389"/>
      <c r="EFV302" s="389"/>
      <c r="EFW302" s="333"/>
      <c r="EFX302" s="334"/>
      <c r="EFY302" s="389"/>
      <c r="EFZ302" s="224"/>
      <c r="EGA302" s="224"/>
      <c r="EGB302" s="335"/>
      <c r="EGC302" s="335"/>
      <c r="EGD302" s="224"/>
      <c r="EGE302" s="389"/>
      <c r="EGF302" s="389"/>
      <c r="EGG302" s="333"/>
      <c r="EGH302" s="334"/>
      <c r="EGI302" s="389"/>
      <c r="EGJ302" s="224"/>
      <c r="EGK302" s="224"/>
      <c r="EGL302" s="335"/>
      <c r="EGM302" s="335"/>
      <c r="EGN302" s="224"/>
      <c r="EGO302" s="389"/>
      <c r="EGP302" s="389"/>
      <c r="EGQ302" s="333"/>
      <c r="EGR302" s="334"/>
      <c r="EGS302" s="389"/>
      <c r="EGT302" s="224"/>
      <c r="EGU302" s="224"/>
      <c r="EGV302" s="335"/>
      <c r="EGW302" s="335"/>
      <c r="EGX302" s="224"/>
      <c r="EGY302" s="389"/>
      <c r="EGZ302" s="389"/>
      <c r="EHA302" s="333"/>
      <c r="EHB302" s="334"/>
      <c r="EHC302" s="389"/>
      <c r="EHD302" s="224"/>
      <c r="EHE302" s="224"/>
      <c r="EHF302" s="335"/>
      <c r="EHG302" s="335"/>
      <c r="EHH302" s="224"/>
      <c r="EHI302" s="389"/>
      <c r="EHJ302" s="389"/>
      <c r="EHK302" s="333"/>
      <c r="EHL302" s="334"/>
      <c r="EHM302" s="389"/>
      <c r="EHN302" s="224"/>
      <c r="EHO302" s="224"/>
      <c r="EHP302" s="335"/>
      <c r="EHQ302" s="335"/>
      <c r="EHR302" s="224"/>
      <c r="EHS302" s="389"/>
      <c r="EHT302" s="389"/>
      <c r="EHU302" s="333"/>
      <c r="EHV302" s="334"/>
      <c r="EHW302" s="389"/>
      <c r="EHX302" s="224"/>
      <c r="EHY302" s="224"/>
      <c r="EHZ302" s="335"/>
      <c r="EIA302" s="335"/>
      <c r="EIB302" s="224"/>
      <c r="EIC302" s="389"/>
      <c r="EID302" s="389"/>
      <c r="EIE302" s="333"/>
      <c r="EIF302" s="334"/>
      <c r="EIG302" s="389"/>
      <c r="EIH302" s="224"/>
      <c r="EII302" s="224"/>
      <c r="EIJ302" s="335"/>
      <c r="EIK302" s="335"/>
      <c r="EIL302" s="224"/>
      <c r="EIM302" s="389"/>
      <c r="EIN302" s="389"/>
      <c r="EIO302" s="333"/>
      <c r="EIP302" s="334"/>
      <c r="EIQ302" s="389"/>
      <c r="EIR302" s="224"/>
      <c r="EIS302" s="224"/>
      <c r="EIT302" s="335"/>
      <c r="EIU302" s="335"/>
      <c r="EIV302" s="224"/>
      <c r="EIW302" s="389"/>
      <c r="EIX302" s="389"/>
      <c r="EIY302" s="333"/>
      <c r="EIZ302" s="334"/>
      <c r="EJA302" s="389"/>
      <c r="EJB302" s="224"/>
      <c r="EJC302" s="224"/>
      <c r="EJD302" s="335"/>
      <c r="EJE302" s="335"/>
      <c r="EJF302" s="224"/>
      <c r="EJG302" s="389"/>
      <c r="EJH302" s="389"/>
      <c r="EJI302" s="333"/>
      <c r="EJJ302" s="334"/>
      <c r="EJK302" s="389"/>
      <c r="EJL302" s="224"/>
      <c r="EJM302" s="224"/>
      <c r="EJN302" s="335"/>
      <c r="EJO302" s="335"/>
      <c r="EJP302" s="224"/>
      <c r="EJQ302" s="389"/>
      <c r="EJR302" s="389"/>
      <c r="EJS302" s="333"/>
      <c r="EJT302" s="334"/>
      <c r="EJU302" s="389"/>
      <c r="EJV302" s="224"/>
      <c r="EJW302" s="224"/>
      <c r="EJX302" s="335"/>
      <c r="EJY302" s="335"/>
      <c r="EJZ302" s="224"/>
      <c r="EKA302" s="389"/>
      <c r="EKB302" s="389"/>
      <c r="EKC302" s="333"/>
      <c r="EKD302" s="334"/>
      <c r="EKE302" s="389"/>
      <c r="EKF302" s="224"/>
      <c r="EKG302" s="224"/>
      <c r="EKH302" s="335"/>
      <c r="EKI302" s="335"/>
      <c r="EKJ302" s="224"/>
      <c r="EKK302" s="389"/>
      <c r="EKL302" s="389"/>
      <c r="EKM302" s="333"/>
      <c r="EKN302" s="334"/>
      <c r="EKO302" s="389"/>
      <c r="EKP302" s="224"/>
      <c r="EKQ302" s="224"/>
      <c r="EKR302" s="335"/>
      <c r="EKS302" s="335"/>
      <c r="EKT302" s="224"/>
      <c r="EKU302" s="389"/>
      <c r="EKV302" s="389"/>
      <c r="EKW302" s="333"/>
      <c r="EKX302" s="334"/>
      <c r="EKY302" s="389"/>
      <c r="EKZ302" s="224"/>
      <c r="ELA302" s="224"/>
      <c r="ELB302" s="335"/>
      <c r="ELC302" s="335"/>
      <c r="ELD302" s="224"/>
      <c r="ELE302" s="389"/>
      <c r="ELF302" s="389"/>
      <c r="ELG302" s="333"/>
      <c r="ELH302" s="334"/>
      <c r="ELI302" s="389"/>
      <c r="ELJ302" s="224"/>
      <c r="ELK302" s="224"/>
      <c r="ELL302" s="335"/>
      <c r="ELM302" s="335"/>
      <c r="ELN302" s="224"/>
      <c r="ELO302" s="389"/>
      <c r="ELP302" s="389"/>
      <c r="ELQ302" s="333"/>
      <c r="ELR302" s="334"/>
      <c r="ELS302" s="389"/>
      <c r="ELT302" s="224"/>
      <c r="ELU302" s="224"/>
      <c r="ELV302" s="335"/>
      <c r="ELW302" s="335"/>
      <c r="ELX302" s="224"/>
      <c r="ELY302" s="389"/>
      <c r="ELZ302" s="389"/>
      <c r="EMA302" s="333"/>
      <c r="EMB302" s="334"/>
      <c r="EMC302" s="389"/>
      <c r="EMD302" s="224"/>
      <c r="EME302" s="224"/>
      <c r="EMF302" s="335"/>
      <c r="EMG302" s="335"/>
      <c r="EMH302" s="224"/>
      <c r="EMI302" s="389"/>
      <c r="EMJ302" s="389"/>
      <c r="EMK302" s="333"/>
      <c r="EML302" s="334"/>
      <c r="EMM302" s="389"/>
      <c r="EMN302" s="224"/>
      <c r="EMO302" s="224"/>
      <c r="EMP302" s="335"/>
      <c r="EMQ302" s="335"/>
      <c r="EMR302" s="224"/>
      <c r="EMS302" s="389"/>
      <c r="EMT302" s="389"/>
      <c r="EMU302" s="333"/>
      <c r="EMV302" s="334"/>
      <c r="EMW302" s="389"/>
      <c r="EMX302" s="224"/>
      <c r="EMY302" s="224"/>
      <c r="EMZ302" s="335"/>
      <c r="ENA302" s="335"/>
      <c r="ENB302" s="224"/>
      <c r="ENC302" s="389"/>
      <c r="END302" s="389"/>
      <c r="ENE302" s="333"/>
      <c r="ENF302" s="334"/>
      <c r="ENG302" s="389"/>
      <c r="ENH302" s="224"/>
      <c r="ENI302" s="224"/>
      <c r="ENJ302" s="335"/>
      <c r="ENK302" s="335"/>
      <c r="ENL302" s="224"/>
      <c r="ENM302" s="389"/>
      <c r="ENN302" s="389"/>
      <c r="ENO302" s="333"/>
      <c r="ENP302" s="334"/>
      <c r="ENQ302" s="389"/>
      <c r="ENR302" s="224"/>
      <c r="ENS302" s="224"/>
      <c r="ENT302" s="335"/>
      <c r="ENU302" s="335"/>
      <c r="ENV302" s="224"/>
      <c r="ENW302" s="389"/>
      <c r="ENX302" s="389"/>
      <c r="ENY302" s="333"/>
      <c r="ENZ302" s="334"/>
      <c r="EOA302" s="389"/>
      <c r="EOB302" s="224"/>
      <c r="EOC302" s="224"/>
      <c r="EOD302" s="335"/>
      <c r="EOE302" s="335"/>
      <c r="EOF302" s="224"/>
      <c r="EOG302" s="389"/>
      <c r="EOH302" s="389"/>
      <c r="EOI302" s="333"/>
      <c r="EOJ302" s="334"/>
      <c r="EOK302" s="389"/>
      <c r="EOL302" s="224"/>
      <c r="EOM302" s="224"/>
      <c r="EON302" s="335"/>
      <c r="EOO302" s="335"/>
      <c r="EOP302" s="224"/>
      <c r="EOQ302" s="389"/>
      <c r="EOR302" s="389"/>
      <c r="EOS302" s="333"/>
      <c r="EOT302" s="334"/>
      <c r="EOU302" s="389"/>
      <c r="EOV302" s="224"/>
      <c r="EOW302" s="224"/>
      <c r="EOX302" s="335"/>
      <c r="EOY302" s="335"/>
      <c r="EOZ302" s="224"/>
      <c r="EPA302" s="389"/>
      <c r="EPB302" s="389"/>
      <c r="EPC302" s="333"/>
      <c r="EPD302" s="334"/>
      <c r="EPE302" s="389"/>
      <c r="EPF302" s="224"/>
      <c r="EPG302" s="224"/>
      <c r="EPH302" s="335"/>
      <c r="EPI302" s="335"/>
      <c r="EPJ302" s="224"/>
      <c r="EPK302" s="389"/>
      <c r="EPL302" s="389"/>
      <c r="EPM302" s="333"/>
      <c r="EPN302" s="334"/>
      <c r="EPO302" s="389"/>
      <c r="EPP302" s="224"/>
      <c r="EPQ302" s="224"/>
      <c r="EPR302" s="335"/>
      <c r="EPS302" s="335"/>
      <c r="EPT302" s="224"/>
      <c r="EPU302" s="389"/>
      <c r="EPV302" s="389"/>
      <c r="EPW302" s="333"/>
      <c r="EPX302" s="334"/>
      <c r="EPY302" s="389"/>
      <c r="EPZ302" s="224"/>
      <c r="EQA302" s="224"/>
      <c r="EQB302" s="335"/>
      <c r="EQC302" s="335"/>
      <c r="EQD302" s="224"/>
      <c r="EQE302" s="389"/>
      <c r="EQF302" s="389"/>
      <c r="EQG302" s="333"/>
      <c r="EQH302" s="334"/>
      <c r="EQI302" s="389"/>
      <c r="EQJ302" s="224"/>
      <c r="EQK302" s="224"/>
      <c r="EQL302" s="335"/>
      <c r="EQM302" s="335"/>
      <c r="EQN302" s="224"/>
      <c r="EQO302" s="389"/>
      <c r="EQP302" s="389"/>
      <c r="EQQ302" s="333"/>
      <c r="EQR302" s="334"/>
      <c r="EQS302" s="389"/>
      <c r="EQT302" s="224"/>
      <c r="EQU302" s="224"/>
      <c r="EQV302" s="335"/>
      <c r="EQW302" s="335"/>
      <c r="EQX302" s="224"/>
      <c r="EQY302" s="389"/>
      <c r="EQZ302" s="389"/>
      <c r="ERA302" s="333"/>
      <c r="ERB302" s="334"/>
      <c r="ERC302" s="389"/>
      <c r="ERD302" s="224"/>
      <c r="ERE302" s="224"/>
      <c r="ERF302" s="335"/>
      <c r="ERG302" s="335"/>
      <c r="ERH302" s="224"/>
      <c r="ERI302" s="389"/>
      <c r="ERJ302" s="389"/>
      <c r="ERK302" s="333"/>
      <c r="ERL302" s="334"/>
      <c r="ERM302" s="389"/>
      <c r="ERN302" s="224"/>
      <c r="ERO302" s="224"/>
      <c r="ERP302" s="335"/>
      <c r="ERQ302" s="335"/>
      <c r="ERR302" s="224"/>
      <c r="ERS302" s="389"/>
      <c r="ERT302" s="389"/>
      <c r="ERU302" s="333"/>
      <c r="ERV302" s="334"/>
      <c r="ERW302" s="389"/>
      <c r="ERX302" s="224"/>
      <c r="ERY302" s="224"/>
      <c r="ERZ302" s="335"/>
      <c r="ESA302" s="335"/>
      <c r="ESB302" s="224"/>
      <c r="ESC302" s="389"/>
      <c r="ESD302" s="389"/>
      <c r="ESE302" s="333"/>
      <c r="ESF302" s="334"/>
      <c r="ESG302" s="389"/>
      <c r="ESH302" s="224"/>
      <c r="ESI302" s="224"/>
      <c r="ESJ302" s="335"/>
      <c r="ESK302" s="335"/>
      <c r="ESL302" s="224"/>
      <c r="ESM302" s="389"/>
      <c r="ESN302" s="389"/>
      <c r="ESO302" s="333"/>
      <c r="ESP302" s="334"/>
      <c r="ESQ302" s="389"/>
      <c r="ESR302" s="224"/>
      <c r="ESS302" s="224"/>
      <c r="EST302" s="335"/>
      <c r="ESU302" s="335"/>
      <c r="ESV302" s="224"/>
      <c r="ESW302" s="389"/>
      <c r="ESX302" s="389"/>
      <c r="ESY302" s="333"/>
      <c r="ESZ302" s="334"/>
      <c r="ETA302" s="389"/>
      <c r="ETB302" s="224"/>
      <c r="ETC302" s="224"/>
      <c r="ETD302" s="335"/>
      <c r="ETE302" s="335"/>
      <c r="ETF302" s="224"/>
      <c r="ETG302" s="389"/>
      <c r="ETH302" s="389"/>
      <c r="ETI302" s="333"/>
      <c r="ETJ302" s="334"/>
      <c r="ETK302" s="389"/>
      <c r="ETL302" s="224"/>
      <c r="ETM302" s="224"/>
      <c r="ETN302" s="335"/>
      <c r="ETO302" s="335"/>
      <c r="ETP302" s="224"/>
      <c r="ETQ302" s="389"/>
      <c r="ETR302" s="389"/>
      <c r="ETS302" s="333"/>
      <c r="ETT302" s="334"/>
      <c r="ETU302" s="389"/>
      <c r="ETV302" s="224"/>
      <c r="ETW302" s="224"/>
      <c r="ETX302" s="335"/>
      <c r="ETY302" s="335"/>
      <c r="ETZ302" s="224"/>
      <c r="EUA302" s="389"/>
      <c r="EUB302" s="389"/>
      <c r="EUC302" s="333"/>
      <c r="EUD302" s="334"/>
      <c r="EUE302" s="389"/>
      <c r="EUF302" s="224"/>
      <c r="EUG302" s="224"/>
      <c r="EUH302" s="335"/>
      <c r="EUI302" s="335"/>
      <c r="EUJ302" s="224"/>
      <c r="EUK302" s="389"/>
      <c r="EUL302" s="389"/>
      <c r="EUM302" s="333"/>
      <c r="EUN302" s="334"/>
      <c r="EUO302" s="389"/>
      <c r="EUP302" s="224"/>
      <c r="EUQ302" s="224"/>
      <c r="EUR302" s="335"/>
      <c r="EUS302" s="335"/>
      <c r="EUT302" s="224"/>
      <c r="EUU302" s="389"/>
      <c r="EUV302" s="389"/>
      <c r="EUW302" s="333"/>
      <c r="EUX302" s="334"/>
      <c r="EUY302" s="389"/>
      <c r="EUZ302" s="224"/>
      <c r="EVA302" s="224"/>
      <c r="EVB302" s="335"/>
      <c r="EVC302" s="335"/>
      <c r="EVD302" s="224"/>
      <c r="EVE302" s="389"/>
      <c r="EVF302" s="389"/>
      <c r="EVG302" s="333"/>
      <c r="EVH302" s="334"/>
      <c r="EVI302" s="389"/>
      <c r="EVJ302" s="224"/>
      <c r="EVK302" s="224"/>
      <c r="EVL302" s="335"/>
      <c r="EVM302" s="335"/>
      <c r="EVN302" s="224"/>
      <c r="EVO302" s="389"/>
      <c r="EVP302" s="389"/>
      <c r="EVQ302" s="333"/>
      <c r="EVR302" s="334"/>
      <c r="EVS302" s="389"/>
      <c r="EVT302" s="224"/>
      <c r="EVU302" s="224"/>
      <c r="EVV302" s="335"/>
      <c r="EVW302" s="335"/>
      <c r="EVX302" s="224"/>
      <c r="EVY302" s="389"/>
      <c r="EVZ302" s="389"/>
      <c r="EWA302" s="333"/>
      <c r="EWB302" s="334"/>
      <c r="EWC302" s="389"/>
      <c r="EWD302" s="224"/>
      <c r="EWE302" s="224"/>
      <c r="EWF302" s="335"/>
      <c r="EWG302" s="335"/>
      <c r="EWH302" s="224"/>
      <c r="EWI302" s="389"/>
      <c r="EWJ302" s="389"/>
      <c r="EWK302" s="333"/>
      <c r="EWL302" s="334"/>
      <c r="EWM302" s="389"/>
      <c r="EWN302" s="224"/>
      <c r="EWO302" s="224"/>
      <c r="EWP302" s="335"/>
      <c r="EWQ302" s="335"/>
      <c r="EWR302" s="224"/>
      <c r="EWS302" s="389"/>
      <c r="EWT302" s="389"/>
      <c r="EWU302" s="333"/>
      <c r="EWV302" s="334"/>
      <c r="EWW302" s="389"/>
      <c r="EWX302" s="224"/>
      <c r="EWY302" s="224"/>
      <c r="EWZ302" s="335"/>
      <c r="EXA302" s="335"/>
      <c r="EXB302" s="224"/>
      <c r="EXC302" s="389"/>
      <c r="EXD302" s="389"/>
      <c r="EXE302" s="333"/>
      <c r="EXF302" s="334"/>
      <c r="EXG302" s="389"/>
      <c r="EXH302" s="224"/>
      <c r="EXI302" s="224"/>
      <c r="EXJ302" s="335"/>
      <c r="EXK302" s="335"/>
      <c r="EXL302" s="224"/>
      <c r="EXM302" s="389"/>
      <c r="EXN302" s="389"/>
      <c r="EXO302" s="333"/>
      <c r="EXP302" s="334"/>
      <c r="EXQ302" s="389"/>
      <c r="EXR302" s="224"/>
      <c r="EXS302" s="224"/>
      <c r="EXT302" s="335"/>
      <c r="EXU302" s="335"/>
      <c r="EXV302" s="224"/>
      <c r="EXW302" s="389"/>
      <c r="EXX302" s="389"/>
      <c r="EXY302" s="333"/>
      <c r="EXZ302" s="334"/>
      <c r="EYA302" s="389"/>
      <c r="EYB302" s="224"/>
      <c r="EYC302" s="224"/>
      <c r="EYD302" s="335"/>
      <c r="EYE302" s="335"/>
      <c r="EYF302" s="224"/>
      <c r="EYG302" s="389"/>
      <c r="EYH302" s="389"/>
      <c r="EYI302" s="333"/>
      <c r="EYJ302" s="334"/>
      <c r="EYK302" s="389"/>
      <c r="EYL302" s="224"/>
      <c r="EYM302" s="224"/>
      <c r="EYN302" s="335"/>
      <c r="EYO302" s="335"/>
      <c r="EYP302" s="224"/>
      <c r="EYQ302" s="389"/>
      <c r="EYR302" s="389"/>
      <c r="EYS302" s="333"/>
      <c r="EYT302" s="334"/>
      <c r="EYU302" s="389"/>
      <c r="EYV302" s="224"/>
      <c r="EYW302" s="224"/>
      <c r="EYX302" s="335"/>
      <c r="EYY302" s="335"/>
      <c r="EYZ302" s="224"/>
      <c r="EZA302" s="389"/>
      <c r="EZB302" s="389"/>
      <c r="EZC302" s="333"/>
      <c r="EZD302" s="334"/>
      <c r="EZE302" s="389"/>
      <c r="EZF302" s="224"/>
      <c r="EZG302" s="224"/>
      <c r="EZH302" s="335"/>
      <c r="EZI302" s="335"/>
      <c r="EZJ302" s="224"/>
      <c r="EZK302" s="389"/>
      <c r="EZL302" s="389"/>
      <c r="EZM302" s="333"/>
      <c r="EZN302" s="334"/>
      <c r="EZO302" s="389"/>
      <c r="EZP302" s="224"/>
      <c r="EZQ302" s="224"/>
      <c r="EZR302" s="335"/>
      <c r="EZS302" s="335"/>
      <c r="EZT302" s="224"/>
      <c r="EZU302" s="389"/>
      <c r="EZV302" s="389"/>
      <c r="EZW302" s="333"/>
      <c r="EZX302" s="334"/>
      <c r="EZY302" s="389"/>
      <c r="EZZ302" s="224"/>
      <c r="FAA302" s="224"/>
      <c r="FAB302" s="335"/>
      <c r="FAC302" s="335"/>
      <c r="FAD302" s="224"/>
      <c r="FAE302" s="389"/>
      <c r="FAF302" s="389"/>
      <c r="FAG302" s="333"/>
      <c r="FAH302" s="334"/>
      <c r="FAI302" s="389"/>
      <c r="FAJ302" s="224"/>
      <c r="FAK302" s="224"/>
      <c r="FAL302" s="335"/>
      <c r="FAM302" s="335"/>
      <c r="FAN302" s="224"/>
      <c r="FAO302" s="389"/>
      <c r="FAP302" s="389"/>
      <c r="FAQ302" s="333"/>
      <c r="FAR302" s="334"/>
      <c r="FAS302" s="389"/>
      <c r="FAT302" s="224"/>
      <c r="FAU302" s="224"/>
      <c r="FAV302" s="335"/>
      <c r="FAW302" s="335"/>
      <c r="FAX302" s="224"/>
      <c r="FAY302" s="389"/>
      <c r="FAZ302" s="389"/>
      <c r="FBA302" s="333"/>
      <c r="FBB302" s="334"/>
      <c r="FBC302" s="389"/>
      <c r="FBD302" s="224"/>
      <c r="FBE302" s="224"/>
      <c r="FBF302" s="335"/>
      <c r="FBG302" s="335"/>
      <c r="FBH302" s="224"/>
      <c r="FBI302" s="389"/>
      <c r="FBJ302" s="389"/>
      <c r="FBK302" s="333"/>
      <c r="FBL302" s="334"/>
      <c r="FBM302" s="389"/>
      <c r="FBN302" s="224"/>
      <c r="FBO302" s="224"/>
      <c r="FBP302" s="335"/>
      <c r="FBQ302" s="335"/>
      <c r="FBR302" s="224"/>
      <c r="FBS302" s="389"/>
      <c r="FBT302" s="389"/>
      <c r="FBU302" s="333"/>
      <c r="FBV302" s="334"/>
      <c r="FBW302" s="389"/>
      <c r="FBX302" s="224"/>
      <c r="FBY302" s="224"/>
      <c r="FBZ302" s="335"/>
      <c r="FCA302" s="335"/>
      <c r="FCB302" s="224"/>
      <c r="FCC302" s="389"/>
      <c r="FCD302" s="389"/>
      <c r="FCE302" s="333"/>
      <c r="FCF302" s="334"/>
      <c r="FCG302" s="389"/>
      <c r="FCH302" s="224"/>
      <c r="FCI302" s="224"/>
      <c r="FCJ302" s="335"/>
      <c r="FCK302" s="335"/>
      <c r="FCL302" s="224"/>
      <c r="FCM302" s="389"/>
      <c r="FCN302" s="389"/>
      <c r="FCO302" s="333"/>
      <c r="FCP302" s="334"/>
      <c r="FCQ302" s="389"/>
      <c r="FCR302" s="224"/>
      <c r="FCS302" s="224"/>
      <c r="FCT302" s="335"/>
      <c r="FCU302" s="335"/>
      <c r="FCV302" s="224"/>
      <c r="FCW302" s="389"/>
      <c r="FCX302" s="389"/>
      <c r="FCY302" s="333"/>
      <c r="FCZ302" s="334"/>
      <c r="FDA302" s="389"/>
      <c r="FDB302" s="224"/>
      <c r="FDC302" s="224"/>
      <c r="FDD302" s="335"/>
      <c r="FDE302" s="335"/>
      <c r="FDF302" s="224"/>
      <c r="FDG302" s="389"/>
      <c r="FDH302" s="389"/>
      <c r="FDI302" s="333"/>
      <c r="FDJ302" s="334"/>
      <c r="FDK302" s="389"/>
      <c r="FDL302" s="224"/>
      <c r="FDM302" s="224"/>
      <c r="FDN302" s="335"/>
      <c r="FDO302" s="335"/>
      <c r="FDP302" s="224"/>
      <c r="FDQ302" s="389"/>
      <c r="FDR302" s="389"/>
      <c r="FDS302" s="333"/>
      <c r="FDT302" s="334"/>
      <c r="FDU302" s="389"/>
      <c r="FDV302" s="224"/>
      <c r="FDW302" s="224"/>
      <c r="FDX302" s="335"/>
      <c r="FDY302" s="335"/>
      <c r="FDZ302" s="224"/>
      <c r="FEA302" s="389"/>
      <c r="FEB302" s="389"/>
      <c r="FEC302" s="333"/>
      <c r="FED302" s="334"/>
      <c r="FEE302" s="389"/>
      <c r="FEF302" s="224"/>
      <c r="FEG302" s="224"/>
      <c r="FEH302" s="335"/>
      <c r="FEI302" s="335"/>
      <c r="FEJ302" s="224"/>
      <c r="FEK302" s="389"/>
      <c r="FEL302" s="389"/>
      <c r="FEM302" s="333"/>
      <c r="FEN302" s="334"/>
      <c r="FEO302" s="389"/>
      <c r="FEP302" s="224"/>
      <c r="FEQ302" s="224"/>
      <c r="FER302" s="335"/>
      <c r="FES302" s="335"/>
      <c r="FET302" s="224"/>
      <c r="FEU302" s="389"/>
      <c r="FEV302" s="389"/>
      <c r="FEW302" s="333"/>
      <c r="FEX302" s="334"/>
      <c r="FEY302" s="389"/>
      <c r="FEZ302" s="224"/>
      <c r="FFA302" s="224"/>
      <c r="FFB302" s="335"/>
      <c r="FFC302" s="335"/>
      <c r="FFD302" s="224"/>
      <c r="FFE302" s="389"/>
      <c r="FFF302" s="389"/>
      <c r="FFG302" s="333"/>
      <c r="FFH302" s="334"/>
      <c r="FFI302" s="389"/>
      <c r="FFJ302" s="224"/>
      <c r="FFK302" s="224"/>
      <c r="FFL302" s="335"/>
      <c r="FFM302" s="335"/>
      <c r="FFN302" s="224"/>
      <c r="FFO302" s="389"/>
      <c r="FFP302" s="389"/>
      <c r="FFQ302" s="333"/>
      <c r="FFR302" s="334"/>
      <c r="FFS302" s="389"/>
      <c r="FFT302" s="224"/>
      <c r="FFU302" s="224"/>
      <c r="FFV302" s="335"/>
      <c r="FFW302" s="335"/>
      <c r="FFX302" s="224"/>
      <c r="FFY302" s="389"/>
      <c r="FFZ302" s="389"/>
      <c r="FGA302" s="333"/>
      <c r="FGB302" s="334"/>
      <c r="FGC302" s="389"/>
      <c r="FGD302" s="224"/>
      <c r="FGE302" s="224"/>
      <c r="FGF302" s="335"/>
      <c r="FGG302" s="335"/>
      <c r="FGH302" s="224"/>
      <c r="FGI302" s="389"/>
      <c r="FGJ302" s="389"/>
      <c r="FGK302" s="333"/>
      <c r="FGL302" s="334"/>
      <c r="FGM302" s="389"/>
      <c r="FGN302" s="224"/>
      <c r="FGO302" s="224"/>
      <c r="FGP302" s="335"/>
      <c r="FGQ302" s="335"/>
      <c r="FGR302" s="224"/>
      <c r="FGS302" s="389"/>
      <c r="FGT302" s="389"/>
      <c r="FGU302" s="333"/>
      <c r="FGV302" s="334"/>
      <c r="FGW302" s="389"/>
      <c r="FGX302" s="224"/>
      <c r="FGY302" s="224"/>
      <c r="FGZ302" s="335"/>
      <c r="FHA302" s="335"/>
      <c r="FHB302" s="224"/>
      <c r="FHC302" s="389"/>
      <c r="FHD302" s="389"/>
      <c r="FHE302" s="333"/>
      <c r="FHF302" s="334"/>
      <c r="FHG302" s="389"/>
      <c r="FHH302" s="224"/>
      <c r="FHI302" s="224"/>
      <c r="FHJ302" s="335"/>
      <c r="FHK302" s="335"/>
      <c r="FHL302" s="224"/>
      <c r="FHM302" s="389"/>
      <c r="FHN302" s="389"/>
      <c r="FHO302" s="333"/>
      <c r="FHP302" s="334"/>
      <c r="FHQ302" s="389"/>
      <c r="FHR302" s="224"/>
      <c r="FHS302" s="224"/>
      <c r="FHT302" s="335"/>
      <c r="FHU302" s="335"/>
      <c r="FHV302" s="224"/>
      <c r="FHW302" s="389"/>
      <c r="FHX302" s="389"/>
      <c r="FHY302" s="333"/>
      <c r="FHZ302" s="334"/>
      <c r="FIA302" s="389"/>
      <c r="FIB302" s="224"/>
      <c r="FIC302" s="224"/>
      <c r="FID302" s="335"/>
      <c r="FIE302" s="335"/>
      <c r="FIF302" s="224"/>
      <c r="FIG302" s="389"/>
      <c r="FIH302" s="389"/>
      <c r="FII302" s="333"/>
      <c r="FIJ302" s="334"/>
      <c r="FIK302" s="389"/>
      <c r="FIL302" s="224"/>
      <c r="FIM302" s="224"/>
      <c r="FIN302" s="335"/>
      <c r="FIO302" s="335"/>
      <c r="FIP302" s="224"/>
      <c r="FIQ302" s="389"/>
      <c r="FIR302" s="389"/>
      <c r="FIS302" s="333"/>
      <c r="FIT302" s="334"/>
      <c r="FIU302" s="389"/>
      <c r="FIV302" s="224"/>
      <c r="FIW302" s="224"/>
      <c r="FIX302" s="335"/>
      <c r="FIY302" s="335"/>
      <c r="FIZ302" s="224"/>
      <c r="FJA302" s="389"/>
      <c r="FJB302" s="389"/>
      <c r="FJC302" s="333"/>
      <c r="FJD302" s="334"/>
      <c r="FJE302" s="389"/>
      <c r="FJF302" s="224"/>
      <c r="FJG302" s="224"/>
      <c r="FJH302" s="335"/>
      <c r="FJI302" s="335"/>
      <c r="FJJ302" s="224"/>
      <c r="FJK302" s="389"/>
      <c r="FJL302" s="389"/>
      <c r="FJM302" s="333"/>
      <c r="FJN302" s="334"/>
      <c r="FJO302" s="389"/>
      <c r="FJP302" s="224"/>
      <c r="FJQ302" s="224"/>
      <c r="FJR302" s="335"/>
      <c r="FJS302" s="335"/>
      <c r="FJT302" s="224"/>
      <c r="FJU302" s="389"/>
      <c r="FJV302" s="389"/>
      <c r="FJW302" s="333"/>
      <c r="FJX302" s="334"/>
      <c r="FJY302" s="389"/>
      <c r="FJZ302" s="224"/>
      <c r="FKA302" s="224"/>
      <c r="FKB302" s="335"/>
      <c r="FKC302" s="335"/>
      <c r="FKD302" s="224"/>
      <c r="FKE302" s="389"/>
      <c r="FKF302" s="389"/>
      <c r="FKG302" s="333"/>
      <c r="FKH302" s="334"/>
      <c r="FKI302" s="389"/>
      <c r="FKJ302" s="224"/>
      <c r="FKK302" s="224"/>
      <c r="FKL302" s="335"/>
      <c r="FKM302" s="335"/>
      <c r="FKN302" s="224"/>
      <c r="FKO302" s="389"/>
      <c r="FKP302" s="389"/>
      <c r="FKQ302" s="333"/>
      <c r="FKR302" s="334"/>
      <c r="FKS302" s="389"/>
      <c r="FKT302" s="224"/>
      <c r="FKU302" s="224"/>
      <c r="FKV302" s="335"/>
      <c r="FKW302" s="335"/>
      <c r="FKX302" s="224"/>
      <c r="FKY302" s="389"/>
      <c r="FKZ302" s="389"/>
      <c r="FLA302" s="333"/>
      <c r="FLB302" s="334"/>
      <c r="FLC302" s="389"/>
      <c r="FLD302" s="224"/>
      <c r="FLE302" s="224"/>
      <c r="FLF302" s="335"/>
      <c r="FLG302" s="335"/>
      <c r="FLH302" s="224"/>
      <c r="FLI302" s="389"/>
      <c r="FLJ302" s="389"/>
      <c r="FLK302" s="333"/>
      <c r="FLL302" s="334"/>
      <c r="FLM302" s="389"/>
      <c r="FLN302" s="224"/>
      <c r="FLO302" s="224"/>
      <c r="FLP302" s="335"/>
      <c r="FLQ302" s="335"/>
      <c r="FLR302" s="224"/>
      <c r="FLS302" s="389"/>
      <c r="FLT302" s="389"/>
      <c r="FLU302" s="333"/>
      <c r="FLV302" s="334"/>
      <c r="FLW302" s="389"/>
      <c r="FLX302" s="224"/>
      <c r="FLY302" s="224"/>
      <c r="FLZ302" s="335"/>
      <c r="FMA302" s="335"/>
      <c r="FMB302" s="224"/>
      <c r="FMC302" s="389"/>
      <c r="FMD302" s="389"/>
      <c r="FME302" s="333"/>
      <c r="FMF302" s="334"/>
      <c r="FMG302" s="389"/>
      <c r="FMH302" s="224"/>
      <c r="FMI302" s="224"/>
      <c r="FMJ302" s="335"/>
      <c r="FMK302" s="335"/>
      <c r="FML302" s="224"/>
      <c r="FMM302" s="389"/>
      <c r="FMN302" s="389"/>
      <c r="FMO302" s="333"/>
      <c r="FMP302" s="334"/>
      <c r="FMQ302" s="389"/>
      <c r="FMR302" s="224"/>
      <c r="FMS302" s="224"/>
      <c r="FMT302" s="335"/>
      <c r="FMU302" s="335"/>
      <c r="FMV302" s="224"/>
      <c r="FMW302" s="389"/>
      <c r="FMX302" s="389"/>
      <c r="FMY302" s="333"/>
      <c r="FMZ302" s="334"/>
      <c r="FNA302" s="389"/>
      <c r="FNB302" s="224"/>
      <c r="FNC302" s="224"/>
      <c r="FND302" s="335"/>
      <c r="FNE302" s="335"/>
      <c r="FNF302" s="224"/>
      <c r="FNG302" s="389"/>
      <c r="FNH302" s="389"/>
      <c r="FNI302" s="333"/>
      <c r="FNJ302" s="334"/>
      <c r="FNK302" s="389"/>
      <c r="FNL302" s="224"/>
      <c r="FNM302" s="224"/>
      <c r="FNN302" s="335"/>
      <c r="FNO302" s="335"/>
      <c r="FNP302" s="224"/>
      <c r="FNQ302" s="389"/>
      <c r="FNR302" s="389"/>
      <c r="FNS302" s="333"/>
      <c r="FNT302" s="334"/>
      <c r="FNU302" s="389"/>
      <c r="FNV302" s="224"/>
      <c r="FNW302" s="224"/>
      <c r="FNX302" s="335"/>
      <c r="FNY302" s="335"/>
      <c r="FNZ302" s="224"/>
      <c r="FOA302" s="389"/>
      <c r="FOB302" s="389"/>
      <c r="FOC302" s="333"/>
      <c r="FOD302" s="334"/>
      <c r="FOE302" s="389"/>
      <c r="FOF302" s="224"/>
      <c r="FOG302" s="224"/>
      <c r="FOH302" s="335"/>
      <c r="FOI302" s="335"/>
      <c r="FOJ302" s="224"/>
      <c r="FOK302" s="389"/>
      <c r="FOL302" s="389"/>
      <c r="FOM302" s="333"/>
      <c r="FON302" s="334"/>
      <c r="FOO302" s="389"/>
      <c r="FOP302" s="224"/>
      <c r="FOQ302" s="224"/>
      <c r="FOR302" s="335"/>
      <c r="FOS302" s="335"/>
      <c r="FOT302" s="224"/>
      <c r="FOU302" s="389"/>
      <c r="FOV302" s="389"/>
      <c r="FOW302" s="333"/>
      <c r="FOX302" s="334"/>
      <c r="FOY302" s="389"/>
      <c r="FOZ302" s="224"/>
      <c r="FPA302" s="224"/>
      <c r="FPB302" s="335"/>
      <c r="FPC302" s="335"/>
      <c r="FPD302" s="224"/>
      <c r="FPE302" s="389"/>
      <c r="FPF302" s="389"/>
      <c r="FPG302" s="333"/>
      <c r="FPH302" s="334"/>
      <c r="FPI302" s="389"/>
      <c r="FPJ302" s="224"/>
      <c r="FPK302" s="224"/>
      <c r="FPL302" s="335"/>
      <c r="FPM302" s="335"/>
      <c r="FPN302" s="224"/>
      <c r="FPO302" s="389"/>
      <c r="FPP302" s="389"/>
      <c r="FPQ302" s="333"/>
      <c r="FPR302" s="334"/>
      <c r="FPS302" s="389"/>
      <c r="FPT302" s="224"/>
      <c r="FPU302" s="224"/>
      <c r="FPV302" s="335"/>
      <c r="FPW302" s="335"/>
      <c r="FPX302" s="224"/>
      <c r="FPY302" s="389"/>
      <c r="FPZ302" s="389"/>
      <c r="FQA302" s="333"/>
      <c r="FQB302" s="334"/>
      <c r="FQC302" s="389"/>
      <c r="FQD302" s="224"/>
      <c r="FQE302" s="224"/>
      <c r="FQF302" s="335"/>
      <c r="FQG302" s="335"/>
      <c r="FQH302" s="224"/>
      <c r="FQI302" s="389"/>
      <c r="FQJ302" s="389"/>
      <c r="FQK302" s="333"/>
      <c r="FQL302" s="334"/>
      <c r="FQM302" s="389"/>
      <c r="FQN302" s="224"/>
      <c r="FQO302" s="224"/>
      <c r="FQP302" s="335"/>
      <c r="FQQ302" s="335"/>
      <c r="FQR302" s="224"/>
      <c r="FQS302" s="389"/>
      <c r="FQT302" s="389"/>
      <c r="FQU302" s="333"/>
      <c r="FQV302" s="334"/>
      <c r="FQW302" s="389"/>
      <c r="FQX302" s="224"/>
      <c r="FQY302" s="224"/>
      <c r="FQZ302" s="335"/>
      <c r="FRA302" s="335"/>
      <c r="FRB302" s="224"/>
      <c r="FRC302" s="389"/>
      <c r="FRD302" s="389"/>
      <c r="FRE302" s="333"/>
      <c r="FRF302" s="334"/>
      <c r="FRG302" s="389"/>
      <c r="FRH302" s="224"/>
      <c r="FRI302" s="224"/>
      <c r="FRJ302" s="335"/>
      <c r="FRK302" s="335"/>
      <c r="FRL302" s="224"/>
      <c r="FRM302" s="389"/>
      <c r="FRN302" s="389"/>
      <c r="FRO302" s="333"/>
      <c r="FRP302" s="334"/>
      <c r="FRQ302" s="389"/>
      <c r="FRR302" s="224"/>
      <c r="FRS302" s="224"/>
      <c r="FRT302" s="335"/>
      <c r="FRU302" s="335"/>
      <c r="FRV302" s="224"/>
      <c r="FRW302" s="389"/>
      <c r="FRX302" s="389"/>
      <c r="FRY302" s="333"/>
      <c r="FRZ302" s="334"/>
      <c r="FSA302" s="389"/>
      <c r="FSB302" s="224"/>
      <c r="FSC302" s="224"/>
      <c r="FSD302" s="335"/>
      <c r="FSE302" s="335"/>
      <c r="FSF302" s="224"/>
      <c r="FSG302" s="389"/>
      <c r="FSH302" s="389"/>
      <c r="FSI302" s="333"/>
      <c r="FSJ302" s="334"/>
      <c r="FSK302" s="389"/>
      <c r="FSL302" s="224"/>
      <c r="FSM302" s="224"/>
      <c r="FSN302" s="335"/>
      <c r="FSO302" s="335"/>
      <c r="FSP302" s="224"/>
      <c r="FSQ302" s="389"/>
      <c r="FSR302" s="389"/>
      <c r="FSS302" s="333"/>
      <c r="FST302" s="334"/>
      <c r="FSU302" s="389"/>
      <c r="FSV302" s="224"/>
      <c r="FSW302" s="224"/>
      <c r="FSX302" s="335"/>
      <c r="FSY302" s="335"/>
      <c r="FSZ302" s="224"/>
      <c r="FTA302" s="389"/>
      <c r="FTB302" s="389"/>
      <c r="FTC302" s="333"/>
      <c r="FTD302" s="334"/>
      <c r="FTE302" s="389"/>
      <c r="FTF302" s="224"/>
      <c r="FTG302" s="224"/>
      <c r="FTH302" s="335"/>
      <c r="FTI302" s="335"/>
      <c r="FTJ302" s="224"/>
      <c r="FTK302" s="389"/>
      <c r="FTL302" s="389"/>
      <c r="FTM302" s="333"/>
      <c r="FTN302" s="334"/>
      <c r="FTO302" s="389"/>
      <c r="FTP302" s="224"/>
      <c r="FTQ302" s="224"/>
      <c r="FTR302" s="335"/>
      <c r="FTS302" s="335"/>
      <c r="FTT302" s="224"/>
      <c r="FTU302" s="389"/>
      <c r="FTV302" s="389"/>
      <c r="FTW302" s="333"/>
      <c r="FTX302" s="334"/>
      <c r="FTY302" s="389"/>
      <c r="FTZ302" s="224"/>
      <c r="FUA302" s="224"/>
      <c r="FUB302" s="335"/>
      <c r="FUC302" s="335"/>
      <c r="FUD302" s="224"/>
      <c r="FUE302" s="389"/>
      <c r="FUF302" s="389"/>
      <c r="FUG302" s="333"/>
      <c r="FUH302" s="334"/>
      <c r="FUI302" s="389"/>
      <c r="FUJ302" s="224"/>
      <c r="FUK302" s="224"/>
      <c r="FUL302" s="335"/>
      <c r="FUM302" s="335"/>
      <c r="FUN302" s="224"/>
      <c r="FUO302" s="389"/>
      <c r="FUP302" s="389"/>
      <c r="FUQ302" s="333"/>
      <c r="FUR302" s="334"/>
      <c r="FUS302" s="389"/>
      <c r="FUT302" s="224"/>
      <c r="FUU302" s="224"/>
      <c r="FUV302" s="335"/>
      <c r="FUW302" s="335"/>
      <c r="FUX302" s="224"/>
      <c r="FUY302" s="389"/>
      <c r="FUZ302" s="389"/>
      <c r="FVA302" s="333"/>
      <c r="FVB302" s="334"/>
      <c r="FVC302" s="389"/>
      <c r="FVD302" s="224"/>
      <c r="FVE302" s="224"/>
      <c r="FVF302" s="335"/>
      <c r="FVG302" s="335"/>
      <c r="FVH302" s="224"/>
      <c r="FVI302" s="389"/>
      <c r="FVJ302" s="389"/>
      <c r="FVK302" s="333"/>
      <c r="FVL302" s="334"/>
      <c r="FVM302" s="389"/>
      <c r="FVN302" s="224"/>
      <c r="FVO302" s="224"/>
      <c r="FVP302" s="335"/>
      <c r="FVQ302" s="335"/>
      <c r="FVR302" s="224"/>
      <c r="FVS302" s="389"/>
      <c r="FVT302" s="389"/>
      <c r="FVU302" s="333"/>
      <c r="FVV302" s="334"/>
      <c r="FVW302" s="389"/>
      <c r="FVX302" s="224"/>
      <c r="FVY302" s="224"/>
      <c r="FVZ302" s="335"/>
      <c r="FWA302" s="335"/>
      <c r="FWB302" s="224"/>
      <c r="FWC302" s="389"/>
      <c r="FWD302" s="389"/>
      <c r="FWE302" s="333"/>
      <c r="FWF302" s="334"/>
      <c r="FWG302" s="389"/>
      <c r="FWH302" s="224"/>
      <c r="FWI302" s="224"/>
      <c r="FWJ302" s="335"/>
      <c r="FWK302" s="335"/>
      <c r="FWL302" s="224"/>
      <c r="FWM302" s="389"/>
      <c r="FWN302" s="389"/>
      <c r="FWO302" s="333"/>
      <c r="FWP302" s="334"/>
      <c r="FWQ302" s="389"/>
      <c r="FWR302" s="224"/>
      <c r="FWS302" s="224"/>
      <c r="FWT302" s="335"/>
      <c r="FWU302" s="335"/>
      <c r="FWV302" s="224"/>
      <c r="FWW302" s="389"/>
      <c r="FWX302" s="389"/>
      <c r="FWY302" s="333"/>
      <c r="FWZ302" s="334"/>
      <c r="FXA302" s="389"/>
      <c r="FXB302" s="224"/>
      <c r="FXC302" s="224"/>
      <c r="FXD302" s="335"/>
      <c r="FXE302" s="335"/>
      <c r="FXF302" s="224"/>
      <c r="FXG302" s="389"/>
      <c r="FXH302" s="389"/>
      <c r="FXI302" s="333"/>
      <c r="FXJ302" s="334"/>
      <c r="FXK302" s="389"/>
      <c r="FXL302" s="224"/>
      <c r="FXM302" s="224"/>
      <c r="FXN302" s="335"/>
      <c r="FXO302" s="335"/>
      <c r="FXP302" s="224"/>
      <c r="FXQ302" s="389"/>
      <c r="FXR302" s="389"/>
      <c r="FXS302" s="333"/>
      <c r="FXT302" s="334"/>
      <c r="FXU302" s="389"/>
      <c r="FXV302" s="224"/>
      <c r="FXW302" s="224"/>
      <c r="FXX302" s="335"/>
      <c r="FXY302" s="335"/>
      <c r="FXZ302" s="224"/>
      <c r="FYA302" s="389"/>
      <c r="FYB302" s="389"/>
      <c r="FYC302" s="333"/>
      <c r="FYD302" s="334"/>
      <c r="FYE302" s="389"/>
      <c r="FYF302" s="224"/>
      <c r="FYG302" s="224"/>
      <c r="FYH302" s="335"/>
      <c r="FYI302" s="335"/>
      <c r="FYJ302" s="224"/>
      <c r="FYK302" s="389"/>
      <c r="FYL302" s="389"/>
      <c r="FYM302" s="333"/>
      <c r="FYN302" s="334"/>
      <c r="FYO302" s="389"/>
      <c r="FYP302" s="224"/>
      <c r="FYQ302" s="224"/>
      <c r="FYR302" s="335"/>
      <c r="FYS302" s="335"/>
      <c r="FYT302" s="224"/>
      <c r="FYU302" s="389"/>
      <c r="FYV302" s="389"/>
      <c r="FYW302" s="333"/>
      <c r="FYX302" s="334"/>
      <c r="FYY302" s="389"/>
      <c r="FYZ302" s="224"/>
      <c r="FZA302" s="224"/>
      <c r="FZB302" s="335"/>
      <c r="FZC302" s="335"/>
      <c r="FZD302" s="224"/>
      <c r="FZE302" s="389"/>
      <c r="FZF302" s="389"/>
      <c r="FZG302" s="333"/>
      <c r="FZH302" s="334"/>
      <c r="FZI302" s="389"/>
      <c r="FZJ302" s="224"/>
      <c r="FZK302" s="224"/>
      <c r="FZL302" s="335"/>
      <c r="FZM302" s="335"/>
      <c r="FZN302" s="224"/>
      <c r="FZO302" s="389"/>
      <c r="FZP302" s="389"/>
      <c r="FZQ302" s="333"/>
      <c r="FZR302" s="334"/>
      <c r="FZS302" s="389"/>
      <c r="FZT302" s="224"/>
      <c r="FZU302" s="224"/>
      <c r="FZV302" s="335"/>
      <c r="FZW302" s="335"/>
      <c r="FZX302" s="224"/>
      <c r="FZY302" s="389"/>
      <c r="FZZ302" s="389"/>
      <c r="GAA302" s="333"/>
      <c r="GAB302" s="334"/>
      <c r="GAC302" s="389"/>
      <c r="GAD302" s="224"/>
      <c r="GAE302" s="224"/>
      <c r="GAF302" s="335"/>
      <c r="GAG302" s="335"/>
      <c r="GAH302" s="224"/>
      <c r="GAI302" s="389"/>
      <c r="GAJ302" s="389"/>
      <c r="GAK302" s="333"/>
      <c r="GAL302" s="334"/>
      <c r="GAM302" s="389"/>
      <c r="GAN302" s="224"/>
      <c r="GAO302" s="224"/>
      <c r="GAP302" s="335"/>
      <c r="GAQ302" s="335"/>
      <c r="GAR302" s="224"/>
      <c r="GAS302" s="389"/>
      <c r="GAT302" s="389"/>
      <c r="GAU302" s="333"/>
      <c r="GAV302" s="334"/>
      <c r="GAW302" s="389"/>
      <c r="GAX302" s="224"/>
      <c r="GAY302" s="224"/>
      <c r="GAZ302" s="335"/>
      <c r="GBA302" s="335"/>
      <c r="GBB302" s="224"/>
      <c r="GBC302" s="389"/>
      <c r="GBD302" s="389"/>
      <c r="GBE302" s="333"/>
      <c r="GBF302" s="334"/>
      <c r="GBG302" s="389"/>
      <c r="GBH302" s="224"/>
      <c r="GBI302" s="224"/>
      <c r="GBJ302" s="335"/>
      <c r="GBK302" s="335"/>
      <c r="GBL302" s="224"/>
      <c r="GBM302" s="389"/>
      <c r="GBN302" s="389"/>
      <c r="GBO302" s="333"/>
      <c r="GBP302" s="334"/>
      <c r="GBQ302" s="389"/>
      <c r="GBR302" s="224"/>
      <c r="GBS302" s="224"/>
      <c r="GBT302" s="335"/>
      <c r="GBU302" s="335"/>
      <c r="GBV302" s="224"/>
      <c r="GBW302" s="389"/>
      <c r="GBX302" s="389"/>
      <c r="GBY302" s="333"/>
      <c r="GBZ302" s="334"/>
      <c r="GCA302" s="389"/>
      <c r="GCB302" s="224"/>
      <c r="GCC302" s="224"/>
      <c r="GCD302" s="335"/>
      <c r="GCE302" s="335"/>
      <c r="GCF302" s="224"/>
      <c r="GCG302" s="389"/>
      <c r="GCH302" s="389"/>
      <c r="GCI302" s="333"/>
      <c r="GCJ302" s="334"/>
      <c r="GCK302" s="389"/>
      <c r="GCL302" s="224"/>
      <c r="GCM302" s="224"/>
      <c r="GCN302" s="335"/>
      <c r="GCO302" s="335"/>
      <c r="GCP302" s="224"/>
      <c r="GCQ302" s="389"/>
      <c r="GCR302" s="389"/>
      <c r="GCS302" s="333"/>
      <c r="GCT302" s="334"/>
      <c r="GCU302" s="389"/>
      <c r="GCV302" s="224"/>
      <c r="GCW302" s="224"/>
      <c r="GCX302" s="335"/>
      <c r="GCY302" s="335"/>
      <c r="GCZ302" s="224"/>
      <c r="GDA302" s="389"/>
      <c r="GDB302" s="389"/>
      <c r="GDC302" s="333"/>
      <c r="GDD302" s="334"/>
      <c r="GDE302" s="389"/>
      <c r="GDF302" s="224"/>
      <c r="GDG302" s="224"/>
      <c r="GDH302" s="335"/>
      <c r="GDI302" s="335"/>
      <c r="GDJ302" s="224"/>
      <c r="GDK302" s="389"/>
      <c r="GDL302" s="389"/>
      <c r="GDM302" s="333"/>
      <c r="GDN302" s="334"/>
      <c r="GDO302" s="389"/>
      <c r="GDP302" s="224"/>
      <c r="GDQ302" s="224"/>
      <c r="GDR302" s="335"/>
      <c r="GDS302" s="335"/>
      <c r="GDT302" s="224"/>
      <c r="GDU302" s="389"/>
      <c r="GDV302" s="389"/>
      <c r="GDW302" s="333"/>
      <c r="GDX302" s="334"/>
      <c r="GDY302" s="389"/>
      <c r="GDZ302" s="224"/>
      <c r="GEA302" s="224"/>
      <c r="GEB302" s="335"/>
      <c r="GEC302" s="335"/>
      <c r="GED302" s="224"/>
      <c r="GEE302" s="389"/>
      <c r="GEF302" s="389"/>
      <c r="GEG302" s="333"/>
      <c r="GEH302" s="334"/>
      <c r="GEI302" s="389"/>
      <c r="GEJ302" s="224"/>
      <c r="GEK302" s="224"/>
      <c r="GEL302" s="335"/>
      <c r="GEM302" s="335"/>
      <c r="GEN302" s="224"/>
      <c r="GEO302" s="389"/>
      <c r="GEP302" s="389"/>
      <c r="GEQ302" s="333"/>
      <c r="GER302" s="334"/>
      <c r="GES302" s="389"/>
      <c r="GET302" s="224"/>
      <c r="GEU302" s="224"/>
      <c r="GEV302" s="335"/>
      <c r="GEW302" s="335"/>
      <c r="GEX302" s="224"/>
      <c r="GEY302" s="389"/>
      <c r="GEZ302" s="389"/>
      <c r="GFA302" s="333"/>
      <c r="GFB302" s="334"/>
      <c r="GFC302" s="389"/>
      <c r="GFD302" s="224"/>
      <c r="GFE302" s="224"/>
      <c r="GFF302" s="335"/>
      <c r="GFG302" s="335"/>
      <c r="GFH302" s="224"/>
      <c r="GFI302" s="389"/>
      <c r="GFJ302" s="389"/>
      <c r="GFK302" s="333"/>
      <c r="GFL302" s="334"/>
      <c r="GFM302" s="389"/>
      <c r="GFN302" s="224"/>
      <c r="GFO302" s="224"/>
      <c r="GFP302" s="335"/>
      <c r="GFQ302" s="335"/>
      <c r="GFR302" s="224"/>
      <c r="GFS302" s="389"/>
      <c r="GFT302" s="389"/>
      <c r="GFU302" s="333"/>
      <c r="GFV302" s="334"/>
      <c r="GFW302" s="389"/>
      <c r="GFX302" s="224"/>
      <c r="GFY302" s="224"/>
      <c r="GFZ302" s="335"/>
      <c r="GGA302" s="335"/>
      <c r="GGB302" s="224"/>
      <c r="GGC302" s="389"/>
      <c r="GGD302" s="389"/>
      <c r="GGE302" s="333"/>
      <c r="GGF302" s="334"/>
      <c r="GGG302" s="389"/>
      <c r="GGH302" s="224"/>
      <c r="GGI302" s="224"/>
      <c r="GGJ302" s="335"/>
      <c r="GGK302" s="335"/>
      <c r="GGL302" s="224"/>
      <c r="GGM302" s="389"/>
      <c r="GGN302" s="389"/>
      <c r="GGO302" s="333"/>
      <c r="GGP302" s="334"/>
      <c r="GGQ302" s="389"/>
      <c r="GGR302" s="224"/>
      <c r="GGS302" s="224"/>
      <c r="GGT302" s="335"/>
      <c r="GGU302" s="335"/>
      <c r="GGV302" s="224"/>
      <c r="GGW302" s="389"/>
      <c r="GGX302" s="389"/>
      <c r="GGY302" s="333"/>
      <c r="GGZ302" s="334"/>
      <c r="GHA302" s="389"/>
      <c r="GHB302" s="224"/>
      <c r="GHC302" s="224"/>
      <c r="GHD302" s="335"/>
      <c r="GHE302" s="335"/>
      <c r="GHF302" s="224"/>
      <c r="GHG302" s="389"/>
      <c r="GHH302" s="389"/>
      <c r="GHI302" s="333"/>
      <c r="GHJ302" s="334"/>
      <c r="GHK302" s="389"/>
      <c r="GHL302" s="224"/>
      <c r="GHM302" s="224"/>
      <c r="GHN302" s="335"/>
      <c r="GHO302" s="335"/>
      <c r="GHP302" s="224"/>
      <c r="GHQ302" s="389"/>
      <c r="GHR302" s="389"/>
      <c r="GHS302" s="333"/>
      <c r="GHT302" s="334"/>
      <c r="GHU302" s="389"/>
      <c r="GHV302" s="224"/>
      <c r="GHW302" s="224"/>
      <c r="GHX302" s="335"/>
      <c r="GHY302" s="335"/>
      <c r="GHZ302" s="224"/>
      <c r="GIA302" s="389"/>
      <c r="GIB302" s="389"/>
      <c r="GIC302" s="333"/>
      <c r="GID302" s="334"/>
      <c r="GIE302" s="389"/>
      <c r="GIF302" s="224"/>
      <c r="GIG302" s="224"/>
      <c r="GIH302" s="335"/>
      <c r="GII302" s="335"/>
      <c r="GIJ302" s="224"/>
      <c r="GIK302" s="389"/>
      <c r="GIL302" s="389"/>
      <c r="GIM302" s="333"/>
      <c r="GIN302" s="334"/>
      <c r="GIO302" s="389"/>
      <c r="GIP302" s="224"/>
      <c r="GIQ302" s="224"/>
      <c r="GIR302" s="335"/>
      <c r="GIS302" s="335"/>
      <c r="GIT302" s="224"/>
      <c r="GIU302" s="389"/>
      <c r="GIV302" s="389"/>
      <c r="GIW302" s="333"/>
      <c r="GIX302" s="334"/>
      <c r="GIY302" s="389"/>
      <c r="GIZ302" s="224"/>
      <c r="GJA302" s="224"/>
      <c r="GJB302" s="335"/>
      <c r="GJC302" s="335"/>
      <c r="GJD302" s="224"/>
      <c r="GJE302" s="389"/>
      <c r="GJF302" s="389"/>
      <c r="GJG302" s="333"/>
      <c r="GJH302" s="334"/>
      <c r="GJI302" s="389"/>
      <c r="GJJ302" s="224"/>
      <c r="GJK302" s="224"/>
      <c r="GJL302" s="335"/>
      <c r="GJM302" s="335"/>
      <c r="GJN302" s="224"/>
      <c r="GJO302" s="389"/>
      <c r="GJP302" s="389"/>
      <c r="GJQ302" s="333"/>
      <c r="GJR302" s="334"/>
      <c r="GJS302" s="389"/>
      <c r="GJT302" s="224"/>
      <c r="GJU302" s="224"/>
      <c r="GJV302" s="335"/>
      <c r="GJW302" s="335"/>
      <c r="GJX302" s="224"/>
      <c r="GJY302" s="389"/>
      <c r="GJZ302" s="389"/>
      <c r="GKA302" s="333"/>
      <c r="GKB302" s="334"/>
      <c r="GKC302" s="389"/>
      <c r="GKD302" s="224"/>
      <c r="GKE302" s="224"/>
      <c r="GKF302" s="335"/>
      <c r="GKG302" s="335"/>
      <c r="GKH302" s="224"/>
      <c r="GKI302" s="389"/>
      <c r="GKJ302" s="389"/>
      <c r="GKK302" s="333"/>
      <c r="GKL302" s="334"/>
      <c r="GKM302" s="389"/>
      <c r="GKN302" s="224"/>
      <c r="GKO302" s="224"/>
      <c r="GKP302" s="335"/>
      <c r="GKQ302" s="335"/>
      <c r="GKR302" s="224"/>
      <c r="GKS302" s="389"/>
      <c r="GKT302" s="389"/>
      <c r="GKU302" s="333"/>
      <c r="GKV302" s="334"/>
      <c r="GKW302" s="389"/>
      <c r="GKX302" s="224"/>
      <c r="GKY302" s="224"/>
      <c r="GKZ302" s="335"/>
      <c r="GLA302" s="335"/>
      <c r="GLB302" s="224"/>
      <c r="GLC302" s="389"/>
      <c r="GLD302" s="389"/>
      <c r="GLE302" s="333"/>
      <c r="GLF302" s="334"/>
      <c r="GLG302" s="389"/>
      <c r="GLH302" s="224"/>
      <c r="GLI302" s="224"/>
      <c r="GLJ302" s="335"/>
      <c r="GLK302" s="335"/>
      <c r="GLL302" s="224"/>
      <c r="GLM302" s="389"/>
      <c r="GLN302" s="389"/>
      <c r="GLO302" s="333"/>
      <c r="GLP302" s="334"/>
      <c r="GLQ302" s="389"/>
      <c r="GLR302" s="224"/>
      <c r="GLS302" s="224"/>
      <c r="GLT302" s="335"/>
      <c r="GLU302" s="335"/>
      <c r="GLV302" s="224"/>
      <c r="GLW302" s="389"/>
      <c r="GLX302" s="389"/>
      <c r="GLY302" s="333"/>
      <c r="GLZ302" s="334"/>
      <c r="GMA302" s="389"/>
      <c r="GMB302" s="224"/>
      <c r="GMC302" s="224"/>
      <c r="GMD302" s="335"/>
      <c r="GME302" s="335"/>
      <c r="GMF302" s="224"/>
      <c r="GMG302" s="389"/>
      <c r="GMH302" s="389"/>
      <c r="GMI302" s="333"/>
      <c r="GMJ302" s="334"/>
      <c r="GMK302" s="389"/>
      <c r="GML302" s="224"/>
      <c r="GMM302" s="224"/>
      <c r="GMN302" s="335"/>
      <c r="GMO302" s="335"/>
      <c r="GMP302" s="224"/>
      <c r="GMQ302" s="389"/>
      <c r="GMR302" s="389"/>
      <c r="GMS302" s="333"/>
      <c r="GMT302" s="334"/>
      <c r="GMU302" s="389"/>
      <c r="GMV302" s="224"/>
      <c r="GMW302" s="224"/>
      <c r="GMX302" s="335"/>
      <c r="GMY302" s="335"/>
      <c r="GMZ302" s="224"/>
      <c r="GNA302" s="389"/>
      <c r="GNB302" s="389"/>
      <c r="GNC302" s="333"/>
      <c r="GND302" s="334"/>
      <c r="GNE302" s="389"/>
      <c r="GNF302" s="224"/>
      <c r="GNG302" s="224"/>
      <c r="GNH302" s="335"/>
      <c r="GNI302" s="335"/>
      <c r="GNJ302" s="224"/>
      <c r="GNK302" s="389"/>
      <c r="GNL302" s="389"/>
      <c r="GNM302" s="333"/>
      <c r="GNN302" s="334"/>
      <c r="GNO302" s="389"/>
      <c r="GNP302" s="224"/>
      <c r="GNQ302" s="224"/>
      <c r="GNR302" s="335"/>
      <c r="GNS302" s="335"/>
      <c r="GNT302" s="224"/>
      <c r="GNU302" s="389"/>
      <c r="GNV302" s="389"/>
      <c r="GNW302" s="333"/>
      <c r="GNX302" s="334"/>
      <c r="GNY302" s="389"/>
      <c r="GNZ302" s="224"/>
      <c r="GOA302" s="224"/>
      <c r="GOB302" s="335"/>
      <c r="GOC302" s="335"/>
      <c r="GOD302" s="224"/>
      <c r="GOE302" s="389"/>
      <c r="GOF302" s="389"/>
      <c r="GOG302" s="333"/>
      <c r="GOH302" s="334"/>
      <c r="GOI302" s="389"/>
      <c r="GOJ302" s="224"/>
      <c r="GOK302" s="224"/>
      <c r="GOL302" s="335"/>
      <c r="GOM302" s="335"/>
      <c r="GON302" s="224"/>
      <c r="GOO302" s="389"/>
      <c r="GOP302" s="389"/>
      <c r="GOQ302" s="333"/>
      <c r="GOR302" s="334"/>
      <c r="GOS302" s="389"/>
      <c r="GOT302" s="224"/>
      <c r="GOU302" s="224"/>
      <c r="GOV302" s="335"/>
      <c r="GOW302" s="335"/>
      <c r="GOX302" s="224"/>
      <c r="GOY302" s="389"/>
      <c r="GOZ302" s="389"/>
      <c r="GPA302" s="333"/>
      <c r="GPB302" s="334"/>
      <c r="GPC302" s="389"/>
      <c r="GPD302" s="224"/>
      <c r="GPE302" s="224"/>
      <c r="GPF302" s="335"/>
      <c r="GPG302" s="335"/>
      <c r="GPH302" s="224"/>
      <c r="GPI302" s="389"/>
      <c r="GPJ302" s="389"/>
      <c r="GPK302" s="333"/>
      <c r="GPL302" s="334"/>
      <c r="GPM302" s="389"/>
      <c r="GPN302" s="224"/>
      <c r="GPO302" s="224"/>
      <c r="GPP302" s="335"/>
      <c r="GPQ302" s="335"/>
      <c r="GPR302" s="224"/>
      <c r="GPS302" s="389"/>
      <c r="GPT302" s="389"/>
      <c r="GPU302" s="333"/>
      <c r="GPV302" s="334"/>
      <c r="GPW302" s="389"/>
      <c r="GPX302" s="224"/>
      <c r="GPY302" s="224"/>
      <c r="GPZ302" s="335"/>
      <c r="GQA302" s="335"/>
      <c r="GQB302" s="224"/>
      <c r="GQC302" s="389"/>
      <c r="GQD302" s="389"/>
      <c r="GQE302" s="333"/>
      <c r="GQF302" s="334"/>
      <c r="GQG302" s="389"/>
      <c r="GQH302" s="224"/>
      <c r="GQI302" s="224"/>
      <c r="GQJ302" s="335"/>
      <c r="GQK302" s="335"/>
      <c r="GQL302" s="224"/>
      <c r="GQM302" s="389"/>
      <c r="GQN302" s="389"/>
      <c r="GQO302" s="333"/>
      <c r="GQP302" s="334"/>
      <c r="GQQ302" s="389"/>
      <c r="GQR302" s="224"/>
      <c r="GQS302" s="224"/>
      <c r="GQT302" s="335"/>
      <c r="GQU302" s="335"/>
      <c r="GQV302" s="224"/>
      <c r="GQW302" s="389"/>
      <c r="GQX302" s="389"/>
      <c r="GQY302" s="333"/>
      <c r="GQZ302" s="334"/>
      <c r="GRA302" s="389"/>
      <c r="GRB302" s="224"/>
      <c r="GRC302" s="224"/>
      <c r="GRD302" s="335"/>
      <c r="GRE302" s="335"/>
      <c r="GRF302" s="224"/>
      <c r="GRG302" s="389"/>
      <c r="GRH302" s="389"/>
      <c r="GRI302" s="333"/>
      <c r="GRJ302" s="334"/>
      <c r="GRK302" s="389"/>
      <c r="GRL302" s="224"/>
      <c r="GRM302" s="224"/>
      <c r="GRN302" s="335"/>
      <c r="GRO302" s="335"/>
      <c r="GRP302" s="224"/>
      <c r="GRQ302" s="389"/>
      <c r="GRR302" s="389"/>
      <c r="GRS302" s="333"/>
      <c r="GRT302" s="334"/>
      <c r="GRU302" s="389"/>
      <c r="GRV302" s="224"/>
      <c r="GRW302" s="224"/>
      <c r="GRX302" s="335"/>
      <c r="GRY302" s="335"/>
      <c r="GRZ302" s="224"/>
      <c r="GSA302" s="389"/>
      <c r="GSB302" s="389"/>
      <c r="GSC302" s="333"/>
      <c r="GSD302" s="334"/>
      <c r="GSE302" s="389"/>
      <c r="GSF302" s="224"/>
      <c r="GSG302" s="224"/>
      <c r="GSH302" s="335"/>
      <c r="GSI302" s="335"/>
      <c r="GSJ302" s="224"/>
      <c r="GSK302" s="389"/>
      <c r="GSL302" s="389"/>
      <c r="GSM302" s="333"/>
      <c r="GSN302" s="334"/>
      <c r="GSO302" s="389"/>
      <c r="GSP302" s="224"/>
      <c r="GSQ302" s="224"/>
      <c r="GSR302" s="335"/>
      <c r="GSS302" s="335"/>
      <c r="GST302" s="224"/>
      <c r="GSU302" s="389"/>
      <c r="GSV302" s="389"/>
      <c r="GSW302" s="333"/>
      <c r="GSX302" s="334"/>
      <c r="GSY302" s="389"/>
      <c r="GSZ302" s="224"/>
      <c r="GTA302" s="224"/>
      <c r="GTB302" s="335"/>
      <c r="GTC302" s="335"/>
      <c r="GTD302" s="224"/>
      <c r="GTE302" s="389"/>
      <c r="GTF302" s="389"/>
      <c r="GTG302" s="333"/>
      <c r="GTH302" s="334"/>
      <c r="GTI302" s="389"/>
      <c r="GTJ302" s="224"/>
      <c r="GTK302" s="224"/>
      <c r="GTL302" s="335"/>
      <c r="GTM302" s="335"/>
      <c r="GTN302" s="224"/>
      <c r="GTO302" s="389"/>
      <c r="GTP302" s="389"/>
      <c r="GTQ302" s="333"/>
      <c r="GTR302" s="334"/>
      <c r="GTS302" s="389"/>
      <c r="GTT302" s="224"/>
      <c r="GTU302" s="224"/>
      <c r="GTV302" s="335"/>
      <c r="GTW302" s="335"/>
      <c r="GTX302" s="224"/>
      <c r="GTY302" s="389"/>
      <c r="GTZ302" s="389"/>
      <c r="GUA302" s="333"/>
      <c r="GUB302" s="334"/>
      <c r="GUC302" s="389"/>
      <c r="GUD302" s="224"/>
      <c r="GUE302" s="224"/>
      <c r="GUF302" s="335"/>
      <c r="GUG302" s="335"/>
      <c r="GUH302" s="224"/>
      <c r="GUI302" s="389"/>
      <c r="GUJ302" s="389"/>
      <c r="GUK302" s="333"/>
      <c r="GUL302" s="334"/>
      <c r="GUM302" s="389"/>
      <c r="GUN302" s="224"/>
      <c r="GUO302" s="224"/>
      <c r="GUP302" s="335"/>
      <c r="GUQ302" s="335"/>
      <c r="GUR302" s="224"/>
      <c r="GUS302" s="389"/>
      <c r="GUT302" s="389"/>
      <c r="GUU302" s="333"/>
      <c r="GUV302" s="334"/>
      <c r="GUW302" s="389"/>
      <c r="GUX302" s="224"/>
      <c r="GUY302" s="224"/>
      <c r="GUZ302" s="335"/>
      <c r="GVA302" s="335"/>
      <c r="GVB302" s="224"/>
      <c r="GVC302" s="389"/>
      <c r="GVD302" s="389"/>
      <c r="GVE302" s="333"/>
      <c r="GVF302" s="334"/>
      <c r="GVG302" s="389"/>
      <c r="GVH302" s="224"/>
      <c r="GVI302" s="224"/>
      <c r="GVJ302" s="335"/>
      <c r="GVK302" s="335"/>
      <c r="GVL302" s="224"/>
      <c r="GVM302" s="389"/>
      <c r="GVN302" s="389"/>
      <c r="GVO302" s="333"/>
      <c r="GVP302" s="334"/>
      <c r="GVQ302" s="389"/>
      <c r="GVR302" s="224"/>
      <c r="GVS302" s="224"/>
      <c r="GVT302" s="335"/>
      <c r="GVU302" s="335"/>
      <c r="GVV302" s="224"/>
      <c r="GVW302" s="389"/>
      <c r="GVX302" s="389"/>
      <c r="GVY302" s="333"/>
      <c r="GVZ302" s="334"/>
      <c r="GWA302" s="389"/>
      <c r="GWB302" s="224"/>
      <c r="GWC302" s="224"/>
      <c r="GWD302" s="335"/>
      <c r="GWE302" s="335"/>
      <c r="GWF302" s="224"/>
      <c r="GWG302" s="389"/>
      <c r="GWH302" s="389"/>
      <c r="GWI302" s="333"/>
      <c r="GWJ302" s="334"/>
      <c r="GWK302" s="389"/>
      <c r="GWL302" s="224"/>
      <c r="GWM302" s="224"/>
      <c r="GWN302" s="335"/>
      <c r="GWO302" s="335"/>
      <c r="GWP302" s="224"/>
      <c r="GWQ302" s="389"/>
      <c r="GWR302" s="389"/>
      <c r="GWS302" s="333"/>
      <c r="GWT302" s="334"/>
      <c r="GWU302" s="389"/>
      <c r="GWV302" s="224"/>
      <c r="GWW302" s="224"/>
      <c r="GWX302" s="335"/>
      <c r="GWY302" s="335"/>
      <c r="GWZ302" s="224"/>
      <c r="GXA302" s="389"/>
      <c r="GXB302" s="389"/>
      <c r="GXC302" s="333"/>
      <c r="GXD302" s="334"/>
      <c r="GXE302" s="389"/>
      <c r="GXF302" s="224"/>
      <c r="GXG302" s="224"/>
      <c r="GXH302" s="335"/>
      <c r="GXI302" s="335"/>
      <c r="GXJ302" s="224"/>
      <c r="GXK302" s="389"/>
      <c r="GXL302" s="389"/>
      <c r="GXM302" s="333"/>
      <c r="GXN302" s="334"/>
      <c r="GXO302" s="389"/>
      <c r="GXP302" s="224"/>
      <c r="GXQ302" s="224"/>
      <c r="GXR302" s="335"/>
      <c r="GXS302" s="335"/>
      <c r="GXT302" s="224"/>
      <c r="GXU302" s="389"/>
      <c r="GXV302" s="389"/>
      <c r="GXW302" s="333"/>
      <c r="GXX302" s="334"/>
      <c r="GXY302" s="389"/>
      <c r="GXZ302" s="224"/>
      <c r="GYA302" s="224"/>
      <c r="GYB302" s="335"/>
      <c r="GYC302" s="335"/>
      <c r="GYD302" s="224"/>
      <c r="GYE302" s="389"/>
      <c r="GYF302" s="389"/>
      <c r="GYG302" s="333"/>
      <c r="GYH302" s="334"/>
      <c r="GYI302" s="389"/>
      <c r="GYJ302" s="224"/>
      <c r="GYK302" s="224"/>
      <c r="GYL302" s="335"/>
      <c r="GYM302" s="335"/>
      <c r="GYN302" s="224"/>
      <c r="GYO302" s="389"/>
      <c r="GYP302" s="389"/>
      <c r="GYQ302" s="333"/>
      <c r="GYR302" s="334"/>
      <c r="GYS302" s="389"/>
      <c r="GYT302" s="224"/>
      <c r="GYU302" s="224"/>
      <c r="GYV302" s="335"/>
      <c r="GYW302" s="335"/>
      <c r="GYX302" s="224"/>
      <c r="GYY302" s="389"/>
      <c r="GYZ302" s="389"/>
      <c r="GZA302" s="333"/>
      <c r="GZB302" s="334"/>
      <c r="GZC302" s="389"/>
      <c r="GZD302" s="224"/>
      <c r="GZE302" s="224"/>
      <c r="GZF302" s="335"/>
      <c r="GZG302" s="335"/>
      <c r="GZH302" s="224"/>
      <c r="GZI302" s="389"/>
      <c r="GZJ302" s="389"/>
      <c r="GZK302" s="333"/>
      <c r="GZL302" s="334"/>
      <c r="GZM302" s="389"/>
      <c r="GZN302" s="224"/>
      <c r="GZO302" s="224"/>
      <c r="GZP302" s="335"/>
      <c r="GZQ302" s="335"/>
      <c r="GZR302" s="224"/>
      <c r="GZS302" s="389"/>
      <c r="GZT302" s="389"/>
      <c r="GZU302" s="333"/>
      <c r="GZV302" s="334"/>
      <c r="GZW302" s="389"/>
      <c r="GZX302" s="224"/>
      <c r="GZY302" s="224"/>
      <c r="GZZ302" s="335"/>
      <c r="HAA302" s="335"/>
      <c r="HAB302" s="224"/>
      <c r="HAC302" s="389"/>
      <c r="HAD302" s="389"/>
      <c r="HAE302" s="333"/>
      <c r="HAF302" s="334"/>
      <c r="HAG302" s="389"/>
      <c r="HAH302" s="224"/>
      <c r="HAI302" s="224"/>
      <c r="HAJ302" s="335"/>
      <c r="HAK302" s="335"/>
      <c r="HAL302" s="224"/>
      <c r="HAM302" s="389"/>
      <c r="HAN302" s="389"/>
      <c r="HAO302" s="333"/>
      <c r="HAP302" s="334"/>
      <c r="HAQ302" s="389"/>
      <c r="HAR302" s="224"/>
      <c r="HAS302" s="224"/>
      <c r="HAT302" s="335"/>
      <c r="HAU302" s="335"/>
      <c r="HAV302" s="224"/>
      <c r="HAW302" s="389"/>
      <c r="HAX302" s="389"/>
      <c r="HAY302" s="333"/>
      <c r="HAZ302" s="334"/>
      <c r="HBA302" s="389"/>
      <c r="HBB302" s="224"/>
      <c r="HBC302" s="224"/>
      <c r="HBD302" s="335"/>
      <c r="HBE302" s="335"/>
      <c r="HBF302" s="224"/>
      <c r="HBG302" s="389"/>
      <c r="HBH302" s="389"/>
      <c r="HBI302" s="333"/>
      <c r="HBJ302" s="334"/>
      <c r="HBK302" s="389"/>
      <c r="HBL302" s="224"/>
      <c r="HBM302" s="224"/>
      <c r="HBN302" s="335"/>
      <c r="HBO302" s="335"/>
      <c r="HBP302" s="224"/>
      <c r="HBQ302" s="389"/>
      <c r="HBR302" s="389"/>
      <c r="HBS302" s="333"/>
      <c r="HBT302" s="334"/>
      <c r="HBU302" s="389"/>
      <c r="HBV302" s="224"/>
      <c r="HBW302" s="224"/>
      <c r="HBX302" s="335"/>
      <c r="HBY302" s="335"/>
      <c r="HBZ302" s="224"/>
      <c r="HCA302" s="389"/>
      <c r="HCB302" s="389"/>
      <c r="HCC302" s="333"/>
      <c r="HCD302" s="334"/>
      <c r="HCE302" s="389"/>
      <c r="HCF302" s="224"/>
      <c r="HCG302" s="224"/>
      <c r="HCH302" s="335"/>
      <c r="HCI302" s="335"/>
      <c r="HCJ302" s="224"/>
      <c r="HCK302" s="389"/>
      <c r="HCL302" s="389"/>
      <c r="HCM302" s="333"/>
      <c r="HCN302" s="334"/>
      <c r="HCO302" s="389"/>
      <c r="HCP302" s="224"/>
      <c r="HCQ302" s="224"/>
      <c r="HCR302" s="335"/>
      <c r="HCS302" s="335"/>
      <c r="HCT302" s="224"/>
      <c r="HCU302" s="389"/>
      <c r="HCV302" s="389"/>
      <c r="HCW302" s="333"/>
      <c r="HCX302" s="334"/>
      <c r="HCY302" s="389"/>
      <c r="HCZ302" s="224"/>
      <c r="HDA302" s="224"/>
      <c r="HDB302" s="335"/>
      <c r="HDC302" s="335"/>
      <c r="HDD302" s="224"/>
      <c r="HDE302" s="389"/>
      <c r="HDF302" s="389"/>
      <c r="HDG302" s="333"/>
      <c r="HDH302" s="334"/>
      <c r="HDI302" s="389"/>
      <c r="HDJ302" s="224"/>
      <c r="HDK302" s="224"/>
      <c r="HDL302" s="335"/>
      <c r="HDM302" s="335"/>
      <c r="HDN302" s="224"/>
      <c r="HDO302" s="389"/>
      <c r="HDP302" s="389"/>
      <c r="HDQ302" s="333"/>
      <c r="HDR302" s="334"/>
      <c r="HDS302" s="389"/>
      <c r="HDT302" s="224"/>
      <c r="HDU302" s="224"/>
      <c r="HDV302" s="335"/>
      <c r="HDW302" s="335"/>
      <c r="HDX302" s="224"/>
      <c r="HDY302" s="389"/>
      <c r="HDZ302" s="389"/>
      <c r="HEA302" s="333"/>
      <c r="HEB302" s="334"/>
      <c r="HEC302" s="389"/>
      <c r="HED302" s="224"/>
      <c r="HEE302" s="224"/>
      <c r="HEF302" s="335"/>
      <c r="HEG302" s="335"/>
      <c r="HEH302" s="224"/>
      <c r="HEI302" s="389"/>
      <c r="HEJ302" s="389"/>
      <c r="HEK302" s="333"/>
      <c r="HEL302" s="334"/>
      <c r="HEM302" s="389"/>
      <c r="HEN302" s="224"/>
      <c r="HEO302" s="224"/>
      <c r="HEP302" s="335"/>
      <c r="HEQ302" s="335"/>
      <c r="HER302" s="224"/>
      <c r="HES302" s="389"/>
      <c r="HET302" s="389"/>
      <c r="HEU302" s="333"/>
      <c r="HEV302" s="334"/>
      <c r="HEW302" s="389"/>
      <c r="HEX302" s="224"/>
      <c r="HEY302" s="224"/>
      <c r="HEZ302" s="335"/>
      <c r="HFA302" s="335"/>
      <c r="HFB302" s="224"/>
      <c r="HFC302" s="389"/>
      <c r="HFD302" s="389"/>
      <c r="HFE302" s="333"/>
      <c r="HFF302" s="334"/>
      <c r="HFG302" s="389"/>
      <c r="HFH302" s="224"/>
      <c r="HFI302" s="224"/>
      <c r="HFJ302" s="335"/>
      <c r="HFK302" s="335"/>
      <c r="HFL302" s="224"/>
      <c r="HFM302" s="389"/>
      <c r="HFN302" s="389"/>
      <c r="HFO302" s="333"/>
      <c r="HFP302" s="334"/>
      <c r="HFQ302" s="389"/>
      <c r="HFR302" s="224"/>
      <c r="HFS302" s="224"/>
      <c r="HFT302" s="335"/>
      <c r="HFU302" s="335"/>
      <c r="HFV302" s="224"/>
      <c r="HFW302" s="389"/>
      <c r="HFX302" s="389"/>
      <c r="HFY302" s="333"/>
      <c r="HFZ302" s="334"/>
      <c r="HGA302" s="389"/>
      <c r="HGB302" s="224"/>
      <c r="HGC302" s="224"/>
      <c r="HGD302" s="335"/>
      <c r="HGE302" s="335"/>
      <c r="HGF302" s="224"/>
      <c r="HGG302" s="389"/>
      <c r="HGH302" s="389"/>
      <c r="HGI302" s="333"/>
      <c r="HGJ302" s="334"/>
      <c r="HGK302" s="389"/>
      <c r="HGL302" s="224"/>
      <c r="HGM302" s="224"/>
      <c r="HGN302" s="335"/>
      <c r="HGO302" s="335"/>
      <c r="HGP302" s="224"/>
      <c r="HGQ302" s="389"/>
      <c r="HGR302" s="389"/>
      <c r="HGS302" s="333"/>
      <c r="HGT302" s="334"/>
      <c r="HGU302" s="389"/>
      <c r="HGV302" s="224"/>
      <c r="HGW302" s="224"/>
      <c r="HGX302" s="335"/>
      <c r="HGY302" s="335"/>
      <c r="HGZ302" s="224"/>
      <c r="HHA302" s="389"/>
      <c r="HHB302" s="389"/>
      <c r="HHC302" s="333"/>
      <c r="HHD302" s="334"/>
      <c r="HHE302" s="389"/>
      <c r="HHF302" s="224"/>
      <c r="HHG302" s="224"/>
      <c r="HHH302" s="335"/>
      <c r="HHI302" s="335"/>
      <c r="HHJ302" s="224"/>
      <c r="HHK302" s="389"/>
      <c r="HHL302" s="389"/>
      <c r="HHM302" s="333"/>
      <c r="HHN302" s="334"/>
      <c r="HHO302" s="389"/>
      <c r="HHP302" s="224"/>
      <c r="HHQ302" s="224"/>
      <c r="HHR302" s="335"/>
      <c r="HHS302" s="335"/>
      <c r="HHT302" s="224"/>
      <c r="HHU302" s="389"/>
      <c r="HHV302" s="389"/>
      <c r="HHW302" s="333"/>
      <c r="HHX302" s="334"/>
      <c r="HHY302" s="389"/>
      <c r="HHZ302" s="224"/>
      <c r="HIA302" s="224"/>
      <c r="HIB302" s="335"/>
      <c r="HIC302" s="335"/>
      <c r="HID302" s="224"/>
      <c r="HIE302" s="389"/>
      <c r="HIF302" s="389"/>
      <c r="HIG302" s="333"/>
      <c r="HIH302" s="334"/>
      <c r="HII302" s="389"/>
      <c r="HIJ302" s="224"/>
      <c r="HIK302" s="224"/>
      <c r="HIL302" s="335"/>
      <c r="HIM302" s="335"/>
      <c r="HIN302" s="224"/>
      <c r="HIO302" s="389"/>
      <c r="HIP302" s="389"/>
      <c r="HIQ302" s="333"/>
      <c r="HIR302" s="334"/>
      <c r="HIS302" s="389"/>
      <c r="HIT302" s="224"/>
      <c r="HIU302" s="224"/>
      <c r="HIV302" s="335"/>
      <c r="HIW302" s="335"/>
      <c r="HIX302" s="224"/>
      <c r="HIY302" s="389"/>
      <c r="HIZ302" s="389"/>
      <c r="HJA302" s="333"/>
      <c r="HJB302" s="334"/>
      <c r="HJC302" s="389"/>
      <c r="HJD302" s="224"/>
      <c r="HJE302" s="224"/>
      <c r="HJF302" s="335"/>
      <c r="HJG302" s="335"/>
      <c r="HJH302" s="224"/>
      <c r="HJI302" s="389"/>
      <c r="HJJ302" s="389"/>
      <c r="HJK302" s="333"/>
      <c r="HJL302" s="334"/>
      <c r="HJM302" s="389"/>
      <c r="HJN302" s="224"/>
      <c r="HJO302" s="224"/>
      <c r="HJP302" s="335"/>
      <c r="HJQ302" s="335"/>
      <c r="HJR302" s="224"/>
      <c r="HJS302" s="389"/>
      <c r="HJT302" s="389"/>
      <c r="HJU302" s="333"/>
      <c r="HJV302" s="334"/>
      <c r="HJW302" s="389"/>
      <c r="HJX302" s="224"/>
      <c r="HJY302" s="224"/>
      <c r="HJZ302" s="335"/>
      <c r="HKA302" s="335"/>
      <c r="HKB302" s="224"/>
      <c r="HKC302" s="389"/>
      <c r="HKD302" s="389"/>
      <c r="HKE302" s="333"/>
      <c r="HKF302" s="334"/>
      <c r="HKG302" s="389"/>
      <c r="HKH302" s="224"/>
      <c r="HKI302" s="224"/>
      <c r="HKJ302" s="335"/>
      <c r="HKK302" s="335"/>
      <c r="HKL302" s="224"/>
      <c r="HKM302" s="389"/>
      <c r="HKN302" s="389"/>
      <c r="HKO302" s="333"/>
      <c r="HKP302" s="334"/>
      <c r="HKQ302" s="389"/>
      <c r="HKR302" s="224"/>
      <c r="HKS302" s="224"/>
      <c r="HKT302" s="335"/>
      <c r="HKU302" s="335"/>
      <c r="HKV302" s="224"/>
      <c r="HKW302" s="389"/>
      <c r="HKX302" s="389"/>
      <c r="HKY302" s="333"/>
      <c r="HKZ302" s="334"/>
      <c r="HLA302" s="389"/>
      <c r="HLB302" s="224"/>
      <c r="HLC302" s="224"/>
      <c r="HLD302" s="335"/>
      <c r="HLE302" s="335"/>
      <c r="HLF302" s="224"/>
      <c r="HLG302" s="389"/>
      <c r="HLH302" s="389"/>
      <c r="HLI302" s="333"/>
      <c r="HLJ302" s="334"/>
      <c r="HLK302" s="389"/>
      <c r="HLL302" s="224"/>
      <c r="HLM302" s="224"/>
      <c r="HLN302" s="335"/>
      <c r="HLO302" s="335"/>
      <c r="HLP302" s="224"/>
      <c r="HLQ302" s="389"/>
      <c r="HLR302" s="389"/>
      <c r="HLS302" s="333"/>
      <c r="HLT302" s="334"/>
      <c r="HLU302" s="389"/>
      <c r="HLV302" s="224"/>
      <c r="HLW302" s="224"/>
      <c r="HLX302" s="335"/>
      <c r="HLY302" s="335"/>
      <c r="HLZ302" s="224"/>
      <c r="HMA302" s="389"/>
      <c r="HMB302" s="389"/>
      <c r="HMC302" s="333"/>
      <c r="HMD302" s="334"/>
      <c r="HME302" s="389"/>
      <c r="HMF302" s="224"/>
      <c r="HMG302" s="224"/>
      <c r="HMH302" s="335"/>
      <c r="HMI302" s="335"/>
      <c r="HMJ302" s="224"/>
      <c r="HMK302" s="389"/>
      <c r="HML302" s="389"/>
      <c r="HMM302" s="333"/>
      <c r="HMN302" s="334"/>
      <c r="HMO302" s="389"/>
      <c r="HMP302" s="224"/>
      <c r="HMQ302" s="224"/>
      <c r="HMR302" s="335"/>
      <c r="HMS302" s="335"/>
      <c r="HMT302" s="224"/>
      <c r="HMU302" s="389"/>
      <c r="HMV302" s="389"/>
      <c r="HMW302" s="333"/>
      <c r="HMX302" s="334"/>
      <c r="HMY302" s="389"/>
      <c r="HMZ302" s="224"/>
      <c r="HNA302" s="224"/>
      <c r="HNB302" s="335"/>
      <c r="HNC302" s="335"/>
      <c r="HND302" s="224"/>
      <c r="HNE302" s="389"/>
      <c r="HNF302" s="389"/>
      <c r="HNG302" s="333"/>
      <c r="HNH302" s="334"/>
      <c r="HNI302" s="389"/>
      <c r="HNJ302" s="224"/>
      <c r="HNK302" s="224"/>
      <c r="HNL302" s="335"/>
      <c r="HNM302" s="335"/>
      <c r="HNN302" s="224"/>
      <c r="HNO302" s="389"/>
      <c r="HNP302" s="389"/>
      <c r="HNQ302" s="333"/>
      <c r="HNR302" s="334"/>
      <c r="HNS302" s="389"/>
      <c r="HNT302" s="224"/>
      <c r="HNU302" s="224"/>
      <c r="HNV302" s="335"/>
      <c r="HNW302" s="335"/>
      <c r="HNX302" s="224"/>
      <c r="HNY302" s="389"/>
      <c r="HNZ302" s="389"/>
      <c r="HOA302" s="333"/>
      <c r="HOB302" s="334"/>
      <c r="HOC302" s="389"/>
      <c r="HOD302" s="224"/>
      <c r="HOE302" s="224"/>
      <c r="HOF302" s="335"/>
      <c r="HOG302" s="335"/>
      <c r="HOH302" s="224"/>
      <c r="HOI302" s="389"/>
      <c r="HOJ302" s="389"/>
      <c r="HOK302" s="333"/>
      <c r="HOL302" s="334"/>
      <c r="HOM302" s="389"/>
      <c r="HON302" s="224"/>
      <c r="HOO302" s="224"/>
      <c r="HOP302" s="335"/>
      <c r="HOQ302" s="335"/>
      <c r="HOR302" s="224"/>
      <c r="HOS302" s="389"/>
      <c r="HOT302" s="389"/>
      <c r="HOU302" s="333"/>
      <c r="HOV302" s="334"/>
      <c r="HOW302" s="389"/>
      <c r="HOX302" s="224"/>
      <c r="HOY302" s="224"/>
      <c r="HOZ302" s="335"/>
      <c r="HPA302" s="335"/>
      <c r="HPB302" s="224"/>
      <c r="HPC302" s="389"/>
      <c r="HPD302" s="389"/>
      <c r="HPE302" s="333"/>
      <c r="HPF302" s="334"/>
      <c r="HPG302" s="389"/>
      <c r="HPH302" s="224"/>
      <c r="HPI302" s="224"/>
      <c r="HPJ302" s="335"/>
      <c r="HPK302" s="335"/>
      <c r="HPL302" s="224"/>
      <c r="HPM302" s="389"/>
      <c r="HPN302" s="389"/>
      <c r="HPO302" s="333"/>
      <c r="HPP302" s="334"/>
      <c r="HPQ302" s="389"/>
      <c r="HPR302" s="224"/>
      <c r="HPS302" s="224"/>
      <c r="HPT302" s="335"/>
      <c r="HPU302" s="335"/>
      <c r="HPV302" s="224"/>
      <c r="HPW302" s="389"/>
      <c r="HPX302" s="389"/>
      <c r="HPY302" s="333"/>
      <c r="HPZ302" s="334"/>
      <c r="HQA302" s="389"/>
      <c r="HQB302" s="224"/>
      <c r="HQC302" s="224"/>
      <c r="HQD302" s="335"/>
      <c r="HQE302" s="335"/>
      <c r="HQF302" s="224"/>
      <c r="HQG302" s="389"/>
      <c r="HQH302" s="389"/>
      <c r="HQI302" s="333"/>
      <c r="HQJ302" s="334"/>
      <c r="HQK302" s="389"/>
      <c r="HQL302" s="224"/>
      <c r="HQM302" s="224"/>
      <c r="HQN302" s="335"/>
      <c r="HQO302" s="335"/>
      <c r="HQP302" s="224"/>
      <c r="HQQ302" s="389"/>
      <c r="HQR302" s="389"/>
      <c r="HQS302" s="333"/>
      <c r="HQT302" s="334"/>
      <c r="HQU302" s="389"/>
      <c r="HQV302" s="224"/>
      <c r="HQW302" s="224"/>
      <c r="HQX302" s="335"/>
      <c r="HQY302" s="335"/>
      <c r="HQZ302" s="224"/>
      <c r="HRA302" s="389"/>
      <c r="HRB302" s="389"/>
      <c r="HRC302" s="333"/>
      <c r="HRD302" s="334"/>
      <c r="HRE302" s="389"/>
      <c r="HRF302" s="224"/>
      <c r="HRG302" s="224"/>
      <c r="HRH302" s="335"/>
      <c r="HRI302" s="335"/>
      <c r="HRJ302" s="224"/>
      <c r="HRK302" s="389"/>
      <c r="HRL302" s="389"/>
      <c r="HRM302" s="333"/>
      <c r="HRN302" s="334"/>
      <c r="HRO302" s="389"/>
      <c r="HRP302" s="224"/>
      <c r="HRQ302" s="224"/>
      <c r="HRR302" s="335"/>
      <c r="HRS302" s="335"/>
      <c r="HRT302" s="224"/>
      <c r="HRU302" s="389"/>
      <c r="HRV302" s="389"/>
      <c r="HRW302" s="333"/>
      <c r="HRX302" s="334"/>
      <c r="HRY302" s="389"/>
      <c r="HRZ302" s="224"/>
      <c r="HSA302" s="224"/>
      <c r="HSB302" s="335"/>
      <c r="HSC302" s="335"/>
      <c r="HSD302" s="224"/>
      <c r="HSE302" s="389"/>
      <c r="HSF302" s="389"/>
      <c r="HSG302" s="333"/>
      <c r="HSH302" s="334"/>
      <c r="HSI302" s="389"/>
      <c r="HSJ302" s="224"/>
      <c r="HSK302" s="224"/>
      <c r="HSL302" s="335"/>
      <c r="HSM302" s="335"/>
      <c r="HSN302" s="224"/>
      <c r="HSO302" s="389"/>
      <c r="HSP302" s="389"/>
      <c r="HSQ302" s="333"/>
      <c r="HSR302" s="334"/>
      <c r="HSS302" s="389"/>
      <c r="HST302" s="224"/>
      <c r="HSU302" s="224"/>
      <c r="HSV302" s="335"/>
      <c r="HSW302" s="335"/>
      <c r="HSX302" s="224"/>
      <c r="HSY302" s="389"/>
      <c r="HSZ302" s="389"/>
      <c r="HTA302" s="333"/>
      <c r="HTB302" s="334"/>
      <c r="HTC302" s="389"/>
      <c r="HTD302" s="224"/>
      <c r="HTE302" s="224"/>
      <c r="HTF302" s="335"/>
      <c r="HTG302" s="335"/>
      <c r="HTH302" s="224"/>
      <c r="HTI302" s="389"/>
      <c r="HTJ302" s="389"/>
      <c r="HTK302" s="333"/>
      <c r="HTL302" s="334"/>
      <c r="HTM302" s="389"/>
      <c r="HTN302" s="224"/>
      <c r="HTO302" s="224"/>
      <c r="HTP302" s="335"/>
      <c r="HTQ302" s="335"/>
      <c r="HTR302" s="224"/>
      <c r="HTS302" s="389"/>
      <c r="HTT302" s="389"/>
      <c r="HTU302" s="333"/>
      <c r="HTV302" s="334"/>
      <c r="HTW302" s="389"/>
      <c r="HTX302" s="224"/>
      <c r="HTY302" s="224"/>
      <c r="HTZ302" s="335"/>
      <c r="HUA302" s="335"/>
      <c r="HUB302" s="224"/>
      <c r="HUC302" s="389"/>
      <c r="HUD302" s="389"/>
      <c r="HUE302" s="333"/>
      <c r="HUF302" s="334"/>
      <c r="HUG302" s="389"/>
      <c r="HUH302" s="224"/>
      <c r="HUI302" s="224"/>
      <c r="HUJ302" s="335"/>
      <c r="HUK302" s="335"/>
      <c r="HUL302" s="224"/>
      <c r="HUM302" s="389"/>
      <c r="HUN302" s="389"/>
      <c r="HUO302" s="333"/>
      <c r="HUP302" s="334"/>
      <c r="HUQ302" s="389"/>
      <c r="HUR302" s="224"/>
      <c r="HUS302" s="224"/>
      <c r="HUT302" s="335"/>
      <c r="HUU302" s="335"/>
      <c r="HUV302" s="224"/>
      <c r="HUW302" s="389"/>
      <c r="HUX302" s="389"/>
      <c r="HUY302" s="333"/>
      <c r="HUZ302" s="334"/>
      <c r="HVA302" s="389"/>
      <c r="HVB302" s="224"/>
      <c r="HVC302" s="224"/>
      <c r="HVD302" s="335"/>
      <c r="HVE302" s="335"/>
      <c r="HVF302" s="224"/>
      <c r="HVG302" s="389"/>
      <c r="HVH302" s="389"/>
      <c r="HVI302" s="333"/>
      <c r="HVJ302" s="334"/>
      <c r="HVK302" s="389"/>
      <c r="HVL302" s="224"/>
      <c r="HVM302" s="224"/>
      <c r="HVN302" s="335"/>
      <c r="HVO302" s="335"/>
      <c r="HVP302" s="224"/>
      <c r="HVQ302" s="389"/>
      <c r="HVR302" s="389"/>
      <c r="HVS302" s="333"/>
      <c r="HVT302" s="334"/>
      <c r="HVU302" s="389"/>
      <c r="HVV302" s="224"/>
      <c r="HVW302" s="224"/>
      <c r="HVX302" s="335"/>
      <c r="HVY302" s="335"/>
      <c r="HVZ302" s="224"/>
      <c r="HWA302" s="389"/>
      <c r="HWB302" s="389"/>
      <c r="HWC302" s="333"/>
      <c r="HWD302" s="334"/>
      <c r="HWE302" s="389"/>
      <c r="HWF302" s="224"/>
      <c r="HWG302" s="224"/>
      <c r="HWH302" s="335"/>
      <c r="HWI302" s="335"/>
      <c r="HWJ302" s="224"/>
      <c r="HWK302" s="389"/>
      <c r="HWL302" s="389"/>
      <c r="HWM302" s="333"/>
      <c r="HWN302" s="334"/>
      <c r="HWO302" s="389"/>
      <c r="HWP302" s="224"/>
      <c r="HWQ302" s="224"/>
      <c r="HWR302" s="335"/>
      <c r="HWS302" s="335"/>
      <c r="HWT302" s="224"/>
      <c r="HWU302" s="389"/>
      <c r="HWV302" s="389"/>
      <c r="HWW302" s="333"/>
      <c r="HWX302" s="334"/>
      <c r="HWY302" s="389"/>
      <c r="HWZ302" s="224"/>
      <c r="HXA302" s="224"/>
      <c r="HXB302" s="335"/>
      <c r="HXC302" s="335"/>
      <c r="HXD302" s="224"/>
      <c r="HXE302" s="389"/>
      <c r="HXF302" s="389"/>
      <c r="HXG302" s="333"/>
      <c r="HXH302" s="334"/>
      <c r="HXI302" s="389"/>
      <c r="HXJ302" s="224"/>
      <c r="HXK302" s="224"/>
      <c r="HXL302" s="335"/>
      <c r="HXM302" s="335"/>
      <c r="HXN302" s="224"/>
      <c r="HXO302" s="389"/>
      <c r="HXP302" s="389"/>
      <c r="HXQ302" s="333"/>
      <c r="HXR302" s="334"/>
      <c r="HXS302" s="389"/>
      <c r="HXT302" s="224"/>
      <c r="HXU302" s="224"/>
      <c r="HXV302" s="335"/>
      <c r="HXW302" s="335"/>
      <c r="HXX302" s="224"/>
      <c r="HXY302" s="389"/>
      <c r="HXZ302" s="389"/>
      <c r="HYA302" s="333"/>
      <c r="HYB302" s="334"/>
      <c r="HYC302" s="389"/>
      <c r="HYD302" s="224"/>
      <c r="HYE302" s="224"/>
      <c r="HYF302" s="335"/>
      <c r="HYG302" s="335"/>
      <c r="HYH302" s="224"/>
      <c r="HYI302" s="389"/>
      <c r="HYJ302" s="389"/>
      <c r="HYK302" s="333"/>
      <c r="HYL302" s="334"/>
      <c r="HYM302" s="389"/>
      <c r="HYN302" s="224"/>
      <c r="HYO302" s="224"/>
      <c r="HYP302" s="335"/>
      <c r="HYQ302" s="335"/>
      <c r="HYR302" s="224"/>
      <c r="HYS302" s="389"/>
      <c r="HYT302" s="389"/>
      <c r="HYU302" s="333"/>
      <c r="HYV302" s="334"/>
      <c r="HYW302" s="389"/>
      <c r="HYX302" s="224"/>
      <c r="HYY302" s="224"/>
      <c r="HYZ302" s="335"/>
      <c r="HZA302" s="335"/>
      <c r="HZB302" s="224"/>
      <c r="HZC302" s="389"/>
      <c r="HZD302" s="389"/>
      <c r="HZE302" s="333"/>
      <c r="HZF302" s="334"/>
      <c r="HZG302" s="389"/>
      <c r="HZH302" s="224"/>
      <c r="HZI302" s="224"/>
      <c r="HZJ302" s="335"/>
      <c r="HZK302" s="335"/>
      <c r="HZL302" s="224"/>
      <c r="HZM302" s="389"/>
      <c r="HZN302" s="389"/>
      <c r="HZO302" s="333"/>
      <c r="HZP302" s="334"/>
      <c r="HZQ302" s="389"/>
      <c r="HZR302" s="224"/>
      <c r="HZS302" s="224"/>
      <c r="HZT302" s="335"/>
      <c r="HZU302" s="335"/>
      <c r="HZV302" s="224"/>
      <c r="HZW302" s="389"/>
      <c r="HZX302" s="389"/>
      <c r="HZY302" s="333"/>
      <c r="HZZ302" s="334"/>
      <c r="IAA302" s="389"/>
      <c r="IAB302" s="224"/>
      <c r="IAC302" s="224"/>
      <c r="IAD302" s="335"/>
      <c r="IAE302" s="335"/>
      <c r="IAF302" s="224"/>
      <c r="IAG302" s="389"/>
      <c r="IAH302" s="389"/>
      <c r="IAI302" s="333"/>
      <c r="IAJ302" s="334"/>
      <c r="IAK302" s="389"/>
      <c r="IAL302" s="224"/>
      <c r="IAM302" s="224"/>
      <c r="IAN302" s="335"/>
      <c r="IAO302" s="335"/>
      <c r="IAP302" s="224"/>
      <c r="IAQ302" s="389"/>
      <c r="IAR302" s="389"/>
      <c r="IAS302" s="333"/>
      <c r="IAT302" s="334"/>
      <c r="IAU302" s="389"/>
      <c r="IAV302" s="224"/>
      <c r="IAW302" s="224"/>
      <c r="IAX302" s="335"/>
      <c r="IAY302" s="335"/>
      <c r="IAZ302" s="224"/>
      <c r="IBA302" s="389"/>
      <c r="IBB302" s="389"/>
      <c r="IBC302" s="333"/>
      <c r="IBD302" s="334"/>
      <c r="IBE302" s="389"/>
      <c r="IBF302" s="224"/>
      <c r="IBG302" s="224"/>
      <c r="IBH302" s="335"/>
      <c r="IBI302" s="335"/>
      <c r="IBJ302" s="224"/>
      <c r="IBK302" s="389"/>
      <c r="IBL302" s="389"/>
      <c r="IBM302" s="333"/>
      <c r="IBN302" s="334"/>
      <c r="IBO302" s="389"/>
      <c r="IBP302" s="224"/>
      <c r="IBQ302" s="224"/>
      <c r="IBR302" s="335"/>
      <c r="IBS302" s="335"/>
      <c r="IBT302" s="224"/>
      <c r="IBU302" s="389"/>
      <c r="IBV302" s="389"/>
      <c r="IBW302" s="333"/>
      <c r="IBX302" s="334"/>
      <c r="IBY302" s="389"/>
      <c r="IBZ302" s="224"/>
      <c r="ICA302" s="224"/>
      <c r="ICB302" s="335"/>
      <c r="ICC302" s="335"/>
      <c r="ICD302" s="224"/>
      <c r="ICE302" s="389"/>
      <c r="ICF302" s="389"/>
      <c r="ICG302" s="333"/>
      <c r="ICH302" s="334"/>
      <c r="ICI302" s="389"/>
      <c r="ICJ302" s="224"/>
      <c r="ICK302" s="224"/>
      <c r="ICL302" s="335"/>
      <c r="ICM302" s="335"/>
      <c r="ICN302" s="224"/>
      <c r="ICO302" s="389"/>
      <c r="ICP302" s="389"/>
      <c r="ICQ302" s="333"/>
      <c r="ICR302" s="334"/>
      <c r="ICS302" s="389"/>
      <c r="ICT302" s="224"/>
      <c r="ICU302" s="224"/>
      <c r="ICV302" s="335"/>
      <c r="ICW302" s="335"/>
      <c r="ICX302" s="224"/>
      <c r="ICY302" s="389"/>
      <c r="ICZ302" s="389"/>
      <c r="IDA302" s="333"/>
      <c r="IDB302" s="334"/>
      <c r="IDC302" s="389"/>
      <c r="IDD302" s="224"/>
      <c r="IDE302" s="224"/>
      <c r="IDF302" s="335"/>
      <c r="IDG302" s="335"/>
      <c r="IDH302" s="224"/>
      <c r="IDI302" s="389"/>
      <c r="IDJ302" s="389"/>
      <c r="IDK302" s="333"/>
      <c r="IDL302" s="334"/>
      <c r="IDM302" s="389"/>
      <c r="IDN302" s="224"/>
      <c r="IDO302" s="224"/>
      <c r="IDP302" s="335"/>
      <c r="IDQ302" s="335"/>
      <c r="IDR302" s="224"/>
      <c r="IDS302" s="389"/>
      <c r="IDT302" s="389"/>
      <c r="IDU302" s="333"/>
      <c r="IDV302" s="334"/>
      <c r="IDW302" s="389"/>
      <c r="IDX302" s="224"/>
      <c r="IDY302" s="224"/>
      <c r="IDZ302" s="335"/>
      <c r="IEA302" s="335"/>
      <c r="IEB302" s="224"/>
      <c r="IEC302" s="389"/>
      <c r="IED302" s="389"/>
      <c r="IEE302" s="333"/>
      <c r="IEF302" s="334"/>
      <c r="IEG302" s="389"/>
      <c r="IEH302" s="224"/>
      <c r="IEI302" s="224"/>
      <c r="IEJ302" s="335"/>
      <c r="IEK302" s="335"/>
      <c r="IEL302" s="224"/>
      <c r="IEM302" s="389"/>
      <c r="IEN302" s="389"/>
      <c r="IEO302" s="333"/>
      <c r="IEP302" s="334"/>
      <c r="IEQ302" s="389"/>
      <c r="IER302" s="224"/>
      <c r="IES302" s="224"/>
      <c r="IET302" s="335"/>
      <c r="IEU302" s="335"/>
      <c r="IEV302" s="224"/>
      <c r="IEW302" s="389"/>
      <c r="IEX302" s="389"/>
      <c r="IEY302" s="333"/>
      <c r="IEZ302" s="334"/>
      <c r="IFA302" s="389"/>
      <c r="IFB302" s="224"/>
      <c r="IFC302" s="224"/>
      <c r="IFD302" s="335"/>
      <c r="IFE302" s="335"/>
      <c r="IFF302" s="224"/>
      <c r="IFG302" s="389"/>
      <c r="IFH302" s="389"/>
      <c r="IFI302" s="333"/>
      <c r="IFJ302" s="334"/>
      <c r="IFK302" s="389"/>
      <c r="IFL302" s="224"/>
      <c r="IFM302" s="224"/>
      <c r="IFN302" s="335"/>
      <c r="IFO302" s="335"/>
      <c r="IFP302" s="224"/>
      <c r="IFQ302" s="389"/>
      <c r="IFR302" s="389"/>
      <c r="IFS302" s="333"/>
      <c r="IFT302" s="334"/>
      <c r="IFU302" s="389"/>
      <c r="IFV302" s="224"/>
      <c r="IFW302" s="224"/>
      <c r="IFX302" s="335"/>
      <c r="IFY302" s="335"/>
      <c r="IFZ302" s="224"/>
      <c r="IGA302" s="389"/>
      <c r="IGB302" s="389"/>
      <c r="IGC302" s="333"/>
      <c r="IGD302" s="334"/>
      <c r="IGE302" s="389"/>
      <c r="IGF302" s="224"/>
      <c r="IGG302" s="224"/>
      <c r="IGH302" s="335"/>
      <c r="IGI302" s="335"/>
      <c r="IGJ302" s="224"/>
      <c r="IGK302" s="389"/>
      <c r="IGL302" s="389"/>
      <c r="IGM302" s="333"/>
      <c r="IGN302" s="334"/>
      <c r="IGO302" s="389"/>
      <c r="IGP302" s="224"/>
      <c r="IGQ302" s="224"/>
      <c r="IGR302" s="335"/>
      <c r="IGS302" s="335"/>
      <c r="IGT302" s="224"/>
      <c r="IGU302" s="389"/>
      <c r="IGV302" s="389"/>
      <c r="IGW302" s="333"/>
      <c r="IGX302" s="334"/>
      <c r="IGY302" s="389"/>
      <c r="IGZ302" s="224"/>
      <c r="IHA302" s="224"/>
      <c r="IHB302" s="335"/>
      <c r="IHC302" s="335"/>
      <c r="IHD302" s="224"/>
      <c r="IHE302" s="389"/>
      <c r="IHF302" s="389"/>
      <c r="IHG302" s="333"/>
      <c r="IHH302" s="334"/>
      <c r="IHI302" s="389"/>
      <c r="IHJ302" s="224"/>
      <c r="IHK302" s="224"/>
      <c r="IHL302" s="335"/>
      <c r="IHM302" s="335"/>
      <c r="IHN302" s="224"/>
      <c r="IHO302" s="389"/>
      <c r="IHP302" s="389"/>
      <c r="IHQ302" s="333"/>
      <c r="IHR302" s="334"/>
      <c r="IHS302" s="389"/>
      <c r="IHT302" s="224"/>
      <c r="IHU302" s="224"/>
      <c r="IHV302" s="335"/>
      <c r="IHW302" s="335"/>
      <c r="IHX302" s="224"/>
      <c r="IHY302" s="389"/>
      <c r="IHZ302" s="389"/>
      <c r="IIA302" s="333"/>
      <c r="IIB302" s="334"/>
      <c r="IIC302" s="389"/>
      <c r="IID302" s="224"/>
      <c r="IIE302" s="224"/>
      <c r="IIF302" s="335"/>
      <c r="IIG302" s="335"/>
      <c r="IIH302" s="224"/>
      <c r="III302" s="389"/>
      <c r="IIJ302" s="389"/>
      <c r="IIK302" s="333"/>
      <c r="IIL302" s="334"/>
      <c r="IIM302" s="389"/>
      <c r="IIN302" s="224"/>
      <c r="IIO302" s="224"/>
      <c r="IIP302" s="335"/>
      <c r="IIQ302" s="335"/>
      <c r="IIR302" s="224"/>
      <c r="IIS302" s="389"/>
      <c r="IIT302" s="389"/>
      <c r="IIU302" s="333"/>
      <c r="IIV302" s="334"/>
      <c r="IIW302" s="389"/>
      <c r="IIX302" s="224"/>
      <c r="IIY302" s="224"/>
      <c r="IIZ302" s="335"/>
      <c r="IJA302" s="335"/>
      <c r="IJB302" s="224"/>
      <c r="IJC302" s="389"/>
      <c r="IJD302" s="389"/>
      <c r="IJE302" s="333"/>
      <c r="IJF302" s="334"/>
      <c r="IJG302" s="389"/>
      <c r="IJH302" s="224"/>
      <c r="IJI302" s="224"/>
      <c r="IJJ302" s="335"/>
      <c r="IJK302" s="335"/>
      <c r="IJL302" s="224"/>
      <c r="IJM302" s="389"/>
      <c r="IJN302" s="389"/>
      <c r="IJO302" s="333"/>
      <c r="IJP302" s="334"/>
      <c r="IJQ302" s="389"/>
      <c r="IJR302" s="224"/>
      <c r="IJS302" s="224"/>
      <c r="IJT302" s="335"/>
      <c r="IJU302" s="335"/>
      <c r="IJV302" s="224"/>
      <c r="IJW302" s="389"/>
      <c r="IJX302" s="389"/>
      <c r="IJY302" s="333"/>
      <c r="IJZ302" s="334"/>
      <c r="IKA302" s="389"/>
      <c r="IKB302" s="224"/>
      <c r="IKC302" s="224"/>
      <c r="IKD302" s="335"/>
      <c r="IKE302" s="335"/>
      <c r="IKF302" s="224"/>
      <c r="IKG302" s="389"/>
      <c r="IKH302" s="389"/>
      <c r="IKI302" s="333"/>
      <c r="IKJ302" s="334"/>
      <c r="IKK302" s="389"/>
      <c r="IKL302" s="224"/>
      <c r="IKM302" s="224"/>
      <c r="IKN302" s="335"/>
      <c r="IKO302" s="335"/>
      <c r="IKP302" s="224"/>
      <c r="IKQ302" s="389"/>
      <c r="IKR302" s="389"/>
      <c r="IKS302" s="333"/>
      <c r="IKT302" s="334"/>
      <c r="IKU302" s="389"/>
      <c r="IKV302" s="224"/>
      <c r="IKW302" s="224"/>
      <c r="IKX302" s="335"/>
      <c r="IKY302" s="335"/>
      <c r="IKZ302" s="224"/>
      <c r="ILA302" s="389"/>
      <c r="ILB302" s="389"/>
      <c r="ILC302" s="333"/>
      <c r="ILD302" s="334"/>
      <c r="ILE302" s="389"/>
      <c r="ILF302" s="224"/>
      <c r="ILG302" s="224"/>
      <c r="ILH302" s="335"/>
      <c r="ILI302" s="335"/>
      <c r="ILJ302" s="224"/>
      <c r="ILK302" s="389"/>
      <c r="ILL302" s="389"/>
      <c r="ILM302" s="333"/>
      <c r="ILN302" s="334"/>
      <c r="ILO302" s="389"/>
      <c r="ILP302" s="224"/>
      <c r="ILQ302" s="224"/>
      <c r="ILR302" s="335"/>
      <c r="ILS302" s="335"/>
      <c r="ILT302" s="224"/>
      <c r="ILU302" s="389"/>
      <c r="ILV302" s="389"/>
      <c r="ILW302" s="333"/>
      <c r="ILX302" s="334"/>
      <c r="ILY302" s="389"/>
      <c r="ILZ302" s="224"/>
      <c r="IMA302" s="224"/>
      <c r="IMB302" s="335"/>
      <c r="IMC302" s="335"/>
      <c r="IMD302" s="224"/>
      <c r="IME302" s="389"/>
      <c r="IMF302" s="389"/>
      <c r="IMG302" s="333"/>
      <c r="IMH302" s="334"/>
      <c r="IMI302" s="389"/>
      <c r="IMJ302" s="224"/>
      <c r="IMK302" s="224"/>
      <c r="IML302" s="335"/>
      <c r="IMM302" s="335"/>
      <c r="IMN302" s="224"/>
      <c r="IMO302" s="389"/>
      <c r="IMP302" s="389"/>
      <c r="IMQ302" s="333"/>
      <c r="IMR302" s="334"/>
      <c r="IMS302" s="389"/>
      <c r="IMT302" s="224"/>
      <c r="IMU302" s="224"/>
      <c r="IMV302" s="335"/>
      <c r="IMW302" s="335"/>
      <c r="IMX302" s="224"/>
      <c r="IMY302" s="389"/>
      <c r="IMZ302" s="389"/>
      <c r="INA302" s="333"/>
      <c r="INB302" s="334"/>
      <c r="INC302" s="389"/>
      <c r="IND302" s="224"/>
      <c r="INE302" s="224"/>
      <c r="INF302" s="335"/>
      <c r="ING302" s="335"/>
      <c r="INH302" s="224"/>
      <c r="INI302" s="389"/>
      <c r="INJ302" s="389"/>
      <c r="INK302" s="333"/>
      <c r="INL302" s="334"/>
      <c r="INM302" s="389"/>
      <c r="INN302" s="224"/>
      <c r="INO302" s="224"/>
      <c r="INP302" s="335"/>
      <c r="INQ302" s="335"/>
      <c r="INR302" s="224"/>
      <c r="INS302" s="389"/>
      <c r="INT302" s="389"/>
      <c r="INU302" s="333"/>
      <c r="INV302" s="334"/>
      <c r="INW302" s="389"/>
      <c r="INX302" s="224"/>
      <c r="INY302" s="224"/>
      <c r="INZ302" s="335"/>
      <c r="IOA302" s="335"/>
      <c r="IOB302" s="224"/>
      <c r="IOC302" s="389"/>
      <c r="IOD302" s="389"/>
      <c r="IOE302" s="333"/>
      <c r="IOF302" s="334"/>
      <c r="IOG302" s="389"/>
      <c r="IOH302" s="224"/>
      <c r="IOI302" s="224"/>
      <c r="IOJ302" s="335"/>
      <c r="IOK302" s="335"/>
      <c r="IOL302" s="224"/>
      <c r="IOM302" s="389"/>
      <c r="ION302" s="389"/>
      <c r="IOO302" s="333"/>
      <c r="IOP302" s="334"/>
      <c r="IOQ302" s="389"/>
      <c r="IOR302" s="224"/>
      <c r="IOS302" s="224"/>
      <c r="IOT302" s="335"/>
      <c r="IOU302" s="335"/>
      <c r="IOV302" s="224"/>
      <c r="IOW302" s="389"/>
      <c r="IOX302" s="389"/>
      <c r="IOY302" s="333"/>
      <c r="IOZ302" s="334"/>
      <c r="IPA302" s="389"/>
      <c r="IPB302" s="224"/>
      <c r="IPC302" s="224"/>
      <c r="IPD302" s="335"/>
      <c r="IPE302" s="335"/>
      <c r="IPF302" s="224"/>
      <c r="IPG302" s="389"/>
      <c r="IPH302" s="389"/>
      <c r="IPI302" s="333"/>
      <c r="IPJ302" s="334"/>
      <c r="IPK302" s="389"/>
      <c r="IPL302" s="224"/>
      <c r="IPM302" s="224"/>
      <c r="IPN302" s="335"/>
      <c r="IPO302" s="335"/>
      <c r="IPP302" s="224"/>
      <c r="IPQ302" s="389"/>
      <c r="IPR302" s="389"/>
      <c r="IPS302" s="333"/>
      <c r="IPT302" s="334"/>
      <c r="IPU302" s="389"/>
      <c r="IPV302" s="224"/>
      <c r="IPW302" s="224"/>
      <c r="IPX302" s="335"/>
      <c r="IPY302" s="335"/>
      <c r="IPZ302" s="224"/>
      <c r="IQA302" s="389"/>
      <c r="IQB302" s="389"/>
      <c r="IQC302" s="333"/>
      <c r="IQD302" s="334"/>
      <c r="IQE302" s="389"/>
      <c r="IQF302" s="224"/>
      <c r="IQG302" s="224"/>
      <c r="IQH302" s="335"/>
      <c r="IQI302" s="335"/>
      <c r="IQJ302" s="224"/>
      <c r="IQK302" s="389"/>
      <c r="IQL302" s="389"/>
      <c r="IQM302" s="333"/>
      <c r="IQN302" s="334"/>
      <c r="IQO302" s="389"/>
      <c r="IQP302" s="224"/>
      <c r="IQQ302" s="224"/>
      <c r="IQR302" s="335"/>
      <c r="IQS302" s="335"/>
      <c r="IQT302" s="224"/>
      <c r="IQU302" s="389"/>
      <c r="IQV302" s="389"/>
      <c r="IQW302" s="333"/>
      <c r="IQX302" s="334"/>
      <c r="IQY302" s="389"/>
      <c r="IQZ302" s="224"/>
      <c r="IRA302" s="224"/>
      <c r="IRB302" s="335"/>
      <c r="IRC302" s="335"/>
      <c r="IRD302" s="224"/>
      <c r="IRE302" s="389"/>
      <c r="IRF302" s="389"/>
      <c r="IRG302" s="333"/>
      <c r="IRH302" s="334"/>
      <c r="IRI302" s="389"/>
      <c r="IRJ302" s="224"/>
      <c r="IRK302" s="224"/>
      <c r="IRL302" s="335"/>
      <c r="IRM302" s="335"/>
      <c r="IRN302" s="224"/>
      <c r="IRO302" s="389"/>
      <c r="IRP302" s="389"/>
      <c r="IRQ302" s="333"/>
      <c r="IRR302" s="334"/>
      <c r="IRS302" s="389"/>
      <c r="IRT302" s="224"/>
      <c r="IRU302" s="224"/>
      <c r="IRV302" s="335"/>
      <c r="IRW302" s="335"/>
      <c r="IRX302" s="224"/>
      <c r="IRY302" s="389"/>
      <c r="IRZ302" s="389"/>
      <c r="ISA302" s="333"/>
      <c r="ISB302" s="334"/>
      <c r="ISC302" s="389"/>
      <c r="ISD302" s="224"/>
      <c r="ISE302" s="224"/>
      <c r="ISF302" s="335"/>
      <c r="ISG302" s="335"/>
      <c r="ISH302" s="224"/>
      <c r="ISI302" s="389"/>
      <c r="ISJ302" s="389"/>
      <c r="ISK302" s="333"/>
      <c r="ISL302" s="334"/>
      <c r="ISM302" s="389"/>
      <c r="ISN302" s="224"/>
      <c r="ISO302" s="224"/>
      <c r="ISP302" s="335"/>
      <c r="ISQ302" s="335"/>
      <c r="ISR302" s="224"/>
      <c r="ISS302" s="389"/>
      <c r="IST302" s="389"/>
      <c r="ISU302" s="333"/>
      <c r="ISV302" s="334"/>
      <c r="ISW302" s="389"/>
      <c r="ISX302" s="224"/>
      <c r="ISY302" s="224"/>
      <c r="ISZ302" s="335"/>
      <c r="ITA302" s="335"/>
      <c r="ITB302" s="224"/>
      <c r="ITC302" s="389"/>
      <c r="ITD302" s="389"/>
      <c r="ITE302" s="333"/>
      <c r="ITF302" s="334"/>
      <c r="ITG302" s="389"/>
      <c r="ITH302" s="224"/>
      <c r="ITI302" s="224"/>
      <c r="ITJ302" s="335"/>
      <c r="ITK302" s="335"/>
      <c r="ITL302" s="224"/>
      <c r="ITM302" s="389"/>
      <c r="ITN302" s="389"/>
      <c r="ITO302" s="333"/>
      <c r="ITP302" s="334"/>
      <c r="ITQ302" s="389"/>
      <c r="ITR302" s="224"/>
      <c r="ITS302" s="224"/>
      <c r="ITT302" s="335"/>
      <c r="ITU302" s="335"/>
      <c r="ITV302" s="224"/>
      <c r="ITW302" s="389"/>
      <c r="ITX302" s="389"/>
      <c r="ITY302" s="333"/>
      <c r="ITZ302" s="334"/>
      <c r="IUA302" s="389"/>
      <c r="IUB302" s="224"/>
      <c r="IUC302" s="224"/>
      <c r="IUD302" s="335"/>
      <c r="IUE302" s="335"/>
      <c r="IUF302" s="224"/>
      <c r="IUG302" s="389"/>
      <c r="IUH302" s="389"/>
      <c r="IUI302" s="333"/>
      <c r="IUJ302" s="334"/>
      <c r="IUK302" s="389"/>
      <c r="IUL302" s="224"/>
      <c r="IUM302" s="224"/>
      <c r="IUN302" s="335"/>
      <c r="IUO302" s="335"/>
      <c r="IUP302" s="224"/>
      <c r="IUQ302" s="389"/>
      <c r="IUR302" s="389"/>
      <c r="IUS302" s="333"/>
      <c r="IUT302" s="334"/>
      <c r="IUU302" s="389"/>
      <c r="IUV302" s="224"/>
      <c r="IUW302" s="224"/>
      <c r="IUX302" s="335"/>
      <c r="IUY302" s="335"/>
      <c r="IUZ302" s="224"/>
      <c r="IVA302" s="389"/>
      <c r="IVB302" s="389"/>
      <c r="IVC302" s="333"/>
      <c r="IVD302" s="334"/>
      <c r="IVE302" s="389"/>
      <c r="IVF302" s="224"/>
      <c r="IVG302" s="224"/>
      <c r="IVH302" s="335"/>
      <c r="IVI302" s="335"/>
      <c r="IVJ302" s="224"/>
      <c r="IVK302" s="389"/>
      <c r="IVL302" s="389"/>
      <c r="IVM302" s="333"/>
      <c r="IVN302" s="334"/>
      <c r="IVO302" s="389"/>
      <c r="IVP302" s="224"/>
      <c r="IVQ302" s="224"/>
      <c r="IVR302" s="335"/>
      <c r="IVS302" s="335"/>
      <c r="IVT302" s="224"/>
      <c r="IVU302" s="389"/>
      <c r="IVV302" s="389"/>
      <c r="IVW302" s="333"/>
      <c r="IVX302" s="334"/>
      <c r="IVY302" s="389"/>
      <c r="IVZ302" s="224"/>
      <c r="IWA302" s="224"/>
      <c r="IWB302" s="335"/>
      <c r="IWC302" s="335"/>
      <c r="IWD302" s="224"/>
      <c r="IWE302" s="389"/>
      <c r="IWF302" s="389"/>
      <c r="IWG302" s="333"/>
      <c r="IWH302" s="334"/>
      <c r="IWI302" s="389"/>
      <c r="IWJ302" s="224"/>
      <c r="IWK302" s="224"/>
      <c r="IWL302" s="335"/>
      <c r="IWM302" s="335"/>
      <c r="IWN302" s="224"/>
      <c r="IWO302" s="389"/>
      <c r="IWP302" s="389"/>
      <c r="IWQ302" s="333"/>
      <c r="IWR302" s="334"/>
      <c r="IWS302" s="389"/>
      <c r="IWT302" s="224"/>
      <c r="IWU302" s="224"/>
      <c r="IWV302" s="335"/>
      <c r="IWW302" s="335"/>
      <c r="IWX302" s="224"/>
      <c r="IWY302" s="389"/>
      <c r="IWZ302" s="389"/>
      <c r="IXA302" s="333"/>
      <c r="IXB302" s="334"/>
      <c r="IXC302" s="389"/>
      <c r="IXD302" s="224"/>
      <c r="IXE302" s="224"/>
      <c r="IXF302" s="335"/>
      <c r="IXG302" s="335"/>
      <c r="IXH302" s="224"/>
      <c r="IXI302" s="389"/>
      <c r="IXJ302" s="389"/>
      <c r="IXK302" s="333"/>
      <c r="IXL302" s="334"/>
      <c r="IXM302" s="389"/>
      <c r="IXN302" s="224"/>
      <c r="IXO302" s="224"/>
      <c r="IXP302" s="335"/>
      <c r="IXQ302" s="335"/>
      <c r="IXR302" s="224"/>
      <c r="IXS302" s="389"/>
      <c r="IXT302" s="389"/>
      <c r="IXU302" s="333"/>
      <c r="IXV302" s="334"/>
      <c r="IXW302" s="389"/>
      <c r="IXX302" s="224"/>
      <c r="IXY302" s="224"/>
      <c r="IXZ302" s="335"/>
      <c r="IYA302" s="335"/>
      <c r="IYB302" s="224"/>
      <c r="IYC302" s="389"/>
      <c r="IYD302" s="389"/>
      <c r="IYE302" s="333"/>
      <c r="IYF302" s="334"/>
      <c r="IYG302" s="389"/>
      <c r="IYH302" s="224"/>
      <c r="IYI302" s="224"/>
      <c r="IYJ302" s="335"/>
      <c r="IYK302" s="335"/>
      <c r="IYL302" s="224"/>
      <c r="IYM302" s="389"/>
      <c r="IYN302" s="389"/>
      <c r="IYO302" s="333"/>
      <c r="IYP302" s="334"/>
      <c r="IYQ302" s="389"/>
      <c r="IYR302" s="224"/>
      <c r="IYS302" s="224"/>
      <c r="IYT302" s="335"/>
      <c r="IYU302" s="335"/>
      <c r="IYV302" s="224"/>
      <c r="IYW302" s="389"/>
      <c r="IYX302" s="389"/>
      <c r="IYY302" s="333"/>
      <c r="IYZ302" s="334"/>
      <c r="IZA302" s="389"/>
      <c r="IZB302" s="224"/>
      <c r="IZC302" s="224"/>
      <c r="IZD302" s="335"/>
      <c r="IZE302" s="335"/>
      <c r="IZF302" s="224"/>
      <c r="IZG302" s="389"/>
      <c r="IZH302" s="389"/>
      <c r="IZI302" s="333"/>
      <c r="IZJ302" s="334"/>
      <c r="IZK302" s="389"/>
      <c r="IZL302" s="224"/>
      <c r="IZM302" s="224"/>
      <c r="IZN302" s="335"/>
      <c r="IZO302" s="335"/>
      <c r="IZP302" s="224"/>
      <c r="IZQ302" s="389"/>
      <c r="IZR302" s="389"/>
      <c r="IZS302" s="333"/>
      <c r="IZT302" s="334"/>
      <c r="IZU302" s="389"/>
      <c r="IZV302" s="224"/>
      <c r="IZW302" s="224"/>
      <c r="IZX302" s="335"/>
      <c r="IZY302" s="335"/>
      <c r="IZZ302" s="224"/>
      <c r="JAA302" s="389"/>
      <c r="JAB302" s="389"/>
      <c r="JAC302" s="333"/>
      <c r="JAD302" s="334"/>
      <c r="JAE302" s="389"/>
      <c r="JAF302" s="224"/>
      <c r="JAG302" s="224"/>
      <c r="JAH302" s="335"/>
      <c r="JAI302" s="335"/>
      <c r="JAJ302" s="224"/>
      <c r="JAK302" s="389"/>
      <c r="JAL302" s="389"/>
      <c r="JAM302" s="333"/>
      <c r="JAN302" s="334"/>
      <c r="JAO302" s="389"/>
      <c r="JAP302" s="224"/>
      <c r="JAQ302" s="224"/>
      <c r="JAR302" s="335"/>
      <c r="JAS302" s="335"/>
      <c r="JAT302" s="224"/>
      <c r="JAU302" s="389"/>
      <c r="JAV302" s="389"/>
      <c r="JAW302" s="333"/>
      <c r="JAX302" s="334"/>
      <c r="JAY302" s="389"/>
      <c r="JAZ302" s="224"/>
      <c r="JBA302" s="224"/>
      <c r="JBB302" s="335"/>
      <c r="JBC302" s="335"/>
      <c r="JBD302" s="224"/>
      <c r="JBE302" s="389"/>
      <c r="JBF302" s="389"/>
      <c r="JBG302" s="333"/>
      <c r="JBH302" s="334"/>
      <c r="JBI302" s="389"/>
      <c r="JBJ302" s="224"/>
      <c r="JBK302" s="224"/>
      <c r="JBL302" s="335"/>
      <c r="JBM302" s="335"/>
      <c r="JBN302" s="224"/>
      <c r="JBO302" s="389"/>
      <c r="JBP302" s="389"/>
      <c r="JBQ302" s="333"/>
      <c r="JBR302" s="334"/>
      <c r="JBS302" s="389"/>
      <c r="JBT302" s="224"/>
      <c r="JBU302" s="224"/>
      <c r="JBV302" s="335"/>
      <c r="JBW302" s="335"/>
      <c r="JBX302" s="224"/>
      <c r="JBY302" s="389"/>
      <c r="JBZ302" s="389"/>
      <c r="JCA302" s="333"/>
      <c r="JCB302" s="334"/>
      <c r="JCC302" s="389"/>
      <c r="JCD302" s="224"/>
      <c r="JCE302" s="224"/>
      <c r="JCF302" s="335"/>
      <c r="JCG302" s="335"/>
      <c r="JCH302" s="224"/>
      <c r="JCI302" s="389"/>
      <c r="JCJ302" s="389"/>
      <c r="JCK302" s="333"/>
      <c r="JCL302" s="334"/>
      <c r="JCM302" s="389"/>
      <c r="JCN302" s="224"/>
      <c r="JCO302" s="224"/>
      <c r="JCP302" s="335"/>
      <c r="JCQ302" s="335"/>
      <c r="JCR302" s="224"/>
      <c r="JCS302" s="389"/>
      <c r="JCT302" s="389"/>
      <c r="JCU302" s="333"/>
      <c r="JCV302" s="334"/>
      <c r="JCW302" s="389"/>
      <c r="JCX302" s="224"/>
      <c r="JCY302" s="224"/>
      <c r="JCZ302" s="335"/>
      <c r="JDA302" s="335"/>
      <c r="JDB302" s="224"/>
      <c r="JDC302" s="389"/>
      <c r="JDD302" s="389"/>
      <c r="JDE302" s="333"/>
      <c r="JDF302" s="334"/>
      <c r="JDG302" s="389"/>
      <c r="JDH302" s="224"/>
      <c r="JDI302" s="224"/>
      <c r="JDJ302" s="335"/>
      <c r="JDK302" s="335"/>
      <c r="JDL302" s="224"/>
      <c r="JDM302" s="389"/>
      <c r="JDN302" s="389"/>
      <c r="JDO302" s="333"/>
      <c r="JDP302" s="334"/>
      <c r="JDQ302" s="389"/>
      <c r="JDR302" s="224"/>
      <c r="JDS302" s="224"/>
      <c r="JDT302" s="335"/>
      <c r="JDU302" s="335"/>
      <c r="JDV302" s="224"/>
      <c r="JDW302" s="389"/>
      <c r="JDX302" s="389"/>
      <c r="JDY302" s="333"/>
      <c r="JDZ302" s="334"/>
      <c r="JEA302" s="389"/>
      <c r="JEB302" s="224"/>
      <c r="JEC302" s="224"/>
      <c r="JED302" s="335"/>
      <c r="JEE302" s="335"/>
      <c r="JEF302" s="224"/>
      <c r="JEG302" s="389"/>
      <c r="JEH302" s="389"/>
      <c r="JEI302" s="333"/>
      <c r="JEJ302" s="334"/>
      <c r="JEK302" s="389"/>
      <c r="JEL302" s="224"/>
      <c r="JEM302" s="224"/>
      <c r="JEN302" s="335"/>
      <c r="JEO302" s="335"/>
      <c r="JEP302" s="224"/>
      <c r="JEQ302" s="389"/>
      <c r="JER302" s="389"/>
      <c r="JES302" s="333"/>
      <c r="JET302" s="334"/>
      <c r="JEU302" s="389"/>
      <c r="JEV302" s="224"/>
      <c r="JEW302" s="224"/>
      <c r="JEX302" s="335"/>
      <c r="JEY302" s="335"/>
      <c r="JEZ302" s="224"/>
      <c r="JFA302" s="389"/>
      <c r="JFB302" s="389"/>
      <c r="JFC302" s="333"/>
      <c r="JFD302" s="334"/>
      <c r="JFE302" s="389"/>
      <c r="JFF302" s="224"/>
      <c r="JFG302" s="224"/>
      <c r="JFH302" s="335"/>
      <c r="JFI302" s="335"/>
      <c r="JFJ302" s="224"/>
      <c r="JFK302" s="389"/>
      <c r="JFL302" s="389"/>
      <c r="JFM302" s="333"/>
      <c r="JFN302" s="334"/>
      <c r="JFO302" s="389"/>
      <c r="JFP302" s="224"/>
      <c r="JFQ302" s="224"/>
      <c r="JFR302" s="335"/>
      <c r="JFS302" s="335"/>
      <c r="JFT302" s="224"/>
      <c r="JFU302" s="389"/>
      <c r="JFV302" s="389"/>
      <c r="JFW302" s="333"/>
      <c r="JFX302" s="334"/>
      <c r="JFY302" s="389"/>
      <c r="JFZ302" s="224"/>
      <c r="JGA302" s="224"/>
      <c r="JGB302" s="335"/>
      <c r="JGC302" s="335"/>
      <c r="JGD302" s="224"/>
      <c r="JGE302" s="389"/>
      <c r="JGF302" s="389"/>
      <c r="JGG302" s="333"/>
      <c r="JGH302" s="334"/>
      <c r="JGI302" s="389"/>
      <c r="JGJ302" s="224"/>
      <c r="JGK302" s="224"/>
      <c r="JGL302" s="335"/>
      <c r="JGM302" s="335"/>
      <c r="JGN302" s="224"/>
      <c r="JGO302" s="389"/>
      <c r="JGP302" s="389"/>
      <c r="JGQ302" s="333"/>
      <c r="JGR302" s="334"/>
      <c r="JGS302" s="389"/>
      <c r="JGT302" s="224"/>
      <c r="JGU302" s="224"/>
      <c r="JGV302" s="335"/>
      <c r="JGW302" s="335"/>
      <c r="JGX302" s="224"/>
      <c r="JGY302" s="389"/>
      <c r="JGZ302" s="389"/>
      <c r="JHA302" s="333"/>
      <c r="JHB302" s="334"/>
      <c r="JHC302" s="389"/>
      <c r="JHD302" s="224"/>
      <c r="JHE302" s="224"/>
      <c r="JHF302" s="335"/>
      <c r="JHG302" s="335"/>
      <c r="JHH302" s="224"/>
      <c r="JHI302" s="389"/>
      <c r="JHJ302" s="389"/>
      <c r="JHK302" s="333"/>
      <c r="JHL302" s="334"/>
      <c r="JHM302" s="389"/>
      <c r="JHN302" s="224"/>
      <c r="JHO302" s="224"/>
      <c r="JHP302" s="335"/>
      <c r="JHQ302" s="335"/>
      <c r="JHR302" s="224"/>
      <c r="JHS302" s="389"/>
      <c r="JHT302" s="389"/>
      <c r="JHU302" s="333"/>
      <c r="JHV302" s="334"/>
      <c r="JHW302" s="389"/>
      <c r="JHX302" s="224"/>
      <c r="JHY302" s="224"/>
      <c r="JHZ302" s="335"/>
      <c r="JIA302" s="335"/>
      <c r="JIB302" s="224"/>
      <c r="JIC302" s="389"/>
      <c r="JID302" s="389"/>
      <c r="JIE302" s="333"/>
      <c r="JIF302" s="334"/>
      <c r="JIG302" s="389"/>
      <c r="JIH302" s="224"/>
      <c r="JII302" s="224"/>
      <c r="JIJ302" s="335"/>
      <c r="JIK302" s="335"/>
      <c r="JIL302" s="224"/>
      <c r="JIM302" s="389"/>
      <c r="JIN302" s="389"/>
      <c r="JIO302" s="333"/>
      <c r="JIP302" s="334"/>
      <c r="JIQ302" s="389"/>
      <c r="JIR302" s="224"/>
      <c r="JIS302" s="224"/>
      <c r="JIT302" s="335"/>
      <c r="JIU302" s="335"/>
      <c r="JIV302" s="224"/>
      <c r="JIW302" s="389"/>
      <c r="JIX302" s="389"/>
      <c r="JIY302" s="333"/>
      <c r="JIZ302" s="334"/>
      <c r="JJA302" s="389"/>
      <c r="JJB302" s="224"/>
      <c r="JJC302" s="224"/>
      <c r="JJD302" s="335"/>
      <c r="JJE302" s="335"/>
      <c r="JJF302" s="224"/>
      <c r="JJG302" s="389"/>
      <c r="JJH302" s="389"/>
      <c r="JJI302" s="333"/>
      <c r="JJJ302" s="334"/>
      <c r="JJK302" s="389"/>
      <c r="JJL302" s="224"/>
      <c r="JJM302" s="224"/>
      <c r="JJN302" s="335"/>
      <c r="JJO302" s="335"/>
      <c r="JJP302" s="224"/>
      <c r="JJQ302" s="389"/>
      <c r="JJR302" s="389"/>
      <c r="JJS302" s="333"/>
      <c r="JJT302" s="334"/>
      <c r="JJU302" s="389"/>
      <c r="JJV302" s="224"/>
      <c r="JJW302" s="224"/>
      <c r="JJX302" s="335"/>
      <c r="JJY302" s="335"/>
      <c r="JJZ302" s="224"/>
      <c r="JKA302" s="389"/>
      <c r="JKB302" s="389"/>
      <c r="JKC302" s="333"/>
      <c r="JKD302" s="334"/>
      <c r="JKE302" s="389"/>
      <c r="JKF302" s="224"/>
      <c r="JKG302" s="224"/>
      <c r="JKH302" s="335"/>
      <c r="JKI302" s="335"/>
      <c r="JKJ302" s="224"/>
      <c r="JKK302" s="389"/>
      <c r="JKL302" s="389"/>
      <c r="JKM302" s="333"/>
      <c r="JKN302" s="334"/>
      <c r="JKO302" s="389"/>
      <c r="JKP302" s="224"/>
      <c r="JKQ302" s="224"/>
      <c r="JKR302" s="335"/>
      <c r="JKS302" s="335"/>
      <c r="JKT302" s="224"/>
      <c r="JKU302" s="389"/>
      <c r="JKV302" s="389"/>
      <c r="JKW302" s="333"/>
      <c r="JKX302" s="334"/>
      <c r="JKY302" s="389"/>
      <c r="JKZ302" s="224"/>
      <c r="JLA302" s="224"/>
      <c r="JLB302" s="335"/>
      <c r="JLC302" s="335"/>
      <c r="JLD302" s="224"/>
      <c r="JLE302" s="389"/>
      <c r="JLF302" s="389"/>
      <c r="JLG302" s="333"/>
      <c r="JLH302" s="334"/>
      <c r="JLI302" s="389"/>
      <c r="JLJ302" s="224"/>
      <c r="JLK302" s="224"/>
      <c r="JLL302" s="335"/>
      <c r="JLM302" s="335"/>
      <c r="JLN302" s="224"/>
      <c r="JLO302" s="389"/>
      <c r="JLP302" s="389"/>
      <c r="JLQ302" s="333"/>
      <c r="JLR302" s="334"/>
      <c r="JLS302" s="389"/>
      <c r="JLT302" s="224"/>
      <c r="JLU302" s="224"/>
      <c r="JLV302" s="335"/>
      <c r="JLW302" s="335"/>
      <c r="JLX302" s="224"/>
      <c r="JLY302" s="389"/>
      <c r="JLZ302" s="389"/>
      <c r="JMA302" s="333"/>
      <c r="JMB302" s="334"/>
      <c r="JMC302" s="389"/>
      <c r="JMD302" s="224"/>
      <c r="JME302" s="224"/>
      <c r="JMF302" s="335"/>
      <c r="JMG302" s="335"/>
      <c r="JMH302" s="224"/>
      <c r="JMI302" s="389"/>
      <c r="JMJ302" s="389"/>
      <c r="JMK302" s="333"/>
      <c r="JML302" s="334"/>
      <c r="JMM302" s="389"/>
      <c r="JMN302" s="224"/>
      <c r="JMO302" s="224"/>
      <c r="JMP302" s="335"/>
      <c r="JMQ302" s="335"/>
      <c r="JMR302" s="224"/>
      <c r="JMS302" s="389"/>
      <c r="JMT302" s="389"/>
      <c r="JMU302" s="333"/>
      <c r="JMV302" s="334"/>
      <c r="JMW302" s="389"/>
      <c r="JMX302" s="224"/>
      <c r="JMY302" s="224"/>
      <c r="JMZ302" s="335"/>
      <c r="JNA302" s="335"/>
      <c r="JNB302" s="224"/>
      <c r="JNC302" s="389"/>
      <c r="JND302" s="389"/>
      <c r="JNE302" s="333"/>
      <c r="JNF302" s="334"/>
      <c r="JNG302" s="389"/>
      <c r="JNH302" s="224"/>
      <c r="JNI302" s="224"/>
      <c r="JNJ302" s="335"/>
      <c r="JNK302" s="335"/>
      <c r="JNL302" s="224"/>
      <c r="JNM302" s="389"/>
      <c r="JNN302" s="389"/>
      <c r="JNO302" s="333"/>
      <c r="JNP302" s="334"/>
      <c r="JNQ302" s="389"/>
      <c r="JNR302" s="224"/>
      <c r="JNS302" s="224"/>
      <c r="JNT302" s="335"/>
      <c r="JNU302" s="335"/>
      <c r="JNV302" s="224"/>
      <c r="JNW302" s="389"/>
      <c r="JNX302" s="389"/>
      <c r="JNY302" s="333"/>
      <c r="JNZ302" s="334"/>
      <c r="JOA302" s="389"/>
      <c r="JOB302" s="224"/>
      <c r="JOC302" s="224"/>
      <c r="JOD302" s="335"/>
      <c r="JOE302" s="335"/>
      <c r="JOF302" s="224"/>
      <c r="JOG302" s="389"/>
      <c r="JOH302" s="389"/>
      <c r="JOI302" s="333"/>
      <c r="JOJ302" s="334"/>
      <c r="JOK302" s="389"/>
      <c r="JOL302" s="224"/>
      <c r="JOM302" s="224"/>
      <c r="JON302" s="335"/>
      <c r="JOO302" s="335"/>
      <c r="JOP302" s="224"/>
      <c r="JOQ302" s="389"/>
      <c r="JOR302" s="389"/>
      <c r="JOS302" s="333"/>
      <c r="JOT302" s="334"/>
      <c r="JOU302" s="389"/>
      <c r="JOV302" s="224"/>
      <c r="JOW302" s="224"/>
      <c r="JOX302" s="335"/>
      <c r="JOY302" s="335"/>
      <c r="JOZ302" s="224"/>
      <c r="JPA302" s="389"/>
      <c r="JPB302" s="389"/>
      <c r="JPC302" s="333"/>
      <c r="JPD302" s="334"/>
      <c r="JPE302" s="389"/>
      <c r="JPF302" s="224"/>
      <c r="JPG302" s="224"/>
      <c r="JPH302" s="335"/>
      <c r="JPI302" s="335"/>
      <c r="JPJ302" s="224"/>
      <c r="JPK302" s="389"/>
      <c r="JPL302" s="389"/>
      <c r="JPM302" s="333"/>
      <c r="JPN302" s="334"/>
      <c r="JPO302" s="389"/>
      <c r="JPP302" s="224"/>
      <c r="JPQ302" s="224"/>
      <c r="JPR302" s="335"/>
      <c r="JPS302" s="335"/>
      <c r="JPT302" s="224"/>
      <c r="JPU302" s="389"/>
      <c r="JPV302" s="389"/>
      <c r="JPW302" s="333"/>
      <c r="JPX302" s="334"/>
      <c r="JPY302" s="389"/>
      <c r="JPZ302" s="224"/>
      <c r="JQA302" s="224"/>
      <c r="JQB302" s="335"/>
      <c r="JQC302" s="335"/>
      <c r="JQD302" s="224"/>
      <c r="JQE302" s="389"/>
      <c r="JQF302" s="389"/>
      <c r="JQG302" s="333"/>
      <c r="JQH302" s="334"/>
      <c r="JQI302" s="389"/>
      <c r="JQJ302" s="224"/>
      <c r="JQK302" s="224"/>
      <c r="JQL302" s="335"/>
      <c r="JQM302" s="335"/>
      <c r="JQN302" s="224"/>
      <c r="JQO302" s="389"/>
      <c r="JQP302" s="389"/>
      <c r="JQQ302" s="333"/>
      <c r="JQR302" s="334"/>
      <c r="JQS302" s="389"/>
      <c r="JQT302" s="224"/>
      <c r="JQU302" s="224"/>
      <c r="JQV302" s="335"/>
      <c r="JQW302" s="335"/>
      <c r="JQX302" s="224"/>
      <c r="JQY302" s="389"/>
      <c r="JQZ302" s="389"/>
      <c r="JRA302" s="333"/>
      <c r="JRB302" s="334"/>
      <c r="JRC302" s="389"/>
      <c r="JRD302" s="224"/>
      <c r="JRE302" s="224"/>
      <c r="JRF302" s="335"/>
      <c r="JRG302" s="335"/>
      <c r="JRH302" s="224"/>
      <c r="JRI302" s="389"/>
      <c r="JRJ302" s="389"/>
      <c r="JRK302" s="333"/>
      <c r="JRL302" s="334"/>
      <c r="JRM302" s="389"/>
      <c r="JRN302" s="224"/>
      <c r="JRO302" s="224"/>
      <c r="JRP302" s="335"/>
      <c r="JRQ302" s="335"/>
      <c r="JRR302" s="224"/>
      <c r="JRS302" s="389"/>
      <c r="JRT302" s="389"/>
      <c r="JRU302" s="333"/>
      <c r="JRV302" s="334"/>
      <c r="JRW302" s="389"/>
      <c r="JRX302" s="224"/>
      <c r="JRY302" s="224"/>
      <c r="JRZ302" s="335"/>
      <c r="JSA302" s="335"/>
      <c r="JSB302" s="224"/>
      <c r="JSC302" s="389"/>
      <c r="JSD302" s="389"/>
      <c r="JSE302" s="333"/>
      <c r="JSF302" s="334"/>
      <c r="JSG302" s="389"/>
      <c r="JSH302" s="224"/>
      <c r="JSI302" s="224"/>
      <c r="JSJ302" s="335"/>
      <c r="JSK302" s="335"/>
      <c r="JSL302" s="224"/>
      <c r="JSM302" s="389"/>
      <c r="JSN302" s="389"/>
      <c r="JSO302" s="333"/>
      <c r="JSP302" s="334"/>
      <c r="JSQ302" s="389"/>
      <c r="JSR302" s="224"/>
      <c r="JSS302" s="224"/>
      <c r="JST302" s="335"/>
      <c r="JSU302" s="335"/>
      <c r="JSV302" s="224"/>
      <c r="JSW302" s="389"/>
      <c r="JSX302" s="389"/>
      <c r="JSY302" s="333"/>
      <c r="JSZ302" s="334"/>
      <c r="JTA302" s="389"/>
      <c r="JTB302" s="224"/>
      <c r="JTC302" s="224"/>
      <c r="JTD302" s="335"/>
      <c r="JTE302" s="335"/>
      <c r="JTF302" s="224"/>
      <c r="JTG302" s="389"/>
      <c r="JTH302" s="389"/>
      <c r="JTI302" s="333"/>
      <c r="JTJ302" s="334"/>
      <c r="JTK302" s="389"/>
      <c r="JTL302" s="224"/>
      <c r="JTM302" s="224"/>
      <c r="JTN302" s="335"/>
      <c r="JTO302" s="335"/>
      <c r="JTP302" s="224"/>
      <c r="JTQ302" s="389"/>
      <c r="JTR302" s="389"/>
      <c r="JTS302" s="333"/>
      <c r="JTT302" s="334"/>
      <c r="JTU302" s="389"/>
      <c r="JTV302" s="224"/>
      <c r="JTW302" s="224"/>
      <c r="JTX302" s="335"/>
      <c r="JTY302" s="335"/>
      <c r="JTZ302" s="224"/>
      <c r="JUA302" s="389"/>
      <c r="JUB302" s="389"/>
      <c r="JUC302" s="333"/>
      <c r="JUD302" s="334"/>
      <c r="JUE302" s="389"/>
      <c r="JUF302" s="224"/>
      <c r="JUG302" s="224"/>
      <c r="JUH302" s="335"/>
      <c r="JUI302" s="335"/>
      <c r="JUJ302" s="224"/>
      <c r="JUK302" s="389"/>
      <c r="JUL302" s="389"/>
      <c r="JUM302" s="333"/>
      <c r="JUN302" s="334"/>
      <c r="JUO302" s="389"/>
      <c r="JUP302" s="224"/>
      <c r="JUQ302" s="224"/>
      <c r="JUR302" s="335"/>
      <c r="JUS302" s="335"/>
      <c r="JUT302" s="224"/>
      <c r="JUU302" s="389"/>
      <c r="JUV302" s="389"/>
      <c r="JUW302" s="333"/>
      <c r="JUX302" s="334"/>
      <c r="JUY302" s="389"/>
      <c r="JUZ302" s="224"/>
      <c r="JVA302" s="224"/>
      <c r="JVB302" s="335"/>
      <c r="JVC302" s="335"/>
      <c r="JVD302" s="224"/>
      <c r="JVE302" s="389"/>
      <c r="JVF302" s="389"/>
      <c r="JVG302" s="333"/>
      <c r="JVH302" s="334"/>
      <c r="JVI302" s="389"/>
      <c r="JVJ302" s="224"/>
      <c r="JVK302" s="224"/>
      <c r="JVL302" s="335"/>
      <c r="JVM302" s="335"/>
      <c r="JVN302" s="224"/>
      <c r="JVO302" s="389"/>
      <c r="JVP302" s="389"/>
      <c r="JVQ302" s="333"/>
      <c r="JVR302" s="334"/>
      <c r="JVS302" s="389"/>
      <c r="JVT302" s="224"/>
      <c r="JVU302" s="224"/>
      <c r="JVV302" s="335"/>
      <c r="JVW302" s="335"/>
      <c r="JVX302" s="224"/>
      <c r="JVY302" s="389"/>
      <c r="JVZ302" s="389"/>
      <c r="JWA302" s="333"/>
      <c r="JWB302" s="334"/>
      <c r="JWC302" s="389"/>
      <c r="JWD302" s="224"/>
      <c r="JWE302" s="224"/>
      <c r="JWF302" s="335"/>
      <c r="JWG302" s="335"/>
      <c r="JWH302" s="224"/>
      <c r="JWI302" s="389"/>
      <c r="JWJ302" s="389"/>
      <c r="JWK302" s="333"/>
      <c r="JWL302" s="334"/>
      <c r="JWM302" s="389"/>
      <c r="JWN302" s="224"/>
      <c r="JWO302" s="224"/>
      <c r="JWP302" s="335"/>
      <c r="JWQ302" s="335"/>
      <c r="JWR302" s="224"/>
      <c r="JWS302" s="389"/>
      <c r="JWT302" s="389"/>
      <c r="JWU302" s="333"/>
      <c r="JWV302" s="334"/>
      <c r="JWW302" s="389"/>
      <c r="JWX302" s="224"/>
      <c r="JWY302" s="224"/>
      <c r="JWZ302" s="335"/>
      <c r="JXA302" s="335"/>
      <c r="JXB302" s="224"/>
      <c r="JXC302" s="389"/>
      <c r="JXD302" s="389"/>
      <c r="JXE302" s="333"/>
      <c r="JXF302" s="334"/>
      <c r="JXG302" s="389"/>
      <c r="JXH302" s="224"/>
      <c r="JXI302" s="224"/>
      <c r="JXJ302" s="335"/>
      <c r="JXK302" s="335"/>
      <c r="JXL302" s="224"/>
      <c r="JXM302" s="389"/>
      <c r="JXN302" s="389"/>
      <c r="JXO302" s="333"/>
      <c r="JXP302" s="334"/>
      <c r="JXQ302" s="389"/>
      <c r="JXR302" s="224"/>
      <c r="JXS302" s="224"/>
      <c r="JXT302" s="335"/>
      <c r="JXU302" s="335"/>
      <c r="JXV302" s="224"/>
      <c r="JXW302" s="389"/>
      <c r="JXX302" s="389"/>
      <c r="JXY302" s="333"/>
      <c r="JXZ302" s="334"/>
      <c r="JYA302" s="389"/>
      <c r="JYB302" s="224"/>
      <c r="JYC302" s="224"/>
      <c r="JYD302" s="335"/>
      <c r="JYE302" s="335"/>
      <c r="JYF302" s="224"/>
      <c r="JYG302" s="389"/>
      <c r="JYH302" s="389"/>
      <c r="JYI302" s="333"/>
      <c r="JYJ302" s="334"/>
      <c r="JYK302" s="389"/>
      <c r="JYL302" s="224"/>
      <c r="JYM302" s="224"/>
      <c r="JYN302" s="335"/>
      <c r="JYO302" s="335"/>
      <c r="JYP302" s="224"/>
      <c r="JYQ302" s="389"/>
      <c r="JYR302" s="389"/>
      <c r="JYS302" s="333"/>
      <c r="JYT302" s="334"/>
      <c r="JYU302" s="389"/>
      <c r="JYV302" s="224"/>
      <c r="JYW302" s="224"/>
      <c r="JYX302" s="335"/>
      <c r="JYY302" s="335"/>
      <c r="JYZ302" s="224"/>
      <c r="JZA302" s="389"/>
      <c r="JZB302" s="389"/>
      <c r="JZC302" s="333"/>
      <c r="JZD302" s="334"/>
      <c r="JZE302" s="389"/>
      <c r="JZF302" s="224"/>
      <c r="JZG302" s="224"/>
      <c r="JZH302" s="335"/>
      <c r="JZI302" s="335"/>
      <c r="JZJ302" s="224"/>
      <c r="JZK302" s="389"/>
      <c r="JZL302" s="389"/>
      <c r="JZM302" s="333"/>
      <c r="JZN302" s="334"/>
      <c r="JZO302" s="389"/>
      <c r="JZP302" s="224"/>
      <c r="JZQ302" s="224"/>
      <c r="JZR302" s="335"/>
      <c r="JZS302" s="335"/>
      <c r="JZT302" s="224"/>
      <c r="JZU302" s="389"/>
      <c r="JZV302" s="389"/>
      <c r="JZW302" s="333"/>
      <c r="JZX302" s="334"/>
      <c r="JZY302" s="389"/>
      <c r="JZZ302" s="224"/>
      <c r="KAA302" s="224"/>
      <c r="KAB302" s="335"/>
      <c r="KAC302" s="335"/>
      <c r="KAD302" s="224"/>
      <c r="KAE302" s="389"/>
      <c r="KAF302" s="389"/>
      <c r="KAG302" s="333"/>
      <c r="KAH302" s="334"/>
      <c r="KAI302" s="389"/>
      <c r="KAJ302" s="224"/>
      <c r="KAK302" s="224"/>
      <c r="KAL302" s="335"/>
      <c r="KAM302" s="335"/>
      <c r="KAN302" s="224"/>
      <c r="KAO302" s="389"/>
      <c r="KAP302" s="389"/>
      <c r="KAQ302" s="333"/>
      <c r="KAR302" s="334"/>
      <c r="KAS302" s="389"/>
      <c r="KAT302" s="224"/>
      <c r="KAU302" s="224"/>
      <c r="KAV302" s="335"/>
      <c r="KAW302" s="335"/>
      <c r="KAX302" s="224"/>
      <c r="KAY302" s="389"/>
      <c r="KAZ302" s="389"/>
      <c r="KBA302" s="333"/>
      <c r="KBB302" s="334"/>
      <c r="KBC302" s="389"/>
      <c r="KBD302" s="224"/>
      <c r="KBE302" s="224"/>
      <c r="KBF302" s="335"/>
      <c r="KBG302" s="335"/>
      <c r="KBH302" s="224"/>
      <c r="KBI302" s="389"/>
      <c r="KBJ302" s="389"/>
      <c r="KBK302" s="333"/>
      <c r="KBL302" s="334"/>
      <c r="KBM302" s="389"/>
      <c r="KBN302" s="224"/>
      <c r="KBO302" s="224"/>
      <c r="KBP302" s="335"/>
      <c r="KBQ302" s="335"/>
      <c r="KBR302" s="224"/>
      <c r="KBS302" s="389"/>
      <c r="KBT302" s="389"/>
      <c r="KBU302" s="333"/>
      <c r="KBV302" s="334"/>
      <c r="KBW302" s="389"/>
      <c r="KBX302" s="224"/>
      <c r="KBY302" s="224"/>
      <c r="KBZ302" s="335"/>
      <c r="KCA302" s="335"/>
      <c r="KCB302" s="224"/>
      <c r="KCC302" s="389"/>
      <c r="KCD302" s="389"/>
      <c r="KCE302" s="333"/>
      <c r="KCF302" s="334"/>
      <c r="KCG302" s="389"/>
      <c r="KCH302" s="224"/>
      <c r="KCI302" s="224"/>
      <c r="KCJ302" s="335"/>
      <c r="KCK302" s="335"/>
      <c r="KCL302" s="224"/>
      <c r="KCM302" s="389"/>
      <c r="KCN302" s="389"/>
      <c r="KCO302" s="333"/>
      <c r="KCP302" s="334"/>
      <c r="KCQ302" s="389"/>
      <c r="KCR302" s="224"/>
      <c r="KCS302" s="224"/>
      <c r="KCT302" s="335"/>
      <c r="KCU302" s="335"/>
      <c r="KCV302" s="224"/>
      <c r="KCW302" s="389"/>
      <c r="KCX302" s="389"/>
      <c r="KCY302" s="333"/>
      <c r="KCZ302" s="334"/>
      <c r="KDA302" s="389"/>
      <c r="KDB302" s="224"/>
      <c r="KDC302" s="224"/>
      <c r="KDD302" s="335"/>
      <c r="KDE302" s="335"/>
      <c r="KDF302" s="224"/>
      <c r="KDG302" s="389"/>
      <c r="KDH302" s="389"/>
      <c r="KDI302" s="333"/>
      <c r="KDJ302" s="334"/>
      <c r="KDK302" s="389"/>
      <c r="KDL302" s="224"/>
      <c r="KDM302" s="224"/>
      <c r="KDN302" s="335"/>
      <c r="KDO302" s="335"/>
      <c r="KDP302" s="224"/>
      <c r="KDQ302" s="389"/>
      <c r="KDR302" s="389"/>
      <c r="KDS302" s="333"/>
      <c r="KDT302" s="334"/>
      <c r="KDU302" s="389"/>
      <c r="KDV302" s="224"/>
      <c r="KDW302" s="224"/>
      <c r="KDX302" s="335"/>
      <c r="KDY302" s="335"/>
      <c r="KDZ302" s="224"/>
      <c r="KEA302" s="389"/>
      <c r="KEB302" s="389"/>
      <c r="KEC302" s="333"/>
      <c r="KED302" s="334"/>
      <c r="KEE302" s="389"/>
      <c r="KEF302" s="224"/>
      <c r="KEG302" s="224"/>
      <c r="KEH302" s="335"/>
      <c r="KEI302" s="335"/>
      <c r="KEJ302" s="224"/>
      <c r="KEK302" s="389"/>
      <c r="KEL302" s="389"/>
      <c r="KEM302" s="333"/>
      <c r="KEN302" s="334"/>
      <c r="KEO302" s="389"/>
      <c r="KEP302" s="224"/>
      <c r="KEQ302" s="224"/>
      <c r="KER302" s="335"/>
      <c r="KES302" s="335"/>
      <c r="KET302" s="224"/>
      <c r="KEU302" s="389"/>
      <c r="KEV302" s="389"/>
      <c r="KEW302" s="333"/>
      <c r="KEX302" s="334"/>
      <c r="KEY302" s="389"/>
      <c r="KEZ302" s="224"/>
      <c r="KFA302" s="224"/>
      <c r="KFB302" s="335"/>
      <c r="KFC302" s="335"/>
      <c r="KFD302" s="224"/>
      <c r="KFE302" s="389"/>
      <c r="KFF302" s="389"/>
      <c r="KFG302" s="333"/>
      <c r="KFH302" s="334"/>
      <c r="KFI302" s="389"/>
      <c r="KFJ302" s="224"/>
      <c r="KFK302" s="224"/>
      <c r="KFL302" s="335"/>
      <c r="KFM302" s="335"/>
      <c r="KFN302" s="224"/>
      <c r="KFO302" s="389"/>
      <c r="KFP302" s="389"/>
      <c r="KFQ302" s="333"/>
      <c r="KFR302" s="334"/>
      <c r="KFS302" s="389"/>
      <c r="KFT302" s="224"/>
      <c r="KFU302" s="224"/>
      <c r="KFV302" s="335"/>
      <c r="KFW302" s="335"/>
      <c r="KFX302" s="224"/>
      <c r="KFY302" s="389"/>
      <c r="KFZ302" s="389"/>
      <c r="KGA302" s="333"/>
      <c r="KGB302" s="334"/>
      <c r="KGC302" s="389"/>
      <c r="KGD302" s="224"/>
      <c r="KGE302" s="224"/>
      <c r="KGF302" s="335"/>
      <c r="KGG302" s="335"/>
      <c r="KGH302" s="224"/>
      <c r="KGI302" s="389"/>
      <c r="KGJ302" s="389"/>
      <c r="KGK302" s="333"/>
      <c r="KGL302" s="334"/>
      <c r="KGM302" s="389"/>
      <c r="KGN302" s="224"/>
      <c r="KGO302" s="224"/>
      <c r="KGP302" s="335"/>
      <c r="KGQ302" s="335"/>
      <c r="KGR302" s="224"/>
      <c r="KGS302" s="389"/>
      <c r="KGT302" s="389"/>
      <c r="KGU302" s="333"/>
      <c r="KGV302" s="334"/>
      <c r="KGW302" s="389"/>
      <c r="KGX302" s="224"/>
      <c r="KGY302" s="224"/>
      <c r="KGZ302" s="335"/>
      <c r="KHA302" s="335"/>
      <c r="KHB302" s="224"/>
      <c r="KHC302" s="389"/>
      <c r="KHD302" s="389"/>
      <c r="KHE302" s="333"/>
      <c r="KHF302" s="334"/>
      <c r="KHG302" s="389"/>
      <c r="KHH302" s="224"/>
      <c r="KHI302" s="224"/>
      <c r="KHJ302" s="335"/>
      <c r="KHK302" s="335"/>
      <c r="KHL302" s="224"/>
      <c r="KHM302" s="389"/>
      <c r="KHN302" s="389"/>
      <c r="KHO302" s="333"/>
      <c r="KHP302" s="334"/>
      <c r="KHQ302" s="389"/>
      <c r="KHR302" s="224"/>
      <c r="KHS302" s="224"/>
      <c r="KHT302" s="335"/>
      <c r="KHU302" s="335"/>
      <c r="KHV302" s="224"/>
      <c r="KHW302" s="389"/>
      <c r="KHX302" s="389"/>
      <c r="KHY302" s="333"/>
      <c r="KHZ302" s="334"/>
      <c r="KIA302" s="389"/>
      <c r="KIB302" s="224"/>
      <c r="KIC302" s="224"/>
      <c r="KID302" s="335"/>
      <c r="KIE302" s="335"/>
      <c r="KIF302" s="224"/>
      <c r="KIG302" s="389"/>
      <c r="KIH302" s="389"/>
      <c r="KII302" s="333"/>
      <c r="KIJ302" s="334"/>
      <c r="KIK302" s="389"/>
      <c r="KIL302" s="224"/>
      <c r="KIM302" s="224"/>
      <c r="KIN302" s="335"/>
      <c r="KIO302" s="335"/>
      <c r="KIP302" s="224"/>
      <c r="KIQ302" s="389"/>
      <c r="KIR302" s="389"/>
      <c r="KIS302" s="333"/>
      <c r="KIT302" s="334"/>
      <c r="KIU302" s="389"/>
      <c r="KIV302" s="224"/>
      <c r="KIW302" s="224"/>
      <c r="KIX302" s="335"/>
      <c r="KIY302" s="335"/>
      <c r="KIZ302" s="224"/>
      <c r="KJA302" s="389"/>
      <c r="KJB302" s="389"/>
      <c r="KJC302" s="333"/>
      <c r="KJD302" s="334"/>
      <c r="KJE302" s="389"/>
      <c r="KJF302" s="224"/>
      <c r="KJG302" s="224"/>
      <c r="KJH302" s="335"/>
      <c r="KJI302" s="335"/>
      <c r="KJJ302" s="224"/>
      <c r="KJK302" s="389"/>
      <c r="KJL302" s="389"/>
      <c r="KJM302" s="333"/>
      <c r="KJN302" s="334"/>
      <c r="KJO302" s="389"/>
      <c r="KJP302" s="224"/>
      <c r="KJQ302" s="224"/>
      <c r="KJR302" s="335"/>
      <c r="KJS302" s="335"/>
      <c r="KJT302" s="224"/>
      <c r="KJU302" s="389"/>
      <c r="KJV302" s="389"/>
      <c r="KJW302" s="333"/>
      <c r="KJX302" s="334"/>
      <c r="KJY302" s="389"/>
      <c r="KJZ302" s="224"/>
      <c r="KKA302" s="224"/>
      <c r="KKB302" s="335"/>
      <c r="KKC302" s="335"/>
      <c r="KKD302" s="224"/>
      <c r="KKE302" s="389"/>
      <c r="KKF302" s="389"/>
      <c r="KKG302" s="333"/>
      <c r="KKH302" s="334"/>
      <c r="KKI302" s="389"/>
      <c r="KKJ302" s="224"/>
      <c r="KKK302" s="224"/>
      <c r="KKL302" s="335"/>
      <c r="KKM302" s="335"/>
      <c r="KKN302" s="224"/>
      <c r="KKO302" s="389"/>
      <c r="KKP302" s="389"/>
      <c r="KKQ302" s="333"/>
      <c r="KKR302" s="334"/>
      <c r="KKS302" s="389"/>
      <c r="KKT302" s="224"/>
      <c r="KKU302" s="224"/>
      <c r="KKV302" s="335"/>
      <c r="KKW302" s="335"/>
      <c r="KKX302" s="224"/>
      <c r="KKY302" s="389"/>
      <c r="KKZ302" s="389"/>
      <c r="KLA302" s="333"/>
      <c r="KLB302" s="334"/>
      <c r="KLC302" s="389"/>
      <c r="KLD302" s="224"/>
      <c r="KLE302" s="224"/>
      <c r="KLF302" s="335"/>
      <c r="KLG302" s="335"/>
      <c r="KLH302" s="224"/>
      <c r="KLI302" s="389"/>
      <c r="KLJ302" s="389"/>
      <c r="KLK302" s="333"/>
      <c r="KLL302" s="334"/>
      <c r="KLM302" s="389"/>
      <c r="KLN302" s="224"/>
      <c r="KLO302" s="224"/>
      <c r="KLP302" s="335"/>
      <c r="KLQ302" s="335"/>
      <c r="KLR302" s="224"/>
      <c r="KLS302" s="389"/>
      <c r="KLT302" s="389"/>
      <c r="KLU302" s="333"/>
      <c r="KLV302" s="334"/>
      <c r="KLW302" s="389"/>
      <c r="KLX302" s="224"/>
      <c r="KLY302" s="224"/>
      <c r="KLZ302" s="335"/>
      <c r="KMA302" s="335"/>
      <c r="KMB302" s="224"/>
      <c r="KMC302" s="389"/>
      <c r="KMD302" s="389"/>
      <c r="KME302" s="333"/>
      <c r="KMF302" s="334"/>
      <c r="KMG302" s="389"/>
      <c r="KMH302" s="224"/>
      <c r="KMI302" s="224"/>
      <c r="KMJ302" s="335"/>
      <c r="KMK302" s="335"/>
      <c r="KML302" s="224"/>
      <c r="KMM302" s="389"/>
      <c r="KMN302" s="389"/>
      <c r="KMO302" s="333"/>
      <c r="KMP302" s="334"/>
      <c r="KMQ302" s="389"/>
      <c r="KMR302" s="224"/>
      <c r="KMS302" s="224"/>
      <c r="KMT302" s="335"/>
      <c r="KMU302" s="335"/>
      <c r="KMV302" s="224"/>
      <c r="KMW302" s="389"/>
      <c r="KMX302" s="389"/>
      <c r="KMY302" s="333"/>
      <c r="KMZ302" s="334"/>
      <c r="KNA302" s="389"/>
      <c r="KNB302" s="224"/>
      <c r="KNC302" s="224"/>
      <c r="KND302" s="335"/>
      <c r="KNE302" s="335"/>
      <c r="KNF302" s="224"/>
      <c r="KNG302" s="389"/>
      <c r="KNH302" s="389"/>
      <c r="KNI302" s="333"/>
      <c r="KNJ302" s="334"/>
      <c r="KNK302" s="389"/>
      <c r="KNL302" s="224"/>
      <c r="KNM302" s="224"/>
      <c r="KNN302" s="335"/>
      <c r="KNO302" s="335"/>
      <c r="KNP302" s="224"/>
      <c r="KNQ302" s="389"/>
      <c r="KNR302" s="389"/>
      <c r="KNS302" s="333"/>
      <c r="KNT302" s="334"/>
      <c r="KNU302" s="389"/>
      <c r="KNV302" s="224"/>
      <c r="KNW302" s="224"/>
      <c r="KNX302" s="335"/>
      <c r="KNY302" s="335"/>
      <c r="KNZ302" s="224"/>
      <c r="KOA302" s="389"/>
      <c r="KOB302" s="389"/>
      <c r="KOC302" s="333"/>
      <c r="KOD302" s="334"/>
      <c r="KOE302" s="389"/>
      <c r="KOF302" s="224"/>
      <c r="KOG302" s="224"/>
      <c r="KOH302" s="335"/>
      <c r="KOI302" s="335"/>
      <c r="KOJ302" s="224"/>
      <c r="KOK302" s="389"/>
      <c r="KOL302" s="389"/>
      <c r="KOM302" s="333"/>
      <c r="KON302" s="334"/>
      <c r="KOO302" s="389"/>
      <c r="KOP302" s="224"/>
      <c r="KOQ302" s="224"/>
      <c r="KOR302" s="335"/>
      <c r="KOS302" s="335"/>
      <c r="KOT302" s="224"/>
      <c r="KOU302" s="389"/>
      <c r="KOV302" s="389"/>
      <c r="KOW302" s="333"/>
      <c r="KOX302" s="334"/>
      <c r="KOY302" s="389"/>
      <c r="KOZ302" s="224"/>
      <c r="KPA302" s="224"/>
      <c r="KPB302" s="335"/>
      <c r="KPC302" s="335"/>
      <c r="KPD302" s="224"/>
      <c r="KPE302" s="389"/>
      <c r="KPF302" s="389"/>
      <c r="KPG302" s="333"/>
      <c r="KPH302" s="334"/>
      <c r="KPI302" s="389"/>
      <c r="KPJ302" s="224"/>
      <c r="KPK302" s="224"/>
      <c r="KPL302" s="335"/>
      <c r="KPM302" s="335"/>
      <c r="KPN302" s="224"/>
      <c r="KPO302" s="389"/>
      <c r="KPP302" s="389"/>
      <c r="KPQ302" s="333"/>
      <c r="KPR302" s="334"/>
      <c r="KPS302" s="389"/>
      <c r="KPT302" s="224"/>
      <c r="KPU302" s="224"/>
      <c r="KPV302" s="335"/>
      <c r="KPW302" s="335"/>
      <c r="KPX302" s="224"/>
      <c r="KPY302" s="389"/>
      <c r="KPZ302" s="389"/>
      <c r="KQA302" s="333"/>
      <c r="KQB302" s="334"/>
      <c r="KQC302" s="389"/>
      <c r="KQD302" s="224"/>
      <c r="KQE302" s="224"/>
      <c r="KQF302" s="335"/>
      <c r="KQG302" s="335"/>
      <c r="KQH302" s="224"/>
      <c r="KQI302" s="389"/>
      <c r="KQJ302" s="389"/>
      <c r="KQK302" s="333"/>
      <c r="KQL302" s="334"/>
      <c r="KQM302" s="389"/>
      <c r="KQN302" s="224"/>
      <c r="KQO302" s="224"/>
      <c r="KQP302" s="335"/>
      <c r="KQQ302" s="335"/>
      <c r="KQR302" s="224"/>
      <c r="KQS302" s="389"/>
      <c r="KQT302" s="389"/>
      <c r="KQU302" s="333"/>
      <c r="KQV302" s="334"/>
      <c r="KQW302" s="389"/>
      <c r="KQX302" s="224"/>
      <c r="KQY302" s="224"/>
      <c r="KQZ302" s="335"/>
      <c r="KRA302" s="335"/>
      <c r="KRB302" s="224"/>
      <c r="KRC302" s="389"/>
      <c r="KRD302" s="389"/>
      <c r="KRE302" s="333"/>
      <c r="KRF302" s="334"/>
      <c r="KRG302" s="389"/>
      <c r="KRH302" s="224"/>
      <c r="KRI302" s="224"/>
      <c r="KRJ302" s="335"/>
      <c r="KRK302" s="335"/>
      <c r="KRL302" s="224"/>
      <c r="KRM302" s="389"/>
      <c r="KRN302" s="389"/>
      <c r="KRO302" s="333"/>
      <c r="KRP302" s="334"/>
      <c r="KRQ302" s="389"/>
      <c r="KRR302" s="224"/>
      <c r="KRS302" s="224"/>
      <c r="KRT302" s="335"/>
      <c r="KRU302" s="335"/>
      <c r="KRV302" s="224"/>
      <c r="KRW302" s="389"/>
      <c r="KRX302" s="389"/>
      <c r="KRY302" s="333"/>
      <c r="KRZ302" s="334"/>
      <c r="KSA302" s="389"/>
      <c r="KSB302" s="224"/>
      <c r="KSC302" s="224"/>
      <c r="KSD302" s="335"/>
      <c r="KSE302" s="335"/>
      <c r="KSF302" s="224"/>
      <c r="KSG302" s="389"/>
      <c r="KSH302" s="389"/>
      <c r="KSI302" s="333"/>
      <c r="KSJ302" s="334"/>
      <c r="KSK302" s="389"/>
      <c r="KSL302" s="224"/>
      <c r="KSM302" s="224"/>
      <c r="KSN302" s="335"/>
      <c r="KSO302" s="335"/>
      <c r="KSP302" s="224"/>
      <c r="KSQ302" s="389"/>
      <c r="KSR302" s="389"/>
      <c r="KSS302" s="333"/>
      <c r="KST302" s="334"/>
      <c r="KSU302" s="389"/>
      <c r="KSV302" s="224"/>
      <c r="KSW302" s="224"/>
      <c r="KSX302" s="335"/>
      <c r="KSY302" s="335"/>
      <c r="KSZ302" s="224"/>
      <c r="KTA302" s="389"/>
      <c r="KTB302" s="389"/>
      <c r="KTC302" s="333"/>
      <c r="KTD302" s="334"/>
      <c r="KTE302" s="389"/>
      <c r="KTF302" s="224"/>
      <c r="KTG302" s="224"/>
      <c r="KTH302" s="335"/>
      <c r="KTI302" s="335"/>
      <c r="KTJ302" s="224"/>
      <c r="KTK302" s="389"/>
      <c r="KTL302" s="389"/>
      <c r="KTM302" s="333"/>
      <c r="KTN302" s="334"/>
      <c r="KTO302" s="389"/>
      <c r="KTP302" s="224"/>
      <c r="KTQ302" s="224"/>
      <c r="KTR302" s="335"/>
      <c r="KTS302" s="335"/>
      <c r="KTT302" s="224"/>
      <c r="KTU302" s="389"/>
      <c r="KTV302" s="389"/>
      <c r="KTW302" s="333"/>
      <c r="KTX302" s="334"/>
      <c r="KTY302" s="389"/>
      <c r="KTZ302" s="224"/>
      <c r="KUA302" s="224"/>
      <c r="KUB302" s="335"/>
      <c r="KUC302" s="335"/>
      <c r="KUD302" s="224"/>
      <c r="KUE302" s="389"/>
      <c r="KUF302" s="389"/>
      <c r="KUG302" s="333"/>
      <c r="KUH302" s="334"/>
      <c r="KUI302" s="389"/>
      <c r="KUJ302" s="224"/>
      <c r="KUK302" s="224"/>
      <c r="KUL302" s="335"/>
      <c r="KUM302" s="335"/>
      <c r="KUN302" s="224"/>
      <c r="KUO302" s="389"/>
      <c r="KUP302" s="389"/>
      <c r="KUQ302" s="333"/>
      <c r="KUR302" s="334"/>
      <c r="KUS302" s="389"/>
      <c r="KUT302" s="224"/>
      <c r="KUU302" s="224"/>
      <c r="KUV302" s="335"/>
      <c r="KUW302" s="335"/>
      <c r="KUX302" s="224"/>
      <c r="KUY302" s="389"/>
      <c r="KUZ302" s="389"/>
      <c r="KVA302" s="333"/>
      <c r="KVB302" s="334"/>
      <c r="KVC302" s="389"/>
      <c r="KVD302" s="224"/>
      <c r="KVE302" s="224"/>
      <c r="KVF302" s="335"/>
      <c r="KVG302" s="335"/>
      <c r="KVH302" s="224"/>
      <c r="KVI302" s="389"/>
      <c r="KVJ302" s="389"/>
      <c r="KVK302" s="333"/>
      <c r="KVL302" s="334"/>
      <c r="KVM302" s="389"/>
      <c r="KVN302" s="224"/>
      <c r="KVO302" s="224"/>
      <c r="KVP302" s="335"/>
      <c r="KVQ302" s="335"/>
      <c r="KVR302" s="224"/>
      <c r="KVS302" s="389"/>
      <c r="KVT302" s="389"/>
      <c r="KVU302" s="333"/>
      <c r="KVV302" s="334"/>
      <c r="KVW302" s="389"/>
      <c r="KVX302" s="224"/>
      <c r="KVY302" s="224"/>
      <c r="KVZ302" s="335"/>
      <c r="KWA302" s="335"/>
      <c r="KWB302" s="224"/>
      <c r="KWC302" s="389"/>
      <c r="KWD302" s="389"/>
      <c r="KWE302" s="333"/>
      <c r="KWF302" s="334"/>
      <c r="KWG302" s="389"/>
      <c r="KWH302" s="224"/>
      <c r="KWI302" s="224"/>
      <c r="KWJ302" s="335"/>
      <c r="KWK302" s="335"/>
      <c r="KWL302" s="224"/>
      <c r="KWM302" s="389"/>
      <c r="KWN302" s="389"/>
      <c r="KWO302" s="333"/>
      <c r="KWP302" s="334"/>
      <c r="KWQ302" s="389"/>
      <c r="KWR302" s="224"/>
      <c r="KWS302" s="224"/>
      <c r="KWT302" s="335"/>
      <c r="KWU302" s="335"/>
      <c r="KWV302" s="224"/>
      <c r="KWW302" s="389"/>
      <c r="KWX302" s="389"/>
      <c r="KWY302" s="333"/>
      <c r="KWZ302" s="334"/>
      <c r="KXA302" s="389"/>
      <c r="KXB302" s="224"/>
      <c r="KXC302" s="224"/>
      <c r="KXD302" s="335"/>
      <c r="KXE302" s="335"/>
      <c r="KXF302" s="224"/>
      <c r="KXG302" s="389"/>
      <c r="KXH302" s="389"/>
      <c r="KXI302" s="333"/>
      <c r="KXJ302" s="334"/>
      <c r="KXK302" s="389"/>
      <c r="KXL302" s="224"/>
      <c r="KXM302" s="224"/>
      <c r="KXN302" s="335"/>
      <c r="KXO302" s="335"/>
      <c r="KXP302" s="224"/>
      <c r="KXQ302" s="389"/>
      <c r="KXR302" s="389"/>
      <c r="KXS302" s="333"/>
      <c r="KXT302" s="334"/>
      <c r="KXU302" s="389"/>
      <c r="KXV302" s="224"/>
      <c r="KXW302" s="224"/>
      <c r="KXX302" s="335"/>
      <c r="KXY302" s="335"/>
      <c r="KXZ302" s="224"/>
      <c r="KYA302" s="389"/>
      <c r="KYB302" s="389"/>
      <c r="KYC302" s="333"/>
      <c r="KYD302" s="334"/>
      <c r="KYE302" s="389"/>
      <c r="KYF302" s="224"/>
      <c r="KYG302" s="224"/>
      <c r="KYH302" s="335"/>
      <c r="KYI302" s="335"/>
      <c r="KYJ302" s="224"/>
      <c r="KYK302" s="389"/>
      <c r="KYL302" s="389"/>
      <c r="KYM302" s="333"/>
      <c r="KYN302" s="334"/>
      <c r="KYO302" s="389"/>
      <c r="KYP302" s="224"/>
      <c r="KYQ302" s="224"/>
      <c r="KYR302" s="335"/>
      <c r="KYS302" s="335"/>
      <c r="KYT302" s="224"/>
      <c r="KYU302" s="389"/>
      <c r="KYV302" s="389"/>
      <c r="KYW302" s="333"/>
      <c r="KYX302" s="334"/>
      <c r="KYY302" s="389"/>
      <c r="KYZ302" s="224"/>
      <c r="KZA302" s="224"/>
      <c r="KZB302" s="335"/>
      <c r="KZC302" s="335"/>
      <c r="KZD302" s="224"/>
      <c r="KZE302" s="389"/>
      <c r="KZF302" s="389"/>
      <c r="KZG302" s="333"/>
      <c r="KZH302" s="334"/>
      <c r="KZI302" s="389"/>
      <c r="KZJ302" s="224"/>
      <c r="KZK302" s="224"/>
      <c r="KZL302" s="335"/>
      <c r="KZM302" s="335"/>
      <c r="KZN302" s="224"/>
      <c r="KZO302" s="389"/>
      <c r="KZP302" s="389"/>
      <c r="KZQ302" s="333"/>
      <c r="KZR302" s="334"/>
      <c r="KZS302" s="389"/>
      <c r="KZT302" s="224"/>
      <c r="KZU302" s="224"/>
      <c r="KZV302" s="335"/>
      <c r="KZW302" s="335"/>
      <c r="KZX302" s="224"/>
      <c r="KZY302" s="389"/>
      <c r="KZZ302" s="389"/>
      <c r="LAA302" s="333"/>
      <c r="LAB302" s="334"/>
      <c r="LAC302" s="389"/>
      <c r="LAD302" s="224"/>
      <c r="LAE302" s="224"/>
      <c r="LAF302" s="335"/>
      <c r="LAG302" s="335"/>
      <c r="LAH302" s="224"/>
      <c r="LAI302" s="389"/>
      <c r="LAJ302" s="389"/>
      <c r="LAK302" s="333"/>
      <c r="LAL302" s="334"/>
      <c r="LAM302" s="389"/>
      <c r="LAN302" s="224"/>
      <c r="LAO302" s="224"/>
      <c r="LAP302" s="335"/>
      <c r="LAQ302" s="335"/>
      <c r="LAR302" s="224"/>
      <c r="LAS302" s="389"/>
      <c r="LAT302" s="389"/>
      <c r="LAU302" s="333"/>
      <c r="LAV302" s="334"/>
      <c r="LAW302" s="389"/>
      <c r="LAX302" s="224"/>
      <c r="LAY302" s="224"/>
      <c r="LAZ302" s="335"/>
      <c r="LBA302" s="335"/>
      <c r="LBB302" s="224"/>
      <c r="LBC302" s="389"/>
      <c r="LBD302" s="389"/>
      <c r="LBE302" s="333"/>
      <c r="LBF302" s="334"/>
      <c r="LBG302" s="389"/>
      <c r="LBH302" s="224"/>
      <c r="LBI302" s="224"/>
      <c r="LBJ302" s="335"/>
      <c r="LBK302" s="335"/>
      <c r="LBL302" s="224"/>
      <c r="LBM302" s="389"/>
      <c r="LBN302" s="389"/>
      <c r="LBO302" s="333"/>
      <c r="LBP302" s="334"/>
      <c r="LBQ302" s="389"/>
      <c r="LBR302" s="224"/>
      <c r="LBS302" s="224"/>
      <c r="LBT302" s="335"/>
      <c r="LBU302" s="335"/>
      <c r="LBV302" s="224"/>
      <c r="LBW302" s="389"/>
      <c r="LBX302" s="389"/>
      <c r="LBY302" s="333"/>
      <c r="LBZ302" s="334"/>
      <c r="LCA302" s="389"/>
      <c r="LCB302" s="224"/>
      <c r="LCC302" s="224"/>
      <c r="LCD302" s="335"/>
      <c r="LCE302" s="335"/>
      <c r="LCF302" s="224"/>
      <c r="LCG302" s="389"/>
      <c r="LCH302" s="389"/>
      <c r="LCI302" s="333"/>
      <c r="LCJ302" s="334"/>
      <c r="LCK302" s="389"/>
      <c r="LCL302" s="224"/>
      <c r="LCM302" s="224"/>
      <c r="LCN302" s="335"/>
      <c r="LCO302" s="335"/>
      <c r="LCP302" s="224"/>
      <c r="LCQ302" s="389"/>
      <c r="LCR302" s="389"/>
      <c r="LCS302" s="333"/>
      <c r="LCT302" s="334"/>
      <c r="LCU302" s="389"/>
      <c r="LCV302" s="224"/>
      <c r="LCW302" s="224"/>
      <c r="LCX302" s="335"/>
      <c r="LCY302" s="335"/>
      <c r="LCZ302" s="224"/>
      <c r="LDA302" s="389"/>
      <c r="LDB302" s="389"/>
      <c r="LDC302" s="333"/>
      <c r="LDD302" s="334"/>
      <c r="LDE302" s="389"/>
      <c r="LDF302" s="224"/>
      <c r="LDG302" s="224"/>
      <c r="LDH302" s="335"/>
      <c r="LDI302" s="335"/>
      <c r="LDJ302" s="224"/>
      <c r="LDK302" s="389"/>
      <c r="LDL302" s="389"/>
      <c r="LDM302" s="333"/>
      <c r="LDN302" s="334"/>
      <c r="LDO302" s="389"/>
      <c r="LDP302" s="224"/>
      <c r="LDQ302" s="224"/>
      <c r="LDR302" s="335"/>
      <c r="LDS302" s="335"/>
      <c r="LDT302" s="224"/>
      <c r="LDU302" s="389"/>
      <c r="LDV302" s="389"/>
      <c r="LDW302" s="333"/>
      <c r="LDX302" s="334"/>
      <c r="LDY302" s="389"/>
      <c r="LDZ302" s="224"/>
      <c r="LEA302" s="224"/>
      <c r="LEB302" s="335"/>
      <c r="LEC302" s="335"/>
      <c r="LED302" s="224"/>
      <c r="LEE302" s="389"/>
      <c r="LEF302" s="389"/>
      <c r="LEG302" s="333"/>
      <c r="LEH302" s="334"/>
      <c r="LEI302" s="389"/>
      <c r="LEJ302" s="224"/>
      <c r="LEK302" s="224"/>
      <c r="LEL302" s="335"/>
      <c r="LEM302" s="335"/>
      <c r="LEN302" s="224"/>
      <c r="LEO302" s="389"/>
      <c r="LEP302" s="389"/>
      <c r="LEQ302" s="333"/>
      <c r="LER302" s="334"/>
      <c r="LES302" s="389"/>
      <c r="LET302" s="224"/>
      <c r="LEU302" s="224"/>
      <c r="LEV302" s="335"/>
      <c r="LEW302" s="335"/>
      <c r="LEX302" s="224"/>
      <c r="LEY302" s="389"/>
      <c r="LEZ302" s="389"/>
      <c r="LFA302" s="333"/>
      <c r="LFB302" s="334"/>
      <c r="LFC302" s="389"/>
      <c r="LFD302" s="224"/>
      <c r="LFE302" s="224"/>
      <c r="LFF302" s="335"/>
      <c r="LFG302" s="335"/>
      <c r="LFH302" s="224"/>
      <c r="LFI302" s="389"/>
      <c r="LFJ302" s="389"/>
      <c r="LFK302" s="333"/>
      <c r="LFL302" s="334"/>
      <c r="LFM302" s="389"/>
      <c r="LFN302" s="224"/>
      <c r="LFO302" s="224"/>
      <c r="LFP302" s="335"/>
      <c r="LFQ302" s="335"/>
      <c r="LFR302" s="224"/>
      <c r="LFS302" s="389"/>
      <c r="LFT302" s="389"/>
      <c r="LFU302" s="333"/>
      <c r="LFV302" s="334"/>
      <c r="LFW302" s="389"/>
      <c r="LFX302" s="224"/>
      <c r="LFY302" s="224"/>
      <c r="LFZ302" s="335"/>
      <c r="LGA302" s="335"/>
      <c r="LGB302" s="224"/>
      <c r="LGC302" s="389"/>
      <c r="LGD302" s="389"/>
      <c r="LGE302" s="333"/>
      <c r="LGF302" s="334"/>
      <c r="LGG302" s="389"/>
      <c r="LGH302" s="224"/>
      <c r="LGI302" s="224"/>
      <c r="LGJ302" s="335"/>
      <c r="LGK302" s="335"/>
      <c r="LGL302" s="224"/>
      <c r="LGM302" s="389"/>
      <c r="LGN302" s="389"/>
      <c r="LGO302" s="333"/>
      <c r="LGP302" s="334"/>
      <c r="LGQ302" s="389"/>
      <c r="LGR302" s="224"/>
      <c r="LGS302" s="224"/>
      <c r="LGT302" s="335"/>
      <c r="LGU302" s="335"/>
      <c r="LGV302" s="224"/>
      <c r="LGW302" s="389"/>
      <c r="LGX302" s="389"/>
      <c r="LGY302" s="333"/>
      <c r="LGZ302" s="334"/>
      <c r="LHA302" s="389"/>
      <c r="LHB302" s="224"/>
      <c r="LHC302" s="224"/>
      <c r="LHD302" s="335"/>
      <c r="LHE302" s="335"/>
      <c r="LHF302" s="224"/>
      <c r="LHG302" s="389"/>
      <c r="LHH302" s="389"/>
      <c r="LHI302" s="333"/>
      <c r="LHJ302" s="334"/>
      <c r="LHK302" s="389"/>
      <c r="LHL302" s="224"/>
      <c r="LHM302" s="224"/>
      <c r="LHN302" s="335"/>
      <c r="LHO302" s="335"/>
      <c r="LHP302" s="224"/>
      <c r="LHQ302" s="389"/>
      <c r="LHR302" s="389"/>
      <c r="LHS302" s="333"/>
      <c r="LHT302" s="334"/>
      <c r="LHU302" s="389"/>
      <c r="LHV302" s="224"/>
      <c r="LHW302" s="224"/>
      <c r="LHX302" s="335"/>
      <c r="LHY302" s="335"/>
      <c r="LHZ302" s="224"/>
      <c r="LIA302" s="389"/>
      <c r="LIB302" s="389"/>
      <c r="LIC302" s="333"/>
      <c r="LID302" s="334"/>
      <c r="LIE302" s="389"/>
      <c r="LIF302" s="224"/>
      <c r="LIG302" s="224"/>
      <c r="LIH302" s="335"/>
      <c r="LII302" s="335"/>
      <c r="LIJ302" s="224"/>
      <c r="LIK302" s="389"/>
      <c r="LIL302" s="389"/>
      <c r="LIM302" s="333"/>
      <c r="LIN302" s="334"/>
      <c r="LIO302" s="389"/>
      <c r="LIP302" s="224"/>
      <c r="LIQ302" s="224"/>
      <c r="LIR302" s="335"/>
      <c r="LIS302" s="335"/>
      <c r="LIT302" s="224"/>
      <c r="LIU302" s="389"/>
      <c r="LIV302" s="389"/>
      <c r="LIW302" s="333"/>
      <c r="LIX302" s="334"/>
      <c r="LIY302" s="389"/>
      <c r="LIZ302" s="224"/>
      <c r="LJA302" s="224"/>
      <c r="LJB302" s="335"/>
      <c r="LJC302" s="335"/>
      <c r="LJD302" s="224"/>
      <c r="LJE302" s="389"/>
      <c r="LJF302" s="389"/>
      <c r="LJG302" s="333"/>
      <c r="LJH302" s="334"/>
      <c r="LJI302" s="389"/>
      <c r="LJJ302" s="224"/>
      <c r="LJK302" s="224"/>
      <c r="LJL302" s="335"/>
      <c r="LJM302" s="335"/>
      <c r="LJN302" s="224"/>
      <c r="LJO302" s="389"/>
      <c r="LJP302" s="389"/>
      <c r="LJQ302" s="333"/>
      <c r="LJR302" s="334"/>
      <c r="LJS302" s="389"/>
      <c r="LJT302" s="224"/>
      <c r="LJU302" s="224"/>
      <c r="LJV302" s="335"/>
      <c r="LJW302" s="335"/>
      <c r="LJX302" s="224"/>
      <c r="LJY302" s="389"/>
      <c r="LJZ302" s="389"/>
      <c r="LKA302" s="333"/>
      <c r="LKB302" s="334"/>
      <c r="LKC302" s="389"/>
      <c r="LKD302" s="224"/>
      <c r="LKE302" s="224"/>
      <c r="LKF302" s="335"/>
      <c r="LKG302" s="335"/>
      <c r="LKH302" s="224"/>
      <c r="LKI302" s="389"/>
      <c r="LKJ302" s="389"/>
      <c r="LKK302" s="333"/>
      <c r="LKL302" s="334"/>
      <c r="LKM302" s="389"/>
      <c r="LKN302" s="224"/>
      <c r="LKO302" s="224"/>
      <c r="LKP302" s="335"/>
      <c r="LKQ302" s="335"/>
      <c r="LKR302" s="224"/>
      <c r="LKS302" s="389"/>
      <c r="LKT302" s="389"/>
      <c r="LKU302" s="333"/>
      <c r="LKV302" s="334"/>
      <c r="LKW302" s="389"/>
      <c r="LKX302" s="224"/>
      <c r="LKY302" s="224"/>
      <c r="LKZ302" s="335"/>
      <c r="LLA302" s="335"/>
      <c r="LLB302" s="224"/>
      <c r="LLC302" s="389"/>
      <c r="LLD302" s="389"/>
      <c r="LLE302" s="333"/>
      <c r="LLF302" s="334"/>
      <c r="LLG302" s="389"/>
      <c r="LLH302" s="224"/>
      <c r="LLI302" s="224"/>
      <c r="LLJ302" s="335"/>
      <c r="LLK302" s="335"/>
      <c r="LLL302" s="224"/>
      <c r="LLM302" s="389"/>
      <c r="LLN302" s="389"/>
      <c r="LLO302" s="333"/>
      <c r="LLP302" s="334"/>
      <c r="LLQ302" s="389"/>
      <c r="LLR302" s="224"/>
      <c r="LLS302" s="224"/>
      <c r="LLT302" s="335"/>
      <c r="LLU302" s="335"/>
      <c r="LLV302" s="224"/>
      <c r="LLW302" s="389"/>
      <c r="LLX302" s="389"/>
      <c r="LLY302" s="333"/>
      <c r="LLZ302" s="334"/>
      <c r="LMA302" s="389"/>
      <c r="LMB302" s="224"/>
      <c r="LMC302" s="224"/>
      <c r="LMD302" s="335"/>
      <c r="LME302" s="335"/>
      <c r="LMF302" s="224"/>
      <c r="LMG302" s="389"/>
      <c r="LMH302" s="389"/>
      <c r="LMI302" s="333"/>
      <c r="LMJ302" s="334"/>
      <c r="LMK302" s="389"/>
      <c r="LML302" s="224"/>
      <c r="LMM302" s="224"/>
      <c r="LMN302" s="335"/>
      <c r="LMO302" s="335"/>
      <c r="LMP302" s="224"/>
      <c r="LMQ302" s="389"/>
      <c r="LMR302" s="389"/>
      <c r="LMS302" s="333"/>
      <c r="LMT302" s="334"/>
      <c r="LMU302" s="389"/>
      <c r="LMV302" s="224"/>
      <c r="LMW302" s="224"/>
      <c r="LMX302" s="335"/>
      <c r="LMY302" s="335"/>
      <c r="LMZ302" s="224"/>
      <c r="LNA302" s="389"/>
      <c r="LNB302" s="389"/>
      <c r="LNC302" s="333"/>
      <c r="LND302" s="334"/>
      <c r="LNE302" s="389"/>
      <c r="LNF302" s="224"/>
      <c r="LNG302" s="224"/>
      <c r="LNH302" s="335"/>
      <c r="LNI302" s="335"/>
      <c r="LNJ302" s="224"/>
      <c r="LNK302" s="389"/>
      <c r="LNL302" s="389"/>
      <c r="LNM302" s="333"/>
      <c r="LNN302" s="334"/>
      <c r="LNO302" s="389"/>
      <c r="LNP302" s="224"/>
      <c r="LNQ302" s="224"/>
      <c r="LNR302" s="335"/>
      <c r="LNS302" s="335"/>
      <c r="LNT302" s="224"/>
      <c r="LNU302" s="389"/>
      <c r="LNV302" s="389"/>
      <c r="LNW302" s="333"/>
      <c r="LNX302" s="334"/>
      <c r="LNY302" s="389"/>
      <c r="LNZ302" s="224"/>
      <c r="LOA302" s="224"/>
      <c r="LOB302" s="335"/>
      <c r="LOC302" s="335"/>
      <c r="LOD302" s="224"/>
      <c r="LOE302" s="389"/>
      <c r="LOF302" s="389"/>
      <c r="LOG302" s="333"/>
      <c r="LOH302" s="334"/>
      <c r="LOI302" s="389"/>
      <c r="LOJ302" s="224"/>
      <c r="LOK302" s="224"/>
      <c r="LOL302" s="335"/>
      <c r="LOM302" s="335"/>
      <c r="LON302" s="224"/>
      <c r="LOO302" s="389"/>
      <c r="LOP302" s="389"/>
      <c r="LOQ302" s="333"/>
      <c r="LOR302" s="334"/>
      <c r="LOS302" s="389"/>
      <c r="LOT302" s="224"/>
      <c r="LOU302" s="224"/>
      <c r="LOV302" s="335"/>
      <c r="LOW302" s="335"/>
      <c r="LOX302" s="224"/>
      <c r="LOY302" s="389"/>
      <c r="LOZ302" s="389"/>
      <c r="LPA302" s="333"/>
      <c r="LPB302" s="334"/>
      <c r="LPC302" s="389"/>
      <c r="LPD302" s="224"/>
      <c r="LPE302" s="224"/>
      <c r="LPF302" s="335"/>
      <c r="LPG302" s="335"/>
      <c r="LPH302" s="224"/>
      <c r="LPI302" s="389"/>
      <c r="LPJ302" s="389"/>
      <c r="LPK302" s="333"/>
      <c r="LPL302" s="334"/>
      <c r="LPM302" s="389"/>
      <c r="LPN302" s="224"/>
      <c r="LPO302" s="224"/>
      <c r="LPP302" s="335"/>
      <c r="LPQ302" s="335"/>
      <c r="LPR302" s="224"/>
      <c r="LPS302" s="389"/>
      <c r="LPT302" s="389"/>
      <c r="LPU302" s="333"/>
      <c r="LPV302" s="334"/>
      <c r="LPW302" s="389"/>
      <c r="LPX302" s="224"/>
      <c r="LPY302" s="224"/>
      <c r="LPZ302" s="335"/>
      <c r="LQA302" s="335"/>
      <c r="LQB302" s="224"/>
      <c r="LQC302" s="389"/>
      <c r="LQD302" s="389"/>
      <c r="LQE302" s="333"/>
      <c r="LQF302" s="334"/>
      <c r="LQG302" s="389"/>
      <c r="LQH302" s="224"/>
      <c r="LQI302" s="224"/>
      <c r="LQJ302" s="335"/>
      <c r="LQK302" s="335"/>
      <c r="LQL302" s="224"/>
      <c r="LQM302" s="389"/>
      <c r="LQN302" s="389"/>
      <c r="LQO302" s="333"/>
      <c r="LQP302" s="334"/>
      <c r="LQQ302" s="389"/>
      <c r="LQR302" s="224"/>
      <c r="LQS302" s="224"/>
      <c r="LQT302" s="335"/>
      <c r="LQU302" s="335"/>
      <c r="LQV302" s="224"/>
      <c r="LQW302" s="389"/>
      <c r="LQX302" s="389"/>
      <c r="LQY302" s="333"/>
      <c r="LQZ302" s="334"/>
      <c r="LRA302" s="389"/>
      <c r="LRB302" s="224"/>
      <c r="LRC302" s="224"/>
      <c r="LRD302" s="335"/>
      <c r="LRE302" s="335"/>
      <c r="LRF302" s="224"/>
      <c r="LRG302" s="389"/>
      <c r="LRH302" s="389"/>
      <c r="LRI302" s="333"/>
      <c r="LRJ302" s="334"/>
      <c r="LRK302" s="389"/>
      <c r="LRL302" s="224"/>
      <c r="LRM302" s="224"/>
      <c r="LRN302" s="335"/>
      <c r="LRO302" s="335"/>
      <c r="LRP302" s="224"/>
      <c r="LRQ302" s="389"/>
      <c r="LRR302" s="389"/>
      <c r="LRS302" s="333"/>
      <c r="LRT302" s="334"/>
      <c r="LRU302" s="389"/>
      <c r="LRV302" s="224"/>
      <c r="LRW302" s="224"/>
      <c r="LRX302" s="335"/>
      <c r="LRY302" s="335"/>
      <c r="LRZ302" s="224"/>
      <c r="LSA302" s="389"/>
      <c r="LSB302" s="389"/>
      <c r="LSC302" s="333"/>
      <c r="LSD302" s="334"/>
      <c r="LSE302" s="389"/>
      <c r="LSF302" s="224"/>
      <c r="LSG302" s="224"/>
      <c r="LSH302" s="335"/>
      <c r="LSI302" s="335"/>
      <c r="LSJ302" s="224"/>
      <c r="LSK302" s="389"/>
      <c r="LSL302" s="389"/>
      <c r="LSM302" s="333"/>
      <c r="LSN302" s="334"/>
      <c r="LSO302" s="389"/>
      <c r="LSP302" s="224"/>
      <c r="LSQ302" s="224"/>
      <c r="LSR302" s="335"/>
      <c r="LSS302" s="335"/>
      <c r="LST302" s="224"/>
      <c r="LSU302" s="389"/>
      <c r="LSV302" s="389"/>
      <c r="LSW302" s="333"/>
      <c r="LSX302" s="334"/>
      <c r="LSY302" s="389"/>
      <c r="LSZ302" s="224"/>
      <c r="LTA302" s="224"/>
      <c r="LTB302" s="335"/>
      <c r="LTC302" s="335"/>
      <c r="LTD302" s="224"/>
      <c r="LTE302" s="389"/>
      <c r="LTF302" s="389"/>
      <c r="LTG302" s="333"/>
      <c r="LTH302" s="334"/>
      <c r="LTI302" s="389"/>
      <c r="LTJ302" s="224"/>
      <c r="LTK302" s="224"/>
      <c r="LTL302" s="335"/>
      <c r="LTM302" s="335"/>
      <c r="LTN302" s="224"/>
      <c r="LTO302" s="389"/>
      <c r="LTP302" s="389"/>
      <c r="LTQ302" s="333"/>
      <c r="LTR302" s="334"/>
      <c r="LTS302" s="389"/>
      <c r="LTT302" s="224"/>
      <c r="LTU302" s="224"/>
      <c r="LTV302" s="335"/>
      <c r="LTW302" s="335"/>
      <c r="LTX302" s="224"/>
      <c r="LTY302" s="389"/>
      <c r="LTZ302" s="389"/>
      <c r="LUA302" s="333"/>
      <c r="LUB302" s="334"/>
      <c r="LUC302" s="389"/>
      <c r="LUD302" s="224"/>
      <c r="LUE302" s="224"/>
      <c r="LUF302" s="335"/>
      <c r="LUG302" s="335"/>
      <c r="LUH302" s="224"/>
      <c r="LUI302" s="389"/>
      <c r="LUJ302" s="389"/>
      <c r="LUK302" s="333"/>
      <c r="LUL302" s="334"/>
      <c r="LUM302" s="389"/>
      <c r="LUN302" s="224"/>
      <c r="LUO302" s="224"/>
      <c r="LUP302" s="335"/>
      <c r="LUQ302" s="335"/>
      <c r="LUR302" s="224"/>
      <c r="LUS302" s="389"/>
      <c r="LUT302" s="389"/>
      <c r="LUU302" s="333"/>
      <c r="LUV302" s="334"/>
      <c r="LUW302" s="389"/>
      <c r="LUX302" s="224"/>
      <c r="LUY302" s="224"/>
      <c r="LUZ302" s="335"/>
      <c r="LVA302" s="335"/>
      <c r="LVB302" s="224"/>
      <c r="LVC302" s="389"/>
      <c r="LVD302" s="389"/>
      <c r="LVE302" s="333"/>
      <c r="LVF302" s="334"/>
      <c r="LVG302" s="389"/>
      <c r="LVH302" s="224"/>
      <c r="LVI302" s="224"/>
      <c r="LVJ302" s="335"/>
      <c r="LVK302" s="335"/>
      <c r="LVL302" s="224"/>
      <c r="LVM302" s="389"/>
      <c r="LVN302" s="389"/>
      <c r="LVO302" s="333"/>
      <c r="LVP302" s="334"/>
      <c r="LVQ302" s="389"/>
      <c r="LVR302" s="224"/>
      <c r="LVS302" s="224"/>
      <c r="LVT302" s="335"/>
      <c r="LVU302" s="335"/>
      <c r="LVV302" s="224"/>
      <c r="LVW302" s="389"/>
      <c r="LVX302" s="389"/>
      <c r="LVY302" s="333"/>
      <c r="LVZ302" s="334"/>
      <c r="LWA302" s="389"/>
      <c r="LWB302" s="224"/>
      <c r="LWC302" s="224"/>
      <c r="LWD302" s="335"/>
      <c r="LWE302" s="335"/>
      <c r="LWF302" s="224"/>
      <c r="LWG302" s="389"/>
      <c r="LWH302" s="389"/>
      <c r="LWI302" s="333"/>
      <c r="LWJ302" s="334"/>
      <c r="LWK302" s="389"/>
      <c r="LWL302" s="224"/>
      <c r="LWM302" s="224"/>
      <c r="LWN302" s="335"/>
      <c r="LWO302" s="335"/>
      <c r="LWP302" s="224"/>
      <c r="LWQ302" s="389"/>
      <c r="LWR302" s="389"/>
      <c r="LWS302" s="333"/>
      <c r="LWT302" s="334"/>
      <c r="LWU302" s="389"/>
      <c r="LWV302" s="224"/>
      <c r="LWW302" s="224"/>
      <c r="LWX302" s="335"/>
      <c r="LWY302" s="335"/>
      <c r="LWZ302" s="224"/>
      <c r="LXA302" s="389"/>
      <c r="LXB302" s="389"/>
      <c r="LXC302" s="333"/>
      <c r="LXD302" s="334"/>
      <c r="LXE302" s="389"/>
      <c r="LXF302" s="224"/>
      <c r="LXG302" s="224"/>
      <c r="LXH302" s="335"/>
      <c r="LXI302" s="335"/>
      <c r="LXJ302" s="224"/>
      <c r="LXK302" s="389"/>
      <c r="LXL302" s="389"/>
      <c r="LXM302" s="333"/>
      <c r="LXN302" s="334"/>
      <c r="LXO302" s="389"/>
      <c r="LXP302" s="224"/>
      <c r="LXQ302" s="224"/>
      <c r="LXR302" s="335"/>
      <c r="LXS302" s="335"/>
      <c r="LXT302" s="224"/>
      <c r="LXU302" s="389"/>
      <c r="LXV302" s="389"/>
      <c r="LXW302" s="333"/>
      <c r="LXX302" s="334"/>
      <c r="LXY302" s="389"/>
      <c r="LXZ302" s="224"/>
      <c r="LYA302" s="224"/>
      <c r="LYB302" s="335"/>
      <c r="LYC302" s="335"/>
      <c r="LYD302" s="224"/>
      <c r="LYE302" s="389"/>
      <c r="LYF302" s="389"/>
      <c r="LYG302" s="333"/>
      <c r="LYH302" s="334"/>
      <c r="LYI302" s="389"/>
      <c r="LYJ302" s="224"/>
      <c r="LYK302" s="224"/>
      <c r="LYL302" s="335"/>
      <c r="LYM302" s="335"/>
      <c r="LYN302" s="224"/>
      <c r="LYO302" s="389"/>
      <c r="LYP302" s="389"/>
      <c r="LYQ302" s="333"/>
      <c r="LYR302" s="334"/>
      <c r="LYS302" s="389"/>
      <c r="LYT302" s="224"/>
      <c r="LYU302" s="224"/>
      <c r="LYV302" s="335"/>
      <c r="LYW302" s="335"/>
      <c r="LYX302" s="224"/>
      <c r="LYY302" s="389"/>
      <c r="LYZ302" s="389"/>
      <c r="LZA302" s="333"/>
      <c r="LZB302" s="334"/>
      <c r="LZC302" s="389"/>
      <c r="LZD302" s="224"/>
      <c r="LZE302" s="224"/>
      <c r="LZF302" s="335"/>
      <c r="LZG302" s="335"/>
      <c r="LZH302" s="224"/>
      <c r="LZI302" s="389"/>
      <c r="LZJ302" s="389"/>
      <c r="LZK302" s="333"/>
      <c r="LZL302" s="334"/>
      <c r="LZM302" s="389"/>
      <c r="LZN302" s="224"/>
      <c r="LZO302" s="224"/>
      <c r="LZP302" s="335"/>
      <c r="LZQ302" s="335"/>
      <c r="LZR302" s="224"/>
      <c r="LZS302" s="389"/>
      <c r="LZT302" s="389"/>
      <c r="LZU302" s="333"/>
      <c r="LZV302" s="334"/>
      <c r="LZW302" s="389"/>
      <c r="LZX302" s="224"/>
      <c r="LZY302" s="224"/>
      <c r="LZZ302" s="335"/>
      <c r="MAA302" s="335"/>
      <c r="MAB302" s="224"/>
      <c r="MAC302" s="389"/>
      <c r="MAD302" s="389"/>
      <c r="MAE302" s="333"/>
      <c r="MAF302" s="334"/>
      <c r="MAG302" s="389"/>
      <c r="MAH302" s="224"/>
      <c r="MAI302" s="224"/>
      <c r="MAJ302" s="335"/>
      <c r="MAK302" s="335"/>
      <c r="MAL302" s="224"/>
      <c r="MAM302" s="389"/>
      <c r="MAN302" s="389"/>
      <c r="MAO302" s="333"/>
      <c r="MAP302" s="334"/>
      <c r="MAQ302" s="389"/>
      <c r="MAR302" s="224"/>
      <c r="MAS302" s="224"/>
      <c r="MAT302" s="335"/>
      <c r="MAU302" s="335"/>
      <c r="MAV302" s="224"/>
      <c r="MAW302" s="389"/>
      <c r="MAX302" s="389"/>
      <c r="MAY302" s="333"/>
      <c r="MAZ302" s="334"/>
      <c r="MBA302" s="389"/>
      <c r="MBB302" s="224"/>
      <c r="MBC302" s="224"/>
      <c r="MBD302" s="335"/>
      <c r="MBE302" s="335"/>
      <c r="MBF302" s="224"/>
      <c r="MBG302" s="389"/>
      <c r="MBH302" s="389"/>
      <c r="MBI302" s="333"/>
      <c r="MBJ302" s="334"/>
      <c r="MBK302" s="389"/>
      <c r="MBL302" s="224"/>
      <c r="MBM302" s="224"/>
      <c r="MBN302" s="335"/>
      <c r="MBO302" s="335"/>
      <c r="MBP302" s="224"/>
      <c r="MBQ302" s="389"/>
      <c r="MBR302" s="389"/>
      <c r="MBS302" s="333"/>
      <c r="MBT302" s="334"/>
      <c r="MBU302" s="389"/>
      <c r="MBV302" s="224"/>
      <c r="MBW302" s="224"/>
      <c r="MBX302" s="335"/>
      <c r="MBY302" s="335"/>
      <c r="MBZ302" s="224"/>
      <c r="MCA302" s="389"/>
      <c r="MCB302" s="389"/>
      <c r="MCC302" s="333"/>
      <c r="MCD302" s="334"/>
      <c r="MCE302" s="389"/>
      <c r="MCF302" s="224"/>
      <c r="MCG302" s="224"/>
      <c r="MCH302" s="335"/>
      <c r="MCI302" s="335"/>
      <c r="MCJ302" s="224"/>
      <c r="MCK302" s="389"/>
      <c r="MCL302" s="389"/>
      <c r="MCM302" s="333"/>
      <c r="MCN302" s="334"/>
      <c r="MCO302" s="389"/>
      <c r="MCP302" s="224"/>
      <c r="MCQ302" s="224"/>
      <c r="MCR302" s="335"/>
      <c r="MCS302" s="335"/>
      <c r="MCT302" s="224"/>
      <c r="MCU302" s="389"/>
      <c r="MCV302" s="389"/>
      <c r="MCW302" s="333"/>
      <c r="MCX302" s="334"/>
      <c r="MCY302" s="389"/>
      <c r="MCZ302" s="224"/>
      <c r="MDA302" s="224"/>
      <c r="MDB302" s="335"/>
      <c r="MDC302" s="335"/>
      <c r="MDD302" s="224"/>
      <c r="MDE302" s="389"/>
      <c r="MDF302" s="389"/>
      <c r="MDG302" s="333"/>
      <c r="MDH302" s="334"/>
      <c r="MDI302" s="389"/>
      <c r="MDJ302" s="224"/>
      <c r="MDK302" s="224"/>
      <c r="MDL302" s="335"/>
      <c r="MDM302" s="335"/>
      <c r="MDN302" s="224"/>
      <c r="MDO302" s="389"/>
      <c r="MDP302" s="389"/>
      <c r="MDQ302" s="333"/>
      <c r="MDR302" s="334"/>
      <c r="MDS302" s="389"/>
      <c r="MDT302" s="224"/>
      <c r="MDU302" s="224"/>
      <c r="MDV302" s="335"/>
      <c r="MDW302" s="335"/>
      <c r="MDX302" s="224"/>
      <c r="MDY302" s="389"/>
      <c r="MDZ302" s="389"/>
      <c r="MEA302" s="333"/>
      <c r="MEB302" s="334"/>
      <c r="MEC302" s="389"/>
      <c r="MED302" s="224"/>
      <c r="MEE302" s="224"/>
      <c r="MEF302" s="335"/>
      <c r="MEG302" s="335"/>
      <c r="MEH302" s="224"/>
      <c r="MEI302" s="389"/>
      <c r="MEJ302" s="389"/>
      <c r="MEK302" s="333"/>
      <c r="MEL302" s="334"/>
      <c r="MEM302" s="389"/>
      <c r="MEN302" s="224"/>
      <c r="MEO302" s="224"/>
      <c r="MEP302" s="335"/>
      <c r="MEQ302" s="335"/>
      <c r="MER302" s="224"/>
      <c r="MES302" s="389"/>
      <c r="MET302" s="389"/>
      <c r="MEU302" s="333"/>
      <c r="MEV302" s="334"/>
      <c r="MEW302" s="389"/>
      <c r="MEX302" s="224"/>
      <c r="MEY302" s="224"/>
      <c r="MEZ302" s="335"/>
      <c r="MFA302" s="335"/>
      <c r="MFB302" s="224"/>
      <c r="MFC302" s="389"/>
      <c r="MFD302" s="389"/>
      <c r="MFE302" s="333"/>
      <c r="MFF302" s="334"/>
      <c r="MFG302" s="389"/>
      <c r="MFH302" s="224"/>
      <c r="MFI302" s="224"/>
      <c r="MFJ302" s="335"/>
      <c r="MFK302" s="335"/>
      <c r="MFL302" s="224"/>
      <c r="MFM302" s="389"/>
      <c r="MFN302" s="389"/>
      <c r="MFO302" s="333"/>
      <c r="MFP302" s="334"/>
      <c r="MFQ302" s="389"/>
      <c r="MFR302" s="224"/>
      <c r="MFS302" s="224"/>
      <c r="MFT302" s="335"/>
      <c r="MFU302" s="335"/>
      <c r="MFV302" s="224"/>
      <c r="MFW302" s="389"/>
      <c r="MFX302" s="389"/>
      <c r="MFY302" s="333"/>
      <c r="MFZ302" s="334"/>
      <c r="MGA302" s="389"/>
      <c r="MGB302" s="224"/>
      <c r="MGC302" s="224"/>
      <c r="MGD302" s="335"/>
      <c r="MGE302" s="335"/>
      <c r="MGF302" s="224"/>
      <c r="MGG302" s="389"/>
      <c r="MGH302" s="389"/>
      <c r="MGI302" s="333"/>
      <c r="MGJ302" s="334"/>
      <c r="MGK302" s="389"/>
      <c r="MGL302" s="224"/>
      <c r="MGM302" s="224"/>
      <c r="MGN302" s="335"/>
      <c r="MGO302" s="335"/>
      <c r="MGP302" s="224"/>
      <c r="MGQ302" s="389"/>
      <c r="MGR302" s="389"/>
      <c r="MGS302" s="333"/>
      <c r="MGT302" s="334"/>
      <c r="MGU302" s="389"/>
      <c r="MGV302" s="224"/>
      <c r="MGW302" s="224"/>
      <c r="MGX302" s="335"/>
      <c r="MGY302" s="335"/>
      <c r="MGZ302" s="224"/>
      <c r="MHA302" s="389"/>
      <c r="MHB302" s="389"/>
      <c r="MHC302" s="333"/>
      <c r="MHD302" s="334"/>
      <c r="MHE302" s="389"/>
      <c r="MHF302" s="224"/>
      <c r="MHG302" s="224"/>
      <c r="MHH302" s="335"/>
      <c r="MHI302" s="335"/>
      <c r="MHJ302" s="224"/>
      <c r="MHK302" s="389"/>
      <c r="MHL302" s="389"/>
      <c r="MHM302" s="333"/>
      <c r="MHN302" s="334"/>
      <c r="MHO302" s="389"/>
      <c r="MHP302" s="224"/>
      <c r="MHQ302" s="224"/>
      <c r="MHR302" s="335"/>
      <c r="MHS302" s="335"/>
      <c r="MHT302" s="224"/>
      <c r="MHU302" s="389"/>
      <c r="MHV302" s="389"/>
      <c r="MHW302" s="333"/>
      <c r="MHX302" s="334"/>
      <c r="MHY302" s="389"/>
      <c r="MHZ302" s="224"/>
      <c r="MIA302" s="224"/>
      <c r="MIB302" s="335"/>
      <c r="MIC302" s="335"/>
      <c r="MID302" s="224"/>
      <c r="MIE302" s="389"/>
      <c r="MIF302" s="389"/>
      <c r="MIG302" s="333"/>
      <c r="MIH302" s="334"/>
      <c r="MII302" s="389"/>
      <c r="MIJ302" s="224"/>
      <c r="MIK302" s="224"/>
      <c r="MIL302" s="335"/>
      <c r="MIM302" s="335"/>
      <c r="MIN302" s="224"/>
      <c r="MIO302" s="389"/>
      <c r="MIP302" s="389"/>
      <c r="MIQ302" s="333"/>
      <c r="MIR302" s="334"/>
      <c r="MIS302" s="389"/>
      <c r="MIT302" s="224"/>
      <c r="MIU302" s="224"/>
      <c r="MIV302" s="335"/>
      <c r="MIW302" s="335"/>
      <c r="MIX302" s="224"/>
      <c r="MIY302" s="389"/>
      <c r="MIZ302" s="389"/>
      <c r="MJA302" s="333"/>
      <c r="MJB302" s="334"/>
      <c r="MJC302" s="389"/>
      <c r="MJD302" s="224"/>
      <c r="MJE302" s="224"/>
      <c r="MJF302" s="335"/>
      <c r="MJG302" s="335"/>
      <c r="MJH302" s="224"/>
      <c r="MJI302" s="389"/>
      <c r="MJJ302" s="389"/>
      <c r="MJK302" s="333"/>
      <c r="MJL302" s="334"/>
      <c r="MJM302" s="389"/>
      <c r="MJN302" s="224"/>
      <c r="MJO302" s="224"/>
      <c r="MJP302" s="335"/>
      <c r="MJQ302" s="335"/>
      <c r="MJR302" s="224"/>
      <c r="MJS302" s="389"/>
      <c r="MJT302" s="389"/>
      <c r="MJU302" s="333"/>
      <c r="MJV302" s="334"/>
      <c r="MJW302" s="389"/>
      <c r="MJX302" s="224"/>
      <c r="MJY302" s="224"/>
      <c r="MJZ302" s="335"/>
      <c r="MKA302" s="335"/>
      <c r="MKB302" s="224"/>
      <c r="MKC302" s="389"/>
      <c r="MKD302" s="389"/>
      <c r="MKE302" s="333"/>
      <c r="MKF302" s="334"/>
      <c r="MKG302" s="389"/>
      <c r="MKH302" s="224"/>
      <c r="MKI302" s="224"/>
      <c r="MKJ302" s="335"/>
      <c r="MKK302" s="335"/>
      <c r="MKL302" s="224"/>
      <c r="MKM302" s="389"/>
      <c r="MKN302" s="389"/>
      <c r="MKO302" s="333"/>
      <c r="MKP302" s="334"/>
      <c r="MKQ302" s="389"/>
      <c r="MKR302" s="224"/>
      <c r="MKS302" s="224"/>
      <c r="MKT302" s="335"/>
      <c r="MKU302" s="335"/>
      <c r="MKV302" s="224"/>
      <c r="MKW302" s="389"/>
      <c r="MKX302" s="389"/>
      <c r="MKY302" s="333"/>
      <c r="MKZ302" s="334"/>
      <c r="MLA302" s="389"/>
      <c r="MLB302" s="224"/>
      <c r="MLC302" s="224"/>
      <c r="MLD302" s="335"/>
      <c r="MLE302" s="335"/>
      <c r="MLF302" s="224"/>
      <c r="MLG302" s="389"/>
      <c r="MLH302" s="389"/>
      <c r="MLI302" s="333"/>
      <c r="MLJ302" s="334"/>
      <c r="MLK302" s="389"/>
      <c r="MLL302" s="224"/>
      <c r="MLM302" s="224"/>
      <c r="MLN302" s="335"/>
      <c r="MLO302" s="335"/>
      <c r="MLP302" s="224"/>
      <c r="MLQ302" s="389"/>
      <c r="MLR302" s="389"/>
      <c r="MLS302" s="333"/>
      <c r="MLT302" s="334"/>
      <c r="MLU302" s="389"/>
      <c r="MLV302" s="224"/>
      <c r="MLW302" s="224"/>
      <c r="MLX302" s="335"/>
      <c r="MLY302" s="335"/>
      <c r="MLZ302" s="224"/>
      <c r="MMA302" s="389"/>
      <c r="MMB302" s="389"/>
      <c r="MMC302" s="333"/>
      <c r="MMD302" s="334"/>
      <c r="MME302" s="389"/>
      <c r="MMF302" s="224"/>
      <c r="MMG302" s="224"/>
      <c r="MMH302" s="335"/>
      <c r="MMI302" s="335"/>
      <c r="MMJ302" s="224"/>
      <c r="MMK302" s="389"/>
      <c r="MML302" s="389"/>
      <c r="MMM302" s="333"/>
      <c r="MMN302" s="334"/>
      <c r="MMO302" s="389"/>
      <c r="MMP302" s="224"/>
      <c r="MMQ302" s="224"/>
      <c r="MMR302" s="335"/>
      <c r="MMS302" s="335"/>
      <c r="MMT302" s="224"/>
      <c r="MMU302" s="389"/>
      <c r="MMV302" s="389"/>
      <c r="MMW302" s="333"/>
      <c r="MMX302" s="334"/>
      <c r="MMY302" s="389"/>
      <c r="MMZ302" s="224"/>
      <c r="MNA302" s="224"/>
      <c r="MNB302" s="335"/>
      <c r="MNC302" s="335"/>
      <c r="MND302" s="224"/>
      <c r="MNE302" s="389"/>
      <c r="MNF302" s="389"/>
      <c r="MNG302" s="333"/>
      <c r="MNH302" s="334"/>
      <c r="MNI302" s="389"/>
      <c r="MNJ302" s="224"/>
      <c r="MNK302" s="224"/>
      <c r="MNL302" s="335"/>
      <c r="MNM302" s="335"/>
      <c r="MNN302" s="224"/>
      <c r="MNO302" s="389"/>
      <c r="MNP302" s="389"/>
      <c r="MNQ302" s="333"/>
      <c r="MNR302" s="334"/>
      <c r="MNS302" s="389"/>
      <c r="MNT302" s="224"/>
      <c r="MNU302" s="224"/>
      <c r="MNV302" s="335"/>
      <c r="MNW302" s="335"/>
      <c r="MNX302" s="224"/>
      <c r="MNY302" s="389"/>
      <c r="MNZ302" s="389"/>
      <c r="MOA302" s="333"/>
      <c r="MOB302" s="334"/>
      <c r="MOC302" s="389"/>
      <c r="MOD302" s="224"/>
      <c r="MOE302" s="224"/>
      <c r="MOF302" s="335"/>
      <c r="MOG302" s="335"/>
      <c r="MOH302" s="224"/>
      <c r="MOI302" s="389"/>
      <c r="MOJ302" s="389"/>
      <c r="MOK302" s="333"/>
      <c r="MOL302" s="334"/>
      <c r="MOM302" s="389"/>
      <c r="MON302" s="224"/>
      <c r="MOO302" s="224"/>
      <c r="MOP302" s="335"/>
      <c r="MOQ302" s="335"/>
      <c r="MOR302" s="224"/>
      <c r="MOS302" s="389"/>
      <c r="MOT302" s="389"/>
      <c r="MOU302" s="333"/>
      <c r="MOV302" s="334"/>
      <c r="MOW302" s="389"/>
      <c r="MOX302" s="224"/>
      <c r="MOY302" s="224"/>
      <c r="MOZ302" s="335"/>
      <c r="MPA302" s="335"/>
      <c r="MPB302" s="224"/>
      <c r="MPC302" s="389"/>
      <c r="MPD302" s="389"/>
      <c r="MPE302" s="333"/>
      <c r="MPF302" s="334"/>
      <c r="MPG302" s="389"/>
      <c r="MPH302" s="224"/>
      <c r="MPI302" s="224"/>
      <c r="MPJ302" s="335"/>
      <c r="MPK302" s="335"/>
      <c r="MPL302" s="224"/>
      <c r="MPM302" s="389"/>
      <c r="MPN302" s="389"/>
      <c r="MPO302" s="333"/>
      <c r="MPP302" s="334"/>
      <c r="MPQ302" s="389"/>
      <c r="MPR302" s="224"/>
      <c r="MPS302" s="224"/>
      <c r="MPT302" s="335"/>
      <c r="MPU302" s="335"/>
      <c r="MPV302" s="224"/>
      <c r="MPW302" s="389"/>
      <c r="MPX302" s="389"/>
      <c r="MPY302" s="333"/>
      <c r="MPZ302" s="334"/>
      <c r="MQA302" s="389"/>
      <c r="MQB302" s="224"/>
      <c r="MQC302" s="224"/>
      <c r="MQD302" s="335"/>
      <c r="MQE302" s="335"/>
      <c r="MQF302" s="224"/>
      <c r="MQG302" s="389"/>
      <c r="MQH302" s="389"/>
      <c r="MQI302" s="333"/>
      <c r="MQJ302" s="334"/>
      <c r="MQK302" s="389"/>
      <c r="MQL302" s="224"/>
      <c r="MQM302" s="224"/>
      <c r="MQN302" s="335"/>
      <c r="MQO302" s="335"/>
      <c r="MQP302" s="224"/>
      <c r="MQQ302" s="389"/>
      <c r="MQR302" s="389"/>
      <c r="MQS302" s="333"/>
      <c r="MQT302" s="334"/>
      <c r="MQU302" s="389"/>
      <c r="MQV302" s="224"/>
      <c r="MQW302" s="224"/>
      <c r="MQX302" s="335"/>
      <c r="MQY302" s="335"/>
      <c r="MQZ302" s="224"/>
      <c r="MRA302" s="389"/>
      <c r="MRB302" s="389"/>
      <c r="MRC302" s="333"/>
      <c r="MRD302" s="334"/>
      <c r="MRE302" s="389"/>
      <c r="MRF302" s="224"/>
      <c r="MRG302" s="224"/>
      <c r="MRH302" s="335"/>
      <c r="MRI302" s="335"/>
      <c r="MRJ302" s="224"/>
      <c r="MRK302" s="389"/>
      <c r="MRL302" s="389"/>
      <c r="MRM302" s="333"/>
      <c r="MRN302" s="334"/>
      <c r="MRO302" s="389"/>
      <c r="MRP302" s="224"/>
      <c r="MRQ302" s="224"/>
      <c r="MRR302" s="335"/>
      <c r="MRS302" s="335"/>
      <c r="MRT302" s="224"/>
      <c r="MRU302" s="389"/>
      <c r="MRV302" s="389"/>
      <c r="MRW302" s="333"/>
      <c r="MRX302" s="334"/>
      <c r="MRY302" s="389"/>
      <c r="MRZ302" s="224"/>
      <c r="MSA302" s="224"/>
      <c r="MSB302" s="335"/>
      <c r="MSC302" s="335"/>
      <c r="MSD302" s="224"/>
      <c r="MSE302" s="389"/>
      <c r="MSF302" s="389"/>
      <c r="MSG302" s="333"/>
      <c r="MSH302" s="334"/>
      <c r="MSI302" s="389"/>
      <c r="MSJ302" s="224"/>
      <c r="MSK302" s="224"/>
      <c r="MSL302" s="335"/>
      <c r="MSM302" s="335"/>
      <c r="MSN302" s="224"/>
      <c r="MSO302" s="389"/>
      <c r="MSP302" s="389"/>
      <c r="MSQ302" s="333"/>
      <c r="MSR302" s="334"/>
      <c r="MSS302" s="389"/>
      <c r="MST302" s="224"/>
      <c r="MSU302" s="224"/>
      <c r="MSV302" s="335"/>
      <c r="MSW302" s="335"/>
      <c r="MSX302" s="224"/>
      <c r="MSY302" s="389"/>
      <c r="MSZ302" s="389"/>
      <c r="MTA302" s="333"/>
      <c r="MTB302" s="334"/>
      <c r="MTC302" s="389"/>
      <c r="MTD302" s="224"/>
      <c r="MTE302" s="224"/>
      <c r="MTF302" s="335"/>
      <c r="MTG302" s="335"/>
      <c r="MTH302" s="224"/>
      <c r="MTI302" s="389"/>
      <c r="MTJ302" s="389"/>
      <c r="MTK302" s="333"/>
      <c r="MTL302" s="334"/>
      <c r="MTM302" s="389"/>
      <c r="MTN302" s="224"/>
      <c r="MTO302" s="224"/>
      <c r="MTP302" s="335"/>
      <c r="MTQ302" s="335"/>
      <c r="MTR302" s="224"/>
      <c r="MTS302" s="389"/>
      <c r="MTT302" s="389"/>
      <c r="MTU302" s="333"/>
      <c r="MTV302" s="334"/>
      <c r="MTW302" s="389"/>
      <c r="MTX302" s="224"/>
      <c r="MTY302" s="224"/>
      <c r="MTZ302" s="335"/>
      <c r="MUA302" s="335"/>
      <c r="MUB302" s="224"/>
      <c r="MUC302" s="389"/>
      <c r="MUD302" s="389"/>
      <c r="MUE302" s="333"/>
      <c r="MUF302" s="334"/>
      <c r="MUG302" s="389"/>
      <c r="MUH302" s="224"/>
      <c r="MUI302" s="224"/>
      <c r="MUJ302" s="335"/>
      <c r="MUK302" s="335"/>
      <c r="MUL302" s="224"/>
      <c r="MUM302" s="389"/>
      <c r="MUN302" s="389"/>
      <c r="MUO302" s="333"/>
      <c r="MUP302" s="334"/>
      <c r="MUQ302" s="389"/>
      <c r="MUR302" s="224"/>
      <c r="MUS302" s="224"/>
      <c r="MUT302" s="335"/>
      <c r="MUU302" s="335"/>
      <c r="MUV302" s="224"/>
      <c r="MUW302" s="389"/>
      <c r="MUX302" s="389"/>
      <c r="MUY302" s="333"/>
      <c r="MUZ302" s="334"/>
      <c r="MVA302" s="389"/>
      <c r="MVB302" s="224"/>
      <c r="MVC302" s="224"/>
      <c r="MVD302" s="335"/>
      <c r="MVE302" s="335"/>
      <c r="MVF302" s="224"/>
      <c r="MVG302" s="389"/>
      <c r="MVH302" s="389"/>
      <c r="MVI302" s="333"/>
      <c r="MVJ302" s="334"/>
      <c r="MVK302" s="389"/>
      <c r="MVL302" s="224"/>
      <c r="MVM302" s="224"/>
      <c r="MVN302" s="335"/>
      <c r="MVO302" s="335"/>
      <c r="MVP302" s="224"/>
      <c r="MVQ302" s="389"/>
      <c r="MVR302" s="389"/>
      <c r="MVS302" s="333"/>
      <c r="MVT302" s="334"/>
      <c r="MVU302" s="389"/>
      <c r="MVV302" s="224"/>
      <c r="MVW302" s="224"/>
      <c r="MVX302" s="335"/>
      <c r="MVY302" s="335"/>
      <c r="MVZ302" s="224"/>
      <c r="MWA302" s="389"/>
      <c r="MWB302" s="389"/>
      <c r="MWC302" s="333"/>
      <c r="MWD302" s="334"/>
      <c r="MWE302" s="389"/>
      <c r="MWF302" s="224"/>
      <c r="MWG302" s="224"/>
      <c r="MWH302" s="335"/>
      <c r="MWI302" s="335"/>
      <c r="MWJ302" s="224"/>
      <c r="MWK302" s="389"/>
      <c r="MWL302" s="389"/>
      <c r="MWM302" s="333"/>
      <c r="MWN302" s="334"/>
      <c r="MWO302" s="389"/>
      <c r="MWP302" s="224"/>
      <c r="MWQ302" s="224"/>
      <c r="MWR302" s="335"/>
      <c r="MWS302" s="335"/>
      <c r="MWT302" s="224"/>
      <c r="MWU302" s="389"/>
      <c r="MWV302" s="389"/>
      <c r="MWW302" s="333"/>
      <c r="MWX302" s="334"/>
      <c r="MWY302" s="389"/>
      <c r="MWZ302" s="224"/>
      <c r="MXA302" s="224"/>
      <c r="MXB302" s="335"/>
      <c r="MXC302" s="335"/>
      <c r="MXD302" s="224"/>
      <c r="MXE302" s="389"/>
      <c r="MXF302" s="389"/>
      <c r="MXG302" s="333"/>
      <c r="MXH302" s="334"/>
      <c r="MXI302" s="389"/>
      <c r="MXJ302" s="224"/>
      <c r="MXK302" s="224"/>
      <c r="MXL302" s="335"/>
      <c r="MXM302" s="335"/>
      <c r="MXN302" s="224"/>
      <c r="MXO302" s="389"/>
      <c r="MXP302" s="389"/>
      <c r="MXQ302" s="333"/>
      <c r="MXR302" s="334"/>
      <c r="MXS302" s="389"/>
      <c r="MXT302" s="224"/>
      <c r="MXU302" s="224"/>
      <c r="MXV302" s="335"/>
      <c r="MXW302" s="335"/>
      <c r="MXX302" s="224"/>
      <c r="MXY302" s="389"/>
      <c r="MXZ302" s="389"/>
      <c r="MYA302" s="333"/>
      <c r="MYB302" s="334"/>
      <c r="MYC302" s="389"/>
      <c r="MYD302" s="224"/>
      <c r="MYE302" s="224"/>
      <c r="MYF302" s="335"/>
      <c r="MYG302" s="335"/>
      <c r="MYH302" s="224"/>
      <c r="MYI302" s="389"/>
      <c r="MYJ302" s="389"/>
      <c r="MYK302" s="333"/>
      <c r="MYL302" s="334"/>
      <c r="MYM302" s="389"/>
      <c r="MYN302" s="224"/>
      <c r="MYO302" s="224"/>
      <c r="MYP302" s="335"/>
      <c r="MYQ302" s="335"/>
      <c r="MYR302" s="224"/>
      <c r="MYS302" s="389"/>
      <c r="MYT302" s="389"/>
      <c r="MYU302" s="333"/>
      <c r="MYV302" s="334"/>
      <c r="MYW302" s="389"/>
      <c r="MYX302" s="224"/>
      <c r="MYY302" s="224"/>
      <c r="MYZ302" s="335"/>
      <c r="MZA302" s="335"/>
      <c r="MZB302" s="224"/>
      <c r="MZC302" s="389"/>
      <c r="MZD302" s="389"/>
      <c r="MZE302" s="333"/>
      <c r="MZF302" s="334"/>
      <c r="MZG302" s="389"/>
      <c r="MZH302" s="224"/>
      <c r="MZI302" s="224"/>
      <c r="MZJ302" s="335"/>
      <c r="MZK302" s="335"/>
      <c r="MZL302" s="224"/>
      <c r="MZM302" s="389"/>
      <c r="MZN302" s="389"/>
      <c r="MZO302" s="333"/>
      <c r="MZP302" s="334"/>
      <c r="MZQ302" s="389"/>
      <c r="MZR302" s="224"/>
      <c r="MZS302" s="224"/>
      <c r="MZT302" s="335"/>
      <c r="MZU302" s="335"/>
      <c r="MZV302" s="224"/>
      <c r="MZW302" s="389"/>
      <c r="MZX302" s="389"/>
      <c r="MZY302" s="333"/>
      <c r="MZZ302" s="334"/>
      <c r="NAA302" s="389"/>
      <c r="NAB302" s="224"/>
      <c r="NAC302" s="224"/>
      <c r="NAD302" s="335"/>
      <c r="NAE302" s="335"/>
      <c r="NAF302" s="224"/>
      <c r="NAG302" s="389"/>
      <c r="NAH302" s="389"/>
      <c r="NAI302" s="333"/>
      <c r="NAJ302" s="334"/>
      <c r="NAK302" s="389"/>
      <c r="NAL302" s="224"/>
      <c r="NAM302" s="224"/>
      <c r="NAN302" s="335"/>
      <c r="NAO302" s="335"/>
      <c r="NAP302" s="224"/>
      <c r="NAQ302" s="389"/>
      <c r="NAR302" s="389"/>
      <c r="NAS302" s="333"/>
      <c r="NAT302" s="334"/>
      <c r="NAU302" s="389"/>
      <c r="NAV302" s="224"/>
      <c r="NAW302" s="224"/>
      <c r="NAX302" s="335"/>
      <c r="NAY302" s="335"/>
      <c r="NAZ302" s="224"/>
      <c r="NBA302" s="389"/>
      <c r="NBB302" s="389"/>
      <c r="NBC302" s="333"/>
      <c r="NBD302" s="334"/>
      <c r="NBE302" s="389"/>
      <c r="NBF302" s="224"/>
      <c r="NBG302" s="224"/>
      <c r="NBH302" s="335"/>
      <c r="NBI302" s="335"/>
      <c r="NBJ302" s="224"/>
      <c r="NBK302" s="389"/>
      <c r="NBL302" s="389"/>
      <c r="NBM302" s="333"/>
      <c r="NBN302" s="334"/>
      <c r="NBO302" s="389"/>
      <c r="NBP302" s="224"/>
      <c r="NBQ302" s="224"/>
      <c r="NBR302" s="335"/>
      <c r="NBS302" s="335"/>
      <c r="NBT302" s="224"/>
      <c r="NBU302" s="389"/>
      <c r="NBV302" s="389"/>
      <c r="NBW302" s="333"/>
      <c r="NBX302" s="334"/>
      <c r="NBY302" s="389"/>
      <c r="NBZ302" s="224"/>
      <c r="NCA302" s="224"/>
      <c r="NCB302" s="335"/>
      <c r="NCC302" s="335"/>
      <c r="NCD302" s="224"/>
      <c r="NCE302" s="389"/>
      <c r="NCF302" s="389"/>
      <c r="NCG302" s="333"/>
      <c r="NCH302" s="334"/>
      <c r="NCI302" s="389"/>
      <c r="NCJ302" s="224"/>
      <c r="NCK302" s="224"/>
      <c r="NCL302" s="335"/>
      <c r="NCM302" s="335"/>
      <c r="NCN302" s="224"/>
      <c r="NCO302" s="389"/>
      <c r="NCP302" s="389"/>
      <c r="NCQ302" s="333"/>
      <c r="NCR302" s="334"/>
      <c r="NCS302" s="389"/>
      <c r="NCT302" s="224"/>
      <c r="NCU302" s="224"/>
      <c r="NCV302" s="335"/>
      <c r="NCW302" s="335"/>
      <c r="NCX302" s="224"/>
      <c r="NCY302" s="389"/>
      <c r="NCZ302" s="389"/>
      <c r="NDA302" s="333"/>
      <c r="NDB302" s="334"/>
      <c r="NDC302" s="389"/>
      <c r="NDD302" s="224"/>
      <c r="NDE302" s="224"/>
      <c r="NDF302" s="335"/>
      <c r="NDG302" s="335"/>
      <c r="NDH302" s="224"/>
      <c r="NDI302" s="389"/>
      <c r="NDJ302" s="389"/>
      <c r="NDK302" s="333"/>
      <c r="NDL302" s="334"/>
      <c r="NDM302" s="389"/>
      <c r="NDN302" s="224"/>
      <c r="NDO302" s="224"/>
      <c r="NDP302" s="335"/>
      <c r="NDQ302" s="335"/>
      <c r="NDR302" s="224"/>
      <c r="NDS302" s="389"/>
      <c r="NDT302" s="389"/>
      <c r="NDU302" s="333"/>
      <c r="NDV302" s="334"/>
      <c r="NDW302" s="389"/>
      <c r="NDX302" s="224"/>
      <c r="NDY302" s="224"/>
      <c r="NDZ302" s="335"/>
      <c r="NEA302" s="335"/>
      <c r="NEB302" s="224"/>
      <c r="NEC302" s="389"/>
      <c r="NED302" s="389"/>
      <c r="NEE302" s="333"/>
      <c r="NEF302" s="334"/>
      <c r="NEG302" s="389"/>
      <c r="NEH302" s="224"/>
      <c r="NEI302" s="224"/>
      <c r="NEJ302" s="335"/>
      <c r="NEK302" s="335"/>
      <c r="NEL302" s="224"/>
      <c r="NEM302" s="389"/>
      <c r="NEN302" s="389"/>
      <c r="NEO302" s="333"/>
      <c r="NEP302" s="334"/>
      <c r="NEQ302" s="389"/>
      <c r="NER302" s="224"/>
      <c r="NES302" s="224"/>
      <c r="NET302" s="335"/>
      <c r="NEU302" s="335"/>
      <c r="NEV302" s="224"/>
      <c r="NEW302" s="389"/>
      <c r="NEX302" s="389"/>
      <c r="NEY302" s="333"/>
      <c r="NEZ302" s="334"/>
      <c r="NFA302" s="389"/>
      <c r="NFB302" s="224"/>
      <c r="NFC302" s="224"/>
      <c r="NFD302" s="335"/>
      <c r="NFE302" s="335"/>
      <c r="NFF302" s="224"/>
      <c r="NFG302" s="389"/>
      <c r="NFH302" s="389"/>
      <c r="NFI302" s="333"/>
      <c r="NFJ302" s="334"/>
      <c r="NFK302" s="389"/>
      <c r="NFL302" s="224"/>
      <c r="NFM302" s="224"/>
      <c r="NFN302" s="335"/>
      <c r="NFO302" s="335"/>
      <c r="NFP302" s="224"/>
      <c r="NFQ302" s="389"/>
      <c r="NFR302" s="389"/>
      <c r="NFS302" s="333"/>
      <c r="NFT302" s="334"/>
      <c r="NFU302" s="389"/>
      <c r="NFV302" s="224"/>
      <c r="NFW302" s="224"/>
      <c r="NFX302" s="335"/>
      <c r="NFY302" s="335"/>
      <c r="NFZ302" s="224"/>
      <c r="NGA302" s="389"/>
      <c r="NGB302" s="389"/>
      <c r="NGC302" s="333"/>
      <c r="NGD302" s="334"/>
      <c r="NGE302" s="389"/>
      <c r="NGF302" s="224"/>
      <c r="NGG302" s="224"/>
      <c r="NGH302" s="335"/>
      <c r="NGI302" s="335"/>
      <c r="NGJ302" s="224"/>
      <c r="NGK302" s="389"/>
      <c r="NGL302" s="389"/>
      <c r="NGM302" s="333"/>
      <c r="NGN302" s="334"/>
      <c r="NGO302" s="389"/>
      <c r="NGP302" s="224"/>
      <c r="NGQ302" s="224"/>
      <c r="NGR302" s="335"/>
      <c r="NGS302" s="335"/>
      <c r="NGT302" s="224"/>
      <c r="NGU302" s="389"/>
      <c r="NGV302" s="389"/>
      <c r="NGW302" s="333"/>
      <c r="NGX302" s="334"/>
      <c r="NGY302" s="389"/>
      <c r="NGZ302" s="224"/>
      <c r="NHA302" s="224"/>
      <c r="NHB302" s="335"/>
      <c r="NHC302" s="335"/>
      <c r="NHD302" s="224"/>
      <c r="NHE302" s="389"/>
      <c r="NHF302" s="389"/>
      <c r="NHG302" s="333"/>
      <c r="NHH302" s="334"/>
      <c r="NHI302" s="389"/>
      <c r="NHJ302" s="224"/>
      <c r="NHK302" s="224"/>
      <c r="NHL302" s="335"/>
      <c r="NHM302" s="335"/>
      <c r="NHN302" s="224"/>
      <c r="NHO302" s="389"/>
      <c r="NHP302" s="389"/>
      <c r="NHQ302" s="333"/>
      <c r="NHR302" s="334"/>
      <c r="NHS302" s="389"/>
      <c r="NHT302" s="224"/>
      <c r="NHU302" s="224"/>
      <c r="NHV302" s="335"/>
      <c r="NHW302" s="335"/>
      <c r="NHX302" s="224"/>
      <c r="NHY302" s="389"/>
      <c r="NHZ302" s="389"/>
      <c r="NIA302" s="333"/>
      <c r="NIB302" s="334"/>
      <c r="NIC302" s="389"/>
      <c r="NID302" s="224"/>
      <c r="NIE302" s="224"/>
      <c r="NIF302" s="335"/>
      <c r="NIG302" s="335"/>
      <c r="NIH302" s="224"/>
      <c r="NII302" s="389"/>
      <c r="NIJ302" s="389"/>
      <c r="NIK302" s="333"/>
      <c r="NIL302" s="334"/>
      <c r="NIM302" s="389"/>
      <c r="NIN302" s="224"/>
      <c r="NIO302" s="224"/>
      <c r="NIP302" s="335"/>
      <c r="NIQ302" s="335"/>
      <c r="NIR302" s="224"/>
      <c r="NIS302" s="389"/>
      <c r="NIT302" s="389"/>
      <c r="NIU302" s="333"/>
      <c r="NIV302" s="334"/>
      <c r="NIW302" s="389"/>
      <c r="NIX302" s="224"/>
      <c r="NIY302" s="224"/>
      <c r="NIZ302" s="335"/>
      <c r="NJA302" s="335"/>
      <c r="NJB302" s="224"/>
      <c r="NJC302" s="389"/>
      <c r="NJD302" s="389"/>
      <c r="NJE302" s="333"/>
      <c r="NJF302" s="334"/>
      <c r="NJG302" s="389"/>
      <c r="NJH302" s="224"/>
      <c r="NJI302" s="224"/>
      <c r="NJJ302" s="335"/>
      <c r="NJK302" s="335"/>
      <c r="NJL302" s="224"/>
      <c r="NJM302" s="389"/>
      <c r="NJN302" s="389"/>
      <c r="NJO302" s="333"/>
      <c r="NJP302" s="334"/>
      <c r="NJQ302" s="389"/>
      <c r="NJR302" s="224"/>
      <c r="NJS302" s="224"/>
      <c r="NJT302" s="335"/>
      <c r="NJU302" s="335"/>
      <c r="NJV302" s="224"/>
      <c r="NJW302" s="389"/>
      <c r="NJX302" s="389"/>
      <c r="NJY302" s="333"/>
      <c r="NJZ302" s="334"/>
      <c r="NKA302" s="389"/>
      <c r="NKB302" s="224"/>
      <c r="NKC302" s="224"/>
      <c r="NKD302" s="335"/>
      <c r="NKE302" s="335"/>
      <c r="NKF302" s="224"/>
      <c r="NKG302" s="389"/>
      <c r="NKH302" s="389"/>
      <c r="NKI302" s="333"/>
      <c r="NKJ302" s="334"/>
      <c r="NKK302" s="389"/>
      <c r="NKL302" s="224"/>
      <c r="NKM302" s="224"/>
      <c r="NKN302" s="335"/>
      <c r="NKO302" s="335"/>
      <c r="NKP302" s="224"/>
      <c r="NKQ302" s="389"/>
      <c r="NKR302" s="389"/>
      <c r="NKS302" s="333"/>
      <c r="NKT302" s="334"/>
      <c r="NKU302" s="389"/>
      <c r="NKV302" s="224"/>
      <c r="NKW302" s="224"/>
      <c r="NKX302" s="335"/>
      <c r="NKY302" s="335"/>
      <c r="NKZ302" s="224"/>
      <c r="NLA302" s="389"/>
      <c r="NLB302" s="389"/>
      <c r="NLC302" s="333"/>
      <c r="NLD302" s="334"/>
      <c r="NLE302" s="389"/>
      <c r="NLF302" s="224"/>
      <c r="NLG302" s="224"/>
      <c r="NLH302" s="335"/>
      <c r="NLI302" s="335"/>
      <c r="NLJ302" s="224"/>
      <c r="NLK302" s="389"/>
      <c r="NLL302" s="389"/>
      <c r="NLM302" s="333"/>
      <c r="NLN302" s="334"/>
      <c r="NLO302" s="389"/>
      <c r="NLP302" s="224"/>
      <c r="NLQ302" s="224"/>
      <c r="NLR302" s="335"/>
      <c r="NLS302" s="335"/>
      <c r="NLT302" s="224"/>
      <c r="NLU302" s="389"/>
      <c r="NLV302" s="389"/>
      <c r="NLW302" s="333"/>
      <c r="NLX302" s="334"/>
      <c r="NLY302" s="389"/>
      <c r="NLZ302" s="224"/>
      <c r="NMA302" s="224"/>
      <c r="NMB302" s="335"/>
      <c r="NMC302" s="335"/>
      <c r="NMD302" s="224"/>
      <c r="NME302" s="389"/>
      <c r="NMF302" s="389"/>
      <c r="NMG302" s="333"/>
      <c r="NMH302" s="334"/>
      <c r="NMI302" s="389"/>
      <c r="NMJ302" s="224"/>
      <c r="NMK302" s="224"/>
      <c r="NML302" s="335"/>
      <c r="NMM302" s="335"/>
      <c r="NMN302" s="224"/>
      <c r="NMO302" s="389"/>
      <c r="NMP302" s="389"/>
      <c r="NMQ302" s="333"/>
      <c r="NMR302" s="334"/>
      <c r="NMS302" s="389"/>
      <c r="NMT302" s="224"/>
      <c r="NMU302" s="224"/>
      <c r="NMV302" s="335"/>
      <c r="NMW302" s="335"/>
      <c r="NMX302" s="224"/>
      <c r="NMY302" s="389"/>
      <c r="NMZ302" s="389"/>
      <c r="NNA302" s="333"/>
      <c r="NNB302" s="334"/>
      <c r="NNC302" s="389"/>
      <c r="NND302" s="224"/>
      <c r="NNE302" s="224"/>
      <c r="NNF302" s="335"/>
      <c r="NNG302" s="335"/>
      <c r="NNH302" s="224"/>
      <c r="NNI302" s="389"/>
      <c r="NNJ302" s="389"/>
      <c r="NNK302" s="333"/>
      <c r="NNL302" s="334"/>
      <c r="NNM302" s="389"/>
      <c r="NNN302" s="224"/>
      <c r="NNO302" s="224"/>
      <c r="NNP302" s="335"/>
      <c r="NNQ302" s="335"/>
      <c r="NNR302" s="224"/>
      <c r="NNS302" s="389"/>
      <c r="NNT302" s="389"/>
      <c r="NNU302" s="333"/>
      <c r="NNV302" s="334"/>
      <c r="NNW302" s="389"/>
      <c r="NNX302" s="224"/>
      <c r="NNY302" s="224"/>
      <c r="NNZ302" s="335"/>
      <c r="NOA302" s="335"/>
      <c r="NOB302" s="224"/>
      <c r="NOC302" s="389"/>
      <c r="NOD302" s="389"/>
      <c r="NOE302" s="333"/>
      <c r="NOF302" s="334"/>
      <c r="NOG302" s="389"/>
      <c r="NOH302" s="224"/>
      <c r="NOI302" s="224"/>
      <c r="NOJ302" s="335"/>
      <c r="NOK302" s="335"/>
      <c r="NOL302" s="224"/>
      <c r="NOM302" s="389"/>
      <c r="NON302" s="389"/>
      <c r="NOO302" s="333"/>
      <c r="NOP302" s="334"/>
      <c r="NOQ302" s="389"/>
      <c r="NOR302" s="224"/>
      <c r="NOS302" s="224"/>
      <c r="NOT302" s="335"/>
      <c r="NOU302" s="335"/>
      <c r="NOV302" s="224"/>
      <c r="NOW302" s="389"/>
      <c r="NOX302" s="389"/>
      <c r="NOY302" s="333"/>
      <c r="NOZ302" s="334"/>
      <c r="NPA302" s="389"/>
      <c r="NPB302" s="224"/>
      <c r="NPC302" s="224"/>
      <c r="NPD302" s="335"/>
      <c r="NPE302" s="335"/>
      <c r="NPF302" s="224"/>
      <c r="NPG302" s="389"/>
      <c r="NPH302" s="389"/>
      <c r="NPI302" s="333"/>
      <c r="NPJ302" s="334"/>
      <c r="NPK302" s="389"/>
      <c r="NPL302" s="224"/>
      <c r="NPM302" s="224"/>
      <c r="NPN302" s="335"/>
      <c r="NPO302" s="335"/>
      <c r="NPP302" s="224"/>
      <c r="NPQ302" s="389"/>
      <c r="NPR302" s="389"/>
      <c r="NPS302" s="333"/>
      <c r="NPT302" s="334"/>
      <c r="NPU302" s="389"/>
      <c r="NPV302" s="224"/>
      <c r="NPW302" s="224"/>
      <c r="NPX302" s="335"/>
      <c r="NPY302" s="335"/>
      <c r="NPZ302" s="224"/>
      <c r="NQA302" s="389"/>
      <c r="NQB302" s="389"/>
      <c r="NQC302" s="333"/>
      <c r="NQD302" s="334"/>
      <c r="NQE302" s="389"/>
      <c r="NQF302" s="224"/>
      <c r="NQG302" s="224"/>
      <c r="NQH302" s="335"/>
      <c r="NQI302" s="335"/>
      <c r="NQJ302" s="224"/>
      <c r="NQK302" s="389"/>
      <c r="NQL302" s="389"/>
      <c r="NQM302" s="333"/>
      <c r="NQN302" s="334"/>
      <c r="NQO302" s="389"/>
      <c r="NQP302" s="224"/>
      <c r="NQQ302" s="224"/>
      <c r="NQR302" s="335"/>
      <c r="NQS302" s="335"/>
      <c r="NQT302" s="224"/>
      <c r="NQU302" s="389"/>
      <c r="NQV302" s="389"/>
      <c r="NQW302" s="333"/>
      <c r="NQX302" s="334"/>
      <c r="NQY302" s="389"/>
      <c r="NQZ302" s="224"/>
      <c r="NRA302" s="224"/>
      <c r="NRB302" s="335"/>
      <c r="NRC302" s="335"/>
      <c r="NRD302" s="224"/>
      <c r="NRE302" s="389"/>
      <c r="NRF302" s="389"/>
      <c r="NRG302" s="333"/>
      <c r="NRH302" s="334"/>
      <c r="NRI302" s="389"/>
      <c r="NRJ302" s="224"/>
      <c r="NRK302" s="224"/>
      <c r="NRL302" s="335"/>
      <c r="NRM302" s="335"/>
      <c r="NRN302" s="224"/>
      <c r="NRO302" s="389"/>
      <c r="NRP302" s="389"/>
      <c r="NRQ302" s="333"/>
      <c r="NRR302" s="334"/>
      <c r="NRS302" s="389"/>
      <c r="NRT302" s="224"/>
      <c r="NRU302" s="224"/>
      <c r="NRV302" s="335"/>
      <c r="NRW302" s="335"/>
      <c r="NRX302" s="224"/>
      <c r="NRY302" s="389"/>
      <c r="NRZ302" s="389"/>
      <c r="NSA302" s="333"/>
      <c r="NSB302" s="334"/>
      <c r="NSC302" s="389"/>
      <c r="NSD302" s="224"/>
      <c r="NSE302" s="224"/>
      <c r="NSF302" s="335"/>
      <c r="NSG302" s="335"/>
      <c r="NSH302" s="224"/>
      <c r="NSI302" s="389"/>
      <c r="NSJ302" s="389"/>
      <c r="NSK302" s="333"/>
      <c r="NSL302" s="334"/>
      <c r="NSM302" s="389"/>
      <c r="NSN302" s="224"/>
      <c r="NSO302" s="224"/>
      <c r="NSP302" s="335"/>
      <c r="NSQ302" s="335"/>
      <c r="NSR302" s="224"/>
      <c r="NSS302" s="389"/>
      <c r="NST302" s="389"/>
      <c r="NSU302" s="333"/>
      <c r="NSV302" s="334"/>
      <c r="NSW302" s="389"/>
      <c r="NSX302" s="224"/>
      <c r="NSY302" s="224"/>
      <c r="NSZ302" s="335"/>
      <c r="NTA302" s="335"/>
      <c r="NTB302" s="224"/>
      <c r="NTC302" s="389"/>
      <c r="NTD302" s="389"/>
      <c r="NTE302" s="333"/>
      <c r="NTF302" s="334"/>
      <c r="NTG302" s="389"/>
      <c r="NTH302" s="224"/>
      <c r="NTI302" s="224"/>
      <c r="NTJ302" s="335"/>
      <c r="NTK302" s="335"/>
      <c r="NTL302" s="224"/>
      <c r="NTM302" s="389"/>
      <c r="NTN302" s="389"/>
      <c r="NTO302" s="333"/>
      <c r="NTP302" s="334"/>
      <c r="NTQ302" s="389"/>
      <c r="NTR302" s="224"/>
      <c r="NTS302" s="224"/>
      <c r="NTT302" s="335"/>
      <c r="NTU302" s="335"/>
      <c r="NTV302" s="224"/>
      <c r="NTW302" s="389"/>
      <c r="NTX302" s="389"/>
      <c r="NTY302" s="333"/>
      <c r="NTZ302" s="334"/>
      <c r="NUA302" s="389"/>
      <c r="NUB302" s="224"/>
      <c r="NUC302" s="224"/>
      <c r="NUD302" s="335"/>
      <c r="NUE302" s="335"/>
      <c r="NUF302" s="224"/>
      <c r="NUG302" s="389"/>
      <c r="NUH302" s="389"/>
      <c r="NUI302" s="333"/>
      <c r="NUJ302" s="334"/>
      <c r="NUK302" s="389"/>
      <c r="NUL302" s="224"/>
      <c r="NUM302" s="224"/>
      <c r="NUN302" s="335"/>
      <c r="NUO302" s="335"/>
      <c r="NUP302" s="224"/>
      <c r="NUQ302" s="389"/>
      <c r="NUR302" s="389"/>
      <c r="NUS302" s="333"/>
      <c r="NUT302" s="334"/>
      <c r="NUU302" s="389"/>
      <c r="NUV302" s="224"/>
      <c r="NUW302" s="224"/>
      <c r="NUX302" s="335"/>
      <c r="NUY302" s="335"/>
      <c r="NUZ302" s="224"/>
      <c r="NVA302" s="389"/>
      <c r="NVB302" s="389"/>
      <c r="NVC302" s="333"/>
      <c r="NVD302" s="334"/>
      <c r="NVE302" s="389"/>
      <c r="NVF302" s="224"/>
      <c r="NVG302" s="224"/>
      <c r="NVH302" s="335"/>
      <c r="NVI302" s="335"/>
      <c r="NVJ302" s="224"/>
      <c r="NVK302" s="389"/>
      <c r="NVL302" s="389"/>
      <c r="NVM302" s="333"/>
      <c r="NVN302" s="334"/>
      <c r="NVO302" s="389"/>
      <c r="NVP302" s="224"/>
      <c r="NVQ302" s="224"/>
      <c r="NVR302" s="335"/>
      <c r="NVS302" s="335"/>
      <c r="NVT302" s="224"/>
      <c r="NVU302" s="389"/>
      <c r="NVV302" s="389"/>
      <c r="NVW302" s="333"/>
      <c r="NVX302" s="334"/>
      <c r="NVY302" s="389"/>
      <c r="NVZ302" s="224"/>
      <c r="NWA302" s="224"/>
      <c r="NWB302" s="335"/>
      <c r="NWC302" s="335"/>
      <c r="NWD302" s="224"/>
      <c r="NWE302" s="389"/>
      <c r="NWF302" s="389"/>
      <c r="NWG302" s="333"/>
      <c r="NWH302" s="334"/>
      <c r="NWI302" s="389"/>
      <c r="NWJ302" s="224"/>
      <c r="NWK302" s="224"/>
      <c r="NWL302" s="335"/>
      <c r="NWM302" s="335"/>
      <c r="NWN302" s="224"/>
      <c r="NWO302" s="389"/>
      <c r="NWP302" s="389"/>
      <c r="NWQ302" s="333"/>
      <c r="NWR302" s="334"/>
      <c r="NWS302" s="389"/>
      <c r="NWT302" s="224"/>
      <c r="NWU302" s="224"/>
      <c r="NWV302" s="335"/>
      <c r="NWW302" s="335"/>
      <c r="NWX302" s="224"/>
      <c r="NWY302" s="389"/>
      <c r="NWZ302" s="389"/>
      <c r="NXA302" s="333"/>
      <c r="NXB302" s="334"/>
      <c r="NXC302" s="389"/>
      <c r="NXD302" s="224"/>
      <c r="NXE302" s="224"/>
      <c r="NXF302" s="335"/>
      <c r="NXG302" s="335"/>
      <c r="NXH302" s="224"/>
      <c r="NXI302" s="389"/>
      <c r="NXJ302" s="389"/>
      <c r="NXK302" s="333"/>
      <c r="NXL302" s="334"/>
      <c r="NXM302" s="389"/>
      <c r="NXN302" s="224"/>
      <c r="NXO302" s="224"/>
      <c r="NXP302" s="335"/>
      <c r="NXQ302" s="335"/>
      <c r="NXR302" s="224"/>
      <c r="NXS302" s="389"/>
      <c r="NXT302" s="389"/>
      <c r="NXU302" s="333"/>
      <c r="NXV302" s="334"/>
      <c r="NXW302" s="389"/>
      <c r="NXX302" s="224"/>
      <c r="NXY302" s="224"/>
      <c r="NXZ302" s="335"/>
      <c r="NYA302" s="335"/>
      <c r="NYB302" s="224"/>
      <c r="NYC302" s="389"/>
      <c r="NYD302" s="389"/>
      <c r="NYE302" s="333"/>
      <c r="NYF302" s="334"/>
      <c r="NYG302" s="389"/>
      <c r="NYH302" s="224"/>
      <c r="NYI302" s="224"/>
      <c r="NYJ302" s="335"/>
      <c r="NYK302" s="335"/>
      <c r="NYL302" s="224"/>
      <c r="NYM302" s="389"/>
      <c r="NYN302" s="389"/>
      <c r="NYO302" s="333"/>
      <c r="NYP302" s="334"/>
      <c r="NYQ302" s="389"/>
      <c r="NYR302" s="224"/>
      <c r="NYS302" s="224"/>
      <c r="NYT302" s="335"/>
      <c r="NYU302" s="335"/>
      <c r="NYV302" s="224"/>
      <c r="NYW302" s="389"/>
      <c r="NYX302" s="389"/>
      <c r="NYY302" s="333"/>
      <c r="NYZ302" s="334"/>
      <c r="NZA302" s="389"/>
      <c r="NZB302" s="224"/>
      <c r="NZC302" s="224"/>
      <c r="NZD302" s="335"/>
      <c r="NZE302" s="335"/>
      <c r="NZF302" s="224"/>
      <c r="NZG302" s="389"/>
      <c r="NZH302" s="389"/>
      <c r="NZI302" s="333"/>
      <c r="NZJ302" s="334"/>
      <c r="NZK302" s="389"/>
      <c r="NZL302" s="224"/>
      <c r="NZM302" s="224"/>
      <c r="NZN302" s="335"/>
      <c r="NZO302" s="335"/>
      <c r="NZP302" s="224"/>
      <c r="NZQ302" s="389"/>
      <c r="NZR302" s="389"/>
      <c r="NZS302" s="333"/>
      <c r="NZT302" s="334"/>
      <c r="NZU302" s="389"/>
      <c r="NZV302" s="224"/>
      <c r="NZW302" s="224"/>
      <c r="NZX302" s="335"/>
      <c r="NZY302" s="335"/>
      <c r="NZZ302" s="224"/>
      <c r="OAA302" s="389"/>
      <c r="OAB302" s="389"/>
      <c r="OAC302" s="333"/>
      <c r="OAD302" s="334"/>
      <c r="OAE302" s="389"/>
      <c r="OAF302" s="224"/>
      <c r="OAG302" s="224"/>
      <c r="OAH302" s="335"/>
      <c r="OAI302" s="335"/>
      <c r="OAJ302" s="224"/>
      <c r="OAK302" s="389"/>
      <c r="OAL302" s="389"/>
      <c r="OAM302" s="333"/>
      <c r="OAN302" s="334"/>
      <c r="OAO302" s="389"/>
      <c r="OAP302" s="224"/>
      <c r="OAQ302" s="224"/>
      <c r="OAR302" s="335"/>
      <c r="OAS302" s="335"/>
      <c r="OAT302" s="224"/>
      <c r="OAU302" s="389"/>
      <c r="OAV302" s="389"/>
      <c r="OAW302" s="333"/>
      <c r="OAX302" s="334"/>
      <c r="OAY302" s="389"/>
      <c r="OAZ302" s="224"/>
      <c r="OBA302" s="224"/>
      <c r="OBB302" s="335"/>
      <c r="OBC302" s="335"/>
      <c r="OBD302" s="224"/>
      <c r="OBE302" s="389"/>
      <c r="OBF302" s="389"/>
      <c r="OBG302" s="333"/>
      <c r="OBH302" s="334"/>
      <c r="OBI302" s="389"/>
      <c r="OBJ302" s="224"/>
      <c r="OBK302" s="224"/>
      <c r="OBL302" s="335"/>
      <c r="OBM302" s="335"/>
      <c r="OBN302" s="224"/>
      <c r="OBO302" s="389"/>
      <c r="OBP302" s="389"/>
      <c r="OBQ302" s="333"/>
      <c r="OBR302" s="334"/>
      <c r="OBS302" s="389"/>
      <c r="OBT302" s="224"/>
      <c r="OBU302" s="224"/>
      <c r="OBV302" s="335"/>
      <c r="OBW302" s="335"/>
      <c r="OBX302" s="224"/>
      <c r="OBY302" s="389"/>
      <c r="OBZ302" s="389"/>
      <c r="OCA302" s="333"/>
      <c r="OCB302" s="334"/>
      <c r="OCC302" s="389"/>
      <c r="OCD302" s="224"/>
      <c r="OCE302" s="224"/>
      <c r="OCF302" s="335"/>
      <c r="OCG302" s="335"/>
      <c r="OCH302" s="224"/>
      <c r="OCI302" s="389"/>
      <c r="OCJ302" s="389"/>
      <c r="OCK302" s="333"/>
      <c r="OCL302" s="334"/>
      <c r="OCM302" s="389"/>
      <c r="OCN302" s="224"/>
      <c r="OCO302" s="224"/>
      <c r="OCP302" s="335"/>
      <c r="OCQ302" s="335"/>
      <c r="OCR302" s="224"/>
      <c r="OCS302" s="389"/>
      <c r="OCT302" s="389"/>
      <c r="OCU302" s="333"/>
      <c r="OCV302" s="334"/>
      <c r="OCW302" s="389"/>
      <c r="OCX302" s="224"/>
      <c r="OCY302" s="224"/>
      <c r="OCZ302" s="335"/>
      <c r="ODA302" s="335"/>
      <c r="ODB302" s="224"/>
      <c r="ODC302" s="389"/>
      <c r="ODD302" s="389"/>
      <c r="ODE302" s="333"/>
      <c r="ODF302" s="334"/>
      <c r="ODG302" s="389"/>
      <c r="ODH302" s="224"/>
      <c r="ODI302" s="224"/>
      <c r="ODJ302" s="335"/>
      <c r="ODK302" s="335"/>
      <c r="ODL302" s="224"/>
      <c r="ODM302" s="389"/>
      <c r="ODN302" s="389"/>
      <c r="ODO302" s="333"/>
      <c r="ODP302" s="334"/>
      <c r="ODQ302" s="389"/>
      <c r="ODR302" s="224"/>
      <c r="ODS302" s="224"/>
      <c r="ODT302" s="335"/>
      <c r="ODU302" s="335"/>
      <c r="ODV302" s="224"/>
      <c r="ODW302" s="389"/>
      <c r="ODX302" s="389"/>
      <c r="ODY302" s="333"/>
      <c r="ODZ302" s="334"/>
      <c r="OEA302" s="389"/>
      <c r="OEB302" s="224"/>
      <c r="OEC302" s="224"/>
      <c r="OED302" s="335"/>
      <c r="OEE302" s="335"/>
      <c r="OEF302" s="224"/>
      <c r="OEG302" s="389"/>
      <c r="OEH302" s="389"/>
      <c r="OEI302" s="333"/>
      <c r="OEJ302" s="334"/>
      <c r="OEK302" s="389"/>
      <c r="OEL302" s="224"/>
      <c r="OEM302" s="224"/>
      <c r="OEN302" s="335"/>
      <c r="OEO302" s="335"/>
      <c r="OEP302" s="224"/>
      <c r="OEQ302" s="389"/>
      <c r="OER302" s="389"/>
      <c r="OES302" s="333"/>
      <c r="OET302" s="334"/>
      <c r="OEU302" s="389"/>
      <c r="OEV302" s="224"/>
      <c r="OEW302" s="224"/>
      <c r="OEX302" s="335"/>
      <c r="OEY302" s="335"/>
      <c r="OEZ302" s="224"/>
      <c r="OFA302" s="389"/>
      <c r="OFB302" s="389"/>
      <c r="OFC302" s="333"/>
      <c r="OFD302" s="334"/>
      <c r="OFE302" s="389"/>
      <c r="OFF302" s="224"/>
      <c r="OFG302" s="224"/>
      <c r="OFH302" s="335"/>
      <c r="OFI302" s="335"/>
      <c r="OFJ302" s="224"/>
      <c r="OFK302" s="389"/>
      <c r="OFL302" s="389"/>
      <c r="OFM302" s="333"/>
      <c r="OFN302" s="334"/>
      <c r="OFO302" s="389"/>
      <c r="OFP302" s="224"/>
      <c r="OFQ302" s="224"/>
      <c r="OFR302" s="335"/>
      <c r="OFS302" s="335"/>
      <c r="OFT302" s="224"/>
      <c r="OFU302" s="389"/>
      <c r="OFV302" s="389"/>
      <c r="OFW302" s="333"/>
      <c r="OFX302" s="334"/>
      <c r="OFY302" s="389"/>
      <c r="OFZ302" s="224"/>
      <c r="OGA302" s="224"/>
      <c r="OGB302" s="335"/>
      <c r="OGC302" s="335"/>
      <c r="OGD302" s="224"/>
      <c r="OGE302" s="389"/>
      <c r="OGF302" s="389"/>
      <c r="OGG302" s="333"/>
      <c r="OGH302" s="334"/>
      <c r="OGI302" s="389"/>
      <c r="OGJ302" s="224"/>
      <c r="OGK302" s="224"/>
      <c r="OGL302" s="335"/>
      <c r="OGM302" s="335"/>
      <c r="OGN302" s="224"/>
      <c r="OGO302" s="389"/>
      <c r="OGP302" s="389"/>
      <c r="OGQ302" s="333"/>
      <c r="OGR302" s="334"/>
      <c r="OGS302" s="389"/>
      <c r="OGT302" s="224"/>
      <c r="OGU302" s="224"/>
      <c r="OGV302" s="335"/>
      <c r="OGW302" s="335"/>
      <c r="OGX302" s="224"/>
      <c r="OGY302" s="389"/>
      <c r="OGZ302" s="389"/>
      <c r="OHA302" s="333"/>
      <c r="OHB302" s="334"/>
      <c r="OHC302" s="389"/>
      <c r="OHD302" s="224"/>
      <c r="OHE302" s="224"/>
      <c r="OHF302" s="335"/>
      <c r="OHG302" s="335"/>
      <c r="OHH302" s="224"/>
      <c r="OHI302" s="389"/>
      <c r="OHJ302" s="389"/>
      <c r="OHK302" s="333"/>
      <c r="OHL302" s="334"/>
      <c r="OHM302" s="389"/>
      <c r="OHN302" s="224"/>
      <c r="OHO302" s="224"/>
      <c r="OHP302" s="335"/>
      <c r="OHQ302" s="335"/>
      <c r="OHR302" s="224"/>
      <c r="OHS302" s="389"/>
      <c r="OHT302" s="389"/>
      <c r="OHU302" s="333"/>
      <c r="OHV302" s="334"/>
      <c r="OHW302" s="389"/>
      <c r="OHX302" s="224"/>
      <c r="OHY302" s="224"/>
      <c r="OHZ302" s="335"/>
      <c r="OIA302" s="335"/>
      <c r="OIB302" s="224"/>
      <c r="OIC302" s="389"/>
      <c r="OID302" s="389"/>
      <c r="OIE302" s="333"/>
      <c r="OIF302" s="334"/>
      <c r="OIG302" s="389"/>
      <c r="OIH302" s="224"/>
      <c r="OII302" s="224"/>
      <c r="OIJ302" s="335"/>
      <c r="OIK302" s="335"/>
      <c r="OIL302" s="224"/>
      <c r="OIM302" s="389"/>
      <c r="OIN302" s="389"/>
      <c r="OIO302" s="333"/>
      <c r="OIP302" s="334"/>
      <c r="OIQ302" s="389"/>
      <c r="OIR302" s="224"/>
      <c r="OIS302" s="224"/>
      <c r="OIT302" s="335"/>
      <c r="OIU302" s="335"/>
      <c r="OIV302" s="224"/>
      <c r="OIW302" s="389"/>
      <c r="OIX302" s="389"/>
      <c r="OIY302" s="333"/>
      <c r="OIZ302" s="334"/>
      <c r="OJA302" s="389"/>
      <c r="OJB302" s="224"/>
      <c r="OJC302" s="224"/>
      <c r="OJD302" s="335"/>
      <c r="OJE302" s="335"/>
      <c r="OJF302" s="224"/>
      <c r="OJG302" s="389"/>
      <c r="OJH302" s="389"/>
      <c r="OJI302" s="333"/>
      <c r="OJJ302" s="334"/>
      <c r="OJK302" s="389"/>
      <c r="OJL302" s="224"/>
      <c r="OJM302" s="224"/>
      <c r="OJN302" s="335"/>
      <c r="OJO302" s="335"/>
      <c r="OJP302" s="224"/>
      <c r="OJQ302" s="389"/>
      <c r="OJR302" s="389"/>
      <c r="OJS302" s="333"/>
      <c r="OJT302" s="334"/>
      <c r="OJU302" s="389"/>
      <c r="OJV302" s="224"/>
      <c r="OJW302" s="224"/>
      <c r="OJX302" s="335"/>
      <c r="OJY302" s="335"/>
      <c r="OJZ302" s="224"/>
      <c r="OKA302" s="389"/>
      <c r="OKB302" s="389"/>
      <c r="OKC302" s="333"/>
      <c r="OKD302" s="334"/>
      <c r="OKE302" s="389"/>
      <c r="OKF302" s="224"/>
      <c r="OKG302" s="224"/>
      <c r="OKH302" s="335"/>
      <c r="OKI302" s="335"/>
      <c r="OKJ302" s="224"/>
      <c r="OKK302" s="389"/>
      <c r="OKL302" s="389"/>
      <c r="OKM302" s="333"/>
      <c r="OKN302" s="334"/>
      <c r="OKO302" s="389"/>
      <c r="OKP302" s="224"/>
      <c r="OKQ302" s="224"/>
      <c r="OKR302" s="335"/>
      <c r="OKS302" s="335"/>
      <c r="OKT302" s="224"/>
      <c r="OKU302" s="389"/>
      <c r="OKV302" s="389"/>
      <c r="OKW302" s="333"/>
      <c r="OKX302" s="334"/>
      <c r="OKY302" s="389"/>
      <c r="OKZ302" s="224"/>
      <c r="OLA302" s="224"/>
      <c r="OLB302" s="335"/>
      <c r="OLC302" s="335"/>
      <c r="OLD302" s="224"/>
      <c r="OLE302" s="389"/>
      <c r="OLF302" s="389"/>
      <c r="OLG302" s="333"/>
      <c r="OLH302" s="334"/>
      <c r="OLI302" s="389"/>
      <c r="OLJ302" s="224"/>
      <c r="OLK302" s="224"/>
      <c r="OLL302" s="335"/>
      <c r="OLM302" s="335"/>
      <c r="OLN302" s="224"/>
      <c r="OLO302" s="389"/>
      <c r="OLP302" s="389"/>
      <c r="OLQ302" s="333"/>
      <c r="OLR302" s="334"/>
      <c r="OLS302" s="389"/>
      <c r="OLT302" s="224"/>
      <c r="OLU302" s="224"/>
      <c r="OLV302" s="335"/>
      <c r="OLW302" s="335"/>
      <c r="OLX302" s="224"/>
      <c r="OLY302" s="389"/>
      <c r="OLZ302" s="389"/>
      <c r="OMA302" s="333"/>
      <c r="OMB302" s="334"/>
      <c r="OMC302" s="389"/>
      <c r="OMD302" s="224"/>
      <c r="OME302" s="224"/>
      <c r="OMF302" s="335"/>
      <c r="OMG302" s="335"/>
      <c r="OMH302" s="224"/>
      <c r="OMI302" s="389"/>
      <c r="OMJ302" s="389"/>
      <c r="OMK302" s="333"/>
      <c r="OML302" s="334"/>
      <c r="OMM302" s="389"/>
      <c r="OMN302" s="224"/>
      <c r="OMO302" s="224"/>
      <c r="OMP302" s="335"/>
      <c r="OMQ302" s="335"/>
      <c r="OMR302" s="224"/>
      <c r="OMS302" s="389"/>
      <c r="OMT302" s="389"/>
      <c r="OMU302" s="333"/>
      <c r="OMV302" s="334"/>
      <c r="OMW302" s="389"/>
      <c r="OMX302" s="224"/>
      <c r="OMY302" s="224"/>
      <c r="OMZ302" s="335"/>
      <c r="ONA302" s="335"/>
      <c r="ONB302" s="224"/>
      <c r="ONC302" s="389"/>
      <c r="OND302" s="389"/>
      <c r="ONE302" s="333"/>
      <c r="ONF302" s="334"/>
      <c r="ONG302" s="389"/>
      <c r="ONH302" s="224"/>
      <c r="ONI302" s="224"/>
      <c r="ONJ302" s="335"/>
      <c r="ONK302" s="335"/>
      <c r="ONL302" s="224"/>
      <c r="ONM302" s="389"/>
      <c r="ONN302" s="389"/>
      <c r="ONO302" s="333"/>
      <c r="ONP302" s="334"/>
      <c r="ONQ302" s="389"/>
      <c r="ONR302" s="224"/>
      <c r="ONS302" s="224"/>
      <c r="ONT302" s="335"/>
      <c r="ONU302" s="335"/>
      <c r="ONV302" s="224"/>
      <c r="ONW302" s="389"/>
      <c r="ONX302" s="389"/>
      <c r="ONY302" s="333"/>
      <c r="ONZ302" s="334"/>
      <c r="OOA302" s="389"/>
      <c r="OOB302" s="224"/>
      <c r="OOC302" s="224"/>
      <c r="OOD302" s="335"/>
      <c r="OOE302" s="335"/>
      <c r="OOF302" s="224"/>
      <c r="OOG302" s="389"/>
      <c r="OOH302" s="389"/>
      <c r="OOI302" s="333"/>
      <c r="OOJ302" s="334"/>
      <c r="OOK302" s="389"/>
      <c r="OOL302" s="224"/>
      <c r="OOM302" s="224"/>
      <c r="OON302" s="335"/>
      <c r="OOO302" s="335"/>
      <c r="OOP302" s="224"/>
      <c r="OOQ302" s="389"/>
      <c r="OOR302" s="389"/>
      <c r="OOS302" s="333"/>
      <c r="OOT302" s="334"/>
      <c r="OOU302" s="389"/>
      <c r="OOV302" s="224"/>
      <c r="OOW302" s="224"/>
      <c r="OOX302" s="335"/>
      <c r="OOY302" s="335"/>
      <c r="OOZ302" s="224"/>
      <c r="OPA302" s="389"/>
      <c r="OPB302" s="389"/>
      <c r="OPC302" s="333"/>
      <c r="OPD302" s="334"/>
      <c r="OPE302" s="389"/>
      <c r="OPF302" s="224"/>
      <c r="OPG302" s="224"/>
      <c r="OPH302" s="335"/>
      <c r="OPI302" s="335"/>
      <c r="OPJ302" s="224"/>
      <c r="OPK302" s="389"/>
      <c r="OPL302" s="389"/>
      <c r="OPM302" s="333"/>
      <c r="OPN302" s="334"/>
      <c r="OPO302" s="389"/>
      <c r="OPP302" s="224"/>
      <c r="OPQ302" s="224"/>
      <c r="OPR302" s="335"/>
      <c r="OPS302" s="335"/>
      <c r="OPT302" s="224"/>
      <c r="OPU302" s="389"/>
      <c r="OPV302" s="389"/>
      <c r="OPW302" s="333"/>
      <c r="OPX302" s="334"/>
      <c r="OPY302" s="389"/>
      <c r="OPZ302" s="224"/>
      <c r="OQA302" s="224"/>
      <c r="OQB302" s="335"/>
      <c r="OQC302" s="335"/>
      <c r="OQD302" s="224"/>
      <c r="OQE302" s="389"/>
      <c r="OQF302" s="389"/>
      <c r="OQG302" s="333"/>
      <c r="OQH302" s="334"/>
      <c r="OQI302" s="389"/>
      <c r="OQJ302" s="224"/>
      <c r="OQK302" s="224"/>
      <c r="OQL302" s="335"/>
      <c r="OQM302" s="335"/>
      <c r="OQN302" s="224"/>
      <c r="OQO302" s="389"/>
      <c r="OQP302" s="389"/>
      <c r="OQQ302" s="333"/>
      <c r="OQR302" s="334"/>
      <c r="OQS302" s="389"/>
      <c r="OQT302" s="224"/>
      <c r="OQU302" s="224"/>
      <c r="OQV302" s="335"/>
      <c r="OQW302" s="335"/>
      <c r="OQX302" s="224"/>
      <c r="OQY302" s="389"/>
      <c r="OQZ302" s="389"/>
      <c r="ORA302" s="333"/>
      <c r="ORB302" s="334"/>
      <c r="ORC302" s="389"/>
      <c r="ORD302" s="224"/>
      <c r="ORE302" s="224"/>
      <c r="ORF302" s="335"/>
      <c r="ORG302" s="335"/>
      <c r="ORH302" s="224"/>
      <c r="ORI302" s="389"/>
      <c r="ORJ302" s="389"/>
      <c r="ORK302" s="333"/>
      <c r="ORL302" s="334"/>
      <c r="ORM302" s="389"/>
      <c r="ORN302" s="224"/>
      <c r="ORO302" s="224"/>
      <c r="ORP302" s="335"/>
      <c r="ORQ302" s="335"/>
      <c r="ORR302" s="224"/>
      <c r="ORS302" s="389"/>
      <c r="ORT302" s="389"/>
      <c r="ORU302" s="333"/>
      <c r="ORV302" s="334"/>
      <c r="ORW302" s="389"/>
      <c r="ORX302" s="224"/>
      <c r="ORY302" s="224"/>
      <c r="ORZ302" s="335"/>
      <c r="OSA302" s="335"/>
      <c r="OSB302" s="224"/>
      <c r="OSC302" s="389"/>
      <c r="OSD302" s="389"/>
      <c r="OSE302" s="333"/>
      <c r="OSF302" s="334"/>
      <c r="OSG302" s="389"/>
      <c r="OSH302" s="224"/>
      <c r="OSI302" s="224"/>
      <c r="OSJ302" s="335"/>
      <c r="OSK302" s="335"/>
      <c r="OSL302" s="224"/>
      <c r="OSM302" s="389"/>
      <c r="OSN302" s="389"/>
      <c r="OSO302" s="333"/>
      <c r="OSP302" s="334"/>
      <c r="OSQ302" s="389"/>
      <c r="OSR302" s="224"/>
      <c r="OSS302" s="224"/>
      <c r="OST302" s="335"/>
      <c r="OSU302" s="335"/>
      <c r="OSV302" s="224"/>
      <c r="OSW302" s="389"/>
      <c r="OSX302" s="389"/>
      <c r="OSY302" s="333"/>
      <c r="OSZ302" s="334"/>
      <c r="OTA302" s="389"/>
      <c r="OTB302" s="224"/>
      <c r="OTC302" s="224"/>
      <c r="OTD302" s="335"/>
      <c r="OTE302" s="335"/>
      <c r="OTF302" s="224"/>
      <c r="OTG302" s="389"/>
      <c r="OTH302" s="389"/>
      <c r="OTI302" s="333"/>
      <c r="OTJ302" s="334"/>
      <c r="OTK302" s="389"/>
      <c r="OTL302" s="224"/>
      <c r="OTM302" s="224"/>
      <c r="OTN302" s="335"/>
      <c r="OTO302" s="335"/>
      <c r="OTP302" s="224"/>
      <c r="OTQ302" s="389"/>
      <c r="OTR302" s="389"/>
      <c r="OTS302" s="333"/>
      <c r="OTT302" s="334"/>
      <c r="OTU302" s="389"/>
      <c r="OTV302" s="224"/>
      <c r="OTW302" s="224"/>
      <c r="OTX302" s="335"/>
      <c r="OTY302" s="335"/>
      <c r="OTZ302" s="224"/>
      <c r="OUA302" s="389"/>
      <c r="OUB302" s="389"/>
      <c r="OUC302" s="333"/>
      <c r="OUD302" s="334"/>
      <c r="OUE302" s="389"/>
      <c r="OUF302" s="224"/>
      <c r="OUG302" s="224"/>
      <c r="OUH302" s="335"/>
      <c r="OUI302" s="335"/>
      <c r="OUJ302" s="224"/>
      <c r="OUK302" s="389"/>
      <c r="OUL302" s="389"/>
      <c r="OUM302" s="333"/>
      <c r="OUN302" s="334"/>
      <c r="OUO302" s="389"/>
      <c r="OUP302" s="224"/>
      <c r="OUQ302" s="224"/>
      <c r="OUR302" s="335"/>
      <c r="OUS302" s="335"/>
      <c r="OUT302" s="224"/>
      <c r="OUU302" s="389"/>
      <c r="OUV302" s="389"/>
      <c r="OUW302" s="333"/>
      <c r="OUX302" s="334"/>
      <c r="OUY302" s="389"/>
      <c r="OUZ302" s="224"/>
      <c r="OVA302" s="224"/>
      <c r="OVB302" s="335"/>
      <c r="OVC302" s="335"/>
      <c r="OVD302" s="224"/>
      <c r="OVE302" s="389"/>
      <c r="OVF302" s="389"/>
      <c r="OVG302" s="333"/>
      <c r="OVH302" s="334"/>
      <c r="OVI302" s="389"/>
      <c r="OVJ302" s="224"/>
      <c r="OVK302" s="224"/>
      <c r="OVL302" s="335"/>
      <c r="OVM302" s="335"/>
      <c r="OVN302" s="224"/>
      <c r="OVO302" s="389"/>
      <c r="OVP302" s="389"/>
      <c r="OVQ302" s="333"/>
      <c r="OVR302" s="334"/>
      <c r="OVS302" s="389"/>
      <c r="OVT302" s="224"/>
      <c r="OVU302" s="224"/>
      <c r="OVV302" s="335"/>
      <c r="OVW302" s="335"/>
      <c r="OVX302" s="224"/>
      <c r="OVY302" s="389"/>
      <c r="OVZ302" s="389"/>
      <c r="OWA302" s="333"/>
      <c r="OWB302" s="334"/>
      <c r="OWC302" s="389"/>
      <c r="OWD302" s="224"/>
      <c r="OWE302" s="224"/>
      <c r="OWF302" s="335"/>
      <c r="OWG302" s="335"/>
      <c r="OWH302" s="224"/>
      <c r="OWI302" s="389"/>
      <c r="OWJ302" s="389"/>
      <c r="OWK302" s="333"/>
      <c r="OWL302" s="334"/>
      <c r="OWM302" s="389"/>
      <c r="OWN302" s="224"/>
      <c r="OWO302" s="224"/>
      <c r="OWP302" s="335"/>
      <c r="OWQ302" s="335"/>
      <c r="OWR302" s="224"/>
      <c r="OWS302" s="389"/>
      <c r="OWT302" s="389"/>
      <c r="OWU302" s="333"/>
      <c r="OWV302" s="334"/>
      <c r="OWW302" s="389"/>
      <c r="OWX302" s="224"/>
      <c r="OWY302" s="224"/>
      <c r="OWZ302" s="335"/>
      <c r="OXA302" s="335"/>
      <c r="OXB302" s="224"/>
      <c r="OXC302" s="389"/>
      <c r="OXD302" s="389"/>
      <c r="OXE302" s="333"/>
      <c r="OXF302" s="334"/>
      <c r="OXG302" s="389"/>
      <c r="OXH302" s="224"/>
      <c r="OXI302" s="224"/>
      <c r="OXJ302" s="335"/>
      <c r="OXK302" s="335"/>
      <c r="OXL302" s="224"/>
      <c r="OXM302" s="389"/>
      <c r="OXN302" s="389"/>
      <c r="OXO302" s="333"/>
      <c r="OXP302" s="334"/>
      <c r="OXQ302" s="389"/>
      <c r="OXR302" s="224"/>
      <c r="OXS302" s="224"/>
      <c r="OXT302" s="335"/>
      <c r="OXU302" s="335"/>
      <c r="OXV302" s="224"/>
      <c r="OXW302" s="389"/>
      <c r="OXX302" s="389"/>
      <c r="OXY302" s="333"/>
      <c r="OXZ302" s="334"/>
      <c r="OYA302" s="389"/>
      <c r="OYB302" s="224"/>
      <c r="OYC302" s="224"/>
      <c r="OYD302" s="335"/>
      <c r="OYE302" s="335"/>
      <c r="OYF302" s="224"/>
      <c r="OYG302" s="389"/>
      <c r="OYH302" s="389"/>
      <c r="OYI302" s="333"/>
      <c r="OYJ302" s="334"/>
      <c r="OYK302" s="389"/>
      <c r="OYL302" s="224"/>
      <c r="OYM302" s="224"/>
      <c r="OYN302" s="335"/>
      <c r="OYO302" s="335"/>
      <c r="OYP302" s="224"/>
      <c r="OYQ302" s="389"/>
      <c r="OYR302" s="389"/>
      <c r="OYS302" s="333"/>
      <c r="OYT302" s="334"/>
      <c r="OYU302" s="389"/>
      <c r="OYV302" s="224"/>
      <c r="OYW302" s="224"/>
      <c r="OYX302" s="335"/>
      <c r="OYY302" s="335"/>
      <c r="OYZ302" s="224"/>
      <c r="OZA302" s="389"/>
      <c r="OZB302" s="389"/>
      <c r="OZC302" s="333"/>
      <c r="OZD302" s="334"/>
      <c r="OZE302" s="389"/>
      <c r="OZF302" s="224"/>
      <c r="OZG302" s="224"/>
      <c r="OZH302" s="335"/>
      <c r="OZI302" s="335"/>
      <c r="OZJ302" s="224"/>
      <c r="OZK302" s="389"/>
      <c r="OZL302" s="389"/>
      <c r="OZM302" s="333"/>
      <c r="OZN302" s="334"/>
      <c r="OZO302" s="389"/>
      <c r="OZP302" s="224"/>
      <c r="OZQ302" s="224"/>
      <c r="OZR302" s="335"/>
      <c r="OZS302" s="335"/>
      <c r="OZT302" s="224"/>
      <c r="OZU302" s="389"/>
      <c r="OZV302" s="389"/>
      <c r="OZW302" s="333"/>
      <c r="OZX302" s="334"/>
      <c r="OZY302" s="389"/>
      <c r="OZZ302" s="224"/>
      <c r="PAA302" s="224"/>
      <c r="PAB302" s="335"/>
      <c r="PAC302" s="335"/>
      <c r="PAD302" s="224"/>
      <c r="PAE302" s="389"/>
      <c r="PAF302" s="389"/>
      <c r="PAG302" s="333"/>
      <c r="PAH302" s="334"/>
      <c r="PAI302" s="389"/>
      <c r="PAJ302" s="224"/>
      <c r="PAK302" s="224"/>
      <c r="PAL302" s="335"/>
      <c r="PAM302" s="335"/>
      <c r="PAN302" s="224"/>
      <c r="PAO302" s="389"/>
      <c r="PAP302" s="389"/>
      <c r="PAQ302" s="333"/>
      <c r="PAR302" s="334"/>
      <c r="PAS302" s="389"/>
      <c r="PAT302" s="224"/>
      <c r="PAU302" s="224"/>
      <c r="PAV302" s="335"/>
      <c r="PAW302" s="335"/>
      <c r="PAX302" s="224"/>
      <c r="PAY302" s="389"/>
      <c r="PAZ302" s="389"/>
      <c r="PBA302" s="333"/>
      <c r="PBB302" s="334"/>
      <c r="PBC302" s="389"/>
      <c r="PBD302" s="224"/>
      <c r="PBE302" s="224"/>
      <c r="PBF302" s="335"/>
      <c r="PBG302" s="335"/>
      <c r="PBH302" s="224"/>
      <c r="PBI302" s="389"/>
      <c r="PBJ302" s="389"/>
      <c r="PBK302" s="333"/>
      <c r="PBL302" s="334"/>
      <c r="PBM302" s="389"/>
      <c r="PBN302" s="224"/>
      <c r="PBO302" s="224"/>
      <c r="PBP302" s="335"/>
      <c r="PBQ302" s="335"/>
      <c r="PBR302" s="224"/>
      <c r="PBS302" s="389"/>
      <c r="PBT302" s="389"/>
      <c r="PBU302" s="333"/>
      <c r="PBV302" s="334"/>
      <c r="PBW302" s="389"/>
      <c r="PBX302" s="224"/>
      <c r="PBY302" s="224"/>
      <c r="PBZ302" s="335"/>
      <c r="PCA302" s="335"/>
      <c r="PCB302" s="224"/>
      <c r="PCC302" s="389"/>
      <c r="PCD302" s="389"/>
      <c r="PCE302" s="333"/>
      <c r="PCF302" s="334"/>
      <c r="PCG302" s="389"/>
      <c r="PCH302" s="224"/>
      <c r="PCI302" s="224"/>
      <c r="PCJ302" s="335"/>
      <c r="PCK302" s="335"/>
      <c r="PCL302" s="224"/>
      <c r="PCM302" s="389"/>
      <c r="PCN302" s="389"/>
      <c r="PCO302" s="333"/>
      <c r="PCP302" s="334"/>
      <c r="PCQ302" s="389"/>
      <c r="PCR302" s="224"/>
      <c r="PCS302" s="224"/>
      <c r="PCT302" s="335"/>
      <c r="PCU302" s="335"/>
      <c r="PCV302" s="224"/>
      <c r="PCW302" s="389"/>
      <c r="PCX302" s="389"/>
      <c r="PCY302" s="333"/>
      <c r="PCZ302" s="334"/>
      <c r="PDA302" s="389"/>
      <c r="PDB302" s="224"/>
      <c r="PDC302" s="224"/>
      <c r="PDD302" s="335"/>
      <c r="PDE302" s="335"/>
      <c r="PDF302" s="224"/>
      <c r="PDG302" s="389"/>
      <c r="PDH302" s="389"/>
      <c r="PDI302" s="333"/>
      <c r="PDJ302" s="334"/>
      <c r="PDK302" s="389"/>
      <c r="PDL302" s="224"/>
      <c r="PDM302" s="224"/>
      <c r="PDN302" s="335"/>
      <c r="PDO302" s="335"/>
      <c r="PDP302" s="224"/>
      <c r="PDQ302" s="389"/>
      <c r="PDR302" s="389"/>
      <c r="PDS302" s="333"/>
      <c r="PDT302" s="334"/>
      <c r="PDU302" s="389"/>
      <c r="PDV302" s="224"/>
      <c r="PDW302" s="224"/>
      <c r="PDX302" s="335"/>
      <c r="PDY302" s="335"/>
      <c r="PDZ302" s="224"/>
      <c r="PEA302" s="389"/>
      <c r="PEB302" s="389"/>
      <c r="PEC302" s="333"/>
      <c r="PED302" s="334"/>
      <c r="PEE302" s="389"/>
      <c r="PEF302" s="224"/>
      <c r="PEG302" s="224"/>
      <c r="PEH302" s="335"/>
      <c r="PEI302" s="335"/>
      <c r="PEJ302" s="224"/>
      <c r="PEK302" s="389"/>
      <c r="PEL302" s="389"/>
      <c r="PEM302" s="333"/>
      <c r="PEN302" s="334"/>
      <c r="PEO302" s="389"/>
      <c r="PEP302" s="224"/>
      <c r="PEQ302" s="224"/>
      <c r="PER302" s="335"/>
      <c r="PES302" s="335"/>
      <c r="PET302" s="224"/>
      <c r="PEU302" s="389"/>
      <c r="PEV302" s="389"/>
      <c r="PEW302" s="333"/>
      <c r="PEX302" s="334"/>
      <c r="PEY302" s="389"/>
      <c r="PEZ302" s="224"/>
      <c r="PFA302" s="224"/>
      <c r="PFB302" s="335"/>
      <c r="PFC302" s="335"/>
      <c r="PFD302" s="224"/>
      <c r="PFE302" s="389"/>
      <c r="PFF302" s="389"/>
      <c r="PFG302" s="333"/>
      <c r="PFH302" s="334"/>
      <c r="PFI302" s="389"/>
      <c r="PFJ302" s="224"/>
      <c r="PFK302" s="224"/>
      <c r="PFL302" s="335"/>
      <c r="PFM302" s="335"/>
      <c r="PFN302" s="224"/>
      <c r="PFO302" s="389"/>
      <c r="PFP302" s="389"/>
      <c r="PFQ302" s="333"/>
      <c r="PFR302" s="334"/>
      <c r="PFS302" s="389"/>
      <c r="PFT302" s="224"/>
      <c r="PFU302" s="224"/>
      <c r="PFV302" s="335"/>
      <c r="PFW302" s="335"/>
      <c r="PFX302" s="224"/>
      <c r="PFY302" s="389"/>
      <c r="PFZ302" s="389"/>
      <c r="PGA302" s="333"/>
      <c r="PGB302" s="334"/>
      <c r="PGC302" s="389"/>
      <c r="PGD302" s="224"/>
      <c r="PGE302" s="224"/>
      <c r="PGF302" s="335"/>
      <c r="PGG302" s="335"/>
      <c r="PGH302" s="224"/>
      <c r="PGI302" s="389"/>
      <c r="PGJ302" s="389"/>
      <c r="PGK302" s="333"/>
      <c r="PGL302" s="334"/>
      <c r="PGM302" s="389"/>
      <c r="PGN302" s="224"/>
      <c r="PGO302" s="224"/>
      <c r="PGP302" s="335"/>
      <c r="PGQ302" s="335"/>
      <c r="PGR302" s="224"/>
      <c r="PGS302" s="389"/>
      <c r="PGT302" s="389"/>
      <c r="PGU302" s="333"/>
      <c r="PGV302" s="334"/>
      <c r="PGW302" s="389"/>
      <c r="PGX302" s="224"/>
      <c r="PGY302" s="224"/>
      <c r="PGZ302" s="335"/>
      <c r="PHA302" s="335"/>
      <c r="PHB302" s="224"/>
      <c r="PHC302" s="389"/>
      <c r="PHD302" s="389"/>
      <c r="PHE302" s="333"/>
      <c r="PHF302" s="334"/>
      <c r="PHG302" s="389"/>
      <c r="PHH302" s="224"/>
      <c r="PHI302" s="224"/>
      <c r="PHJ302" s="335"/>
      <c r="PHK302" s="335"/>
      <c r="PHL302" s="224"/>
      <c r="PHM302" s="389"/>
      <c r="PHN302" s="389"/>
      <c r="PHO302" s="333"/>
      <c r="PHP302" s="334"/>
      <c r="PHQ302" s="389"/>
      <c r="PHR302" s="224"/>
      <c r="PHS302" s="224"/>
      <c r="PHT302" s="335"/>
      <c r="PHU302" s="335"/>
      <c r="PHV302" s="224"/>
      <c r="PHW302" s="389"/>
      <c r="PHX302" s="389"/>
      <c r="PHY302" s="333"/>
      <c r="PHZ302" s="334"/>
      <c r="PIA302" s="389"/>
      <c r="PIB302" s="224"/>
      <c r="PIC302" s="224"/>
      <c r="PID302" s="335"/>
      <c r="PIE302" s="335"/>
      <c r="PIF302" s="224"/>
      <c r="PIG302" s="389"/>
      <c r="PIH302" s="389"/>
      <c r="PII302" s="333"/>
      <c r="PIJ302" s="334"/>
      <c r="PIK302" s="389"/>
      <c r="PIL302" s="224"/>
      <c r="PIM302" s="224"/>
      <c r="PIN302" s="335"/>
      <c r="PIO302" s="335"/>
      <c r="PIP302" s="224"/>
      <c r="PIQ302" s="389"/>
      <c r="PIR302" s="389"/>
      <c r="PIS302" s="333"/>
      <c r="PIT302" s="334"/>
      <c r="PIU302" s="389"/>
      <c r="PIV302" s="224"/>
      <c r="PIW302" s="224"/>
      <c r="PIX302" s="335"/>
      <c r="PIY302" s="335"/>
      <c r="PIZ302" s="224"/>
      <c r="PJA302" s="389"/>
      <c r="PJB302" s="389"/>
      <c r="PJC302" s="333"/>
      <c r="PJD302" s="334"/>
      <c r="PJE302" s="389"/>
      <c r="PJF302" s="224"/>
      <c r="PJG302" s="224"/>
      <c r="PJH302" s="335"/>
      <c r="PJI302" s="335"/>
      <c r="PJJ302" s="224"/>
      <c r="PJK302" s="389"/>
      <c r="PJL302" s="389"/>
      <c r="PJM302" s="333"/>
      <c r="PJN302" s="334"/>
      <c r="PJO302" s="389"/>
      <c r="PJP302" s="224"/>
      <c r="PJQ302" s="224"/>
      <c r="PJR302" s="335"/>
      <c r="PJS302" s="335"/>
      <c r="PJT302" s="224"/>
      <c r="PJU302" s="389"/>
      <c r="PJV302" s="389"/>
      <c r="PJW302" s="333"/>
      <c r="PJX302" s="334"/>
      <c r="PJY302" s="389"/>
      <c r="PJZ302" s="224"/>
      <c r="PKA302" s="224"/>
      <c r="PKB302" s="335"/>
      <c r="PKC302" s="335"/>
      <c r="PKD302" s="224"/>
      <c r="PKE302" s="389"/>
      <c r="PKF302" s="389"/>
      <c r="PKG302" s="333"/>
      <c r="PKH302" s="334"/>
      <c r="PKI302" s="389"/>
      <c r="PKJ302" s="224"/>
      <c r="PKK302" s="224"/>
      <c r="PKL302" s="335"/>
      <c r="PKM302" s="335"/>
      <c r="PKN302" s="224"/>
      <c r="PKO302" s="389"/>
      <c r="PKP302" s="389"/>
      <c r="PKQ302" s="333"/>
      <c r="PKR302" s="334"/>
      <c r="PKS302" s="389"/>
      <c r="PKT302" s="224"/>
      <c r="PKU302" s="224"/>
      <c r="PKV302" s="335"/>
      <c r="PKW302" s="335"/>
      <c r="PKX302" s="224"/>
      <c r="PKY302" s="389"/>
      <c r="PKZ302" s="389"/>
      <c r="PLA302" s="333"/>
      <c r="PLB302" s="334"/>
      <c r="PLC302" s="389"/>
      <c r="PLD302" s="224"/>
      <c r="PLE302" s="224"/>
      <c r="PLF302" s="335"/>
      <c r="PLG302" s="335"/>
      <c r="PLH302" s="224"/>
      <c r="PLI302" s="389"/>
      <c r="PLJ302" s="389"/>
      <c r="PLK302" s="333"/>
      <c r="PLL302" s="334"/>
      <c r="PLM302" s="389"/>
      <c r="PLN302" s="224"/>
      <c r="PLO302" s="224"/>
      <c r="PLP302" s="335"/>
      <c r="PLQ302" s="335"/>
      <c r="PLR302" s="224"/>
      <c r="PLS302" s="389"/>
      <c r="PLT302" s="389"/>
      <c r="PLU302" s="333"/>
      <c r="PLV302" s="334"/>
      <c r="PLW302" s="389"/>
      <c r="PLX302" s="224"/>
      <c r="PLY302" s="224"/>
      <c r="PLZ302" s="335"/>
      <c r="PMA302" s="335"/>
      <c r="PMB302" s="224"/>
      <c r="PMC302" s="389"/>
      <c r="PMD302" s="389"/>
      <c r="PME302" s="333"/>
      <c r="PMF302" s="334"/>
      <c r="PMG302" s="389"/>
      <c r="PMH302" s="224"/>
      <c r="PMI302" s="224"/>
      <c r="PMJ302" s="335"/>
      <c r="PMK302" s="335"/>
      <c r="PML302" s="224"/>
      <c r="PMM302" s="389"/>
      <c r="PMN302" s="389"/>
      <c r="PMO302" s="333"/>
      <c r="PMP302" s="334"/>
      <c r="PMQ302" s="389"/>
      <c r="PMR302" s="224"/>
      <c r="PMS302" s="224"/>
      <c r="PMT302" s="335"/>
      <c r="PMU302" s="335"/>
      <c r="PMV302" s="224"/>
      <c r="PMW302" s="389"/>
      <c r="PMX302" s="389"/>
      <c r="PMY302" s="333"/>
      <c r="PMZ302" s="334"/>
      <c r="PNA302" s="389"/>
      <c r="PNB302" s="224"/>
      <c r="PNC302" s="224"/>
      <c r="PND302" s="335"/>
      <c r="PNE302" s="335"/>
      <c r="PNF302" s="224"/>
      <c r="PNG302" s="389"/>
      <c r="PNH302" s="389"/>
      <c r="PNI302" s="333"/>
      <c r="PNJ302" s="334"/>
      <c r="PNK302" s="389"/>
      <c r="PNL302" s="224"/>
      <c r="PNM302" s="224"/>
      <c r="PNN302" s="335"/>
      <c r="PNO302" s="335"/>
      <c r="PNP302" s="224"/>
      <c r="PNQ302" s="389"/>
      <c r="PNR302" s="389"/>
      <c r="PNS302" s="333"/>
      <c r="PNT302" s="334"/>
      <c r="PNU302" s="389"/>
      <c r="PNV302" s="224"/>
      <c r="PNW302" s="224"/>
      <c r="PNX302" s="335"/>
      <c r="PNY302" s="335"/>
      <c r="PNZ302" s="224"/>
      <c r="POA302" s="389"/>
      <c r="POB302" s="389"/>
      <c r="POC302" s="333"/>
      <c r="POD302" s="334"/>
      <c r="POE302" s="389"/>
      <c r="POF302" s="224"/>
      <c r="POG302" s="224"/>
      <c r="POH302" s="335"/>
      <c r="POI302" s="335"/>
      <c r="POJ302" s="224"/>
      <c r="POK302" s="389"/>
      <c r="POL302" s="389"/>
      <c r="POM302" s="333"/>
      <c r="PON302" s="334"/>
      <c r="POO302" s="389"/>
      <c r="POP302" s="224"/>
      <c r="POQ302" s="224"/>
      <c r="POR302" s="335"/>
      <c r="POS302" s="335"/>
      <c r="POT302" s="224"/>
      <c r="POU302" s="389"/>
      <c r="POV302" s="389"/>
      <c r="POW302" s="333"/>
      <c r="POX302" s="334"/>
      <c r="POY302" s="389"/>
      <c r="POZ302" s="224"/>
      <c r="PPA302" s="224"/>
      <c r="PPB302" s="335"/>
      <c r="PPC302" s="335"/>
      <c r="PPD302" s="224"/>
      <c r="PPE302" s="389"/>
      <c r="PPF302" s="389"/>
      <c r="PPG302" s="333"/>
      <c r="PPH302" s="334"/>
      <c r="PPI302" s="389"/>
      <c r="PPJ302" s="224"/>
      <c r="PPK302" s="224"/>
      <c r="PPL302" s="335"/>
      <c r="PPM302" s="335"/>
      <c r="PPN302" s="224"/>
      <c r="PPO302" s="389"/>
      <c r="PPP302" s="389"/>
      <c r="PPQ302" s="333"/>
      <c r="PPR302" s="334"/>
      <c r="PPS302" s="389"/>
      <c r="PPT302" s="224"/>
      <c r="PPU302" s="224"/>
      <c r="PPV302" s="335"/>
      <c r="PPW302" s="335"/>
      <c r="PPX302" s="224"/>
      <c r="PPY302" s="389"/>
      <c r="PPZ302" s="389"/>
      <c r="PQA302" s="333"/>
      <c r="PQB302" s="334"/>
      <c r="PQC302" s="389"/>
      <c r="PQD302" s="224"/>
      <c r="PQE302" s="224"/>
      <c r="PQF302" s="335"/>
      <c r="PQG302" s="335"/>
      <c r="PQH302" s="224"/>
      <c r="PQI302" s="389"/>
      <c r="PQJ302" s="389"/>
      <c r="PQK302" s="333"/>
      <c r="PQL302" s="334"/>
      <c r="PQM302" s="389"/>
      <c r="PQN302" s="224"/>
      <c r="PQO302" s="224"/>
      <c r="PQP302" s="335"/>
      <c r="PQQ302" s="335"/>
      <c r="PQR302" s="224"/>
      <c r="PQS302" s="389"/>
      <c r="PQT302" s="389"/>
      <c r="PQU302" s="333"/>
      <c r="PQV302" s="334"/>
      <c r="PQW302" s="389"/>
      <c r="PQX302" s="224"/>
      <c r="PQY302" s="224"/>
      <c r="PQZ302" s="335"/>
      <c r="PRA302" s="335"/>
      <c r="PRB302" s="224"/>
      <c r="PRC302" s="389"/>
      <c r="PRD302" s="389"/>
      <c r="PRE302" s="333"/>
      <c r="PRF302" s="334"/>
      <c r="PRG302" s="389"/>
      <c r="PRH302" s="224"/>
      <c r="PRI302" s="224"/>
      <c r="PRJ302" s="335"/>
      <c r="PRK302" s="335"/>
      <c r="PRL302" s="224"/>
      <c r="PRM302" s="389"/>
      <c r="PRN302" s="389"/>
      <c r="PRO302" s="333"/>
      <c r="PRP302" s="334"/>
      <c r="PRQ302" s="389"/>
      <c r="PRR302" s="224"/>
      <c r="PRS302" s="224"/>
      <c r="PRT302" s="335"/>
      <c r="PRU302" s="335"/>
      <c r="PRV302" s="224"/>
      <c r="PRW302" s="389"/>
      <c r="PRX302" s="389"/>
      <c r="PRY302" s="333"/>
      <c r="PRZ302" s="334"/>
      <c r="PSA302" s="389"/>
      <c r="PSB302" s="224"/>
      <c r="PSC302" s="224"/>
      <c r="PSD302" s="335"/>
      <c r="PSE302" s="335"/>
      <c r="PSF302" s="224"/>
      <c r="PSG302" s="389"/>
      <c r="PSH302" s="389"/>
      <c r="PSI302" s="333"/>
      <c r="PSJ302" s="334"/>
      <c r="PSK302" s="389"/>
      <c r="PSL302" s="224"/>
      <c r="PSM302" s="224"/>
      <c r="PSN302" s="335"/>
      <c r="PSO302" s="335"/>
      <c r="PSP302" s="224"/>
      <c r="PSQ302" s="389"/>
      <c r="PSR302" s="389"/>
      <c r="PSS302" s="333"/>
      <c r="PST302" s="334"/>
      <c r="PSU302" s="389"/>
      <c r="PSV302" s="224"/>
      <c r="PSW302" s="224"/>
      <c r="PSX302" s="335"/>
      <c r="PSY302" s="335"/>
      <c r="PSZ302" s="224"/>
      <c r="PTA302" s="389"/>
      <c r="PTB302" s="389"/>
      <c r="PTC302" s="333"/>
      <c r="PTD302" s="334"/>
      <c r="PTE302" s="389"/>
      <c r="PTF302" s="224"/>
      <c r="PTG302" s="224"/>
      <c r="PTH302" s="335"/>
      <c r="PTI302" s="335"/>
      <c r="PTJ302" s="224"/>
      <c r="PTK302" s="389"/>
      <c r="PTL302" s="389"/>
      <c r="PTM302" s="333"/>
      <c r="PTN302" s="334"/>
      <c r="PTO302" s="389"/>
      <c r="PTP302" s="224"/>
      <c r="PTQ302" s="224"/>
      <c r="PTR302" s="335"/>
      <c r="PTS302" s="335"/>
      <c r="PTT302" s="224"/>
      <c r="PTU302" s="389"/>
      <c r="PTV302" s="389"/>
      <c r="PTW302" s="333"/>
      <c r="PTX302" s="334"/>
      <c r="PTY302" s="389"/>
      <c r="PTZ302" s="224"/>
      <c r="PUA302" s="224"/>
      <c r="PUB302" s="335"/>
      <c r="PUC302" s="335"/>
      <c r="PUD302" s="224"/>
      <c r="PUE302" s="389"/>
      <c r="PUF302" s="389"/>
      <c r="PUG302" s="333"/>
      <c r="PUH302" s="334"/>
      <c r="PUI302" s="389"/>
      <c r="PUJ302" s="224"/>
      <c r="PUK302" s="224"/>
      <c r="PUL302" s="335"/>
      <c r="PUM302" s="335"/>
      <c r="PUN302" s="224"/>
      <c r="PUO302" s="389"/>
      <c r="PUP302" s="389"/>
      <c r="PUQ302" s="333"/>
      <c r="PUR302" s="334"/>
      <c r="PUS302" s="389"/>
      <c r="PUT302" s="224"/>
      <c r="PUU302" s="224"/>
      <c r="PUV302" s="335"/>
      <c r="PUW302" s="335"/>
      <c r="PUX302" s="224"/>
      <c r="PUY302" s="389"/>
      <c r="PUZ302" s="389"/>
      <c r="PVA302" s="333"/>
      <c r="PVB302" s="334"/>
      <c r="PVC302" s="389"/>
      <c r="PVD302" s="224"/>
      <c r="PVE302" s="224"/>
      <c r="PVF302" s="335"/>
      <c r="PVG302" s="335"/>
      <c r="PVH302" s="224"/>
      <c r="PVI302" s="389"/>
      <c r="PVJ302" s="389"/>
      <c r="PVK302" s="333"/>
      <c r="PVL302" s="334"/>
      <c r="PVM302" s="389"/>
      <c r="PVN302" s="224"/>
      <c r="PVO302" s="224"/>
      <c r="PVP302" s="335"/>
      <c r="PVQ302" s="335"/>
      <c r="PVR302" s="224"/>
      <c r="PVS302" s="389"/>
      <c r="PVT302" s="389"/>
      <c r="PVU302" s="333"/>
      <c r="PVV302" s="334"/>
      <c r="PVW302" s="389"/>
      <c r="PVX302" s="224"/>
      <c r="PVY302" s="224"/>
      <c r="PVZ302" s="335"/>
      <c r="PWA302" s="335"/>
      <c r="PWB302" s="224"/>
      <c r="PWC302" s="389"/>
      <c r="PWD302" s="389"/>
      <c r="PWE302" s="333"/>
      <c r="PWF302" s="334"/>
      <c r="PWG302" s="389"/>
      <c r="PWH302" s="224"/>
      <c r="PWI302" s="224"/>
      <c r="PWJ302" s="335"/>
      <c r="PWK302" s="335"/>
      <c r="PWL302" s="224"/>
      <c r="PWM302" s="389"/>
      <c r="PWN302" s="389"/>
      <c r="PWO302" s="333"/>
      <c r="PWP302" s="334"/>
      <c r="PWQ302" s="389"/>
      <c r="PWR302" s="224"/>
      <c r="PWS302" s="224"/>
      <c r="PWT302" s="335"/>
      <c r="PWU302" s="335"/>
      <c r="PWV302" s="224"/>
      <c r="PWW302" s="389"/>
      <c r="PWX302" s="389"/>
      <c r="PWY302" s="333"/>
      <c r="PWZ302" s="334"/>
      <c r="PXA302" s="389"/>
      <c r="PXB302" s="224"/>
      <c r="PXC302" s="224"/>
      <c r="PXD302" s="335"/>
      <c r="PXE302" s="335"/>
      <c r="PXF302" s="224"/>
      <c r="PXG302" s="389"/>
      <c r="PXH302" s="389"/>
      <c r="PXI302" s="333"/>
      <c r="PXJ302" s="334"/>
      <c r="PXK302" s="389"/>
      <c r="PXL302" s="224"/>
      <c r="PXM302" s="224"/>
      <c r="PXN302" s="335"/>
      <c r="PXO302" s="335"/>
      <c r="PXP302" s="224"/>
      <c r="PXQ302" s="389"/>
      <c r="PXR302" s="389"/>
      <c r="PXS302" s="333"/>
      <c r="PXT302" s="334"/>
      <c r="PXU302" s="389"/>
      <c r="PXV302" s="224"/>
      <c r="PXW302" s="224"/>
      <c r="PXX302" s="335"/>
      <c r="PXY302" s="335"/>
      <c r="PXZ302" s="224"/>
      <c r="PYA302" s="389"/>
      <c r="PYB302" s="389"/>
      <c r="PYC302" s="333"/>
      <c r="PYD302" s="334"/>
      <c r="PYE302" s="389"/>
      <c r="PYF302" s="224"/>
      <c r="PYG302" s="224"/>
      <c r="PYH302" s="335"/>
      <c r="PYI302" s="335"/>
      <c r="PYJ302" s="224"/>
      <c r="PYK302" s="389"/>
      <c r="PYL302" s="389"/>
      <c r="PYM302" s="333"/>
      <c r="PYN302" s="334"/>
      <c r="PYO302" s="389"/>
      <c r="PYP302" s="224"/>
      <c r="PYQ302" s="224"/>
      <c r="PYR302" s="335"/>
      <c r="PYS302" s="335"/>
      <c r="PYT302" s="224"/>
      <c r="PYU302" s="389"/>
      <c r="PYV302" s="389"/>
      <c r="PYW302" s="333"/>
      <c r="PYX302" s="334"/>
      <c r="PYY302" s="389"/>
      <c r="PYZ302" s="224"/>
      <c r="PZA302" s="224"/>
      <c r="PZB302" s="335"/>
      <c r="PZC302" s="335"/>
      <c r="PZD302" s="224"/>
      <c r="PZE302" s="389"/>
      <c r="PZF302" s="389"/>
      <c r="PZG302" s="333"/>
      <c r="PZH302" s="334"/>
      <c r="PZI302" s="389"/>
      <c r="PZJ302" s="224"/>
      <c r="PZK302" s="224"/>
      <c r="PZL302" s="335"/>
      <c r="PZM302" s="335"/>
      <c r="PZN302" s="224"/>
      <c r="PZO302" s="389"/>
      <c r="PZP302" s="389"/>
      <c r="PZQ302" s="333"/>
      <c r="PZR302" s="334"/>
      <c r="PZS302" s="389"/>
      <c r="PZT302" s="224"/>
      <c r="PZU302" s="224"/>
      <c r="PZV302" s="335"/>
      <c r="PZW302" s="335"/>
      <c r="PZX302" s="224"/>
      <c r="PZY302" s="389"/>
      <c r="PZZ302" s="389"/>
      <c r="QAA302" s="333"/>
      <c r="QAB302" s="334"/>
      <c r="QAC302" s="389"/>
      <c r="QAD302" s="224"/>
      <c r="QAE302" s="224"/>
      <c r="QAF302" s="335"/>
      <c r="QAG302" s="335"/>
      <c r="QAH302" s="224"/>
      <c r="QAI302" s="389"/>
      <c r="QAJ302" s="389"/>
      <c r="QAK302" s="333"/>
      <c r="QAL302" s="334"/>
      <c r="QAM302" s="389"/>
      <c r="QAN302" s="224"/>
      <c r="QAO302" s="224"/>
      <c r="QAP302" s="335"/>
      <c r="QAQ302" s="335"/>
      <c r="QAR302" s="224"/>
      <c r="QAS302" s="389"/>
      <c r="QAT302" s="389"/>
      <c r="QAU302" s="333"/>
      <c r="QAV302" s="334"/>
      <c r="QAW302" s="389"/>
      <c r="QAX302" s="224"/>
      <c r="QAY302" s="224"/>
      <c r="QAZ302" s="335"/>
      <c r="QBA302" s="335"/>
      <c r="QBB302" s="224"/>
      <c r="QBC302" s="389"/>
      <c r="QBD302" s="389"/>
      <c r="QBE302" s="333"/>
      <c r="QBF302" s="334"/>
      <c r="QBG302" s="389"/>
      <c r="QBH302" s="224"/>
      <c r="QBI302" s="224"/>
      <c r="QBJ302" s="335"/>
      <c r="QBK302" s="335"/>
      <c r="QBL302" s="224"/>
      <c r="QBM302" s="389"/>
      <c r="QBN302" s="389"/>
      <c r="QBO302" s="333"/>
      <c r="QBP302" s="334"/>
      <c r="QBQ302" s="389"/>
      <c r="QBR302" s="224"/>
      <c r="QBS302" s="224"/>
      <c r="QBT302" s="335"/>
      <c r="QBU302" s="335"/>
      <c r="QBV302" s="224"/>
      <c r="QBW302" s="389"/>
      <c r="QBX302" s="389"/>
      <c r="QBY302" s="333"/>
      <c r="QBZ302" s="334"/>
      <c r="QCA302" s="389"/>
      <c r="QCB302" s="224"/>
      <c r="QCC302" s="224"/>
      <c r="QCD302" s="335"/>
      <c r="QCE302" s="335"/>
      <c r="QCF302" s="224"/>
      <c r="QCG302" s="389"/>
      <c r="QCH302" s="389"/>
      <c r="QCI302" s="333"/>
      <c r="QCJ302" s="334"/>
      <c r="QCK302" s="389"/>
      <c r="QCL302" s="224"/>
      <c r="QCM302" s="224"/>
      <c r="QCN302" s="335"/>
      <c r="QCO302" s="335"/>
      <c r="QCP302" s="224"/>
      <c r="QCQ302" s="389"/>
      <c r="QCR302" s="389"/>
      <c r="QCS302" s="333"/>
      <c r="QCT302" s="334"/>
      <c r="QCU302" s="389"/>
      <c r="QCV302" s="224"/>
      <c r="QCW302" s="224"/>
      <c r="QCX302" s="335"/>
      <c r="QCY302" s="335"/>
      <c r="QCZ302" s="224"/>
      <c r="QDA302" s="389"/>
      <c r="QDB302" s="389"/>
      <c r="QDC302" s="333"/>
      <c r="QDD302" s="334"/>
      <c r="QDE302" s="389"/>
      <c r="QDF302" s="224"/>
      <c r="QDG302" s="224"/>
      <c r="QDH302" s="335"/>
      <c r="QDI302" s="335"/>
      <c r="QDJ302" s="224"/>
      <c r="QDK302" s="389"/>
      <c r="QDL302" s="389"/>
      <c r="QDM302" s="333"/>
      <c r="QDN302" s="334"/>
      <c r="QDO302" s="389"/>
      <c r="QDP302" s="224"/>
      <c r="QDQ302" s="224"/>
      <c r="QDR302" s="335"/>
      <c r="QDS302" s="335"/>
      <c r="QDT302" s="224"/>
      <c r="QDU302" s="389"/>
      <c r="QDV302" s="389"/>
      <c r="QDW302" s="333"/>
      <c r="QDX302" s="334"/>
      <c r="QDY302" s="389"/>
      <c r="QDZ302" s="224"/>
      <c r="QEA302" s="224"/>
      <c r="QEB302" s="335"/>
      <c r="QEC302" s="335"/>
      <c r="QED302" s="224"/>
      <c r="QEE302" s="389"/>
      <c r="QEF302" s="389"/>
      <c r="QEG302" s="333"/>
      <c r="QEH302" s="334"/>
      <c r="QEI302" s="389"/>
      <c r="QEJ302" s="224"/>
      <c r="QEK302" s="224"/>
      <c r="QEL302" s="335"/>
      <c r="QEM302" s="335"/>
      <c r="QEN302" s="224"/>
      <c r="QEO302" s="389"/>
      <c r="QEP302" s="389"/>
      <c r="QEQ302" s="333"/>
      <c r="QER302" s="334"/>
      <c r="QES302" s="389"/>
      <c r="QET302" s="224"/>
      <c r="QEU302" s="224"/>
      <c r="QEV302" s="335"/>
      <c r="QEW302" s="335"/>
      <c r="QEX302" s="224"/>
      <c r="QEY302" s="389"/>
      <c r="QEZ302" s="389"/>
      <c r="QFA302" s="333"/>
      <c r="QFB302" s="334"/>
      <c r="QFC302" s="389"/>
      <c r="QFD302" s="224"/>
      <c r="QFE302" s="224"/>
      <c r="QFF302" s="335"/>
      <c r="QFG302" s="335"/>
      <c r="QFH302" s="224"/>
      <c r="QFI302" s="389"/>
      <c r="QFJ302" s="389"/>
      <c r="QFK302" s="333"/>
      <c r="QFL302" s="334"/>
      <c r="QFM302" s="389"/>
      <c r="QFN302" s="224"/>
      <c r="QFO302" s="224"/>
      <c r="QFP302" s="335"/>
      <c r="QFQ302" s="335"/>
      <c r="QFR302" s="224"/>
      <c r="QFS302" s="389"/>
      <c r="QFT302" s="389"/>
      <c r="QFU302" s="333"/>
      <c r="QFV302" s="334"/>
      <c r="QFW302" s="389"/>
      <c r="QFX302" s="224"/>
      <c r="QFY302" s="224"/>
      <c r="QFZ302" s="335"/>
      <c r="QGA302" s="335"/>
      <c r="QGB302" s="224"/>
      <c r="QGC302" s="389"/>
      <c r="QGD302" s="389"/>
      <c r="QGE302" s="333"/>
      <c r="QGF302" s="334"/>
      <c r="QGG302" s="389"/>
      <c r="QGH302" s="224"/>
      <c r="QGI302" s="224"/>
      <c r="QGJ302" s="335"/>
      <c r="QGK302" s="335"/>
      <c r="QGL302" s="224"/>
      <c r="QGM302" s="389"/>
      <c r="QGN302" s="389"/>
      <c r="QGO302" s="333"/>
      <c r="QGP302" s="334"/>
      <c r="QGQ302" s="389"/>
      <c r="QGR302" s="224"/>
      <c r="QGS302" s="224"/>
      <c r="QGT302" s="335"/>
      <c r="QGU302" s="335"/>
      <c r="QGV302" s="224"/>
      <c r="QGW302" s="389"/>
      <c r="QGX302" s="389"/>
      <c r="QGY302" s="333"/>
      <c r="QGZ302" s="334"/>
      <c r="QHA302" s="389"/>
      <c r="QHB302" s="224"/>
      <c r="QHC302" s="224"/>
      <c r="QHD302" s="335"/>
      <c r="QHE302" s="335"/>
      <c r="QHF302" s="224"/>
      <c r="QHG302" s="389"/>
      <c r="QHH302" s="389"/>
      <c r="QHI302" s="333"/>
      <c r="QHJ302" s="334"/>
      <c r="QHK302" s="389"/>
      <c r="QHL302" s="224"/>
      <c r="QHM302" s="224"/>
      <c r="QHN302" s="335"/>
      <c r="QHO302" s="335"/>
      <c r="QHP302" s="224"/>
      <c r="QHQ302" s="389"/>
      <c r="QHR302" s="389"/>
      <c r="QHS302" s="333"/>
      <c r="QHT302" s="334"/>
      <c r="QHU302" s="389"/>
      <c r="QHV302" s="224"/>
      <c r="QHW302" s="224"/>
      <c r="QHX302" s="335"/>
      <c r="QHY302" s="335"/>
      <c r="QHZ302" s="224"/>
      <c r="QIA302" s="389"/>
      <c r="QIB302" s="389"/>
      <c r="QIC302" s="333"/>
      <c r="QID302" s="334"/>
      <c r="QIE302" s="389"/>
      <c r="QIF302" s="224"/>
      <c r="QIG302" s="224"/>
      <c r="QIH302" s="335"/>
      <c r="QII302" s="335"/>
      <c r="QIJ302" s="224"/>
      <c r="QIK302" s="389"/>
      <c r="QIL302" s="389"/>
      <c r="QIM302" s="333"/>
      <c r="QIN302" s="334"/>
      <c r="QIO302" s="389"/>
      <c r="QIP302" s="224"/>
      <c r="QIQ302" s="224"/>
      <c r="QIR302" s="335"/>
      <c r="QIS302" s="335"/>
      <c r="QIT302" s="224"/>
      <c r="QIU302" s="389"/>
      <c r="QIV302" s="389"/>
      <c r="QIW302" s="333"/>
      <c r="QIX302" s="334"/>
      <c r="QIY302" s="389"/>
      <c r="QIZ302" s="224"/>
      <c r="QJA302" s="224"/>
      <c r="QJB302" s="335"/>
      <c r="QJC302" s="335"/>
      <c r="QJD302" s="224"/>
      <c r="QJE302" s="389"/>
      <c r="QJF302" s="389"/>
      <c r="QJG302" s="333"/>
      <c r="QJH302" s="334"/>
      <c r="QJI302" s="389"/>
      <c r="QJJ302" s="224"/>
      <c r="QJK302" s="224"/>
      <c r="QJL302" s="335"/>
      <c r="QJM302" s="335"/>
      <c r="QJN302" s="224"/>
      <c r="QJO302" s="389"/>
      <c r="QJP302" s="389"/>
      <c r="QJQ302" s="333"/>
      <c r="QJR302" s="334"/>
      <c r="QJS302" s="389"/>
      <c r="QJT302" s="224"/>
      <c r="QJU302" s="224"/>
      <c r="QJV302" s="335"/>
      <c r="QJW302" s="335"/>
      <c r="QJX302" s="224"/>
      <c r="QJY302" s="389"/>
      <c r="QJZ302" s="389"/>
      <c r="QKA302" s="333"/>
      <c r="QKB302" s="334"/>
      <c r="QKC302" s="389"/>
      <c r="QKD302" s="224"/>
      <c r="QKE302" s="224"/>
      <c r="QKF302" s="335"/>
      <c r="QKG302" s="335"/>
      <c r="QKH302" s="224"/>
      <c r="QKI302" s="389"/>
      <c r="QKJ302" s="389"/>
      <c r="QKK302" s="333"/>
      <c r="QKL302" s="334"/>
      <c r="QKM302" s="389"/>
      <c r="QKN302" s="224"/>
      <c r="QKO302" s="224"/>
      <c r="QKP302" s="335"/>
      <c r="QKQ302" s="335"/>
      <c r="QKR302" s="224"/>
      <c r="QKS302" s="389"/>
      <c r="QKT302" s="389"/>
      <c r="QKU302" s="333"/>
      <c r="QKV302" s="334"/>
      <c r="QKW302" s="389"/>
      <c r="QKX302" s="224"/>
      <c r="QKY302" s="224"/>
      <c r="QKZ302" s="335"/>
      <c r="QLA302" s="335"/>
      <c r="QLB302" s="224"/>
      <c r="QLC302" s="389"/>
      <c r="QLD302" s="389"/>
      <c r="QLE302" s="333"/>
      <c r="QLF302" s="334"/>
      <c r="QLG302" s="389"/>
      <c r="QLH302" s="224"/>
      <c r="QLI302" s="224"/>
      <c r="QLJ302" s="335"/>
      <c r="QLK302" s="335"/>
      <c r="QLL302" s="224"/>
      <c r="QLM302" s="389"/>
      <c r="QLN302" s="389"/>
      <c r="QLO302" s="333"/>
      <c r="QLP302" s="334"/>
      <c r="QLQ302" s="389"/>
      <c r="QLR302" s="224"/>
      <c r="QLS302" s="224"/>
      <c r="QLT302" s="335"/>
      <c r="QLU302" s="335"/>
      <c r="QLV302" s="224"/>
      <c r="QLW302" s="389"/>
      <c r="QLX302" s="389"/>
      <c r="QLY302" s="333"/>
      <c r="QLZ302" s="334"/>
      <c r="QMA302" s="389"/>
      <c r="QMB302" s="224"/>
      <c r="QMC302" s="224"/>
      <c r="QMD302" s="335"/>
      <c r="QME302" s="335"/>
      <c r="QMF302" s="224"/>
      <c r="QMG302" s="389"/>
      <c r="QMH302" s="389"/>
      <c r="QMI302" s="333"/>
      <c r="QMJ302" s="334"/>
      <c r="QMK302" s="389"/>
      <c r="QML302" s="224"/>
      <c r="QMM302" s="224"/>
      <c r="QMN302" s="335"/>
      <c r="QMO302" s="335"/>
      <c r="QMP302" s="224"/>
      <c r="QMQ302" s="389"/>
      <c r="QMR302" s="389"/>
      <c r="QMS302" s="333"/>
      <c r="QMT302" s="334"/>
      <c r="QMU302" s="389"/>
      <c r="QMV302" s="224"/>
      <c r="QMW302" s="224"/>
      <c r="QMX302" s="335"/>
      <c r="QMY302" s="335"/>
      <c r="QMZ302" s="224"/>
      <c r="QNA302" s="389"/>
      <c r="QNB302" s="389"/>
      <c r="QNC302" s="333"/>
      <c r="QND302" s="334"/>
      <c r="QNE302" s="389"/>
      <c r="QNF302" s="224"/>
      <c r="QNG302" s="224"/>
      <c r="QNH302" s="335"/>
      <c r="QNI302" s="335"/>
      <c r="QNJ302" s="224"/>
      <c r="QNK302" s="389"/>
      <c r="QNL302" s="389"/>
      <c r="QNM302" s="333"/>
      <c r="QNN302" s="334"/>
      <c r="QNO302" s="389"/>
      <c r="QNP302" s="224"/>
      <c r="QNQ302" s="224"/>
      <c r="QNR302" s="335"/>
      <c r="QNS302" s="335"/>
      <c r="QNT302" s="224"/>
      <c r="QNU302" s="389"/>
      <c r="QNV302" s="389"/>
      <c r="QNW302" s="333"/>
      <c r="QNX302" s="334"/>
      <c r="QNY302" s="389"/>
      <c r="QNZ302" s="224"/>
      <c r="QOA302" s="224"/>
      <c r="QOB302" s="335"/>
      <c r="QOC302" s="335"/>
      <c r="QOD302" s="224"/>
      <c r="QOE302" s="389"/>
      <c r="QOF302" s="389"/>
      <c r="QOG302" s="333"/>
      <c r="QOH302" s="334"/>
      <c r="QOI302" s="389"/>
      <c r="QOJ302" s="224"/>
      <c r="QOK302" s="224"/>
      <c r="QOL302" s="335"/>
      <c r="QOM302" s="335"/>
      <c r="QON302" s="224"/>
      <c r="QOO302" s="389"/>
      <c r="QOP302" s="389"/>
      <c r="QOQ302" s="333"/>
      <c r="QOR302" s="334"/>
      <c r="QOS302" s="389"/>
      <c r="QOT302" s="224"/>
      <c r="QOU302" s="224"/>
      <c r="QOV302" s="335"/>
      <c r="QOW302" s="335"/>
      <c r="QOX302" s="224"/>
      <c r="QOY302" s="389"/>
      <c r="QOZ302" s="389"/>
      <c r="QPA302" s="333"/>
      <c r="QPB302" s="334"/>
      <c r="QPC302" s="389"/>
      <c r="QPD302" s="224"/>
      <c r="QPE302" s="224"/>
      <c r="QPF302" s="335"/>
      <c r="QPG302" s="335"/>
      <c r="QPH302" s="224"/>
      <c r="QPI302" s="389"/>
      <c r="QPJ302" s="389"/>
      <c r="QPK302" s="333"/>
      <c r="QPL302" s="334"/>
      <c r="QPM302" s="389"/>
      <c r="QPN302" s="224"/>
      <c r="QPO302" s="224"/>
      <c r="QPP302" s="335"/>
      <c r="QPQ302" s="335"/>
      <c r="QPR302" s="224"/>
      <c r="QPS302" s="389"/>
      <c r="QPT302" s="389"/>
      <c r="QPU302" s="333"/>
      <c r="QPV302" s="334"/>
      <c r="QPW302" s="389"/>
      <c r="QPX302" s="224"/>
      <c r="QPY302" s="224"/>
      <c r="QPZ302" s="335"/>
      <c r="QQA302" s="335"/>
      <c r="QQB302" s="224"/>
      <c r="QQC302" s="389"/>
      <c r="QQD302" s="389"/>
      <c r="QQE302" s="333"/>
      <c r="QQF302" s="334"/>
      <c r="QQG302" s="389"/>
      <c r="QQH302" s="224"/>
      <c r="QQI302" s="224"/>
      <c r="QQJ302" s="335"/>
      <c r="QQK302" s="335"/>
      <c r="QQL302" s="224"/>
      <c r="QQM302" s="389"/>
      <c r="QQN302" s="389"/>
      <c r="QQO302" s="333"/>
      <c r="QQP302" s="334"/>
      <c r="QQQ302" s="389"/>
      <c r="QQR302" s="224"/>
      <c r="QQS302" s="224"/>
      <c r="QQT302" s="335"/>
      <c r="QQU302" s="335"/>
      <c r="QQV302" s="224"/>
      <c r="QQW302" s="389"/>
      <c r="QQX302" s="389"/>
      <c r="QQY302" s="333"/>
      <c r="QQZ302" s="334"/>
      <c r="QRA302" s="389"/>
      <c r="QRB302" s="224"/>
      <c r="QRC302" s="224"/>
      <c r="QRD302" s="335"/>
      <c r="QRE302" s="335"/>
      <c r="QRF302" s="224"/>
      <c r="QRG302" s="389"/>
      <c r="QRH302" s="389"/>
      <c r="QRI302" s="333"/>
      <c r="QRJ302" s="334"/>
      <c r="QRK302" s="389"/>
      <c r="QRL302" s="224"/>
      <c r="QRM302" s="224"/>
      <c r="QRN302" s="335"/>
      <c r="QRO302" s="335"/>
      <c r="QRP302" s="224"/>
      <c r="QRQ302" s="389"/>
      <c r="QRR302" s="389"/>
      <c r="QRS302" s="333"/>
      <c r="QRT302" s="334"/>
      <c r="QRU302" s="389"/>
      <c r="QRV302" s="224"/>
      <c r="QRW302" s="224"/>
      <c r="QRX302" s="335"/>
      <c r="QRY302" s="335"/>
      <c r="QRZ302" s="224"/>
      <c r="QSA302" s="389"/>
      <c r="QSB302" s="389"/>
      <c r="QSC302" s="333"/>
      <c r="QSD302" s="334"/>
      <c r="QSE302" s="389"/>
      <c r="QSF302" s="224"/>
      <c r="QSG302" s="224"/>
      <c r="QSH302" s="335"/>
      <c r="QSI302" s="335"/>
      <c r="QSJ302" s="224"/>
      <c r="QSK302" s="389"/>
      <c r="QSL302" s="389"/>
      <c r="QSM302" s="333"/>
      <c r="QSN302" s="334"/>
      <c r="QSO302" s="389"/>
      <c r="QSP302" s="224"/>
      <c r="QSQ302" s="224"/>
      <c r="QSR302" s="335"/>
      <c r="QSS302" s="335"/>
      <c r="QST302" s="224"/>
      <c r="QSU302" s="389"/>
      <c r="QSV302" s="389"/>
      <c r="QSW302" s="333"/>
      <c r="QSX302" s="334"/>
      <c r="QSY302" s="389"/>
      <c r="QSZ302" s="224"/>
      <c r="QTA302" s="224"/>
      <c r="QTB302" s="335"/>
      <c r="QTC302" s="335"/>
      <c r="QTD302" s="224"/>
      <c r="QTE302" s="389"/>
      <c r="QTF302" s="389"/>
      <c r="QTG302" s="333"/>
      <c r="QTH302" s="334"/>
      <c r="QTI302" s="389"/>
      <c r="QTJ302" s="224"/>
      <c r="QTK302" s="224"/>
      <c r="QTL302" s="335"/>
      <c r="QTM302" s="335"/>
      <c r="QTN302" s="224"/>
      <c r="QTO302" s="389"/>
      <c r="QTP302" s="389"/>
      <c r="QTQ302" s="333"/>
      <c r="QTR302" s="334"/>
      <c r="QTS302" s="389"/>
      <c r="QTT302" s="224"/>
      <c r="QTU302" s="224"/>
      <c r="QTV302" s="335"/>
      <c r="QTW302" s="335"/>
      <c r="QTX302" s="224"/>
      <c r="QTY302" s="389"/>
      <c r="QTZ302" s="389"/>
      <c r="QUA302" s="333"/>
      <c r="QUB302" s="334"/>
      <c r="QUC302" s="389"/>
      <c r="QUD302" s="224"/>
      <c r="QUE302" s="224"/>
      <c r="QUF302" s="335"/>
      <c r="QUG302" s="335"/>
      <c r="QUH302" s="224"/>
      <c r="QUI302" s="389"/>
      <c r="QUJ302" s="389"/>
      <c r="QUK302" s="333"/>
      <c r="QUL302" s="334"/>
      <c r="QUM302" s="389"/>
      <c r="QUN302" s="224"/>
      <c r="QUO302" s="224"/>
      <c r="QUP302" s="335"/>
      <c r="QUQ302" s="335"/>
      <c r="QUR302" s="224"/>
      <c r="QUS302" s="389"/>
      <c r="QUT302" s="389"/>
      <c r="QUU302" s="333"/>
      <c r="QUV302" s="334"/>
      <c r="QUW302" s="389"/>
      <c r="QUX302" s="224"/>
      <c r="QUY302" s="224"/>
      <c r="QUZ302" s="335"/>
      <c r="QVA302" s="335"/>
      <c r="QVB302" s="224"/>
      <c r="QVC302" s="389"/>
      <c r="QVD302" s="389"/>
      <c r="QVE302" s="333"/>
      <c r="QVF302" s="334"/>
      <c r="QVG302" s="389"/>
      <c r="QVH302" s="224"/>
      <c r="QVI302" s="224"/>
      <c r="QVJ302" s="335"/>
      <c r="QVK302" s="335"/>
      <c r="QVL302" s="224"/>
      <c r="QVM302" s="389"/>
      <c r="QVN302" s="389"/>
      <c r="QVO302" s="333"/>
      <c r="QVP302" s="334"/>
      <c r="QVQ302" s="389"/>
      <c r="QVR302" s="224"/>
      <c r="QVS302" s="224"/>
      <c r="QVT302" s="335"/>
      <c r="QVU302" s="335"/>
      <c r="QVV302" s="224"/>
      <c r="QVW302" s="389"/>
      <c r="QVX302" s="389"/>
      <c r="QVY302" s="333"/>
      <c r="QVZ302" s="334"/>
      <c r="QWA302" s="389"/>
      <c r="QWB302" s="224"/>
      <c r="QWC302" s="224"/>
      <c r="QWD302" s="335"/>
      <c r="QWE302" s="335"/>
      <c r="QWF302" s="224"/>
      <c r="QWG302" s="389"/>
      <c r="QWH302" s="389"/>
      <c r="QWI302" s="333"/>
      <c r="QWJ302" s="334"/>
      <c r="QWK302" s="389"/>
      <c r="QWL302" s="224"/>
      <c r="QWM302" s="224"/>
      <c r="QWN302" s="335"/>
      <c r="QWO302" s="335"/>
      <c r="QWP302" s="224"/>
      <c r="QWQ302" s="389"/>
      <c r="QWR302" s="389"/>
      <c r="QWS302" s="333"/>
      <c r="QWT302" s="334"/>
      <c r="QWU302" s="389"/>
      <c r="QWV302" s="224"/>
      <c r="QWW302" s="224"/>
      <c r="QWX302" s="335"/>
      <c r="QWY302" s="335"/>
      <c r="QWZ302" s="224"/>
      <c r="QXA302" s="389"/>
      <c r="QXB302" s="389"/>
      <c r="QXC302" s="333"/>
      <c r="QXD302" s="334"/>
      <c r="QXE302" s="389"/>
      <c r="QXF302" s="224"/>
      <c r="QXG302" s="224"/>
      <c r="QXH302" s="335"/>
      <c r="QXI302" s="335"/>
      <c r="QXJ302" s="224"/>
      <c r="QXK302" s="389"/>
      <c r="QXL302" s="389"/>
      <c r="QXM302" s="333"/>
      <c r="QXN302" s="334"/>
      <c r="QXO302" s="389"/>
      <c r="QXP302" s="224"/>
      <c r="QXQ302" s="224"/>
      <c r="QXR302" s="335"/>
      <c r="QXS302" s="335"/>
      <c r="QXT302" s="224"/>
      <c r="QXU302" s="389"/>
      <c r="QXV302" s="389"/>
      <c r="QXW302" s="333"/>
      <c r="QXX302" s="334"/>
      <c r="QXY302" s="389"/>
      <c r="QXZ302" s="224"/>
      <c r="QYA302" s="224"/>
      <c r="QYB302" s="335"/>
      <c r="QYC302" s="335"/>
      <c r="QYD302" s="224"/>
      <c r="QYE302" s="389"/>
      <c r="QYF302" s="389"/>
      <c r="QYG302" s="333"/>
      <c r="QYH302" s="334"/>
      <c r="QYI302" s="389"/>
      <c r="QYJ302" s="224"/>
      <c r="QYK302" s="224"/>
      <c r="QYL302" s="335"/>
      <c r="QYM302" s="335"/>
      <c r="QYN302" s="224"/>
      <c r="QYO302" s="389"/>
      <c r="QYP302" s="389"/>
      <c r="QYQ302" s="333"/>
      <c r="QYR302" s="334"/>
      <c r="QYS302" s="389"/>
      <c r="QYT302" s="224"/>
      <c r="QYU302" s="224"/>
      <c r="QYV302" s="335"/>
      <c r="QYW302" s="335"/>
      <c r="QYX302" s="224"/>
      <c r="QYY302" s="389"/>
      <c r="QYZ302" s="389"/>
      <c r="QZA302" s="333"/>
      <c r="QZB302" s="334"/>
      <c r="QZC302" s="389"/>
      <c r="QZD302" s="224"/>
      <c r="QZE302" s="224"/>
      <c r="QZF302" s="335"/>
      <c r="QZG302" s="335"/>
      <c r="QZH302" s="224"/>
      <c r="QZI302" s="389"/>
      <c r="QZJ302" s="389"/>
      <c r="QZK302" s="333"/>
      <c r="QZL302" s="334"/>
      <c r="QZM302" s="389"/>
      <c r="QZN302" s="224"/>
      <c r="QZO302" s="224"/>
      <c r="QZP302" s="335"/>
      <c r="QZQ302" s="335"/>
      <c r="QZR302" s="224"/>
      <c r="QZS302" s="389"/>
      <c r="QZT302" s="389"/>
      <c r="QZU302" s="333"/>
      <c r="QZV302" s="334"/>
      <c r="QZW302" s="389"/>
      <c r="QZX302" s="224"/>
      <c r="QZY302" s="224"/>
      <c r="QZZ302" s="335"/>
      <c r="RAA302" s="335"/>
      <c r="RAB302" s="224"/>
      <c r="RAC302" s="389"/>
      <c r="RAD302" s="389"/>
      <c r="RAE302" s="333"/>
      <c r="RAF302" s="334"/>
      <c r="RAG302" s="389"/>
      <c r="RAH302" s="224"/>
      <c r="RAI302" s="224"/>
      <c r="RAJ302" s="335"/>
      <c r="RAK302" s="335"/>
      <c r="RAL302" s="224"/>
      <c r="RAM302" s="389"/>
      <c r="RAN302" s="389"/>
      <c r="RAO302" s="333"/>
      <c r="RAP302" s="334"/>
      <c r="RAQ302" s="389"/>
      <c r="RAR302" s="224"/>
      <c r="RAS302" s="224"/>
      <c r="RAT302" s="335"/>
      <c r="RAU302" s="335"/>
      <c r="RAV302" s="224"/>
      <c r="RAW302" s="389"/>
      <c r="RAX302" s="389"/>
      <c r="RAY302" s="333"/>
      <c r="RAZ302" s="334"/>
      <c r="RBA302" s="389"/>
      <c r="RBB302" s="224"/>
      <c r="RBC302" s="224"/>
      <c r="RBD302" s="335"/>
      <c r="RBE302" s="335"/>
      <c r="RBF302" s="224"/>
      <c r="RBG302" s="389"/>
      <c r="RBH302" s="389"/>
      <c r="RBI302" s="333"/>
      <c r="RBJ302" s="334"/>
      <c r="RBK302" s="389"/>
      <c r="RBL302" s="224"/>
      <c r="RBM302" s="224"/>
      <c r="RBN302" s="335"/>
      <c r="RBO302" s="335"/>
      <c r="RBP302" s="224"/>
      <c r="RBQ302" s="389"/>
      <c r="RBR302" s="389"/>
      <c r="RBS302" s="333"/>
      <c r="RBT302" s="334"/>
      <c r="RBU302" s="389"/>
      <c r="RBV302" s="224"/>
      <c r="RBW302" s="224"/>
      <c r="RBX302" s="335"/>
      <c r="RBY302" s="335"/>
      <c r="RBZ302" s="224"/>
      <c r="RCA302" s="389"/>
      <c r="RCB302" s="389"/>
      <c r="RCC302" s="333"/>
      <c r="RCD302" s="334"/>
      <c r="RCE302" s="389"/>
      <c r="RCF302" s="224"/>
      <c r="RCG302" s="224"/>
      <c r="RCH302" s="335"/>
      <c r="RCI302" s="335"/>
      <c r="RCJ302" s="224"/>
      <c r="RCK302" s="389"/>
      <c r="RCL302" s="389"/>
      <c r="RCM302" s="333"/>
      <c r="RCN302" s="334"/>
      <c r="RCO302" s="389"/>
      <c r="RCP302" s="224"/>
      <c r="RCQ302" s="224"/>
      <c r="RCR302" s="335"/>
      <c r="RCS302" s="335"/>
      <c r="RCT302" s="224"/>
      <c r="RCU302" s="389"/>
      <c r="RCV302" s="389"/>
      <c r="RCW302" s="333"/>
      <c r="RCX302" s="334"/>
      <c r="RCY302" s="389"/>
      <c r="RCZ302" s="224"/>
      <c r="RDA302" s="224"/>
      <c r="RDB302" s="335"/>
      <c r="RDC302" s="335"/>
      <c r="RDD302" s="224"/>
      <c r="RDE302" s="389"/>
      <c r="RDF302" s="389"/>
      <c r="RDG302" s="333"/>
      <c r="RDH302" s="334"/>
      <c r="RDI302" s="389"/>
      <c r="RDJ302" s="224"/>
      <c r="RDK302" s="224"/>
      <c r="RDL302" s="335"/>
      <c r="RDM302" s="335"/>
      <c r="RDN302" s="224"/>
      <c r="RDO302" s="389"/>
      <c r="RDP302" s="389"/>
      <c r="RDQ302" s="333"/>
      <c r="RDR302" s="334"/>
      <c r="RDS302" s="389"/>
      <c r="RDT302" s="224"/>
      <c r="RDU302" s="224"/>
      <c r="RDV302" s="335"/>
      <c r="RDW302" s="335"/>
      <c r="RDX302" s="224"/>
      <c r="RDY302" s="389"/>
      <c r="RDZ302" s="389"/>
      <c r="REA302" s="333"/>
      <c r="REB302" s="334"/>
      <c r="REC302" s="389"/>
      <c r="RED302" s="224"/>
      <c r="REE302" s="224"/>
      <c r="REF302" s="335"/>
      <c r="REG302" s="335"/>
      <c r="REH302" s="224"/>
      <c r="REI302" s="389"/>
      <c r="REJ302" s="389"/>
      <c r="REK302" s="333"/>
      <c r="REL302" s="334"/>
      <c r="REM302" s="389"/>
      <c r="REN302" s="224"/>
      <c r="REO302" s="224"/>
      <c r="REP302" s="335"/>
      <c r="REQ302" s="335"/>
      <c r="RER302" s="224"/>
      <c r="RES302" s="389"/>
      <c r="RET302" s="389"/>
      <c r="REU302" s="333"/>
      <c r="REV302" s="334"/>
      <c r="REW302" s="389"/>
      <c r="REX302" s="224"/>
      <c r="REY302" s="224"/>
      <c r="REZ302" s="335"/>
      <c r="RFA302" s="335"/>
      <c r="RFB302" s="224"/>
      <c r="RFC302" s="389"/>
      <c r="RFD302" s="389"/>
      <c r="RFE302" s="333"/>
      <c r="RFF302" s="334"/>
      <c r="RFG302" s="389"/>
      <c r="RFH302" s="224"/>
      <c r="RFI302" s="224"/>
      <c r="RFJ302" s="335"/>
      <c r="RFK302" s="335"/>
      <c r="RFL302" s="224"/>
      <c r="RFM302" s="389"/>
      <c r="RFN302" s="389"/>
      <c r="RFO302" s="333"/>
      <c r="RFP302" s="334"/>
      <c r="RFQ302" s="389"/>
      <c r="RFR302" s="224"/>
      <c r="RFS302" s="224"/>
      <c r="RFT302" s="335"/>
      <c r="RFU302" s="335"/>
      <c r="RFV302" s="224"/>
      <c r="RFW302" s="389"/>
      <c r="RFX302" s="389"/>
      <c r="RFY302" s="333"/>
      <c r="RFZ302" s="334"/>
      <c r="RGA302" s="389"/>
      <c r="RGB302" s="224"/>
      <c r="RGC302" s="224"/>
      <c r="RGD302" s="335"/>
      <c r="RGE302" s="335"/>
      <c r="RGF302" s="224"/>
      <c r="RGG302" s="389"/>
      <c r="RGH302" s="389"/>
      <c r="RGI302" s="333"/>
      <c r="RGJ302" s="334"/>
      <c r="RGK302" s="389"/>
      <c r="RGL302" s="224"/>
      <c r="RGM302" s="224"/>
      <c r="RGN302" s="335"/>
      <c r="RGO302" s="335"/>
      <c r="RGP302" s="224"/>
      <c r="RGQ302" s="389"/>
      <c r="RGR302" s="389"/>
      <c r="RGS302" s="333"/>
      <c r="RGT302" s="334"/>
      <c r="RGU302" s="389"/>
      <c r="RGV302" s="224"/>
      <c r="RGW302" s="224"/>
      <c r="RGX302" s="335"/>
      <c r="RGY302" s="335"/>
      <c r="RGZ302" s="224"/>
      <c r="RHA302" s="389"/>
      <c r="RHB302" s="389"/>
      <c r="RHC302" s="333"/>
      <c r="RHD302" s="334"/>
      <c r="RHE302" s="389"/>
      <c r="RHF302" s="224"/>
      <c r="RHG302" s="224"/>
      <c r="RHH302" s="335"/>
      <c r="RHI302" s="335"/>
      <c r="RHJ302" s="224"/>
      <c r="RHK302" s="389"/>
      <c r="RHL302" s="389"/>
      <c r="RHM302" s="333"/>
      <c r="RHN302" s="334"/>
      <c r="RHO302" s="389"/>
      <c r="RHP302" s="224"/>
      <c r="RHQ302" s="224"/>
      <c r="RHR302" s="335"/>
      <c r="RHS302" s="335"/>
      <c r="RHT302" s="224"/>
      <c r="RHU302" s="389"/>
      <c r="RHV302" s="389"/>
      <c r="RHW302" s="333"/>
      <c r="RHX302" s="334"/>
      <c r="RHY302" s="389"/>
      <c r="RHZ302" s="224"/>
      <c r="RIA302" s="224"/>
      <c r="RIB302" s="335"/>
      <c r="RIC302" s="335"/>
      <c r="RID302" s="224"/>
      <c r="RIE302" s="389"/>
      <c r="RIF302" s="389"/>
      <c r="RIG302" s="333"/>
      <c r="RIH302" s="334"/>
      <c r="RII302" s="389"/>
      <c r="RIJ302" s="224"/>
      <c r="RIK302" s="224"/>
      <c r="RIL302" s="335"/>
      <c r="RIM302" s="335"/>
      <c r="RIN302" s="224"/>
      <c r="RIO302" s="389"/>
      <c r="RIP302" s="389"/>
      <c r="RIQ302" s="333"/>
      <c r="RIR302" s="334"/>
      <c r="RIS302" s="389"/>
      <c r="RIT302" s="224"/>
      <c r="RIU302" s="224"/>
      <c r="RIV302" s="335"/>
      <c r="RIW302" s="335"/>
      <c r="RIX302" s="224"/>
      <c r="RIY302" s="389"/>
      <c r="RIZ302" s="389"/>
      <c r="RJA302" s="333"/>
      <c r="RJB302" s="334"/>
      <c r="RJC302" s="389"/>
      <c r="RJD302" s="224"/>
      <c r="RJE302" s="224"/>
      <c r="RJF302" s="335"/>
      <c r="RJG302" s="335"/>
      <c r="RJH302" s="224"/>
      <c r="RJI302" s="389"/>
      <c r="RJJ302" s="389"/>
      <c r="RJK302" s="333"/>
      <c r="RJL302" s="334"/>
      <c r="RJM302" s="389"/>
      <c r="RJN302" s="224"/>
      <c r="RJO302" s="224"/>
      <c r="RJP302" s="335"/>
      <c r="RJQ302" s="335"/>
      <c r="RJR302" s="224"/>
      <c r="RJS302" s="389"/>
      <c r="RJT302" s="389"/>
      <c r="RJU302" s="333"/>
      <c r="RJV302" s="334"/>
      <c r="RJW302" s="389"/>
      <c r="RJX302" s="224"/>
      <c r="RJY302" s="224"/>
      <c r="RJZ302" s="335"/>
      <c r="RKA302" s="335"/>
      <c r="RKB302" s="224"/>
      <c r="RKC302" s="389"/>
      <c r="RKD302" s="389"/>
      <c r="RKE302" s="333"/>
      <c r="RKF302" s="334"/>
      <c r="RKG302" s="389"/>
      <c r="RKH302" s="224"/>
      <c r="RKI302" s="224"/>
      <c r="RKJ302" s="335"/>
      <c r="RKK302" s="335"/>
      <c r="RKL302" s="224"/>
      <c r="RKM302" s="389"/>
      <c r="RKN302" s="389"/>
      <c r="RKO302" s="333"/>
      <c r="RKP302" s="334"/>
      <c r="RKQ302" s="389"/>
      <c r="RKR302" s="224"/>
      <c r="RKS302" s="224"/>
      <c r="RKT302" s="335"/>
      <c r="RKU302" s="335"/>
      <c r="RKV302" s="224"/>
      <c r="RKW302" s="389"/>
      <c r="RKX302" s="389"/>
      <c r="RKY302" s="333"/>
      <c r="RKZ302" s="334"/>
      <c r="RLA302" s="389"/>
      <c r="RLB302" s="224"/>
      <c r="RLC302" s="224"/>
      <c r="RLD302" s="335"/>
      <c r="RLE302" s="335"/>
      <c r="RLF302" s="224"/>
      <c r="RLG302" s="389"/>
      <c r="RLH302" s="389"/>
      <c r="RLI302" s="333"/>
      <c r="RLJ302" s="334"/>
      <c r="RLK302" s="389"/>
      <c r="RLL302" s="224"/>
      <c r="RLM302" s="224"/>
      <c r="RLN302" s="335"/>
      <c r="RLO302" s="335"/>
      <c r="RLP302" s="224"/>
      <c r="RLQ302" s="389"/>
      <c r="RLR302" s="389"/>
      <c r="RLS302" s="333"/>
      <c r="RLT302" s="334"/>
      <c r="RLU302" s="389"/>
      <c r="RLV302" s="224"/>
      <c r="RLW302" s="224"/>
      <c r="RLX302" s="335"/>
      <c r="RLY302" s="335"/>
      <c r="RLZ302" s="224"/>
      <c r="RMA302" s="389"/>
      <c r="RMB302" s="389"/>
      <c r="RMC302" s="333"/>
      <c r="RMD302" s="334"/>
      <c r="RME302" s="389"/>
      <c r="RMF302" s="224"/>
      <c r="RMG302" s="224"/>
      <c r="RMH302" s="335"/>
      <c r="RMI302" s="335"/>
      <c r="RMJ302" s="224"/>
      <c r="RMK302" s="389"/>
      <c r="RML302" s="389"/>
      <c r="RMM302" s="333"/>
      <c r="RMN302" s="334"/>
      <c r="RMO302" s="389"/>
      <c r="RMP302" s="224"/>
      <c r="RMQ302" s="224"/>
      <c r="RMR302" s="335"/>
      <c r="RMS302" s="335"/>
      <c r="RMT302" s="224"/>
      <c r="RMU302" s="389"/>
      <c r="RMV302" s="389"/>
      <c r="RMW302" s="333"/>
      <c r="RMX302" s="334"/>
      <c r="RMY302" s="389"/>
      <c r="RMZ302" s="224"/>
      <c r="RNA302" s="224"/>
      <c r="RNB302" s="335"/>
      <c r="RNC302" s="335"/>
      <c r="RND302" s="224"/>
      <c r="RNE302" s="389"/>
      <c r="RNF302" s="389"/>
      <c r="RNG302" s="333"/>
      <c r="RNH302" s="334"/>
      <c r="RNI302" s="389"/>
      <c r="RNJ302" s="224"/>
      <c r="RNK302" s="224"/>
      <c r="RNL302" s="335"/>
      <c r="RNM302" s="335"/>
      <c r="RNN302" s="224"/>
      <c r="RNO302" s="389"/>
      <c r="RNP302" s="389"/>
      <c r="RNQ302" s="333"/>
      <c r="RNR302" s="334"/>
      <c r="RNS302" s="389"/>
      <c r="RNT302" s="224"/>
      <c r="RNU302" s="224"/>
      <c r="RNV302" s="335"/>
      <c r="RNW302" s="335"/>
      <c r="RNX302" s="224"/>
      <c r="RNY302" s="389"/>
      <c r="RNZ302" s="389"/>
      <c r="ROA302" s="333"/>
      <c r="ROB302" s="334"/>
      <c r="ROC302" s="389"/>
      <c r="ROD302" s="224"/>
      <c r="ROE302" s="224"/>
      <c r="ROF302" s="335"/>
      <c r="ROG302" s="335"/>
      <c r="ROH302" s="224"/>
      <c r="ROI302" s="389"/>
      <c r="ROJ302" s="389"/>
      <c r="ROK302" s="333"/>
      <c r="ROL302" s="334"/>
      <c r="ROM302" s="389"/>
      <c r="RON302" s="224"/>
      <c r="ROO302" s="224"/>
      <c r="ROP302" s="335"/>
      <c r="ROQ302" s="335"/>
      <c r="ROR302" s="224"/>
      <c r="ROS302" s="389"/>
      <c r="ROT302" s="389"/>
      <c r="ROU302" s="333"/>
      <c r="ROV302" s="334"/>
      <c r="ROW302" s="389"/>
      <c r="ROX302" s="224"/>
      <c r="ROY302" s="224"/>
      <c r="ROZ302" s="335"/>
      <c r="RPA302" s="335"/>
      <c r="RPB302" s="224"/>
      <c r="RPC302" s="389"/>
      <c r="RPD302" s="389"/>
      <c r="RPE302" s="333"/>
      <c r="RPF302" s="334"/>
      <c r="RPG302" s="389"/>
      <c r="RPH302" s="224"/>
      <c r="RPI302" s="224"/>
      <c r="RPJ302" s="335"/>
      <c r="RPK302" s="335"/>
      <c r="RPL302" s="224"/>
      <c r="RPM302" s="389"/>
      <c r="RPN302" s="389"/>
      <c r="RPO302" s="333"/>
      <c r="RPP302" s="334"/>
      <c r="RPQ302" s="389"/>
      <c r="RPR302" s="224"/>
      <c r="RPS302" s="224"/>
      <c r="RPT302" s="335"/>
      <c r="RPU302" s="335"/>
      <c r="RPV302" s="224"/>
      <c r="RPW302" s="389"/>
      <c r="RPX302" s="389"/>
      <c r="RPY302" s="333"/>
      <c r="RPZ302" s="334"/>
      <c r="RQA302" s="389"/>
      <c r="RQB302" s="224"/>
      <c r="RQC302" s="224"/>
      <c r="RQD302" s="335"/>
      <c r="RQE302" s="335"/>
      <c r="RQF302" s="224"/>
      <c r="RQG302" s="389"/>
      <c r="RQH302" s="389"/>
      <c r="RQI302" s="333"/>
      <c r="RQJ302" s="334"/>
      <c r="RQK302" s="389"/>
      <c r="RQL302" s="224"/>
      <c r="RQM302" s="224"/>
      <c r="RQN302" s="335"/>
      <c r="RQO302" s="335"/>
      <c r="RQP302" s="224"/>
      <c r="RQQ302" s="389"/>
      <c r="RQR302" s="389"/>
      <c r="RQS302" s="333"/>
      <c r="RQT302" s="334"/>
      <c r="RQU302" s="389"/>
      <c r="RQV302" s="224"/>
      <c r="RQW302" s="224"/>
      <c r="RQX302" s="335"/>
      <c r="RQY302" s="335"/>
      <c r="RQZ302" s="224"/>
      <c r="RRA302" s="389"/>
      <c r="RRB302" s="389"/>
      <c r="RRC302" s="333"/>
      <c r="RRD302" s="334"/>
      <c r="RRE302" s="389"/>
      <c r="RRF302" s="224"/>
      <c r="RRG302" s="224"/>
      <c r="RRH302" s="335"/>
      <c r="RRI302" s="335"/>
      <c r="RRJ302" s="224"/>
      <c r="RRK302" s="389"/>
      <c r="RRL302" s="389"/>
      <c r="RRM302" s="333"/>
      <c r="RRN302" s="334"/>
      <c r="RRO302" s="389"/>
      <c r="RRP302" s="224"/>
      <c r="RRQ302" s="224"/>
      <c r="RRR302" s="335"/>
      <c r="RRS302" s="335"/>
      <c r="RRT302" s="224"/>
      <c r="RRU302" s="389"/>
      <c r="RRV302" s="389"/>
      <c r="RRW302" s="333"/>
      <c r="RRX302" s="334"/>
      <c r="RRY302" s="389"/>
      <c r="RRZ302" s="224"/>
      <c r="RSA302" s="224"/>
      <c r="RSB302" s="335"/>
      <c r="RSC302" s="335"/>
      <c r="RSD302" s="224"/>
      <c r="RSE302" s="389"/>
      <c r="RSF302" s="389"/>
      <c r="RSG302" s="333"/>
      <c r="RSH302" s="334"/>
      <c r="RSI302" s="389"/>
      <c r="RSJ302" s="224"/>
      <c r="RSK302" s="224"/>
      <c r="RSL302" s="335"/>
      <c r="RSM302" s="335"/>
      <c r="RSN302" s="224"/>
      <c r="RSO302" s="389"/>
      <c r="RSP302" s="389"/>
      <c r="RSQ302" s="333"/>
      <c r="RSR302" s="334"/>
      <c r="RSS302" s="389"/>
      <c r="RST302" s="224"/>
      <c r="RSU302" s="224"/>
      <c r="RSV302" s="335"/>
      <c r="RSW302" s="335"/>
      <c r="RSX302" s="224"/>
      <c r="RSY302" s="389"/>
      <c r="RSZ302" s="389"/>
      <c r="RTA302" s="333"/>
      <c r="RTB302" s="334"/>
      <c r="RTC302" s="389"/>
      <c r="RTD302" s="224"/>
      <c r="RTE302" s="224"/>
      <c r="RTF302" s="335"/>
      <c r="RTG302" s="335"/>
      <c r="RTH302" s="224"/>
      <c r="RTI302" s="389"/>
      <c r="RTJ302" s="389"/>
      <c r="RTK302" s="333"/>
      <c r="RTL302" s="334"/>
      <c r="RTM302" s="389"/>
      <c r="RTN302" s="224"/>
      <c r="RTO302" s="224"/>
      <c r="RTP302" s="335"/>
      <c r="RTQ302" s="335"/>
      <c r="RTR302" s="224"/>
      <c r="RTS302" s="389"/>
      <c r="RTT302" s="389"/>
      <c r="RTU302" s="333"/>
      <c r="RTV302" s="334"/>
      <c r="RTW302" s="389"/>
      <c r="RTX302" s="224"/>
      <c r="RTY302" s="224"/>
      <c r="RTZ302" s="335"/>
      <c r="RUA302" s="335"/>
      <c r="RUB302" s="224"/>
      <c r="RUC302" s="389"/>
      <c r="RUD302" s="389"/>
      <c r="RUE302" s="333"/>
      <c r="RUF302" s="334"/>
      <c r="RUG302" s="389"/>
      <c r="RUH302" s="224"/>
      <c r="RUI302" s="224"/>
      <c r="RUJ302" s="335"/>
      <c r="RUK302" s="335"/>
      <c r="RUL302" s="224"/>
      <c r="RUM302" s="389"/>
      <c r="RUN302" s="389"/>
      <c r="RUO302" s="333"/>
      <c r="RUP302" s="334"/>
      <c r="RUQ302" s="389"/>
      <c r="RUR302" s="224"/>
      <c r="RUS302" s="224"/>
      <c r="RUT302" s="335"/>
      <c r="RUU302" s="335"/>
      <c r="RUV302" s="224"/>
      <c r="RUW302" s="389"/>
      <c r="RUX302" s="389"/>
      <c r="RUY302" s="333"/>
      <c r="RUZ302" s="334"/>
      <c r="RVA302" s="389"/>
      <c r="RVB302" s="224"/>
      <c r="RVC302" s="224"/>
      <c r="RVD302" s="335"/>
      <c r="RVE302" s="335"/>
      <c r="RVF302" s="224"/>
      <c r="RVG302" s="389"/>
      <c r="RVH302" s="389"/>
      <c r="RVI302" s="333"/>
      <c r="RVJ302" s="334"/>
      <c r="RVK302" s="389"/>
      <c r="RVL302" s="224"/>
      <c r="RVM302" s="224"/>
      <c r="RVN302" s="335"/>
      <c r="RVO302" s="335"/>
      <c r="RVP302" s="224"/>
      <c r="RVQ302" s="389"/>
      <c r="RVR302" s="389"/>
      <c r="RVS302" s="333"/>
      <c r="RVT302" s="334"/>
      <c r="RVU302" s="389"/>
      <c r="RVV302" s="224"/>
      <c r="RVW302" s="224"/>
      <c r="RVX302" s="335"/>
      <c r="RVY302" s="335"/>
      <c r="RVZ302" s="224"/>
      <c r="RWA302" s="389"/>
      <c r="RWB302" s="389"/>
      <c r="RWC302" s="333"/>
      <c r="RWD302" s="334"/>
      <c r="RWE302" s="389"/>
      <c r="RWF302" s="224"/>
      <c r="RWG302" s="224"/>
      <c r="RWH302" s="335"/>
      <c r="RWI302" s="335"/>
      <c r="RWJ302" s="224"/>
      <c r="RWK302" s="389"/>
      <c r="RWL302" s="389"/>
      <c r="RWM302" s="333"/>
      <c r="RWN302" s="334"/>
      <c r="RWO302" s="389"/>
      <c r="RWP302" s="224"/>
      <c r="RWQ302" s="224"/>
      <c r="RWR302" s="335"/>
      <c r="RWS302" s="335"/>
      <c r="RWT302" s="224"/>
      <c r="RWU302" s="389"/>
      <c r="RWV302" s="389"/>
      <c r="RWW302" s="333"/>
      <c r="RWX302" s="334"/>
      <c r="RWY302" s="389"/>
      <c r="RWZ302" s="224"/>
      <c r="RXA302" s="224"/>
      <c r="RXB302" s="335"/>
      <c r="RXC302" s="335"/>
      <c r="RXD302" s="224"/>
      <c r="RXE302" s="389"/>
      <c r="RXF302" s="389"/>
      <c r="RXG302" s="333"/>
      <c r="RXH302" s="334"/>
      <c r="RXI302" s="389"/>
      <c r="RXJ302" s="224"/>
      <c r="RXK302" s="224"/>
      <c r="RXL302" s="335"/>
      <c r="RXM302" s="335"/>
      <c r="RXN302" s="224"/>
      <c r="RXO302" s="389"/>
      <c r="RXP302" s="389"/>
      <c r="RXQ302" s="333"/>
      <c r="RXR302" s="334"/>
      <c r="RXS302" s="389"/>
      <c r="RXT302" s="224"/>
      <c r="RXU302" s="224"/>
      <c r="RXV302" s="335"/>
      <c r="RXW302" s="335"/>
      <c r="RXX302" s="224"/>
      <c r="RXY302" s="389"/>
      <c r="RXZ302" s="389"/>
      <c r="RYA302" s="333"/>
      <c r="RYB302" s="334"/>
      <c r="RYC302" s="389"/>
      <c r="RYD302" s="224"/>
      <c r="RYE302" s="224"/>
      <c r="RYF302" s="335"/>
      <c r="RYG302" s="335"/>
      <c r="RYH302" s="224"/>
      <c r="RYI302" s="389"/>
      <c r="RYJ302" s="389"/>
      <c r="RYK302" s="333"/>
      <c r="RYL302" s="334"/>
      <c r="RYM302" s="389"/>
      <c r="RYN302" s="224"/>
      <c r="RYO302" s="224"/>
      <c r="RYP302" s="335"/>
      <c r="RYQ302" s="335"/>
      <c r="RYR302" s="224"/>
      <c r="RYS302" s="389"/>
      <c r="RYT302" s="389"/>
      <c r="RYU302" s="333"/>
      <c r="RYV302" s="334"/>
      <c r="RYW302" s="389"/>
      <c r="RYX302" s="224"/>
      <c r="RYY302" s="224"/>
      <c r="RYZ302" s="335"/>
      <c r="RZA302" s="335"/>
      <c r="RZB302" s="224"/>
      <c r="RZC302" s="389"/>
      <c r="RZD302" s="389"/>
      <c r="RZE302" s="333"/>
      <c r="RZF302" s="334"/>
      <c r="RZG302" s="389"/>
      <c r="RZH302" s="224"/>
      <c r="RZI302" s="224"/>
      <c r="RZJ302" s="335"/>
      <c r="RZK302" s="335"/>
      <c r="RZL302" s="224"/>
      <c r="RZM302" s="389"/>
      <c r="RZN302" s="389"/>
      <c r="RZO302" s="333"/>
      <c r="RZP302" s="334"/>
      <c r="RZQ302" s="389"/>
      <c r="RZR302" s="224"/>
      <c r="RZS302" s="224"/>
      <c r="RZT302" s="335"/>
      <c r="RZU302" s="335"/>
      <c r="RZV302" s="224"/>
      <c r="RZW302" s="389"/>
      <c r="RZX302" s="389"/>
      <c r="RZY302" s="333"/>
      <c r="RZZ302" s="334"/>
      <c r="SAA302" s="389"/>
      <c r="SAB302" s="224"/>
      <c r="SAC302" s="224"/>
      <c r="SAD302" s="335"/>
      <c r="SAE302" s="335"/>
      <c r="SAF302" s="224"/>
      <c r="SAG302" s="389"/>
      <c r="SAH302" s="389"/>
      <c r="SAI302" s="333"/>
      <c r="SAJ302" s="334"/>
      <c r="SAK302" s="389"/>
      <c r="SAL302" s="224"/>
      <c r="SAM302" s="224"/>
      <c r="SAN302" s="335"/>
      <c r="SAO302" s="335"/>
      <c r="SAP302" s="224"/>
      <c r="SAQ302" s="389"/>
      <c r="SAR302" s="389"/>
      <c r="SAS302" s="333"/>
      <c r="SAT302" s="334"/>
      <c r="SAU302" s="389"/>
      <c r="SAV302" s="224"/>
      <c r="SAW302" s="224"/>
      <c r="SAX302" s="335"/>
      <c r="SAY302" s="335"/>
      <c r="SAZ302" s="224"/>
      <c r="SBA302" s="389"/>
      <c r="SBB302" s="389"/>
      <c r="SBC302" s="333"/>
      <c r="SBD302" s="334"/>
      <c r="SBE302" s="389"/>
      <c r="SBF302" s="224"/>
      <c r="SBG302" s="224"/>
      <c r="SBH302" s="335"/>
      <c r="SBI302" s="335"/>
      <c r="SBJ302" s="224"/>
      <c r="SBK302" s="389"/>
      <c r="SBL302" s="389"/>
      <c r="SBM302" s="333"/>
      <c r="SBN302" s="334"/>
      <c r="SBO302" s="389"/>
      <c r="SBP302" s="224"/>
      <c r="SBQ302" s="224"/>
      <c r="SBR302" s="335"/>
      <c r="SBS302" s="335"/>
      <c r="SBT302" s="224"/>
      <c r="SBU302" s="389"/>
      <c r="SBV302" s="389"/>
      <c r="SBW302" s="333"/>
      <c r="SBX302" s="334"/>
      <c r="SBY302" s="389"/>
      <c r="SBZ302" s="224"/>
      <c r="SCA302" s="224"/>
      <c r="SCB302" s="335"/>
      <c r="SCC302" s="335"/>
      <c r="SCD302" s="224"/>
      <c r="SCE302" s="389"/>
      <c r="SCF302" s="389"/>
      <c r="SCG302" s="333"/>
      <c r="SCH302" s="334"/>
      <c r="SCI302" s="389"/>
      <c r="SCJ302" s="224"/>
      <c r="SCK302" s="224"/>
      <c r="SCL302" s="335"/>
      <c r="SCM302" s="335"/>
      <c r="SCN302" s="224"/>
      <c r="SCO302" s="389"/>
      <c r="SCP302" s="389"/>
      <c r="SCQ302" s="333"/>
      <c r="SCR302" s="334"/>
      <c r="SCS302" s="389"/>
      <c r="SCT302" s="224"/>
      <c r="SCU302" s="224"/>
      <c r="SCV302" s="335"/>
      <c r="SCW302" s="335"/>
      <c r="SCX302" s="224"/>
      <c r="SCY302" s="389"/>
      <c r="SCZ302" s="389"/>
      <c r="SDA302" s="333"/>
      <c r="SDB302" s="334"/>
      <c r="SDC302" s="389"/>
      <c r="SDD302" s="224"/>
      <c r="SDE302" s="224"/>
      <c r="SDF302" s="335"/>
      <c r="SDG302" s="335"/>
      <c r="SDH302" s="224"/>
      <c r="SDI302" s="389"/>
      <c r="SDJ302" s="389"/>
      <c r="SDK302" s="333"/>
      <c r="SDL302" s="334"/>
      <c r="SDM302" s="389"/>
      <c r="SDN302" s="224"/>
      <c r="SDO302" s="224"/>
      <c r="SDP302" s="335"/>
      <c r="SDQ302" s="335"/>
      <c r="SDR302" s="224"/>
      <c r="SDS302" s="389"/>
      <c r="SDT302" s="389"/>
      <c r="SDU302" s="333"/>
      <c r="SDV302" s="334"/>
      <c r="SDW302" s="389"/>
      <c r="SDX302" s="224"/>
      <c r="SDY302" s="224"/>
      <c r="SDZ302" s="335"/>
      <c r="SEA302" s="335"/>
      <c r="SEB302" s="224"/>
      <c r="SEC302" s="389"/>
      <c r="SED302" s="389"/>
      <c r="SEE302" s="333"/>
      <c r="SEF302" s="334"/>
      <c r="SEG302" s="389"/>
      <c r="SEH302" s="224"/>
      <c r="SEI302" s="224"/>
      <c r="SEJ302" s="335"/>
      <c r="SEK302" s="335"/>
      <c r="SEL302" s="224"/>
      <c r="SEM302" s="389"/>
      <c r="SEN302" s="389"/>
      <c r="SEO302" s="333"/>
      <c r="SEP302" s="334"/>
      <c r="SEQ302" s="389"/>
      <c r="SER302" s="224"/>
      <c r="SES302" s="224"/>
      <c r="SET302" s="335"/>
      <c r="SEU302" s="335"/>
      <c r="SEV302" s="224"/>
      <c r="SEW302" s="389"/>
      <c r="SEX302" s="389"/>
      <c r="SEY302" s="333"/>
      <c r="SEZ302" s="334"/>
      <c r="SFA302" s="389"/>
      <c r="SFB302" s="224"/>
      <c r="SFC302" s="224"/>
      <c r="SFD302" s="335"/>
      <c r="SFE302" s="335"/>
      <c r="SFF302" s="224"/>
      <c r="SFG302" s="389"/>
      <c r="SFH302" s="389"/>
      <c r="SFI302" s="333"/>
      <c r="SFJ302" s="334"/>
      <c r="SFK302" s="389"/>
      <c r="SFL302" s="224"/>
      <c r="SFM302" s="224"/>
      <c r="SFN302" s="335"/>
      <c r="SFO302" s="335"/>
      <c r="SFP302" s="224"/>
      <c r="SFQ302" s="389"/>
      <c r="SFR302" s="389"/>
      <c r="SFS302" s="333"/>
      <c r="SFT302" s="334"/>
      <c r="SFU302" s="389"/>
      <c r="SFV302" s="224"/>
      <c r="SFW302" s="224"/>
      <c r="SFX302" s="335"/>
      <c r="SFY302" s="335"/>
      <c r="SFZ302" s="224"/>
      <c r="SGA302" s="389"/>
      <c r="SGB302" s="389"/>
      <c r="SGC302" s="333"/>
      <c r="SGD302" s="334"/>
      <c r="SGE302" s="389"/>
      <c r="SGF302" s="224"/>
      <c r="SGG302" s="224"/>
      <c r="SGH302" s="335"/>
      <c r="SGI302" s="335"/>
      <c r="SGJ302" s="224"/>
      <c r="SGK302" s="389"/>
      <c r="SGL302" s="389"/>
      <c r="SGM302" s="333"/>
      <c r="SGN302" s="334"/>
      <c r="SGO302" s="389"/>
      <c r="SGP302" s="224"/>
      <c r="SGQ302" s="224"/>
      <c r="SGR302" s="335"/>
      <c r="SGS302" s="335"/>
      <c r="SGT302" s="224"/>
      <c r="SGU302" s="389"/>
      <c r="SGV302" s="389"/>
      <c r="SGW302" s="333"/>
      <c r="SGX302" s="334"/>
      <c r="SGY302" s="389"/>
      <c r="SGZ302" s="224"/>
      <c r="SHA302" s="224"/>
      <c r="SHB302" s="335"/>
      <c r="SHC302" s="335"/>
      <c r="SHD302" s="224"/>
      <c r="SHE302" s="389"/>
      <c r="SHF302" s="389"/>
      <c r="SHG302" s="333"/>
      <c r="SHH302" s="334"/>
      <c r="SHI302" s="389"/>
      <c r="SHJ302" s="224"/>
      <c r="SHK302" s="224"/>
      <c r="SHL302" s="335"/>
      <c r="SHM302" s="335"/>
      <c r="SHN302" s="224"/>
      <c r="SHO302" s="389"/>
      <c r="SHP302" s="389"/>
      <c r="SHQ302" s="333"/>
      <c r="SHR302" s="334"/>
      <c r="SHS302" s="389"/>
      <c r="SHT302" s="224"/>
      <c r="SHU302" s="224"/>
      <c r="SHV302" s="335"/>
      <c r="SHW302" s="335"/>
      <c r="SHX302" s="224"/>
      <c r="SHY302" s="389"/>
      <c r="SHZ302" s="389"/>
      <c r="SIA302" s="333"/>
      <c r="SIB302" s="334"/>
      <c r="SIC302" s="389"/>
      <c r="SID302" s="224"/>
      <c r="SIE302" s="224"/>
      <c r="SIF302" s="335"/>
      <c r="SIG302" s="335"/>
      <c r="SIH302" s="224"/>
      <c r="SII302" s="389"/>
      <c r="SIJ302" s="389"/>
      <c r="SIK302" s="333"/>
      <c r="SIL302" s="334"/>
      <c r="SIM302" s="389"/>
      <c r="SIN302" s="224"/>
      <c r="SIO302" s="224"/>
      <c r="SIP302" s="335"/>
      <c r="SIQ302" s="335"/>
      <c r="SIR302" s="224"/>
      <c r="SIS302" s="389"/>
      <c r="SIT302" s="389"/>
      <c r="SIU302" s="333"/>
      <c r="SIV302" s="334"/>
      <c r="SIW302" s="389"/>
      <c r="SIX302" s="224"/>
      <c r="SIY302" s="224"/>
      <c r="SIZ302" s="335"/>
      <c r="SJA302" s="335"/>
      <c r="SJB302" s="224"/>
      <c r="SJC302" s="389"/>
      <c r="SJD302" s="389"/>
      <c r="SJE302" s="333"/>
      <c r="SJF302" s="334"/>
      <c r="SJG302" s="389"/>
      <c r="SJH302" s="224"/>
      <c r="SJI302" s="224"/>
      <c r="SJJ302" s="335"/>
      <c r="SJK302" s="335"/>
      <c r="SJL302" s="224"/>
      <c r="SJM302" s="389"/>
      <c r="SJN302" s="389"/>
      <c r="SJO302" s="333"/>
      <c r="SJP302" s="334"/>
      <c r="SJQ302" s="389"/>
      <c r="SJR302" s="224"/>
      <c r="SJS302" s="224"/>
      <c r="SJT302" s="335"/>
      <c r="SJU302" s="335"/>
      <c r="SJV302" s="224"/>
      <c r="SJW302" s="389"/>
      <c r="SJX302" s="389"/>
      <c r="SJY302" s="333"/>
      <c r="SJZ302" s="334"/>
      <c r="SKA302" s="389"/>
      <c r="SKB302" s="224"/>
      <c r="SKC302" s="224"/>
      <c r="SKD302" s="335"/>
      <c r="SKE302" s="335"/>
      <c r="SKF302" s="224"/>
      <c r="SKG302" s="389"/>
      <c r="SKH302" s="389"/>
      <c r="SKI302" s="333"/>
      <c r="SKJ302" s="334"/>
      <c r="SKK302" s="389"/>
      <c r="SKL302" s="224"/>
      <c r="SKM302" s="224"/>
      <c r="SKN302" s="335"/>
      <c r="SKO302" s="335"/>
      <c r="SKP302" s="224"/>
      <c r="SKQ302" s="389"/>
      <c r="SKR302" s="389"/>
      <c r="SKS302" s="333"/>
      <c r="SKT302" s="334"/>
      <c r="SKU302" s="389"/>
      <c r="SKV302" s="224"/>
      <c r="SKW302" s="224"/>
      <c r="SKX302" s="335"/>
      <c r="SKY302" s="335"/>
      <c r="SKZ302" s="224"/>
      <c r="SLA302" s="389"/>
      <c r="SLB302" s="389"/>
      <c r="SLC302" s="333"/>
      <c r="SLD302" s="334"/>
      <c r="SLE302" s="389"/>
      <c r="SLF302" s="224"/>
      <c r="SLG302" s="224"/>
      <c r="SLH302" s="335"/>
      <c r="SLI302" s="335"/>
      <c r="SLJ302" s="224"/>
      <c r="SLK302" s="389"/>
      <c r="SLL302" s="389"/>
      <c r="SLM302" s="333"/>
      <c r="SLN302" s="334"/>
      <c r="SLO302" s="389"/>
      <c r="SLP302" s="224"/>
      <c r="SLQ302" s="224"/>
      <c r="SLR302" s="335"/>
      <c r="SLS302" s="335"/>
      <c r="SLT302" s="224"/>
      <c r="SLU302" s="389"/>
      <c r="SLV302" s="389"/>
      <c r="SLW302" s="333"/>
      <c r="SLX302" s="334"/>
      <c r="SLY302" s="389"/>
      <c r="SLZ302" s="224"/>
      <c r="SMA302" s="224"/>
      <c r="SMB302" s="335"/>
      <c r="SMC302" s="335"/>
      <c r="SMD302" s="224"/>
      <c r="SME302" s="389"/>
      <c r="SMF302" s="389"/>
      <c r="SMG302" s="333"/>
      <c r="SMH302" s="334"/>
      <c r="SMI302" s="389"/>
      <c r="SMJ302" s="224"/>
      <c r="SMK302" s="224"/>
      <c r="SML302" s="335"/>
      <c r="SMM302" s="335"/>
      <c r="SMN302" s="224"/>
      <c r="SMO302" s="389"/>
      <c r="SMP302" s="389"/>
      <c r="SMQ302" s="333"/>
      <c r="SMR302" s="334"/>
      <c r="SMS302" s="389"/>
      <c r="SMT302" s="224"/>
      <c r="SMU302" s="224"/>
      <c r="SMV302" s="335"/>
      <c r="SMW302" s="335"/>
      <c r="SMX302" s="224"/>
      <c r="SMY302" s="389"/>
      <c r="SMZ302" s="389"/>
      <c r="SNA302" s="333"/>
      <c r="SNB302" s="334"/>
      <c r="SNC302" s="389"/>
      <c r="SND302" s="224"/>
      <c r="SNE302" s="224"/>
      <c r="SNF302" s="335"/>
      <c r="SNG302" s="335"/>
      <c r="SNH302" s="224"/>
      <c r="SNI302" s="389"/>
      <c r="SNJ302" s="389"/>
      <c r="SNK302" s="333"/>
      <c r="SNL302" s="334"/>
      <c r="SNM302" s="389"/>
      <c r="SNN302" s="224"/>
      <c r="SNO302" s="224"/>
      <c r="SNP302" s="335"/>
      <c r="SNQ302" s="335"/>
      <c r="SNR302" s="224"/>
      <c r="SNS302" s="389"/>
      <c r="SNT302" s="389"/>
      <c r="SNU302" s="333"/>
      <c r="SNV302" s="334"/>
      <c r="SNW302" s="389"/>
      <c r="SNX302" s="224"/>
      <c r="SNY302" s="224"/>
      <c r="SNZ302" s="335"/>
      <c r="SOA302" s="335"/>
      <c r="SOB302" s="224"/>
      <c r="SOC302" s="389"/>
      <c r="SOD302" s="389"/>
      <c r="SOE302" s="333"/>
      <c r="SOF302" s="334"/>
      <c r="SOG302" s="389"/>
      <c r="SOH302" s="224"/>
      <c r="SOI302" s="224"/>
      <c r="SOJ302" s="335"/>
      <c r="SOK302" s="335"/>
      <c r="SOL302" s="224"/>
      <c r="SOM302" s="389"/>
      <c r="SON302" s="389"/>
      <c r="SOO302" s="333"/>
      <c r="SOP302" s="334"/>
      <c r="SOQ302" s="389"/>
      <c r="SOR302" s="224"/>
      <c r="SOS302" s="224"/>
      <c r="SOT302" s="335"/>
      <c r="SOU302" s="335"/>
      <c r="SOV302" s="224"/>
      <c r="SOW302" s="389"/>
      <c r="SOX302" s="389"/>
      <c r="SOY302" s="333"/>
      <c r="SOZ302" s="334"/>
      <c r="SPA302" s="389"/>
      <c r="SPB302" s="224"/>
      <c r="SPC302" s="224"/>
      <c r="SPD302" s="335"/>
      <c r="SPE302" s="335"/>
      <c r="SPF302" s="224"/>
      <c r="SPG302" s="389"/>
      <c r="SPH302" s="389"/>
      <c r="SPI302" s="333"/>
      <c r="SPJ302" s="334"/>
      <c r="SPK302" s="389"/>
      <c r="SPL302" s="224"/>
      <c r="SPM302" s="224"/>
      <c r="SPN302" s="335"/>
      <c r="SPO302" s="335"/>
      <c r="SPP302" s="224"/>
      <c r="SPQ302" s="389"/>
      <c r="SPR302" s="389"/>
      <c r="SPS302" s="333"/>
      <c r="SPT302" s="334"/>
      <c r="SPU302" s="389"/>
      <c r="SPV302" s="224"/>
      <c r="SPW302" s="224"/>
      <c r="SPX302" s="335"/>
      <c r="SPY302" s="335"/>
      <c r="SPZ302" s="224"/>
      <c r="SQA302" s="389"/>
      <c r="SQB302" s="389"/>
      <c r="SQC302" s="333"/>
      <c r="SQD302" s="334"/>
      <c r="SQE302" s="389"/>
      <c r="SQF302" s="224"/>
      <c r="SQG302" s="224"/>
      <c r="SQH302" s="335"/>
      <c r="SQI302" s="335"/>
      <c r="SQJ302" s="224"/>
      <c r="SQK302" s="389"/>
      <c r="SQL302" s="389"/>
      <c r="SQM302" s="333"/>
      <c r="SQN302" s="334"/>
      <c r="SQO302" s="389"/>
      <c r="SQP302" s="224"/>
      <c r="SQQ302" s="224"/>
      <c r="SQR302" s="335"/>
      <c r="SQS302" s="335"/>
      <c r="SQT302" s="224"/>
      <c r="SQU302" s="389"/>
      <c r="SQV302" s="389"/>
      <c r="SQW302" s="333"/>
      <c r="SQX302" s="334"/>
      <c r="SQY302" s="389"/>
      <c r="SQZ302" s="224"/>
      <c r="SRA302" s="224"/>
      <c r="SRB302" s="335"/>
      <c r="SRC302" s="335"/>
      <c r="SRD302" s="224"/>
      <c r="SRE302" s="389"/>
      <c r="SRF302" s="389"/>
      <c r="SRG302" s="333"/>
      <c r="SRH302" s="334"/>
      <c r="SRI302" s="389"/>
      <c r="SRJ302" s="224"/>
      <c r="SRK302" s="224"/>
      <c r="SRL302" s="335"/>
      <c r="SRM302" s="335"/>
      <c r="SRN302" s="224"/>
      <c r="SRO302" s="389"/>
      <c r="SRP302" s="389"/>
      <c r="SRQ302" s="333"/>
      <c r="SRR302" s="334"/>
      <c r="SRS302" s="389"/>
      <c r="SRT302" s="224"/>
      <c r="SRU302" s="224"/>
      <c r="SRV302" s="335"/>
      <c r="SRW302" s="335"/>
      <c r="SRX302" s="224"/>
      <c r="SRY302" s="389"/>
      <c r="SRZ302" s="389"/>
      <c r="SSA302" s="333"/>
      <c r="SSB302" s="334"/>
      <c r="SSC302" s="389"/>
      <c r="SSD302" s="224"/>
      <c r="SSE302" s="224"/>
      <c r="SSF302" s="335"/>
      <c r="SSG302" s="335"/>
      <c r="SSH302" s="224"/>
      <c r="SSI302" s="389"/>
      <c r="SSJ302" s="389"/>
      <c r="SSK302" s="333"/>
      <c r="SSL302" s="334"/>
      <c r="SSM302" s="389"/>
      <c r="SSN302" s="224"/>
      <c r="SSO302" s="224"/>
      <c r="SSP302" s="335"/>
      <c r="SSQ302" s="335"/>
      <c r="SSR302" s="224"/>
      <c r="SSS302" s="389"/>
      <c r="SST302" s="389"/>
      <c r="SSU302" s="333"/>
      <c r="SSV302" s="334"/>
      <c r="SSW302" s="389"/>
      <c r="SSX302" s="224"/>
      <c r="SSY302" s="224"/>
      <c r="SSZ302" s="335"/>
      <c r="STA302" s="335"/>
      <c r="STB302" s="224"/>
      <c r="STC302" s="389"/>
      <c r="STD302" s="389"/>
      <c r="STE302" s="333"/>
      <c r="STF302" s="334"/>
      <c r="STG302" s="389"/>
      <c r="STH302" s="224"/>
      <c r="STI302" s="224"/>
      <c r="STJ302" s="335"/>
      <c r="STK302" s="335"/>
      <c r="STL302" s="224"/>
      <c r="STM302" s="389"/>
      <c r="STN302" s="389"/>
      <c r="STO302" s="333"/>
      <c r="STP302" s="334"/>
      <c r="STQ302" s="389"/>
      <c r="STR302" s="224"/>
      <c r="STS302" s="224"/>
      <c r="STT302" s="335"/>
      <c r="STU302" s="335"/>
      <c r="STV302" s="224"/>
      <c r="STW302" s="389"/>
      <c r="STX302" s="389"/>
      <c r="STY302" s="333"/>
      <c r="STZ302" s="334"/>
      <c r="SUA302" s="389"/>
      <c r="SUB302" s="224"/>
      <c r="SUC302" s="224"/>
      <c r="SUD302" s="335"/>
      <c r="SUE302" s="335"/>
      <c r="SUF302" s="224"/>
      <c r="SUG302" s="389"/>
      <c r="SUH302" s="389"/>
      <c r="SUI302" s="333"/>
      <c r="SUJ302" s="334"/>
      <c r="SUK302" s="389"/>
      <c r="SUL302" s="224"/>
      <c r="SUM302" s="224"/>
      <c r="SUN302" s="335"/>
      <c r="SUO302" s="335"/>
      <c r="SUP302" s="224"/>
      <c r="SUQ302" s="389"/>
      <c r="SUR302" s="389"/>
      <c r="SUS302" s="333"/>
      <c r="SUT302" s="334"/>
      <c r="SUU302" s="389"/>
      <c r="SUV302" s="224"/>
      <c r="SUW302" s="224"/>
      <c r="SUX302" s="335"/>
      <c r="SUY302" s="335"/>
      <c r="SUZ302" s="224"/>
      <c r="SVA302" s="389"/>
      <c r="SVB302" s="389"/>
      <c r="SVC302" s="333"/>
      <c r="SVD302" s="334"/>
      <c r="SVE302" s="389"/>
      <c r="SVF302" s="224"/>
      <c r="SVG302" s="224"/>
      <c r="SVH302" s="335"/>
      <c r="SVI302" s="335"/>
      <c r="SVJ302" s="224"/>
      <c r="SVK302" s="389"/>
      <c r="SVL302" s="389"/>
      <c r="SVM302" s="333"/>
      <c r="SVN302" s="334"/>
      <c r="SVO302" s="389"/>
      <c r="SVP302" s="224"/>
      <c r="SVQ302" s="224"/>
      <c r="SVR302" s="335"/>
      <c r="SVS302" s="335"/>
      <c r="SVT302" s="224"/>
      <c r="SVU302" s="389"/>
      <c r="SVV302" s="389"/>
      <c r="SVW302" s="333"/>
      <c r="SVX302" s="334"/>
      <c r="SVY302" s="389"/>
      <c r="SVZ302" s="224"/>
      <c r="SWA302" s="224"/>
      <c r="SWB302" s="335"/>
      <c r="SWC302" s="335"/>
      <c r="SWD302" s="224"/>
      <c r="SWE302" s="389"/>
      <c r="SWF302" s="389"/>
      <c r="SWG302" s="333"/>
      <c r="SWH302" s="334"/>
      <c r="SWI302" s="389"/>
      <c r="SWJ302" s="224"/>
      <c r="SWK302" s="224"/>
      <c r="SWL302" s="335"/>
      <c r="SWM302" s="335"/>
      <c r="SWN302" s="224"/>
      <c r="SWO302" s="389"/>
      <c r="SWP302" s="389"/>
      <c r="SWQ302" s="333"/>
      <c r="SWR302" s="334"/>
      <c r="SWS302" s="389"/>
      <c r="SWT302" s="224"/>
      <c r="SWU302" s="224"/>
      <c r="SWV302" s="335"/>
      <c r="SWW302" s="335"/>
      <c r="SWX302" s="224"/>
      <c r="SWY302" s="389"/>
      <c r="SWZ302" s="389"/>
      <c r="SXA302" s="333"/>
      <c r="SXB302" s="334"/>
      <c r="SXC302" s="389"/>
      <c r="SXD302" s="224"/>
      <c r="SXE302" s="224"/>
      <c r="SXF302" s="335"/>
      <c r="SXG302" s="335"/>
      <c r="SXH302" s="224"/>
      <c r="SXI302" s="389"/>
      <c r="SXJ302" s="389"/>
      <c r="SXK302" s="333"/>
      <c r="SXL302" s="334"/>
      <c r="SXM302" s="389"/>
      <c r="SXN302" s="224"/>
      <c r="SXO302" s="224"/>
      <c r="SXP302" s="335"/>
      <c r="SXQ302" s="335"/>
      <c r="SXR302" s="224"/>
      <c r="SXS302" s="389"/>
      <c r="SXT302" s="389"/>
      <c r="SXU302" s="333"/>
      <c r="SXV302" s="334"/>
      <c r="SXW302" s="389"/>
      <c r="SXX302" s="224"/>
      <c r="SXY302" s="224"/>
      <c r="SXZ302" s="335"/>
      <c r="SYA302" s="335"/>
      <c r="SYB302" s="224"/>
      <c r="SYC302" s="389"/>
      <c r="SYD302" s="389"/>
      <c r="SYE302" s="333"/>
      <c r="SYF302" s="334"/>
      <c r="SYG302" s="389"/>
      <c r="SYH302" s="224"/>
      <c r="SYI302" s="224"/>
      <c r="SYJ302" s="335"/>
      <c r="SYK302" s="335"/>
      <c r="SYL302" s="224"/>
      <c r="SYM302" s="389"/>
      <c r="SYN302" s="389"/>
      <c r="SYO302" s="333"/>
      <c r="SYP302" s="334"/>
      <c r="SYQ302" s="389"/>
      <c r="SYR302" s="224"/>
      <c r="SYS302" s="224"/>
      <c r="SYT302" s="335"/>
      <c r="SYU302" s="335"/>
      <c r="SYV302" s="224"/>
      <c r="SYW302" s="389"/>
      <c r="SYX302" s="389"/>
      <c r="SYY302" s="333"/>
      <c r="SYZ302" s="334"/>
      <c r="SZA302" s="389"/>
      <c r="SZB302" s="224"/>
      <c r="SZC302" s="224"/>
      <c r="SZD302" s="335"/>
      <c r="SZE302" s="335"/>
      <c r="SZF302" s="224"/>
      <c r="SZG302" s="389"/>
      <c r="SZH302" s="389"/>
      <c r="SZI302" s="333"/>
      <c r="SZJ302" s="334"/>
      <c r="SZK302" s="389"/>
      <c r="SZL302" s="224"/>
      <c r="SZM302" s="224"/>
      <c r="SZN302" s="335"/>
      <c r="SZO302" s="335"/>
      <c r="SZP302" s="224"/>
      <c r="SZQ302" s="389"/>
      <c r="SZR302" s="389"/>
      <c r="SZS302" s="333"/>
      <c r="SZT302" s="334"/>
      <c r="SZU302" s="389"/>
      <c r="SZV302" s="224"/>
      <c r="SZW302" s="224"/>
      <c r="SZX302" s="335"/>
      <c r="SZY302" s="335"/>
      <c r="SZZ302" s="224"/>
      <c r="TAA302" s="389"/>
      <c r="TAB302" s="389"/>
      <c r="TAC302" s="333"/>
      <c r="TAD302" s="334"/>
      <c r="TAE302" s="389"/>
      <c r="TAF302" s="224"/>
      <c r="TAG302" s="224"/>
      <c r="TAH302" s="335"/>
      <c r="TAI302" s="335"/>
      <c r="TAJ302" s="224"/>
      <c r="TAK302" s="389"/>
      <c r="TAL302" s="389"/>
      <c r="TAM302" s="333"/>
      <c r="TAN302" s="334"/>
      <c r="TAO302" s="389"/>
      <c r="TAP302" s="224"/>
      <c r="TAQ302" s="224"/>
      <c r="TAR302" s="335"/>
      <c r="TAS302" s="335"/>
      <c r="TAT302" s="224"/>
      <c r="TAU302" s="389"/>
      <c r="TAV302" s="389"/>
      <c r="TAW302" s="333"/>
      <c r="TAX302" s="334"/>
      <c r="TAY302" s="389"/>
      <c r="TAZ302" s="224"/>
      <c r="TBA302" s="224"/>
      <c r="TBB302" s="335"/>
      <c r="TBC302" s="335"/>
      <c r="TBD302" s="224"/>
      <c r="TBE302" s="389"/>
      <c r="TBF302" s="389"/>
      <c r="TBG302" s="333"/>
      <c r="TBH302" s="334"/>
      <c r="TBI302" s="389"/>
      <c r="TBJ302" s="224"/>
      <c r="TBK302" s="224"/>
      <c r="TBL302" s="335"/>
      <c r="TBM302" s="335"/>
      <c r="TBN302" s="224"/>
      <c r="TBO302" s="389"/>
      <c r="TBP302" s="389"/>
      <c r="TBQ302" s="333"/>
      <c r="TBR302" s="334"/>
      <c r="TBS302" s="389"/>
      <c r="TBT302" s="224"/>
      <c r="TBU302" s="224"/>
      <c r="TBV302" s="335"/>
      <c r="TBW302" s="335"/>
      <c r="TBX302" s="224"/>
      <c r="TBY302" s="389"/>
      <c r="TBZ302" s="389"/>
      <c r="TCA302" s="333"/>
      <c r="TCB302" s="334"/>
      <c r="TCC302" s="389"/>
      <c r="TCD302" s="224"/>
      <c r="TCE302" s="224"/>
      <c r="TCF302" s="335"/>
      <c r="TCG302" s="335"/>
      <c r="TCH302" s="224"/>
      <c r="TCI302" s="389"/>
      <c r="TCJ302" s="389"/>
      <c r="TCK302" s="333"/>
      <c r="TCL302" s="334"/>
      <c r="TCM302" s="389"/>
      <c r="TCN302" s="224"/>
      <c r="TCO302" s="224"/>
      <c r="TCP302" s="335"/>
      <c r="TCQ302" s="335"/>
      <c r="TCR302" s="224"/>
      <c r="TCS302" s="389"/>
      <c r="TCT302" s="389"/>
      <c r="TCU302" s="333"/>
      <c r="TCV302" s="334"/>
      <c r="TCW302" s="389"/>
      <c r="TCX302" s="224"/>
      <c r="TCY302" s="224"/>
      <c r="TCZ302" s="335"/>
      <c r="TDA302" s="335"/>
      <c r="TDB302" s="224"/>
      <c r="TDC302" s="389"/>
      <c r="TDD302" s="389"/>
      <c r="TDE302" s="333"/>
      <c r="TDF302" s="334"/>
      <c r="TDG302" s="389"/>
      <c r="TDH302" s="224"/>
      <c r="TDI302" s="224"/>
      <c r="TDJ302" s="335"/>
      <c r="TDK302" s="335"/>
      <c r="TDL302" s="224"/>
      <c r="TDM302" s="389"/>
      <c r="TDN302" s="389"/>
      <c r="TDO302" s="333"/>
      <c r="TDP302" s="334"/>
      <c r="TDQ302" s="389"/>
      <c r="TDR302" s="224"/>
      <c r="TDS302" s="224"/>
      <c r="TDT302" s="335"/>
      <c r="TDU302" s="335"/>
      <c r="TDV302" s="224"/>
      <c r="TDW302" s="389"/>
      <c r="TDX302" s="389"/>
      <c r="TDY302" s="333"/>
      <c r="TDZ302" s="334"/>
      <c r="TEA302" s="389"/>
      <c r="TEB302" s="224"/>
      <c r="TEC302" s="224"/>
      <c r="TED302" s="335"/>
      <c r="TEE302" s="335"/>
      <c r="TEF302" s="224"/>
      <c r="TEG302" s="389"/>
      <c r="TEH302" s="389"/>
      <c r="TEI302" s="333"/>
      <c r="TEJ302" s="334"/>
      <c r="TEK302" s="389"/>
      <c r="TEL302" s="224"/>
      <c r="TEM302" s="224"/>
      <c r="TEN302" s="335"/>
      <c r="TEO302" s="335"/>
      <c r="TEP302" s="224"/>
      <c r="TEQ302" s="389"/>
      <c r="TER302" s="389"/>
      <c r="TES302" s="333"/>
      <c r="TET302" s="334"/>
      <c r="TEU302" s="389"/>
      <c r="TEV302" s="224"/>
      <c r="TEW302" s="224"/>
      <c r="TEX302" s="335"/>
      <c r="TEY302" s="335"/>
      <c r="TEZ302" s="224"/>
      <c r="TFA302" s="389"/>
      <c r="TFB302" s="389"/>
      <c r="TFC302" s="333"/>
      <c r="TFD302" s="334"/>
      <c r="TFE302" s="389"/>
      <c r="TFF302" s="224"/>
      <c r="TFG302" s="224"/>
      <c r="TFH302" s="335"/>
      <c r="TFI302" s="335"/>
      <c r="TFJ302" s="224"/>
      <c r="TFK302" s="389"/>
      <c r="TFL302" s="389"/>
      <c r="TFM302" s="333"/>
      <c r="TFN302" s="334"/>
      <c r="TFO302" s="389"/>
      <c r="TFP302" s="224"/>
      <c r="TFQ302" s="224"/>
      <c r="TFR302" s="335"/>
      <c r="TFS302" s="335"/>
      <c r="TFT302" s="224"/>
      <c r="TFU302" s="389"/>
      <c r="TFV302" s="389"/>
      <c r="TFW302" s="333"/>
      <c r="TFX302" s="334"/>
      <c r="TFY302" s="389"/>
      <c r="TFZ302" s="224"/>
      <c r="TGA302" s="224"/>
      <c r="TGB302" s="335"/>
      <c r="TGC302" s="335"/>
      <c r="TGD302" s="224"/>
      <c r="TGE302" s="389"/>
      <c r="TGF302" s="389"/>
      <c r="TGG302" s="333"/>
      <c r="TGH302" s="334"/>
      <c r="TGI302" s="389"/>
      <c r="TGJ302" s="224"/>
      <c r="TGK302" s="224"/>
      <c r="TGL302" s="335"/>
      <c r="TGM302" s="335"/>
      <c r="TGN302" s="224"/>
      <c r="TGO302" s="389"/>
      <c r="TGP302" s="389"/>
      <c r="TGQ302" s="333"/>
      <c r="TGR302" s="334"/>
      <c r="TGS302" s="389"/>
      <c r="TGT302" s="224"/>
      <c r="TGU302" s="224"/>
      <c r="TGV302" s="335"/>
      <c r="TGW302" s="335"/>
      <c r="TGX302" s="224"/>
      <c r="TGY302" s="389"/>
      <c r="TGZ302" s="389"/>
      <c r="THA302" s="333"/>
      <c r="THB302" s="334"/>
      <c r="THC302" s="389"/>
      <c r="THD302" s="224"/>
      <c r="THE302" s="224"/>
      <c r="THF302" s="335"/>
      <c r="THG302" s="335"/>
      <c r="THH302" s="224"/>
      <c r="THI302" s="389"/>
      <c r="THJ302" s="389"/>
      <c r="THK302" s="333"/>
      <c r="THL302" s="334"/>
      <c r="THM302" s="389"/>
      <c r="THN302" s="224"/>
      <c r="THO302" s="224"/>
      <c r="THP302" s="335"/>
      <c r="THQ302" s="335"/>
      <c r="THR302" s="224"/>
      <c r="THS302" s="389"/>
      <c r="THT302" s="389"/>
      <c r="THU302" s="333"/>
      <c r="THV302" s="334"/>
      <c r="THW302" s="389"/>
      <c r="THX302" s="224"/>
      <c r="THY302" s="224"/>
      <c r="THZ302" s="335"/>
      <c r="TIA302" s="335"/>
      <c r="TIB302" s="224"/>
      <c r="TIC302" s="389"/>
      <c r="TID302" s="389"/>
      <c r="TIE302" s="333"/>
      <c r="TIF302" s="334"/>
      <c r="TIG302" s="389"/>
      <c r="TIH302" s="224"/>
      <c r="TII302" s="224"/>
      <c r="TIJ302" s="335"/>
      <c r="TIK302" s="335"/>
      <c r="TIL302" s="224"/>
      <c r="TIM302" s="389"/>
      <c r="TIN302" s="389"/>
      <c r="TIO302" s="333"/>
      <c r="TIP302" s="334"/>
      <c r="TIQ302" s="389"/>
      <c r="TIR302" s="224"/>
      <c r="TIS302" s="224"/>
      <c r="TIT302" s="335"/>
      <c r="TIU302" s="335"/>
      <c r="TIV302" s="224"/>
      <c r="TIW302" s="389"/>
      <c r="TIX302" s="389"/>
      <c r="TIY302" s="333"/>
      <c r="TIZ302" s="334"/>
      <c r="TJA302" s="389"/>
      <c r="TJB302" s="224"/>
      <c r="TJC302" s="224"/>
      <c r="TJD302" s="335"/>
      <c r="TJE302" s="335"/>
      <c r="TJF302" s="224"/>
      <c r="TJG302" s="389"/>
      <c r="TJH302" s="389"/>
      <c r="TJI302" s="333"/>
      <c r="TJJ302" s="334"/>
      <c r="TJK302" s="389"/>
      <c r="TJL302" s="224"/>
      <c r="TJM302" s="224"/>
      <c r="TJN302" s="335"/>
      <c r="TJO302" s="335"/>
      <c r="TJP302" s="224"/>
      <c r="TJQ302" s="389"/>
      <c r="TJR302" s="389"/>
      <c r="TJS302" s="333"/>
      <c r="TJT302" s="334"/>
      <c r="TJU302" s="389"/>
      <c r="TJV302" s="224"/>
      <c r="TJW302" s="224"/>
      <c r="TJX302" s="335"/>
      <c r="TJY302" s="335"/>
      <c r="TJZ302" s="224"/>
      <c r="TKA302" s="389"/>
      <c r="TKB302" s="389"/>
      <c r="TKC302" s="333"/>
      <c r="TKD302" s="334"/>
      <c r="TKE302" s="389"/>
      <c r="TKF302" s="224"/>
      <c r="TKG302" s="224"/>
      <c r="TKH302" s="335"/>
      <c r="TKI302" s="335"/>
      <c r="TKJ302" s="224"/>
      <c r="TKK302" s="389"/>
      <c r="TKL302" s="389"/>
      <c r="TKM302" s="333"/>
      <c r="TKN302" s="334"/>
      <c r="TKO302" s="389"/>
      <c r="TKP302" s="224"/>
      <c r="TKQ302" s="224"/>
      <c r="TKR302" s="335"/>
      <c r="TKS302" s="335"/>
      <c r="TKT302" s="224"/>
      <c r="TKU302" s="389"/>
      <c r="TKV302" s="389"/>
      <c r="TKW302" s="333"/>
      <c r="TKX302" s="334"/>
      <c r="TKY302" s="389"/>
      <c r="TKZ302" s="224"/>
      <c r="TLA302" s="224"/>
      <c r="TLB302" s="335"/>
      <c r="TLC302" s="335"/>
      <c r="TLD302" s="224"/>
      <c r="TLE302" s="389"/>
      <c r="TLF302" s="389"/>
      <c r="TLG302" s="333"/>
      <c r="TLH302" s="334"/>
      <c r="TLI302" s="389"/>
      <c r="TLJ302" s="224"/>
      <c r="TLK302" s="224"/>
      <c r="TLL302" s="335"/>
      <c r="TLM302" s="335"/>
      <c r="TLN302" s="224"/>
      <c r="TLO302" s="389"/>
      <c r="TLP302" s="389"/>
      <c r="TLQ302" s="333"/>
      <c r="TLR302" s="334"/>
      <c r="TLS302" s="389"/>
      <c r="TLT302" s="224"/>
      <c r="TLU302" s="224"/>
      <c r="TLV302" s="335"/>
      <c r="TLW302" s="335"/>
      <c r="TLX302" s="224"/>
      <c r="TLY302" s="389"/>
      <c r="TLZ302" s="389"/>
      <c r="TMA302" s="333"/>
      <c r="TMB302" s="334"/>
      <c r="TMC302" s="389"/>
      <c r="TMD302" s="224"/>
      <c r="TME302" s="224"/>
      <c r="TMF302" s="335"/>
      <c r="TMG302" s="335"/>
      <c r="TMH302" s="224"/>
      <c r="TMI302" s="389"/>
      <c r="TMJ302" s="389"/>
      <c r="TMK302" s="333"/>
      <c r="TML302" s="334"/>
      <c r="TMM302" s="389"/>
      <c r="TMN302" s="224"/>
      <c r="TMO302" s="224"/>
      <c r="TMP302" s="335"/>
      <c r="TMQ302" s="335"/>
      <c r="TMR302" s="224"/>
      <c r="TMS302" s="389"/>
      <c r="TMT302" s="389"/>
      <c r="TMU302" s="333"/>
      <c r="TMV302" s="334"/>
      <c r="TMW302" s="389"/>
      <c r="TMX302" s="224"/>
      <c r="TMY302" s="224"/>
      <c r="TMZ302" s="335"/>
      <c r="TNA302" s="335"/>
      <c r="TNB302" s="224"/>
      <c r="TNC302" s="389"/>
      <c r="TND302" s="389"/>
      <c r="TNE302" s="333"/>
      <c r="TNF302" s="334"/>
      <c r="TNG302" s="389"/>
      <c r="TNH302" s="224"/>
      <c r="TNI302" s="224"/>
      <c r="TNJ302" s="335"/>
      <c r="TNK302" s="335"/>
      <c r="TNL302" s="224"/>
      <c r="TNM302" s="389"/>
      <c r="TNN302" s="389"/>
      <c r="TNO302" s="333"/>
      <c r="TNP302" s="334"/>
      <c r="TNQ302" s="389"/>
      <c r="TNR302" s="224"/>
      <c r="TNS302" s="224"/>
      <c r="TNT302" s="335"/>
      <c r="TNU302" s="335"/>
      <c r="TNV302" s="224"/>
      <c r="TNW302" s="389"/>
      <c r="TNX302" s="389"/>
      <c r="TNY302" s="333"/>
      <c r="TNZ302" s="334"/>
      <c r="TOA302" s="389"/>
      <c r="TOB302" s="224"/>
      <c r="TOC302" s="224"/>
      <c r="TOD302" s="335"/>
      <c r="TOE302" s="335"/>
      <c r="TOF302" s="224"/>
      <c r="TOG302" s="389"/>
      <c r="TOH302" s="389"/>
      <c r="TOI302" s="333"/>
      <c r="TOJ302" s="334"/>
      <c r="TOK302" s="389"/>
      <c r="TOL302" s="224"/>
      <c r="TOM302" s="224"/>
      <c r="TON302" s="335"/>
      <c r="TOO302" s="335"/>
      <c r="TOP302" s="224"/>
      <c r="TOQ302" s="389"/>
      <c r="TOR302" s="389"/>
      <c r="TOS302" s="333"/>
      <c r="TOT302" s="334"/>
      <c r="TOU302" s="389"/>
      <c r="TOV302" s="224"/>
      <c r="TOW302" s="224"/>
      <c r="TOX302" s="335"/>
      <c r="TOY302" s="335"/>
      <c r="TOZ302" s="224"/>
      <c r="TPA302" s="389"/>
      <c r="TPB302" s="389"/>
      <c r="TPC302" s="333"/>
      <c r="TPD302" s="334"/>
      <c r="TPE302" s="389"/>
      <c r="TPF302" s="224"/>
      <c r="TPG302" s="224"/>
      <c r="TPH302" s="335"/>
      <c r="TPI302" s="335"/>
      <c r="TPJ302" s="224"/>
      <c r="TPK302" s="389"/>
      <c r="TPL302" s="389"/>
      <c r="TPM302" s="333"/>
      <c r="TPN302" s="334"/>
      <c r="TPO302" s="389"/>
      <c r="TPP302" s="224"/>
      <c r="TPQ302" s="224"/>
      <c r="TPR302" s="335"/>
      <c r="TPS302" s="335"/>
      <c r="TPT302" s="224"/>
      <c r="TPU302" s="389"/>
      <c r="TPV302" s="389"/>
      <c r="TPW302" s="333"/>
      <c r="TPX302" s="334"/>
      <c r="TPY302" s="389"/>
      <c r="TPZ302" s="224"/>
      <c r="TQA302" s="224"/>
      <c r="TQB302" s="335"/>
      <c r="TQC302" s="335"/>
      <c r="TQD302" s="224"/>
      <c r="TQE302" s="389"/>
      <c r="TQF302" s="389"/>
      <c r="TQG302" s="333"/>
      <c r="TQH302" s="334"/>
      <c r="TQI302" s="389"/>
      <c r="TQJ302" s="224"/>
      <c r="TQK302" s="224"/>
      <c r="TQL302" s="335"/>
      <c r="TQM302" s="335"/>
      <c r="TQN302" s="224"/>
      <c r="TQO302" s="389"/>
      <c r="TQP302" s="389"/>
      <c r="TQQ302" s="333"/>
      <c r="TQR302" s="334"/>
      <c r="TQS302" s="389"/>
      <c r="TQT302" s="224"/>
      <c r="TQU302" s="224"/>
      <c r="TQV302" s="335"/>
      <c r="TQW302" s="335"/>
      <c r="TQX302" s="224"/>
      <c r="TQY302" s="389"/>
      <c r="TQZ302" s="389"/>
      <c r="TRA302" s="333"/>
      <c r="TRB302" s="334"/>
      <c r="TRC302" s="389"/>
      <c r="TRD302" s="224"/>
      <c r="TRE302" s="224"/>
      <c r="TRF302" s="335"/>
      <c r="TRG302" s="335"/>
      <c r="TRH302" s="224"/>
      <c r="TRI302" s="389"/>
      <c r="TRJ302" s="389"/>
      <c r="TRK302" s="333"/>
      <c r="TRL302" s="334"/>
      <c r="TRM302" s="389"/>
      <c r="TRN302" s="224"/>
      <c r="TRO302" s="224"/>
      <c r="TRP302" s="335"/>
      <c r="TRQ302" s="335"/>
      <c r="TRR302" s="224"/>
      <c r="TRS302" s="389"/>
      <c r="TRT302" s="389"/>
      <c r="TRU302" s="333"/>
      <c r="TRV302" s="334"/>
      <c r="TRW302" s="389"/>
      <c r="TRX302" s="224"/>
      <c r="TRY302" s="224"/>
      <c r="TRZ302" s="335"/>
      <c r="TSA302" s="335"/>
      <c r="TSB302" s="224"/>
      <c r="TSC302" s="389"/>
      <c r="TSD302" s="389"/>
      <c r="TSE302" s="333"/>
      <c r="TSF302" s="334"/>
      <c r="TSG302" s="389"/>
      <c r="TSH302" s="224"/>
      <c r="TSI302" s="224"/>
      <c r="TSJ302" s="335"/>
      <c r="TSK302" s="335"/>
      <c r="TSL302" s="224"/>
      <c r="TSM302" s="389"/>
      <c r="TSN302" s="389"/>
      <c r="TSO302" s="333"/>
      <c r="TSP302" s="334"/>
      <c r="TSQ302" s="389"/>
      <c r="TSR302" s="224"/>
      <c r="TSS302" s="224"/>
      <c r="TST302" s="335"/>
      <c r="TSU302" s="335"/>
      <c r="TSV302" s="224"/>
      <c r="TSW302" s="389"/>
      <c r="TSX302" s="389"/>
      <c r="TSY302" s="333"/>
      <c r="TSZ302" s="334"/>
      <c r="TTA302" s="389"/>
      <c r="TTB302" s="224"/>
      <c r="TTC302" s="224"/>
      <c r="TTD302" s="335"/>
      <c r="TTE302" s="335"/>
      <c r="TTF302" s="224"/>
      <c r="TTG302" s="389"/>
      <c r="TTH302" s="389"/>
      <c r="TTI302" s="333"/>
      <c r="TTJ302" s="334"/>
      <c r="TTK302" s="389"/>
      <c r="TTL302" s="224"/>
      <c r="TTM302" s="224"/>
      <c r="TTN302" s="335"/>
      <c r="TTO302" s="335"/>
      <c r="TTP302" s="224"/>
      <c r="TTQ302" s="389"/>
      <c r="TTR302" s="389"/>
      <c r="TTS302" s="333"/>
      <c r="TTT302" s="334"/>
      <c r="TTU302" s="389"/>
      <c r="TTV302" s="224"/>
      <c r="TTW302" s="224"/>
      <c r="TTX302" s="335"/>
      <c r="TTY302" s="335"/>
      <c r="TTZ302" s="224"/>
      <c r="TUA302" s="389"/>
      <c r="TUB302" s="389"/>
      <c r="TUC302" s="333"/>
      <c r="TUD302" s="334"/>
      <c r="TUE302" s="389"/>
      <c r="TUF302" s="224"/>
      <c r="TUG302" s="224"/>
      <c r="TUH302" s="335"/>
      <c r="TUI302" s="335"/>
      <c r="TUJ302" s="224"/>
      <c r="TUK302" s="389"/>
      <c r="TUL302" s="389"/>
      <c r="TUM302" s="333"/>
      <c r="TUN302" s="334"/>
      <c r="TUO302" s="389"/>
      <c r="TUP302" s="224"/>
      <c r="TUQ302" s="224"/>
      <c r="TUR302" s="335"/>
      <c r="TUS302" s="335"/>
      <c r="TUT302" s="224"/>
      <c r="TUU302" s="389"/>
      <c r="TUV302" s="389"/>
      <c r="TUW302" s="333"/>
      <c r="TUX302" s="334"/>
      <c r="TUY302" s="389"/>
      <c r="TUZ302" s="224"/>
      <c r="TVA302" s="224"/>
      <c r="TVB302" s="335"/>
      <c r="TVC302" s="335"/>
      <c r="TVD302" s="224"/>
      <c r="TVE302" s="389"/>
      <c r="TVF302" s="389"/>
      <c r="TVG302" s="333"/>
      <c r="TVH302" s="334"/>
      <c r="TVI302" s="389"/>
      <c r="TVJ302" s="224"/>
      <c r="TVK302" s="224"/>
      <c r="TVL302" s="335"/>
      <c r="TVM302" s="335"/>
      <c r="TVN302" s="224"/>
      <c r="TVO302" s="389"/>
      <c r="TVP302" s="389"/>
      <c r="TVQ302" s="333"/>
      <c r="TVR302" s="334"/>
      <c r="TVS302" s="389"/>
      <c r="TVT302" s="224"/>
      <c r="TVU302" s="224"/>
      <c r="TVV302" s="335"/>
      <c r="TVW302" s="335"/>
      <c r="TVX302" s="224"/>
      <c r="TVY302" s="389"/>
      <c r="TVZ302" s="389"/>
      <c r="TWA302" s="333"/>
      <c r="TWB302" s="334"/>
      <c r="TWC302" s="389"/>
      <c r="TWD302" s="224"/>
      <c r="TWE302" s="224"/>
      <c r="TWF302" s="335"/>
      <c r="TWG302" s="335"/>
      <c r="TWH302" s="224"/>
      <c r="TWI302" s="389"/>
      <c r="TWJ302" s="389"/>
      <c r="TWK302" s="333"/>
      <c r="TWL302" s="334"/>
      <c r="TWM302" s="389"/>
      <c r="TWN302" s="224"/>
      <c r="TWO302" s="224"/>
      <c r="TWP302" s="335"/>
      <c r="TWQ302" s="335"/>
      <c r="TWR302" s="224"/>
      <c r="TWS302" s="389"/>
      <c r="TWT302" s="389"/>
      <c r="TWU302" s="333"/>
      <c r="TWV302" s="334"/>
      <c r="TWW302" s="389"/>
      <c r="TWX302" s="224"/>
      <c r="TWY302" s="224"/>
      <c r="TWZ302" s="335"/>
      <c r="TXA302" s="335"/>
      <c r="TXB302" s="224"/>
      <c r="TXC302" s="389"/>
      <c r="TXD302" s="389"/>
      <c r="TXE302" s="333"/>
      <c r="TXF302" s="334"/>
      <c r="TXG302" s="389"/>
      <c r="TXH302" s="224"/>
      <c r="TXI302" s="224"/>
      <c r="TXJ302" s="335"/>
      <c r="TXK302" s="335"/>
      <c r="TXL302" s="224"/>
      <c r="TXM302" s="389"/>
      <c r="TXN302" s="389"/>
      <c r="TXO302" s="333"/>
      <c r="TXP302" s="334"/>
      <c r="TXQ302" s="389"/>
      <c r="TXR302" s="224"/>
      <c r="TXS302" s="224"/>
      <c r="TXT302" s="335"/>
      <c r="TXU302" s="335"/>
      <c r="TXV302" s="224"/>
      <c r="TXW302" s="389"/>
      <c r="TXX302" s="389"/>
      <c r="TXY302" s="333"/>
      <c r="TXZ302" s="334"/>
      <c r="TYA302" s="389"/>
      <c r="TYB302" s="224"/>
      <c r="TYC302" s="224"/>
      <c r="TYD302" s="335"/>
      <c r="TYE302" s="335"/>
      <c r="TYF302" s="224"/>
      <c r="TYG302" s="389"/>
      <c r="TYH302" s="389"/>
      <c r="TYI302" s="333"/>
      <c r="TYJ302" s="334"/>
      <c r="TYK302" s="389"/>
      <c r="TYL302" s="224"/>
      <c r="TYM302" s="224"/>
      <c r="TYN302" s="335"/>
      <c r="TYO302" s="335"/>
      <c r="TYP302" s="224"/>
      <c r="TYQ302" s="389"/>
      <c r="TYR302" s="389"/>
      <c r="TYS302" s="333"/>
      <c r="TYT302" s="334"/>
      <c r="TYU302" s="389"/>
      <c r="TYV302" s="224"/>
      <c r="TYW302" s="224"/>
      <c r="TYX302" s="335"/>
      <c r="TYY302" s="335"/>
      <c r="TYZ302" s="224"/>
      <c r="TZA302" s="389"/>
      <c r="TZB302" s="389"/>
      <c r="TZC302" s="333"/>
      <c r="TZD302" s="334"/>
      <c r="TZE302" s="389"/>
      <c r="TZF302" s="224"/>
      <c r="TZG302" s="224"/>
      <c r="TZH302" s="335"/>
      <c r="TZI302" s="335"/>
      <c r="TZJ302" s="224"/>
      <c r="TZK302" s="389"/>
      <c r="TZL302" s="389"/>
      <c r="TZM302" s="333"/>
      <c r="TZN302" s="334"/>
      <c r="TZO302" s="389"/>
      <c r="TZP302" s="224"/>
      <c r="TZQ302" s="224"/>
      <c r="TZR302" s="335"/>
      <c r="TZS302" s="335"/>
      <c r="TZT302" s="224"/>
      <c r="TZU302" s="389"/>
      <c r="TZV302" s="389"/>
      <c r="TZW302" s="333"/>
      <c r="TZX302" s="334"/>
      <c r="TZY302" s="389"/>
      <c r="TZZ302" s="224"/>
      <c r="UAA302" s="224"/>
      <c r="UAB302" s="335"/>
      <c r="UAC302" s="335"/>
      <c r="UAD302" s="224"/>
      <c r="UAE302" s="389"/>
      <c r="UAF302" s="389"/>
      <c r="UAG302" s="333"/>
      <c r="UAH302" s="334"/>
      <c r="UAI302" s="389"/>
      <c r="UAJ302" s="224"/>
      <c r="UAK302" s="224"/>
      <c r="UAL302" s="335"/>
      <c r="UAM302" s="335"/>
      <c r="UAN302" s="224"/>
      <c r="UAO302" s="389"/>
      <c r="UAP302" s="389"/>
      <c r="UAQ302" s="333"/>
      <c r="UAR302" s="334"/>
      <c r="UAS302" s="389"/>
      <c r="UAT302" s="224"/>
      <c r="UAU302" s="224"/>
      <c r="UAV302" s="335"/>
      <c r="UAW302" s="335"/>
      <c r="UAX302" s="224"/>
      <c r="UAY302" s="389"/>
      <c r="UAZ302" s="389"/>
      <c r="UBA302" s="333"/>
      <c r="UBB302" s="334"/>
      <c r="UBC302" s="389"/>
      <c r="UBD302" s="224"/>
      <c r="UBE302" s="224"/>
      <c r="UBF302" s="335"/>
      <c r="UBG302" s="335"/>
      <c r="UBH302" s="224"/>
      <c r="UBI302" s="389"/>
      <c r="UBJ302" s="389"/>
      <c r="UBK302" s="333"/>
      <c r="UBL302" s="334"/>
      <c r="UBM302" s="389"/>
      <c r="UBN302" s="224"/>
      <c r="UBO302" s="224"/>
      <c r="UBP302" s="335"/>
      <c r="UBQ302" s="335"/>
      <c r="UBR302" s="224"/>
      <c r="UBS302" s="389"/>
      <c r="UBT302" s="389"/>
      <c r="UBU302" s="333"/>
      <c r="UBV302" s="334"/>
      <c r="UBW302" s="389"/>
      <c r="UBX302" s="224"/>
      <c r="UBY302" s="224"/>
      <c r="UBZ302" s="335"/>
      <c r="UCA302" s="335"/>
      <c r="UCB302" s="224"/>
      <c r="UCC302" s="389"/>
      <c r="UCD302" s="389"/>
      <c r="UCE302" s="333"/>
      <c r="UCF302" s="334"/>
      <c r="UCG302" s="389"/>
      <c r="UCH302" s="224"/>
      <c r="UCI302" s="224"/>
      <c r="UCJ302" s="335"/>
      <c r="UCK302" s="335"/>
      <c r="UCL302" s="224"/>
      <c r="UCM302" s="389"/>
      <c r="UCN302" s="389"/>
      <c r="UCO302" s="333"/>
      <c r="UCP302" s="334"/>
      <c r="UCQ302" s="389"/>
      <c r="UCR302" s="224"/>
      <c r="UCS302" s="224"/>
      <c r="UCT302" s="335"/>
      <c r="UCU302" s="335"/>
      <c r="UCV302" s="224"/>
      <c r="UCW302" s="389"/>
      <c r="UCX302" s="389"/>
      <c r="UCY302" s="333"/>
      <c r="UCZ302" s="334"/>
      <c r="UDA302" s="389"/>
      <c r="UDB302" s="224"/>
      <c r="UDC302" s="224"/>
      <c r="UDD302" s="335"/>
      <c r="UDE302" s="335"/>
      <c r="UDF302" s="224"/>
      <c r="UDG302" s="389"/>
      <c r="UDH302" s="389"/>
      <c r="UDI302" s="333"/>
      <c r="UDJ302" s="334"/>
      <c r="UDK302" s="389"/>
      <c r="UDL302" s="224"/>
      <c r="UDM302" s="224"/>
      <c r="UDN302" s="335"/>
      <c r="UDO302" s="335"/>
      <c r="UDP302" s="224"/>
      <c r="UDQ302" s="389"/>
      <c r="UDR302" s="389"/>
      <c r="UDS302" s="333"/>
      <c r="UDT302" s="334"/>
      <c r="UDU302" s="389"/>
      <c r="UDV302" s="224"/>
      <c r="UDW302" s="224"/>
      <c r="UDX302" s="335"/>
      <c r="UDY302" s="335"/>
      <c r="UDZ302" s="224"/>
      <c r="UEA302" s="389"/>
      <c r="UEB302" s="389"/>
      <c r="UEC302" s="333"/>
      <c r="UED302" s="334"/>
      <c r="UEE302" s="389"/>
      <c r="UEF302" s="224"/>
      <c r="UEG302" s="224"/>
      <c r="UEH302" s="335"/>
      <c r="UEI302" s="335"/>
      <c r="UEJ302" s="224"/>
      <c r="UEK302" s="389"/>
      <c r="UEL302" s="389"/>
      <c r="UEM302" s="333"/>
      <c r="UEN302" s="334"/>
      <c r="UEO302" s="389"/>
      <c r="UEP302" s="224"/>
      <c r="UEQ302" s="224"/>
      <c r="UER302" s="335"/>
      <c r="UES302" s="335"/>
      <c r="UET302" s="224"/>
      <c r="UEU302" s="389"/>
      <c r="UEV302" s="389"/>
      <c r="UEW302" s="333"/>
      <c r="UEX302" s="334"/>
      <c r="UEY302" s="389"/>
      <c r="UEZ302" s="224"/>
      <c r="UFA302" s="224"/>
      <c r="UFB302" s="335"/>
      <c r="UFC302" s="335"/>
      <c r="UFD302" s="224"/>
      <c r="UFE302" s="389"/>
      <c r="UFF302" s="389"/>
      <c r="UFG302" s="333"/>
      <c r="UFH302" s="334"/>
      <c r="UFI302" s="389"/>
      <c r="UFJ302" s="224"/>
      <c r="UFK302" s="224"/>
      <c r="UFL302" s="335"/>
      <c r="UFM302" s="335"/>
      <c r="UFN302" s="224"/>
      <c r="UFO302" s="389"/>
      <c r="UFP302" s="389"/>
      <c r="UFQ302" s="333"/>
      <c r="UFR302" s="334"/>
      <c r="UFS302" s="389"/>
      <c r="UFT302" s="224"/>
      <c r="UFU302" s="224"/>
      <c r="UFV302" s="335"/>
      <c r="UFW302" s="335"/>
      <c r="UFX302" s="224"/>
      <c r="UFY302" s="389"/>
      <c r="UFZ302" s="389"/>
      <c r="UGA302" s="333"/>
      <c r="UGB302" s="334"/>
      <c r="UGC302" s="389"/>
      <c r="UGD302" s="224"/>
      <c r="UGE302" s="224"/>
      <c r="UGF302" s="335"/>
      <c r="UGG302" s="335"/>
      <c r="UGH302" s="224"/>
      <c r="UGI302" s="389"/>
      <c r="UGJ302" s="389"/>
      <c r="UGK302" s="333"/>
      <c r="UGL302" s="334"/>
      <c r="UGM302" s="389"/>
      <c r="UGN302" s="224"/>
      <c r="UGO302" s="224"/>
      <c r="UGP302" s="335"/>
      <c r="UGQ302" s="335"/>
      <c r="UGR302" s="224"/>
      <c r="UGS302" s="389"/>
      <c r="UGT302" s="389"/>
      <c r="UGU302" s="333"/>
      <c r="UGV302" s="334"/>
      <c r="UGW302" s="389"/>
      <c r="UGX302" s="224"/>
      <c r="UGY302" s="224"/>
      <c r="UGZ302" s="335"/>
      <c r="UHA302" s="335"/>
      <c r="UHB302" s="224"/>
      <c r="UHC302" s="389"/>
      <c r="UHD302" s="389"/>
      <c r="UHE302" s="333"/>
      <c r="UHF302" s="334"/>
      <c r="UHG302" s="389"/>
      <c r="UHH302" s="224"/>
      <c r="UHI302" s="224"/>
      <c r="UHJ302" s="335"/>
      <c r="UHK302" s="335"/>
      <c r="UHL302" s="224"/>
      <c r="UHM302" s="389"/>
      <c r="UHN302" s="389"/>
      <c r="UHO302" s="333"/>
      <c r="UHP302" s="334"/>
      <c r="UHQ302" s="389"/>
      <c r="UHR302" s="224"/>
      <c r="UHS302" s="224"/>
      <c r="UHT302" s="335"/>
      <c r="UHU302" s="335"/>
      <c r="UHV302" s="224"/>
      <c r="UHW302" s="389"/>
      <c r="UHX302" s="389"/>
      <c r="UHY302" s="333"/>
      <c r="UHZ302" s="334"/>
      <c r="UIA302" s="389"/>
      <c r="UIB302" s="224"/>
      <c r="UIC302" s="224"/>
      <c r="UID302" s="335"/>
      <c r="UIE302" s="335"/>
      <c r="UIF302" s="224"/>
      <c r="UIG302" s="389"/>
      <c r="UIH302" s="389"/>
      <c r="UII302" s="333"/>
      <c r="UIJ302" s="334"/>
      <c r="UIK302" s="389"/>
      <c r="UIL302" s="224"/>
      <c r="UIM302" s="224"/>
      <c r="UIN302" s="335"/>
      <c r="UIO302" s="335"/>
      <c r="UIP302" s="224"/>
      <c r="UIQ302" s="389"/>
      <c r="UIR302" s="389"/>
      <c r="UIS302" s="333"/>
      <c r="UIT302" s="334"/>
      <c r="UIU302" s="389"/>
      <c r="UIV302" s="224"/>
      <c r="UIW302" s="224"/>
      <c r="UIX302" s="335"/>
      <c r="UIY302" s="335"/>
      <c r="UIZ302" s="224"/>
      <c r="UJA302" s="389"/>
      <c r="UJB302" s="389"/>
      <c r="UJC302" s="333"/>
      <c r="UJD302" s="334"/>
      <c r="UJE302" s="389"/>
      <c r="UJF302" s="224"/>
      <c r="UJG302" s="224"/>
      <c r="UJH302" s="335"/>
      <c r="UJI302" s="335"/>
      <c r="UJJ302" s="224"/>
      <c r="UJK302" s="389"/>
      <c r="UJL302" s="389"/>
      <c r="UJM302" s="333"/>
      <c r="UJN302" s="334"/>
      <c r="UJO302" s="389"/>
      <c r="UJP302" s="224"/>
      <c r="UJQ302" s="224"/>
      <c r="UJR302" s="335"/>
      <c r="UJS302" s="335"/>
      <c r="UJT302" s="224"/>
      <c r="UJU302" s="389"/>
      <c r="UJV302" s="389"/>
      <c r="UJW302" s="333"/>
      <c r="UJX302" s="334"/>
      <c r="UJY302" s="389"/>
      <c r="UJZ302" s="224"/>
      <c r="UKA302" s="224"/>
      <c r="UKB302" s="335"/>
      <c r="UKC302" s="335"/>
      <c r="UKD302" s="224"/>
      <c r="UKE302" s="389"/>
      <c r="UKF302" s="389"/>
      <c r="UKG302" s="333"/>
      <c r="UKH302" s="334"/>
      <c r="UKI302" s="389"/>
      <c r="UKJ302" s="224"/>
      <c r="UKK302" s="224"/>
      <c r="UKL302" s="335"/>
      <c r="UKM302" s="335"/>
      <c r="UKN302" s="224"/>
      <c r="UKO302" s="389"/>
      <c r="UKP302" s="389"/>
      <c r="UKQ302" s="333"/>
      <c r="UKR302" s="334"/>
      <c r="UKS302" s="389"/>
      <c r="UKT302" s="224"/>
      <c r="UKU302" s="224"/>
      <c r="UKV302" s="335"/>
      <c r="UKW302" s="335"/>
      <c r="UKX302" s="224"/>
      <c r="UKY302" s="389"/>
      <c r="UKZ302" s="389"/>
      <c r="ULA302" s="333"/>
      <c r="ULB302" s="334"/>
      <c r="ULC302" s="389"/>
      <c r="ULD302" s="224"/>
      <c r="ULE302" s="224"/>
      <c r="ULF302" s="335"/>
      <c r="ULG302" s="335"/>
      <c r="ULH302" s="224"/>
      <c r="ULI302" s="389"/>
      <c r="ULJ302" s="389"/>
      <c r="ULK302" s="333"/>
      <c r="ULL302" s="334"/>
      <c r="ULM302" s="389"/>
      <c r="ULN302" s="224"/>
      <c r="ULO302" s="224"/>
      <c r="ULP302" s="335"/>
      <c r="ULQ302" s="335"/>
      <c r="ULR302" s="224"/>
      <c r="ULS302" s="389"/>
      <c r="ULT302" s="389"/>
      <c r="ULU302" s="333"/>
      <c r="ULV302" s="334"/>
      <c r="ULW302" s="389"/>
      <c r="ULX302" s="224"/>
      <c r="ULY302" s="224"/>
      <c r="ULZ302" s="335"/>
      <c r="UMA302" s="335"/>
      <c r="UMB302" s="224"/>
      <c r="UMC302" s="389"/>
      <c r="UMD302" s="389"/>
      <c r="UME302" s="333"/>
      <c r="UMF302" s="334"/>
      <c r="UMG302" s="389"/>
      <c r="UMH302" s="224"/>
      <c r="UMI302" s="224"/>
      <c r="UMJ302" s="335"/>
      <c r="UMK302" s="335"/>
      <c r="UML302" s="224"/>
      <c r="UMM302" s="389"/>
      <c r="UMN302" s="389"/>
      <c r="UMO302" s="333"/>
      <c r="UMP302" s="334"/>
      <c r="UMQ302" s="389"/>
      <c r="UMR302" s="224"/>
      <c r="UMS302" s="224"/>
      <c r="UMT302" s="335"/>
      <c r="UMU302" s="335"/>
      <c r="UMV302" s="224"/>
      <c r="UMW302" s="389"/>
      <c r="UMX302" s="389"/>
      <c r="UMY302" s="333"/>
      <c r="UMZ302" s="334"/>
      <c r="UNA302" s="389"/>
      <c r="UNB302" s="224"/>
      <c r="UNC302" s="224"/>
      <c r="UND302" s="335"/>
      <c r="UNE302" s="335"/>
      <c r="UNF302" s="224"/>
      <c r="UNG302" s="389"/>
      <c r="UNH302" s="389"/>
      <c r="UNI302" s="333"/>
      <c r="UNJ302" s="334"/>
      <c r="UNK302" s="389"/>
      <c r="UNL302" s="224"/>
      <c r="UNM302" s="224"/>
      <c r="UNN302" s="335"/>
      <c r="UNO302" s="335"/>
      <c r="UNP302" s="224"/>
      <c r="UNQ302" s="389"/>
      <c r="UNR302" s="389"/>
      <c r="UNS302" s="333"/>
      <c r="UNT302" s="334"/>
      <c r="UNU302" s="389"/>
      <c r="UNV302" s="224"/>
      <c r="UNW302" s="224"/>
      <c r="UNX302" s="335"/>
      <c r="UNY302" s="335"/>
      <c r="UNZ302" s="224"/>
      <c r="UOA302" s="389"/>
      <c r="UOB302" s="389"/>
      <c r="UOC302" s="333"/>
      <c r="UOD302" s="334"/>
      <c r="UOE302" s="389"/>
      <c r="UOF302" s="224"/>
      <c r="UOG302" s="224"/>
      <c r="UOH302" s="335"/>
      <c r="UOI302" s="335"/>
      <c r="UOJ302" s="224"/>
      <c r="UOK302" s="389"/>
      <c r="UOL302" s="389"/>
      <c r="UOM302" s="333"/>
      <c r="UON302" s="334"/>
      <c r="UOO302" s="389"/>
      <c r="UOP302" s="224"/>
      <c r="UOQ302" s="224"/>
      <c r="UOR302" s="335"/>
      <c r="UOS302" s="335"/>
      <c r="UOT302" s="224"/>
      <c r="UOU302" s="389"/>
      <c r="UOV302" s="389"/>
      <c r="UOW302" s="333"/>
      <c r="UOX302" s="334"/>
      <c r="UOY302" s="389"/>
      <c r="UOZ302" s="224"/>
      <c r="UPA302" s="224"/>
      <c r="UPB302" s="335"/>
      <c r="UPC302" s="335"/>
      <c r="UPD302" s="224"/>
      <c r="UPE302" s="389"/>
      <c r="UPF302" s="389"/>
      <c r="UPG302" s="333"/>
      <c r="UPH302" s="334"/>
      <c r="UPI302" s="389"/>
      <c r="UPJ302" s="224"/>
      <c r="UPK302" s="224"/>
      <c r="UPL302" s="335"/>
      <c r="UPM302" s="335"/>
      <c r="UPN302" s="224"/>
      <c r="UPO302" s="389"/>
      <c r="UPP302" s="389"/>
      <c r="UPQ302" s="333"/>
      <c r="UPR302" s="334"/>
      <c r="UPS302" s="389"/>
      <c r="UPT302" s="224"/>
      <c r="UPU302" s="224"/>
      <c r="UPV302" s="335"/>
      <c r="UPW302" s="335"/>
      <c r="UPX302" s="224"/>
      <c r="UPY302" s="389"/>
      <c r="UPZ302" s="389"/>
      <c r="UQA302" s="333"/>
      <c r="UQB302" s="334"/>
      <c r="UQC302" s="389"/>
      <c r="UQD302" s="224"/>
      <c r="UQE302" s="224"/>
      <c r="UQF302" s="335"/>
      <c r="UQG302" s="335"/>
      <c r="UQH302" s="224"/>
      <c r="UQI302" s="389"/>
      <c r="UQJ302" s="389"/>
      <c r="UQK302" s="333"/>
      <c r="UQL302" s="334"/>
      <c r="UQM302" s="389"/>
      <c r="UQN302" s="224"/>
      <c r="UQO302" s="224"/>
      <c r="UQP302" s="335"/>
      <c r="UQQ302" s="335"/>
      <c r="UQR302" s="224"/>
      <c r="UQS302" s="389"/>
      <c r="UQT302" s="389"/>
      <c r="UQU302" s="333"/>
      <c r="UQV302" s="334"/>
      <c r="UQW302" s="389"/>
      <c r="UQX302" s="224"/>
      <c r="UQY302" s="224"/>
      <c r="UQZ302" s="335"/>
      <c r="URA302" s="335"/>
      <c r="URB302" s="224"/>
      <c r="URC302" s="389"/>
      <c r="URD302" s="389"/>
      <c r="URE302" s="333"/>
      <c r="URF302" s="334"/>
      <c r="URG302" s="389"/>
      <c r="URH302" s="224"/>
      <c r="URI302" s="224"/>
      <c r="URJ302" s="335"/>
      <c r="URK302" s="335"/>
      <c r="URL302" s="224"/>
      <c r="URM302" s="389"/>
      <c r="URN302" s="389"/>
      <c r="URO302" s="333"/>
      <c r="URP302" s="334"/>
      <c r="URQ302" s="389"/>
      <c r="URR302" s="224"/>
      <c r="URS302" s="224"/>
      <c r="URT302" s="335"/>
      <c r="URU302" s="335"/>
      <c r="URV302" s="224"/>
      <c r="URW302" s="389"/>
      <c r="URX302" s="389"/>
      <c r="URY302" s="333"/>
      <c r="URZ302" s="334"/>
      <c r="USA302" s="389"/>
      <c r="USB302" s="224"/>
      <c r="USC302" s="224"/>
      <c r="USD302" s="335"/>
      <c r="USE302" s="335"/>
      <c r="USF302" s="224"/>
      <c r="USG302" s="389"/>
      <c r="USH302" s="389"/>
      <c r="USI302" s="333"/>
      <c r="USJ302" s="334"/>
      <c r="USK302" s="389"/>
      <c r="USL302" s="224"/>
      <c r="USM302" s="224"/>
      <c r="USN302" s="335"/>
      <c r="USO302" s="335"/>
      <c r="USP302" s="224"/>
      <c r="USQ302" s="389"/>
      <c r="USR302" s="389"/>
      <c r="USS302" s="333"/>
      <c r="UST302" s="334"/>
      <c r="USU302" s="389"/>
      <c r="USV302" s="224"/>
      <c r="USW302" s="224"/>
      <c r="USX302" s="335"/>
      <c r="USY302" s="335"/>
      <c r="USZ302" s="224"/>
      <c r="UTA302" s="389"/>
      <c r="UTB302" s="389"/>
      <c r="UTC302" s="333"/>
      <c r="UTD302" s="334"/>
      <c r="UTE302" s="389"/>
      <c r="UTF302" s="224"/>
      <c r="UTG302" s="224"/>
      <c r="UTH302" s="335"/>
      <c r="UTI302" s="335"/>
      <c r="UTJ302" s="224"/>
      <c r="UTK302" s="389"/>
      <c r="UTL302" s="389"/>
      <c r="UTM302" s="333"/>
      <c r="UTN302" s="334"/>
      <c r="UTO302" s="389"/>
      <c r="UTP302" s="224"/>
      <c r="UTQ302" s="224"/>
      <c r="UTR302" s="335"/>
      <c r="UTS302" s="335"/>
      <c r="UTT302" s="224"/>
      <c r="UTU302" s="389"/>
      <c r="UTV302" s="389"/>
      <c r="UTW302" s="333"/>
      <c r="UTX302" s="334"/>
      <c r="UTY302" s="389"/>
      <c r="UTZ302" s="224"/>
      <c r="UUA302" s="224"/>
      <c r="UUB302" s="335"/>
      <c r="UUC302" s="335"/>
      <c r="UUD302" s="224"/>
      <c r="UUE302" s="389"/>
      <c r="UUF302" s="389"/>
      <c r="UUG302" s="333"/>
      <c r="UUH302" s="334"/>
      <c r="UUI302" s="389"/>
      <c r="UUJ302" s="224"/>
      <c r="UUK302" s="224"/>
      <c r="UUL302" s="335"/>
      <c r="UUM302" s="335"/>
      <c r="UUN302" s="224"/>
      <c r="UUO302" s="389"/>
      <c r="UUP302" s="389"/>
      <c r="UUQ302" s="333"/>
      <c r="UUR302" s="334"/>
      <c r="UUS302" s="389"/>
      <c r="UUT302" s="224"/>
      <c r="UUU302" s="224"/>
      <c r="UUV302" s="335"/>
      <c r="UUW302" s="335"/>
      <c r="UUX302" s="224"/>
      <c r="UUY302" s="389"/>
      <c r="UUZ302" s="389"/>
      <c r="UVA302" s="333"/>
      <c r="UVB302" s="334"/>
      <c r="UVC302" s="389"/>
      <c r="UVD302" s="224"/>
      <c r="UVE302" s="224"/>
      <c r="UVF302" s="335"/>
      <c r="UVG302" s="335"/>
      <c r="UVH302" s="224"/>
      <c r="UVI302" s="389"/>
      <c r="UVJ302" s="389"/>
      <c r="UVK302" s="333"/>
      <c r="UVL302" s="334"/>
      <c r="UVM302" s="389"/>
      <c r="UVN302" s="224"/>
      <c r="UVO302" s="224"/>
      <c r="UVP302" s="335"/>
      <c r="UVQ302" s="335"/>
      <c r="UVR302" s="224"/>
      <c r="UVS302" s="389"/>
      <c r="UVT302" s="389"/>
      <c r="UVU302" s="333"/>
      <c r="UVV302" s="334"/>
      <c r="UVW302" s="389"/>
      <c r="UVX302" s="224"/>
      <c r="UVY302" s="224"/>
      <c r="UVZ302" s="335"/>
      <c r="UWA302" s="335"/>
      <c r="UWB302" s="224"/>
      <c r="UWC302" s="389"/>
      <c r="UWD302" s="389"/>
      <c r="UWE302" s="333"/>
      <c r="UWF302" s="334"/>
      <c r="UWG302" s="389"/>
      <c r="UWH302" s="224"/>
      <c r="UWI302" s="224"/>
      <c r="UWJ302" s="335"/>
      <c r="UWK302" s="335"/>
      <c r="UWL302" s="224"/>
      <c r="UWM302" s="389"/>
      <c r="UWN302" s="389"/>
      <c r="UWO302" s="333"/>
      <c r="UWP302" s="334"/>
      <c r="UWQ302" s="389"/>
      <c r="UWR302" s="224"/>
      <c r="UWS302" s="224"/>
      <c r="UWT302" s="335"/>
      <c r="UWU302" s="335"/>
      <c r="UWV302" s="224"/>
      <c r="UWW302" s="389"/>
      <c r="UWX302" s="389"/>
      <c r="UWY302" s="333"/>
      <c r="UWZ302" s="334"/>
      <c r="UXA302" s="389"/>
      <c r="UXB302" s="224"/>
      <c r="UXC302" s="224"/>
      <c r="UXD302" s="335"/>
      <c r="UXE302" s="335"/>
      <c r="UXF302" s="224"/>
      <c r="UXG302" s="389"/>
      <c r="UXH302" s="389"/>
      <c r="UXI302" s="333"/>
      <c r="UXJ302" s="334"/>
      <c r="UXK302" s="389"/>
      <c r="UXL302" s="224"/>
      <c r="UXM302" s="224"/>
      <c r="UXN302" s="335"/>
      <c r="UXO302" s="335"/>
      <c r="UXP302" s="224"/>
      <c r="UXQ302" s="389"/>
      <c r="UXR302" s="389"/>
      <c r="UXS302" s="333"/>
      <c r="UXT302" s="334"/>
      <c r="UXU302" s="389"/>
      <c r="UXV302" s="224"/>
      <c r="UXW302" s="224"/>
      <c r="UXX302" s="335"/>
      <c r="UXY302" s="335"/>
      <c r="UXZ302" s="224"/>
      <c r="UYA302" s="389"/>
      <c r="UYB302" s="389"/>
      <c r="UYC302" s="333"/>
      <c r="UYD302" s="334"/>
      <c r="UYE302" s="389"/>
      <c r="UYF302" s="224"/>
      <c r="UYG302" s="224"/>
      <c r="UYH302" s="335"/>
      <c r="UYI302" s="335"/>
      <c r="UYJ302" s="224"/>
      <c r="UYK302" s="389"/>
      <c r="UYL302" s="389"/>
      <c r="UYM302" s="333"/>
      <c r="UYN302" s="334"/>
      <c r="UYO302" s="389"/>
      <c r="UYP302" s="224"/>
      <c r="UYQ302" s="224"/>
      <c r="UYR302" s="335"/>
      <c r="UYS302" s="335"/>
      <c r="UYT302" s="224"/>
      <c r="UYU302" s="389"/>
      <c r="UYV302" s="389"/>
      <c r="UYW302" s="333"/>
      <c r="UYX302" s="334"/>
      <c r="UYY302" s="389"/>
      <c r="UYZ302" s="224"/>
      <c r="UZA302" s="224"/>
      <c r="UZB302" s="335"/>
      <c r="UZC302" s="335"/>
      <c r="UZD302" s="224"/>
      <c r="UZE302" s="389"/>
      <c r="UZF302" s="389"/>
      <c r="UZG302" s="333"/>
      <c r="UZH302" s="334"/>
      <c r="UZI302" s="389"/>
      <c r="UZJ302" s="224"/>
      <c r="UZK302" s="224"/>
      <c r="UZL302" s="335"/>
      <c r="UZM302" s="335"/>
      <c r="UZN302" s="224"/>
      <c r="UZO302" s="389"/>
      <c r="UZP302" s="389"/>
      <c r="UZQ302" s="333"/>
      <c r="UZR302" s="334"/>
      <c r="UZS302" s="389"/>
      <c r="UZT302" s="224"/>
      <c r="UZU302" s="224"/>
      <c r="UZV302" s="335"/>
      <c r="UZW302" s="335"/>
      <c r="UZX302" s="224"/>
      <c r="UZY302" s="389"/>
      <c r="UZZ302" s="389"/>
      <c r="VAA302" s="333"/>
      <c r="VAB302" s="334"/>
      <c r="VAC302" s="389"/>
      <c r="VAD302" s="224"/>
      <c r="VAE302" s="224"/>
      <c r="VAF302" s="335"/>
      <c r="VAG302" s="335"/>
      <c r="VAH302" s="224"/>
      <c r="VAI302" s="389"/>
      <c r="VAJ302" s="389"/>
      <c r="VAK302" s="333"/>
      <c r="VAL302" s="334"/>
      <c r="VAM302" s="389"/>
      <c r="VAN302" s="224"/>
      <c r="VAO302" s="224"/>
      <c r="VAP302" s="335"/>
      <c r="VAQ302" s="335"/>
      <c r="VAR302" s="224"/>
      <c r="VAS302" s="389"/>
      <c r="VAT302" s="389"/>
      <c r="VAU302" s="333"/>
      <c r="VAV302" s="334"/>
      <c r="VAW302" s="389"/>
      <c r="VAX302" s="224"/>
      <c r="VAY302" s="224"/>
      <c r="VAZ302" s="335"/>
      <c r="VBA302" s="335"/>
      <c r="VBB302" s="224"/>
      <c r="VBC302" s="389"/>
      <c r="VBD302" s="389"/>
      <c r="VBE302" s="333"/>
      <c r="VBF302" s="334"/>
      <c r="VBG302" s="389"/>
      <c r="VBH302" s="224"/>
      <c r="VBI302" s="224"/>
      <c r="VBJ302" s="335"/>
      <c r="VBK302" s="335"/>
      <c r="VBL302" s="224"/>
      <c r="VBM302" s="389"/>
      <c r="VBN302" s="389"/>
      <c r="VBO302" s="333"/>
      <c r="VBP302" s="334"/>
      <c r="VBQ302" s="389"/>
      <c r="VBR302" s="224"/>
      <c r="VBS302" s="224"/>
      <c r="VBT302" s="335"/>
      <c r="VBU302" s="335"/>
      <c r="VBV302" s="224"/>
      <c r="VBW302" s="389"/>
      <c r="VBX302" s="389"/>
      <c r="VBY302" s="333"/>
      <c r="VBZ302" s="334"/>
      <c r="VCA302" s="389"/>
      <c r="VCB302" s="224"/>
      <c r="VCC302" s="224"/>
      <c r="VCD302" s="335"/>
      <c r="VCE302" s="335"/>
      <c r="VCF302" s="224"/>
      <c r="VCG302" s="389"/>
      <c r="VCH302" s="389"/>
      <c r="VCI302" s="333"/>
      <c r="VCJ302" s="334"/>
      <c r="VCK302" s="389"/>
      <c r="VCL302" s="224"/>
      <c r="VCM302" s="224"/>
      <c r="VCN302" s="335"/>
      <c r="VCO302" s="335"/>
      <c r="VCP302" s="224"/>
      <c r="VCQ302" s="389"/>
      <c r="VCR302" s="389"/>
      <c r="VCS302" s="333"/>
      <c r="VCT302" s="334"/>
      <c r="VCU302" s="389"/>
      <c r="VCV302" s="224"/>
      <c r="VCW302" s="224"/>
      <c r="VCX302" s="335"/>
      <c r="VCY302" s="335"/>
      <c r="VCZ302" s="224"/>
      <c r="VDA302" s="389"/>
      <c r="VDB302" s="389"/>
      <c r="VDC302" s="333"/>
      <c r="VDD302" s="334"/>
      <c r="VDE302" s="389"/>
      <c r="VDF302" s="224"/>
      <c r="VDG302" s="224"/>
      <c r="VDH302" s="335"/>
      <c r="VDI302" s="335"/>
      <c r="VDJ302" s="224"/>
      <c r="VDK302" s="389"/>
      <c r="VDL302" s="389"/>
      <c r="VDM302" s="333"/>
      <c r="VDN302" s="334"/>
      <c r="VDO302" s="389"/>
      <c r="VDP302" s="224"/>
      <c r="VDQ302" s="224"/>
      <c r="VDR302" s="335"/>
      <c r="VDS302" s="335"/>
      <c r="VDT302" s="224"/>
      <c r="VDU302" s="389"/>
      <c r="VDV302" s="389"/>
      <c r="VDW302" s="333"/>
      <c r="VDX302" s="334"/>
      <c r="VDY302" s="389"/>
      <c r="VDZ302" s="224"/>
      <c r="VEA302" s="224"/>
      <c r="VEB302" s="335"/>
      <c r="VEC302" s="335"/>
      <c r="VED302" s="224"/>
      <c r="VEE302" s="389"/>
      <c r="VEF302" s="389"/>
      <c r="VEG302" s="333"/>
      <c r="VEH302" s="334"/>
      <c r="VEI302" s="389"/>
      <c r="VEJ302" s="224"/>
      <c r="VEK302" s="224"/>
      <c r="VEL302" s="335"/>
      <c r="VEM302" s="335"/>
      <c r="VEN302" s="224"/>
      <c r="VEO302" s="389"/>
      <c r="VEP302" s="389"/>
      <c r="VEQ302" s="333"/>
      <c r="VER302" s="334"/>
      <c r="VES302" s="389"/>
      <c r="VET302" s="224"/>
      <c r="VEU302" s="224"/>
      <c r="VEV302" s="335"/>
      <c r="VEW302" s="335"/>
      <c r="VEX302" s="224"/>
      <c r="VEY302" s="389"/>
      <c r="VEZ302" s="389"/>
      <c r="VFA302" s="333"/>
      <c r="VFB302" s="334"/>
      <c r="VFC302" s="389"/>
      <c r="VFD302" s="224"/>
      <c r="VFE302" s="224"/>
      <c r="VFF302" s="335"/>
      <c r="VFG302" s="335"/>
      <c r="VFH302" s="224"/>
      <c r="VFI302" s="389"/>
      <c r="VFJ302" s="389"/>
      <c r="VFK302" s="333"/>
      <c r="VFL302" s="334"/>
      <c r="VFM302" s="389"/>
      <c r="VFN302" s="224"/>
      <c r="VFO302" s="224"/>
      <c r="VFP302" s="335"/>
      <c r="VFQ302" s="335"/>
      <c r="VFR302" s="224"/>
      <c r="VFS302" s="389"/>
      <c r="VFT302" s="389"/>
      <c r="VFU302" s="333"/>
      <c r="VFV302" s="334"/>
      <c r="VFW302" s="389"/>
      <c r="VFX302" s="224"/>
      <c r="VFY302" s="224"/>
      <c r="VFZ302" s="335"/>
      <c r="VGA302" s="335"/>
      <c r="VGB302" s="224"/>
      <c r="VGC302" s="389"/>
      <c r="VGD302" s="389"/>
      <c r="VGE302" s="333"/>
      <c r="VGF302" s="334"/>
      <c r="VGG302" s="389"/>
      <c r="VGH302" s="224"/>
      <c r="VGI302" s="224"/>
      <c r="VGJ302" s="335"/>
      <c r="VGK302" s="335"/>
      <c r="VGL302" s="224"/>
      <c r="VGM302" s="389"/>
      <c r="VGN302" s="389"/>
      <c r="VGO302" s="333"/>
      <c r="VGP302" s="334"/>
      <c r="VGQ302" s="389"/>
      <c r="VGR302" s="224"/>
      <c r="VGS302" s="224"/>
      <c r="VGT302" s="335"/>
      <c r="VGU302" s="335"/>
      <c r="VGV302" s="224"/>
      <c r="VGW302" s="389"/>
      <c r="VGX302" s="389"/>
      <c r="VGY302" s="333"/>
      <c r="VGZ302" s="334"/>
      <c r="VHA302" s="389"/>
      <c r="VHB302" s="224"/>
      <c r="VHC302" s="224"/>
      <c r="VHD302" s="335"/>
      <c r="VHE302" s="335"/>
      <c r="VHF302" s="224"/>
      <c r="VHG302" s="389"/>
      <c r="VHH302" s="389"/>
      <c r="VHI302" s="333"/>
      <c r="VHJ302" s="334"/>
      <c r="VHK302" s="389"/>
      <c r="VHL302" s="224"/>
      <c r="VHM302" s="224"/>
      <c r="VHN302" s="335"/>
      <c r="VHO302" s="335"/>
      <c r="VHP302" s="224"/>
      <c r="VHQ302" s="389"/>
      <c r="VHR302" s="389"/>
      <c r="VHS302" s="333"/>
      <c r="VHT302" s="334"/>
      <c r="VHU302" s="389"/>
      <c r="VHV302" s="224"/>
      <c r="VHW302" s="224"/>
      <c r="VHX302" s="335"/>
      <c r="VHY302" s="335"/>
      <c r="VHZ302" s="224"/>
      <c r="VIA302" s="389"/>
      <c r="VIB302" s="389"/>
      <c r="VIC302" s="333"/>
      <c r="VID302" s="334"/>
      <c r="VIE302" s="389"/>
      <c r="VIF302" s="224"/>
      <c r="VIG302" s="224"/>
      <c r="VIH302" s="335"/>
      <c r="VII302" s="335"/>
      <c r="VIJ302" s="224"/>
      <c r="VIK302" s="389"/>
      <c r="VIL302" s="389"/>
      <c r="VIM302" s="333"/>
      <c r="VIN302" s="334"/>
      <c r="VIO302" s="389"/>
      <c r="VIP302" s="224"/>
      <c r="VIQ302" s="224"/>
      <c r="VIR302" s="335"/>
      <c r="VIS302" s="335"/>
      <c r="VIT302" s="224"/>
      <c r="VIU302" s="389"/>
      <c r="VIV302" s="389"/>
      <c r="VIW302" s="333"/>
      <c r="VIX302" s="334"/>
      <c r="VIY302" s="389"/>
      <c r="VIZ302" s="224"/>
      <c r="VJA302" s="224"/>
      <c r="VJB302" s="335"/>
      <c r="VJC302" s="335"/>
      <c r="VJD302" s="224"/>
      <c r="VJE302" s="389"/>
      <c r="VJF302" s="389"/>
      <c r="VJG302" s="333"/>
      <c r="VJH302" s="334"/>
      <c r="VJI302" s="389"/>
      <c r="VJJ302" s="224"/>
      <c r="VJK302" s="224"/>
      <c r="VJL302" s="335"/>
      <c r="VJM302" s="335"/>
      <c r="VJN302" s="224"/>
      <c r="VJO302" s="389"/>
      <c r="VJP302" s="389"/>
      <c r="VJQ302" s="333"/>
      <c r="VJR302" s="334"/>
      <c r="VJS302" s="389"/>
      <c r="VJT302" s="224"/>
      <c r="VJU302" s="224"/>
      <c r="VJV302" s="335"/>
      <c r="VJW302" s="335"/>
      <c r="VJX302" s="224"/>
      <c r="VJY302" s="389"/>
      <c r="VJZ302" s="389"/>
      <c r="VKA302" s="333"/>
      <c r="VKB302" s="334"/>
      <c r="VKC302" s="389"/>
      <c r="VKD302" s="224"/>
      <c r="VKE302" s="224"/>
      <c r="VKF302" s="335"/>
      <c r="VKG302" s="335"/>
      <c r="VKH302" s="224"/>
      <c r="VKI302" s="389"/>
      <c r="VKJ302" s="389"/>
      <c r="VKK302" s="333"/>
      <c r="VKL302" s="334"/>
      <c r="VKM302" s="389"/>
      <c r="VKN302" s="224"/>
      <c r="VKO302" s="224"/>
      <c r="VKP302" s="335"/>
      <c r="VKQ302" s="335"/>
      <c r="VKR302" s="224"/>
      <c r="VKS302" s="389"/>
      <c r="VKT302" s="389"/>
      <c r="VKU302" s="333"/>
      <c r="VKV302" s="334"/>
      <c r="VKW302" s="389"/>
      <c r="VKX302" s="224"/>
      <c r="VKY302" s="224"/>
      <c r="VKZ302" s="335"/>
      <c r="VLA302" s="335"/>
      <c r="VLB302" s="224"/>
      <c r="VLC302" s="389"/>
      <c r="VLD302" s="389"/>
      <c r="VLE302" s="333"/>
      <c r="VLF302" s="334"/>
      <c r="VLG302" s="389"/>
      <c r="VLH302" s="224"/>
      <c r="VLI302" s="224"/>
      <c r="VLJ302" s="335"/>
      <c r="VLK302" s="335"/>
      <c r="VLL302" s="224"/>
      <c r="VLM302" s="389"/>
      <c r="VLN302" s="389"/>
      <c r="VLO302" s="333"/>
      <c r="VLP302" s="334"/>
      <c r="VLQ302" s="389"/>
      <c r="VLR302" s="224"/>
      <c r="VLS302" s="224"/>
      <c r="VLT302" s="335"/>
      <c r="VLU302" s="335"/>
      <c r="VLV302" s="224"/>
      <c r="VLW302" s="389"/>
      <c r="VLX302" s="389"/>
      <c r="VLY302" s="333"/>
      <c r="VLZ302" s="334"/>
      <c r="VMA302" s="389"/>
      <c r="VMB302" s="224"/>
      <c r="VMC302" s="224"/>
      <c r="VMD302" s="335"/>
      <c r="VME302" s="335"/>
      <c r="VMF302" s="224"/>
      <c r="VMG302" s="389"/>
      <c r="VMH302" s="389"/>
      <c r="VMI302" s="333"/>
      <c r="VMJ302" s="334"/>
      <c r="VMK302" s="389"/>
      <c r="VML302" s="224"/>
      <c r="VMM302" s="224"/>
      <c r="VMN302" s="335"/>
      <c r="VMO302" s="335"/>
      <c r="VMP302" s="224"/>
      <c r="VMQ302" s="389"/>
      <c r="VMR302" s="389"/>
      <c r="VMS302" s="333"/>
      <c r="VMT302" s="334"/>
      <c r="VMU302" s="389"/>
      <c r="VMV302" s="224"/>
      <c r="VMW302" s="224"/>
      <c r="VMX302" s="335"/>
      <c r="VMY302" s="335"/>
      <c r="VMZ302" s="224"/>
      <c r="VNA302" s="389"/>
      <c r="VNB302" s="389"/>
      <c r="VNC302" s="333"/>
      <c r="VND302" s="334"/>
      <c r="VNE302" s="389"/>
      <c r="VNF302" s="224"/>
      <c r="VNG302" s="224"/>
      <c r="VNH302" s="335"/>
      <c r="VNI302" s="335"/>
      <c r="VNJ302" s="224"/>
      <c r="VNK302" s="389"/>
      <c r="VNL302" s="389"/>
      <c r="VNM302" s="333"/>
      <c r="VNN302" s="334"/>
      <c r="VNO302" s="389"/>
      <c r="VNP302" s="224"/>
      <c r="VNQ302" s="224"/>
      <c r="VNR302" s="335"/>
      <c r="VNS302" s="335"/>
      <c r="VNT302" s="224"/>
      <c r="VNU302" s="389"/>
      <c r="VNV302" s="389"/>
      <c r="VNW302" s="333"/>
      <c r="VNX302" s="334"/>
      <c r="VNY302" s="389"/>
      <c r="VNZ302" s="224"/>
      <c r="VOA302" s="224"/>
      <c r="VOB302" s="335"/>
      <c r="VOC302" s="335"/>
      <c r="VOD302" s="224"/>
      <c r="VOE302" s="389"/>
      <c r="VOF302" s="389"/>
      <c r="VOG302" s="333"/>
      <c r="VOH302" s="334"/>
      <c r="VOI302" s="389"/>
      <c r="VOJ302" s="224"/>
      <c r="VOK302" s="224"/>
      <c r="VOL302" s="335"/>
      <c r="VOM302" s="335"/>
      <c r="VON302" s="224"/>
      <c r="VOO302" s="389"/>
      <c r="VOP302" s="389"/>
      <c r="VOQ302" s="333"/>
      <c r="VOR302" s="334"/>
      <c r="VOS302" s="389"/>
      <c r="VOT302" s="224"/>
      <c r="VOU302" s="224"/>
      <c r="VOV302" s="335"/>
      <c r="VOW302" s="335"/>
      <c r="VOX302" s="224"/>
      <c r="VOY302" s="389"/>
      <c r="VOZ302" s="389"/>
      <c r="VPA302" s="333"/>
      <c r="VPB302" s="334"/>
      <c r="VPC302" s="389"/>
      <c r="VPD302" s="224"/>
      <c r="VPE302" s="224"/>
      <c r="VPF302" s="335"/>
      <c r="VPG302" s="335"/>
      <c r="VPH302" s="224"/>
      <c r="VPI302" s="389"/>
      <c r="VPJ302" s="389"/>
      <c r="VPK302" s="333"/>
      <c r="VPL302" s="334"/>
      <c r="VPM302" s="389"/>
      <c r="VPN302" s="224"/>
      <c r="VPO302" s="224"/>
      <c r="VPP302" s="335"/>
      <c r="VPQ302" s="335"/>
      <c r="VPR302" s="224"/>
      <c r="VPS302" s="389"/>
      <c r="VPT302" s="389"/>
      <c r="VPU302" s="333"/>
      <c r="VPV302" s="334"/>
      <c r="VPW302" s="389"/>
      <c r="VPX302" s="224"/>
      <c r="VPY302" s="224"/>
      <c r="VPZ302" s="335"/>
      <c r="VQA302" s="335"/>
      <c r="VQB302" s="224"/>
      <c r="VQC302" s="389"/>
      <c r="VQD302" s="389"/>
      <c r="VQE302" s="333"/>
      <c r="VQF302" s="334"/>
      <c r="VQG302" s="389"/>
      <c r="VQH302" s="224"/>
      <c r="VQI302" s="224"/>
      <c r="VQJ302" s="335"/>
      <c r="VQK302" s="335"/>
      <c r="VQL302" s="224"/>
      <c r="VQM302" s="389"/>
      <c r="VQN302" s="389"/>
      <c r="VQO302" s="333"/>
      <c r="VQP302" s="334"/>
      <c r="VQQ302" s="389"/>
      <c r="VQR302" s="224"/>
      <c r="VQS302" s="224"/>
      <c r="VQT302" s="335"/>
      <c r="VQU302" s="335"/>
      <c r="VQV302" s="224"/>
      <c r="VQW302" s="389"/>
      <c r="VQX302" s="389"/>
      <c r="VQY302" s="333"/>
      <c r="VQZ302" s="334"/>
      <c r="VRA302" s="389"/>
      <c r="VRB302" s="224"/>
      <c r="VRC302" s="224"/>
      <c r="VRD302" s="335"/>
      <c r="VRE302" s="335"/>
      <c r="VRF302" s="224"/>
      <c r="VRG302" s="389"/>
      <c r="VRH302" s="389"/>
      <c r="VRI302" s="333"/>
      <c r="VRJ302" s="334"/>
      <c r="VRK302" s="389"/>
      <c r="VRL302" s="224"/>
      <c r="VRM302" s="224"/>
      <c r="VRN302" s="335"/>
      <c r="VRO302" s="335"/>
      <c r="VRP302" s="224"/>
      <c r="VRQ302" s="389"/>
      <c r="VRR302" s="389"/>
      <c r="VRS302" s="333"/>
      <c r="VRT302" s="334"/>
      <c r="VRU302" s="389"/>
      <c r="VRV302" s="224"/>
      <c r="VRW302" s="224"/>
      <c r="VRX302" s="335"/>
      <c r="VRY302" s="335"/>
      <c r="VRZ302" s="224"/>
      <c r="VSA302" s="389"/>
      <c r="VSB302" s="389"/>
      <c r="VSC302" s="333"/>
      <c r="VSD302" s="334"/>
      <c r="VSE302" s="389"/>
      <c r="VSF302" s="224"/>
      <c r="VSG302" s="224"/>
      <c r="VSH302" s="335"/>
      <c r="VSI302" s="335"/>
      <c r="VSJ302" s="224"/>
      <c r="VSK302" s="389"/>
      <c r="VSL302" s="389"/>
      <c r="VSM302" s="333"/>
      <c r="VSN302" s="334"/>
      <c r="VSO302" s="389"/>
      <c r="VSP302" s="224"/>
      <c r="VSQ302" s="224"/>
      <c r="VSR302" s="335"/>
      <c r="VSS302" s="335"/>
      <c r="VST302" s="224"/>
      <c r="VSU302" s="389"/>
      <c r="VSV302" s="389"/>
      <c r="VSW302" s="333"/>
      <c r="VSX302" s="334"/>
      <c r="VSY302" s="389"/>
      <c r="VSZ302" s="224"/>
      <c r="VTA302" s="224"/>
      <c r="VTB302" s="335"/>
      <c r="VTC302" s="335"/>
      <c r="VTD302" s="224"/>
      <c r="VTE302" s="389"/>
      <c r="VTF302" s="389"/>
      <c r="VTG302" s="333"/>
      <c r="VTH302" s="334"/>
      <c r="VTI302" s="389"/>
      <c r="VTJ302" s="224"/>
      <c r="VTK302" s="224"/>
      <c r="VTL302" s="335"/>
      <c r="VTM302" s="335"/>
      <c r="VTN302" s="224"/>
      <c r="VTO302" s="389"/>
      <c r="VTP302" s="389"/>
      <c r="VTQ302" s="333"/>
      <c r="VTR302" s="334"/>
      <c r="VTS302" s="389"/>
      <c r="VTT302" s="224"/>
      <c r="VTU302" s="224"/>
      <c r="VTV302" s="335"/>
      <c r="VTW302" s="335"/>
      <c r="VTX302" s="224"/>
      <c r="VTY302" s="389"/>
      <c r="VTZ302" s="389"/>
      <c r="VUA302" s="333"/>
      <c r="VUB302" s="334"/>
      <c r="VUC302" s="389"/>
      <c r="VUD302" s="224"/>
      <c r="VUE302" s="224"/>
      <c r="VUF302" s="335"/>
      <c r="VUG302" s="335"/>
      <c r="VUH302" s="224"/>
      <c r="VUI302" s="389"/>
      <c r="VUJ302" s="389"/>
      <c r="VUK302" s="333"/>
      <c r="VUL302" s="334"/>
      <c r="VUM302" s="389"/>
      <c r="VUN302" s="224"/>
      <c r="VUO302" s="224"/>
      <c r="VUP302" s="335"/>
      <c r="VUQ302" s="335"/>
      <c r="VUR302" s="224"/>
      <c r="VUS302" s="389"/>
      <c r="VUT302" s="389"/>
      <c r="VUU302" s="333"/>
      <c r="VUV302" s="334"/>
      <c r="VUW302" s="389"/>
      <c r="VUX302" s="224"/>
      <c r="VUY302" s="224"/>
      <c r="VUZ302" s="335"/>
      <c r="VVA302" s="335"/>
      <c r="VVB302" s="224"/>
      <c r="VVC302" s="389"/>
      <c r="VVD302" s="389"/>
      <c r="VVE302" s="333"/>
      <c r="VVF302" s="334"/>
      <c r="VVG302" s="389"/>
      <c r="VVH302" s="224"/>
      <c r="VVI302" s="224"/>
      <c r="VVJ302" s="335"/>
      <c r="VVK302" s="335"/>
      <c r="VVL302" s="224"/>
      <c r="VVM302" s="389"/>
      <c r="VVN302" s="389"/>
      <c r="VVO302" s="333"/>
      <c r="VVP302" s="334"/>
      <c r="VVQ302" s="389"/>
      <c r="VVR302" s="224"/>
      <c r="VVS302" s="224"/>
      <c r="VVT302" s="335"/>
      <c r="VVU302" s="335"/>
      <c r="VVV302" s="224"/>
      <c r="VVW302" s="389"/>
      <c r="VVX302" s="389"/>
      <c r="VVY302" s="333"/>
      <c r="VVZ302" s="334"/>
      <c r="VWA302" s="389"/>
      <c r="VWB302" s="224"/>
      <c r="VWC302" s="224"/>
      <c r="VWD302" s="335"/>
      <c r="VWE302" s="335"/>
      <c r="VWF302" s="224"/>
      <c r="VWG302" s="389"/>
      <c r="VWH302" s="389"/>
      <c r="VWI302" s="333"/>
      <c r="VWJ302" s="334"/>
      <c r="VWK302" s="389"/>
      <c r="VWL302" s="224"/>
      <c r="VWM302" s="224"/>
      <c r="VWN302" s="335"/>
      <c r="VWO302" s="335"/>
      <c r="VWP302" s="224"/>
      <c r="VWQ302" s="389"/>
      <c r="VWR302" s="389"/>
      <c r="VWS302" s="333"/>
      <c r="VWT302" s="334"/>
      <c r="VWU302" s="389"/>
      <c r="VWV302" s="224"/>
      <c r="VWW302" s="224"/>
      <c r="VWX302" s="335"/>
      <c r="VWY302" s="335"/>
      <c r="VWZ302" s="224"/>
      <c r="VXA302" s="389"/>
      <c r="VXB302" s="389"/>
      <c r="VXC302" s="333"/>
      <c r="VXD302" s="334"/>
      <c r="VXE302" s="389"/>
      <c r="VXF302" s="224"/>
      <c r="VXG302" s="224"/>
      <c r="VXH302" s="335"/>
      <c r="VXI302" s="335"/>
      <c r="VXJ302" s="224"/>
      <c r="VXK302" s="389"/>
      <c r="VXL302" s="389"/>
      <c r="VXM302" s="333"/>
      <c r="VXN302" s="334"/>
      <c r="VXO302" s="389"/>
      <c r="VXP302" s="224"/>
      <c r="VXQ302" s="224"/>
      <c r="VXR302" s="335"/>
      <c r="VXS302" s="335"/>
      <c r="VXT302" s="224"/>
      <c r="VXU302" s="389"/>
      <c r="VXV302" s="389"/>
      <c r="VXW302" s="333"/>
      <c r="VXX302" s="334"/>
      <c r="VXY302" s="389"/>
      <c r="VXZ302" s="224"/>
      <c r="VYA302" s="224"/>
      <c r="VYB302" s="335"/>
      <c r="VYC302" s="335"/>
      <c r="VYD302" s="224"/>
      <c r="VYE302" s="389"/>
      <c r="VYF302" s="389"/>
      <c r="VYG302" s="333"/>
      <c r="VYH302" s="334"/>
      <c r="VYI302" s="389"/>
      <c r="VYJ302" s="224"/>
      <c r="VYK302" s="224"/>
      <c r="VYL302" s="335"/>
      <c r="VYM302" s="335"/>
      <c r="VYN302" s="224"/>
      <c r="VYO302" s="389"/>
      <c r="VYP302" s="389"/>
      <c r="VYQ302" s="333"/>
      <c r="VYR302" s="334"/>
      <c r="VYS302" s="389"/>
      <c r="VYT302" s="224"/>
      <c r="VYU302" s="224"/>
      <c r="VYV302" s="335"/>
      <c r="VYW302" s="335"/>
      <c r="VYX302" s="224"/>
      <c r="VYY302" s="389"/>
      <c r="VYZ302" s="389"/>
      <c r="VZA302" s="333"/>
      <c r="VZB302" s="334"/>
      <c r="VZC302" s="389"/>
      <c r="VZD302" s="224"/>
      <c r="VZE302" s="224"/>
      <c r="VZF302" s="335"/>
      <c r="VZG302" s="335"/>
      <c r="VZH302" s="224"/>
      <c r="VZI302" s="389"/>
      <c r="VZJ302" s="389"/>
      <c r="VZK302" s="333"/>
      <c r="VZL302" s="334"/>
      <c r="VZM302" s="389"/>
      <c r="VZN302" s="224"/>
      <c r="VZO302" s="224"/>
      <c r="VZP302" s="335"/>
      <c r="VZQ302" s="335"/>
      <c r="VZR302" s="224"/>
      <c r="VZS302" s="389"/>
      <c r="VZT302" s="389"/>
      <c r="VZU302" s="333"/>
      <c r="VZV302" s="334"/>
      <c r="VZW302" s="389"/>
      <c r="VZX302" s="224"/>
      <c r="VZY302" s="224"/>
      <c r="VZZ302" s="335"/>
      <c r="WAA302" s="335"/>
      <c r="WAB302" s="224"/>
      <c r="WAC302" s="389"/>
      <c r="WAD302" s="389"/>
      <c r="WAE302" s="333"/>
      <c r="WAF302" s="334"/>
      <c r="WAG302" s="389"/>
      <c r="WAH302" s="224"/>
      <c r="WAI302" s="224"/>
      <c r="WAJ302" s="335"/>
      <c r="WAK302" s="335"/>
      <c r="WAL302" s="224"/>
      <c r="WAM302" s="389"/>
      <c r="WAN302" s="389"/>
      <c r="WAO302" s="333"/>
      <c r="WAP302" s="334"/>
      <c r="WAQ302" s="389"/>
      <c r="WAR302" s="224"/>
      <c r="WAS302" s="224"/>
      <c r="WAT302" s="335"/>
      <c r="WAU302" s="335"/>
      <c r="WAV302" s="224"/>
      <c r="WAW302" s="389"/>
      <c r="WAX302" s="389"/>
      <c r="WAY302" s="333"/>
      <c r="WAZ302" s="334"/>
      <c r="WBA302" s="389"/>
      <c r="WBB302" s="224"/>
      <c r="WBC302" s="224"/>
      <c r="WBD302" s="335"/>
      <c r="WBE302" s="335"/>
      <c r="WBF302" s="224"/>
      <c r="WBG302" s="389"/>
      <c r="WBH302" s="389"/>
      <c r="WBI302" s="333"/>
      <c r="WBJ302" s="334"/>
      <c r="WBK302" s="389"/>
      <c r="WBL302" s="224"/>
      <c r="WBM302" s="224"/>
      <c r="WBN302" s="335"/>
      <c r="WBO302" s="335"/>
      <c r="WBP302" s="224"/>
      <c r="WBQ302" s="389"/>
      <c r="WBR302" s="389"/>
      <c r="WBS302" s="333"/>
      <c r="WBT302" s="334"/>
      <c r="WBU302" s="389"/>
      <c r="WBV302" s="224"/>
      <c r="WBW302" s="224"/>
      <c r="WBX302" s="335"/>
      <c r="WBY302" s="335"/>
      <c r="WBZ302" s="224"/>
      <c r="WCA302" s="389"/>
      <c r="WCB302" s="389"/>
      <c r="WCC302" s="333"/>
      <c r="WCD302" s="334"/>
      <c r="WCE302" s="389"/>
      <c r="WCF302" s="224"/>
      <c r="WCG302" s="224"/>
      <c r="WCH302" s="335"/>
      <c r="WCI302" s="335"/>
      <c r="WCJ302" s="224"/>
      <c r="WCK302" s="389"/>
      <c r="WCL302" s="389"/>
      <c r="WCM302" s="333"/>
      <c r="WCN302" s="334"/>
      <c r="WCO302" s="389"/>
      <c r="WCP302" s="224"/>
      <c r="WCQ302" s="224"/>
      <c r="WCR302" s="335"/>
      <c r="WCS302" s="335"/>
      <c r="WCT302" s="224"/>
      <c r="WCU302" s="389"/>
      <c r="WCV302" s="389"/>
      <c r="WCW302" s="333"/>
      <c r="WCX302" s="334"/>
      <c r="WCY302" s="389"/>
      <c r="WCZ302" s="224"/>
      <c r="WDA302" s="224"/>
      <c r="WDB302" s="335"/>
      <c r="WDC302" s="335"/>
      <c r="WDD302" s="224"/>
      <c r="WDE302" s="389"/>
      <c r="WDF302" s="389"/>
      <c r="WDG302" s="333"/>
      <c r="WDH302" s="334"/>
      <c r="WDI302" s="389"/>
      <c r="WDJ302" s="224"/>
      <c r="WDK302" s="224"/>
      <c r="WDL302" s="335"/>
      <c r="WDM302" s="335"/>
      <c r="WDN302" s="224"/>
      <c r="WDO302" s="389"/>
      <c r="WDP302" s="389"/>
      <c r="WDQ302" s="333"/>
      <c r="WDR302" s="334"/>
      <c r="WDS302" s="389"/>
      <c r="WDT302" s="224"/>
      <c r="WDU302" s="224"/>
      <c r="WDV302" s="335"/>
      <c r="WDW302" s="335"/>
      <c r="WDX302" s="224"/>
      <c r="WDY302" s="389"/>
      <c r="WDZ302" s="389"/>
      <c r="WEA302" s="333"/>
      <c r="WEB302" s="334"/>
      <c r="WEC302" s="389"/>
      <c r="WED302" s="224"/>
      <c r="WEE302" s="224"/>
      <c r="WEF302" s="335"/>
      <c r="WEG302" s="335"/>
      <c r="WEH302" s="224"/>
      <c r="WEI302" s="389"/>
      <c r="WEJ302" s="389"/>
      <c r="WEK302" s="333"/>
      <c r="WEL302" s="334"/>
      <c r="WEM302" s="389"/>
      <c r="WEN302" s="224"/>
      <c r="WEO302" s="224"/>
      <c r="WEP302" s="335"/>
      <c r="WEQ302" s="335"/>
      <c r="WER302" s="224"/>
      <c r="WES302" s="389"/>
      <c r="WET302" s="389"/>
      <c r="WEU302" s="333"/>
      <c r="WEV302" s="334"/>
      <c r="WEW302" s="389"/>
      <c r="WEX302" s="224"/>
      <c r="WEY302" s="224"/>
      <c r="WEZ302" s="335"/>
      <c r="WFA302" s="335"/>
      <c r="WFB302" s="224"/>
      <c r="WFC302" s="389"/>
      <c r="WFD302" s="389"/>
      <c r="WFE302" s="333"/>
      <c r="WFF302" s="334"/>
      <c r="WFG302" s="389"/>
      <c r="WFH302" s="224"/>
      <c r="WFI302" s="224"/>
      <c r="WFJ302" s="335"/>
      <c r="WFK302" s="335"/>
      <c r="WFL302" s="224"/>
      <c r="WFM302" s="389"/>
      <c r="WFN302" s="389"/>
      <c r="WFO302" s="333"/>
      <c r="WFP302" s="334"/>
      <c r="WFQ302" s="389"/>
      <c r="WFR302" s="224"/>
      <c r="WFS302" s="224"/>
      <c r="WFT302" s="335"/>
      <c r="WFU302" s="335"/>
      <c r="WFV302" s="224"/>
      <c r="WFW302" s="389"/>
      <c r="WFX302" s="389"/>
      <c r="WFY302" s="333"/>
      <c r="WFZ302" s="334"/>
      <c r="WGA302" s="389"/>
      <c r="WGB302" s="224"/>
      <c r="WGC302" s="224"/>
      <c r="WGD302" s="335"/>
      <c r="WGE302" s="335"/>
      <c r="WGF302" s="224"/>
      <c r="WGG302" s="389"/>
      <c r="WGH302" s="389"/>
      <c r="WGI302" s="333"/>
      <c r="WGJ302" s="334"/>
      <c r="WGK302" s="389"/>
      <c r="WGL302" s="224"/>
      <c r="WGM302" s="224"/>
      <c r="WGN302" s="335"/>
      <c r="WGO302" s="335"/>
      <c r="WGP302" s="224"/>
      <c r="WGQ302" s="389"/>
      <c r="WGR302" s="389"/>
      <c r="WGS302" s="333"/>
      <c r="WGT302" s="334"/>
      <c r="WGU302" s="389"/>
      <c r="WGV302" s="224"/>
      <c r="WGW302" s="224"/>
      <c r="WGX302" s="335"/>
      <c r="WGY302" s="335"/>
      <c r="WGZ302" s="224"/>
      <c r="WHA302" s="389"/>
      <c r="WHB302" s="389"/>
      <c r="WHC302" s="333"/>
      <c r="WHD302" s="334"/>
      <c r="WHE302" s="389"/>
      <c r="WHF302" s="224"/>
      <c r="WHG302" s="224"/>
      <c r="WHH302" s="335"/>
      <c r="WHI302" s="335"/>
      <c r="WHJ302" s="224"/>
      <c r="WHK302" s="389"/>
      <c r="WHL302" s="389"/>
      <c r="WHM302" s="333"/>
      <c r="WHN302" s="334"/>
      <c r="WHO302" s="389"/>
      <c r="WHP302" s="224"/>
      <c r="WHQ302" s="224"/>
      <c r="WHR302" s="335"/>
      <c r="WHS302" s="335"/>
      <c r="WHT302" s="224"/>
      <c r="WHU302" s="389"/>
      <c r="WHV302" s="389"/>
      <c r="WHW302" s="333"/>
      <c r="WHX302" s="334"/>
      <c r="WHY302" s="389"/>
      <c r="WHZ302" s="224"/>
      <c r="WIA302" s="224"/>
      <c r="WIB302" s="335"/>
      <c r="WIC302" s="335"/>
      <c r="WID302" s="224"/>
      <c r="WIE302" s="389"/>
      <c r="WIF302" s="389"/>
      <c r="WIG302" s="333"/>
      <c r="WIH302" s="334"/>
      <c r="WII302" s="389"/>
      <c r="WIJ302" s="224"/>
      <c r="WIK302" s="224"/>
      <c r="WIL302" s="335"/>
      <c r="WIM302" s="335"/>
      <c r="WIN302" s="224"/>
      <c r="WIO302" s="389"/>
      <c r="WIP302" s="389"/>
      <c r="WIQ302" s="333"/>
      <c r="WIR302" s="334"/>
      <c r="WIS302" s="389"/>
      <c r="WIT302" s="224"/>
      <c r="WIU302" s="224"/>
      <c r="WIV302" s="335"/>
      <c r="WIW302" s="335"/>
      <c r="WIX302" s="224"/>
      <c r="WIY302" s="389"/>
      <c r="WIZ302" s="389"/>
      <c r="WJA302" s="333"/>
      <c r="WJB302" s="334"/>
      <c r="WJC302" s="389"/>
      <c r="WJD302" s="224"/>
      <c r="WJE302" s="224"/>
      <c r="WJF302" s="335"/>
      <c r="WJG302" s="335"/>
      <c r="WJH302" s="224"/>
      <c r="WJI302" s="389"/>
      <c r="WJJ302" s="389"/>
      <c r="WJK302" s="333"/>
      <c r="WJL302" s="334"/>
      <c r="WJM302" s="389"/>
      <c r="WJN302" s="224"/>
      <c r="WJO302" s="224"/>
      <c r="WJP302" s="335"/>
      <c r="WJQ302" s="335"/>
      <c r="WJR302" s="224"/>
      <c r="WJS302" s="389"/>
      <c r="WJT302" s="389"/>
      <c r="WJU302" s="333"/>
      <c r="WJV302" s="334"/>
      <c r="WJW302" s="389"/>
      <c r="WJX302" s="224"/>
      <c r="WJY302" s="224"/>
      <c r="WJZ302" s="335"/>
      <c r="WKA302" s="335"/>
      <c r="WKB302" s="224"/>
      <c r="WKC302" s="389"/>
      <c r="WKD302" s="389"/>
      <c r="WKE302" s="333"/>
      <c r="WKF302" s="334"/>
      <c r="WKG302" s="389"/>
      <c r="WKH302" s="224"/>
      <c r="WKI302" s="224"/>
      <c r="WKJ302" s="335"/>
      <c r="WKK302" s="335"/>
      <c r="WKL302" s="224"/>
      <c r="WKM302" s="389"/>
      <c r="WKN302" s="389"/>
      <c r="WKO302" s="333"/>
      <c r="WKP302" s="334"/>
      <c r="WKQ302" s="389"/>
      <c r="WKR302" s="224"/>
      <c r="WKS302" s="224"/>
      <c r="WKT302" s="335"/>
      <c r="WKU302" s="335"/>
      <c r="WKV302" s="224"/>
      <c r="WKW302" s="389"/>
      <c r="WKX302" s="389"/>
      <c r="WKY302" s="333"/>
      <c r="WKZ302" s="334"/>
      <c r="WLA302" s="389"/>
      <c r="WLB302" s="224"/>
      <c r="WLC302" s="224"/>
      <c r="WLD302" s="335"/>
      <c r="WLE302" s="335"/>
      <c r="WLF302" s="224"/>
      <c r="WLG302" s="389"/>
      <c r="WLH302" s="389"/>
      <c r="WLI302" s="333"/>
      <c r="WLJ302" s="334"/>
      <c r="WLK302" s="389"/>
      <c r="WLL302" s="224"/>
      <c r="WLM302" s="224"/>
      <c r="WLN302" s="335"/>
      <c r="WLO302" s="335"/>
      <c r="WLP302" s="224"/>
      <c r="WLQ302" s="389"/>
      <c r="WLR302" s="389"/>
      <c r="WLS302" s="333"/>
      <c r="WLT302" s="334"/>
      <c r="WLU302" s="389"/>
      <c r="WLV302" s="224"/>
      <c r="WLW302" s="224"/>
      <c r="WLX302" s="335"/>
      <c r="WLY302" s="335"/>
      <c r="WLZ302" s="224"/>
      <c r="WMA302" s="389"/>
      <c r="WMB302" s="389"/>
      <c r="WMC302" s="333"/>
      <c r="WMD302" s="334"/>
      <c r="WME302" s="389"/>
      <c r="WMF302" s="224"/>
      <c r="WMG302" s="224"/>
      <c r="WMH302" s="335"/>
      <c r="WMI302" s="335"/>
      <c r="WMJ302" s="224"/>
      <c r="WMK302" s="389"/>
      <c r="WML302" s="389"/>
      <c r="WMM302" s="333"/>
      <c r="WMN302" s="334"/>
      <c r="WMO302" s="389"/>
      <c r="WMP302" s="224"/>
      <c r="WMQ302" s="224"/>
      <c r="WMR302" s="335"/>
      <c r="WMS302" s="335"/>
      <c r="WMT302" s="224"/>
      <c r="WMU302" s="389"/>
      <c r="WMV302" s="389"/>
      <c r="WMW302" s="333"/>
      <c r="WMX302" s="334"/>
      <c r="WMY302" s="389"/>
      <c r="WMZ302" s="224"/>
      <c r="WNA302" s="224"/>
      <c r="WNB302" s="335"/>
      <c r="WNC302" s="335"/>
      <c r="WND302" s="224"/>
      <c r="WNE302" s="389"/>
      <c r="WNF302" s="389"/>
      <c r="WNG302" s="333"/>
      <c r="WNH302" s="334"/>
      <c r="WNI302" s="389"/>
      <c r="WNJ302" s="224"/>
      <c r="WNK302" s="224"/>
      <c r="WNL302" s="335"/>
      <c r="WNM302" s="335"/>
      <c r="WNN302" s="224"/>
      <c r="WNO302" s="389"/>
      <c r="WNP302" s="389"/>
      <c r="WNQ302" s="333"/>
      <c r="WNR302" s="334"/>
      <c r="WNS302" s="389"/>
      <c r="WNT302" s="224"/>
      <c r="WNU302" s="224"/>
      <c r="WNV302" s="335"/>
      <c r="WNW302" s="335"/>
      <c r="WNX302" s="224"/>
      <c r="WNY302" s="389"/>
      <c r="WNZ302" s="389"/>
      <c r="WOA302" s="333"/>
      <c r="WOB302" s="334"/>
      <c r="WOC302" s="389"/>
      <c r="WOD302" s="224"/>
      <c r="WOE302" s="224"/>
      <c r="WOF302" s="335"/>
      <c r="WOG302" s="335"/>
      <c r="WOH302" s="224"/>
      <c r="WOI302" s="389"/>
      <c r="WOJ302" s="389"/>
      <c r="WOK302" s="333"/>
      <c r="WOL302" s="334"/>
      <c r="WOM302" s="389"/>
      <c r="WON302" s="224"/>
      <c r="WOO302" s="224"/>
      <c r="WOP302" s="335"/>
      <c r="WOQ302" s="335"/>
      <c r="WOR302" s="224"/>
      <c r="WOS302" s="389"/>
      <c r="WOT302" s="389"/>
      <c r="WOU302" s="333"/>
      <c r="WOV302" s="334"/>
      <c r="WOW302" s="389"/>
      <c r="WOX302" s="224"/>
      <c r="WOY302" s="224"/>
      <c r="WOZ302" s="335"/>
      <c r="WPA302" s="335"/>
      <c r="WPB302" s="224"/>
      <c r="WPC302" s="389"/>
      <c r="WPD302" s="389"/>
      <c r="WPE302" s="333"/>
      <c r="WPF302" s="334"/>
      <c r="WPG302" s="389"/>
      <c r="WPH302" s="224"/>
      <c r="WPI302" s="224"/>
      <c r="WPJ302" s="335"/>
      <c r="WPK302" s="335"/>
      <c r="WPL302" s="224"/>
      <c r="WPM302" s="389"/>
      <c r="WPN302" s="389"/>
      <c r="WPO302" s="333"/>
      <c r="WPP302" s="334"/>
      <c r="WPQ302" s="389"/>
      <c r="WPR302" s="224"/>
      <c r="WPS302" s="224"/>
      <c r="WPT302" s="335"/>
      <c r="WPU302" s="335"/>
      <c r="WPV302" s="224"/>
      <c r="WPW302" s="389"/>
      <c r="WPX302" s="389"/>
      <c r="WPY302" s="333"/>
      <c r="WPZ302" s="334"/>
      <c r="WQA302" s="389"/>
      <c r="WQB302" s="224"/>
      <c r="WQC302" s="224"/>
      <c r="WQD302" s="335"/>
      <c r="WQE302" s="335"/>
      <c r="WQF302" s="224"/>
      <c r="WQG302" s="389"/>
      <c r="WQH302" s="389"/>
      <c r="WQI302" s="333"/>
      <c r="WQJ302" s="334"/>
      <c r="WQK302" s="389"/>
      <c r="WQL302" s="224"/>
      <c r="WQM302" s="224"/>
      <c r="WQN302" s="335"/>
      <c r="WQO302" s="335"/>
      <c r="WQP302" s="224"/>
      <c r="WQQ302" s="389"/>
      <c r="WQR302" s="389"/>
      <c r="WQS302" s="333"/>
      <c r="WQT302" s="334"/>
      <c r="WQU302" s="389"/>
      <c r="WQV302" s="224"/>
      <c r="WQW302" s="224"/>
      <c r="WQX302" s="335"/>
      <c r="WQY302" s="335"/>
      <c r="WQZ302" s="224"/>
      <c r="WRA302" s="389"/>
      <c r="WRB302" s="389"/>
      <c r="WRC302" s="333"/>
      <c r="WRD302" s="334"/>
      <c r="WRE302" s="389"/>
      <c r="WRF302" s="224"/>
      <c r="WRG302" s="224"/>
      <c r="WRH302" s="335"/>
      <c r="WRI302" s="335"/>
      <c r="WRJ302" s="224"/>
      <c r="WRK302" s="389"/>
      <c r="WRL302" s="389"/>
      <c r="WRM302" s="333"/>
      <c r="WRN302" s="334"/>
      <c r="WRO302" s="389"/>
      <c r="WRP302" s="224"/>
      <c r="WRQ302" s="224"/>
      <c r="WRR302" s="335"/>
      <c r="WRS302" s="335"/>
      <c r="WRT302" s="224"/>
      <c r="WRU302" s="389"/>
      <c r="WRV302" s="389"/>
      <c r="WRW302" s="333"/>
      <c r="WRX302" s="334"/>
      <c r="WRY302" s="389"/>
      <c r="WRZ302" s="224"/>
      <c r="WSA302" s="224"/>
      <c r="WSB302" s="335"/>
      <c r="WSC302" s="335"/>
      <c r="WSD302" s="224"/>
      <c r="WSE302" s="389"/>
      <c r="WSF302" s="389"/>
      <c r="WSG302" s="333"/>
      <c r="WSH302" s="334"/>
      <c r="WSI302" s="389"/>
      <c r="WSJ302" s="224"/>
      <c r="WSK302" s="224"/>
      <c r="WSL302" s="335"/>
      <c r="WSM302" s="335"/>
      <c r="WSN302" s="224"/>
      <c r="WSO302" s="389"/>
      <c r="WSP302" s="389"/>
      <c r="WSQ302" s="333"/>
      <c r="WSR302" s="334"/>
      <c r="WSS302" s="389"/>
      <c r="WST302" s="224"/>
      <c r="WSU302" s="224"/>
      <c r="WSV302" s="335"/>
      <c r="WSW302" s="335"/>
      <c r="WSX302" s="224"/>
      <c r="WSY302" s="389"/>
      <c r="WSZ302" s="389"/>
      <c r="WTA302" s="333"/>
      <c r="WTB302" s="334"/>
      <c r="WTC302" s="389"/>
      <c r="WTD302" s="224"/>
      <c r="WTE302" s="224"/>
      <c r="WTF302" s="335"/>
      <c r="WTG302" s="335"/>
      <c r="WTH302" s="224"/>
      <c r="WTI302" s="389"/>
      <c r="WTJ302" s="389"/>
      <c r="WTK302" s="333"/>
      <c r="WTL302" s="334"/>
      <c r="WTM302" s="389"/>
      <c r="WTN302" s="224"/>
      <c r="WTO302" s="224"/>
      <c r="WTP302" s="335"/>
      <c r="WTQ302" s="335"/>
      <c r="WTR302" s="224"/>
      <c r="WTS302" s="389"/>
      <c r="WTT302" s="389"/>
      <c r="WTU302" s="333"/>
      <c r="WTV302" s="334"/>
      <c r="WTW302" s="389"/>
      <c r="WTX302" s="224"/>
      <c r="WTY302" s="224"/>
      <c r="WTZ302" s="335"/>
      <c r="WUA302" s="335"/>
      <c r="WUB302" s="224"/>
      <c r="WUC302" s="389"/>
      <c r="WUD302" s="389"/>
      <c r="WUE302" s="333"/>
      <c r="WUF302" s="334"/>
      <c r="WUG302" s="389"/>
      <c r="WUH302" s="224"/>
      <c r="WUI302" s="224"/>
      <c r="WUJ302" s="335"/>
      <c r="WUK302" s="335"/>
      <c r="WUL302" s="224"/>
      <c r="WUM302" s="389"/>
      <c r="WUN302" s="389"/>
      <c r="WUO302" s="333"/>
      <c r="WUP302" s="334"/>
      <c r="WUQ302" s="389"/>
      <c r="WUR302" s="224"/>
      <c r="WUS302" s="224"/>
      <c r="WUT302" s="335"/>
      <c r="WUU302" s="335"/>
      <c r="WUV302" s="224"/>
      <c r="WUW302" s="389"/>
      <c r="WUX302" s="389"/>
      <c r="WUY302" s="333"/>
      <c r="WUZ302" s="334"/>
      <c r="WVA302" s="389"/>
      <c r="WVB302" s="224"/>
      <c r="WVC302" s="224"/>
      <c r="WVD302" s="335"/>
      <c r="WVE302" s="335"/>
      <c r="WVF302" s="224"/>
      <c r="WVG302" s="389"/>
      <c r="WVH302" s="389"/>
      <c r="WVI302" s="333"/>
      <c r="WVJ302" s="334"/>
      <c r="WVK302" s="389"/>
      <c r="WVL302" s="224"/>
      <c r="WVM302" s="224"/>
      <c r="WVN302" s="335"/>
      <c r="WVO302" s="335"/>
      <c r="WVP302" s="224"/>
      <c r="WVQ302" s="389"/>
      <c r="WVR302" s="389"/>
      <c r="WVS302" s="333"/>
      <c r="WVT302" s="334"/>
      <c r="WVU302" s="389"/>
      <c r="WVV302" s="224"/>
      <c r="WVW302" s="224"/>
      <c r="WVX302" s="335"/>
      <c r="WVY302" s="335"/>
      <c r="WVZ302" s="224"/>
      <c r="WWA302" s="389"/>
      <c r="WWB302" s="389"/>
      <c r="WWC302" s="333"/>
      <c r="WWD302" s="334"/>
      <c r="WWE302" s="389"/>
      <c r="WWF302" s="224"/>
      <c r="WWG302" s="224"/>
      <c r="WWH302" s="335"/>
      <c r="WWI302" s="335"/>
      <c r="WWJ302" s="224"/>
      <c r="WWK302" s="389"/>
      <c r="WWL302" s="389"/>
      <c r="WWM302" s="333"/>
      <c r="WWN302" s="334"/>
      <c r="WWO302" s="389"/>
      <c r="WWP302" s="224"/>
      <c r="WWQ302" s="224"/>
      <c r="WWR302" s="335"/>
      <c r="WWS302" s="335"/>
      <c r="WWT302" s="224"/>
      <c r="WWU302" s="389"/>
      <c r="WWV302" s="389"/>
      <c r="WWW302" s="333"/>
      <c r="WWX302" s="334"/>
      <c r="WWY302" s="389"/>
      <c r="WWZ302" s="224"/>
      <c r="WXA302" s="224"/>
      <c r="WXB302" s="335"/>
      <c r="WXC302" s="335"/>
      <c r="WXD302" s="224"/>
      <c r="WXE302" s="389"/>
      <c r="WXF302" s="389"/>
      <c r="WXG302" s="333"/>
      <c r="WXH302" s="334"/>
      <c r="WXI302" s="389"/>
      <c r="WXJ302" s="224"/>
      <c r="WXK302" s="224"/>
      <c r="WXL302" s="335"/>
      <c r="WXM302" s="335"/>
      <c r="WXN302" s="224"/>
      <c r="WXO302" s="389"/>
      <c r="WXP302" s="389"/>
      <c r="WXQ302" s="333"/>
      <c r="WXR302" s="334"/>
      <c r="WXS302" s="389"/>
      <c r="WXT302" s="224"/>
      <c r="WXU302" s="224"/>
      <c r="WXV302" s="335"/>
      <c r="WXW302" s="335"/>
      <c r="WXX302" s="224"/>
      <c r="WXY302" s="389"/>
      <c r="WXZ302" s="389"/>
      <c r="WYA302" s="333"/>
      <c r="WYB302" s="334"/>
      <c r="WYC302" s="389"/>
      <c r="WYD302" s="224"/>
      <c r="WYE302" s="224"/>
      <c r="WYF302" s="335"/>
      <c r="WYG302" s="335"/>
      <c r="WYH302" s="224"/>
      <c r="WYI302" s="389"/>
      <c r="WYJ302" s="389"/>
      <c r="WYK302" s="333"/>
      <c r="WYL302" s="334"/>
      <c r="WYM302" s="389"/>
      <c r="WYN302" s="224"/>
      <c r="WYO302" s="224"/>
      <c r="WYP302" s="335"/>
      <c r="WYQ302" s="335"/>
      <c r="WYR302" s="224"/>
      <c r="WYS302" s="389"/>
      <c r="WYT302" s="389"/>
      <c r="WYU302" s="333"/>
      <c r="WYV302" s="334"/>
      <c r="WYW302" s="389"/>
      <c r="WYX302" s="224"/>
      <c r="WYY302" s="224"/>
      <c r="WYZ302" s="335"/>
      <c r="WZA302" s="335"/>
      <c r="WZB302" s="224"/>
      <c r="WZC302" s="389"/>
      <c r="WZD302" s="389"/>
      <c r="WZE302" s="333"/>
      <c r="WZF302" s="334"/>
      <c r="WZG302" s="389"/>
      <c r="WZH302" s="224"/>
      <c r="WZI302" s="224"/>
      <c r="WZJ302" s="335"/>
      <c r="WZK302" s="335"/>
      <c r="WZL302" s="224"/>
      <c r="WZM302" s="389"/>
      <c r="WZN302" s="389"/>
      <c r="WZO302" s="333"/>
      <c r="WZP302" s="334"/>
      <c r="WZQ302" s="389"/>
      <c r="WZR302" s="224"/>
      <c r="WZS302" s="224"/>
      <c r="WZT302" s="335"/>
      <c r="WZU302" s="335"/>
      <c r="WZV302" s="224"/>
      <c r="WZW302" s="389"/>
      <c r="WZX302" s="389"/>
      <c r="WZY302" s="333"/>
      <c r="WZZ302" s="334"/>
      <c r="XAA302" s="389"/>
      <c r="XAB302" s="224"/>
      <c r="XAC302" s="224"/>
      <c r="XAD302" s="335"/>
      <c r="XAE302" s="335"/>
      <c r="XAF302" s="224"/>
      <c r="XAG302" s="389"/>
      <c r="XAH302" s="389"/>
      <c r="XAI302" s="333"/>
      <c r="XAJ302" s="334"/>
      <c r="XAK302" s="389"/>
      <c r="XAL302" s="224"/>
      <c r="XAM302" s="224"/>
      <c r="XAN302" s="335"/>
      <c r="XAO302" s="335"/>
      <c r="XAP302" s="224"/>
      <c r="XAQ302" s="389"/>
      <c r="XAR302" s="389"/>
      <c r="XAS302" s="333"/>
      <c r="XAT302" s="334"/>
      <c r="XAU302" s="389"/>
      <c r="XAV302" s="224"/>
      <c r="XAW302" s="224"/>
      <c r="XAX302" s="335"/>
      <c r="XAY302" s="335"/>
      <c r="XAZ302" s="224"/>
      <c r="XBA302" s="389"/>
      <c r="XBB302" s="389"/>
      <c r="XBC302" s="333"/>
      <c r="XBD302" s="334"/>
      <c r="XBE302" s="389"/>
      <c r="XBF302" s="224"/>
      <c r="XBG302" s="224"/>
      <c r="XBH302" s="335"/>
      <c r="XBI302" s="335"/>
      <c r="XBJ302" s="224"/>
      <c r="XBK302" s="389"/>
      <c r="XBL302" s="389"/>
      <c r="XBM302" s="333"/>
      <c r="XBN302" s="334"/>
      <c r="XBO302" s="389"/>
      <c r="XBP302" s="224"/>
      <c r="XBQ302" s="224"/>
      <c r="XBR302" s="335"/>
      <c r="XBS302" s="335"/>
      <c r="XBT302" s="224"/>
      <c r="XBU302" s="389"/>
      <c r="XBV302" s="389"/>
      <c r="XBW302" s="333"/>
      <c r="XBX302" s="334"/>
      <c r="XBY302" s="389"/>
      <c r="XBZ302" s="224"/>
      <c r="XCA302" s="224"/>
      <c r="XCB302" s="335"/>
      <c r="XCC302" s="335"/>
      <c r="XCD302" s="224"/>
      <c r="XCE302" s="389"/>
      <c r="XCF302" s="389"/>
      <c r="XCG302" s="333"/>
      <c r="XCH302" s="334"/>
      <c r="XCI302" s="389"/>
      <c r="XCJ302" s="224"/>
      <c r="XCK302" s="224"/>
      <c r="XCL302" s="335"/>
      <c r="XCM302" s="335"/>
      <c r="XCN302" s="224"/>
      <c r="XCO302" s="389"/>
      <c r="XCP302" s="389"/>
      <c r="XCQ302" s="333"/>
      <c r="XCR302" s="334"/>
      <c r="XCS302" s="389"/>
      <c r="XCT302" s="224"/>
      <c r="XCU302" s="224"/>
      <c r="XCV302" s="335"/>
      <c r="XCW302" s="335"/>
      <c r="XCX302" s="224"/>
      <c r="XCY302" s="389"/>
      <c r="XCZ302" s="389"/>
      <c r="XDA302" s="333"/>
      <c r="XDB302" s="334"/>
      <c r="XDC302" s="389"/>
      <c r="XDD302" s="224"/>
      <c r="XDE302" s="224"/>
      <c r="XDF302" s="335"/>
      <c r="XDG302" s="335"/>
      <c r="XDH302" s="224"/>
      <c r="XDI302" s="389"/>
      <c r="XDJ302" s="389"/>
      <c r="XDK302" s="333"/>
      <c r="XDL302" s="334"/>
      <c r="XDM302" s="389"/>
      <c r="XDN302" s="224"/>
      <c r="XDO302" s="224"/>
      <c r="XDP302" s="335"/>
      <c r="XDQ302" s="335"/>
      <c r="XDR302" s="224"/>
      <c r="XDS302" s="389"/>
      <c r="XDT302" s="389"/>
      <c r="XDU302" s="333"/>
      <c r="XDV302" s="334"/>
      <c r="XDW302" s="389"/>
      <c r="XDX302" s="224"/>
      <c r="XDY302" s="224"/>
      <c r="XDZ302" s="335"/>
      <c r="XEA302" s="335"/>
      <c r="XEB302" s="224"/>
      <c r="XEC302" s="389"/>
      <c r="XED302" s="389"/>
      <c r="XEE302" s="333"/>
      <c r="XEF302" s="334"/>
      <c r="XEG302" s="389"/>
      <c r="XEH302" s="224"/>
      <c r="XEI302" s="224"/>
      <c r="XEJ302" s="335"/>
      <c r="XEK302" s="335"/>
      <c r="XEL302" s="224"/>
      <c r="XEM302" s="389"/>
      <c r="XEN302" s="389"/>
      <c r="XEO302" s="333"/>
      <c r="XEP302" s="334"/>
    </row>
    <row r="303" spans="1:16370" s="322" customFormat="1" ht="15.75" customHeight="1">
      <c r="A303" s="75"/>
      <c r="B303" s="75"/>
      <c r="C303" s="93" t="s">
        <v>82</v>
      </c>
      <c r="D303" s="103" t="s">
        <v>291</v>
      </c>
      <c r="E303" s="75"/>
      <c r="F303" s="328"/>
      <c r="G303" s="328"/>
      <c r="H303" s="315"/>
      <c r="I303" s="77"/>
      <c r="J303" s="328"/>
    </row>
    <row r="304" spans="1:16370" s="322" customFormat="1" ht="29.25" customHeight="1">
      <c r="A304" s="313">
        <v>72935</v>
      </c>
      <c r="B304" s="313" t="s">
        <v>16</v>
      </c>
      <c r="C304" s="313" t="s">
        <v>2163</v>
      </c>
      <c r="D304" s="314" t="s">
        <v>2674</v>
      </c>
      <c r="E304" s="313" t="s">
        <v>492</v>
      </c>
      <c r="F304" s="560">
        <v>20.6</v>
      </c>
      <c r="G304" s="316">
        <f t="shared" ref="G304:G310" si="87">$J$4</f>
        <v>0.24940000000000001</v>
      </c>
      <c r="H304" s="315"/>
      <c r="I304" s="536">
        <f t="shared" si="85"/>
        <v>0</v>
      </c>
      <c r="J304" s="315">
        <f t="shared" ref="J304:J332" si="88">F304*I304</f>
        <v>0</v>
      </c>
    </row>
    <row r="305" spans="1:10" s="322" customFormat="1" ht="29.25" customHeight="1">
      <c r="A305" s="313">
        <v>72934</v>
      </c>
      <c r="B305" s="313" t="s">
        <v>16</v>
      </c>
      <c r="C305" s="313" t="s">
        <v>2165</v>
      </c>
      <c r="D305" s="314" t="s">
        <v>2675</v>
      </c>
      <c r="E305" s="313" t="s">
        <v>492</v>
      </c>
      <c r="F305" s="560">
        <v>101.3</v>
      </c>
      <c r="G305" s="316">
        <f t="shared" si="87"/>
        <v>0.24940000000000001</v>
      </c>
      <c r="H305" s="315"/>
      <c r="I305" s="536">
        <f t="shared" si="85"/>
        <v>0</v>
      </c>
      <c r="J305" s="315">
        <f t="shared" si="88"/>
        <v>0</v>
      </c>
    </row>
    <row r="306" spans="1:10" s="322" customFormat="1" ht="18.75" customHeight="1">
      <c r="A306" s="313" t="s">
        <v>716</v>
      </c>
      <c r="B306" s="313" t="s">
        <v>20</v>
      </c>
      <c r="C306" s="313" t="s">
        <v>2166</v>
      </c>
      <c r="D306" s="314" t="s">
        <v>717</v>
      </c>
      <c r="E306" s="313" t="s">
        <v>492</v>
      </c>
      <c r="F306" s="560">
        <v>30.4</v>
      </c>
      <c r="G306" s="316">
        <f t="shared" si="87"/>
        <v>0.24940000000000001</v>
      </c>
      <c r="H306" s="315"/>
      <c r="I306" s="536">
        <f t="shared" si="85"/>
        <v>0</v>
      </c>
      <c r="J306" s="315">
        <f t="shared" si="88"/>
        <v>0</v>
      </c>
    </row>
    <row r="307" spans="1:10" s="322" customFormat="1" ht="18.75" customHeight="1">
      <c r="A307" s="313">
        <v>72316</v>
      </c>
      <c r="B307" s="313" t="s">
        <v>16</v>
      </c>
      <c r="C307" s="313" t="s">
        <v>2167</v>
      </c>
      <c r="D307" s="314" t="s">
        <v>719</v>
      </c>
      <c r="E307" s="313" t="s">
        <v>492</v>
      </c>
      <c r="F307" s="560">
        <v>16.5</v>
      </c>
      <c r="G307" s="316">
        <f t="shared" si="87"/>
        <v>0.24940000000000001</v>
      </c>
      <c r="H307" s="315"/>
      <c r="I307" s="536">
        <f t="shared" si="85"/>
        <v>0</v>
      </c>
      <c r="J307" s="315">
        <f t="shared" si="88"/>
        <v>0</v>
      </c>
    </row>
    <row r="308" spans="1:10" s="322" customFormat="1" ht="18.75" customHeight="1">
      <c r="A308" s="313">
        <v>55868</v>
      </c>
      <c r="B308" s="313" t="s">
        <v>16</v>
      </c>
      <c r="C308" s="313" t="s">
        <v>2164</v>
      </c>
      <c r="D308" s="314" t="s">
        <v>721</v>
      </c>
      <c r="E308" s="313" t="s">
        <v>492</v>
      </c>
      <c r="F308" s="560">
        <v>18.2</v>
      </c>
      <c r="G308" s="316">
        <f t="shared" si="87"/>
        <v>0.24940000000000001</v>
      </c>
      <c r="H308" s="315"/>
      <c r="I308" s="536">
        <f t="shared" si="85"/>
        <v>0</v>
      </c>
      <c r="J308" s="315">
        <f t="shared" si="88"/>
        <v>0</v>
      </c>
    </row>
    <row r="309" spans="1:10" s="322" customFormat="1" ht="18.75" customHeight="1">
      <c r="A309" s="313">
        <v>394</v>
      </c>
      <c r="B309" s="318" t="s">
        <v>16</v>
      </c>
      <c r="C309" s="313" t="s">
        <v>2168</v>
      </c>
      <c r="D309" s="375" t="s">
        <v>722</v>
      </c>
      <c r="E309" s="313" t="s">
        <v>486</v>
      </c>
      <c r="F309" s="560">
        <v>153</v>
      </c>
      <c r="G309" s="316">
        <f t="shared" si="87"/>
        <v>0.24940000000000001</v>
      </c>
      <c r="H309" s="315"/>
      <c r="I309" s="536">
        <f t="shared" si="85"/>
        <v>0</v>
      </c>
      <c r="J309" s="315">
        <f t="shared" si="88"/>
        <v>0</v>
      </c>
    </row>
    <row r="310" spans="1:10" s="322" customFormat="1" ht="18.75" customHeight="1">
      <c r="A310" s="313">
        <v>394</v>
      </c>
      <c r="B310" s="318" t="s">
        <v>16</v>
      </c>
      <c r="C310" s="313" t="s">
        <v>2169</v>
      </c>
      <c r="D310" s="375" t="s">
        <v>723</v>
      </c>
      <c r="E310" s="313" t="s">
        <v>486</v>
      </c>
      <c r="F310" s="560">
        <v>3</v>
      </c>
      <c r="G310" s="316">
        <f t="shared" si="87"/>
        <v>0.24940000000000001</v>
      </c>
      <c r="H310" s="315"/>
      <c r="I310" s="536">
        <f t="shared" si="85"/>
        <v>0</v>
      </c>
      <c r="J310" s="315">
        <f t="shared" si="88"/>
        <v>0</v>
      </c>
    </row>
    <row r="311" spans="1:10" s="322" customFormat="1" ht="18.75" customHeight="1">
      <c r="A311" s="313">
        <v>395</v>
      </c>
      <c r="B311" s="318" t="s">
        <v>16</v>
      </c>
      <c r="C311" s="313" t="s">
        <v>2170</v>
      </c>
      <c r="D311" s="375" t="s">
        <v>724</v>
      </c>
      <c r="E311" s="313" t="s">
        <v>486</v>
      </c>
      <c r="F311" s="560">
        <v>3</v>
      </c>
      <c r="G311" s="316">
        <f t="shared" ref="G311:G332" si="89">$J$5</f>
        <v>0.1278</v>
      </c>
      <c r="H311" s="315"/>
      <c r="I311" s="536">
        <f t="shared" si="85"/>
        <v>0</v>
      </c>
      <c r="J311" s="315">
        <f t="shared" si="88"/>
        <v>0</v>
      </c>
    </row>
    <row r="312" spans="1:10" s="322" customFormat="1" ht="18.75" customHeight="1">
      <c r="A312" s="313">
        <v>397</v>
      </c>
      <c r="B312" s="318" t="s">
        <v>16</v>
      </c>
      <c r="C312" s="313" t="s">
        <v>2171</v>
      </c>
      <c r="D312" s="375" t="s">
        <v>726</v>
      </c>
      <c r="E312" s="313" t="s">
        <v>486</v>
      </c>
      <c r="F312" s="560">
        <v>11</v>
      </c>
      <c r="G312" s="316">
        <f t="shared" si="89"/>
        <v>0.1278</v>
      </c>
      <c r="H312" s="315"/>
      <c r="I312" s="536">
        <f t="shared" si="85"/>
        <v>0</v>
      </c>
      <c r="J312" s="315">
        <f t="shared" si="88"/>
        <v>0</v>
      </c>
    </row>
    <row r="313" spans="1:10" s="322" customFormat="1" ht="18.75" customHeight="1">
      <c r="A313" s="313">
        <v>400</v>
      </c>
      <c r="B313" s="318" t="s">
        <v>16</v>
      </c>
      <c r="C313" s="313" t="s">
        <v>2172</v>
      </c>
      <c r="D313" s="375" t="s">
        <v>728</v>
      </c>
      <c r="E313" s="313" t="s">
        <v>486</v>
      </c>
      <c r="F313" s="560">
        <v>1230</v>
      </c>
      <c r="G313" s="316">
        <f t="shared" si="89"/>
        <v>0.1278</v>
      </c>
      <c r="H313" s="315"/>
      <c r="I313" s="536">
        <f t="shared" si="85"/>
        <v>0</v>
      </c>
      <c r="J313" s="315">
        <f t="shared" si="88"/>
        <v>0</v>
      </c>
    </row>
    <row r="314" spans="1:10" s="322" customFormat="1" ht="18.75" customHeight="1">
      <c r="A314" s="313">
        <v>399</v>
      </c>
      <c r="B314" s="318" t="s">
        <v>16</v>
      </c>
      <c r="C314" s="313" t="s">
        <v>2173</v>
      </c>
      <c r="D314" s="375" t="s">
        <v>730</v>
      </c>
      <c r="E314" s="313" t="s">
        <v>486</v>
      </c>
      <c r="F314" s="560">
        <v>6</v>
      </c>
      <c r="G314" s="316">
        <f t="shared" si="89"/>
        <v>0.1278</v>
      </c>
      <c r="H314" s="315"/>
      <c r="I314" s="536">
        <f t="shared" si="85"/>
        <v>0</v>
      </c>
      <c r="J314" s="315">
        <f t="shared" si="88"/>
        <v>0</v>
      </c>
    </row>
    <row r="315" spans="1:10" s="322" customFormat="1" ht="18.75" customHeight="1">
      <c r="A315" s="313" t="s">
        <v>731</v>
      </c>
      <c r="B315" s="318" t="s">
        <v>16</v>
      </c>
      <c r="C315" s="313" t="s">
        <v>2174</v>
      </c>
      <c r="D315" s="375" t="s">
        <v>733</v>
      </c>
      <c r="E315" s="313" t="s">
        <v>492</v>
      </c>
      <c r="F315" s="560">
        <v>166.2</v>
      </c>
      <c r="G315" s="316">
        <f t="shared" si="89"/>
        <v>0.1278</v>
      </c>
      <c r="H315" s="315"/>
      <c r="I315" s="536">
        <f t="shared" si="85"/>
        <v>0</v>
      </c>
      <c r="J315" s="315">
        <f t="shared" si="88"/>
        <v>0</v>
      </c>
    </row>
    <row r="316" spans="1:10" s="322" customFormat="1" ht="18.75" customHeight="1">
      <c r="A316" s="313">
        <v>83407</v>
      </c>
      <c r="B316" s="318" t="s">
        <v>16</v>
      </c>
      <c r="C316" s="313" t="s">
        <v>2175</v>
      </c>
      <c r="D316" s="375" t="s">
        <v>735</v>
      </c>
      <c r="E316" s="313" t="s">
        <v>492</v>
      </c>
      <c r="F316" s="560">
        <v>3.5</v>
      </c>
      <c r="G316" s="316">
        <f t="shared" si="89"/>
        <v>0.1278</v>
      </c>
      <c r="H316" s="315"/>
      <c r="I316" s="536">
        <f t="shared" si="85"/>
        <v>0</v>
      </c>
      <c r="J316" s="315">
        <f t="shared" si="88"/>
        <v>0</v>
      </c>
    </row>
    <row r="317" spans="1:10" s="322" customFormat="1" ht="18.75" customHeight="1">
      <c r="A317" s="313">
        <v>83407</v>
      </c>
      <c r="B317" s="318" t="s">
        <v>16</v>
      </c>
      <c r="C317" s="313" t="s">
        <v>2176</v>
      </c>
      <c r="D317" s="375" t="s">
        <v>737</v>
      </c>
      <c r="E317" s="313" t="s">
        <v>492</v>
      </c>
      <c r="F317" s="560">
        <v>5</v>
      </c>
      <c r="G317" s="316">
        <f t="shared" si="89"/>
        <v>0.1278</v>
      </c>
      <c r="H317" s="315"/>
      <c r="I317" s="536">
        <f t="shared" si="85"/>
        <v>0</v>
      </c>
      <c r="J317" s="315">
        <f t="shared" si="88"/>
        <v>0</v>
      </c>
    </row>
    <row r="318" spans="1:10" s="322" customFormat="1" ht="18.75" customHeight="1">
      <c r="A318" s="313">
        <v>83408</v>
      </c>
      <c r="B318" s="318" t="s">
        <v>16</v>
      </c>
      <c r="C318" s="313" t="s">
        <v>2177</v>
      </c>
      <c r="D318" s="375" t="s">
        <v>739</v>
      </c>
      <c r="E318" s="313" t="s">
        <v>492</v>
      </c>
      <c r="F318" s="560">
        <v>11.7</v>
      </c>
      <c r="G318" s="316">
        <f t="shared" si="89"/>
        <v>0.1278</v>
      </c>
      <c r="H318" s="315"/>
      <c r="I318" s="536">
        <f t="shared" si="85"/>
        <v>0</v>
      </c>
      <c r="J318" s="315">
        <f t="shared" si="88"/>
        <v>0</v>
      </c>
    </row>
    <row r="319" spans="1:10" s="322" customFormat="1" ht="18.75" customHeight="1">
      <c r="A319" s="313">
        <v>73613</v>
      </c>
      <c r="B319" s="318" t="s">
        <v>16</v>
      </c>
      <c r="C319" s="313" t="s">
        <v>2178</v>
      </c>
      <c r="D319" s="375" t="s">
        <v>741</v>
      </c>
      <c r="E319" s="313" t="s">
        <v>492</v>
      </c>
      <c r="F319" s="560">
        <v>1404.18</v>
      </c>
      <c r="G319" s="316">
        <f t="shared" si="89"/>
        <v>0.1278</v>
      </c>
      <c r="H319" s="315"/>
      <c r="I319" s="536">
        <f t="shared" si="85"/>
        <v>0</v>
      </c>
      <c r="J319" s="315">
        <f t="shared" si="88"/>
        <v>0</v>
      </c>
    </row>
    <row r="320" spans="1:10" s="322" customFormat="1" ht="18.75" customHeight="1">
      <c r="A320" s="313">
        <v>55868</v>
      </c>
      <c r="B320" s="318" t="s">
        <v>16</v>
      </c>
      <c r="C320" s="313" t="s">
        <v>2179</v>
      </c>
      <c r="D320" s="375" t="s">
        <v>743</v>
      </c>
      <c r="E320" s="313" t="s">
        <v>492</v>
      </c>
      <c r="F320" s="560">
        <v>6.4</v>
      </c>
      <c r="G320" s="316">
        <f t="shared" si="89"/>
        <v>0.1278</v>
      </c>
      <c r="H320" s="315"/>
      <c r="I320" s="536">
        <f t="shared" si="85"/>
        <v>0</v>
      </c>
      <c r="J320" s="315">
        <f t="shared" si="88"/>
        <v>0</v>
      </c>
    </row>
    <row r="321" spans="1:16370" s="322" customFormat="1" ht="18.75" customHeight="1">
      <c r="A321" s="313">
        <v>11033</v>
      </c>
      <c r="B321" s="318" t="s">
        <v>16</v>
      </c>
      <c r="C321" s="313" t="s">
        <v>2180</v>
      </c>
      <c r="D321" s="375" t="s">
        <v>745</v>
      </c>
      <c r="E321" s="313" t="s">
        <v>486</v>
      </c>
      <c r="F321" s="560">
        <v>39</v>
      </c>
      <c r="G321" s="316">
        <f t="shared" si="89"/>
        <v>0.1278</v>
      </c>
      <c r="H321" s="315"/>
      <c r="I321" s="536">
        <f t="shared" si="85"/>
        <v>0</v>
      </c>
      <c r="J321" s="315">
        <f t="shared" si="88"/>
        <v>0</v>
      </c>
    </row>
    <row r="322" spans="1:16370" s="322" customFormat="1" ht="18.75" customHeight="1">
      <c r="A322" s="313">
        <v>11033</v>
      </c>
      <c r="B322" s="318" t="s">
        <v>16</v>
      </c>
      <c r="C322" s="313" t="s">
        <v>2181</v>
      </c>
      <c r="D322" s="375" t="s">
        <v>747</v>
      </c>
      <c r="E322" s="313" t="s">
        <v>486</v>
      </c>
      <c r="F322" s="560">
        <v>6</v>
      </c>
      <c r="G322" s="316">
        <f t="shared" si="89"/>
        <v>0.1278</v>
      </c>
      <c r="H322" s="315"/>
      <c r="I322" s="536">
        <f t="shared" si="85"/>
        <v>0</v>
      </c>
      <c r="J322" s="315">
        <f t="shared" si="88"/>
        <v>0</v>
      </c>
    </row>
    <row r="323" spans="1:16370" s="322" customFormat="1" ht="18.75" customHeight="1">
      <c r="A323" s="313" t="s">
        <v>903</v>
      </c>
      <c r="B323" s="313" t="s">
        <v>485</v>
      </c>
      <c r="C323" s="313" t="s">
        <v>2182</v>
      </c>
      <c r="D323" s="375" t="s">
        <v>749</v>
      </c>
      <c r="E323" s="313" t="s">
        <v>486</v>
      </c>
      <c r="F323" s="560">
        <v>1</v>
      </c>
      <c r="G323" s="316">
        <f t="shared" si="89"/>
        <v>0.1278</v>
      </c>
      <c r="H323" s="315"/>
      <c r="I323" s="536">
        <f t="shared" si="85"/>
        <v>0</v>
      </c>
      <c r="J323" s="315">
        <f t="shared" si="88"/>
        <v>0</v>
      </c>
    </row>
    <row r="324" spans="1:16370" s="322" customFormat="1" ht="18.75" customHeight="1">
      <c r="A324" s="313" t="s">
        <v>903</v>
      </c>
      <c r="B324" s="313" t="s">
        <v>485</v>
      </c>
      <c r="C324" s="313" t="s">
        <v>2183</v>
      </c>
      <c r="D324" s="375" t="s">
        <v>751</v>
      </c>
      <c r="E324" s="313" t="s">
        <v>486</v>
      </c>
      <c r="F324" s="560">
        <v>28</v>
      </c>
      <c r="G324" s="316">
        <f t="shared" si="89"/>
        <v>0.1278</v>
      </c>
      <c r="H324" s="315"/>
      <c r="I324" s="536">
        <f t="shared" si="85"/>
        <v>0</v>
      </c>
      <c r="J324" s="315">
        <f t="shared" si="88"/>
        <v>0</v>
      </c>
    </row>
    <row r="325" spans="1:16370" s="322" customFormat="1" ht="18.75" customHeight="1">
      <c r="A325" s="313" t="s">
        <v>903</v>
      </c>
      <c r="B325" s="313" t="s">
        <v>485</v>
      </c>
      <c r="C325" s="313" t="s">
        <v>2184</v>
      </c>
      <c r="D325" s="375" t="s">
        <v>753</v>
      </c>
      <c r="E325" s="313" t="s">
        <v>486</v>
      </c>
      <c r="F325" s="560">
        <v>4</v>
      </c>
      <c r="G325" s="316">
        <f t="shared" si="89"/>
        <v>0.1278</v>
      </c>
      <c r="H325" s="315"/>
      <c r="I325" s="536">
        <f t="shared" si="85"/>
        <v>0</v>
      </c>
      <c r="J325" s="315">
        <f t="shared" si="88"/>
        <v>0</v>
      </c>
    </row>
    <row r="326" spans="1:16370" s="322" customFormat="1" ht="18.75" customHeight="1">
      <c r="A326" s="313" t="s">
        <v>903</v>
      </c>
      <c r="B326" s="313" t="s">
        <v>485</v>
      </c>
      <c r="C326" s="313" t="s">
        <v>2185</v>
      </c>
      <c r="D326" s="375" t="s">
        <v>755</v>
      </c>
      <c r="E326" s="313" t="s">
        <v>486</v>
      </c>
      <c r="F326" s="560">
        <v>1</v>
      </c>
      <c r="G326" s="316">
        <f t="shared" si="89"/>
        <v>0.1278</v>
      </c>
      <c r="H326" s="315"/>
      <c r="I326" s="536">
        <f t="shared" si="85"/>
        <v>0</v>
      </c>
      <c r="J326" s="315">
        <f t="shared" si="88"/>
        <v>0</v>
      </c>
    </row>
    <row r="327" spans="1:16370" s="322" customFormat="1" ht="18.75" customHeight="1">
      <c r="A327" s="313" t="s">
        <v>903</v>
      </c>
      <c r="B327" s="313" t="s">
        <v>485</v>
      </c>
      <c r="C327" s="313" t="s">
        <v>2186</v>
      </c>
      <c r="D327" s="375" t="s">
        <v>757</v>
      </c>
      <c r="E327" s="313" t="s">
        <v>492</v>
      </c>
      <c r="F327" s="560">
        <v>56.4</v>
      </c>
      <c r="G327" s="316">
        <f t="shared" si="89"/>
        <v>0.1278</v>
      </c>
      <c r="H327" s="315"/>
      <c r="I327" s="536">
        <f t="shared" si="85"/>
        <v>0</v>
      </c>
      <c r="J327" s="315">
        <f t="shared" si="88"/>
        <v>0</v>
      </c>
    </row>
    <row r="328" spans="1:16370" s="322" customFormat="1" ht="18.75" customHeight="1">
      <c r="A328" s="313" t="s">
        <v>903</v>
      </c>
      <c r="B328" s="313" t="s">
        <v>485</v>
      </c>
      <c r="C328" s="313" t="s">
        <v>2187</v>
      </c>
      <c r="D328" s="375" t="s">
        <v>759</v>
      </c>
      <c r="E328" s="313" t="s">
        <v>492</v>
      </c>
      <c r="F328" s="560">
        <v>9.1</v>
      </c>
      <c r="G328" s="316">
        <f t="shared" si="89"/>
        <v>0.1278</v>
      </c>
      <c r="H328" s="315"/>
      <c r="I328" s="536">
        <f t="shared" si="85"/>
        <v>0</v>
      </c>
      <c r="J328" s="315">
        <f t="shared" si="88"/>
        <v>0</v>
      </c>
    </row>
    <row r="329" spans="1:16370" s="322" customFormat="1" ht="18.75" customHeight="1">
      <c r="A329" s="313">
        <v>394</v>
      </c>
      <c r="B329" s="318" t="s">
        <v>16</v>
      </c>
      <c r="C329" s="313" t="s">
        <v>2188</v>
      </c>
      <c r="D329" s="375" t="s">
        <v>722</v>
      </c>
      <c r="E329" s="313" t="s">
        <v>486</v>
      </c>
      <c r="F329" s="560">
        <v>41</v>
      </c>
      <c r="G329" s="316">
        <f t="shared" si="89"/>
        <v>0.1278</v>
      </c>
      <c r="H329" s="315"/>
      <c r="I329" s="536">
        <f t="shared" si="85"/>
        <v>0</v>
      </c>
      <c r="J329" s="315">
        <f t="shared" si="88"/>
        <v>0</v>
      </c>
    </row>
    <row r="330" spans="1:16370" s="322" customFormat="1" ht="18.75" customHeight="1">
      <c r="A330" s="313">
        <v>400</v>
      </c>
      <c r="B330" s="318" t="s">
        <v>16</v>
      </c>
      <c r="C330" s="313" t="s">
        <v>2189</v>
      </c>
      <c r="D330" s="375" t="s">
        <v>760</v>
      </c>
      <c r="E330" s="313" t="s">
        <v>486</v>
      </c>
      <c r="F330" s="560">
        <v>131</v>
      </c>
      <c r="G330" s="316">
        <f t="shared" si="89"/>
        <v>0.1278</v>
      </c>
      <c r="H330" s="315"/>
      <c r="I330" s="536">
        <f t="shared" si="85"/>
        <v>0</v>
      </c>
      <c r="J330" s="315">
        <f t="shared" si="88"/>
        <v>0</v>
      </c>
    </row>
    <row r="331" spans="1:16370" s="322" customFormat="1" ht="18.75" customHeight="1">
      <c r="A331" s="313" t="s">
        <v>731</v>
      </c>
      <c r="B331" s="318" t="s">
        <v>16</v>
      </c>
      <c r="C331" s="313" t="s">
        <v>2190</v>
      </c>
      <c r="D331" s="375" t="s">
        <v>761</v>
      </c>
      <c r="E331" s="313" t="s">
        <v>492</v>
      </c>
      <c r="F331" s="560">
        <v>45.2</v>
      </c>
      <c r="G331" s="316">
        <f t="shared" si="89"/>
        <v>0.1278</v>
      </c>
      <c r="H331" s="315"/>
      <c r="I331" s="536">
        <f t="shared" si="85"/>
        <v>0</v>
      </c>
      <c r="J331" s="315">
        <f t="shared" si="88"/>
        <v>0</v>
      </c>
    </row>
    <row r="332" spans="1:16370" s="377" customFormat="1" ht="18.75" customHeight="1">
      <c r="A332" s="313">
        <v>73613</v>
      </c>
      <c r="B332" s="318" t="s">
        <v>16</v>
      </c>
      <c r="C332" s="313" t="s">
        <v>2191</v>
      </c>
      <c r="D332" s="375" t="s">
        <v>762</v>
      </c>
      <c r="E332" s="313" t="s">
        <v>492</v>
      </c>
      <c r="F332" s="560">
        <v>143</v>
      </c>
      <c r="G332" s="316">
        <f t="shared" si="89"/>
        <v>0.1278</v>
      </c>
      <c r="H332" s="315"/>
      <c r="I332" s="536">
        <f t="shared" si="85"/>
        <v>0</v>
      </c>
      <c r="J332" s="315">
        <f t="shared" si="88"/>
        <v>0</v>
      </c>
      <c r="K332" s="389"/>
      <c r="L332" s="224"/>
      <c r="M332" s="224"/>
      <c r="N332" s="335"/>
      <c r="O332" s="335"/>
      <c r="P332" s="224"/>
      <c r="Q332" s="389"/>
      <c r="R332" s="389"/>
      <c r="S332" s="333"/>
      <c r="T332" s="334"/>
      <c r="U332" s="389"/>
      <c r="V332" s="224"/>
      <c r="W332" s="224"/>
      <c r="X332" s="335"/>
      <c r="Y332" s="335"/>
      <c r="Z332" s="224"/>
      <c r="AA332" s="389"/>
      <c r="AB332" s="389"/>
      <c r="AC332" s="333"/>
      <c r="AD332" s="334"/>
      <c r="AE332" s="389"/>
      <c r="AF332" s="224"/>
      <c r="AG332" s="224"/>
      <c r="AH332" s="335"/>
      <c r="AI332" s="335"/>
      <c r="AJ332" s="224"/>
      <c r="AK332" s="389"/>
      <c r="AL332" s="389"/>
      <c r="AM332" s="333"/>
      <c r="AN332" s="334"/>
      <c r="AO332" s="389"/>
      <c r="AP332" s="224"/>
      <c r="AQ332" s="224"/>
      <c r="AR332" s="335"/>
      <c r="AS332" s="335"/>
      <c r="AT332" s="224"/>
      <c r="AU332" s="389"/>
      <c r="AV332" s="389"/>
      <c r="AW332" s="333"/>
      <c r="AX332" s="334"/>
      <c r="AY332" s="389"/>
      <c r="AZ332" s="224"/>
      <c r="BA332" s="224"/>
      <c r="BB332" s="335"/>
      <c r="BC332" s="335"/>
      <c r="BD332" s="224"/>
      <c r="BE332" s="389"/>
      <c r="BF332" s="389"/>
      <c r="BG332" s="333"/>
      <c r="BH332" s="334"/>
      <c r="BI332" s="389"/>
      <c r="BJ332" s="224"/>
      <c r="BK332" s="224"/>
      <c r="BL332" s="335"/>
      <c r="BM332" s="335"/>
      <c r="BN332" s="224"/>
      <c r="BO332" s="389"/>
      <c r="BP332" s="389"/>
      <c r="BQ332" s="333"/>
      <c r="BR332" s="334"/>
      <c r="BS332" s="389"/>
      <c r="BT332" s="224"/>
      <c r="BU332" s="224"/>
      <c r="BV332" s="335"/>
      <c r="BW332" s="335"/>
      <c r="BX332" s="224"/>
      <c r="BY332" s="389"/>
      <c r="BZ332" s="389"/>
      <c r="CA332" s="333"/>
      <c r="CB332" s="334"/>
      <c r="CC332" s="389"/>
      <c r="CD332" s="224"/>
      <c r="CE332" s="224"/>
      <c r="CF332" s="335"/>
      <c r="CG332" s="335"/>
      <c r="CH332" s="224"/>
      <c r="CI332" s="389"/>
      <c r="CJ332" s="389"/>
      <c r="CK332" s="333"/>
      <c r="CL332" s="334"/>
      <c r="CM332" s="389"/>
      <c r="CN332" s="224"/>
      <c r="CO332" s="224"/>
      <c r="CP332" s="335"/>
      <c r="CQ332" s="335"/>
      <c r="CR332" s="224"/>
      <c r="CS332" s="389"/>
      <c r="CT332" s="389"/>
      <c r="CU332" s="333"/>
      <c r="CV332" s="334"/>
      <c r="CW332" s="389"/>
      <c r="CX332" s="224"/>
      <c r="CY332" s="224"/>
      <c r="CZ332" s="335"/>
      <c r="DA332" s="335"/>
      <c r="DB332" s="224"/>
      <c r="DC332" s="389"/>
      <c r="DD332" s="389"/>
      <c r="DE332" s="333"/>
      <c r="DF332" s="334"/>
      <c r="DG332" s="389"/>
      <c r="DH332" s="224"/>
      <c r="DI332" s="224"/>
      <c r="DJ332" s="335"/>
      <c r="DK332" s="335"/>
      <c r="DL332" s="224"/>
      <c r="DM332" s="389"/>
      <c r="DN332" s="389"/>
      <c r="DO332" s="333"/>
      <c r="DP332" s="334"/>
      <c r="DQ332" s="389"/>
      <c r="DR332" s="224"/>
      <c r="DS332" s="224"/>
      <c r="DT332" s="335"/>
      <c r="DU332" s="335"/>
      <c r="DV332" s="224"/>
      <c r="DW332" s="389"/>
      <c r="DX332" s="389"/>
      <c r="DY332" s="333"/>
      <c r="DZ332" s="334"/>
      <c r="EA332" s="389"/>
      <c r="EB332" s="224"/>
      <c r="EC332" s="224"/>
      <c r="ED332" s="335"/>
      <c r="EE332" s="335"/>
      <c r="EF332" s="224"/>
      <c r="EG332" s="389"/>
      <c r="EH332" s="389"/>
      <c r="EI332" s="333"/>
      <c r="EJ332" s="334"/>
      <c r="EK332" s="389"/>
      <c r="EL332" s="224"/>
      <c r="EM332" s="224"/>
      <c r="EN332" s="335"/>
      <c r="EO332" s="335"/>
      <c r="EP332" s="224"/>
      <c r="EQ332" s="389"/>
      <c r="ER332" s="389"/>
      <c r="ES332" s="333"/>
      <c r="ET332" s="334"/>
      <c r="EU332" s="389"/>
      <c r="EV332" s="224"/>
      <c r="EW332" s="224"/>
      <c r="EX332" s="335"/>
      <c r="EY332" s="335"/>
      <c r="EZ332" s="224"/>
      <c r="FA332" s="389"/>
      <c r="FB332" s="389"/>
      <c r="FC332" s="333"/>
      <c r="FD332" s="334"/>
      <c r="FE332" s="389"/>
      <c r="FF332" s="224"/>
      <c r="FG332" s="224"/>
      <c r="FH332" s="335"/>
      <c r="FI332" s="335"/>
      <c r="FJ332" s="224"/>
      <c r="FK332" s="389"/>
      <c r="FL332" s="389"/>
      <c r="FM332" s="333"/>
      <c r="FN332" s="334"/>
      <c r="FO332" s="389"/>
      <c r="FP332" s="224"/>
      <c r="FQ332" s="224"/>
      <c r="FR332" s="335"/>
      <c r="FS332" s="335"/>
      <c r="FT332" s="224"/>
      <c r="FU332" s="389"/>
      <c r="FV332" s="389"/>
      <c r="FW332" s="333"/>
      <c r="FX332" s="334"/>
      <c r="FY332" s="389"/>
      <c r="FZ332" s="224"/>
      <c r="GA332" s="224"/>
      <c r="GB332" s="335"/>
      <c r="GC332" s="335"/>
      <c r="GD332" s="224"/>
      <c r="GE332" s="389"/>
      <c r="GF332" s="389"/>
      <c r="GG332" s="333"/>
      <c r="GH332" s="334"/>
      <c r="GI332" s="389"/>
      <c r="GJ332" s="224"/>
      <c r="GK332" s="224"/>
      <c r="GL332" s="335"/>
      <c r="GM332" s="335"/>
      <c r="GN332" s="224"/>
      <c r="GO332" s="389"/>
      <c r="GP332" s="389"/>
      <c r="GQ332" s="333"/>
      <c r="GR332" s="334"/>
      <c r="GS332" s="389"/>
      <c r="GT332" s="224"/>
      <c r="GU332" s="224"/>
      <c r="GV332" s="335"/>
      <c r="GW332" s="335"/>
      <c r="GX332" s="224"/>
      <c r="GY332" s="389"/>
      <c r="GZ332" s="389"/>
      <c r="HA332" s="333"/>
      <c r="HB332" s="334"/>
      <c r="HC332" s="389"/>
      <c r="HD332" s="224"/>
      <c r="HE332" s="224"/>
      <c r="HF332" s="335"/>
      <c r="HG332" s="335"/>
      <c r="HH332" s="224"/>
      <c r="HI332" s="389"/>
      <c r="HJ332" s="389"/>
      <c r="HK332" s="333"/>
      <c r="HL332" s="334"/>
      <c r="HM332" s="389"/>
      <c r="HN332" s="224"/>
      <c r="HO332" s="224"/>
      <c r="HP332" s="335"/>
      <c r="HQ332" s="335"/>
      <c r="HR332" s="224"/>
      <c r="HS332" s="389"/>
      <c r="HT332" s="389"/>
      <c r="HU332" s="333"/>
      <c r="HV332" s="334"/>
      <c r="HW332" s="389"/>
      <c r="HX332" s="224"/>
      <c r="HY332" s="224"/>
      <c r="HZ332" s="335"/>
      <c r="IA332" s="335"/>
      <c r="IB332" s="224"/>
      <c r="IC332" s="389"/>
      <c r="ID332" s="389"/>
      <c r="IE332" s="333"/>
      <c r="IF332" s="334"/>
      <c r="IG332" s="389"/>
      <c r="IH332" s="224"/>
      <c r="II332" s="224"/>
      <c r="IJ332" s="335"/>
      <c r="IK332" s="335"/>
      <c r="IL332" s="224"/>
      <c r="IM332" s="389"/>
      <c r="IN332" s="389"/>
      <c r="IO332" s="333"/>
      <c r="IP332" s="334"/>
      <c r="IQ332" s="389"/>
      <c r="IR332" s="224"/>
      <c r="IS332" s="224"/>
      <c r="IT332" s="335"/>
      <c r="IU332" s="335"/>
      <c r="IV332" s="224"/>
      <c r="IW332" s="389"/>
      <c r="IX332" s="389"/>
      <c r="IY332" s="333"/>
      <c r="IZ332" s="334"/>
      <c r="JA332" s="389"/>
      <c r="JB332" s="224"/>
      <c r="JC332" s="224"/>
      <c r="JD332" s="335"/>
      <c r="JE332" s="335"/>
      <c r="JF332" s="224"/>
      <c r="JG332" s="389"/>
      <c r="JH332" s="389"/>
      <c r="JI332" s="333"/>
      <c r="JJ332" s="334"/>
      <c r="JK332" s="389"/>
      <c r="JL332" s="224"/>
      <c r="JM332" s="224"/>
      <c r="JN332" s="335"/>
      <c r="JO332" s="335"/>
      <c r="JP332" s="224"/>
      <c r="JQ332" s="389"/>
      <c r="JR332" s="389"/>
      <c r="JS332" s="333"/>
      <c r="JT332" s="334"/>
      <c r="JU332" s="389"/>
      <c r="JV332" s="224"/>
      <c r="JW332" s="224"/>
      <c r="JX332" s="335"/>
      <c r="JY332" s="335"/>
      <c r="JZ332" s="224"/>
      <c r="KA332" s="389"/>
      <c r="KB332" s="389"/>
      <c r="KC332" s="333"/>
      <c r="KD332" s="334"/>
      <c r="KE332" s="389"/>
      <c r="KF332" s="224"/>
      <c r="KG332" s="224"/>
      <c r="KH332" s="335"/>
      <c r="KI332" s="335"/>
      <c r="KJ332" s="224"/>
      <c r="KK332" s="389"/>
      <c r="KL332" s="389"/>
      <c r="KM332" s="333"/>
      <c r="KN332" s="334"/>
      <c r="KO332" s="389"/>
      <c r="KP332" s="224"/>
      <c r="KQ332" s="224"/>
      <c r="KR332" s="335"/>
      <c r="KS332" s="335"/>
      <c r="KT332" s="224"/>
      <c r="KU332" s="389"/>
      <c r="KV332" s="389"/>
      <c r="KW332" s="333"/>
      <c r="KX332" s="334"/>
      <c r="KY332" s="389"/>
      <c r="KZ332" s="224"/>
      <c r="LA332" s="224"/>
      <c r="LB332" s="335"/>
      <c r="LC332" s="335"/>
      <c r="LD332" s="224"/>
      <c r="LE332" s="389"/>
      <c r="LF332" s="389"/>
      <c r="LG332" s="333"/>
      <c r="LH332" s="334"/>
      <c r="LI332" s="389"/>
      <c r="LJ332" s="224"/>
      <c r="LK332" s="224"/>
      <c r="LL332" s="335"/>
      <c r="LM332" s="335"/>
      <c r="LN332" s="224"/>
      <c r="LO332" s="389"/>
      <c r="LP332" s="389"/>
      <c r="LQ332" s="333"/>
      <c r="LR332" s="334"/>
      <c r="LS332" s="389"/>
      <c r="LT332" s="224"/>
      <c r="LU332" s="224"/>
      <c r="LV332" s="335"/>
      <c r="LW332" s="335"/>
      <c r="LX332" s="224"/>
      <c r="LY332" s="389"/>
      <c r="LZ332" s="389"/>
      <c r="MA332" s="333"/>
      <c r="MB332" s="334"/>
      <c r="MC332" s="389"/>
      <c r="MD332" s="224"/>
      <c r="ME332" s="224"/>
      <c r="MF332" s="335"/>
      <c r="MG332" s="335"/>
      <c r="MH332" s="224"/>
      <c r="MI332" s="389"/>
      <c r="MJ332" s="389"/>
      <c r="MK332" s="333"/>
      <c r="ML332" s="334"/>
      <c r="MM332" s="389"/>
      <c r="MN332" s="224"/>
      <c r="MO332" s="224"/>
      <c r="MP332" s="335"/>
      <c r="MQ332" s="335"/>
      <c r="MR332" s="224"/>
      <c r="MS332" s="389"/>
      <c r="MT332" s="389"/>
      <c r="MU332" s="333"/>
      <c r="MV332" s="334"/>
      <c r="MW332" s="389"/>
      <c r="MX332" s="224"/>
      <c r="MY332" s="224"/>
      <c r="MZ332" s="335"/>
      <c r="NA332" s="335"/>
      <c r="NB332" s="224"/>
      <c r="NC332" s="389"/>
      <c r="ND332" s="389"/>
      <c r="NE332" s="333"/>
      <c r="NF332" s="334"/>
      <c r="NG332" s="389"/>
      <c r="NH332" s="224"/>
      <c r="NI332" s="224"/>
      <c r="NJ332" s="335"/>
      <c r="NK332" s="335"/>
      <c r="NL332" s="224"/>
      <c r="NM332" s="389"/>
      <c r="NN332" s="389"/>
      <c r="NO332" s="333"/>
      <c r="NP332" s="334"/>
      <c r="NQ332" s="389"/>
      <c r="NR332" s="224"/>
      <c r="NS332" s="224"/>
      <c r="NT332" s="335"/>
      <c r="NU332" s="335"/>
      <c r="NV332" s="224"/>
      <c r="NW332" s="389"/>
      <c r="NX332" s="389"/>
      <c r="NY332" s="333"/>
      <c r="NZ332" s="334"/>
      <c r="OA332" s="389"/>
      <c r="OB332" s="224"/>
      <c r="OC332" s="224"/>
      <c r="OD332" s="335"/>
      <c r="OE332" s="335"/>
      <c r="OF332" s="224"/>
      <c r="OG332" s="389"/>
      <c r="OH332" s="389"/>
      <c r="OI332" s="333"/>
      <c r="OJ332" s="334"/>
      <c r="OK332" s="389"/>
      <c r="OL332" s="224"/>
      <c r="OM332" s="224"/>
      <c r="ON332" s="335"/>
      <c r="OO332" s="335"/>
      <c r="OP332" s="224"/>
      <c r="OQ332" s="389"/>
      <c r="OR332" s="389"/>
      <c r="OS332" s="333"/>
      <c r="OT332" s="334"/>
      <c r="OU332" s="389"/>
      <c r="OV332" s="224"/>
      <c r="OW332" s="224"/>
      <c r="OX332" s="335"/>
      <c r="OY332" s="335"/>
      <c r="OZ332" s="224"/>
      <c r="PA332" s="389"/>
      <c r="PB332" s="389"/>
      <c r="PC332" s="333"/>
      <c r="PD332" s="334"/>
      <c r="PE332" s="389"/>
      <c r="PF332" s="224"/>
      <c r="PG332" s="224"/>
      <c r="PH332" s="335"/>
      <c r="PI332" s="335"/>
      <c r="PJ332" s="224"/>
      <c r="PK332" s="389"/>
      <c r="PL332" s="389"/>
      <c r="PM332" s="333"/>
      <c r="PN332" s="334"/>
      <c r="PO332" s="389"/>
      <c r="PP332" s="224"/>
      <c r="PQ332" s="224"/>
      <c r="PR332" s="335"/>
      <c r="PS332" s="335"/>
      <c r="PT332" s="224"/>
      <c r="PU332" s="389"/>
      <c r="PV332" s="389"/>
      <c r="PW332" s="333"/>
      <c r="PX332" s="334"/>
      <c r="PY332" s="389"/>
      <c r="PZ332" s="224"/>
      <c r="QA332" s="224"/>
      <c r="QB332" s="335"/>
      <c r="QC332" s="335"/>
      <c r="QD332" s="224"/>
      <c r="QE332" s="389"/>
      <c r="QF332" s="389"/>
      <c r="QG332" s="333"/>
      <c r="QH332" s="334"/>
      <c r="QI332" s="389"/>
      <c r="QJ332" s="224"/>
      <c r="QK332" s="224"/>
      <c r="QL332" s="335"/>
      <c r="QM332" s="335"/>
      <c r="QN332" s="224"/>
      <c r="QO332" s="389"/>
      <c r="QP332" s="389"/>
      <c r="QQ332" s="333"/>
      <c r="QR332" s="334"/>
      <c r="QS332" s="389"/>
      <c r="QT332" s="224"/>
      <c r="QU332" s="224"/>
      <c r="QV332" s="335"/>
      <c r="QW332" s="335"/>
      <c r="QX332" s="224"/>
      <c r="QY332" s="389"/>
      <c r="QZ332" s="389"/>
      <c r="RA332" s="333"/>
      <c r="RB332" s="334"/>
      <c r="RC332" s="389"/>
      <c r="RD332" s="224"/>
      <c r="RE332" s="224"/>
      <c r="RF332" s="335"/>
      <c r="RG332" s="335"/>
      <c r="RH332" s="224"/>
      <c r="RI332" s="389"/>
      <c r="RJ332" s="389"/>
      <c r="RK332" s="333"/>
      <c r="RL332" s="334"/>
      <c r="RM332" s="389"/>
      <c r="RN332" s="224"/>
      <c r="RO332" s="224"/>
      <c r="RP332" s="335"/>
      <c r="RQ332" s="335"/>
      <c r="RR332" s="224"/>
      <c r="RS332" s="389"/>
      <c r="RT332" s="389"/>
      <c r="RU332" s="333"/>
      <c r="RV332" s="334"/>
      <c r="RW332" s="389"/>
      <c r="RX332" s="224"/>
      <c r="RY332" s="224"/>
      <c r="RZ332" s="335"/>
      <c r="SA332" s="335"/>
      <c r="SB332" s="224"/>
      <c r="SC332" s="389"/>
      <c r="SD332" s="389"/>
      <c r="SE332" s="333"/>
      <c r="SF332" s="334"/>
      <c r="SG332" s="389"/>
      <c r="SH332" s="224"/>
      <c r="SI332" s="224"/>
      <c r="SJ332" s="335"/>
      <c r="SK332" s="335"/>
      <c r="SL332" s="224"/>
      <c r="SM332" s="389"/>
      <c r="SN332" s="389"/>
      <c r="SO332" s="333"/>
      <c r="SP332" s="334"/>
      <c r="SQ332" s="389"/>
      <c r="SR332" s="224"/>
      <c r="SS332" s="224"/>
      <c r="ST332" s="335"/>
      <c r="SU332" s="335"/>
      <c r="SV332" s="224"/>
      <c r="SW332" s="389"/>
      <c r="SX332" s="389"/>
      <c r="SY332" s="333"/>
      <c r="SZ332" s="334"/>
      <c r="TA332" s="389"/>
      <c r="TB332" s="224"/>
      <c r="TC332" s="224"/>
      <c r="TD332" s="335"/>
      <c r="TE332" s="335"/>
      <c r="TF332" s="224"/>
      <c r="TG332" s="389"/>
      <c r="TH332" s="389"/>
      <c r="TI332" s="333"/>
      <c r="TJ332" s="334"/>
      <c r="TK332" s="389"/>
      <c r="TL332" s="224"/>
      <c r="TM332" s="224"/>
      <c r="TN332" s="335"/>
      <c r="TO332" s="335"/>
      <c r="TP332" s="224"/>
      <c r="TQ332" s="389"/>
      <c r="TR332" s="389"/>
      <c r="TS332" s="333"/>
      <c r="TT332" s="334"/>
      <c r="TU332" s="389"/>
      <c r="TV332" s="224"/>
      <c r="TW332" s="224"/>
      <c r="TX332" s="335"/>
      <c r="TY332" s="335"/>
      <c r="TZ332" s="224"/>
      <c r="UA332" s="389"/>
      <c r="UB332" s="389"/>
      <c r="UC332" s="333"/>
      <c r="UD332" s="334"/>
      <c r="UE332" s="389"/>
      <c r="UF332" s="224"/>
      <c r="UG332" s="224"/>
      <c r="UH332" s="335"/>
      <c r="UI332" s="335"/>
      <c r="UJ332" s="224"/>
      <c r="UK332" s="389"/>
      <c r="UL332" s="389"/>
      <c r="UM332" s="333"/>
      <c r="UN332" s="334"/>
      <c r="UO332" s="389"/>
      <c r="UP332" s="224"/>
      <c r="UQ332" s="224"/>
      <c r="UR332" s="335"/>
      <c r="US332" s="335"/>
      <c r="UT332" s="224"/>
      <c r="UU332" s="389"/>
      <c r="UV332" s="389"/>
      <c r="UW332" s="333"/>
      <c r="UX332" s="334"/>
      <c r="UY332" s="389"/>
      <c r="UZ332" s="224"/>
      <c r="VA332" s="224"/>
      <c r="VB332" s="335"/>
      <c r="VC332" s="335"/>
      <c r="VD332" s="224"/>
      <c r="VE332" s="389"/>
      <c r="VF332" s="389"/>
      <c r="VG332" s="333"/>
      <c r="VH332" s="334"/>
      <c r="VI332" s="389"/>
      <c r="VJ332" s="224"/>
      <c r="VK332" s="224"/>
      <c r="VL332" s="335"/>
      <c r="VM332" s="335"/>
      <c r="VN332" s="224"/>
      <c r="VO332" s="389"/>
      <c r="VP332" s="389"/>
      <c r="VQ332" s="333"/>
      <c r="VR332" s="334"/>
      <c r="VS332" s="389"/>
      <c r="VT332" s="224"/>
      <c r="VU332" s="224"/>
      <c r="VV332" s="335"/>
      <c r="VW332" s="335"/>
      <c r="VX332" s="224"/>
      <c r="VY332" s="389"/>
      <c r="VZ332" s="389"/>
      <c r="WA332" s="333"/>
      <c r="WB332" s="334"/>
      <c r="WC332" s="389"/>
      <c r="WD332" s="224"/>
      <c r="WE332" s="224"/>
      <c r="WF332" s="335"/>
      <c r="WG332" s="335"/>
      <c r="WH332" s="224"/>
      <c r="WI332" s="389"/>
      <c r="WJ332" s="389"/>
      <c r="WK332" s="333"/>
      <c r="WL332" s="334"/>
      <c r="WM332" s="389"/>
      <c r="WN332" s="224"/>
      <c r="WO332" s="224"/>
      <c r="WP332" s="335"/>
      <c r="WQ332" s="335"/>
      <c r="WR332" s="224"/>
      <c r="WS332" s="389"/>
      <c r="WT332" s="389"/>
      <c r="WU332" s="333"/>
      <c r="WV332" s="334"/>
      <c r="WW332" s="389"/>
      <c r="WX332" s="224"/>
      <c r="WY332" s="224"/>
      <c r="WZ332" s="335"/>
      <c r="XA332" s="335"/>
      <c r="XB332" s="224"/>
      <c r="XC332" s="389"/>
      <c r="XD332" s="389"/>
      <c r="XE332" s="333"/>
      <c r="XF332" s="334"/>
      <c r="XG332" s="389"/>
      <c r="XH332" s="224"/>
      <c r="XI332" s="224"/>
      <c r="XJ332" s="335"/>
      <c r="XK332" s="335"/>
      <c r="XL332" s="224"/>
      <c r="XM332" s="389"/>
      <c r="XN332" s="389"/>
      <c r="XO332" s="333"/>
      <c r="XP332" s="334"/>
      <c r="XQ332" s="389"/>
      <c r="XR332" s="224"/>
      <c r="XS332" s="224"/>
      <c r="XT332" s="335"/>
      <c r="XU332" s="335"/>
      <c r="XV332" s="224"/>
      <c r="XW332" s="389"/>
      <c r="XX332" s="389"/>
      <c r="XY332" s="333"/>
      <c r="XZ332" s="334"/>
      <c r="YA332" s="389"/>
      <c r="YB332" s="224"/>
      <c r="YC332" s="224"/>
      <c r="YD332" s="335"/>
      <c r="YE332" s="335"/>
      <c r="YF332" s="224"/>
      <c r="YG332" s="389"/>
      <c r="YH332" s="389"/>
      <c r="YI332" s="333"/>
      <c r="YJ332" s="334"/>
      <c r="YK332" s="389"/>
      <c r="YL332" s="224"/>
      <c r="YM332" s="224"/>
      <c r="YN332" s="335"/>
      <c r="YO332" s="335"/>
      <c r="YP332" s="224"/>
      <c r="YQ332" s="389"/>
      <c r="YR332" s="389"/>
      <c r="YS332" s="333"/>
      <c r="YT332" s="334"/>
      <c r="YU332" s="389"/>
      <c r="YV332" s="224"/>
      <c r="YW332" s="224"/>
      <c r="YX332" s="335"/>
      <c r="YY332" s="335"/>
      <c r="YZ332" s="224"/>
      <c r="ZA332" s="389"/>
      <c r="ZB332" s="389"/>
      <c r="ZC332" s="333"/>
      <c r="ZD332" s="334"/>
      <c r="ZE332" s="389"/>
      <c r="ZF332" s="224"/>
      <c r="ZG332" s="224"/>
      <c r="ZH332" s="335"/>
      <c r="ZI332" s="335"/>
      <c r="ZJ332" s="224"/>
      <c r="ZK332" s="389"/>
      <c r="ZL332" s="389"/>
      <c r="ZM332" s="333"/>
      <c r="ZN332" s="334"/>
      <c r="ZO332" s="389"/>
      <c r="ZP332" s="224"/>
      <c r="ZQ332" s="224"/>
      <c r="ZR332" s="335"/>
      <c r="ZS332" s="335"/>
      <c r="ZT332" s="224"/>
      <c r="ZU332" s="389"/>
      <c r="ZV332" s="389"/>
      <c r="ZW332" s="333"/>
      <c r="ZX332" s="334"/>
      <c r="ZY332" s="389"/>
      <c r="ZZ332" s="224"/>
      <c r="AAA332" s="224"/>
      <c r="AAB332" s="335"/>
      <c r="AAC332" s="335"/>
      <c r="AAD332" s="224"/>
      <c r="AAE332" s="389"/>
      <c r="AAF332" s="389"/>
      <c r="AAG332" s="333"/>
      <c r="AAH332" s="334"/>
      <c r="AAI332" s="389"/>
      <c r="AAJ332" s="224"/>
      <c r="AAK332" s="224"/>
      <c r="AAL332" s="335"/>
      <c r="AAM332" s="335"/>
      <c r="AAN332" s="224"/>
      <c r="AAO332" s="389"/>
      <c r="AAP332" s="389"/>
      <c r="AAQ332" s="333"/>
      <c r="AAR332" s="334"/>
      <c r="AAS332" s="389"/>
      <c r="AAT332" s="224"/>
      <c r="AAU332" s="224"/>
      <c r="AAV332" s="335"/>
      <c r="AAW332" s="335"/>
      <c r="AAX332" s="224"/>
      <c r="AAY332" s="389"/>
      <c r="AAZ332" s="389"/>
      <c r="ABA332" s="333"/>
      <c r="ABB332" s="334"/>
      <c r="ABC332" s="389"/>
      <c r="ABD332" s="224"/>
      <c r="ABE332" s="224"/>
      <c r="ABF332" s="335"/>
      <c r="ABG332" s="335"/>
      <c r="ABH332" s="224"/>
      <c r="ABI332" s="389"/>
      <c r="ABJ332" s="389"/>
      <c r="ABK332" s="333"/>
      <c r="ABL332" s="334"/>
      <c r="ABM332" s="389"/>
      <c r="ABN332" s="224"/>
      <c r="ABO332" s="224"/>
      <c r="ABP332" s="335"/>
      <c r="ABQ332" s="335"/>
      <c r="ABR332" s="224"/>
      <c r="ABS332" s="389"/>
      <c r="ABT332" s="389"/>
      <c r="ABU332" s="333"/>
      <c r="ABV332" s="334"/>
      <c r="ABW332" s="389"/>
      <c r="ABX332" s="224"/>
      <c r="ABY332" s="224"/>
      <c r="ABZ332" s="335"/>
      <c r="ACA332" s="335"/>
      <c r="ACB332" s="224"/>
      <c r="ACC332" s="389"/>
      <c r="ACD332" s="389"/>
      <c r="ACE332" s="333"/>
      <c r="ACF332" s="334"/>
      <c r="ACG332" s="389"/>
      <c r="ACH332" s="224"/>
      <c r="ACI332" s="224"/>
      <c r="ACJ332" s="335"/>
      <c r="ACK332" s="335"/>
      <c r="ACL332" s="224"/>
      <c r="ACM332" s="389"/>
      <c r="ACN332" s="389"/>
      <c r="ACO332" s="333"/>
      <c r="ACP332" s="334"/>
      <c r="ACQ332" s="389"/>
      <c r="ACR332" s="224"/>
      <c r="ACS332" s="224"/>
      <c r="ACT332" s="335"/>
      <c r="ACU332" s="335"/>
      <c r="ACV332" s="224"/>
      <c r="ACW332" s="389"/>
      <c r="ACX332" s="389"/>
      <c r="ACY332" s="333"/>
      <c r="ACZ332" s="334"/>
      <c r="ADA332" s="389"/>
      <c r="ADB332" s="224"/>
      <c r="ADC332" s="224"/>
      <c r="ADD332" s="335"/>
      <c r="ADE332" s="335"/>
      <c r="ADF332" s="224"/>
      <c r="ADG332" s="389"/>
      <c r="ADH332" s="389"/>
      <c r="ADI332" s="333"/>
      <c r="ADJ332" s="334"/>
      <c r="ADK332" s="389"/>
      <c r="ADL332" s="224"/>
      <c r="ADM332" s="224"/>
      <c r="ADN332" s="335"/>
      <c r="ADO332" s="335"/>
      <c r="ADP332" s="224"/>
      <c r="ADQ332" s="389"/>
      <c r="ADR332" s="389"/>
      <c r="ADS332" s="333"/>
      <c r="ADT332" s="334"/>
      <c r="ADU332" s="389"/>
      <c r="ADV332" s="224"/>
      <c r="ADW332" s="224"/>
      <c r="ADX332" s="335"/>
      <c r="ADY332" s="335"/>
      <c r="ADZ332" s="224"/>
      <c r="AEA332" s="389"/>
      <c r="AEB332" s="389"/>
      <c r="AEC332" s="333"/>
      <c r="AED332" s="334"/>
      <c r="AEE332" s="389"/>
      <c r="AEF332" s="224"/>
      <c r="AEG332" s="224"/>
      <c r="AEH332" s="335"/>
      <c r="AEI332" s="335"/>
      <c r="AEJ332" s="224"/>
      <c r="AEK332" s="389"/>
      <c r="AEL332" s="389"/>
      <c r="AEM332" s="333"/>
      <c r="AEN332" s="334"/>
      <c r="AEO332" s="389"/>
      <c r="AEP332" s="224"/>
      <c r="AEQ332" s="224"/>
      <c r="AER332" s="335"/>
      <c r="AES332" s="335"/>
      <c r="AET332" s="224"/>
      <c r="AEU332" s="389"/>
      <c r="AEV332" s="389"/>
      <c r="AEW332" s="333"/>
      <c r="AEX332" s="334"/>
      <c r="AEY332" s="389"/>
      <c r="AEZ332" s="224"/>
      <c r="AFA332" s="224"/>
      <c r="AFB332" s="335"/>
      <c r="AFC332" s="335"/>
      <c r="AFD332" s="224"/>
      <c r="AFE332" s="389"/>
      <c r="AFF332" s="389"/>
      <c r="AFG332" s="333"/>
      <c r="AFH332" s="334"/>
      <c r="AFI332" s="389"/>
      <c r="AFJ332" s="224"/>
      <c r="AFK332" s="224"/>
      <c r="AFL332" s="335"/>
      <c r="AFM332" s="335"/>
      <c r="AFN332" s="224"/>
      <c r="AFO332" s="389"/>
      <c r="AFP332" s="389"/>
      <c r="AFQ332" s="333"/>
      <c r="AFR332" s="334"/>
      <c r="AFS332" s="389"/>
      <c r="AFT332" s="224"/>
      <c r="AFU332" s="224"/>
      <c r="AFV332" s="335"/>
      <c r="AFW332" s="335"/>
      <c r="AFX332" s="224"/>
      <c r="AFY332" s="389"/>
      <c r="AFZ332" s="389"/>
      <c r="AGA332" s="333"/>
      <c r="AGB332" s="334"/>
      <c r="AGC332" s="389"/>
      <c r="AGD332" s="224"/>
      <c r="AGE332" s="224"/>
      <c r="AGF332" s="335"/>
      <c r="AGG332" s="335"/>
      <c r="AGH332" s="224"/>
      <c r="AGI332" s="389"/>
      <c r="AGJ332" s="389"/>
      <c r="AGK332" s="333"/>
      <c r="AGL332" s="334"/>
      <c r="AGM332" s="389"/>
      <c r="AGN332" s="224"/>
      <c r="AGO332" s="224"/>
      <c r="AGP332" s="335"/>
      <c r="AGQ332" s="335"/>
      <c r="AGR332" s="224"/>
      <c r="AGS332" s="389"/>
      <c r="AGT332" s="389"/>
      <c r="AGU332" s="333"/>
      <c r="AGV332" s="334"/>
      <c r="AGW332" s="389"/>
      <c r="AGX332" s="224"/>
      <c r="AGY332" s="224"/>
      <c r="AGZ332" s="335"/>
      <c r="AHA332" s="335"/>
      <c r="AHB332" s="224"/>
      <c r="AHC332" s="389"/>
      <c r="AHD332" s="389"/>
      <c r="AHE332" s="333"/>
      <c r="AHF332" s="334"/>
      <c r="AHG332" s="389"/>
      <c r="AHH332" s="224"/>
      <c r="AHI332" s="224"/>
      <c r="AHJ332" s="335"/>
      <c r="AHK332" s="335"/>
      <c r="AHL332" s="224"/>
      <c r="AHM332" s="389"/>
      <c r="AHN332" s="389"/>
      <c r="AHO332" s="333"/>
      <c r="AHP332" s="334"/>
      <c r="AHQ332" s="389"/>
      <c r="AHR332" s="224"/>
      <c r="AHS332" s="224"/>
      <c r="AHT332" s="335"/>
      <c r="AHU332" s="335"/>
      <c r="AHV332" s="224"/>
      <c r="AHW332" s="389"/>
      <c r="AHX332" s="389"/>
      <c r="AHY332" s="333"/>
      <c r="AHZ332" s="334"/>
      <c r="AIA332" s="389"/>
      <c r="AIB332" s="224"/>
      <c r="AIC332" s="224"/>
      <c r="AID332" s="335"/>
      <c r="AIE332" s="335"/>
      <c r="AIF332" s="224"/>
      <c r="AIG332" s="389"/>
      <c r="AIH332" s="389"/>
      <c r="AII332" s="333"/>
      <c r="AIJ332" s="334"/>
      <c r="AIK332" s="389"/>
      <c r="AIL332" s="224"/>
      <c r="AIM332" s="224"/>
      <c r="AIN332" s="335"/>
      <c r="AIO332" s="335"/>
      <c r="AIP332" s="224"/>
      <c r="AIQ332" s="389"/>
      <c r="AIR332" s="389"/>
      <c r="AIS332" s="333"/>
      <c r="AIT332" s="334"/>
      <c r="AIU332" s="389"/>
      <c r="AIV332" s="224"/>
      <c r="AIW332" s="224"/>
      <c r="AIX332" s="335"/>
      <c r="AIY332" s="335"/>
      <c r="AIZ332" s="224"/>
      <c r="AJA332" s="389"/>
      <c r="AJB332" s="389"/>
      <c r="AJC332" s="333"/>
      <c r="AJD332" s="334"/>
      <c r="AJE332" s="389"/>
      <c r="AJF332" s="224"/>
      <c r="AJG332" s="224"/>
      <c r="AJH332" s="335"/>
      <c r="AJI332" s="335"/>
      <c r="AJJ332" s="224"/>
      <c r="AJK332" s="389"/>
      <c r="AJL332" s="389"/>
      <c r="AJM332" s="333"/>
      <c r="AJN332" s="334"/>
      <c r="AJO332" s="389"/>
      <c r="AJP332" s="224"/>
      <c r="AJQ332" s="224"/>
      <c r="AJR332" s="335"/>
      <c r="AJS332" s="335"/>
      <c r="AJT332" s="224"/>
      <c r="AJU332" s="389"/>
      <c r="AJV332" s="389"/>
      <c r="AJW332" s="333"/>
      <c r="AJX332" s="334"/>
      <c r="AJY332" s="389"/>
      <c r="AJZ332" s="224"/>
      <c r="AKA332" s="224"/>
      <c r="AKB332" s="335"/>
      <c r="AKC332" s="335"/>
      <c r="AKD332" s="224"/>
      <c r="AKE332" s="389"/>
      <c r="AKF332" s="389"/>
      <c r="AKG332" s="333"/>
      <c r="AKH332" s="334"/>
      <c r="AKI332" s="389"/>
      <c r="AKJ332" s="224"/>
      <c r="AKK332" s="224"/>
      <c r="AKL332" s="335"/>
      <c r="AKM332" s="335"/>
      <c r="AKN332" s="224"/>
      <c r="AKO332" s="389"/>
      <c r="AKP332" s="389"/>
      <c r="AKQ332" s="333"/>
      <c r="AKR332" s="334"/>
      <c r="AKS332" s="389"/>
      <c r="AKT332" s="224"/>
      <c r="AKU332" s="224"/>
      <c r="AKV332" s="335"/>
      <c r="AKW332" s="335"/>
      <c r="AKX332" s="224"/>
      <c r="AKY332" s="389"/>
      <c r="AKZ332" s="389"/>
      <c r="ALA332" s="333"/>
      <c r="ALB332" s="334"/>
      <c r="ALC332" s="389"/>
      <c r="ALD332" s="224"/>
      <c r="ALE332" s="224"/>
      <c r="ALF332" s="335"/>
      <c r="ALG332" s="335"/>
      <c r="ALH332" s="224"/>
      <c r="ALI332" s="389"/>
      <c r="ALJ332" s="389"/>
      <c r="ALK332" s="333"/>
      <c r="ALL332" s="334"/>
      <c r="ALM332" s="389"/>
      <c r="ALN332" s="224"/>
      <c r="ALO332" s="224"/>
      <c r="ALP332" s="335"/>
      <c r="ALQ332" s="335"/>
      <c r="ALR332" s="224"/>
      <c r="ALS332" s="389"/>
      <c r="ALT332" s="389"/>
      <c r="ALU332" s="333"/>
      <c r="ALV332" s="334"/>
      <c r="ALW332" s="389"/>
      <c r="ALX332" s="224"/>
      <c r="ALY332" s="224"/>
      <c r="ALZ332" s="335"/>
      <c r="AMA332" s="335"/>
      <c r="AMB332" s="224"/>
      <c r="AMC332" s="389"/>
      <c r="AMD332" s="389"/>
      <c r="AME332" s="333"/>
      <c r="AMF332" s="334"/>
      <c r="AMG332" s="389"/>
      <c r="AMH332" s="224"/>
      <c r="AMI332" s="224"/>
      <c r="AMJ332" s="335"/>
      <c r="AMK332" s="335"/>
      <c r="AML332" s="224"/>
      <c r="AMM332" s="389"/>
      <c r="AMN332" s="389"/>
      <c r="AMO332" s="333"/>
      <c r="AMP332" s="334"/>
      <c r="AMQ332" s="389"/>
      <c r="AMR332" s="224"/>
      <c r="AMS332" s="224"/>
      <c r="AMT332" s="335"/>
      <c r="AMU332" s="335"/>
      <c r="AMV332" s="224"/>
      <c r="AMW332" s="389"/>
      <c r="AMX332" s="389"/>
      <c r="AMY332" s="333"/>
      <c r="AMZ332" s="334"/>
      <c r="ANA332" s="389"/>
      <c r="ANB332" s="224"/>
      <c r="ANC332" s="224"/>
      <c r="AND332" s="335"/>
      <c r="ANE332" s="335"/>
      <c r="ANF332" s="224"/>
      <c r="ANG332" s="389"/>
      <c r="ANH332" s="389"/>
      <c r="ANI332" s="333"/>
      <c r="ANJ332" s="334"/>
      <c r="ANK332" s="389"/>
      <c r="ANL332" s="224"/>
      <c r="ANM332" s="224"/>
      <c r="ANN332" s="335"/>
      <c r="ANO332" s="335"/>
      <c r="ANP332" s="224"/>
      <c r="ANQ332" s="389"/>
      <c r="ANR332" s="389"/>
      <c r="ANS332" s="333"/>
      <c r="ANT332" s="334"/>
      <c r="ANU332" s="389"/>
      <c r="ANV332" s="224"/>
      <c r="ANW332" s="224"/>
      <c r="ANX332" s="335"/>
      <c r="ANY332" s="335"/>
      <c r="ANZ332" s="224"/>
      <c r="AOA332" s="389"/>
      <c r="AOB332" s="389"/>
      <c r="AOC332" s="333"/>
      <c r="AOD332" s="334"/>
      <c r="AOE332" s="389"/>
      <c r="AOF332" s="224"/>
      <c r="AOG332" s="224"/>
      <c r="AOH332" s="335"/>
      <c r="AOI332" s="335"/>
      <c r="AOJ332" s="224"/>
      <c r="AOK332" s="389"/>
      <c r="AOL332" s="389"/>
      <c r="AOM332" s="333"/>
      <c r="AON332" s="334"/>
      <c r="AOO332" s="389"/>
      <c r="AOP332" s="224"/>
      <c r="AOQ332" s="224"/>
      <c r="AOR332" s="335"/>
      <c r="AOS332" s="335"/>
      <c r="AOT332" s="224"/>
      <c r="AOU332" s="389"/>
      <c r="AOV332" s="389"/>
      <c r="AOW332" s="333"/>
      <c r="AOX332" s="334"/>
      <c r="AOY332" s="389"/>
      <c r="AOZ332" s="224"/>
      <c r="APA332" s="224"/>
      <c r="APB332" s="335"/>
      <c r="APC332" s="335"/>
      <c r="APD332" s="224"/>
      <c r="APE332" s="389"/>
      <c r="APF332" s="389"/>
      <c r="APG332" s="333"/>
      <c r="APH332" s="334"/>
      <c r="API332" s="389"/>
      <c r="APJ332" s="224"/>
      <c r="APK332" s="224"/>
      <c r="APL332" s="335"/>
      <c r="APM332" s="335"/>
      <c r="APN332" s="224"/>
      <c r="APO332" s="389"/>
      <c r="APP332" s="389"/>
      <c r="APQ332" s="333"/>
      <c r="APR332" s="334"/>
      <c r="APS332" s="389"/>
      <c r="APT332" s="224"/>
      <c r="APU332" s="224"/>
      <c r="APV332" s="335"/>
      <c r="APW332" s="335"/>
      <c r="APX332" s="224"/>
      <c r="APY332" s="389"/>
      <c r="APZ332" s="389"/>
      <c r="AQA332" s="333"/>
      <c r="AQB332" s="334"/>
      <c r="AQC332" s="389"/>
      <c r="AQD332" s="224"/>
      <c r="AQE332" s="224"/>
      <c r="AQF332" s="335"/>
      <c r="AQG332" s="335"/>
      <c r="AQH332" s="224"/>
      <c r="AQI332" s="389"/>
      <c r="AQJ332" s="389"/>
      <c r="AQK332" s="333"/>
      <c r="AQL332" s="334"/>
      <c r="AQM332" s="389"/>
      <c r="AQN332" s="224"/>
      <c r="AQO332" s="224"/>
      <c r="AQP332" s="335"/>
      <c r="AQQ332" s="335"/>
      <c r="AQR332" s="224"/>
      <c r="AQS332" s="389"/>
      <c r="AQT332" s="389"/>
      <c r="AQU332" s="333"/>
      <c r="AQV332" s="334"/>
      <c r="AQW332" s="389"/>
      <c r="AQX332" s="224"/>
      <c r="AQY332" s="224"/>
      <c r="AQZ332" s="335"/>
      <c r="ARA332" s="335"/>
      <c r="ARB332" s="224"/>
      <c r="ARC332" s="389"/>
      <c r="ARD332" s="389"/>
      <c r="ARE332" s="333"/>
      <c r="ARF332" s="334"/>
      <c r="ARG332" s="389"/>
      <c r="ARH332" s="224"/>
      <c r="ARI332" s="224"/>
      <c r="ARJ332" s="335"/>
      <c r="ARK332" s="335"/>
      <c r="ARL332" s="224"/>
      <c r="ARM332" s="389"/>
      <c r="ARN332" s="389"/>
      <c r="ARO332" s="333"/>
      <c r="ARP332" s="334"/>
      <c r="ARQ332" s="389"/>
      <c r="ARR332" s="224"/>
      <c r="ARS332" s="224"/>
      <c r="ART332" s="335"/>
      <c r="ARU332" s="335"/>
      <c r="ARV332" s="224"/>
      <c r="ARW332" s="389"/>
      <c r="ARX332" s="389"/>
      <c r="ARY332" s="333"/>
      <c r="ARZ332" s="334"/>
      <c r="ASA332" s="389"/>
      <c r="ASB332" s="224"/>
      <c r="ASC332" s="224"/>
      <c r="ASD332" s="335"/>
      <c r="ASE332" s="335"/>
      <c r="ASF332" s="224"/>
      <c r="ASG332" s="389"/>
      <c r="ASH332" s="389"/>
      <c r="ASI332" s="333"/>
      <c r="ASJ332" s="334"/>
      <c r="ASK332" s="389"/>
      <c r="ASL332" s="224"/>
      <c r="ASM332" s="224"/>
      <c r="ASN332" s="335"/>
      <c r="ASO332" s="335"/>
      <c r="ASP332" s="224"/>
      <c r="ASQ332" s="389"/>
      <c r="ASR332" s="389"/>
      <c r="ASS332" s="333"/>
      <c r="AST332" s="334"/>
      <c r="ASU332" s="389"/>
      <c r="ASV332" s="224"/>
      <c r="ASW332" s="224"/>
      <c r="ASX332" s="335"/>
      <c r="ASY332" s="335"/>
      <c r="ASZ332" s="224"/>
      <c r="ATA332" s="389"/>
      <c r="ATB332" s="389"/>
      <c r="ATC332" s="333"/>
      <c r="ATD332" s="334"/>
      <c r="ATE332" s="389"/>
      <c r="ATF332" s="224"/>
      <c r="ATG332" s="224"/>
      <c r="ATH332" s="335"/>
      <c r="ATI332" s="335"/>
      <c r="ATJ332" s="224"/>
      <c r="ATK332" s="389"/>
      <c r="ATL332" s="389"/>
      <c r="ATM332" s="333"/>
      <c r="ATN332" s="334"/>
      <c r="ATO332" s="389"/>
      <c r="ATP332" s="224"/>
      <c r="ATQ332" s="224"/>
      <c r="ATR332" s="335"/>
      <c r="ATS332" s="335"/>
      <c r="ATT332" s="224"/>
      <c r="ATU332" s="389"/>
      <c r="ATV332" s="389"/>
      <c r="ATW332" s="333"/>
      <c r="ATX332" s="334"/>
      <c r="ATY332" s="389"/>
      <c r="ATZ332" s="224"/>
      <c r="AUA332" s="224"/>
      <c r="AUB332" s="335"/>
      <c r="AUC332" s="335"/>
      <c r="AUD332" s="224"/>
      <c r="AUE332" s="389"/>
      <c r="AUF332" s="389"/>
      <c r="AUG332" s="333"/>
      <c r="AUH332" s="334"/>
      <c r="AUI332" s="389"/>
      <c r="AUJ332" s="224"/>
      <c r="AUK332" s="224"/>
      <c r="AUL332" s="335"/>
      <c r="AUM332" s="335"/>
      <c r="AUN332" s="224"/>
      <c r="AUO332" s="389"/>
      <c r="AUP332" s="389"/>
      <c r="AUQ332" s="333"/>
      <c r="AUR332" s="334"/>
      <c r="AUS332" s="389"/>
      <c r="AUT332" s="224"/>
      <c r="AUU332" s="224"/>
      <c r="AUV332" s="335"/>
      <c r="AUW332" s="335"/>
      <c r="AUX332" s="224"/>
      <c r="AUY332" s="389"/>
      <c r="AUZ332" s="389"/>
      <c r="AVA332" s="333"/>
      <c r="AVB332" s="334"/>
      <c r="AVC332" s="389"/>
      <c r="AVD332" s="224"/>
      <c r="AVE332" s="224"/>
      <c r="AVF332" s="335"/>
      <c r="AVG332" s="335"/>
      <c r="AVH332" s="224"/>
      <c r="AVI332" s="389"/>
      <c r="AVJ332" s="389"/>
      <c r="AVK332" s="333"/>
      <c r="AVL332" s="334"/>
      <c r="AVM332" s="389"/>
      <c r="AVN332" s="224"/>
      <c r="AVO332" s="224"/>
      <c r="AVP332" s="335"/>
      <c r="AVQ332" s="335"/>
      <c r="AVR332" s="224"/>
      <c r="AVS332" s="389"/>
      <c r="AVT332" s="389"/>
      <c r="AVU332" s="333"/>
      <c r="AVV332" s="334"/>
      <c r="AVW332" s="389"/>
      <c r="AVX332" s="224"/>
      <c r="AVY332" s="224"/>
      <c r="AVZ332" s="335"/>
      <c r="AWA332" s="335"/>
      <c r="AWB332" s="224"/>
      <c r="AWC332" s="389"/>
      <c r="AWD332" s="389"/>
      <c r="AWE332" s="333"/>
      <c r="AWF332" s="334"/>
      <c r="AWG332" s="389"/>
      <c r="AWH332" s="224"/>
      <c r="AWI332" s="224"/>
      <c r="AWJ332" s="335"/>
      <c r="AWK332" s="335"/>
      <c r="AWL332" s="224"/>
      <c r="AWM332" s="389"/>
      <c r="AWN332" s="389"/>
      <c r="AWO332" s="333"/>
      <c r="AWP332" s="334"/>
      <c r="AWQ332" s="389"/>
      <c r="AWR332" s="224"/>
      <c r="AWS332" s="224"/>
      <c r="AWT332" s="335"/>
      <c r="AWU332" s="335"/>
      <c r="AWV332" s="224"/>
      <c r="AWW332" s="389"/>
      <c r="AWX332" s="389"/>
      <c r="AWY332" s="333"/>
      <c r="AWZ332" s="334"/>
      <c r="AXA332" s="389"/>
      <c r="AXB332" s="224"/>
      <c r="AXC332" s="224"/>
      <c r="AXD332" s="335"/>
      <c r="AXE332" s="335"/>
      <c r="AXF332" s="224"/>
      <c r="AXG332" s="389"/>
      <c r="AXH332" s="389"/>
      <c r="AXI332" s="333"/>
      <c r="AXJ332" s="334"/>
      <c r="AXK332" s="389"/>
      <c r="AXL332" s="224"/>
      <c r="AXM332" s="224"/>
      <c r="AXN332" s="335"/>
      <c r="AXO332" s="335"/>
      <c r="AXP332" s="224"/>
      <c r="AXQ332" s="389"/>
      <c r="AXR332" s="389"/>
      <c r="AXS332" s="333"/>
      <c r="AXT332" s="334"/>
      <c r="AXU332" s="389"/>
      <c r="AXV332" s="224"/>
      <c r="AXW332" s="224"/>
      <c r="AXX332" s="335"/>
      <c r="AXY332" s="335"/>
      <c r="AXZ332" s="224"/>
      <c r="AYA332" s="389"/>
      <c r="AYB332" s="389"/>
      <c r="AYC332" s="333"/>
      <c r="AYD332" s="334"/>
      <c r="AYE332" s="389"/>
      <c r="AYF332" s="224"/>
      <c r="AYG332" s="224"/>
      <c r="AYH332" s="335"/>
      <c r="AYI332" s="335"/>
      <c r="AYJ332" s="224"/>
      <c r="AYK332" s="389"/>
      <c r="AYL332" s="389"/>
      <c r="AYM332" s="333"/>
      <c r="AYN332" s="334"/>
      <c r="AYO332" s="389"/>
      <c r="AYP332" s="224"/>
      <c r="AYQ332" s="224"/>
      <c r="AYR332" s="335"/>
      <c r="AYS332" s="335"/>
      <c r="AYT332" s="224"/>
      <c r="AYU332" s="389"/>
      <c r="AYV332" s="389"/>
      <c r="AYW332" s="333"/>
      <c r="AYX332" s="334"/>
      <c r="AYY332" s="389"/>
      <c r="AYZ332" s="224"/>
      <c r="AZA332" s="224"/>
      <c r="AZB332" s="335"/>
      <c r="AZC332" s="335"/>
      <c r="AZD332" s="224"/>
      <c r="AZE332" s="389"/>
      <c r="AZF332" s="389"/>
      <c r="AZG332" s="333"/>
      <c r="AZH332" s="334"/>
      <c r="AZI332" s="389"/>
      <c r="AZJ332" s="224"/>
      <c r="AZK332" s="224"/>
      <c r="AZL332" s="335"/>
      <c r="AZM332" s="335"/>
      <c r="AZN332" s="224"/>
      <c r="AZO332" s="389"/>
      <c r="AZP332" s="389"/>
      <c r="AZQ332" s="333"/>
      <c r="AZR332" s="334"/>
      <c r="AZS332" s="389"/>
      <c r="AZT332" s="224"/>
      <c r="AZU332" s="224"/>
      <c r="AZV332" s="335"/>
      <c r="AZW332" s="335"/>
      <c r="AZX332" s="224"/>
      <c r="AZY332" s="389"/>
      <c r="AZZ332" s="389"/>
      <c r="BAA332" s="333"/>
      <c r="BAB332" s="334"/>
      <c r="BAC332" s="389"/>
      <c r="BAD332" s="224"/>
      <c r="BAE332" s="224"/>
      <c r="BAF332" s="335"/>
      <c r="BAG332" s="335"/>
      <c r="BAH332" s="224"/>
      <c r="BAI332" s="389"/>
      <c r="BAJ332" s="389"/>
      <c r="BAK332" s="333"/>
      <c r="BAL332" s="334"/>
      <c r="BAM332" s="389"/>
      <c r="BAN332" s="224"/>
      <c r="BAO332" s="224"/>
      <c r="BAP332" s="335"/>
      <c r="BAQ332" s="335"/>
      <c r="BAR332" s="224"/>
      <c r="BAS332" s="389"/>
      <c r="BAT332" s="389"/>
      <c r="BAU332" s="333"/>
      <c r="BAV332" s="334"/>
      <c r="BAW332" s="389"/>
      <c r="BAX332" s="224"/>
      <c r="BAY332" s="224"/>
      <c r="BAZ332" s="335"/>
      <c r="BBA332" s="335"/>
      <c r="BBB332" s="224"/>
      <c r="BBC332" s="389"/>
      <c r="BBD332" s="389"/>
      <c r="BBE332" s="333"/>
      <c r="BBF332" s="334"/>
      <c r="BBG332" s="389"/>
      <c r="BBH332" s="224"/>
      <c r="BBI332" s="224"/>
      <c r="BBJ332" s="335"/>
      <c r="BBK332" s="335"/>
      <c r="BBL332" s="224"/>
      <c r="BBM332" s="389"/>
      <c r="BBN332" s="389"/>
      <c r="BBO332" s="333"/>
      <c r="BBP332" s="334"/>
      <c r="BBQ332" s="389"/>
      <c r="BBR332" s="224"/>
      <c r="BBS332" s="224"/>
      <c r="BBT332" s="335"/>
      <c r="BBU332" s="335"/>
      <c r="BBV332" s="224"/>
      <c r="BBW332" s="389"/>
      <c r="BBX332" s="389"/>
      <c r="BBY332" s="333"/>
      <c r="BBZ332" s="334"/>
      <c r="BCA332" s="389"/>
      <c r="BCB332" s="224"/>
      <c r="BCC332" s="224"/>
      <c r="BCD332" s="335"/>
      <c r="BCE332" s="335"/>
      <c r="BCF332" s="224"/>
      <c r="BCG332" s="389"/>
      <c r="BCH332" s="389"/>
      <c r="BCI332" s="333"/>
      <c r="BCJ332" s="334"/>
      <c r="BCK332" s="389"/>
      <c r="BCL332" s="224"/>
      <c r="BCM332" s="224"/>
      <c r="BCN332" s="335"/>
      <c r="BCO332" s="335"/>
      <c r="BCP332" s="224"/>
      <c r="BCQ332" s="389"/>
      <c r="BCR332" s="389"/>
      <c r="BCS332" s="333"/>
      <c r="BCT332" s="334"/>
      <c r="BCU332" s="389"/>
      <c r="BCV332" s="224"/>
      <c r="BCW332" s="224"/>
      <c r="BCX332" s="335"/>
      <c r="BCY332" s="335"/>
      <c r="BCZ332" s="224"/>
      <c r="BDA332" s="389"/>
      <c r="BDB332" s="389"/>
      <c r="BDC332" s="333"/>
      <c r="BDD332" s="334"/>
      <c r="BDE332" s="389"/>
      <c r="BDF332" s="224"/>
      <c r="BDG332" s="224"/>
      <c r="BDH332" s="335"/>
      <c r="BDI332" s="335"/>
      <c r="BDJ332" s="224"/>
      <c r="BDK332" s="389"/>
      <c r="BDL332" s="389"/>
      <c r="BDM332" s="333"/>
      <c r="BDN332" s="334"/>
      <c r="BDO332" s="389"/>
      <c r="BDP332" s="224"/>
      <c r="BDQ332" s="224"/>
      <c r="BDR332" s="335"/>
      <c r="BDS332" s="335"/>
      <c r="BDT332" s="224"/>
      <c r="BDU332" s="389"/>
      <c r="BDV332" s="389"/>
      <c r="BDW332" s="333"/>
      <c r="BDX332" s="334"/>
      <c r="BDY332" s="389"/>
      <c r="BDZ332" s="224"/>
      <c r="BEA332" s="224"/>
      <c r="BEB332" s="335"/>
      <c r="BEC332" s="335"/>
      <c r="BED332" s="224"/>
      <c r="BEE332" s="389"/>
      <c r="BEF332" s="389"/>
      <c r="BEG332" s="333"/>
      <c r="BEH332" s="334"/>
      <c r="BEI332" s="389"/>
      <c r="BEJ332" s="224"/>
      <c r="BEK332" s="224"/>
      <c r="BEL332" s="335"/>
      <c r="BEM332" s="335"/>
      <c r="BEN332" s="224"/>
      <c r="BEO332" s="389"/>
      <c r="BEP332" s="389"/>
      <c r="BEQ332" s="333"/>
      <c r="BER332" s="334"/>
      <c r="BES332" s="389"/>
      <c r="BET332" s="224"/>
      <c r="BEU332" s="224"/>
      <c r="BEV332" s="335"/>
      <c r="BEW332" s="335"/>
      <c r="BEX332" s="224"/>
      <c r="BEY332" s="389"/>
      <c r="BEZ332" s="389"/>
      <c r="BFA332" s="333"/>
      <c r="BFB332" s="334"/>
      <c r="BFC332" s="389"/>
      <c r="BFD332" s="224"/>
      <c r="BFE332" s="224"/>
      <c r="BFF332" s="335"/>
      <c r="BFG332" s="335"/>
      <c r="BFH332" s="224"/>
      <c r="BFI332" s="389"/>
      <c r="BFJ332" s="389"/>
      <c r="BFK332" s="333"/>
      <c r="BFL332" s="334"/>
      <c r="BFM332" s="389"/>
      <c r="BFN332" s="224"/>
      <c r="BFO332" s="224"/>
      <c r="BFP332" s="335"/>
      <c r="BFQ332" s="335"/>
      <c r="BFR332" s="224"/>
      <c r="BFS332" s="389"/>
      <c r="BFT332" s="389"/>
      <c r="BFU332" s="333"/>
      <c r="BFV332" s="334"/>
      <c r="BFW332" s="389"/>
      <c r="BFX332" s="224"/>
      <c r="BFY332" s="224"/>
      <c r="BFZ332" s="335"/>
      <c r="BGA332" s="335"/>
      <c r="BGB332" s="224"/>
      <c r="BGC332" s="389"/>
      <c r="BGD332" s="389"/>
      <c r="BGE332" s="333"/>
      <c r="BGF332" s="334"/>
      <c r="BGG332" s="389"/>
      <c r="BGH332" s="224"/>
      <c r="BGI332" s="224"/>
      <c r="BGJ332" s="335"/>
      <c r="BGK332" s="335"/>
      <c r="BGL332" s="224"/>
      <c r="BGM332" s="389"/>
      <c r="BGN332" s="389"/>
      <c r="BGO332" s="333"/>
      <c r="BGP332" s="334"/>
      <c r="BGQ332" s="389"/>
      <c r="BGR332" s="224"/>
      <c r="BGS332" s="224"/>
      <c r="BGT332" s="335"/>
      <c r="BGU332" s="335"/>
      <c r="BGV332" s="224"/>
      <c r="BGW332" s="389"/>
      <c r="BGX332" s="389"/>
      <c r="BGY332" s="333"/>
      <c r="BGZ332" s="334"/>
      <c r="BHA332" s="389"/>
      <c r="BHB332" s="224"/>
      <c r="BHC332" s="224"/>
      <c r="BHD332" s="335"/>
      <c r="BHE332" s="335"/>
      <c r="BHF332" s="224"/>
      <c r="BHG332" s="389"/>
      <c r="BHH332" s="389"/>
      <c r="BHI332" s="333"/>
      <c r="BHJ332" s="334"/>
      <c r="BHK332" s="389"/>
      <c r="BHL332" s="224"/>
      <c r="BHM332" s="224"/>
      <c r="BHN332" s="335"/>
      <c r="BHO332" s="335"/>
      <c r="BHP332" s="224"/>
      <c r="BHQ332" s="389"/>
      <c r="BHR332" s="389"/>
      <c r="BHS332" s="333"/>
      <c r="BHT332" s="334"/>
      <c r="BHU332" s="389"/>
      <c r="BHV332" s="224"/>
      <c r="BHW332" s="224"/>
      <c r="BHX332" s="335"/>
      <c r="BHY332" s="335"/>
      <c r="BHZ332" s="224"/>
      <c r="BIA332" s="389"/>
      <c r="BIB332" s="389"/>
      <c r="BIC332" s="333"/>
      <c r="BID332" s="334"/>
      <c r="BIE332" s="389"/>
      <c r="BIF332" s="224"/>
      <c r="BIG332" s="224"/>
      <c r="BIH332" s="335"/>
      <c r="BII332" s="335"/>
      <c r="BIJ332" s="224"/>
      <c r="BIK332" s="389"/>
      <c r="BIL332" s="389"/>
      <c r="BIM332" s="333"/>
      <c r="BIN332" s="334"/>
      <c r="BIO332" s="389"/>
      <c r="BIP332" s="224"/>
      <c r="BIQ332" s="224"/>
      <c r="BIR332" s="335"/>
      <c r="BIS332" s="335"/>
      <c r="BIT332" s="224"/>
      <c r="BIU332" s="389"/>
      <c r="BIV332" s="389"/>
      <c r="BIW332" s="333"/>
      <c r="BIX332" s="334"/>
      <c r="BIY332" s="389"/>
      <c r="BIZ332" s="224"/>
      <c r="BJA332" s="224"/>
      <c r="BJB332" s="335"/>
      <c r="BJC332" s="335"/>
      <c r="BJD332" s="224"/>
      <c r="BJE332" s="389"/>
      <c r="BJF332" s="389"/>
      <c r="BJG332" s="333"/>
      <c r="BJH332" s="334"/>
      <c r="BJI332" s="389"/>
      <c r="BJJ332" s="224"/>
      <c r="BJK332" s="224"/>
      <c r="BJL332" s="335"/>
      <c r="BJM332" s="335"/>
      <c r="BJN332" s="224"/>
      <c r="BJO332" s="389"/>
      <c r="BJP332" s="389"/>
      <c r="BJQ332" s="333"/>
      <c r="BJR332" s="334"/>
      <c r="BJS332" s="389"/>
      <c r="BJT332" s="224"/>
      <c r="BJU332" s="224"/>
      <c r="BJV332" s="335"/>
      <c r="BJW332" s="335"/>
      <c r="BJX332" s="224"/>
      <c r="BJY332" s="389"/>
      <c r="BJZ332" s="389"/>
      <c r="BKA332" s="333"/>
      <c r="BKB332" s="334"/>
      <c r="BKC332" s="389"/>
      <c r="BKD332" s="224"/>
      <c r="BKE332" s="224"/>
      <c r="BKF332" s="335"/>
      <c r="BKG332" s="335"/>
      <c r="BKH332" s="224"/>
      <c r="BKI332" s="389"/>
      <c r="BKJ332" s="389"/>
      <c r="BKK332" s="333"/>
      <c r="BKL332" s="334"/>
      <c r="BKM332" s="389"/>
      <c r="BKN332" s="224"/>
      <c r="BKO332" s="224"/>
      <c r="BKP332" s="335"/>
      <c r="BKQ332" s="335"/>
      <c r="BKR332" s="224"/>
      <c r="BKS332" s="389"/>
      <c r="BKT332" s="389"/>
      <c r="BKU332" s="333"/>
      <c r="BKV332" s="334"/>
      <c r="BKW332" s="389"/>
      <c r="BKX332" s="224"/>
      <c r="BKY332" s="224"/>
      <c r="BKZ332" s="335"/>
      <c r="BLA332" s="335"/>
      <c r="BLB332" s="224"/>
      <c r="BLC332" s="389"/>
      <c r="BLD332" s="389"/>
      <c r="BLE332" s="333"/>
      <c r="BLF332" s="334"/>
      <c r="BLG332" s="389"/>
      <c r="BLH332" s="224"/>
      <c r="BLI332" s="224"/>
      <c r="BLJ332" s="335"/>
      <c r="BLK332" s="335"/>
      <c r="BLL332" s="224"/>
      <c r="BLM332" s="389"/>
      <c r="BLN332" s="389"/>
      <c r="BLO332" s="333"/>
      <c r="BLP332" s="334"/>
      <c r="BLQ332" s="389"/>
      <c r="BLR332" s="224"/>
      <c r="BLS332" s="224"/>
      <c r="BLT332" s="335"/>
      <c r="BLU332" s="335"/>
      <c r="BLV332" s="224"/>
      <c r="BLW332" s="389"/>
      <c r="BLX332" s="389"/>
      <c r="BLY332" s="333"/>
      <c r="BLZ332" s="334"/>
      <c r="BMA332" s="389"/>
      <c r="BMB332" s="224"/>
      <c r="BMC332" s="224"/>
      <c r="BMD332" s="335"/>
      <c r="BME332" s="335"/>
      <c r="BMF332" s="224"/>
      <c r="BMG332" s="389"/>
      <c r="BMH332" s="389"/>
      <c r="BMI332" s="333"/>
      <c r="BMJ332" s="334"/>
      <c r="BMK332" s="389"/>
      <c r="BML332" s="224"/>
      <c r="BMM332" s="224"/>
      <c r="BMN332" s="335"/>
      <c r="BMO332" s="335"/>
      <c r="BMP332" s="224"/>
      <c r="BMQ332" s="389"/>
      <c r="BMR332" s="389"/>
      <c r="BMS332" s="333"/>
      <c r="BMT332" s="334"/>
      <c r="BMU332" s="389"/>
      <c r="BMV332" s="224"/>
      <c r="BMW332" s="224"/>
      <c r="BMX332" s="335"/>
      <c r="BMY332" s="335"/>
      <c r="BMZ332" s="224"/>
      <c r="BNA332" s="389"/>
      <c r="BNB332" s="389"/>
      <c r="BNC332" s="333"/>
      <c r="BND332" s="334"/>
      <c r="BNE332" s="389"/>
      <c r="BNF332" s="224"/>
      <c r="BNG332" s="224"/>
      <c r="BNH332" s="335"/>
      <c r="BNI332" s="335"/>
      <c r="BNJ332" s="224"/>
      <c r="BNK332" s="389"/>
      <c r="BNL332" s="389"/>
      <c r="BNM332" s="333"/>
      <c r="BNN332" s="334"/>
      <c r="BNO332" s="389"/>
      <c r="BNP332" s="224"/>
      <c r="BNQ332" s="224"/>
      <c r="BNR332" s="335"/>
      <c r="BNS332" s="335"/>
      <c r="BNT332" s="224"/>
      <c r="BNU332" s="389"/>
      <c r="BNV332" s="389"/>
      <c r="BNW332" s="333"/>
      <c r="BNX332" s="334"/>
      <c r="BNY332" s="389"/>
      <c r="BNZ332" s="224"/>
      <c r="BOA332" s="224"/>
      <c r="BOB332" s="335"/>
      <c r="BOC332" s="335"/>
      <c r="BOD332" s="224"/>
      <c r="BOE332" s="389"/>
      <c r="BOF332" s="389"/>
      <c r="BOG332" s="333"/>
      <c r="BOH332" s="334"/>
      <c r="BOI332" s="389"/>
      <c r="BOJ332" s="224"/>
      <c r="BOK332" s="224"/>
      <c r="BOL332" s="335"/>
      <c r="BOM332" s="335"/>
      <c r="BON332" s="224"/>
      <c r="BOO332" s="389"/>
      <c r="BOP332" s="389"/>
      <c r="BOQ332" s="333"/>
      <c r="BOR332" s="334"/>
      <c r="BOS332" s="389"/>
      <c r="BOT332" s="224"/>
      <c r="BOU332" s="224"/>
      <c r="BOV332" s="335"/>
      <c r="BOW332" s="335"/>
      <c r="BOX332" s="224"/>
      <c r="BOY332" s="389"/>
      <c r="BOZ332" s="389"/>
      <c r="BPA332" s="333"/>
      <c r="BPB332" s="334"/>
      <c r="BPC332" s="389"/>
      <c r="BPD332" s="224"/>
      <c r="BPE332" s="224"/>
      <c r="BPF332" s="335"/>
      <c r="BPG332" s="335"/>
      <c r="BPH332" s="224"/>
      <c r="BPI332" s="389"/>
      <c r="BPJ332" s="389"/>
      <c r="BPK332" s="333"/>
      <c r="BPL332" s="334"/>
      <c r="BPM332" s="389"/>
      <c r="BPN332" s="224"/>
      <c r="BPO332" s="224"/>
      <c r="BPP332" s="335"/>
      <c r="BPQ332" s="335"/>
      <c r="BPR332" s="224"/>
      <c r="BPS332" s="389"/>
      <c r="BPT332" s="389"/>
      <c r="BPU332" s="333"/>
      <c r="BPV332" s="334"/>
      <c r="BPW332" s="389"/>
      <c r="BPX332" s="224"/>
      <c r="BPY332" s="224"/>
      <c r="BPZ332" s="335"/>
      <c r="BQA332" s="335"/>
      <c r="BQB332" s="224"/>
      <c r="BQC332" s="389"/>
      <c r="BQD332" s="389"/>
      <c r="BQE332" s="333"/>
      <c r="BQF332" s="334"/>
      <c r="BQG332" s="389"/>
      <c r="BQH332" s="224"/>
      <c r="BQI332" s="224"/>
      <c r="BQJ332" s="335"/>
      <c r="BQK332" s="335"/>
      <c r="BQL332" s="224"/>
      <c r="BQM332" s="389"/>
      <c r="BQN332" s="389"/>
      <c r="BQO332" s="333"/>
      <c r="BQP332" s="334"/>
      <c r="BQQ332" s="389"/>
      <c r="BQR332" s="224"/>
      <c r="BQS332" s="224"/>
      <c r="BQT332" s="335"/>
      <c r="BQU332" s="335"/>
      <c r="BQV332" s="224"/>
      <c r="BQW332" s="389"/>
      <c r="BQX332" s="389"/>
      <c r="BQY332" s="333"/>
      <c r="BQZ332" s="334"/>
      <c r="BRA332" s="389"/>
      <c r="BRB332" s="224"/>
      <c r="BRC332" s="224"/>
      <c r="BRD332" s="335"/>
      <c r="BRE332" s="335"/>
      <c r="BRF332" s="224"/>
      <c r="BRG332" s="389"/>
      <c r="BRH332" s="389"/>
      <c r="BRI332" s="333"/>
      <c r="BRJ332" s="334"/>
      <c r="BRK332" s="389"/>
      <c r="BRL332" s="224"/>
      <c r="BRM332" s="224"/>
      <c r="BRN332" s="335"/>
      <c r="BRO332" s="335"/>
      <c r="BRP332" s="224"/>
      <c r="BRQ332" s="389"/>
      <c r="BRR332" s="389"/>
      <c r="BRS332" s="333"/>
      <c r="BRT332" s="334"/>
      <c r="BRU332" s="389"/>
      <c r="BRV332" s="224"/>
      <c r="BRW332" s="224"/>
      <c r="BRX332" s="335"/>
      <c r="BRY332" s="335"/>
      <c r="BRZ332" s="224"/>
      <c r="BSA332" s="389"/>
      <c r="BSB332" s="389"/>
      <c r="BSC332" s="333"/>
      <c r="BSD332" s="334"/>
      <c r="BSE332" s="389"/>
      <c r="BSF332" s="224"/>
      <c r="BSG332" s="224"/>
      <c r="BSH332" s="335"/>
      <c r="BSI332" s="335"/>
      <c r="BSJ332" s="224"/>
      <c r="BSK332" s="389"/>
      <c r="BSL332" s="389"/>
      <c r="BSM332" s="333"/>
      <c r="BSN332" s="334"/>
      <c r="BSO332" s="389"/>
      <c r="BSP332" s="224"/>
      <c r="BSQ332" s="224"/>
      <c r="BSR332" s="335"/>
      <c r="BSS332" s="335"/>
      <c r="BST332" s="224"/>
      <c r="BSU332" s="389"/>
      <c r="BSV332" s="389"/>
      <c r="BSW332" s="333"/>
      <c r="BSX332" s="334"/>
      <c r="BSY332" s="389"/>
      <c r="BSZ332" s="224"/>
      <c r="BTA332" s="224"/>
      <c r="BTB332" s="335"/>
      <c r="BTC332" s="335"/>
      <c r="BTD332" s="224"/>
      <c r="BTE332" s="389"/>
      <c r="BTF332" s="389"/>
      <c r="BTG332" s="333"/>
      <c r="BTH332" s="334"/>
      <c r="BTI332" s="389"/>
      <c r="BTJ332" s="224"/>
      <c r="BTK332" s="224"/>
      <c r="BTL332" s="335"/>
      <c r="BTM332" s="335"/>
      <c r="BTN332" s="224"/>
      <c r="BTO332" s="389"/>
      <c r="BTP332" s="389"/>
      <c r="BTQ332" s="333"/>
      <c r="BTR332" s="334"/>
      <c r="BTS332" s="389"/>
      <c r="BTT332" s="224"/>
      <c r="BTU332" s="224"/>
      <c r="BTV332" s="335"/>
      <c r="BTW332" s="335"/>
      <c r="BTX332" s="224"/>
      <c r="BTY332" s="389"/>
      <c r="BTZ332" s="389"/>
      <c r="BUA332" s="333"/>
      <c r="BUB332" s="334"/>
      <c r="BUC332" s="389"/>
      <c r="BUD332" s="224"/>
      <c r="BUE332" s="224"/>
      <c r="BUF332" s="335"/>
      <c r="BUG332" s="335"/>
      <c r="BUH332" s="224"/>
      <c r="BUI332" s="389"/>
      <c r="BUJ332" s="389"/>
      <c r="BUK332" s="333"/>
      <c r="BUL332" s="334"/>
      <c r="BUM332" s="389"/>
      <c r="BUN332" s="224"/>
      <c r="BUO332" s="224"/>
      <c r="BUP332" s="335"/>
      <c r="BUQ332" s="335"/>
      <c r="BUR332" s="224"/>
      <c r="BUS332" s="389"/>
      <c r="BUT332" s="389"/>
      <c r="BUU332" s="333"/>
      <c r="BUV332" s="334"/>
      <c r="BUW332" s="389"/>
      <c r="BUX332" s="224"/>
      <c r="BUY332" s="224"/>
      <c r="BUZ332" s="335"/>
      <c r="BVA332" s="335"/>
      <c r="BVB332" s="224"/>
      <c r="BVC332" s="389"/>
      <c r="BVD332" s="389"/>
      <c r="BVE332" s="333"/>
      <c r="BVF332" s="334"/>
      <c r="BVG332" s="389"/>
      <c r="BVH332" s="224"/>
      <c r="BVI332" s="224"/>
      <c r="BVJ332" s="335"/>
      <c r="BVK332" s="335"/>
      <c r="BVL332" s="224"/>
      <c r="BVM332" s="389"/>
      <c r="BVN332" s="389"/>
      <c r="BVO332" s="333"/>
      <c r="BVP332" s="334"/>
      <c r="BVQ332" s="389"/>
      <c r="BVR332" s="224"/>
      <c r="BVS332" s="224"/>
      <c r="BVT332" s="335"/>
      <c r="BVU332" s="335"/>
      <c r="BVV332" s="224"/>
      <c r="BVW332" s="389"/>
      <c r="BVX332" s="389"/>
      <c r="BVY332" s="333"/>
      <c r="BVZ332" s="334"/>
      <c r="BWA332" s="389"/>
      <c r="BWB332" s="224"/>
      <c r="BWC332" s="224"/>
      <c r="BWD332" s="335"/>
      <c r="BWE332" s="335"/>
      <c r="BWF332" s="224"/>
      <c r="BWG332" s="389"/>
      <c r="BWH332" s="389"/>
      <c r="BWI332" s="333"/>
      <c r="BWJ332" s="334"/>
      <c r="BWK332" s="389"/>
      <c r="BWL332" s="224"/>
      <c r="BWM332" s="224"/>
      <c r="BWN332" s="335"/>
      <c r="BWO332" s="335"/>
      <c r="BWP332" s="224"/>
      <c r="BWQ332" s="389"/>
      <c r="BWR332" s="389"/>
      <c r="BWS332" s="333"/>
      <c r="BWT332" s="334"/>
      <c r="BWU332" s="389"/>
      <c r="BWV332" s="224"/>
      <c r="BWW332" s="224"/>
      <c r="BWX332" s="335"/>
      <c r="BWY332" s="335"/>
      <c r="BWZ332" s="224"/>
      <c r="BXA332" s="389"/>
      <c r="BXB332" s="389"/>
      <c r="BXC332" s="333"/>
      <c r="BXD332" s="334"/>
      <c r="BXE332" s="389"/>
      <c r="BXF332" s="224"/>
      <c r="BXG332" s="224"/>
      <c r="BXH332" s="335"/>
      <c r="BXI332" s="335"/>
      <c r="BXJ332" s="224"/>
      <c r="BXK332" s="389"/>
      <c r="BXL332" s="389"/>
      <c r="BXM332" s="333"/>
      <c r="BXN332" s="334"/>
      <c r="BXO332" s="389"/>
      <c r="BXP332" s="224"/>
      <c r="BXQ332" s="224"/>
      <c r="BXR332" s="335"/>
      <c r="BXS332" s="335"/>
      <c r="BXT332" s="224"/>
      <c r="BXU332" s="389"/>
      <c r="BXV332" s="389"/>
      <c r="BXW332" s="333"/>
      <c r="BXX332" s="334"/>
      <c r="BXY332" s="389"/>
      <c r="BXZ332" s="224"/>
      <c r="BYA332" s="224"/>
      <c r="BYB332" s="335"/>
      <c r="BYC332" s="335"/>
      <c r="BYD332" s="224"/>
      <c r="BYE332" s="389"/>
      <c r="BYF332" s="389"/>
      <c r="BYG332" s="333"/>
      <c r="BYH332" s="334"/>
      <c r="BYI332" s="389"/>
      <c r="BYJ332" s="224"/>
      <c r="BYK332" s="224"/>
      <c r="BYL332" s="335"/>
      <c r="BYM332" s="335"/>
      <c r="BYN332" s="224"/>
      <c r="BYO332" s="389"/>
      <c r="BYP332" s="389"/>
      <c r="BYQ332" s="333"/>
      <c r="BYR332" s="334"/>
      <c r="BYS332" s="389"/>
      <c r="BYT332" s="224"/>
      <c r="BYU332" s="224"/>
      <c r="BYV332" s="335"/>
      <c r="BYW332" s="335"/>
      <c r="BYX332" s="224"/>
      <c r="BYY332" s="389"/>
      <c r="BYZ332" s="389"/>
      <c r="BZA332" s="333"/>
      <c r="BZB332" s="334"/>
      <c r="BZC332" s="389"/>
      <c r="BZD332" s="224"/>
      <c r="BZE332" s="224"/>
      <c r="BZF332" s="335"/>
      <c r="BZG332" s="335"/>
      <c r="BZH332" s="224"/>
      <c r="BZI332" s="389"/>
      <c r="BZJ332" s="389"/>
      <c r="BZK332" s="333"/>
      <c r="BZL332" s="334"/>
      <c r="BZM332" s="389"/>
      <c r="BZN332" s="224"/>
      <c r="BZO332" s="224"/>
      <c r="BZP332" s="335"/>
      <c r="BZQ332" s="335"/>
      <c r="BZR332" s="224"/>
      <c r="BZS332" s="389"/>
      <c r="BZT332" s="389"/>
      <c r="BZU332" s="333"/>
      <c r="BZV332" s="334"/>
      <c r="BZW332" s="389"/>
      <c r="BZX332" s="224"/>
      <c r="BZY332" s="224"/>
      <c r="BZZ332" s="335"/>
      <c r="CAA332" s="335"/>
      <c r="CAB332" s="224"/>
      <c r="CAC332" s="389"/>
      <c r="CAD332" s="389"/>
      <c r="CAE332" s="333"/>
      <c r="CAF332" s="334"/>
      <c r="CAG332" s="389"/>
      <c r="CAH332" s="224"/>
      <c r="CAI332" s="224"/>
      <c r="CAJ332" s="335"/>
      <c r="CAK332" s="335"/>
      <c r="CAL332" s="224"/>
      <c r="CAM332" s="389"/>
      <c r="CAN332" s="389"/>
      <c r="CAO332" s="333"/>
      <c r="CAP332" s="334"/>
      <c r="CAQ332" s="389"/>
      <c r="CAR332" s="224"/>
      <c r="CAS332" s="224"/>
      <c r="CAT332" s="335"/>
      <c r="CAU332" s="335"/>
      <c r="CAV332" s="224"/>
      <c r="CAW332" s="389"/>
      <c r="CAX332" s="389"/>
      <c r="CAY332" s="333"/>
      <c r="CAZ332" s="334"/>
      <c r="CBA332" s="389"/>
      <c r="CBB332" s="224"/>
      <c r="CBC332" s="224"/>
      <c r="CBD332" s="335"/>
      <c r="CBE332" s="335"/>
      <c r="CBF332" s="224"/>
      <c r="CBG332" s="389"/>
      <c r="CBH332" s="389"/>
      <c r="CBI332" s="333"/>
      <c r="CBJ332" s="334"/>
      <c r="CBK332" s="389"/>
      <c r="CBL332" s="224"/>
      <c r="CBM332" s="224"/>
      <c r="CBN332" s="335"/>
      <c r="CBO332" s="335"/>
      <c r="CBP332" s="224"/>
      <c r="CBQ332" s="389"/>
      <c r="CBR332" s="389"/>
      <c r="CBS332" s="333"/>
      <c r="CBT332" s="334"/>
      <c r="CBU332" s="389"/>
      <c r="CBV332" s="224"/>
      <c r="CBW332" s="224"/>
      <c r="CBX332" s="335"/>
      <c r="CBY332" s="335"/>
      <c r="CBZ332" s="224"/>
      <c r="CCA332" s="389"/>
      <c r="CCB332" s="389"/>
      <c r="CCC332" s="333"/>
      <c r="CCD332" s="334"/>
      <c r="CCE332" s="389"/>
      <c r="CCF332" s="224"/>
      <c r="CCG332" s="224"/>
      <c r="CCH332" s="335"/>
      <c r="CCI332" s="335"/>
      <c r="CCJ332" s="224"/>
      <c r="CCK332" s="389"/>
      <c r="CCL332" s="389"/>
      <c r="CCM332" s="333"/>
      <c r="CCN332" s="334"/>
      <c r="CCO332" s="389"/>
      <c r="CCP332" s="224"/>
      <c r="CCQ332" s="224"/>
      <c r="CCR332" s="335"/>
      <c r="CCS332" s="335"/>
      <c r="CCT332" s="224"/>
      <c r="CCU332" s="389"/>
      <c r="CCV332" s="389"/>
      <c r="CCW332" s="333"/>
      <c r="CCX332" s="334"/>
      <c r="CCY332" s="389"/>
      <c r="CCZ332" s="224"/>
      <c r="CDA332" s="224"/>
      <c r="CDB332" s="335"/>
      <c r="CDC332" s="335"/>
      <c r="CDD332" s="224"/>
      <c r="CDE332" s="389"/>
      <c r="CDF332" s="389"/>
      <c r="CDG332" s="333"/>
      <c r="CDH332" s="334"/>
      <c r="CDI332" s="389"/>
      <c r="CDJ332" s="224"/>
      <c r="CDK332" s="224"/>
      <c r="CDL332" s="335"/>
      <c r="CDM332" s="335"/>
      <c r="CDN332" s="224"/>
      <c r="CDO332" s="389"/>
      <c r="CDP332" s="389"/>
      <c r="CDQ332" s="333"/>
      <c r="CDR332" s="334"/>
      <c r="CDS332" s="389"/>
      <c r="CDT332" s="224"/>
      <c r="CDU332" s="224"/>
      <c r="CDV332" s="335"/>
      <c r="CDW332" s="335"/>
      <c r="CDX332" s="224"/>
      <c r="CDY332" s="389"/>
      <c r="CDZ332" s="389"/>
      <c r="CEA332" s="333"/>
      <c r="CEB332" s="334"/>
      <c r="CEC332" s="389"/>
      <c r="CED332" s="224"/>
      <c r="CEE332" s="224"/>
      <c r="CEF332" s="335"/>
      <c r="CEG332" s="335"/>
      <c r="CEH332" s="224"/>
      <c r="CEI332" s="389"/>
      <c r="CEJ332" s="389"/>
      <c r="CEK332" s="333"/>
      <c r="CEL332" s="334"/>
      <c r="CEM332" s="389"/>
      <c r="CEN332" s="224"/>
      <c r="CEO332" s="224"/>
      <c r="CEP332" s="335"/>
      <c r="CEQ332" s="335"/>
      <c r="CER332" s="224"/>
      <c r="CES332" s="389"/>
      <c r="CET332" s="389"/>
      <c r="CEU332" s="333"/>
      <c r="CEV332" s="334"/>
      <c r="CEW332" s="389"/>
      <c r="CEX332" s="224"/>
      <c r="CEY332" s="224"/>
      <c r="CEZ332" s="335"/>
      <c r="CFA332" s="335"/>
      <c r="CFB332" s="224"/>
      <c r="CFC332" s="389"/>
      <c r="CFD332" s="389"/>
      <c r="CFE332" s="333"/>
      <c r="CFF332" s="334"/>
      <c r="CFG332" s="389"/>
      <c r="CFH332" s="224"/>
      <c r="CFI332" s="224"/>
      <c r="CFJ332" s="335"/>
      <c r="CFK332" s="335"/>
      <c r="CFL332" s="224"/>
      <c r="CFM332" s="389"/>
      <c r="CFN332" s="389"/>
      <c r="CFO332" s="333"/>
      <c r="CFP332" s="334"/>
      <c r="CFQ332" s="389"/>
      <c r="CFR332" s="224"/>
      <c r="CFS332" s="224"/>
      <c r="CFT332" s="335"/>
      <c r="CFU332" s="335"/>
      <c r="CFV332" s="224"/>
      <c r="CFW332" s="389"/>
      <c r="CFX332" s="389"/>
      <c r="CFY332" s="333"/>
      <c r="CFZ332" s="334"/>
      <c r="CGA332" s="389"/>
      <c r="CGB332" s="224"/>
      <c r="CGC332" s="224"/>
      <c r="CGD332" s="335"/>
      <c r="CGE332" s="335"/>
      <c r="CGF332" s="224"/>
      <c r="CGG332" s="389"/>
      <c r="CGH332" s="389"/>
      <c r="CGI332" s="333"/>
      <c r="CGJ332" s="334"/>
      <c r="CGK332" s="389"/>
      <c r="CGL332" s="224"/>
      <c r="CGM332" s="224"/>
      <c r="CGN332" s="335"/>
      <c r="CGO332" s="335"/>
      <c r="CGP332" s="224"/>
      <c r="CGQ332" s="389"/>
      <c r="CGR332" s="389"/>
      <c r="CGS332" s="333"/>
      <c r="CGT332" s="334"/>
      <c r="CGU332" s="389"/>
      <c r="CGV332" s="224"/>
      <c r="CGW332" s="224"/>
      <c r="CGX332" s="335"/>
      <c r="CGY332" s="335"/>
      <c r="CGZ332" s="224"/>
      <c r="CHA332" s="389"/>
      <c r="CHB332" s="389"/>
      <c r="CHC332" s="333"/>
      <c r="CHD332" s="334"/>
      <c r="CHE332" s="389"/>
      <c r="CHF332" s="224"/>
      <c r="CHG332" s="224"/>
      <c r="CHH332" s="335"/>
      <c r="CHI332" s="335"/>
      <c r="CHJ332" s="224"/>
      <c r="CHK332" s="389"/>
      <c r="CHL332" s="389"/>
      <c r="CHM332" s="333"/>
      <c r="CHN332" s="334"/>
      <c r="CHO332" s="389"/>
      <c r="CHP332" s="224"/>
      <c r="CHQ332" s="224"/>
      <c r="CHR332" s="335"/>
      <c r="CHS332" s="335"/>
      <c r="CHT332" s="224"/>
      <c r="CHU332" s="389"/>
      <c r="CHV332" s="389"/>
      <c r="CHW332" s="333"/>
      <c r="CHX332" s="334"/>
      <c r="CHY332" s="389"/>
      <c r="CHZ332" s="224"/>
      <c r="CIA332" s="224"/>
      <c r="CIB332" s="335"/>
      <c r="CIC332" s="335"/>
      <c r="CID332" s="224"/>
      <c r="CIE332" s="389"/>
      <c r="CIF332" s="389"/>
      <c r="CIG332" s="333"/>
      <c r="CIH332" s="334"/>
      <c r="CII332" s="389"/>
      <c r="CIJ332" s="224"/>
      <c r="CIK332" s="224"/>
      <c r="CIL332" s="335"/>
      <c r="CIM332" s="335"/>
      <c r="CIN332" s="224"/>
      <c r="CIO332" s="389"/>
      <c r="CIP332" s="389"/>
      <c r="CIQ332" s="333"/>
      <c r="CIR332" s="334"/>
      <c r="CIS332" s="389"/>
      <c r="CIT332" s="224"/>
      <c r="CIU332" s="224"/>
      <c r="CIV332" s="335"/>
      <c r="CIW332" s="335"/>
      <c r="CIX332" s="224"/>
      <c r="CIY332" s="389"/>
      <c r="CIZ332" s="389"/>
      <c r="CJA332" s="333"/>
      <c r="CJB332" s="334"/>
      <c r="CJC332" s="389"/>
      <c r="CJD332" s="224"/>
      <c r="CJE332" s="224"/>
      <c r="CJF332" s="335"/>
      <c r="CJG332" s="335"/>
      <c r="CJH332" s="224"/>
      <c r="CJI332" s="389"/>
      <c r="CJJ332" s="389"/>
      <c r="CJK332" s="333"/>
      <c r="CJL332" s="334"/>
      <c r="CJM332" s="389"/>
      <c r="CJN332" s="224"/>
      <c r="CJO332" s="224"/>
      <c r="CJP332" s="335"/>
      <c r="CJQ332" s="335"/>
      <c r="CJR332" s="224"/>
      <c r="CJS332" s="389"/>
      <c r="CJT332" s="389"/>
      <c r="CJU332" s="333"/>
      <c r="CJV332" s="334"/>
      <c r="CJW332" s="389"/>
      <c r="CJX332" s="224"/>
      <c r="CJY332" s="224"/>
      <c r="CJZ332" s="335"/>
      <c r="CKA332" s="335"/>
      <c r="CKB332" s="224"/>
      <c r="CKC332" s="389"/>
      <c r="CKD332" s="389"/>
      <c r="CKE332" s="333"/>
      <c r="CKF332" s="334"/>
      <c r="CKG332" s="389"/>
      <c r="CKH332" s="224"/>
      <c r="CKI332" s="224"/>
      <c r="CKJ332" s="335"/>
      <c r="CKK332" s="335"/>
      <c r="CKL332" s="224"/>
      <c r="CKM332" s="389"/>
      <c r="CKN332" s="389"/>
      <c r="CKO332" s="333"/>
      <c r="CKP332" s="334"/>
      <c r="CKQ332" s="389"/>
      <c r="CKR332" s="224"/>
      <c r="CKS332" s="224"/>
      <c r="CKT332" s="335"/>
      <c r="CKU332" s="335"/>
      <c r="CKV332" s="224"/>
      <c r="CKW332" s="389"/>
      <c r="CKX332" s="389"/>
      <c r="CKY332" s="333"/>
      <c r="CKZ332" s="334"/>
      <c r="CLA332" s="389"/>
      <c r="CLB332" s="224"/>
      <c r="CLC332" s="224"/>
      <c r="CLD332" s="335"/>
      <c r="CLE332" s="335"/>
      <c r="CLF332" s="224"/>
      <c r="CLG332" s="389"/>
      <c r="CLH332" s="389"/>
      <c r="CLI332" s="333"/>
      <c r="CLJ332" s="334"/>
      <c r="CLK332" s="389"/>
      <c r="CLL332" s="224"/>
      <c r="CLM332" s="224"/>
      <c r="CLN332" s="335"/>
      <c r="CLO332" s="335"/>
      <c r="CLP332" s="224"/>
      <c r="CLQ332" s="389"/>
      <c r="CLR332" s="389"/>
      <c r="CLS332" s="333"/>
      <c r="CLT332" s="334"/>
      <c r="CLU332" s="389"/>
      <c r="CLV332" s="224"/>
      <c r="CLW332" s="224"/>
      <c r="CLX332" s="335"/>
      <c r="CLY332" s="335"/>
      <c r="CLZ332" s="224"/>
      <c r="CMA332" s="389"/>
      <c r="CMB332" s="389"/>
      <c r="CMC332" s="333"/>
      <c r="CMD332" s="334"/>
      <c r="CME332" s="389"/>
      <c r="CMF332" s="224"/>
      <c r="CMG332" s="224"/>
      <c r="CMH332" s="335"/>
      <c r="CMI332" s="335"/>
      <c r="CMJ332" s="224"/>
      <c r="CMK332" s="389"/>
      <c r="CML332" s="389"/>
      <c r="CMM332" s="333"/>
      <c r="CMN332" s="334"/>
      <c r="CMO332" s="389"/>
      <c r="CMP332" s="224"/>
      <c r="CMQ332" s="224"/>
      <c r="CMR332" s="335"/>
      <c r="CMS332" s="335"/>
      <c r="CMT332" s="224"/>
      <c r="CMU332" s="389"/>
      <c r="CMV332" s="389"/>
      <c r="CMW332" s="333"/>
      <c r="CMX332" s="334"/>
      <c r="CMY332" s="389"/>
      <c r="CMZ332" s="224"/>
      <c r="CNA332" s="224"/>
      <c r="CNB332" s="335"/>
      <c r="CNC332" s="335"/>
      <c r="CND332" s="224"/>
      <c r="CNE332" s="389"/>
      <c r="CNF332" s="389"/>
      <c r="CNG332" s="333"/>
      <c r="CNH332" s="334"/>
      <c r="CNI332" s="389"/>
      <c r="CNJ332" s="224"/>
      <c r="CNK332" s="224"/>
      <c r="CNL332" s="335"/>
      <c r="CNM332" s="335"/>
      <c r="CNN332" s="224"/>
      <c r="CNO332" s="389"/>
      <c r="CNP332" s="389"/>
      <c r="CNQ332" s="333"/>
      <c r="CNR332" s="334"/>
      <c r="CNS332" s="389"/>
      <c r="CNT332" s="224"/>
      <c r="CNU332" s="224"/>
      <c r="CNV332" s="335"/>
      <c r="CNW332" s="335"/>
      <c r="CNX332" s="224"/>
      <c r="CNY332" s="389"/>
      <c r="CNZ332" s="389"/>
      <c r="COA332" s="333"/>
      <c r="COB332" s="334"/>
      <c r="COC332" s="389"/>
      <c r="COD332" s="224"/>
      <c r="COE332" s="224"/>
      <c r="COF332" s="335"/>
      <c r="COG332" s="335"/>
      <c r="COH332" s="224"/>
      <c r="COI332" s="389"/>
      <c r="COJ332" s="389"/>
      <c r="COK332" s="333"/>
      <c r="COL332" s="334"/>
      <c r="COM332" s="389"/>
      <c r="CON332" s="224"/>
      <c r="COO332" s="224"/>
      <c r="COP332" s="335"/>
      <c r="COQ332" s="335"/>
      <c r="COR332" s="224"/>
      <c r="COS332" s="389"/>
      <c r="COT332" s="389"/>
      <c r="COU332" s="333"/>
      <c r="COV332" s="334"/>
      <c r="COW332" s="389"/>
      <c r="COX332" s="224"/>
      <c r="COY332" s="224"/>
      <c r="COZ332" s="335"/>
      <c r="CPA332" s="335"/>
      <c r="CPB332" s="224"/>
      <c r="CPC332" s="389"/>
      <c r="CPD332" s="389"/>
      <c r="CPE332" s="333"/>
      <c r="CPF332" s="334"/>
      <c r="CPG332" s="389"/>
      <c r="CPH332" s="224"/>
      <c r="CPI332" s="224"/>
      <c r="CPJ332" s="335"/>
      <c r="CPK332" s="335"/>
      <c r="CPL332" s="224"/>
      <c r="CPM332" s="389"/>
      <c r="CPN332" s="389"/>
      <c r="CPO332" s="333"/>
      <c r="CPP332" s="334"/>
      <c r="CPQ332" s="389"/>
      <c r="CPR332" s="224"/>
      <c r="CPS332" s="224"/>
      <c r="CPT332" s="335"/>
      <c r="CPU332" s="335"/>
      <c r="CPV332" s="224"/>
      <c r="CPW332" s="389"/>
      <c r="CPX332" s="389"/>
      <c r="CPY332" s="333"/>
      <c r="CPZ332" s="334"/>
      <c r="CQA332" s="389"/>
      <c r="CQB332" s="224"/>
      <c r="CQC332" s="224"/>
      <c r="CQD332" s="335"/>
      <c r="CQE332" s="335"/>
      <c r="CQF332" s="224"/>
      <c r="CQG332" s="389"/>
      <c r="CQH332" s="389"/>
      <c r="CQI332" s="333"/>
      <c r="CQJ332" s="334"/>
      <c r="CQK332" s="389"/>
      <c r="CQL332" s="224"/>
      <c r="CQM332" s="224"/>
      <c r="CQN332" s="335"/>
      <c r="CQO332" s="335"/>
      <c r="CQP332" s="224"/>
      <c r="CQQ332" s="389"/>
      <c r="CQR332" s="389"/>
      <c r="CQS332" s="333"/>
      <c r="CQT332" s="334"/>
      <c r="CQU332" s="389"/>
      <c r="CQV332" s="224"/>
      <c r="CQW332" s="224"/>
      <c r="CQX332" s="335"/>
      <c r="CQY332" s="335"/>
      <c r="CQZ332" s="224"/>
      <c r="CRA332" s="389"/>
      <c r="CRB332" s="389"/>
      <c r="CRC332" s="333"/>
      <c r="CRD332" s="334"/>
      <c r="CRE332" s="389"/>
      <c r="CRF332" s="224"/>
      <c r="CRG332" s="224"/>
      <c r="CRH332" s="335"/>
      <c r="CRI332" s="335"/>
      <c r="CRJ332" s="224"/>
      <c r="CRK332" s="389"/>
      <c r="CRL332" s="389"/>
      <c r="CRM332" s="333"/>
      <c r="CRN332" s="334"/>
      <c r="CRO332" s="389"/>
      <c r="CRP332" s="224"/>
      <c r="CRQ332" s="224"/>
      <c r="CRR332" s="335"/>
      <c r="CRS332" s="335"/>
      <c r="CRT332" s="224"/>
      <c r="CRU332" s="389"/>
      <c r="CRV332" s="389"/>
      <c r="CRW332" s="333"/>
      <c r="CRX332" s="334"/>
      <c r="CRY332" s="389"/>
      <c r="CRZ332" s="224"/>
      <c r="CSA332" s="224"/>
      <c r="CSB332" s="335"/>
      <c r="CSC332" s="335"/>
      <c r="CSD332" s="224"/>
      <c r="CSE332" s="389"/>
      <c r="CSF332" s="389"/>
      <c r="CSG332" s="333"/>
      <c r="CSH332" s="334"/>
      <c r="CSI332" s="389"/>
      <c r="CSJ332" s="224"/>
      <c r="CSK332" s="224"/>
      <c r="CSL332" s="335"/>
      <c r="CSM332" s="335"/>
      <c r="CSN332" s="224"/>
      <c r="CSO332" s="389"/>
      <c r="CSP332" s="389"/>
      <c r="CSQ332" s="333"/>
      <c r="CSR332" s="334"/>
      <c r="CSS332" s="389"/>
      <c r="CST332" s="224"/>
      <c r="CSU332" s="224"/>
      <c r="CSV332" s="335"/>
      <c r="CSW332" s="335"/>
      <c r="CSX332" s="224"/>
      <c r="CSY332" s="389"/>
      <c r="CSZ332" s="389"/>
      <c r="CTA332" s="333"/>
      <c r="CTB332" s="334"/>
      <c r="CTC332" s="389"/>
      <c r="CTD332" s="224"/>
      <c r="CTE332" s="224"/>
      <c r="CTF332" s="335"/>
      <c r="CTG332" s="335"/>
      <c r="CTH332" s="224"/>
      <c r="CTI332" s="389"/>
      <c r="CTJ332" s="389"/>
      <c r="CTK332" s="333"/>
      <c r="CTL332" s="334"/>
      <c r="CTM332" s="389"/>
      <c r="CTN332" s="224"/>
      <c r="CTO332" s="224"/>
      <c r="CTP332" s="335"/>
      <c r="CTQ332" s="335"/>
      <c r="CTR332" s="224"/>
      <c r="CTS332" s="389"/>
      <c r="CTT332" s="389"/>
      <c r="CTU332" s="333"/>
      <c r="CTV332" s="334"/>
      <c r="CTW332" s="389"/>
      <c r="CTX332" s="224"/>
      <c r="CTY332" s="224"/>
      <c r="CTZ332" s="335"/>
      <c r="CUA332" s="335"/>
      <c r="CUB332" s="224"/>
      <c r="CUC332" s="389"/>
      <c r="CUD332" s="389"/>
      <c r="CUE332" s="333"/>
      <c r="CUF332" s="334"/>
      <c r="CUG332" s="389"/>
      <c r="CUH332" s="224"/>
      <c r="CUI332" s="224"/>
      <c r="CUJ332" s="335"/>
      <c r="CUK332" s="335"/>
      <c r="CUL332" s="224"/>
      <c r="CUM332" s="389"/>
      <c r="CUN332" s="389"/>
      <c r="CUO332" s="333"/>
      <c r="CUP332" s="334"/>
      <c r="CUQ332" s="389"/>
      <c r="CUR332" s="224"/>
      <c r="CUS332" s="224"/>
      <c r="CUT332" s="335"/>
      <c r="CUU332" s="335"/>
      <c r="CUV332" s="224"/>
      <c r="CUW332" s="389"/>
      <c r="CUX332" s="389"/>
      <c r="CUY332" s="333"/>
      <c r="CUZ332" s="334"/>
      <c r="CVA332" s="389"/>
      <c r="CVB332" s="224"/>
      <c r="CVC332" s="224"/>
      <c r="CVD332" s="335"/>
      <c r="CVE332" s="335"/>
      <c r="CVF332" s="224"/>
      <c r="CVG332" s="389"/>
      <c r="CVH332" s="389"/>
      <c r="CVI332" s="333"/>
      <c r="CVJ332" s="334"/>
      <c r="CVK332" s="389"/>
      <c r="CVL332" s="224"/>
      <c r="CVM332" s="224"/>
      <c r="CVN332" s="335"/>
      <c r="CVO332" s="335"/>
      <c r="CVP332" s="224"/>
      <c r="CVQ332" s="389"/>
      <c r="CVR332" s="389"/>
      <c r="CVS332" s="333"/>
      <c r="CVT332" s="334"/>
      <c r="CVU332" s="389"/>
      <c r="CVV332" s="224"/>
      <c r="CVW332" s="224"/>
      <c r="CVX332" s="335"/>
      <c r="CVY332" s="335"/>
      <c r="CVZ332" s="224"/>
      <c r="CWA332" s="389"/>
      <c r="CWB332" s="389"/>
      <c r="CWC332" s="333"/>
      <c r="CWD332" s="334"/>
      <c r="CWE332" s="389"/>
      <c r="CWF332" s="224"/>
      <c r="CWG332" s="224"/>
      <c r="CWH332" s="335"/>
      <c r="CWI332" s="335"/>
      <c r="CWJ332" s="224"/>
      <c r="CWK332" s="389"/>
      <c r="CWL332" s="389"/>
      <c r="CWM332" s="333"/>
      <c r="CWN332" s="334"/>
      <c r="CWO332" s="389"/>
      <c r="CWP332" s="224"/>
      <c r="CWQ332" s="224"/>
      <c r="CWR332" s="335"/>
      <c r="CWS332" s="335"/>
      <c r="CWT332" s="224"/>
      <c r="CWU332" s="389"/>
      <c r="CWV332" s="389"/>
      <c r="CWW332" s="333"/>
      <c r="CWX332" s="334"/>
      <c r="CWY332" s="389"/>
      <c r="CWZ332" s="224"/>
      <c r="CXA332" s="224"/>
      <c r="CXB332" s="335"/>
      <c r="CXC332" s="335"/>
      <c r="CXD332" s="224"/>
      <c r="CXE332" s="389"/>
      <c r="CXF332" s="389"/>
      <c r="CXG332" s="333"/>
      <c r="CXH332" s="334"/>
      <c r="CXI332" s="389"/>
      <c r="CXJ332" s="224"/>
      <c r="CXK332" s="224"/>
      <c r="CXL332" s="335"/>
      <c r="CXM332" s="335"/>
      <c r="CXN332" s="224"/>
      <c r="CXO332" s="389"/>
      <c r="CXP332" s="389"/>
      <c r="CXQ332" s="333"/>
      <c r="CXR332" s="334"/>
      <c r="CXS332" s="389"/>
      <c r="CXT332" s="224"/>
      <c r="CXU332" s="224"/>
      <c r="CXV332" s="335"/>
      <c r="CXW332" s="335"/>
      <c r="CXX332" s="224"/>
      <c r="CXY332" s="389"/>
      <c r="CXZ332" s="389"/>
      <c r="CYA332" s="333"/>
      <c r="CYB332" s="334"/>
      <c r="CYC332" s="389"/>
      <c r="CYD332" s="224"/>
      <c r="CYE332" s="224"/>
      <c r="CYF332" s="335"/>
      <c r="CYG332" s="335"/>
      <c r="CYH332" s="224"/>
      <c r="CYI332" s="389"/>
      <c r="CYJ332" s="389"/>
      <c r="CYK332" s="333"/>
      <c r="CYL332" s="334"/>
      <c r="CYM332" s="389"/>
      <c r="CYN332" s="224"/>
      <c r="CYO332" s="224"/>
      <c r="CYP332" s="335"/>
      <c r="CYQ332" s="335"/>
      <c r="CYR332" s="224"/>
      <c r="CYS332" s="389"/>
      <c r="CYT332" s="389"/>
      <c r="CYU332" s="333"/>
      <c r="CYV332" s="334"/>
      <c r="CYW332" s="389"/>
      <c r="CYX332" s="224"/>
      <c r="CYY332" s="224"/>
      <c r="CYZ332" s="335"/>
      <c r="CZA332" s="335"/>
      <c r="CZB332" s="224"/>
      <c r="CZC332" s="389"/>
      <c r="CZD332" s="389"/>
      <c r="CZE332" s="333"/>
      <c r="CZF332" s="334"/>
      <c r="CZG332" s="389"/>
      <c r="CZH332" s="224"/>
      <c r="CZI332" s="224"/>
      <c r="CZJ332" s="335"/>
      <c r="CZK332" s="335"/>
      <c r="CZL332" s="224"/>
      <c r="CZM332" s="389"/>
      <c r="CZN332" s="389"/>
      <c r="CZO332" s="333"/>
      <c r="CZP332" s="334"/>
      <c r="CZQ332" s="389"/>
      <c r="CZR332" s="224"/>
      <c r="CZS332" s="224"/>
      <c r="CZT332" s="335"/>
      <c r="CZU332" s="335"/>
      <c r="CZV332" s="224"/>
      <c r="CZW332" s="389"/>
      <c r="CZX332" s="389"/>
      <c r="CZY332" s="333"/>
      <c r="CZZ332" s="334"/>
      <c r="DAA332" s="389"/>
      <c r="DAB332" s="224"/>
      <c r="DAC332" s="224"/>
      <c r="DAD332" s="335"/>
      <c r="DAE332" s="335"/>
      <c r="DAF332" s="224"/>
      <c r="DAG332" s="389"/>
      <c r="DAH332" s="389"/>
      <c r="DAI332" s="333"/>
      <c r="DAJ332" s="334"/>
      <c r="DAK332" s="389"/>
      <c r="DAL332" s="224"/>
      <c r="DAM332" s="224"/>
      <c r="DAN332" s="335"/>
      <c r="DAO332" s="335"/>
      <c r="DAP332" s="224"/>
      <c r="DAQ332" s="389"/>
      <c r="DAR332" s="389"/>
      <c r="DAS332" s="333"/>
      <c r="DAT332" s="334"/>
      <c r="DAU332" s="389"/>
      <c r="DAV332" s="224"/>
      <c r="DAW332" s="224"/>
      <c r="DAX332" s="335"/>
      <c r="DAY332" s="335"/>
      <c r="DAZ332" s="224"/>
      <c r="DBA332" s="389"/>
      <c r="DBB332" s="389"/>
      <c r="DBC332" s="333"/>
      <c r="DBD332" s="334"/>
      <c r="DBE332" s="389"/>
      <c r="DBF332" s="224"/>
      <c r="DBG332" s="224"/>
      <c r="DBH332" s="335"/>
      <c r="DBI332" s="335"/>
      <c r="DBJ332" s="224"/>
      <c r="DBK332" s="389"/>
      <c r="DBL332" s="389"/>
      <c r="DBM332" s="333"/>
      <c r="DBN332" s="334"/>
      <c r="DBO332" s="389"/>
      <c r="DBP332" s="224"/>
      <c r="DBQ332" s="224"/>
      <c r="DBR332" s="335"/>
      <c r="DBS332" s="335"/>
      <c r="DBT332" s="224"/>
      <c r="DBU332" s="389"/>
      <c r="DBV332" s="389"/>
      <c r="DBW332" s="333"/>
      <c r="DBX332" s="334"/>
      <c r="DBY332" s="389"/>
      <c r="DBZ332" s="224"/>
      <c r="DCA332" s="224"/>
      <c r="DCB332" s="335"/>
      <c r="DCC332" s="335"/>
      <c r="DCD332" s="224"/>
      <c r="DCE332" s="389"/>
      <c r="DCF332" s="389"/>
      <c r="DCG332" s="333"/>
      <c r="DCH332" s="334"/>
      <c r="DCI332" s="389"/>
      <c r="DCJ332" s="224"/>
      <c r="DCK332" s="224"/>
      <c r="DCL332" s="335"/>
      <c r="DCM332" s="335"/>
      <c r="DCN332" s="224"/>
      <c r="DCO332" s="389"/>
      <c r="DCP332" s="389"/>
      <c r="DCQ332" s="333"/>
      <c r="DCR332" s="334"/>
      <c r="DCS332" s="389"/>
      <c r="DCT332" s="224"/>
      <c r="DCU332" s="224"/>
      <c r="DCV332" s="335"/>
      <c r="DCW332" s="335"/>
      <c r="DCX332" s="224"/>
      <c r="DCY332" s="389"/>
      <c r="DCZ332" s="389"/>
      <c r="DDA332" s="333"/>
      <c r="DDB332" s="334"/>
      <c r="DDC332" s="389"/>
      <c r="DDD332" s="224"/>
      <c r="DDE332" s="224"/>
      <c r="DDF332" s="335"/>
      <c r="DDG332" s="335"/>
      <c r="DDH332" s="224"/>
      <c r="DDI332" s="389"/>
      <c r="DDJ332" s="389"/>
      <c r="DDK332" s="333"/>
      <c r="DDL332" s="334"/>
      <c r="DDM332" s="389"/>
      <c r="DDN332" s="224"/>
      <c r="DDO332" s="224"/>
      <c r="DDP332" s="335"/>
      <c r="DDQ332" s="335"/>
      <c r="DDR332" s="224"/>
      <c r="DDS332" s="389"/>
      <c r="DDT332" s="389"/>
      <c r="DDU332" s="333"/>
      <c r="DDV332" s="334"/>
      <c r="DDW332" s="389"/>
      <c r="DDX332" s="224"/>
      <c r="DDY332" s="224"/>
      <c r="DDZ332" s="335"/>
      <c r="DEA332" s="335"/>
      <c r="DEB332" s="224"/>
      <c r="DEC332" s="389"/>
      <c r="DED332" s="389"/>
      <c r="DEE332" s="333"/>
      <c r="DEF332" s="334"/>
      <c r="DEG332" s="389"/>
      <c r="DEH332" s="224"/>
      <c r="DEI332" s="224"/>
      <c r="DEJ332" s="335"/>
      <c r="DEK332" s="335"/>
      <c r="DEL332" s="224"/>
      <c r="DEM332" s="389"/>
      <c r="DEN332" s="389"/>
      <c r="DEO332" s="333"/>
      <c r="DEP332" s="334"/>
      <c r="DEQ332" s="389"/>
      <c r="DER332" s="224"/>
      <c r="DES332" s="224"/>
      <c r="DET332" s="335"/>
      <c r="DEU332" s="335"/>
      <c r="DEV332" s="224"/>
      <c r="DEW332" s="389"/>
      <c r="DEX332" s="389"/>
      <c r="DEY332" s="333"/>
      <c r="DEZ332" s="334"/>
      <c r="DFA332" s="389"/>
      <c r="DFB332" s="224"/>
      <c r="DFC332" s="224"/>
      <c r="DFD332" s="335"/>
      <c r="DFE332" s="335"/>
      <c r="DFF332" s="224"/>
      <c r="DFG332" s="389"/>
      <c r="DFH332" s="389"/>
      <c r="DFI332" s="333"/>
      <c r="DFJ332" s="334"/>
      <c r="DFK332" s="389"/>
      <c r="DFL332" s="224"/>
      <c r="DFM332" s="224"/>
      <c r="DFN332" s="335"/>
      <c r="DFO332" s="335"/>
      <c r="DFP332" s="224"/>
      <c r="DFQ332" s="389"/>
      <c r="DFR332" s="389"/>
      <c r="DFS332" s="333"/>
      <c r="DFT332" s="334"/>
      <c r="DFU332" s="389"/>
      <c r="DFV332" s="224"/>
      <c r="DFW332" s="224"/>
      <c r="DFX332" s="335"/>
      <c r="DFY332" s="335"/>
      <c r="DFZ332" s="224"/>
      <c r="DGA332" s="389"/>
      <c r="DGB332" s="389"/>
      <c r="DGC332" s="333"/>
      <c r="DGD332" s="334"/>
      <c r="DGE332" s="389"/>
      <c r="DGF332" s="224"/>
      <c r="DGG332" s="224"/>
      <c r="DGH332" s="335"/>
      <c r="DGI332" s="335"/>
      <c r="DGJ332" s="224"/>
      <c r="DGK332" s="389"/>
      <c r="DGL332" s="389"/>
      <c r="DGM332" s="333"/>
      <c r="DGN332" s="334"/>
      <c r="DGO332" s="389"/>
      <c r="DGP332" s="224"/>
      <c r="DGQ332" s="224"/>
      <c r="DGR332" s="335"/>
      <c r="DGS332" s="335"/>
      <c r="DGT332" s="224"/>
      <c r="DGU332" s="389"/>
      <c r="DGV332" s="389"/>
      <c r="DGW332" s="333"/>
      <c r="DGX332" s="334"/>
      <c r="DGY332" s="389"/>
      <c r="DGZ332" s="224"/>
      <c r="DHA332" s="224"/>
      <c r="DHB332" s="335"/>
      <c r="DHC332" s="335"/>
      <c r="DHD332" s="224"/>
      <c r="DHE332" s="389"/>
      <c r="DHF332" s="389"/>
      <c r="DHG332" s="333"/>
      <c r="DHH332" s="334"/>
      <c r="DHI332" s="389"/>
      <c r="DHJ332" s="224"/>
      <c r="DHK332" s="224"/>
      <c r="DHL332" s="335"/>
      <c r="DHM332" s="335"/>
      <c r="DHN332" s="224"/>
      <c r="DHO332" s="389"/>
      <c r="DHP332" s="389"/>
      <c r="DHQ332" s="333"/>
      <c r="DHR332" s="334"/>
      <c r="DHS332" s="389"/>
      <c r="DHT332" s="224"/>
      <c r="DHU332" s="224"/>
      <c r="DHV332" s="335"/>
      <c r="DHW332" s="335"/>
      <c r="DHX332" s="224"/>
      <c r="DHY332" s="389"/>
      <c r="DHZ332" s="389"/>
      <c r="DIA332" s="333"/>
      <c r="DIB332" s="334"/>
      <c r="DIC332" s="389"/>
      <c r="DID332" s="224"/>
      <c r="DIE332" s="224"/>
      <c r="DIF332" s="335"/>
      <c r="DIG332" s="335"/>
      <c r="DIH332" s="224"/>
      <c r="DII332" s="389"/>
      <c r="DIJ332" s="389"/>
      <c r="DIK332" s="333"/>
      <c r="DIL332" s="334"/>
      <c r="DIM332" s="389"/>
      <c r="DIN332" s="224"/>
      <c r="DIO332" s="224"/>
      <c r="DIP332" s="335"/>
      <c r="DIQ332" s="335"/>
      <c r="DIR332" s="224"/>
      <c r="DIS332" s="389"/>
      <c r="DIT332" s="389"/>
      <c r="DIU332" s="333"/>
      <c r="DIV332" s="334"/>
      <c r="DIW332" s="389"/>
      <c r="DIX332" s="224"/>
      <c r="DIY332" s="224"/>
      <c r="DIZ332" s="335"/>
      <c r="DJA332" s="335"/>
      <c r="DJB332" s="224"/>
      <c r="DJC332" s="389"/>
      <c r="DJD332" s="389"/>
      <c r="DJE332" s="333"/>
      <c r="DJF332" s="334"/>
      <c r="DJG332" s="389"/>
      <c r="DJH332" s="224"/>
      <c r="DJI332" s="224"/>
      <c r="DJJ332" s="335"/>
      <c r="DJK332" s="335"/>
      <c r="DJL332" s="224"/>
      <c r="DJM332" s="389"/>
      <c r="DJN332" s="389"/>
      <c r="DJO332" s="333"/>
      <c r="DJP332" s="334"/>
      <c r="DJQ332" s="389"/>
      <c r="DJR332" s="224"/>
      <c r="DJS332" s="224"/>
      <c r="DJT332" s="335"/>
      <c r="DJU332" s="335"/>
      <c r="DJV332" s="224"/>
      <c r="DJW332" s="389"/>
      <c r="DJX332" s="389"/>
      <c r="DJY332" s="333"/>
      <c r="DJZ332" s="334"/>
      <c r="DKA332" s="389"/>
      <c r="DKB332" s="224"/>
      <c r="DKC332" s="224"/>
      <c r="DKD332" s="335"/>
      <c r="DKE332" s="335"/>
      <c r="DKF332" s="224"/>
      <c r="DKG332" s="389"/>
      <c r="DKH332" s="389"/>
      <c r="DKI332" s="333"/>
      <c r="DKJ332" s="334"/>
      <c r="DKK332" s="389"/>
      <c r="DKL332" s="224"/>
      <c r="DKM332" s="224"/>
      <c r="DKN332" s="335"/>
      <c r="DKO332" s="335"/>
      <c r="DKP332" s="224"/>
      <c r="DKQ332" s="389"/>
      <c r="DKR332" s="389"/>
      <c r="DKS332" s="333"/>
      <c r="DKT332" s="334"/>
      <c r="DKU332" s="389"/>
      <c r="DKV332" s="224"/>
      <c r="DKW332" s="224"/>
      <c r="DKX332" s="335"/>
      <c r="DKY332" s="335"/>
      <c r="DKZ332" s="224"/>
      <c r="DLA332" s="389"/>
      <c r="DLB332" s="389"/>
      <c r="DLC332" s="333"/>
      <c r="DLD332" s="334"/>
      <c r="DLE332" s="389"/>
      <c r="DLF332" s="224"/>
      <c r="DLG332" s="224"/>
      <c r="DLH332" s="335"/>
      <c r="DLI332" s="335"/>
      <c r="DLJ332" s="224"/>
      <c r="DLK332" s="389"/>
      <c r="DLL332" s="389"/>
      <c r="DLM332" s="333"/>
      <c r="DLN332" s="334"/>
      <c r="DLO332" s="389"/>
      <c r="DLP332" s="224"/>
      <c r="DLQ332" s="224"/>
      <c r="DLR332" s="335"/>
      <c r="DLS332" s="335"/>
      <c r="DLT332" s="224"/>
      <c r="DLU332" s="389"/>
      <c r="DLV332" s="389"/>
      <c r="DLW332" s="333"/>
      <c r="DLX332" s="334"/>
      <c r="DLY332" s="389"/>
      <c r="DLZ332" s="224"/>
      <c r="DMA332" s="224"/>
      <c r="DMB332" s="335"/>
      <c r="DMC332" s="335"/>
      <c r="DMD332" s="224"/>
      <c r="DME332" s="389"/>
      <c r="DMF332" s="389"/>
      <c r="DMG332" s="333"/>
      <c r="DMH332" s="334"/>
      <c r="DMI332" s="389"/>
      <c r="DMJ332" s="224"/>
      <c r="DMK332" s="224"/>
      <c r="DML332" s="335"/>
      <c r="DMM332" s="335"/>
      <c r="DMN332" s="224"/>
      <c r="DMO332" s="389"/>
      <c r="DMP332" s="389"/>
      <c r="DMQ332" s="333"/>
      <c r="DMR332" s="334"/>
      <c r="DMS332" s="389"/>
      <c r="DMT332" s="224"/>
      <c r="DMU332" s="224"/>
      <c r="DMV332" s="335"/>
      <c r="DMW332" s="335"/>
      <c r="DMX332" s="224"/>
      <c r="DMY332" s="389"/>
      <c r="DMZ332" s="389"/>
      <c r="DNA332" s="333"/>
      <c r="DNB332" s="334"/>
      <c r="DNC332" s="389"/>
      <c r="DND332" s="224"/>
      <c r="DNE332" s="224"/>
      <c r="DNF332" s="335"/>
      <c r="DNG332" s="335"/>
      <c r="DNH332" s="224"/>
      <c r="DNI332" s="389"/>
      <c r="DNJ332" s="389"/>
      <c r="DNK332" s="333"/>
      <c r="DNL332" s="334"/>
      <c r="DNM332" s="389"/>
      <c r="DNN332" s="224"/>
      <c r="DNO332" s="224"/>
      <c r="DNP332" s="335"/>
      <c r="DNQ332" s="335"/>
      <c r="DNR332" s="224"/>
      <c r="DNS332" s="389"/>
      <c r="DNT332" s="389"/>
      <c r="DNU332" s="333"/>
      <c r="DNV332" s="334"/>
      <c r="DNW332" s="389"/>
      <c r="DNX332" s="224"/>
      <c r="DNY332" s="224"/>
      <c r="DNZ332" s="335"/>
      <c r="DOA332" s="335"/>
      <c r="DOB332" s="224"/>
      <c r="DOC332" s="389"/>
      <c r="DOD332" s="389"/>
      <c r="DOE332" s="333"/>
      <c r="DOF332" s="334"/>
      <c r="DOG332" s="389"/>
      <c r="DOH332" s="224"/>
      <c r="DOI332" s="224"/>
      <c r="DOJ332" s="335"/>
      <c r="DOK332" s="335"/>
      <c r="DOL332" s="224"/>
      <c r="DOM332" s="389"/>
      <c r="DON332" s="389"/>
      <c r="DOO332" s="333"/>
      <c r="DOP332" s="334"/>
      <c r="DOQ332" s="389"/>
      <c r="DOR332" s="224"/>
      <c r="DOS332" s="224"/>
      <c r="DOT332" s="335"/>
      <c r="DOU332" s="335"/>
      <c r="DOV332" s="224"/>
      <c r="DOW332" s="389"/>
      <c r="DOX332" s="389"/>
      <c r="DOY332" s="333"/>
      <c r="DOZ332" s="334"/>
      <c r="DPA332" s="389"/>
      <c r="DPB332" s="224"/>
      <c r="DPC332" s="224"/>
      <c r="DPD332" s="335"/>
      <c r="DPE332" s="335"/>
      <c r="DPF332" s="224"/>
      <c r="DPG332" s="389"/>
      <c r="DPH332" s="389"/>
      <c r="DPI332" s="333"/>
      <c r="DPJ332" s="334"/>
      <c r="DPK332" s="389"/>
      <c r="DPL332" s="224"/>
      <c r="DPM332" s="224"/>
      <c r="DPN332" s="335"/>
      <c r="DPO332" s="335"/>
      <c r="DPP332" s="224"/>
      <c r="DPQ332" s="389"/>
      <c r="DPR332" s="389"/>
      <c r="DPS332" s="333"/>
      <c r="DPT332" s="334"/>
      <c r="DPU332" s="389"/>
      <c r="DPV332" s="224"/>
      <c r="DPW332" s="224"/>
      <c r="DPX332" s="335"/>
      <c r="DPY332" s="335"/>
      <c r="DPZ332" s="224"/>
      <c r="DQA332" s="389"/>
      <c r="DQB332" s="389"/>
      <c r="DQC332" s="333"/>
      <c r="DQD332" s="334"/>
      <c r="DQE332" s="389"/>
      <c r="DQF332" s="224"/>
      <c r="DQG332" s="224"/>
      <c r="DQH332" s="335"/>
      <c r="DQI332" s="335"/>
      <c r="DQJ332" s="224"/>
      <c r="DQK332" s="389"/>
      <c r="DQL332" s="389"/>
      <c r="DQM332" s="333"/>
      <c r="DQN332" s="334"/>
      <c r="DQO332" s="389"/>
      <c r="DQP332" s="224"/>
      <c r="DQQ332" s="224"/>
      <c r="DQR332" s="335"/>
      <c r="DQS332" s="335"/>
      <c r="DQT332" s="224"/>
      <c r="DQU332" s="389"/>
      <c r="DQV332" s="389"/>
      <c r="DQW332" s="333"/>
      <c r="DQX332" s="334"/>
      <c r="DQY332" s="389"/>
      <c r="DQZ332" s="224"/>
      <c r="DRA332" s="224"/>
      <c r="DRB332" s="335"/>
      <c r="DRC332" s="335"/>
      <c r="DRD332" s="224"/>
      <c r="DRE332" s="389"/>
      <c r="DRF332" s="389"/>
      <c r="DRG332" s="333"/>
      <c r="DRH332" s="334"/>
      <c r="DRI332" s="389"/>
      <c r="DRJ332" s="224"/>
      <c r="DRK332" s="224"/>
      <c r="DRL332" s="335"/>
      <c r="DRM332" s="335"/>
      <c r="DRN332" s="224"/>
      <c r="DRO332" s="389"/>
      <c r="DRP332" s="389"/>
      <c r="DRQ332" s="333"/>
      <c r="DRR332" s="334"/>
      <c r="DRS332" s="389"/>
      <c r="DRT332" s="224"/>
      <c r="DRU332" s="224"/>
      <c r="DRV332" s="335"/>
      <c r="DRW332" s="335"/>
      <c r="DRX332" s="224"/>
      <c r="DRY332" s="389"/>
      <c r="DRZ332" s="389"/>
      <c r="DSA332" s="333"/>
      <c r="DSB332" s="334"/>
      <c r="DSC332" s="389"/>
      <c r="DSD332" s="224"/>
      <c r="DSE332" s="224"/>
      <c r="DSF332" s="335"/>
      <c r="DSG332" s="335"/>
      <c r="DSH332" s="224"/>
      <c r="DSI332" s="389"/>
      <c r="DSJ332" s="389"/>
      <c r="DSK332" s="333"/>
      <c r="DSL332" s="334"/>
      <c r="DSM332" s="389"/>
      <c r="DSN332" s="224"/>
      <c r="DSO332" s="224"/>
      <c r="DSP332" s="335"/>
      <c r="DSQ332" s="335"/>
      <c r="DSR332" s="224"/>
      <c r="DSS332" s="389"/>
      <c r="DST332" s="389"/>
      <c r="DSU332" s="333"/>
      <c r="DSV332" s="334"/>
      <c r="DSW332" s="389"/>
      <c r="DSX332" s="224"/>
      <c r="DSY332" s="224"/>
      <c r="DSZ332" s="335"/>
      <c r="DTA332" s="335"/>
      <c r="DTB332" s="224"/>
      <c r="DTC332" s="389"/>
      <c r="DTD332" s="389"/>
      <c r="DTE332" s="333"/>
      <c r="DTF332" s="334"/>
      <c r="DTG332" s="389"/>
      <c r="DTH332" s="224"/>
      <c r="DTI332" s="224"/>
      <c r="DTJ332" s="335"/>
      <c r="DTK332" s="335"/>
      <c r="DTL332" s="224"/>
      <c r="DTM332" s="389"/>
      <c r="DTN332" s="389"/>
      <c r="DTO332" s="333"/>
      <c r="DTP332" s="334"/>
      <c r="DTQ332" s="389"/>
      <c r="DTR332" s="224"/>
      <c r="DTS332" s="224"/>
      <c r="DTT332" s="335"/>
      <c r="DTU332" s="335"/>
      <c r="DTV332" s="224"/>
      <c r="DTW332" s="389"/>
      <c r="DTX332" s="389"/>
      <c r="DTY332" s="333"/>
      <c r="DTZ332" s="334"/>
      <c r="DUA332" s="389"/>
      <c r="DUB332" s="224"/>
      <c r="DUC332" s="224"/>
      <c r="DUD332" s="335"/>
      <c r="DUE332" s="335"/>
      <c r="DUF332" s="224"/>
      <c r="DUG332" s="389"/>
      <c r="DUH332" s="389"/>
      <c r="DUI332" s="333"/>
      <c r="DUJ332" s="334"/>
      <c r="DUK332" s="389"/>
      <c r="DUL332" s="224"/>
      <c r="DUM332" s="224"/>
      <c r="DUN332" s="335"/>
      <c r="DUO332" s="335"/>
      <c r="DUP332" s="224"/>
      <c r="DUQ332" s="389"/>
      <c r="DUR332" s="389"/>
      <c r="DUS332" s="333"/>
      <c r="DUT332" s="334"/>
      <c r="DUU332" s="389"/>
      <c r="DUV332" s="224"/>
      <c r="DUW332" s="224"/>
      <c r="DUX332" s="335"/>
      <c r="DUY332" s="335"/>
      <c r="DUZ332" s="224"/>
      <c r="DVA332" s="389"/>
      <c r="DVB332" s="389"/>
      <c r="DVC332" s="333"/>
      <c r="DVD332" s="334"/>
      <c r="DVE332" s="389"/>
      <c r="DVF332" s="224"/>
      <c r="DVG332" s="224"/>
      <c r="DVH332" s="335"/>
      <c r="DVI332" s="335"/>
      <c r="DVJ332" s="224"/>
      <c r="DVK332" s="389"/>
      <c r="DVL332" s="389"/>
      <c r="DVM332" s="333"/>
      <c r="DVN332" s="334"/>
      <c r="DVO332" s="389"/>
      <c r="DVP332" s="224"/>
      <c r="DVQ332" s="224"/>
      <c r="DVR332" s="335"/>
      <c r="DVS332" s="335"/>
      <c r="DVT332" s="224"/>
      <c r="DVU332" s="389"/>
      <c r="DVV332" s="389"/>
      <c r="DVW332" s="333"/>
      <c r="DVX332" s="334"/>
      <c r="DVY332" s="389"/>
      <c r="DVZ332" s="224"/>
      <c r="DWA332" s="224"/>
      <c r="DWB332" s="335"/>
      <c r="DWC332" s="335"/>
      <c r="DWD332" s="224"/>
      <c r="DWE332" s="389"/>
      <c r="DWF332" s="389"/>
      <c r="DWG332" s="333"/>
      <c r="DWH332" s="334"/>
      <c r="DWI332" s="389"/>
      <c r="DWJ332" s="224"/>
      <c r="DWK332" s="224"/>
      <c r="DWL332" s="335"/>
      <c r="DWM332" s="335"/>
      <c r="DWN332" s="224"/>
      <c r="DWO332" s="389"/>
      <c r="DWP332" s="389"/>
      <c r="DWQ332" s="333"/>
      <c r="DWR332" s="334"/>
      <c r="DWS332" s="389"/>
      <c r="DWT332" s="224"/>
      <c r="DWU332" s="224"/>
      <c r="DWV332" s="335"/>
      <c r="DWW332" s="335"/>
      <c r="DWX332" s="224"/>
      <c r="DWY332" s="389"/>
      <c r="DWZ332" s="389"/>
      <c r="DXA332" s="333"/>
      <c r="DXB332" s="334"/>
      <c r="DXC332" s="389"/>
      <c r="DXD332" s="224"/>
      <c r="DXE332" s="224"/>
      <c r="DXF332" s="335"/>
      <c r="DXG332" s="335"/>
      <c r="DXH332" s="224"/>
      <c r="DXI332" s="389"/>
      <c r="DXJ332" s="389"/>
      <c r="DXK332" s="333"/>
      <c r="DXL332" s="334"/>
      <c r="DXM332" s="389"/>
      <c r="DXN332" s="224"/>
      <c r="DXO332" s="224"/>
      <c r="DXP332" s="335"/>
      <c r="DXQ332" s="335"/>
      <c r="DXR332" s="224"/>
      <c r="DXS332" s="389"/>
      <c r="DXT332" s="389"/>
      <c r="DXU332" s="333"/>
      <c r="DXV332" s="334"/>
      <c r="DXW332" s="389"/>
      <c r="DXX332" s="224"/>
      <c r="DXY332" s="224"/>
      <c r="DXZ332" s="335"/>
      <c r="DYA332" s="335"/>
      <c r="DYB332" s="224"/>
      <c r="DYC332" s="389"/>
      <c r="DYD332" s="389"/>
      <c r="DYE332" s="333"/>
      <c r="DYF332" s="334"/>
      <c r="DYG332" s="389"/>
      <c r="DYH332" s="224"/>
      <c r="DYI332" s="224"/>
      <c r="DYJ332" s="335"/>
      <c r="DYK332" s="335"/>
      <c r="DYL332" s="224"/>
      <c r="DYM332" s="389"/>
      <c r="DYN332" s="389"/>
      <c r="DYO332" s="333"/>
      <c r="DYP332" s="334"/>
      <c r="DYQ332" s="389"/>
      <c r="DYR332" s="224"/>
      <c r="DYS332" s="224"/>
      <c r="DYT332" s="335"/>
      <c r="DYU332" s="335"/>
      <c r="DYV332" s="224"/>
      <c r="DYW332" s="389"/>
      <c r="DYX332" s="389"/>
      <c r="DYY332" s="333"/>
      <c r="DYZ332" s="334"/>
      <c r="DZA332" s="389"/>
      <c r="DZB332" s="224"/>
      <c r="DZC332" s="224"/>
      <c r="DZD332" s="335"/>
      <c r="DZE332" s="335"/>
      <c r="DZF332" s="224"/>
      <c r="DZG332" s="389"/>
      <c r="DZH332" s="389"/>
      <c r="DZI332" s="333"/>
      <c r="DZJ332" s="334"/>
      <c r="DZK332" s="389"/>
      <c r="DZL332" s="224"/>
      <c r="DZM332" s="224"/>
      <c r="DZN332" s="335"/>
      <c r="DZO332" s="335"/>
      <c r="DZP332" s="224"/>
      <c r="DZQ332" s="389"/>
      <c r="DZR332" s="389"/>
      <c r="DZS332" s="333"/>
      <c r="DZT332" s="334"/>
      <c r="DZU332" s="389"/>
      <c r="DZV332" s="224"/>
      <c r="DZW332" s="224"/>
      <c r="DZX332" s="335"/>
      <c r="DZY332" s="335"/>
      <c r="DZZ332" s="224"/>
      <c r="EAA332" s="389"/>
      <c r="EAB332" s="389"/>
      <c r="EAC332" s="333"/>
      <c r="EAD332" s="334"/>
      <c r="EAE332" s="389"/>
      <c r="EAF332" s="224"/>
      <c r="EAG332" s="224"/>
      <c r="EAH332" s="335"/>
      <c r="EAI332" s="335"/>
      <c r="EAJ332" s="224"/>
      <c r="EAK332" s="389"/>
      <c r="EAL332" s="389"/>
      <c r="EAM332" s="333"/>
      <c r="EAN332" s="334"/>
      <c r="EAO332" s="389"/>
      <c r="EAP332" s="224"/>
      <c r="EAQ332" s="224"/>
      <c r="EAR332" s="335"/>
      <c r="EAS332" s="335"/>
      <c r="EAT332" s="224"/>
      <c r="EAU332" s="389"/>
      <c r="EAV332" s="389"/>
      <c r="EAW332" s="333"/>
      <c r="EAX332" s="334"/>
      <c r="EAY332" s="389"/>
      <c r="EAZ332" s="224"/>
      <c r="EBA332" s="224"/>
      <c r="EBB332" s="335"/>
      <c r="EBC332" s="335"/>
      <c r="EBD332" s="224"/>
      <c r="EBE332" s="389"/>
      <c r="EBF332" s="389"/>
      <c r="EBG332" s="333"/>
      <c r="EBH332" s="334"/>
      <c r="EBI332" s="389"/>
      <c r="EBJ332" s="224"/>
      <c r="EBK332" s="224"/>
      <c r="EBL332" s="335"/>
      <c r="EBM332" s="335"/>
      <c r="EBN332" s="224"/>
      <c r="EBO332" s="389"/>
      <c r="EBP332" s="389"/>
      <c r="EBQ332" s="333"/>
      <c r="EBR332" s="334"/>
      <c r="EBS332" s="389"/>
      <c r="EBT332" s="224"/>
      <c r="EBU332" s="224"/>
      <c r="EBV332" s="335"/>
      <c r="EBW332" s="335"/>
      <c r="EBX332" s="224"/>
      <c r="EBY332" s="389"/>
      <c r="EBZ332" s="389"/>
      <c r="ECA332" s="333"/>
      <c r="ECB332" s="334"/>
      <c r="ECC332" s="389"/>
      <c r="ECD332" s="224"/>
      <c r="ECE332" s="224"/>
      <c r="ECF332" s="335"/>
      <c r="ECG332" s="335"/>
      <c r="ECH332" s="224"/>
      <c r="ECI332" s="389"/>
      <c r="ECJ332" s="389"/>
      <c r="ECK332" s="333"/>
      <c r="ECL332" s="334"/>
      <c r="ECM332" s="389"/>
      <c r="ECN332" s="224"/>
      <c r="ECO332" s="224"/>
      <c r="ECP332" s="335"/>
      <c r="ECQ332" s="335"/>
      <c r="ECR332" s="224"/>
      <c r="ECS332" s="389"/>
      <c r="ECT332" s="389"/>
      <c r="ECU332" s="333"/>
      <c r="ECV332" s="334"/>
      <c r="ECW332" s="389"/>
      <c r="ECX332" s="224"/>
      <c r="ECY332" s="224"/>
      <c r="ECZ332" s="335"/>
      <c r="EDA332" s="335"/>
      <c r="EDB332" s="224"/>
      <c r="EDC332" s="389"/>
      <c r="EDD332" s="389"/>
      <c r="EDE332" s="333"/>
      <c r="EDF332" s="334"/>
      <c r="EDG332" s="389"/>
      <c r="EDH332" s="224"/>
      <c r="EDI332" s="224"/>
      <c r="EDJ332" s="335"/>
      <c r="EDK332" s="335"/>
      <c r="EDL332" s="224"/>
      <c r="EDM332" s="389"/>
      <c r="EDN332" s="389"/>
      <c r="EDO332" s="333"/>
      <c r="EDP332" s="334"/>
      <c r="EDQ332" s="389"/>
      <c r="EDR332" s="224"/>
      <c r="EDS332" s="224"/>
      <c r="EDT332" s="335"/>
      <c r="EDU332" s="335"/>
      <c r="EDV332" s="224"/>
      <c r="EDW332" s="389"/>
      <c r="EDX332" s="389"/>
      <c r="EDY332" s="333"/>
      <c r="EDZ332" s="334"/>
      <c r="EEA332" s="389"/>
      <c r="EEB332" s="224"/>
      <c r="EEC332" s="224"/>
      <c r="EED332" s="335"/>
      <c r="EEE332" s="335"/>
      <c r="EEF332" s="224"/>
      <c r="EEG332" s="389"/>
      <c r="EEH332" s="389"/>
      <c r="EEI332" s="333"/>
      <c r="EEJ332" s="334"/>
      <c r="EEK332" s="389"/>
      <c r="EEL332" s="224"/>
      <c r="EEM332" s="224"/>
      <c r="EEN332" s="335"/>
      <c r="EEO332" s="335"/>
      <c r="EEP332" s="224"/>
      <c r="EEQ332" s="389"/>
      <c r="EER332" s="389"/>
      <c r="EES332" s="333"/>
      <c r="EET332" s="334"/>
      <c r="EEU332" s="389"/>
      <c r="EEV332" s="224"/>
      <c r="EEW332" s="224"/>
      <c r="EEX332" s="335"/>
      <c r="EEY332" s="335"/>
      <c r="EEZ332" s="224"/>
      <c r="EFA332" s="389"/>
      <c r="EFB332" s="389"/>
      <c r="EFC332" s="333"/>
      <c r="EFD332" s="334"/>
      <c r="EFE332" s="389"/>
      <c r="EFF332" s="224"/>
      <c r="EFG332" s="224"/>
      <c r="EFH332" s="335"/>
      <c r="EFI332" s="335"/>
      <c r="EFJ332" s="224"/>
      <c r="EFK332" s="389"/>
      <c r="EFL332" s="389"/>
      <c r="EFM332" s="333"/>
      <c r="EFN332" s="334"/>
      <c r="EFO332" s="389"/>
      <c r="EFP332" s="224"/>
      <c r="EFQ332" s="224"/>
      <c r="EFR332" s="335"/>
      <c r="EFS332" s="335"/>
      <c r="EFT332" s="224"/>
      <c r="EFU332" s="389"/>
      <c r="EFV332" s="389"/>
      <c r="EFW332" s="333"/>
      <c r="EFX332" s="334"/>
      <c r="EFY332" s="389"/>
      <c r="EFZ332" s="224"/>
      <c r="EGA332" s="224"/>
      <c r="EGB332" s="335"/>
      <c r="EGC332" s="335"/>
      <c r="EGD332" s="224"/>
      <c r="EGE332" s="389"/>
      <c r="EGF332" s="389"/>
      <c r="EGG332" s="333"/>
      <c r="EGH332" s="334"/>
      <c r="EGI332" s="389"/>
      <c r="EGJ332" s="224"/>
      <c r="EGK332" s="224"/>
      <c r="EGL332" s="335"/>
      <c r="EGM332" s="335"/>
      <c r="EGN332" s="224"/>
      <c r="EGO332" s="389"/>
      <c r="EGP332" s="389"/>
      <c r="EGQ332" s="333"/>
      <c r="EGR332" s="334"/>
      <c r="EGS332" s="389"/>
      <c r="EGT332" s="224"/>
      <c r="EGU332" s="224"/>
      <c r="EGV332" s="335"/>
      <c r="EGW332" s="335"/>
      <c r="EGX332" s="224"/>
      <c r="EGY332" s="389"/>
      <c r="EGZ332" s="389"/>
      <c r="EHA332" s="333"/>
      <c r="EHB332" s="334"/>
      <c r="EHC332" s="389"/>
      <c r="EHD332" s="224"/>
      <c r="EHE332" s="224"/>
      <c r="EHF332" s="335"/>
      <c r="EHG332" s="335"/>
      <c r="EHH332" s="224"/>
      <c r="EHI332" s="389"/>
      <c r="EHJ332" s="389"/>
      <c r="EHK332" s="333"/>
      <c r="EHL332" s="334"/>
      <c r="EHM332" s="389"/>
      <c r="EHN332" s="224"/>
      <c r="EHO332" s="224"/>
      <c r="EHP332" s="335"/>
      <c r="EHQ332" s="335"/>
      <c r="EHR332" s="224"/>
      <c r="EHS332" s="389"/>
      <c r="EHT332" s="389"/>
      <c r="EHU332" s="333"/>
      <c r="EHV332" s="334"/>
      <c r="EHW332" s="389"/>
      <c r="EHX332" s="224"/>
      <c r="EHY332" s="224"/>
      <c r="EHZ332" s="335"/>
      <c r="EIA332" s="335"/>
      <c r="EIB332" s="224"/>
      <c r="EIC332" s="389"/>
      <c r="EID332" s="389"/>
      <c r="EIE332" s="333"/>
      <c r="EIF332" s="334"/>
      <c r="EIG332" s="389"/>
      <c r="EIH332" s="224"/>
      <c r="EII332" s="224"/>
      <c r="EIJ332" s="335"/>
      <c r="EIK332" s="335"/>
      <c r="EIL332" s="224"/>
      <c r="EIM332" s="389"/>
      <c r="EIN332" s="389"/>
      <c r="EIO332" s="333"/>
      <c r="EIP332" s="334"/>
      <c r="EIQ332" s="389"/>
      <c r="EIR332" s="224"/>
      <c r="EIS332" s="224"/>
      <c r="EIT332" s="335"/>
      <c r="EIU332" s="335"/>
      <c r="EIV332" s="224"/>
      <c r="EIW332" s="389"/>
      <c r="EIX332" s="389"/>
      <c r="EIY332" s="333"/>
      <c r="EIZ332" s="334"/>
      <c r="EJA332" s="389"/>
      <c r="EJB332" s="224"/>
      <c r="EJC332" s="224"/>
      <c r="EJD332" s="335"/>
      <c r="EJE332" s="335"/>
      <c r="EJF332" s="224"/>
      <c r="EJG332" s="389"/>
      <c r="EJH332" s="389"/>
      <c r="EJI332" s="333"/>
      <c r="EJJ332" s="334"/>
      <c r="EJK332" s="389"/>
      <c r="EJL332" s="224"/>
      <c r="EJM332" s="224"/>
      <c r="EJN332" s="335"/>
      <c r="EJO332" s="335"/>
      <c r="EJP332" s="224"/>
      <c r="EJQ332" s="389"/>
      <c r="EJR332" s="389"/>
      <c r="EJS332" s="333"/>
      <c r="EJT332" s="334"/>
      <c r="EJU332" s="389"/>
      <c r="EJV332" s="224"/>
      <c r="EJW332" s="224"/>
      <c r="EJX332" s="335"/>
      <c r="EJY332" s="335"/>
      <c r="EJZ332" s="224"/>
      <c r="EKA332" s="389"/>
      <c r="EKB332" s="389"/>
      <c r="EKC332" s="333"/>
      <c r="EKD332" s="334"/>
      <c r="EKE332" s="389"/>
      <c r="EKF332" s="224"/>
      <c r="EKG332" s="224"/>
      <c r="EKH332" s="335"/>
      <c r="EKI332" s="335"/>
      <c r="EKJ332" s="224"/>
      <c r="EKK332" s="389"/>
      <c r="EKL332" s="389"/>
      <c r="EKM332" s="333"/>
      <c r="EKN332" s="334"/>
      <c r="EKO332" s="389"/>
      <c r="EKP332" s="224"/>
      <c r="EKQ332" s="224"/>
      <c r="EKR332" s="335"/>
      <c r="EKS332" s="335"/>
      <c r="EKT332" s="224"/>
      <c r="EKU332" s="389"/>
      <c r="EKV332" s="389"/>
      <c r="EKW332" s="333"/>
      <c r="EKX332" s="334"/>
      <c r="EKY332" s="389"/>
      <c r="EKZ332" s="224"/>
      <c r="ELA332" s="224"/>
      <c r="ELB332" s="335"/>
      <c r="ELC332" s="335"/>
      <c r="ELD332" s="224"/>
      <c r="ELE332" s="389"/>
      <c r="ELF332" s="389"/>
      <c r="ELG332" s="333"/>
      <c r="ELH332" s="334"/>
      <c r="ELI332" s="389"/>
      <c r="ELJ332" s="224"/>
      <c r="ELK332" s="224"/>
      <c r="ELL332" s="335"/>
      <c r="ELM332" s="335"/>
      <c r="ELN332" s="224"/>
      <c r="ELO332" s="389"/>
      <c r="ELP332" s="389"/>
      <c r="ELQ332" s="333"/>
      <c r="ELR332" s="334"/>
      <c r="ELS332" s="389"/>
      <c r="ELT332" s="224"/>
      <c r="ELU332" s="224"/>
      <c r="ELV332" s="335"/>
      <c r="ELW332" s="335"/>
      <c r="ELX332" s="224"/>
      <c r="ELY332" s="389"/>
      <c r="ELZ332" s="389"/>
      <c r="EMA332" s="333"/>
      <c r="EMB332" s="334"/>
      <c r="EMC332" s="389"/>
      <c r="EMD332" s="224"/>
      <c r="EME332" s="224"/>
      <c r="EMF332" s="335"/>
      <c r="EMG332" s="335"/>
      <c r="EMH332" s="224"/>
      <c r="EMI332" s="389"/>
      <c r="EMJ332" s="389"/>
      <c r="EMK332" s="333"/>
      <c r="EML332" s="334"/>
      <c r="EMM332" s="389"/>
      <c r="EMN332" s="224"/>
      <c r="EMO332" s="224"/>
      <c r="EMP332" s="335"/>
      <c r="EMQ332" s="335"/>
      <c r="EMR332" s="224"/>
      <c r="EMS332" s="389"/>
      <c r="EMT332" s="389"/>
      <c r="EMU332" s="333"/>
      <c r="EMV332" s="334"/>
      <c r="EMW332" s="389"/>
      <c r="EMX332" s="224"/>
      <c r="EMY332" s="224"/>
      <c r="EMZ332" s="335"/>
      <c r="ENA332" s="335"/>
      <c r="ENB332" s="224"/>
      <c r="ENC332" s="389"/>
      <c r="END332" s="389"/>
      <c r="ENE332" s="333"/>
      <c r="ENF332" s="334"/>
      <c r="ENG332" s="389"/>
      <c r="ENH332" s="224"/>
      <c r="ENI332" s="224"/>
      <c r="ENJ332" s="335"/>
      <c r="ENK332" s="335"/>
      <c r="ENL332" s="224"/>
      <c r="ENM332" s="389"/>
      <c r="ENN332" s="389"/>
      <c r="ENO332" s="333"/>
      <c r="ENP332" s="334"/>
      <c r="ENQ332" s="389"/>
      <c r="ENR332" s="224"/>
      <c r="ENS332" s="224"/>
      <c r="ENT332" s="335"/>
      <c r="ENU332" s="335"/>
      <c r="ENV332" s="224"/>
      <c r="ENW332" s="389"/>
      <c r="ENX332" s="389"/>
      <c r="ENY332" s="333"/>
      <c r="ENZ332" s="334"/>
      <c r="EOA332" s="389"/>
      <c r="EOB332" s="224"/>
      <c r="EOC332" s="224"/>
      <c r="EOD332" s="335"/>
      <c r="EOE332" s="335"/>
      <c r="EOF332" s="224"/>
      <c r="EOG332" s="389"/>
      <c r="EOH332" s="389"/>
      <c r="EOI332" s="333"/>
      <c r="EOJ332" s="334"/>
      <c r="EOK332" s="389"/>
      <c r="EOL332" s="224"/>
      <c r="EOM332" s="224"/>
      <c r="EON332" s="335"/>
      <c r="EOO332" s="335"/>
      <c r="EOP332" s="224"/>
      <c r="EOQ332" s="389"/>
      <c r="EOR332" s="389"/>
      <c r="EOS332" s="333"/>
      <c r="EOT332" s="334"/>
      <c r="EOU332" s="389"/>
      <c r="EOV332" s="224"/>
      <c r="EOW332" s="224"/>
      <c r="EOX332" s="335"/>
      <c r="EOY332" s="335"/>
      <c r="EOZ332" s="224"/>
      <c r="EPA332" s="389"/>
      <c r="EPB332" s="389"/>
      <c r="EPC332" s="333"/>
      <c r="EPD332" s="334"/>
      <c r="EPE332" s="389"/>
      <c r="EPF332" s="224"/>
      <c r="EPG332" s="224"/>
      <c r="EPH332" s="335"/>
      <c r="EPI332" s="335"/>
      <c r="EPJ332" s="224"/>
      <c r="EPK332" s="389"/>
      <c r="EPL332" s="389"/>
      <c r="EPM332" s="333"/>
      <c r="EPN332" s="334"/>
      <c r="EPO332" s="389"/>
      <c r="EPP332" s="224"/>
      <c r="EPQ332" s="224"/>
      <c r="EPR332" s="335"/>
      <c r="EPS332" s="335"/>
      <c r="EPT332" s="224"/>
      <c r="EPU332" s="389"/>
      <c r="EPV332" s="389"/>
      <c r="EPW332" s="333"/>
      <c r="EPX332" s="334"/>
      <c r="EPY332" s="389"/>
      <c r="EPZ332" s="224"/>
      <c r="EQA332" s="224"/>
      <c r="EQB332" s="335"/>
      <c r="EQC332" s="335"/>
      <c r="EQD332" s="224"/>
      <c r="EQE332" s="389"/>
      <c r="EQF332" s="389"/>
      <c r="EQG332" s="333"/>
      <c r="EQH332" s="334"/>
      <c r="EQI332" s="389"/>
      <c r="EQJ332" s="224"/>
      <c r="EQK332" s="224"/>
      <c r="EQL332" s="335"/>
      <c r="EQM332" s="335"/>
      <c r="EQN332" s="224"/>
      <c r="EQO332" s="389"/>
      <c r="EQP332" s="389"/>
      <c r="EQQ332" s="333"/>
      <c r="EQR332" s="334"/>
      <c r="EQS332" s="389"/>
      <c r="EQT332" s="224"/>
      <c r="EQU332" s="224"/>
      <c r="EQV332" s="335"/>
      <c r="EQW332" s="335"/>
      <c r="EQX332" s="224"/>
      <c r="EQY332" s="389"/>
      <c r="EQZ332" s="389"/>
      <c r="ERA332" s="333"/>
      <c r="ERB332" s="334"/>
      <c r="ERC332" s="389"/>
      <c r="ERD332" s="224"/>
      <c r="ERE332" s="224"/>
      <c r="ERF332" s="335"/>
      <c r="ERG332" s="335"/>
      <c r="ERH332" s="224"/>
      <c r="ERI332" s="389"/>
      <c r="ERJ332" s="389"/>
      <c r="ERK332" s="333"/>
      <c r="ERL332" s="334"/>
      <c r="ERM332" s="389"/>
      <c r="ERN332" s="224"/>
      <c r="ERO332" s="224"/>
      <c r="ERP332" s="335"/>
      <c r="ERQ332" s="335"/>
      <c r="ERR332" s="224"/>
      <c r="ERS332" s="389"/>
      <c r="ERT332" s="389"/>
      <c r="ERU332" s="333"/>
      <c r="ERV332" s="334"/>
      <c r="ERW332" s="389"/>
      <c r="ERX332" s="224"/>
      <c r="ERY332" s="224"/>
      <c r="ERZ332" s="335"/>
      <c r="ESA332" s="335"/>
      <c r="ESB332" s="224"/>
      <c r="ESC332" s="389"/>
      <c r="ESD332" s="389"/>
      <c r="ESE332" s="333"/>
      <c r="ESF332" s="334"/>
      <c r="ESG332" s="389"/>
      <c r="ESH332" s="224"/>
      <c r="ESI332" s="224"/>
      <c r="ESJ332" s="335"/>
      <c r="ESK332" s="335"/>
      <c r="ESL332" s="224"/>
      <c r="ESM332" s="389"/>
      <c r="ESN332" s="389"/>
      <c r="ESO332" s="333"/>
      <c r="ESP332" s="334"/>
      <c r="ESQ332" s="389"/>
      <c r="ESR332" s="224"/>
      <c r="ESS332" s="224"/>
      <c r="EST332" s="335"/>
      <c r="ESU332" s="335"/>
      <c r="ESV332" s="224"/>
      <c r="ESW332" s="389"/>
      <c r="ESX332" s="389"/>
      <c r="ESY332" s="333"/>
      <c r="ESZ332" s="334"/>
      <c r="ETA332" s="389"/>
      <c r="ETB332" s="224"/>
      <c r="ETC332" s="224"/>
      <c r="ETD332" s="335"/>
      <c r="ETE332" s="335"/>
      <c r="ETF332" s="224"/>
      <c r="ETG332" s="389"/>
      <c r="ETH332" s="389"/>
      <c r="ETI332" s="333"/>
      <c r="ETJ332" s="334"/>
      <c r="ETK332" s="389"/>
      <c r="ETL332" s="224"/>
      <c r="ETM332" s="224"/>
      <c r="ETN332" s="335"/>
      <c r="ETO332" s="335"/>
      <c r="ETP332" s="224"/>
      <c r="ETQ332" s="389"/>
      <c r="ETR332" s="389"/>
      <c r="ETS332" s="333"/>
      <c r="ETT332" s="334"/>
      <c r="ETU332" s="389"/>
      <c r="ETV332" s="224"/>
      <c r="ETW332" s="224"/>
      <c r="ETX332" s="335"/>
      <c r="ETY332" s="335"/>
      <c r="ETZ332" s="224"/>
      <c r="EUA332" s="389"/>
      <c r="EUB332" s="389"/>
      <c r="EUC332" s="333"/>
      <c r="EUD332" s="334"/>
      <c r="EUE332" s="389"/>
      <c r="EUF332" s="224"/>
      <c r="EUG332" s="224"/>
      <c r="EUH332" s="335"/>
      <c r="EUI332" s="335"/>
      <c r="EUJ332" s="224"/>
      <c r="EUK332" s="389"/>
      <c r="EUL332" s="389"/>
      <c r="EUM332" s="333"/>
      <c r="EUN332" s="334"/>
      <c r="EUO332" s="389"/>
      <c r="EUP332" s="224"/>
      <c r="EUQ332" s="224"/>
      <c r="EUR332" s="335"/>
      <c r="EUS332" s="335"/>
      <c r="EUT332" s="224"/>
      <c r="EUU332" s="389"/>
      <c r="EUV332" s="389"/>
      <c r="EUW332" s="333"/>
      <c r="EUX332" s="334"/>
      <c r="EUY332" s="389"/>
      <c r="EUZ332" s="224"/>
      <c r="EVA332" s="224"/>
      <c r="EVB332" s="335"/>
      <c r="EVC332" s="335"/>
      <c r="EVD332" s="224"/>
      <c r="EVE332" s="389"/>
      <c r="EVF332" s="389"/>
      <c r="EVG332" s="333"/>
      <c r="EVH332" s="334"/>
      <c r="EVI332" s="389"/>
      <c r="EVJ332" s="224"/>
      <c r="EVK332" s="224"/>
      <c r="EVL332" s="335"/>
      <c r="EVM332" s="335"/>
      <c r="EVN332" s="224"/>
      <c r="EVO332" s="389"/>
      <c r="EVP332" s="389"/>
      <c r="EVQ332" s="333"/>
      <c r="EVR332" s="334"/>
      <c r="EVS332" s="389"/>
      <c r="EVT332" s="224"/>
      <c r="EVU332" s="224"/>
      <c r="EVV332" s="335"/>
      <c r="EVW332" s="335"/>
      <c r="EVX332" s="224"/>
      <c r="EVY332" s="389"/>
      <c r="EVZ332" s="389"/>
      <c r="EWA332" s="333"/>
      <c r="EWB332" s="334"/>
      <c r="EWC332" s="389"/>
      <c r="EWD332" s="224"/>
      <c r="EWE332" s="224"/>
      <c r="EWF332" s="335"/>
      <c r="EWG332" s="335"/>
      <c r="EWH332" s="224"/>
      <c r="EWI332" s="389"/>
      <c r="EWJ332" s="389"/>
      <c r="EWK332" s="333"/>
      <c r="EWL332" s="334"/>
      <c r="EWM332" s="389"/>
      <c r="EWN332" s="224"/>
      <c r="EWO332" s="224"/>
      <c r="EWP332" s="335"/>
      <c r="EWQ332" s="335"/>
      <c r="EWR332" s="224"/>
      <c r="EWS332" s="389"/>
      <c r="EWT332" s="389"/>
      <c r="EWU332" s="333"/>
      <c r="EWV332" s="334"/>
      <c r="EWW332" s="389"/>
      <c r="EWX332" s="224"/>
      <c r="EWY332" s="224"/>
      <c r="EWZ332" s="335"/>
      <c r="EXA332" s="335"/>
      <c r="EXB332" s="224"/>
      <c r="EXC332" s="389"/>
      <c r="EXD332" s="389"/>
      <c r="EXE332" s="333"/>
      <c r="EXF332" s="334"/>
      <c r="EXG332" s="389"/>
      <c r="EXH332" s="224"/>
      <c r="EXI332" s="224"/>
      <c r="EXJ332" s="335"/>
      <c r="EXK332" s="335"/>
      <c r="EXL332" s="224"/>
      <c r="EXM332" s="389"/>
      <c r="EXN332" s="389"/>
      <c r="EXO332" s="333"/>
      <c r="EXP332" s="334"/>
      <c r="EXQ332" s="389"/>
      <c r="EXR332" s="224"/>
      <c r="EXS332" s="224"/>
      <c r="EXT332" s="335"/>
      <c r="EXU332" s="335"/>
      <c r="EXV332" s="224"/>
      <c r="EXW332" s="389"/>
      <c r="EXX332" s="389"/>
      <c r="EXY332" s="333"/>
      <c r="EXZ332" s="334"/>
      <c r="EYA332" s="389"/>
      <c r="EYB332" s="224"/>
      <c r="EYC332" s="224"/>
      <c r="EYD332" s="335"/>
      <c r="EYE332" s="335"/>
      <c r="EYF332" s="224"/>
      <c r="EYG332" s="389"/>
      <c r="EYH332" s="389"/>
      <c r="EYI332" s="333"/>
      <c r="EYJ332" s="334"/>
      <c r="EYK332" s="389"/>
      <c r="EYL332" s="224"/>
      <c r="EYM332" s="224"/>
      <c r="EYN332" s="335"/>
      <c r="EYO332" s="335"/>
      <c r="EYP332" s="224"/>
      <c r="EYQ332" s="389"/>
      <c r="EYR332" s="389"/>
      <c r="EYS332" s="333"/>
      <c r="EYT332" s="334"/>
      <c r="EYU332" s="389"/>
      <c r="EYV332" s="224"/>
      <c r="EYW332" s="224"/>
      <c r="EYX332" s="335"/>
      <c r="EYY332" s="335"/>
      <c r="EYZ332" s="224"/>
      <c r="EZA332" s="389"/>
      <c r="EZB332" s="389"/>
      <c r="EZC332" s="333"/>
      <c r="EZD332" s="334"/>
      <c r="EZE332" s="389"/>
      <c r="EZF332" s="224"/>
      <c r="EZG332" s="224"/>
      <c r="EZH332" s="335"/>
      <c r="EZI332" s="335"/>
      <c r="EZJ332" s="224"/>
      <c r="EZK332" s="389"/>
      <c r="EZL332" s="389"/>
      <c r="EZM332" s="333"/>
      <c r="EZN332" s="334"/>
      <c r="EZO332" s="389"/>
      <c r="EZP332" s="224"/>
      <c r="EZQ332" s="224"/>
      <c r="EZR332" s="335"/>
      <c r="EZS332" s="335"/>
      <c r="EZT332" s="224"/>
      <c r="EZU332" s="389"/>
      <c r="EZV332" s="389"/>
      <c r="EZW332" s="333"/>
      <c r="EZX332" s="334"/>
      <c r="EZY332" s="389"/>
      <c r="EZZ332" s="224"/>
      <c r="FAA332" s="224"/>
      <c r="FAB332" s="335"/>
      <c r="FAC332" s="335"/>
      <c r="FAD332" s="224"/>
      <c r="FAE332" s="389"/>
      <c r="FAF332" s="389"/>
      <c r="FAG332" s="333"/>
      <c r="FAH332" s="334"/>
      <c r="FAI332" s="389"/>
      <c r="FAJ332" s="224"/>
      <c r="FAK332" s="224"/>
      <c r="FAL332" s="335"/>
      <c r="FAM332" s="335"/>
      <c r="FAN332" s="224"/>
      <c r="FAO332" s="389"/>
      <c r="FAP332" s="389"/>
      <c r="FAQ332" s="333"/>
      <c r="FAR332" s="334"/>
      <c r="FAS332" s="389"/>
      <c r="FAT332" s="224"/>
      <c r="FAU332" s="224"/>
      <c r="FAV332" s="335"/>
      <c r="FAW332" s="335"/>
      <c r="FAX332" s="224"/>
      <c r="FAY332" s="389"/>
      <c r="FAZ332" s="389"/>
      <c r="FBA332" s="333"/>
      <c r="FBB332" s="334"/>
      <c r="FBC332" s="389"/>
      <c r="FBD332" s="224"/>
      <c r="FBE332" s="224"/>
      <c r="FBF332" s="335"/>
      <c r="FBG332" s="335"/>
      <c r="FBH332" s="224"/>
      <c r="FBI332" s="389"/>
      <c r="FBJ332" s="389"/>
      <c r="FBK332" s="333"/>
      <c r="FBL332" s="334"/>
      <c r="FBM332" s="389"/>
      <c r="FBN332" s="224"/>
      <c r="FBO332" s="224"/>
      <c r="FBP332" s="335"/>
      <c r="FBQ332" s="335"/>
      <c r="FBR332" s="224"/>
      <c r="FBS332" s="389"/>
      <c r="FBT332" s="389"/>
      <c r="FBU332" s="333"/>
      <c r="FBV332" s="334"/>
      <c r="FBW332" s="389"/>
      <c r="FBX332" s="224"/>
      <c r="FBY332" s="224"/>
      <c r="FBZ332" s="335"/>
      <c r="FCA332" s="335"/>
      <c r="FCB332" s="224"/>
      <c r="FCC332" s="389"/>
      <c r="FCD332" s="389"/>
      <c r="FCE332" s="333"/>
      <c r="FCF332" s="334"/>
      <c r="FCG332" s="389"/>
      <c r="FCH332" s="224"/>
      <c r="FCI332" s="224"/>
      <c r="FCJ332" s="335"/>
      <c r="FCK332" s="335"/>
      <c r="FCL332" s="224"/>
      <c r="FCM332" s="389"/>
      <c r="FCN332" s="389"/>
      <c r="FCO332" s="333"/>
      <c r="FCP332" s="334"/>
      <c r="FCQ332" s="389"/>
      <c r="FCR332" s="224"/>
      <c r="FCS332" s="224"/>
      <c r="FCT332" s="335"/>
      <c r="FCU332" s="335"/>
      <c r="FCV332" s="224"/>
      <c r="FCW332" s="389"/>
      <c r="FCX332" s="389"/>
      <c r="FCY332" s="333"/>
      <c r="FCZ332" s="334"/>
      <c r="FDA332" s="389"/>
      <c r="FDB332" s="224"/>
      <c r="FDC332" s="224"/>
      <c r="FDD332" s="335"/>
      <c r="FDE332" s="335"/>
      <c r="FDF332" s="224"/>
      <c r="FDG332" s="389"/>
      <c r="FDH332" s="389"/>
      <c r="FDI332" s="333"/>
      <c r="FDJ332" s="334"/>
      <c r="FDK332" s="389"/>
      <c r="FDL332" s="224"/>
      <c r="FDM332" s="224"/>
      <c r="FDN332" s="335"/>
      <c r="FDO332" s="335"/>
      <c r="FDP332" s="224"/>
      <c r="FDQ332" s="389"/>
      <c r="FDR332" s="389"/>
      <c r="FDS332" s="333"/>
      <c r="FDT332" s="334"/>
      <c r="FDU332" s="389"/>
      <c r="FDV332" s="224"/>
      <c r="FDW332" s="224"/>
      <c r="FDX332" s="335"/>
      <c r="FDY332" s="335"/>
      <c r="FDZ332" s="224"/>
      <c r="FEA332" s="389"/>
      <c r="FEB332" s="389"/>
      <c r="FEC332" s="333"/>
      <c r="FED332" s="334"/>
      <c r="FEE332" s="389"/>
      <c r="FEF332" s="224"/>
      <c r="FEG332" s="224"/>
      <c r="FEH332" s="335"/>
      <c r="FEI332" s="335"/>
      <c r="FEJ332" s="224"/>
      <c r="FEK332" s="389"/>
      <c r="FEL332" s="389"/>
      <c r="FEM332" s="333"/>
      <c r="FEN332" s="334"/>
      <c r="FEO332" s="389"/>
      <c r="FEP332" s="224"/>
      <c r="FEQ332" s="224"/>
      <c r="FER332" s="335"/>
      <c r="FES332" s="335"/>
      <c r="FET332" s="224"/>
      <c r="FEU332" s="389"/>
      <c r="FEV332" s="389"/>
      <c r="FEW332" s="333"/>
      <c r="FEX332" s="334"/>
      <c r="FEY332" s="389"/>
      <c r="FEZ332" s="224"/>
      <c r="FFA332" s="224"/>
      <c r="FFB332" s="335"/>
      <c r="FFC332" s="335"/>
      <c r="FFD332" s="224"/>
      <c r="FFE332" s="389"/>
      <c r="FFF332" s="389"/>
      <c r="FFG332" s="333"/>
      <c r="FFH332" s="334"/>
      <c r="FFI332" s="389"/>
      <c r="FFJ332" s="224"/>
      <c r="FFK332" s="224"/>
      <c r="FFL332" s="335"/>
      <c r="FFM332" s="335"/>
      <c r="FFN332" s="224"/>
      <c r="FFO332" s="389"/>
      <c r="FFP332" s="389"/>
      <c r="FFQ332" s="333"/>
      <c r="FFR332" s="334"/>
      <c r="FFS332" s="389"/>
      <c r="FFT332" s="224"/>
      <c r="FFU332" s="224"/>
      <c r="FFV332" s="335"/>
      <c r="FFW332" s="335"/>
      <c r="FFX332" s="224"/>
      <c r="FFY332" s="389"/>
      <c r="FFZ332" s="389"/>
      <c r="FGA332" s="333"/>
      <c r="FGB332" s="334"/>
      <c r="FGC332" s="389"/>
      <c r="FGD332" s="224"/>
      <c r="FGE332" s="224"/>
      <c r="FGF332" s="335"/>
      <c r="FGG332" s="335"/>
      <c r="FGH332" s="224"/>
      <c r="FGI332" s="389"/>
      <c r="FGJ332" s="389"/>
      <c r="FGK332" s="333"/>
      <c r="FGL332" s="334"/>
      <c r="FGM332" s="389"/>
      <c r="FGN332" s="224"/>
      <c r="FGO332" s="224"/>
      <c r="FGP332" s="335"/>
      <c r="FGQ332" s="335"/>
      <c r="FGR332" s="224"/>
      <c r="FGS332" s="389"/>
      <c r="FGT332" s="389"/>
      <c r="FGU332" s="333"/>
      <c r="FGV332" s="334"/>
      <c r="FGW332" s="389"/>
      <c r="FGX332" s="224"/>
      <c r="FGY332" s="224"/>
      <c r="FGZ332" s="335"/>
      <c r="FHA332" s="335"/>
      <c r="FHB332" s="224"/>
      <c r="FHC332" s="389"/>
      <c r="FHD332" s="389"/>
      <c r="FHE332" s="333"/>
      <c r="FHF332" s="334"/>
      <c r="FHG332" s="389"/>
      <c r="FHH332" s="224"/>
      <c r="FHI332" s="224"/>
      <c r="FHJ332" s="335"/>
      <c r="FHK332" s="335"/>
      <c r="FHL332" s="224"/>
      <c r="FHM332" s="389"/>
      <c r="FHN332" s="389"/>
      <c r="FHO332" s="333"/>
      <c r="FHP332" s="334"/>
      <c r="FHQ332" s="389"/>
      <c r="FHR332" s="224"/>
      <c r="FHS332" s="224"/>
      <c r="FHT332" s="335"/>
      <c r="FHU332" s="335"/>
      <c r="FHV332" s="224"/>
      <c r="FHW332" s="389"/>
      <c r="FHX332" s="389"/>
      <c r="FHY332" s="333"/>
      <c r="FHZ332" s="334"/>
      <c r="FIA332" s="389"/>
      <c r="FIB332" s="224"/>
      <c r="FIC332" s="224"/>
      <c r="FID332" s="335"/>
      <c r="FIE332" s="335"/>
      <c r="FIF332" s="224"/>
      <c r="FIG332" s="389"/>
      <c r="FIH332" s="389"/>
      <c r="FII332" s="333"/>
      <c r="FIJ332" s="334"/>
      <c r="FIK332" s="389"/>
      <c r="FIL332" s="224"/>
      <c r="FIM332" s="224"/>
      <c r="FIN332" s="335"/>
      <c r="FIO332" s="335"/>
      <c r="FIP332" s="224"/>
      <c r="FIQ332" s="389"/>
      <c r="FIR332" s="389"/>
      <c r="FIS332" s="333"/>
      <c r="FIT332" s="334"/>
      <c r="FIU332" s="389"/>
      <c r="FIV332" s="224"/>
      <c r="FIW332" s="224"/>
      <c r="FIX332" s="335"/>
      <c r="FIY332" s="335"/>
      <c r="FIZ332" s="224"/>
      <c r="FJA332" s="389"/>
      <c r="FJB332" s="389"/>
      <c r="FJC332" s="333"/>
      <c r="FJD332" s="334"/>
      <c r="FJE332" s="389"/>
      <c r="FJF332" s="224"/>
      <c r="FJG332" s="224"/>
      <c r="FJH332" s="335"/>
      <c r="FJI332" s="335"/>
      <c r="FJJ332" s="224"/>
      <c r="FJK332" s="389"/>
      <c r="FJL332" s="389"/>
      <c r="FJM332" s="333"/>
      <c r="FJN332" s="334"/>
      <c r="FJO332" s="389"/>
      <c r="FJP332" s="224"/>
      <c r="FJQ332" s="224"/>
      <c r="FJR332" s="335"/>
      <c r="FJS332" s="335"/>
      <c r="FJT332" s="224"/>
      <c r="FJU332" s="389"/>
      <c r="FJV332" s="389"/>
      <c r="FJW332" s="333"/>
      <c r="FJX332" s="334"/>
      <c r="FJY332" s="389"/>
      <c r="FJZ332" s="224"/>
      <c r="FKA332" s="224"/>
      <c r="FKB332" s="335"/>
      <c r="FKC332" s="335"/>
      <c r="FKD332" s="224"/>
      <c r="FKE332" s="389"/>
      <c r="FKF332" s="389"/>
      <c r="FKG332" s="333"/>
      <c r="FKH332" s="334"/>
      <c r="FKI332" s="389"/>
      <c r="FKJ332" s="224"/>
      <c r="FKK332" s="224"/>
      <c r="FKL332" s="335"/>
      <c r="FKM332" s="335"/>
      <c r="FKN332" s="224"/>
      <c r="FKO332" s="389"/>
      <c r="FKP332" s="389"/>
      <c r="FKQ332" s="333"/>
      <c r="FKR332" s="334"/>
      <c r="FKS332" s="389"/>
      <c r="FKT332" s="224"/>
      <c r="FKU332" s="224"/>
      <c r="FKV332" s="335"/>
      <c r="FKW332" s="335"/>
      <c r="FKX332" s="224"/>
      <c r="FKY332" s="389"/>
      <c r="FKZ332" s="389"/>
      <c r="FLA332" s="333"/>
      <c r="FLB332" s="334"/>
      <c r="FLC332" s="389"/>
      <c r="FLD332" s="224"/>
      <c r="FLE332" s="224"/>
      <c r="FLF332" s="335"/>
      <c r="FLG332" s="335"/>
      <c r="FLH332" s="224"/>
      <c r="FLI332" s="389"/>
      <c r="FLJ332" s="389"/>
      <c r="FLK332" s="333"/>
      <c r="FLL332" s="334"/>
      <c r="FLM332" s="389"/>
      <c r="FLN332" s="224"/>
      <c r="FLO332" s="224"/>
      <c r="FLP332" s="335"/>
      <c r="FLQ332" s="335"/>
      <c r="FLR332" s="224"/>
      <c r="FLS332" s="389"/>
      <c r="FLT332" s="389"/>
      <c r="FLU332" s="333"/>
      <c r="FLV332" s="334"/>
      <c r="FLW332" s="389"/>
      <c r="FLX332" s="224"/>
      <c r="FLY332" s="224"/>
      <c r="FLZ332" s="335"/>
      <c r="FMA332" s="335"/>
      <c r="FMB332" s="224"/>
      <c r="FMC332" s="389"/>
      <c r="FMD332" s="389"/>
      <c r="FME332" s="333"/>
      <c r="FMF332" s="334"/>
      <c r="FMG332" s="389"/>
      <c r="FMH332" s="224"/>
      <c r="FMI332" s="224"/>
      <c r="FMJ332" s="335"/>
      <c r="FMK332" s="335"/>
      <c r="FML332" s="224"/>
      <c r="FMM332" s="389"/>
      <c r="FMN332" s="389"/>
      <c r="FMO332" s="333"/>
      <c r="FMP332" s="334"/>
      <c r="FMQ332" s="389"/>
      <c r="FMR332" s="224"/>
      <c r="FMS332" s="224"/>
      <c r="FMT332" s="335"/>
      <c r="FMU332" s="335"/>
      <c r="FMV332" s="224"/>
      <c r="FMW332" s="389"/>
      <c r="FMX332" s="389"/>
      <c r="FMY332" s="333"/>
      <c r="FMZ332" s="334"/>
      <c r="FNA332" s="389"/>
      <c r="FNB332" s="224"/>
      <c r="FNC332" s="224"/>
      <c r="FND332" s="335"/>
      <c r="FNE332" s="335"/>
      <c r="FNF332" s="224"/>
      <c r="FNG332" s="389"/>
      <c r="FNH332" s="389"/>
      <c r="FNI332" s="333"/>
      <c r="FNJ332" s="334"/>
      <c r="FNK332" s="389"/>
      <c r="FNL332" s="224"/>
      <c r="FNM332" s="224"/>
      <c r="FNN332" s="335"/>
      <c r="FNO332" s="335"/>
      <c r="FNP332" s="224"/>
      <c r="FNQ332" s="389"/>
      <c r="FNR332" s="389"/>
      <c r="FNS332" s="333"/>
      <c r="FNT332" s="334"/>
      <c r="FNU332" s="389"/>
      <c r="FNV332" s="224"/>
      <c r="FNW332" s="224"/>
      <c r="FNX332" s="335"/>
      <c r="FNY332" s="335"/>
      <c r="FNZ332" s="224"/>
      <c r="FOA332" s="389"/>
      <c r="FOB332" s="389"/>
      <c r="FOC332" s="333"/>
      <c r="FOD332" s="334"/>
      <c r="FOE332" s="389"/>
      <c r="FOF332" s="224"/>
      <c r="FOG332" s="224"/>
      <c r="FOH332" s="335"/>
      <c r="FOI332" s="335"/>
      <c r="FOJ332" s="224"/>
      <c r="FOK332" s="389"/>
      <c r="FOL332" s="389"/>
      <c r="FOM332" s="333"/>
      <c r="FON332" s="334"/>
      <c r="FOO332" s="389"/>
      <c r="FOP332" s="224"/>
      <c r="FOQ332" s="224"/>
      <c r="FOR332" s="335"/>
      <c r="FOS332" s="335"/>
      <c r="FOT332" s="224"/>
      <c r="FOU332" s="389"/>
      <c r="FOV332" s="389"/>
      <c r="FOW332" s="333"/>
      <c r="FOX332" s="334"/>
      <c r="FOY332" s="389"/>
      <c r="FOZ332" s="224"/>
      <c r="FPA332" s="224"/>
      <c r="FPB332" s="335"/>
      <c r="FPC332" s="335"/>
      <c r="FPD332" s="224"/>
      <c r="FPE332" s="389"/>
      <c r="FPF332" s="389"/>
      <c r="FPG332" s="333"/>
      <c r="FPH332" s="334"/>
      <c r="FPI332" s="389"/>
      <c r="FPJ332" s="224"/>
      <c r="FPK332" s="224"/>
      <c r="FPL332" s="335"/>
      <c r="FPM332" s="335"/>
      <c r="FPN332" s="224"/>
      <c r="FPO332" s="389"/>
      <c r="FPP332" s="389"/>
      <c r="FPQ332" s="333"/>
      <c r="FPR332" s="334"/>
      <c r="FPS332" s="389"/>
      <c r="FPT332" s="224"/>
      <c r="FPU332" s="224"/>
      <c r="FPV332" s="335"/>
      <c r="FPW332" s="335"/>
      <c r="FPX332" s="224"/>
      <c r="FPY332" s="389"/>
      <c r="FPZ332" s="389"/>
      <c r="FQA332" s="333"/>
      <c r="FQB332" s="334"/>
      <c r="FQC332" s="389"/>
      <c r="FQD332" s="224"/>
      <c r="FQE332" s="224"/>
      <c r="FQF332" s="335"/>
      <c r="FQG332" s="335"/>
      <c r="FQH332" s="224"/>
      <c r="FQI332" s="389"/>
      <c r="FQJ332" s="389"/>
      <c r="FQK332" s="333"/>
      <c r="FQL332" s="334"/>
      <c r="FQM332" s="389"/>
      <c r="FQN332" s="224"/>
      <c r="FQO332" s="224"/>
      <c r="FQP332" s="335"/>
      <c r="FQQ332" s="335"/>
      <c r="FQR332" s="224"/>
      <c r="FQS332" s="389"/>
      <c r="FQT332" s="389"/>
      <c r="FQU332" s="333"/>
      <c r="FQV332" s="334"/>
      <c r="FQW332" s="389"/>
      <c r="FQX332" s="224"/>
      <c r="FQY332" s="224"/>
      <c r="FQZ332" s="335"/>
      <c r="FRA332" s="335"/>
      <c r="FRB332" s="224"/>
      <c r="FRC332" s="389"/>
      <c r="FRD332" s="389"/>
      <c r="FRE332" s="333"/>
      <c r="FRF332" s="334"/>
      <c r="FRG332" s="389"/>
      <c r="FRH332" s="224"/>
      <c r="FRI332" s="224"/>
      <c r="FRJ332" s="335"/>
      <c r="FRK332" s="335"/>
      <c r="FRL332" s="224"/>
      <c r="FRM332" s="389"/>
      <c r="FRN332" s="389"/>
      <c r="FRO332" s="333"/>
      <c r="FRP332" s="334"/>
      <c r="FRQ332" s="389"/>
      <c r="FRR332" s="224"/>
      <c r="FRS332" s="224"/>
      <c r="FRT332" s="335"/>
      <c r="FRU332" s="335"/>
      <c r="FRV332" s="224"/>
      <c r="FRW332" s="389"/>
      <c r="FRX332" s="389"/>
      <c r="FRY332" s="333"/>
      <c r="FRZ332" s="334"/>
      <c r="FSA332" s="389"/>
      <c r="FSB332" s="224"/>
      <c r="FSC332" s="224"/>
      <c r="FSD332" s="335"/>
      <c r="FSE332" s="335"/>
      <c r="FSF332" s="224"/>
      <c r="FSG332" s="389"/>
      <c r="FSH332" s="389"/>
      <c r="FSI332" s="333"/>
      <c r="FSJ332" s="334"/>
      <c r="FSK332" s="389"/>
      <c r="FSL332" s="224"/>
      <c r="FSM332" s="224"/>
      <c r="FSN332" s="335"/>
      <c r="FSO332" s="335"/>
      <c r="FSP332" s="224"/>
      <c r="FSQ332" s="389"/>
      <c r="FSR332" s="389"/>
      <c r="FSS332" s="333"/>
      <c r="FST332" s="334"/>
      <c r="FSU332" s="389"/>
      <c r="FSV332" s="224"/>
      <c r="FSW332" s="224"/>
      <c r="FSX332" s="335"/>
      <c r="FSY332" s="335"/>
      <c r="FSZ332" s="224"/>
      <c r="FTA332" s="389"/>
      <c r="FTB332" s="389"/>
      <c r="FTC332" s="333"/>
      <c r="FTD332" s="334"/>
      <c r="FTE332" s="389"/>
      <c r="FTF332" s="224"/>
      <c r="FTG332" s="224"/>
      <c r="FTH332" s="335"/>
      <c r="FTI332" s="335"/>
      <c r="FTJ332" s="224"/>
      <c r="FTK332" s="389"/>
      <c r="FTL332" s="389"/>
      <c r="FTM332" s="333"/>
      <c r="FTN332" s="334"/>
      <c r="FTO332" s="389"/>
      <c r="FTP332" s="224"/>
      <c r="FTQ332" s="224"/>
      <c r="FTR332" s="335"/>
      <c r="FTS332" s="335"/>
      <c r="FTT332" s="224"/>
      <c r="FTU332" s="389"/>
      <c r="FTV332" s="389"/>
      <c r="FTW332" s="333"/>
      <c r="FTX332" s="334"/>
      <c r="FTY332" s="389"/>
      <c r="FTZ332" s="224"/>
      <c r="FUA332" s="224"/>
      <c r="FUB332" s="335"/>
      <c r="FUC332" s="335"/>
      <c r="FUD332" s="224"/>
      <c r="FUE332" s="389"/>
      <c r="FUF332" s="389"/>
      <c r="FUG332" s="333"/>
      <c r="FUH332" s="334"/>
      <c r="FUI332" s="389"/>
      <c r="FUJ332" s="224"/>
      <c r="FUK332" s="224"/>
      <c r="FUL332" s="335"/>
      <c r="FUM332" s="335"/>
      <c r="FUN332" s="224"/>
      <c r="FUO332" s="389"/>
      <c r="FUP332" s="389"/>
      <c r="FUQ332" s="333"/>
      <c r="FUR332" s="334"/>
      <c r="FUS332" s="389"/>
      <c r="FUT332" s="224"/>
      <c r="FUU332" s="224"/>
      <c r="FUV332" s="335"/>
      <c r="FUW332" s="335"/>
      <c r="FUX332" s="224"/>
      <c r="FUY332" s="389"/>
      <c r="FUZ332" s="389"/>
      <c r="FVA332" s="333"/>
      <c r="FVB332" s="334"/>
      <c r="FVC332" s="389"/>
      <c r="FVD332" s="224"/>
      <c r="FVE332" s="224"/>
      <c r="FVF332" s="335"/>
      <c r="FVG332" s="335"/>
      <c r="FVH332" s="224"/>
      <c r="FVI332" s="389"/>
      <c r="FVJ332" s="389"/>
      <c r="FVK332" s="333"/>
      <c r="FVL332" s="334"/>
      <c r="FVM332" s="389"/>
      <c r="FVN332" s="224"/>
      <c r="FVO332" s="224"/>
      <c r="FVP332" s="335"/>
      <c r="FVQ332" s="335"/>
      <c r="FVR332" s="224"/>
      <c r="FVS332" s="389"/>
      <c r="FVT332" s="389"/>
      <c r="FVU332" s="333"/>
      <c r="FVV332" s="334"/>
      <c r="FVW332" s="389"/>
      <c r="FVX332" s="224"/>
      <c r="FVY332" s="224"/>
      <c r="FVZ332" s="335"/>
      <c r="FWA332" s="335"/>
      <c r="FWB332" s="224"/>
      <c r="FWC332" s="389"/>
      <c r="FWD332" s="389"/>
      <c r="FWE332" s="333"/>
      <c r="FWF332" s="334"/>
      <c r="FWG332" s="389"/>
      <c r="FWH332" s="224"/>
      <c r="FWI332" s="224"/>
      <c r="FWJ332" s="335"/>
      <c r="FWK332" s="335"/>
      <c r="FWL332" s="224"/>
      <c r="FWM332" s="389"/>
      <c r="FWN332" s="389"/>
      <c r="FWO332" s="333"/>
      <c r="FWP332" s="334"/>
      <c r="FWQ332" s="389"/>
      <c r="FWR332" s="224"/>
      <c r="FWS332" s="224"/>
      <c r="FWT332" s="335"/>
      <c r="FWU332" s="335"/>
      <c r="FWV332" s="224"/>
      <c r="FWW332" s="389"/>
      <c r="FWX332" s="389"/>
      <c r="FWY332" s="333"/>
      <c r="FWZ332" s="334"/>
      <c r="FXA332" s="389"/>
      <c r="FXB332" s="224"/>
      <c r="FXC332" s="224"/>
      <c r="FXD332" s="335"/>
      <c r="FXE332" s="335"/>
      <c r="FXF332" s="224"/>
      <c r="FXG332" s="389"/>
      <c r="FXH332" s="389"/>
      <c r="FXI332" s="333"/>
      <c r="FXJ332" s="334"/>
      <c r="FXK332" s="389"/>
      <c r="FXL332" s="224"/>
      <c r="FXM332" s="224"/>
      <c r="FXN332" s="335"/>
      <c r="FXO332" s="335"/>
      <c r="FXP332" s="224"/>
      <c r="FXQ332" s="389"/>
      <c r="FXR332" s="389"/>
      <c r="FXS332" s="333"/>
      <c r="FXT332" s="334"/>
      <c r="FXU332" s="389"/>
      <c r="FXV332" s="224"/>
      <c r="FXW332" s="224"/>
      <c r="FXX332" s="335"/>
      <c r="FXY332" s="335"/>
      <c r="FXZ332" s="224"/>
      <c r="FYA332" s="389"/>
      <c r="FYB332" s="389"/>
      <c r="FYC332" s="333"/>
      <c r="FYD332" s="334"/>
      <c r="FYE332" s="389"/>
      <c r="FYF332" s="224"/>
      <c r="FYG332" s="224"/>
      <c r="FYH332" s="335"/>
      <c r="FYI332" s="335"/>
      <c r="FYJ332" s="224"/>
      <c r="FYK332" s="389"/>
      <c r="FYL332" s="389"/>
      <c r="FYM332" s="333"/>
      <c r="FYN332" s="334"/>
      <c r="FYO332" s="389"/>
      <c r="FYP332" s="224"/>
      <c r="FYQ332" s="224"/>
      <c r="FYR332" s="335"/>
      <c r="FYS332" s="335"/>
      <c r="FYT332" s="224"/>
      <c r="FYU332" s="389"/>
      <c r="FYV332" s="389"/>
      <c r="FYW332" s="333"/>
      <c r="FYX332" s="334"/>
      <c r="FYY332" s="389"/>
      <c r="FYZ332" s="224"/>
      <c r="FZA332" s="224"/>
      <c r="FZB332" s="335"/>
      <c r="FZC332" s="335"/>
      <c r="FZD332" s="224"/>
      <c r="FZE332" s="389"/>
      <c r="FZF332" s="389"/>
      <c r="FZG332" s="333"/>
      <c r="FZH332" s="334"/>
      <c r="FZI332" s="389"/>
      <c r="FZJ332" s="224"/>
      <c r="FZK332" s="224"/>
      <c r="FZL332" s="335"/>
      <c r="FZM332" s="335"/>
      <c r="FZN332" s="224"/>
      <c r="FZO332" s="389"/>
      <c r="FZP332" s="389"/>
      <c r="FZQ332" s="333"/>
      <c r="FZR332" s="334"/>
      <c r="FZS332" s="389"/>
      <c r="FZT332" s="224"/>
      <c r="FZU332" s="224"/>
      <c r="FZV332" s="335"/>
      <c r="FZW332" s="335"/>
      <c r="FZX332" s="224"/>
      <c r="FZY332" s="389"/>
      <c r="FZZ332" s="389"/>
      <c r="GAA332" s="333"/>
      <c r="GAB332" s="334"/>
      <c r="GAC332" s="389"/>
      <c r="GAD332" s="224"/>
      <c r="GAE332" s="224"/>
      <c r="GAF332" s="335"/>
      <c r="GAG332" s="335"/>
      <c r="GAH332" s="224"/>
      <c r="GAI332" s="389"/>
      <c r="GAJ332" s="389"/>
      <c r="GAK332" s="333"/>
      <c r="GAL332" s="334"/>
      <c r="GAM332" s="389"/>
      <c r="GAN332" s="224"/>
      <c r="GAO332" s="224"/>
      <c r="GAP332" s="335"/>
      <c r="GAQ332" s="335"/>
      <c r="GAR332" s="224"/>
      <c r="GAS332" s="389"/>
      <c r="GAT332" s="389"/>
      <c r="GAU332" s="333"/>
      <c r="GAV332" s="334"/>
      <c r="GAW332" s="389"/>
      <c r="GAX332" s="224"/>
      <c r="GAY332" s="224"/>
      <c r="GAZ332" s="335"/>
      <c r="GBA332" s="335"/>
      <c r="GBB332" s="224"/>
      <c r="GBC332" s="389"/>
      <c r="GBD332" s="389"/>
      <c r="GBE332" s="333"/>
      <c r="GBF332" s="334"/>
      <c r="GBG332" s="389"/>
      <c r="GBH332" s="224"/>
      <c r="GBI332" s="224"/>
      <c r="GBJ332" s="335"/>
      <c r="GBK332" s="335"/>
      <c r="GBL332" s="224"/>
      <c r="GBM332" s="389"/>
      <c r="GBN332" s="389"/>
      <c r="GBO332" s="333"/>
      <c r="GBP332" s="334"/>
      <c r="GBQ332" s="389"/>
      <c r="GBR332" s="224"/>
      <c r="GBS332" s="224"/>
      <c r="GBT332" s="335"/>
      <c r="GBU332" s="335"/>
      <c r="GBV332" s="224"/>
      <c r="GBW332" s="389"/>
      <c r="GBX332" s="389"/>
      <c r="GBY332" s="333"/>
      <c r="GBZ332" s="334"/>
      <c r="GCA332" s="389"/>
      <c r="GCB332" s="224"/>
      <c r="GCC332" s="224"/>
      <c r="GCD332" s="335"/>
      <c r="GCE332" s="335"/>
      <c r="GCF332" s="224"/>
      <c r="GCG332" s="389"/>
      <c r="GCH332" s="389"/>
      <c r="GCI332" s="333"/>
      <c r="GCJ332" s="334"/>
      <c r="GCK332" s="389"/>
      <c r="GCL332" s="224"/>
      <c r="GCM332" s="224"/>
      <c r="GCN332" s="335"/>
      <c r="GCO332" s="335"/>
      <c r="GCP332" s="224"/>
      <c r="GCQ332" s="389"/>
      <c r="GCR332" s="389"/>
      <c r="GCS332" s="333"/>
      <c r="GCT332" s="334"/>
      <c r="GCU332" s="389"/>
      <c r="GCV332" s="224"/>
      <c r="GCW332" s="224"/>
      <c r="GCX332" s="335"/>
      <c r="GCY332" s="335"/>
      <c r="GCZ332" s="224"/>
      <c r="GDA332" s="389"/>
      <c r="GDB332" s="389"/>
      <c r="GDC332" s="333"/>
      <c r="GDD332" s="334"/>
      <c r="GDE332" s="389"/>
      <c r="GDF332" s="224"/>
      <c r="GDG332" s="224"/>
      <c r="GDH332" s="335"/>
      <c r="GDI332" s="335"/>
      <c r="GDJ332" s="224"/>
      <c r="GDK332" s="389"/>
      <c r="GDL332" s="389"/>
      <c r="GDM332" s="333"/>
      <c r="GDN332" s="334"/>
      <c r="GDO332" s="389"/>
      <c r="GDP332" s="224"/>
      <c r="GDQ332" s="224"/>
      <c r="GDR332" s="335"/>
      <c r="GDS332" s="335"/>
      <c r="GDT332" s="224"/>
      <c r="GDU332" s="389"/>
      <c r="GDV332" s="389"/>
      <c r="GDW332" s="333"/>
      <c r="GDX332" s="334"/>
      <c r="GDY332" s="389"/>
      <c r="GDZ332" s="224"/>
      <c r="GEA332" s="224"/>
      <c r="GEB332" s="335"/>
      <c r="GEC332" s="335"/>
      <c r="GED332" s="224"/>
      <c r="GEE332" s="389"/>
      <c r="GEF332" s="389"/>
      <c r="GEG332" s="333"/>
      <c r="GEH332" s="334"/>
      <c r="GEI332" s="389"/>
      <c r="GEJ332" s="224"/>
      <c r="GEK332" s="224"/>
      <c r="GEL332" s="335"/>
      <c r="GEM332" s="335"/>
      <c r="GEN332" s="224"/>
      <c r="GEO332" s="389"/>
      <c r="GEP332" s="389"/>
      <c r="GEQ332" s="333"/>
      <c r="GER332" s="334"/>
      <c r="GES332" s="389"/>
      <c r="GET332" s="224"/>
      <c r="GEU332" s="224"/>
      <c r="GEV332" s="335"/>
      <c r="GEW332" s="335"/>
      <c r="GEX332" s="224"/>
      <c r="GEY332" s="389"/>
      <c r="GEZ332" s="389"/>
      <c r="GFA332" s="333"/>
      <c r="GFB332" s="334"/>
      <c r="GFC332" s="389"/>
      <c r="GFD332" s="224"/>
      <c r="GFE332" s="224"/>
      <c r="GFF332" s="335"/>
      <c r="GFG332" s="335"/>
      <c r="GFH332" s="224"/>
      <c r="GFI332" s="389"/>
      <c r="GFJ332" s="389"/>
      <c r="GFK332" s="333"/>
      <c r="GFL332" s="334"/>
      <c r="GFM332" s="389"/>
      <c r="GFN332" s="224"/>
      <c r="GFO332" s="224"/>
      <c r="GFP332" s="335"/>
      <c r="GFQ332" s="335"/>
      <c r="GFR332" s="224"/>
      <c r="GFS332" s="389"/>
      <c r="GFT332" s="389"/>
      <c r="GFU332" s="333"/>
      <c r="GFV332" s="334"/>
      <c r="GFW332" s="389"/>
      <c r="GFX332" s="224"/>
      <c r="GFY332" s="224"/>
      <c r="GFZ332" s="335"/>
      <c r="GGA332" s="335"/>
      <c r="GGB332" s="224"/>
      <c r="GGC332" s="389"/>
      <c r="GGD332" s="389"/>
      <c r="GGE332" s="333"/>
      <c r="GGF332" s="334"/>
      <c r="GGG332" s="389"/>
      <c r="GGH332" s="224"/>
      <c r="GGI332" s="224"/>
      <c r="GGJ332" s="335"/>
      <c r="GGK332" s="335"/>
      <c r="GGL332" s="224"/>
      <c r="GGM332" s="389"/>
      <c r="GGN332" s="389"/>
      <c r="GGO332" s="333"/>
      <c r="GGP332" s="334"/>
      <c r="GGQ332" s="389"/>
      <c r="GGR332" s="224"/>
      <c r="GGS332" s="224"/>
      <c r="GGT332" s="335"/>
      <c r="GGU332" s="335"/>
      <c r="GGV332" s="224"/>
      <c r="GGW332" s="389"/>
      <c r="GGX332" s="389"/>
      <c r="GGY332" s="333"/>
      <c r="GGZ332" s="334"/>
      <c r="GHA332" s="389"/>
      <c r="GHB332" s="224"/>
      <c r="GHC332" s="224"/>
      <c r="GHD332" s="335"/>
      <c r="GHE332" s="335"/>
      <c r="GHF332" s="224"/>
      <c r="GHG332" s="389"/>
      <c r="GHH332" s="389"/>
      <c r="GHI332" s="333"/>
      <c r="GHJ332" s="334"/>
      <c r="GHK332" s="389"/>
      <c r="GHL332" s="224"/>
      <c r="GHM332" s="224"/>
      <c r="GHN332" s="335"/>
      <c r="GHO332" s="335"/>
      <c r="GHP332" s="224"/>
      <c r="GHQ332" s="389"/>
      <c r="GHR332" s="389"/>
      <c r="GHS332" s="333"/>
      <c r="GHT332" s="334"/>
      <c r="GHU332" s="389"/>
      <c r="GHV332" s="224"/>
      <c r="GHW332" s="224"/>
      <c r="GHX332" s="335"/>
      <c r="GHY332" s="335"/>
      <c r="GHZ332" s="224"/>
      <c r="GIA332" s="389"/>
      <c r="GIB332" s="389"/>
      <c r="GIC332" s="333"/>
      <c r="GID332" s="334"/>
      <c r="GIE332" s="389"/>
      <c r="GIF332" s="224"/>
      <c r="GIG332" s="224"/>
      <c r="GIH332" s="335"/>
      <c r="GII332" s="335"/>
      <c r="GIJ332" s="224"/>
      <c r="GIK332" s="389"/>
      <c r="GIL332" s="389"/>
      <c r="GIM332" s="333"/>
      <c r="GIN332" s="334"/>
      <c r="GIO332" s="389"/>
      <c r="GIP332" s="224"/>
      <c r="GIQ332" s="224"/>
      <c r="GIR332" s="335"/>
      <c r="GIS332" s="335"/>
      <c r="GIT332" s="224"/>
      <c r="GIU332" s="389"/>
      <c r="GIV332" s="389"/>
      <c r="GIW332" s="333"/>
      <c r="GIX332" s="334"/>
      <c r="GIY332" s="389"/>
      <c r="GIZ332" s="224"/>
      <c r="GJA332" s="224"/>
      <c r="GJB332" s="335"/>
      <c r="GJC332" s="335"/>
      <c r="GJD332" s="224"/>
      <c r="GJE332" s="389"/>
      <c r="GJF332" s="389"/>
      <c r="GJG332" s="333"/>
      <c r="GJH332" s="334"/>
      <c r="GJI332" s="389"/>
      <c r="GJJ332" s="224"/>
      <c r="GJK332" s="224"/>
      <c r="GJL332" s="335"/>
      <c r="GJM332" s="335"/>
      <c r="GJN332" s="224"/>
      <c r="GJO332" s="389"/>
      <c r="GJP332" s="389"/>
      <c r="GJQ332" s="333"/>
      <c r="GJR332" s="334"/>
      <c r="GJS332" s="389"/>
      <c r="GJT332" s="224"/>
      <c r="GJU332" s="224"/>
      <c r="GJV332" s="335"/>
      <c r="GJW332" s="335"/>
      <c r="GJX332" s="224"/>
      <c r="GJY332" s="389"/>
      <c r="GJZ332" s="389"/>
      <c r="GKA332" s="333"/>
      <c r="GKB332" s="334"/>
      <c r="GKC332" s="389"/>
      <c r="GKD332" s="224"/>
      <c r="GKE332" s="224"/>
      <c r="GKF332" s="335"/>
      <c r="GKG332" s="335"/>
      <c r="GKH332" s="224"/>
      <c r="GKI332" s="389"/>
      <c r="GKJ332" s="389"/>
      <c r="GKK332" s="333"/>
      <c r="GKL332" s="334"/>
      <c r="GKM332" s="389"/>
      <c r="GKN332" s="224"/>
      <c r="GKO332" s="224"/>
      <c r="GKP332" s="335"/>
      <c r="GKQ332" s="335"/>
      <c r="GKR332" s="224"/>
      <c r="GKS332" s="389"/>
      <c r="GKT332" s="389"/>
      <c r="GKU332" s="333"/>
      <c r="GKV332" s="334"/>
      <c r="GKW332" s="389"/>
      <c r="GKX332" s="224"/>
      <c r="GKY332" s="224"/>
      <c r="GKZ332" s="335"/>
      <c r="GLA332" s="335"/>
      <c r="GLB332" s="224"/>
      <c r="GLC332" s="389"/>
      <c r="GLD332" s="389"/>
      <c r="GLE332" s="333"/>
      <c r="GLF332" s="334"/>
      <c r="GLG332" s="389"/>
      <c r="GLH332" s="224"/>
      <c r="GLI332" s="224"/>
      <c r="GLJ332" s="335"/>
      <c r="GLK332" s="335"/>
      <c r="GLL332" s="224"/>
      <c r="GLM332" s="389"/>
      <c r="GLN332" s="389"/>
      <c r="GLO332" s="333"/>
      <c r="GLP332" s="334"/>
      <c r="GLQ332" s="389"/>
      <c r="GLR332" s="224"/>
      <c r="GLS332" s="224"/>
      <c r="GLT332" s="335"/>
      <c r="GLU332" s="335"/>
      <c r="GLV332" s="224"/>
      <c r="GLW332" s="389"/>
      <c r="GLX332" s="389"/>
      <c r="GLY332" s="333"/>
      <c r="GLZ332" s="334"/>
      <c r="GMA332" s="389"/>
      <c r="GMB332" s="224"/>
      <c r="GMC332" s="224"/>
      <c r="GMD332" s="335"/>
      <c r="GME332" s="335"/>
      <c r="GMF332" s="224"/>
      <c r="GMG332" s="389"/>
      <c r="GMH332" s="389"/>
      <c r="GMI332" s="333"/>
      <c r="GMJ332" s="334"/>
      <c r="GMK332" s="389"/>
      <c r="GML332" s="224"/>
      <c r="GMM332" s="224"/>
      <c r="GMN332" s="335"/>
      <c r="GMO332" s="335"/>
      <c r="GMP332" s="224"/>
      <c r="GMQ332" s="389"/>
      <c r="GMR332" s="389"/>
      <c r="GMS332" s="333"/>
      <c r="GMT332" s="334"/>
      <c r="GMU332" s="389"/>
      <c r="GMV332" s="224"/>
      <c r="GMW332" s="224"/>
      <c r="GMX332" s="335"/>
      <c r="GMY332" s="335"/>
      <c r="GMZ332" s="224"/>
      <c r="GNA332" s="389"/>
      <c r="GNB332" s="389"/>
      <c r="GNC332" s="333"/>
      <c r="GND332" s="334"/>
      <c r="GNE332" s="389"/>
      <c r="GNF332" s="224"/>
      <c r="GNG332" s="224"/>
      <c r="GNH332" s="335"/>
      <c r="GNI332" s="335"/>
      <c r="GNJ332" s="224"/>
      <c r="GNK332" s="389"/>
      <c r="GNL332" s="389"/>
      <c r="GNM332" s="333"/>
      <c r="GNN332" s="334"/>
      <c r="GNO332" s="389"/>
      <c r="GNP332" s="224"/>
      <c r="GNQ332" s="224"/>
      <c r="GNR332" s="335"/>
      <c r="GNS332" s="335"/>
      <c r="GNT332" s="224"/>
      <c r="GNU332" s="389"/>
      <c r="GNV332" s="389"/>
      <c r="GNW332" s="333"/>
      <c r="GNX332" s="334"/>
      <c r="GNY332" s="389"/>
      <c r="GNZ332" s="224"/>
      <c r="GOA332" s="224"/>
      <c r="GOB332" s="335"/>
      <c r="GOC332" s="335"/>
      <c r="GOD332" s="224"/>
      <c r="GOE332" s="389"/>
      <c r="GOF332" s="389"/>
      <c r="GOG332" s="333"/>
      <c r="GOH332" s="334"/>
      <c r="GOI332" s="389"/>
      <c r="GOJ332" s="224"/>
      <c r="GOK332" s="224"/>
      <c r="GOL332" s="335"/>
      <c r="GOM332" s="335"/>
      <c r="GON332" s="224"/>
      <c r="GOO332" s="389"/>
      <c r="GOP332" s="389"/>
      <c r="GOQ332" s="333"/>
      <c r="GOR332" s="334"/>
      <c r="GOS332" s="389"/>
      <c r="GOT332" s="224"/>
      <c r="GOU332" s="224"/>
      <c r="GOV332" s="335"/>
      <c r="GOW332" s="335"/>
      <c r="GOX332" s="224"/>
      <c r="GOY332" s="389"/>
      <c r="GOZ332" s="389"/>
      <c r="GPA332" s="333"/>
      <c r="GPB332" s="334"/>
      <c r="GPC332" s="389"/>
      <c r="GPD332" s="224"/>
      <c r="GPE332" s="224"/>
      <c r="GPF332" s="335"/>
      <c r="GPG332" s="335"/>
      <c r="GPH332" s="224"/>
      <c r="GPI332" s="389"/>
      <c r="GPJ332" s="389"/>
      <c r="GPK332" s="333"/>
      <c r="GPL332" s="334"/>
      <c r="GPM332" s="389"/>
      <c r="GPN332" s="224"/>
      <c r="GPO332" s="224"/>
      <c r="GPP332" s="335"/>
      <c r="GPQ332" s="335"/>
      <c r="GPR332" s="224"/>
      <c r="GPS332" s="389"/>
      <c r="GPT332" s="389"/>
      <c r="GPU332" s="333"/>
      <c r="GPV332" s="334"/>
      <c r="GPW332" s="389"/>
      <c r="GPX332" s="224"/>
      <c r="GPY332" s="224"/>
      <c r="GPZ332" s="335"/>
      <c r="GQA332" s="335"/>
      <c r="GQB332" s="224"/>
      <c r="GQC332" s="389"/>
      <c r="GQD332" s="389"/>
      <c r="GQE332" s="333"/>
      <c r="GQF332" s="334"/>
      <c r="GQG332" s="389"/>
      <c r="GQH332" s="224"/>
      <c r="GQI332" s="224"/>
      <c r="GQJ332" s="335"/>
      <c r="GQK332" s="335"/>
      <c r="GQL332" s="224"/>
      <c r="GQM332" s="389"/>
      <c r="GQN332" s="389"/>
      <c r="GQO332" s="333"/>
      <c r="GQP332" s="334"/>
      <c r="GQQ332" s="389"/>
      <c r="GQR332" s="224"/>
      <c r="GQS332" s="224"/>
      <c r="GQT332" s="335"/>
      <c r="GQU332" s="335"/>
      <c r="GQV332" s="224"/>
      <c r="GQW332" s="389"/>
      <c r="GQX332" s="389"/>
      <c r="GQY332" s="333"/>
      <c r="GQZ332" s="334"/>
      <c r="GRA332" s="389"/>
      <c r="GRB332" s="224"/>
      <c r="GRC332" s="224"/>
      <c r="GRD332" s="335"/>
      <c r="GRE332" s="335"/>
      <c r="GRF332" s="224"/>
      <c r="GRG332" s="389"/>
      <c r="GRH332" s="389"/>
      <c r="GRI332" s="333"/>
      <c r="GRJ332" s="334"/>
      <c r="GRK332" s="389"/>
      <c r="GRL332" s="224"/>
      <c r="GRM332" s="224"/>
      <c r="GRN332" s="335"/>
      <c r="GRO332" s="335"/>
      <c r="GRP332" s="224"/>
      <c r="GRQ332" s="389"/>
      <c r="GRR332" s="389"/>
      <c r="GRS332" s="333"/>
      <c r="GRT332" s="334"/>
      <c r="GRU332" s="389"/>
      <c r="GRV332" s="224"/>
      <c r="GRW332" s="224"/>
      <c r="GRX332" s="335"/>
      <c r="GRY332" s="335"/>
      <c r="GRZ332" s="224"/>
      <c r="GSA332" s="389"/>
      <c r="GSB332" s="389"/>
      <c r="GSC332" s="333"/>
      <c r="GSD332" s="334"/>
      <c r="GSE332" s="389"/>
      <c r="GSF332" s="224"/>
      <c r="GSG332" s="224"/>
      <c r="GSH332" s="335"/>
      <c r="GSI332" s="335"/>
      <c r="GSJ332" s="224"/>
      <c r="GSK332" s="389"/>
      <c r="GSL332" s="389"/>
      <c r="GSM332" s="333"/>
      <c r="GSN332" s="334"/>
      <c r="GSO332" s="389"/>
      <c r="GSP332" s="224"/>
      <c r="GSQ332" s="224"/>
      <c r="GSR332" s="335"/>
      <c r="GSS332" s="335"/>
      <c r="GST332" s="224"/>
      <c r="GSU332" s="389"/>
      <c r="GSV332" s="389"/>
      <c r="GSW332" s="333"/>
      <c r="GSX332" s="334"/>
      <c r="GSY332" s="389"/>
      <c r="GSZ332" s="224"/>
      <c r="GTA332" s="224"/>
      <c r="GTB332" s="335"/>
      <c r="GTC332" s="335"/>
      <c r="GTD332" s="224"/>
      <c r="GTE332" s="389"/>
      <c r="GTF332" s="389"/>
      <c r="GTG332" s="333"/>
      <c r="GTH332" s="334"/>
      <c r="GTI332" s="389"/>
      <c r="GTJ332" s="224"/>
      <c r="GTK332" s="224"/>
      <c r="GTL332" s="335"/>
      <c r="GTM332" s="335"/>
      <c r="GTN332" s="224"/>
      <c r="GTO332" s="389"/>
      <c r="GTP332" s="389"/>
      <c r="GTQ332" s="333"/>
      <c r="GTR332" s="334"/>
      <c r="GTS332" s="389"/>
      <c r="GTT332" s="224"/>
      <c r="GTU332" s="224"/>
      <c r="GTV332" s="335"/>
      <c r="GTW332" s="335"/>
      <c r="GTX332" s="224"/>
      <c r="GTY332" s="389"/>
      <c r="GTZ332" s="389"/>
      <c r="GUA332" s="333"/>
      <c r="GUB332" s="334"/>
      <c r="GUC332" s="389"/>
      <c r="GUD332" s="224"/>
      <c r="GUE332" s="224"/>
      <c r="GUF332" s="335"/>
      <c r="GUG332" s="335"/>
      <c r="GUH332" s="224"/>
      <c r="GUI332" s="389"/>
      <c r="GUJ332" s="389"/>
      <c r="GUK332" s="333"/>
      <c r="GUL332" s="334"/>
      <c r="GUM332" s="389"/>
      <c r="GUN332" s="224"/>
      <c r="GUO332" s="224"/>
      <c r="GUP332" s="335"/>
      <c r="GUQ332" s="335"/>
      <c r="GUR332" s="224"/>
      <c r="GUS332" s="389"/>
      <c r="GUT332" s="389"/>
      <c r="GUU332" s="333"/>
      <c r="GUV332" s="334"/>
      <c r="GUW332" s="389"/>
      <c r="GUX332" s="224"/>
      <c r="GUY332" s="224"/>
      <c r="GUZ332" s="335"/>
      <c r="GVA332" s="335"/>
      <c r="GVB332" s="224"/>
      <c r="GVC332" s="389"/>
      <c r="GVD332" s="389"/>
      <c r="GVE332" s="333"/>
      <c r="GVF332" s="334"/>
      <c r="GVG332" s="389"/>
      <c r="GVH332" s="224"/>
      <c r="GVI332" s="224"/>
      <c r="GVJ332" s="335"/>
      <c r="GVK332" s="335"/>
      <c r="GVL332" s="224"/>
      <c r="GVM332" s="389"/>
      <c r="GVN332" s="389"/>
      <c r="GVO332" s="333"/>
      <c r="GVP332" s="334"/>
      <c r="GVQ332" s="389"/>
      <c r="GVR332" s="224"/>
      <c r="GVS332" s="224"/>
      <c r="GVT332" s="335"/>
      <c r="GVU332" s="335"/>
      <c r="GVV332" s="224"/>
      <c r="GVW332" s="389"/>
      <c r="GVX332" s="389"/>
      <c r="GVY332" s="333"/>
      <c r="GVZ332" s="334"/>
      <c r="GWA332" s="389"/>
      <c r="GWB332" s="224"/>
      <c r="GWC332" s="224"/>
      <c r="GWD332" s="335"/>
      <c r="GWE332" s="335"/>
      <c r="GWF332" s="224"/>
      <c r="GWG332" s="389"/>
      <c r="GWH332" s="389"/>
      <c r="GWI332" s="333"/>
      <c r="GWJ332" s="334"/>
      <c r="GWK332" s="389"/>
      <c r="GWL332" s="224"/>
      <c r="GWM332" s="224"/>
      <c r="GWN332" s="335"/>
      <c r="GWO332" s="335"/>
      <c r="GWP332" s="224"/>
      <c r="GWQ332" s="389"/>
      <c r="GWR332" s="389"/>
      <c r="GWS332" s="333"/>
      <c r="GWT332" s="334"/>
      <c r="GWU332" s="389"/>
      <c r="GWV332" s="224"/>
      <c r="GWW332" s="224"/>
      <c r="GWX332" s="335"/>
      <c r="GWY332" s="335"/>
      <c r="GWZ332" s="224"/>
      <c r="GXA332" s="389"/>
      <c r="GXB332" s="389"/>
      <c r="GXC332" s="333"/>
      <c r="GXD332" s="334"/>
      <c r="GXE332" s="389"/>
      <c r="GXF332" s="224"/>
      <c r="GXG332" s="224"/>
      <c r="GXH332" s="335"/>
      <c r="GXI332" s="335"/>
      <c r="GXJ332" s="224"/>
      <c r="GXK332" s="389"/>
      <c r="GXL332" s="389"/>
      <c r="GXM332" s="333"/>
      <c r="GXN332" s="334"/>
      <c r="GXO332" s="389"/>
      <c r="GXP332" s="224"/>
      <c r="GXQ332" s="224"/>
      <c r="GXR332" s="335"/>
      <c r="GXS332" s="335"/>
      <c r="GXT332" s="224"/>
      <c r="GXU332" s="389"/>
      <c r="GXV332" s="389"/>
      <c r="GXW332" s="333"/>
      <c r="GXX332" s="334"/>
      <c r="GXY332" s="389"/>
      <c r="GXZ332" s="224"/>
      <c r="GYA332" s="224"/>
      <c r="GYB332" s="335"/>
      <c r="GYC332" s="335"/>
      <c r="GYD332" s="224"/>
      <c r="GYE332" s="389"/>
      <c r="GYF332" s="389"/>
      <c r="GYG332" s="333"/>
      <c r="GYH332" s="334"/>
      <c r="GYI332" s="389"/>
      <c r="GYJ332" s="224"/>
      <c r="GYK332" s="224"/>
      <c r="GYL332" s="335"/>
      <c r="GYM332" s="335"/>
      <c r="GYN332" s="224"/>
      <c r="GYO332" s="389"/>
      <c r="GYP332" s="389"/>
      <c r="GYQ332" s="333"/>
      <c r="GYR332" s="334"/>
      <c r="GYS332" s="389"/>
      <c r="GYT332" s="224"/>
      <c r="GYU332" s="224"/>
      <c r="GYV332" s="335"/>
      <c r="GYW332" s="335"/>
      <c r="GYX332" s="224"/>
      <c r="GYY332" s="389"/>
      <c r="GYZ332" s="389"/>
      <c r="GZA332" s="333"/>
      <c r="GZB332" s="334"/>
      <c r="GZC332" s="389"/>
      <c r="GZD332" s="224"/>
      <c r="GZE332" s="224"/>
      <c r="GZF332" s="335"/>
      <c r="GZG332" s="335"/>
      <c r="GZH332" s="224"/>
      <c r="GZI332" s="389"/>
      <c r="GZJ332" s="389"/>
      <c r="GZK332" s="333"/>
      <c r="GZL332" s="334"/>
      <c r="GZM332" s="389"/>
      <c r="GZN332" s="224"/>
      <c r="GZO332" s="224"/>
      <c r="GZP332" s="335"/>
      <c r="GZQ332" s="335"/>
      <c r="GZR332" s="224"/>
      <c r="GZS332" s="389"/>
      <c r="GZT332" s="389"/>
      <c r="GZU332" s="333"/>
      <c r="GZV332" s="334"/>
      <c r="GZW332" s="389"/>
      <c r="GZX332" s="224"/>
      <c r="GZY332" s="224"/>
      <c r="GZZ332" s="335"/>
      <c r="HAA332" s="335"/>
      <c r="HAB332" s="224"/>
      <c r="HAC332" s="389"/>
      <c r="HAD332" s="389"/>
      <c r="HAE332" s="333"/>
      <c r="HAF332" s="334"/>
      <c r="HAG332" s="389"/>
      <c r="HAH332" s="224"/>
      <c r="HAI332" s="224"/>
      <c r="HAJ332" s="335"/>
      <c r="HAK332" s="335"/>
      <c r="HAL332" s="224"/>
      <c r="HAM332" s="389"/>
      <c r="HAN332" s="389"/>
      <c r="HAO332" s="333"/>
      <c r="HAP332" s="334"/>
      <c r="HAQ332" s="389"/>
      <c r="HAR332" s="224"/>
      <c r="HAS332" s="224"/>
      <c r="HAT332" s="335"/>
      <c r="HAU332" s="335"/>
      <c r="HAV332" s="224"/>
      <c r="HAW332" s="389"/>
      <c r="HAX332" s="389"/>
      <c r="HAY332" s="333"/>
      <c r="HAZ332" s="334"/>
      <c r="HBA332" s="389"/>
      <c r="HBB332" s="224"/>
      <c r="HBC332" s="224"/>
      <c r="HBD332" s="335"/>
      <c r="HBE332" s="335"/>
      <c r="HBF332" s="224"/>
      <c r="HBG332" s="389"/>
      <c r="HBH332" s="389"/>
      <c r="HBI332" s="333"/>
      <c r="HBJ332" s="334"/>
      <c r="HBK332" s="389"/>
      <c r="HBL332" s="224"/>
      <c r="HBM332" s="224"/>
      <c r="HBN332" s="335"/>
      <c r="HBO332" s="335"/>
      <c r="HBP332" s="224"/>
      <c r="HBQ332" s="389"/>
      <c r="HBR332" s="389"/>
      <c r="HBS332" s="333"/>
      <c r="HBT332" s="334"/>
      <c r="HBU332" s="389"/>
      <c r="HBV332" s="224"/>
      <c r="HBW332" s="224"/>
      <c r="HBX332" s="335"/>
      <c r="HBY332" s="335"/>
      <c r="HBZ332" s="224"/>
      <c r="HCA332" s="389"/>
      <c r="HCB332" s="389"/>
      <c r="HCC332" s="333"/>
      <c r="HCD332" s="334"/>
      <c r="HCE332" s="389"/>
      <c r="HCF332" s="224"/>
      <c r="HCG332" s="224"/>
      <c r="HCH332" s="335"/>
      <c r="HCI332" s="335"/>
      <c r="HCJ332" s="224"/>
      <c r="HCK332" s="389"/>
      <c r="HCL332" s="389"/>
      <c r="HCM332" s="333"/>
      <c r="HCN332" s="334"/>
      <c r="HCO332" s="389"/>
      <c r="HCP332" s="224"/>
      <c r="HCQ332" s="224"/>
      <c r="HCR332" s="335"/>
      <c r="HCS332" s="335"/>
      <c r="HCT332" s="224"/>
      <c r="HCU332" s="389"/>
      <c r="HCV332" s="389"/>
      <c r="HCW332" s="333"/>
      <c r="HCX332" s="334"/>
      <c r="HCY332" s="389"/>
      <c r="HCZ332" s="224"/>
      <c r="HDA332" s="224"/>
      <c r="HDB332" s="335"/>
      <c r="HDC332" s="335"/>
      <c r="HDD332" s="224"/>
      <c r="HDE332" s="389"/>
      <c r="HDF332" s="389"/>
      <c r="HDG332" s="333"/>
      <c r="HDH332" s="334"/>
      <c r="HDI332" s="389"/>
      <c r="HDJ332" s="224"/>
      <c r="HDK332" s="224"/>
      <c r="HDL332" s="335"/>
      <c r="HDM332" s="335"/>
      <c r="HDN332" s="224"/>
      <c r="HDO332" s="389"/>
      <c r="HDP332" s="389"/>
      <c r="HDQ332" s="333"/>
      <c r="HDR332" s="334"/>
      <c r="HDS332" s="389"/>
      <c r="HDT332" s="224"/>
      <c r="HDU332" s="224"/>
      <c r="HDV332" s="335"/>
      <c r="HDW332" s="335"/>
      <c r="HDX332" s="224"/>
      <c r="HDY332" s="389"/>
      <c r="HDZ332" s="389"/>
      <c r="HEA332" s="333"/>
      <c r="HEB332" s="334"/>
      <c r="HEC332" s="389"/>
      <c r="HED332" s="224"/>
      <c r="HEE332" s="224"/>
      <c r="HEF332" s="335"/>
      <c r="HEG332" s="335"/>
      <c r="HEH332" s="224"/>
      <c r="HEI332" s="389"/>
      <c r="HEJ332" s="389"/>
      <c r="HEK332" s="333"/>
      <c r="HEL332" s="334"/>
      <c r="HEM332" s="389"/>
      <c r="HEN332" s="224"/>
      <c r="HEO332" s="224"/>
      <c r="HEP332" s="335"/>
      <c r="HEQ332" s="335"/>
      <c r="HER332" s="224"/>
      <c r="HES332" s="389"/>
      <c r="HET332" s="389"/>
      <c r="HEU332" s="333"/>
      <c r="HEV332" s="334"/>
      <c r="HEW332" s="389"/>
      <c r="HEX332" s="224"/>
      <c r="HEY332" s="224"/>
      <c r="HEZ332" s="335"/>
      <c r="HFA332" s="335"/>
      <c r="HFB332" s="224"/>
      <c r="HFC332" s="389"/>
      <c r="HFD332" s="389"/>
      <c r="HFE332" s="333"/>
      <c r="HFF332" s="334"/>
      <c r="HFG332" s="389"/>
      <c r="HFH332" s="224"/>
      <c r="HFI332" s="224"/>
      <c r="HFJ332" s="335"/>
      <c r="HFK332" s="335"/>
      <c r="HFL332" s="224"/>
      <c r="HFM332" s="389"/>
      <c r="HFN332" s="389"/>
      <c r="HFO332" s="333"/>
      <c r="HFP332" s="334"/>
      <c r="HFQ332" s="389"/>
      <c r="HFR332" s="224"/>
      <c r="HFS332" s="224"/>
      <c r="HFT332" s="335"/>
      <c r="HFU332" s="335"/>
      <c r="HFV332" s="224"/>
      <c r="HFW332" s="389"/>
      <c r="HFX332" s="389"/>
      <c r="HFY332" s="333"/>
      <c r="HFZ332" s="334"/>
      <c r="HGA332" s="389"/>
      <c r="HGB332" s="224"/>
      <c r="HGC332" s="224"/>
      <c r="HGD332" s="335"/>
      <c r="HGE332" s="335"/>
      <c r="HGF332" s="224"/>
      <c r="HGG332" s="389"/>
      <c r="HGH332" s="389"/>
      <c r="HGI332" s="333"/>
      <c r="HGJ332" s="334"/>
      <c r="HGK332" s="389"/>
      <c r="HGL332" s="224"/>
      <c r="HGM332" s="224"/>
      <c r="HGN332" s="335"/>
      <c r="HGO332" s="335"/>
      <c r="HGP332" s="224"/>
      <c r="HGQ332" s="389"/>
      <c r="HGR332" s="389"/>
      <c r="HGS332" s="333"/>
      <c r="HGT332" s="334"/>
      <c r="HGU332" s="389"/>
      <c r="HGV332" s="224"/>
      <c r="HGW332" s="224"/>
      <c r="HGX332" s="335"/>
      <c r="HGY332" s="335"/>
      <c r="HGZ332" s="224"/>
      <c r="HHA332" s="389"/>
      <c r="HHB332" s="389"/>
      <c r="HHC332" s="333"/>
      <c r="HHD332" s="334"/>
      <c r="HHE332" s="389"/>
      <c r="HHF332" s="224"/>
      <c r="HHG332" s="224"/>
      <c r="HHH332" s="335"/>
      <c r="HHI332" s="335"/>
      <c r="HHJ332" s="224"/>
      <c r="HHK332" s="389"/>
      <c r="HHL332" s="389"/>
      <c r="HHM332" s="333"/>
      <c r="HHN332" s="334"/>
      <c r="HHO332" s="389"/>
      <c r="HHP332" s="224"/>
      <c r="HHQ332" s="224"/>
      <c r="HHR332" s="335"/>
      <c r="HHS332" s="335"/>
      <c r="HHT332" s="224"/>
      <c r="HHU332" s="389"/>
      <c r="HHV332" s="389"/>
      <c r="HHW332" s="333"/>
      <c r="HHX332" s="334"/>
      <c r="HHY332" s="389"/>
      <c r="HHZ332" s="224"/>
      <c r="HIA332" s="224"/>
      <c r="HIB332" s="335"/>
      <c r="HIC332" s="335"/>
      <c r="HID332" s="224"/>
      <c r="HIE332" s="389"/>
      <c r="HIF332" s="389"/>
      <c r="HIG332" s="333"/>
      <c r="HIH332" s="334"/>
      <c r="HII332" s="389"/>
      <c r="HIJ332" s="224"/>
      <c r="HIK332" s="224"/>
      <c r="HIL332" s="335"/>
      <c r="HIM332" s="335"/>
      <c r="HIN332" s="224"/>
      <c r="HIO332" s="389"/>
      <c r="HIP332" s="389"/>
      <c r="HIQ332" s="333"/>
      <c r="HIR332" s="334"/>
      <c r="HIS332" s="389"/>
      <c r="HIT332" s="224"/>
      <c r="HIU332" s="224"/>
      <c r="HIV332" s="335"/>
      <c r="HIW332" s="335"/>
      <c r="HIX332" s="224"/>
      <c r="HIY332" s="389"/>
      <c r="HIZ332" s="389"/>
      <c r="HJA332" s="333"/>
      <c r="HJB332" s="334"/>
      <c r="HJC332" s="389"/>
      <c r="HJD332" s="224"/>
      <c r="HJE332" s="224"/>
      <c r="HJF332" s="335"/>
      <c r="HJG332" s="335"/>
      <c r="HJH332" s="224"/>
      <c r="HJI332" s="389"/>
      <c r="HJJ332" s="389"/>
      <c r="HJK332" s="333"/>
      <c r="HJL332" s="334"/>
      <c r="HJM332" s="389"/>
      <c r="HJN332" s="224"/>
      <c r="HJO332" s="224"/>
      <c r="HJP332" s="335"/>
      <c r="HJQ332" s="335"/>
      <c r="HJR332" s="224"/>
      <c r="HJS332" s="389"/>
      <c r="HJT332" s="389"/>
      <c r="HJU332" s="333"/>
      <c r="HJV332" s="334"/>
      <c r="HJW332" s="389"/>
      <c r="HJX332" s="224"/>
      <c r="HJY332" s="224"/>
      <c r="HJZ332" s="335"/>
      <c r="HKA332" s="335"/>
      <c r="HKB332" s="224"/>
      <c r="HKC332" s="389"/>
      <c r="HKD332" s="389"/>
      <c r="HKE332" s="333"/>
      <c r="HKF332" s="334"/>
      <c r="HKG332" s="389"/>
      <c r="HKH332" s="224"/>
      <c r="HKI332" s="224"/>
      <c r="HKJ332" s="335"/>
      <c r="HKK332" s="335"/>
      <c r="HKL332" s="224"/>
      <c r="HKM332" s="389"/>
      <c r="HKN332" s="389"/>
      <c r="HKO332" s="333"/>
      <c r="HKP332" s="334"/>
      <c r="HKQ332" s="389"/>
      <c r="HKR332" s="224"/>
      <c r="HKS332" s="224"/>
      <c r="HKT332" s="335"/>
      <c r="HKU332" s="335"/>
      <c r="HKV332" s="224"/>
      <c r="HKW332" s="389"/>
      <c r="HKX332" s="389"/>
      <c r="HKY332" s="333"/>
      <c r="HKZ332" s="334"/>
      <c r="HLA332" s="389"/>
      <c r="HLB332" s="224"/>
      <c r="HLC332" s="224"/>
      <c r="HLD332" s="335"/>
      <c r="HLE332" s="335"/>
      <c r="HLF332" s="224"/>
      <c r="HLG332" s="389"/>
      <c r="HLH332" s="389"/>
      <c r="HLI332" s="333"/>
      <c r="HLJ332" s="334"/>
      <c r="HLK332" s="389"/>
      <c r="HLL332" s="224"/>
      <c r="HLM332" s="224"/>
      <c r="HLN332" s="335"/>
      <c r="HLO332" s="335"/>
      <c r="HLP332" s="224"/>
      <c r="HLQ332" s="389"/>
      <c r="HLR332" s="389"/>
      <c r="HLS332" s="333"/>
      <c r="HLT332" s="334"/>
      <c r="HLU332" s="389"/>
      <c r="HLV332" s="224"/>
      <c r="HLW332" s="224"/>
      <c r="HLX332" s="335"/>
      <c r="HLY332" s="335"/>
      <c r="HLZ332" s="224"/>
      <c r="HMA332" s="389"/>
      <c r="HMB332" s="389"/>
      <c r="HMC332" s="333"/>
      <c r="HMD332" s="334"/>
      <c r="HME332" s="389"/>
      <c r="HMF332" s="224"/>
      <c r="HMG332" s="224"/>
      <c r="HMH332" s="335"/>
      <c r="HMI332" s="335"/>
      <c r="HMJ332" s="224"/>
      <c r="HMK332" s="389"/>
      <c r="HML332" s="389"/>
      <c r="HMM332" s="333"/>
      <c r="HMN332" s="334"/>
      <c r="HMO332" s="389"/>
      <c r="HMP332" s="224"/>
      <c r="HMQ332" s="224"/>
      <c r="HMR332" s="335"/>
      <c r="HMS332" s="335"/>
      <c r="HMT332" s="224"/>
      <c r="HMU332" s="389"/>
      <c r="HMV332" s="389"/>
      <c r="HMW332" s="333"/>
      <c r="HMX332" s="334"/>
      <c r="HMY332" s="389"/>
      <c r="HMZ332" s="224"/>
      <c r="HNA332" s="224"/>
      <c r="HNB332" s="335"/>
      <c r="HNC332" s="335"/>
      <c r="HND332" s="224"/>
      <c r="HNE332" s="389"/>
      <c r="HNF332" s="389"/>
      <c r="HNG332" s="333"/>
      <c r="HNH332" s="334"/>
      <c r="HNI332" s="389"/>
      <c r="HNJ332" s="224"/>
      <c r="HNK332" s="224"/>
      <c r="HNL332" s="335"/>
      <c r="HNM332" s="335"/>
      <c r="HNN332" s="224"/>
      <c r="HNO332" s="389"/>
      <c r="HNP332" s="389"/>
      <c r="HNQ332" s="333"/>
      <c r="HNR332" s="334"/>
      <c r="HNS332" s="389"/>
      <c r="HNT332" s="224"/>
      <c r="HNU332" s="224"/>
      <c r="HNV332" s="335"/>
      <c r="HNW332" s="335"/>
      <c r="HNX332" s="224"/>
      <c r="HNY332" s="389"/>
      <c r="HNZ332" s="389"/>
      <c r="HOA332" s="333"/>
      <c r="HOB332" s="334"/>
      <c r="HOC332" s="389"/>
      <c r="HOD332" s="224"/>
      <c r="HOE332" s="224"/>
      <c r="HOF332" s="335"/>
      <c r="HOG332" s="335"/>
      <c r="HOH332" s="224"/>
      <c r="HOI332" s="389"/>
      <c r="HOJ332" s="389"/>
      <c r="HOK332" s="333"/>
      <c r="HOL332" s="334"/>
      <c r="HOM332" s="389"/>
      <c r="HON332" s="224"/>
      <c r="HOO332" s="224"/>
      <c r="HOP332" s="335"/>
      <c r="HOQ332" s="335"/>
      <c r="HOR332" s="224"/>
      <c r="HOS332" s="389"/>
      <c r="HOT332" s="389"/>
      <c r="HOU332" s="333"/>
      <c r="HOV332" s="334"/>
      <c r="HOW332" s="389"/>
      <c r="HOX332" s="224"/>
      <c r="HOY332" s="224"/>
      <c r="HOZ332" s="335"/>
      <c r="HPA332" s="335"/>
      <c r="HPB332" s="224"/>
      <c r="HPC332" s="389"/>
      <c r="HPD332" s="389"/>
      <c r="HPE332" s="333"/>
      <c r="HPF332" s="334"/>
      <c r="HPG332" s="389"/>
      <c r="HPH332" s="224"/>
      <c r="HPI332" s="224"/>
      <c r="HPJ332" s="335"/>
      <c r="HPK332" s="335"/>
      <c r="HPL332" s="224"/>
      <c r="HPM332" s="389"/>
      <c r="HPN332" s="389"/>
      <c r="HPO332" s="333"/>
      <c r="HPP332" s="334"/>
      <c r="HPQ332" s="389"/>
      <c r="HPR332" s="224"/>
      <c r="HPS332" s="224"/>
      <c r="HPT332" s="335"/>
      <c r="HPU332" s="335"/>
      <c r="HPV332" s="224"/>
      <c r="HPW332" s="389"/>
      <c r="HPX332" s="389"/>
      <c r="HPY332" s="333"/>
      <c r="HPZ332" s="334"/>
      <c r="HQA332" s="389"/>
      <c r="HQB332" s="224"/>
      <c r="HQC332" s="224"/>
      <c r="HQD332" s="335"/>
      <c r="HQE332" s="335"/>
      <c r="HQF332" s="224"/>
      <c r="HQG332" s="389"/>
      <c r="HQH332" s="389"/>
      <c r="HQI332" s="333"/>
      <c r="HQJ332" s="334"/>
      <c r="HQK332" s="389"/>
      <c r="HQL332" s="224"/>
      <c r="HQM332" s="224"/>
      <c r="HQN332" s="335"/>
      <c r="HQO332" s="335"/>
      <c r="HQP332" s="224"/>
      <c r="HQQ332" s="389"/>
      <c r="HQR332" s="389"/>
      <c r="HQS332" s="333"/>
      <c r="HQT332" s="334"/>
      <c r="HQU332" s="389"/>
      <c r="HQV332" s="224"/>
      <c r="HQW332" s="224"/>
      <c r="HQX332" s="335"/>
      <c r="HQY332" s="335"/>
      <c r="HQZ332" s="224"/>
      <c r="HRA332" s="389"/>
      <c r="HRB332" s="389"/>
      <c r="HRC332" s="333"/>
      <c r="HRD332" s="334"/>
      <c r="HRE332" s="389"/>
      <c r="HRF332" s="224"/>
      <c r="HRG332" s="224"/>
      <c r="HRH332" s="335"/>
      <c r="HRI332" s="335"/>
      <c r="HRJ332" s="224"/>
      <c r="HRK332" s="389"/>
      <c r="HRL332" s="389"/>
      <c r="HRM332" s="333"/>
      <c r="HRN332" s="334"/>
      <c r="HRO332" s="389"/>
      <c r="HRP332" s="224"/>
      <c r="HRQ332" s="224"/>
      <c r="HRR332" s="335"/>
      <c r="HRS332" s="335"/>
      <c r="HRT332" s="224"/>
      <c r="HRU332" s="389"/>
      <c r="HRV332" s="389"/>
      <c r="HRW332" s="333"/>
      <c r="HRX332" s="334"/>
      <c r="HRY332" s="389"/>
      <c r="HRZ332" s="224"/>
      <c r="HSA332" s="224"/>
      <c r="HSB332" s="335"/>
      <c r="HSC332" s="335"/>
      <c r="HSD332" s="224"/>
      <c r="HSE332" s="389"/>
      <c r="HSF332" s="389"/>
      <c r="HSG332" s="333"/>
      <c r="HSH332" s="334"/>
      <c r="HSI332" s="389"/>
      <c r="HSJ332" s="224"/>
      <c r="HSK332" s="224"/>
      <c r="HSL332" s="335"/>
      <c r="HSM332" s="335"/>
      <c r="HSN332" s="224"/>
      <c r="HSO332" s="389"/>
      <c r="HSP332" s="389"/>
      <c r="HSQ332" s="333"/>
      <c r="HSR332" s="334"/>
      <c r="HSS332" s="389"/>
      <c r="HST332" s="224"/>
      <c r="HSU332" s="224"/>
      <c r="HSV332" s="335"/>
      <c r="HSW332" s="335"/>
      <c r="HSX332" s="224"/>
      <c r="HSY332" s="389"/>
      <c r="HSZ332" s="389"/>
      <c r="HTA332" s="333"/>
      <c r="HTB332" s="334"/>
      <c r="HTC332" s="389"/>
      <c r="HTD332" s="224"/>
      <c r="HTE332" s="224"/>
      <c r="HTF332" s="335"/>
      <c r="HTG332" s="335"/>
      <c r="HTH332" s="224"/>
      <c r="HTI332" s="389"/>
      <c r="HTJ332" s="389"/>
      <c r="HTK332" s="333"/>
      <c r="HTL332" s="334"/>
      <c r="HTM332" s="389"/>
      <c r="HTN332" s="224"/>
      <c r="HTO332" s="224"/>
      <c r="HTP332" s="335"/>
      <c r="HTQ332" s="335"/>
      <c r="HTR332" s="224"/>
      <c r="HTS332" s="389"/>
      <c r="HTT332" s="389"/>
      <c r="HTU332" s="333"/>
      <c r="HTV332" s="334"/>
      <c r="HTW332" s="389"/>
      <c r="HTX332" s="224"/>
      <c r="HTY332" s="224"/>
      <c r="HTZ332" s="335"/>
      <c r="HUA332" s="335"/>
      <c r="HUB332" s="224"/>
      <c r="HUC332" s="389"/>
      <c r="HUD332" s="389"/>
      <c r="HUE332" s="333"/>
      <c r="HUF332" s="334"/>
      <c r="HUG332" s="389"/>
      <c r="HUH332" s="224"/>
      <c r="HUI332" s="224"/>
      <c r="HUJ332" s="335"/>
      <c r="HUK332" s="335"/>
      <c r="HUL332" s="224"/>
      <c r="HUM332" s="389"/>
      <c r="HUN332" s="389"/>
      <c r="HUO332" s="333"/>
      <c r="HUP332" s="334"/>
      <c r="HUQ332" s="389"/>
      <c r="HUR332" s="224"/>
      <c r="HUS332" s="224"/>
      <c r="HUT332" s="335"/>
      <c r="HUU332" s="335"/>
      <c r="HUV332" s="224"/>
      <c r="HUW332" s="389"/>
      <c r="HUX332" s="389"/>
      <c r="HUY332" s="333"/>
      <c r="HUZ332" s="334"/>
      <c r="HVA332" s="389"/>
      <c r="HVB332" s="224"/>
      <c r="HVC332" s="224"/>
      <c r="HVD332" s="335"/>
      <c r="HVE332" s="335"/>
      <c r="HVF332" s="224"/>
      <c r="HVG332" s="389"/>
      <c r="HVH332" s="389"/>
      <c r="HVI332" s="333"/>
      <c r="HVJ332" s="334"/>
      <c r="HVK332" s="389"/>
      <c r="HVL332" s="224"/>
      <c r="HVM332" s="224"/>
      <c r="HVN332" s="335"/>
      <c r="HVO332" s="335"/>
      <c r="HVP332" s="224"/>
      <c r="HVQ332" s="389"/>
      <c r="HVR332" s="389"/>
      <c r="HVS332" s="333"/>
      <c r="HVT332" s="334"/>
      <c r="HVU332" s="389"/>
      <c r="HVV332" s="224"/>
      <c r="HVW332" s="224"/>
      <c r="HVX332" s="335"/>
      <c r="HVY332" s="335"/>
      <c r="HVZ332" s="224"/>
      <c r="HWA332" s="389"/>
      <c r="HWB332" s="389"/>
      <c r="HWC332" s="333"/>
      <c r="HWD332" s="334"/>
      <c r="HWE332" s="389"/>
      <c r="HWF332" s="224"/>
      <c r="HWG332" s="224"/>
      <c r="HWH332" s="335"/>
      <c r="HWI332" s="335"/>
      <c r="HWJ332" s="224"/>
      <c r="HWK332" s="389"/>
      <c r="HWL332" s="389"/>
      <c r="HWM332" s="333"/>
      <c r="HWN332" s="334"/>
      <c r="HWO332" s="389"/>
      <c r="HWP332" s="224"/>
      <c r="HWQ332" s="224"/>
      <c r="HWR332" s="335"/>
      <c r="HWS332" s="335"/>
      <c r="HWT332" s="224"/>
      <c r="HWU332" s="389"/>
      <c r="HWV332" s="389"/>
      <c r="HWW332" s="333"/>
      <c r="HWX332" s="334"/>
      <c r="HWY332" s="389"/>
      <c r="HWZ332" s="224"/>
      <c r="HXA332" s="224"/>
      <c r="HXB332" s="335"/>
      <c r="HXC332" s="335"/>
      <c r="HXD332" s="224"/>
      <c r="HXE332" s="389"/>
      <c r="HXF332" s="389"/>
      <c r="HXG332" s="333"/>
      <c r="HXH332" s="334"/>
      <c r="HXI332" s="389"/>
      <c r="HXJ332" s="224"/>
      <c r="HXK332" s="224"/>
      <c r="HXL332" s="335"/>
      <c r="HXM332" s="335"/>
      <c r="HXN332" s="224"/>
      <c r="HXO332" s="389"/>
      <c r="HXP332" s="389"/>
      <c r="HXQ332" s="333"/>
      <c r="HXR332" s="334"/>
      <c r="HXS332" s="389"/>
      <c r="HXT332" s="224"/>
      <c r="HXU332" s="224"/>
      <c r="HXV332" s="335"/>
      <c r="HXW332" s="335"/>
      <c r="HXX332" s="224"/>
      <c r="HXY332" s="389"/>
      <c r="HXZ332" s="389"/>
      <c r="HYA332" s="333"/>
      <c r="HYB332" s="334"/>
      <c r="HYC332" s="389"/>
      <c r="HYD332" s="224"/>
      <c r="HYE332" s="224"/>
      <c r="HYF332" s="335"/>
      <c r="HYG332" s="335"/>
      <c r="HYH332" s="224"/>
      <c r="HYI332" s="389"/>
      <c r="HYJ332" s="389"/>
      <c r="HYK332" s="333"/>
      <c r="HYL332" s="334"/>
      <c r="HYM332" s="389"/>
      <c r="HYN332" s="224"/>
      <c r="HYO332" s="224"/>
      <c r="HYP332" s="335"/>
      <c r="HYQ332" s="335"/>
      <c r="HYR332" s="224"/>
      <c r="HYS332" s="389"/>
      <c r="HYT332" s="389"/>
      <c r="HYU332" s="333"/>
      <c r="HYV332" s="334"/>
      <c r="HYW332" s="389"/>
      <c r="HYX332" s="224"/>
      <c r="HYY332" s="224"/>
      <c r="HYZ332" s="335"/>
      <c r="HZA332" s="335"/>
      <c r="HZB332" s="224"/>
      <c r="HZC332" s="389"/>
      <c r="HZD332" s="389"/>
      <c r="HZE332" s="333"/>
      <c r="HZF332" s="334"/>
      <c r="HZG332" s="389"/>
      <c r="HZH332" s="224"/>
      <c r="HZI332" s="224"/>
      <c r="HZJ332" s="335"/>
      <c r="HZK332" s="335"/>
      <c r="HZL332" s="224"/>
      <c r="HZM332" s="389"/>
      <c r="HZN332" s="389"/>
      <c r="HZO332" s="333"/>
      <c r="HZP332" s="334"/>
      <c r="HZQ332" s="389"/>
      <c r="HZR332" s="224"/>
      <c r="HZS332" s="224"/>
      <c r="HZT332" s="335"/>
      <c r="HZU332" s="335"/>
      <c r="HZV332" s="224"/>
      <c r="HZW332" s="389"/>
      <c r="HZX332" s="389"/>
      <c r="HZY332" s="333"/>
      <c r="HZZ332" s="334"/>
      <c r="IAA332" s="389"/>
      <c r="IAB332" s="224"/>
      <c r="IAC332" s="224"/>
      <c r="IAD332" s="335"/>
      <c r="IAE332" s="335"/>
      <c r="IAF332" s="224"/>
      <c r="IAG332" s="389"/>
      <c r="IAH332" s="389"/>
      <c r="IAI332" s="333"/>
      <c r="IAJ332" s="334"/>
      <c r="IAK332" s="389"/>
      <c r="IAL332" s="224"/>
      <c r="IAM332" s="224"/>
      <c r="IAN332" s="335"/>
      <c r="IAO332" s="335"/>
      <c r="IAP332" s="224"/>
      <c r="IAQ332" s="389"/>
      <c r="IAR332" s="389"/>
      <c r="IAS332" s="333"/>
      <c r="IAT332" s="334"/>
      <c r="IAU332" s="389"/>
      <c r="IAV332" s="224"/>
      <c r="IAW332" s="224"/>
      <c r="IAX332" s="335"/>
      <c r="IAY332" s="335"/>
      <c r="IAZ332" s="224"/>
      <c r="IBA332" s="389"/>
      <c r="IBB332" s="389"/>
      <c r="IBC332" s="333"/>
      <c r="IBD332" s="334"/>
      <c r="IBE332" s="389"/>
      <c r="IBF332" s="224"/>
      <c r="IBG332" s="224"/>
      <c r="IBH332" s="335"/>
      <c r="IBI332" s="335"/>
      <c r="IBJ332" s="224"/>
      <c r="IBK332" s="389"/>
      <c r="IBL332" s="389"/>
      <c r="IBM332" s="333"/>
      <c r="IBN332" s="334"/>
      <c r="IBO332" s="389"/>
      <c r="IBP332" s="224"/>
      <c r="IBQ332" s="224"/>
      <c r="IBR332" s="335"/>
      <c r="IBS332" s="335"/>
      <c r="IBT332" s="224"/>
      <c r="IBU332" s="389"/>
      <c r="IBV332" s="389"/>
      <c r="IBW332" s="333"/>
      <c r="IBX332" s="334"/>
      <c r="IBY332" s="389"/>
      <c r="IBZ332" s="224"/>
      <c r="ICA332" s="224"/>
      <c r="ICB332" s="335"/>
      <c r="ICC332" s="335"/>
      <c r="ICD332" s="224"/>
      <c r="ICE332" s="389"/>
      <c r="ICF332" s="389"/>
      <c r="ICG332" s="333"/>
      <c r="ICH332" s="334"/>
      <c r="ICI332" s="389"/>
      <c r="ICJ332" s="224"/>
      <c r="ICK332" s="224"/>
      <c r="ICL332" s="335"/>
      <c r="ICM332" s="335"/>
      <c r="ICN332" s="224"/>
      <c r="ICO332" s="389"/>
      <c r="ICP332" s="389"/>
      <c r="ICQ332" s="333"/>
      <c r="ICR332" s="334"/>
      <c r="ICS332" s="389"/>
      <c r="ICT332" s="224"/>
      <c r="ICU332" s="224"/>
      <c r="ICV332" s="335"/>
      <c r="ICW332" s="335"/>
      <c r="ICX332" s="224"/>
      <c r="ICY332" s="389"/>
      <c r="ICZ332" s="389"/>
      <c r="IDA332" s="333"/>
      <c r="IDB332" s="334"/>
      <c r="IDC332" s="389"/>
      <c r="IDD332" s="224"/>
      <c r="IDE332" s="224"/>
      <c r="IDF332" s="335"/>
      <c r="IDG332" s="335"/>
      <c r="IDH332" s="224"/>
      <c r="IDI332" s="389"/>
      <c r="IDJ332" s="389"/>
      <c r="IDK332" s="333"/>
      <c r="IDL332" s="334"/>
      <c r="IDM332" s="389"/>
      <c r="IDN332" s="224"/>
      <c r="IDO332" s="224"/>
      <c r="IDP332" s="335"/>
      <c r="IDQ332" s="335"/>
      <c r="IDR332" s="224"/>
      <c r="IDS332" s="389"/>
      <c r="IDT332" s="389"/>
      <c r="IDU332" s="333"/>
      <c r="IDV332" s="334"/>
      <c r="IDW332" s="389"/>
      <c r="IDX332" s="224"/>
      <c r="IDY332" s="224"/>
      <c r="IDZ332" s="335"/>
      <c r="IEA332" s="335"/>
      <c r="IEB332" s="224"/>
      <c r="IEC332" s="389"/>
      <c r="IED332" s="389"/>
      <c r="IEE332" s="333"/>
      <c r="IEF332" s="334"/>
      <c r="IEG332" s="389"/>
      <c r="IEH332" s="224"/>
      <c r="IEI332" s="224"/>
      <c r="IEJ332" s="335"/>
      <c r="IEK332" s="335"/>
      <c r="IEL332" s="224"/>
      <c r="IEM332" s="389"/>
      <c r="IEN332" s="389"/>
      <c r="IEO332" s="333"/>
      <c r="IEP332" s="334"/>
      <c r="IEQ332" s="389"/>
      <c r="IER332" s="224"/>
      <c r="IES332" s="224"/>
      <c r="IET332" s="335"/>
      <c r="IEU332" s="335"/>
      <c r="IEV332" s="224"/>
      <c r="IEW332" s="389"/>
      <c r="IEX332" s="389"/>
      <c r="IEY332" s="333"/>
      <c r="IEZ332" s="334"/>
      <c r="IFA332" s="389"/>
      <c r="IFB332" s="224"/>
      <c r="IFC332" s="224"/>
      <c r="IFD332" s="335"/>
      <c r="IFE332" s="335"/>
      <c r="IFF332" s="224"/>
      <c r="IFG332" s="389"/>
      <c r="IFH332" s="389"/>
      <c r="IFI332" s="333"/>
      <c r="IFJ332" s="334"/>
      <c r="IFK332" s="389"/>
      <c r="IFL332" s="224"/>
      <c r="IFM332" s="224"/>
      <c r="IFN332" s="335"/>
      <c r="IFO332" s="335"/>
      <c r="IFP332" s="224"/>
      <c r="IFQ332" s="389"/>
      <c r="IFR332" s="389"/>
      <c r="IFS332" s="333"/>
      <c r="IFT332" s="334"/>
      <c r="IFU332" s="389"/>
      <c r="IFV332" s="224"/>
      <c r="IFW332" s="224"/>
      <c r="IFX332" s="335"/>
      <c r="IFY332" s="335"/>
      <c r="IFZ332" s="224"/>
      <c r="IGA332" s="389"/>
      <c r="IGB332" s="389"/>
      <c r="IGC332" s="333"/>
      <c r="IGD332" s="334"/>
      <c r="IGE332" s="389"/>
      <c r="IGF332" s="224"/>
      <c r="IGG332" s="224"/>
      <c r="IGH332" s="335"/>
      <c r="IGI332" s="335"/>
      <c r="IGJ332" s="224"/>
      <c r="IGK332" s="389"/>
      <c r="IGL332" s="389"/>
      <c r="IGM332" s="333"/>
      <c r="IGN332" s="334"/>
      <c r="IGO332" s="389"/>
      <c r="IGP332" s="224"/>
      <c r="IGQ332" s="224"/>
      <c r="IGR332" s="335"/>
      <c r="IGS332" s="335"/>
      <c r="IGT332" s="224"/>
      <c r="IGU332" s="389"/>
      <c r="IGV332" s="389"/>
      <c r="IGW332" s="333"/>
      <c r="IGX332" s="334"/>
      <c r="IGY332" s="389"/>
      <c r="IGZ332" s="224"/>
      <c r="IHA332" s="224"/>
      <c r="IHB332" s="335"/>
      <c r="IHC332" s="335"/>
      <c r="IHD332" s="224"/>
      <c r="IHE332" s="389"/>
      <c r="IHF332" s="389"/>
      <c r="IHG332" s="333"/>
      <c r="IHH332" s="334"/>
      <c r="IHI332" s="389"/>
      <c r="IHJ332" s="224"/>
      <c r="IHK332" s="224"/>
      <c r="IHL332" s="335"/>
      <c r="IHM332" s="335"/>
      <c r="IHN332" s="224"/>
      <c r="IHO332" s="389"/>
      <c r="IHP332" s="389"/>
      <c r="IHQ332" s="333"/>
      <c r="IHR332" s="334"/>
      <c r="IHS332" s="389"/>
      <c r="IHT332" s="224"/>
      <c r="IHU332" s="224"/>
      <c r="IHV332" s="335"/>
      <c r="IHW332" s="335"/>
      <c r="IHX332" s="224"/>
      <c r="IHY332" s="389"/>
      <c r="IHZ332" s="389"/>
      <c r="IIA332" s="333"/>
      <c r="IIB332" s="334"/>
      <c r="IIC332" s="389"/>
      <c r="IID332" s="224"/>
      <c r="IIE332" s="224"/>
      <c r="IIF332" s="335"/>
      <c r="IIG332" s="335"/>
      <c r="IIH332" s="224"/>
      <c r="III332" s="389"/>
      <c r="IIJ332" s="389"/>
      <c r="IIK332" s="333"/>
      <c r="IIL332" s="334"/>
      <c r="IIM332" s="389"/>
      <c r="IIN332" s="224"/>
      <c r="IIO332" s="224"/>
      <c r="IIP332" s="335"/>
      <c r="IIQ332" s="335"/>
      <c r="IIR332" s="224"/>
      <c r="IIS332" s="389"/>
      <c r="IIT332" s="389"/>
      <c r="IIU332" s="333"/>
      <c r="IIV332" s="334"/>
      <c r="IIW332" s="389"/>
      <c r="IIX332" s="224"/>
      <c r="IIY332" s="224"/>
      <c r="IIZ332" s="335"/>
      <c r="IJA332" s="335"/>
      <c r="IJB332" s="224"/>
      <c r="IJC332" s="389"/>
      <c r="IJD332" s="389"/>
      <c r="IJE332" s="333"/>
      <c r="IJF332" s="334"/>
      <c r="IJG332" s="389"/>
      <c r="IJH332" s="224"/>
      <c r="IJI332" s="224"/>
      <c r="IJJ332" s="335"/>
      <c r="IJK332" s="335"/>
      <c r="IJL332" s="224"/>
      <c r="IJM332" s="389"/>
      <c r="IJN332" s="389"/>
      <c r="IJO332" s="333"/>
      <c r="IJP332" s="334"/>
      <c r="IJQ332" s="389"/>
      <c r="IJR332" s="224"/>
      <c r="IJS332" s="224"/>
      <c r="IJT332" s="335"/>
      <c r="IJU332" s="335"/>
      <c r="IJV332" s="224"/>
      <c r="IJW332" s="389"/>
      <c r="IJX332" s="389"/>
      <c r="IJY332" s="333"/>
      <c r="IJZ332" s="334"/>
      <c r="IKA332" s="389"/>
      <c r="IKB332" s="224"/>
      <c r="IKC332" s="224"/>
      <c r="IKD332" s="335"/>
      <c r="IKE332" s="335"/>
      <c r="IKF332" s="224"/>
      <c r="IKG332" s="389"/>
      <c r="IKH332" s="389"/>
      <c r="IKI332" s="333"/>
      <c r="IKJ332" s="334"/>
      <c r="IKK332" s="389"/>
      <c r="IKL332" s="224"/>
      <c r="IKM332" s="224"/>
      <c r="IKN332" s="335"/>
      <c r="IKO332" s="335"/>
      <c r="IKP332" s="224"/>
      <c r="IKQ332" s="389"/>
      <c r="IKR332" s="389"/>
      <c r="IKS332" s="333"/>
      <c r="IKT332" s="334"/>
      <c r="IKU332" s="389"/>
      <c r="IKV332" s="224"/>
      <c r="IKW332" s="224"/>
      <c r="IKX332" s="335"/>
      <c r="IKY332" s="335"/>
      <c r="IKZ332" s="224"/>
      <c r="ILA332" s="389"/>
      <c r="ILB332" s="389"/>
      <c r="ILC332" s="333"/>
      <c r="ILD332" s="334"/>
      <c r="ILE332" s="389"/>
      <c r="ILF332" s="224"/>
      <c r="ILG332" s="224"/>
      <c r="ILH332" s="335"/>
      <c r="ILI332" s="335"/>
      <c r="ILJ332" s="224"/>
      <c r="ILK332" s="389"/>
      <c r="ILL332" s="389"/>
      <c r="ILM332" s="333"/>
      <c r="ILN332" s="334"/>
      <c r="ILO332" s="389"/>
      <c r="ILP332" s="224"/>
      <c r="ILQ332" s="224"/>
      <c r="ILR332" s="335"/>
      <c r="ILS332" s="335"/>
      <c r="ILT332" s="224"/>
      <c r="ILU332" s="389"/>
      <c r="ILV332" s="389"/>
      <c r="ILW332" s="333"/>
      <c r="ILX332" s="334"/>
      <c r="ILY332" s="389"/>
      <c r="ILZ332" s="224"/>
      <c r="IMA332" s="224"/>
      <c r="IMB332" s="335"/>
      <c r="IMC332" s="335"/>
      <c r="IMD332" s="224"/>
      <c r="IME332" s="389"/>
      <c r="IMF332" s="389"/>
      <c r="IMG332" s="333"/>
      <c r="IMH332" s="334"/>
      <c r="IMI332" s="389"/>
      <c r="IMJ332" s="224"/>
      <c r="IMK332" s="224"/>
      <c r="IML332" s="335"/>
      <c r="IMM332" s="335"/>
      <c r="IMN332" s="224"/>
      <c r="IMO332" s="389"/>
      <c r="IMP332" s="389"/>
      <c r="IMQ332" s="333"/>
      <c r="IMR332" s="334"/>
      <c r="IMS332" s="389"/>
      <c r="IMT332" s="224"/>
      <c r="IMU332" s="224"/>
      <c r="IMV332" s="335"/>
      <c r="IMW332" s="335"/>
      <c r="IMX332" s="224"/>
      <c r="IMY332" s="389"/>
      <c r="IMZ332" s="389"/>
      <c r="INA332" s="333"/>
      <c r="INB332" s="334"/>
      <c r="INC332" s="389"/>
      <c r="IND332" s="224"/>
      <c r="INE332" s="224"/>
      <c r="INF332" s="335"/>
      <c r="ING332" s="335"/>
      <c r="INH332" s="224"/>
      <c r="INI332" s="389"/>
      <c r="INJ332" s="389"/>
      <c r="INK332" s="333"/>
      <c r="INL332" s="334"/>
      <c r="INM332" s="389"/>
      <c r="INN332" s="224"/>
      <c r="INO332" s="224"/>
      <c r="INP332" s="335"/>
      <c r="INQ332" s="335"/>
      <c r="INR332" s="224"/>
      <c r="INS332" s="389"/>
      <c r="INT332" s="389"/>
      <c r="INU332" s="333"/>
      <c r="INV332" s="334"/>
      <c r="INW332" s="389"/>
      <c r="INX332" s="224"/>
      <c r="INY332" s="224"/>
      <c r="INZ332" s="335"/>
      <c r="IOA332" s="335"/>
      <c r="IOB332" s="224"/>
      <c r="IOC332" s="389"/>
      <c r="IOD332" s="389"/>
      <c r="IOE332" s="333"/>
      <c r="IOF332" s="334"/>
      <c r="IOG332" s="389"/>
      <c r="IOH332" s="224"/>
      <c r="IOI332" s="224"/>
      <c r="IOJ332" s="335"/>
      <c r="IOK332" s="335"/>
      <c r="IOL332" s="224"/>
      <c r="IOM332" s="389"/>
      <c r="ION332" s="389"/>
      <c r="IOO332" s="333"/>
      <c r="IOP332" s="334"/>
      <c r="IOQ332" s="389"/>
      <c r="IOR332" s="224"/>
      <c r="IOS332" s="224"/>
      <c r="IOT332" s="335"/>
      <c r="IOU332" s="335"/>
      <c r="IOV332" s="224"/>
      <c r="IOW332" s="389"/>
      <c r="IOX332" s="389"/>
      <c r="IOY332" s="333"/>
      <c r="IOZ332" s="334"/>
      <c r="IPA332" s="389"/>
      <c r="IPB332" s="224"/>
      <c r="IPC332" s="224"/>
      <c r="IPD332" s="335"/>
      <c r="IPE332" s="335"/>
      <c r="IPF332" s="224"/>
      <c r="IPG332" s="389"/>
      <c r="IPH332" s="389"/>
      <c r="IPI332" s="333"/>
      <c r="IPJ332" s="334"/>
      <c r="IPK332" s="389"/>
      <c r="IPL332" s="224"/>
      <c r="IPM332" s="224"/>
      <c r="IPN332" s="335"/>
      <c r="IPO332" s="335"/>
      <c r="IPP332" s="224"/>
      <c r="IPQ332" s="389"/>
      <c r="IPR332" s="389"/>
      <c r="IPS332" s="333"/>
      <c r="IPT332" s="334"/>
      <c r="IPU332" s="389"/>
      <c r="IPV332" s="224"/>
      <c r="IPW332" s="224"/>
      <c r="IPX332" s="335"/>
      <c r="IPY332" s="335"/>
      <c r="IPZ332" s="224"/>
      <c r="IQA332" s="389"/>
      <c r="IQB332" s="389"/>
      <c r="IQC332" s="333"/>
      <c r="IQD332" s="334"/>
      <c r="IQE332" s="389"/>
      <c r="IQF332" s="224"/>
      <c r="IQG332" s="224"/>
      <c r="IQH332" s="335"/>
      <c r="IQI332" s="335"/>
      <c r="IQJ332" s="224"/>
      <c r="IQK332" s="389"/>
      <c r="IQL332" s="389"/>
      <c r="IQM332" s="333"/>
      <c r="IQN332" s="334"/>
      <c r="IQO332" s="389"/>
      <c r="IQP332" s="224"/>
      <c r="IQQ332" s="224"/>
      <c r="IQR332" s="335"/>
      <c r="IQS332" s="335"/>
      <c r="IQT332" s="224"/>
      <c r="IQU332" s="389"/>
      <c r="IQV332" s="389"/>
      <c r="IQW332" s="333"/>
      <c r="IQX332" s="334"/>
      <c r="IQY332" s="389"/>
      <c r="IQZ332" s="224"/>
      <c r="IRA332" s="224"/>
      <c r="IRB332" s="335"/>
      <c r="IRC332" s="335"/>
      <c r="IRD332" s="224"/>
      <c r="IRE332" s="389"/>
      <c r="IRF332" s="389"/>
      <c r="IRG332" s="333"/>
      <c r="IRH332" s="334"/>
      <c r="IRI332" s="389"/>
      <c r="IRJ332" s="224"/>
      <c r="IRK332" s="224"/>
      <c r="IRL332" s="335"/>
      <c r="IRM332" s="335"/>
      <c r="IRN332" s="224"/>
      <c r="IRO332" s="389"/>
      <c r="IRP332" s="389"/>
      <c r="IRQ332" s="333"/>
      <c r="IRR332" s="334"/>
      <c r="IRS332" s="389"/>
      <c r="IRT332" s="224"/>
      <c r="IRU332" s="224"/>
      <c r="IRV332" s="335"/>
      <c r="IRW332" s="335"/>
      <c r="IRX332" s="224"/>
      <c r="IRY332" s="389"/>
      <c r="IRZ332" s="389"/>
      <c r="ISA332" s="333"/>
      <c r="ISB332" s="334"/>
      <c r="ISC332" s="389"/>
      <c r="ISD332" s="224"/>
      <c r="ISE332" s="224"/>
      <c r="ISF332" s="335"/>
      <c r="ISG332" s="335"/>
      <c r="ISH332" s="224"/>
      <c r="ISI332" s="389"/>
      <c r="ISJ332" s="389"/>
      <c r="ISK332" s="333"/>
      <c r="ISL332" s="334"/>
      <c r="ISM332" s="389"/>
      <c r="ISN332" s="224"/>
      <c r="ISO332" s="224"/>
      <c r="ISP332" s="335"/>
      <c r="ISQ332" s="335"/>
      <c r="ISR332" s="224"/>
      <c r="ISS332" s="389"/>
      <c r="IST332" s="389"/>
      <c r="ISU332" s="333"/>
      <c r="ISV332" s="334"/>
      <c r="ISW332" s="389"/>
      <c r="ISX332" s="224"/>
      <c r="ISY332" s="224"/>
      <c r="ISZ332" s="335"/>
      <c r="ITA332" s="335"/>
      <c r="ITB332" s="224"/>
      <c r="ITC332" s="389"/>
      <c r="ITD332" s="389"/>
      <c r="ITE332" s="333"/>
      <c r="ITF332" s="334"/>
      <c r="ITG332" s="389"/>
      <c r="ITH332" s="224"/>
      <c r="ITI332" s="224"/>
      <c r="ITJ332" s="335"/>
      <c r="ITK332" s="335"/>
      <c r="ITL332" s="224"/>
      <c r="ITM332" s="389"/>
      <c r="ITN332" s="389"/>
      <c r="ITO332" s="333"/>
      <c r="ITP332" s="334"/>
      <c r="ITQ332" s="389"/>
      <c r="ITR332" s="224"/>
      <c r="ITS332" s="224"/>
      <c r="ITT332" s="335"/>
      <c r="ITU332" s="335"/>
      <c r="ITV332" s="224"/>
      <c r="ITW332" s="389"/>
      <c r="ITX332" s="389"/>
      <c r="ITY332" s="333"/>
      <c r="ITZ332" s="334"/>
      <c r="IUA332" s="389"/>
      <c r="IUB332" s="224"/>
      <c r="IUC332" s="224"/>
      <c r="IUD332" s="335"/>
      <c r="IUE332" s="335"/>
      <c r="IUF332" s="224"/>
      <c r="IUG332" s="389"/>
      <c r="IUH332" s="389"/>
      <c r="IUI332" s="333"/>
      <c r="IUJ332" s="334"/>
      <c r="IUK332" s="389"/>
      <c r="IUL332" s="224"/>
      <c r="IUM332" s="224"/>
      <c r="IUN332" s="335"/>
      <c r="IUO332" s="335"/>
      <c r="IUP332" s="224"/>
      <c r="IUQ332" s="389"/>
      <c r="IUR332" s="389"/>
      <c r="IUS332" s="333"/>
      <c r="IUT332" s="334"/>
      <c r="IUU332" s="389"/>
      <c r="IUV332" s="224"/>
      <c r="IUW332" s="224"/>
      <c r="IUX332" s="335"/>
      <c r="IUY332" s="335"/>
      <c r="IUZ332" s="224"/>
      <c r="IVA332" s="389"/>
      <c r="IVB332" s="389"/>
      <c r="IVC332" s="333"/>
      <c r="IVD332" s="334"/>
      <c r="IVE332" s="389"/>
      <c r="IVF332" s="224"/>
      <c r="IVG332" s="224"/>
      <c r="IVH332" s="335"/>
      <c r="IVI332" s="335"/>
      <c r="IVJ332" s="224"/>
      <c r="IVK332" s="389"/>
      <c r="IVL332" s="389"/>
      <c r="IVM332" s="333"/>
      <c r="IVN332" s="334"/>
      <c r="IVO332" s="389"/>
      <c r="IVP332" s="224"/>
      <c r="IVQ332" s="224"/>
      <c r="IVR332" s="335"/>
      <c r="IVS332" s="335"/>
      <c r="IVT332" s="224"/>
      <c r="IVU332" s="389"/>
      <c r="IVV332" s="389"/>
      <c r="IVW332" s="333"/>
      <c r="IVX332" s="334"/>
      <c r="IVY332" s="389"/>
      <c r="IVZ332" s="224"/>
      <c r="IWA332" s="224"/>
      <c r="IWB332" s="335"/>
      <c r="IWC332" s="335"/>
      <c r="IWD332" s="224"/>
      <c r="IWE332" s="389"/>
      <c r="IWF332" s="389"/>
      <c r="IWG332" s="333"/>
      <c r="IWH332" s="334"/>
      <c r="IWI332" s="389"/>
      <c r="IWJ332" s="224"/>
      <c r="IWK332" s="224"/>
      <c r="IWL332" s="335"/>
      <c r="IWM332" s="335"/>
      <c r="IWN332" s="224"/>
      <c r="IWO332" s="389"/>
      <c r="IWP332" s="389"/>
      <c r="IWQ332" s="333"/>
      <c r="IWR332" s="334"/>
      <c r="IWS332" s="389"/>
      <c r="IWT332" s="224"/>
      <c r="IWU332" s="224"/>
      <c r="IWV332" s="335"/>
      <c r="IWW332" s="335"/>
      <c r="IWX332" s="224"/>
      <c r="IWY332" s="389"/>
      <c r="IWZ332" s="389"/>
      <c r="IXA332" s="333"/>
      <c r="IXB332" s="334"/>
      <c r="IXC332" s="389"/>
      <c r="IXD332" s="224"/>
      <c r="IXE332" s="224"/>
      <c r="IXF332" s="335"/>
      <c r="IXG332" s="335"/>
      <c r="IXH332" s="224"/>
      <c r="IXI332" s="389"/>
      <c r="IXJ332" s="389"/>
      <c r="IXK332" s="333"/>
      <c r="IXL332" s="334"/>
      <c r="IXM332" s="389"/>
      <c r="IXN332" s="224"/>
      <c r="IXO332" s="224"/>
      <c r="IXP332" s="335"/>
      <c r="IXQ332" s="335"/>
      <c r="IXR332" s="224"/>
      <c r="IXS332" s="389"/>
      <c r="IXT332" s="389"/>
      <c r="IXU332" s="333"/>
      <c r="IXV332" s="334"/>
      <c r="IXW332" s="389"/>
      <c r="IXX332" s="224"/>
      <c r="IXY332" s="224"/>
      <c r="IXZ332" s="335"/>
      <c r="IYA332" s="335"/>
      <c r="IYB332" s="224"/>
      <c r="IYC332" s="389"/>
      <c r="IYD332" s="389"/>
      <c r="IYE332" s="333"/>
      <c r="IYF332" s="334"/>
      <c r="IYG332" s="389"/>
      <c r="IYH332" s="224"/>
      <c r="IYI332" s="224"/>
      <c r="IYJ332" s="335"/>
      <c r="IYK332" s="335"/>
      <c r="IYL332" s="224"/>
      <c r="IYM332" s="389"/>
      <c r="IYN332" s="389"/>
      <c r="IYO332" s="333"/>
      <c r="IYP332" s="334"/>
      <c r="IYQ332" s="389"/>
      <c r="IYR332" s="224"/>
      <c r="IYS332" s="224"/>
      <c r="IYT332" s="335"/>
      <c r="IYU332" s="335"/>
      <c r="IYV332" s="224"/>
      <c r="IYW332" s="389"/>
      <c r="IYX332" s="389"/>
      <c r="IYY332" s="333"/>
      <c r="IYZ332" s="334"/>
      <c r="IZA332" s="389"/>
      <c r="IZB332" s="224"/>
      <c r="IZC332" s="224"/>
      <c r="IZD332" s="335"/>
      <c r="IZE332" s="335"/>
      <c r="IZF332" s="224"/>
      <c r="IZG332" s="389"/>
      <c r="IZH332" s="389"/>
      <c r="IZI332" s="333"/>
      <c r="IZJ332" s="334"/>
      <c r="IZK332" s="389"/>
      <c r="IZL332" s="224"/>
      <c r="IZM332" s="224"/>
      <c r="IZN332" s="335"/>
      <c r="IZO332" s="335"/>
      <c r="IZP332" s="224"/>
      <c r="IZQ332" s="389"/>
      <c r="IZR332" s="389"/>
      <c r="IZS332" s="333"/>
      <c r="IZT332" s="334"/>
      <c r="IZU332" s="389"/>
      <c r="IZV332" s="224"/>
      <c r="IZW332" s="224"/>
      <c r="IZX332" s="335"/>
      <c r="IZY332" s="335"/>
      <c r="IZZ332" s="224"/>
      <c r="JAA332" s="389"/>
      <c r="JAB332" s="389"/>
      <c r="JAC332" s="333"/>
      <c r="JAD332" s="334"/>
      <c r="JAE332" s="389"/>
      <c r="JAF332" s="224"/>
      <c r="JAG332" s="224"/>
      <c r="JAH332" s="335"/>
      <c r="JAI332" s="335"/>
      <c r="JAJ332" s="224"/>
      <c r="JAK332" s="389"/>
      <c r="JAL332" s="389"/>
      <c r="JAM332" s="333"/>
      <c r="JAN332" s="334"/>
      <c r="JAO332" s="389"/>
      <c r="JAP332" s="224"/>
      <c r="JAQ332" s="224"/>
      <c r="JAR332" s="335"/>
      <c r="JAS332" s="335"/>
      <c r="JAT332" s="224"/>
      <c r="JAU332" s="389"/>
      <c r="JAV332" s="389"/>
      <c r="JAW332" s="333"/>
      <c r="JAX332" s="334"/>
      <c r="JAY332" s="389"/>
      <c r="JAZ332" s="224"/>
      <c r="JBA332" s="224"/>
      <c r="JBB332" s="335"/>
      <c r="JBC332" s="335"/>
      <c r="JBD332" s="224"/>
      <c r="JBE332" s="389"/>
      <c r="JBF332" s="389"/>
      <c r="JBG332" s="333"/>
      <c r="JBH332" s="334"/>
      <c r="JBI332" s="389"/>
      <c r="JBJ332" s="224"/>
      <c r="JBK332" s="224"/>
      <c r="JBL332" s="335"/>
      <c r="JBM332" s="335"/>
      <c r="JBN332" s="224"/>
      <c r="JBO332" s="389"/>
      <c r="JBP332" s="389"/>
      <c r="JBQ332" s="333"/>
      <c r="JBR332" s="334"/>
      <c r="JBS332" s="389"/>
      <c r="JBT332" s="224"/>
      <c r="JBU332" s="224"/>
      <c r="JBV332" s="335"/>
      <c r="JBW332" s="335"/>
      <c r="JBX332" s="224"/>
      <c r="JBY332" s="389"/>
      <c r="JBZ332" s="389"/>
      <c r="JCA332" s="333"/>
      <c r="JCB332" s="334"/>
      <c r="JCC332" s="389"/>
      <c r="JCD332" s="224"/>
      <c r="JCE332" s="224"/>
      <c r="JCF332" s="335"/>
      <c r="JCG332" s="335"/>
      <c r="JCH332" s="224"/>
      <c r="JCI332" s="389"/>
      <c r="JCJ332" s="389"/>
      <c r="JCK332" s="333"/>
      <c r="JCL332" s="334"/>
      <c r="JCM332" s="389"/>
      <c r="JCN332" s="224"/>
      <c r="JCO332" s="224"/>
      <c r="JCP332" s="335"/>
      <c r="JCQ332" s="335"/>
      <c r="JCR332" s="224"/>
      <c r="JCS332" s="389"/>
      <c r="JCT332" s="389"/>
      <c r="JCU332" s="333"/>
      <c r="JCV332" s="334"/>
      <c r="JCW332" s="389"/>
      <c r="JCX332" s="224"/>
      <c r="JCY332" s="224"/>
      <c r="JCZ332" s="335"/>
      <c r="JDA332" s="335"/>
      <c r="JDB332" s="224"/>
      <c r="JDC332" s="389"/>
      <c r="JDD332" s="389"/>
      <c r="JDE332" s="333"/>
      <c r="JDF332" s="334"/>
      <c r="JDG332" s="389"/>
      <c r="JDH332" s="224"/>
      <c r="JDI332" s="224"/>
      <c r="JDJ332" s="335"/>
      <c r="JDK332" s="335"/>
      <c r="JDL332" s="224"/>
      <c r="JDM332" s="389"/>
      <c r="JDN332" s="389"/>
      <c r="JDO332" s="333"/>
      <c r="JDP332" s="334"/>
      <c r="JDQ332" s="389"/>
      <c r="JDR332" s="224"/>
      <c r="JDS332" s="224"/>
      <c r="JDT332" s="335"/>
      <c r="JDU332" s="335"/>
      <c r="JDV332" s="224"/>
      <c r="JDW332" s="389"/>
      <c r="JDX332" s="389"/>
      <c r="JDY332" s="333"/>
      <c r="JDZ332" s="334"/>
      <c r="JEA332" s="389"/>
      <c r="JEB332" s="224"/>
      <c r="JEC332" s="224"/>
      <c r="JED332" s="335"/>
      <c r="JEE332" s="335"/>
      <c r="JEF332" s="224"/>
      <c r="JEG332" s="389"/>
      <c r="JEH332" s="389"/>
      <c r="JEI332" s="333"/>
      <c r="JEJ332" s="334"/>
      <c r="JEK332" s="389"/>
      <c r="JEL332" s="224"/>
      <c r="JEM332" s="224"/>
      <c r="JEN332" s="335"/>
      <c r="JEO332" s="335"/>
      <c r="JEP332" s="224"/>
      <c r="JEQ332" s="389"/>
      <c r="JER332" s="389"/>
      <c r="JES332" s="333"/>
      <c r="JET332" s="334"/>
      <c r="JEU332" s="389"/>
      <c r="JEV332" s="224"/>
      <c r="JEW332" s="224"/>
      <c r="JEX332" s="335"/>
      <c r="JEY332" s="335"/>
      <c r="JEZ332" s="224"/>
      <c r="JFA332" s="389"/>
      <c r="JFB332" s="389"/>
      <c r="JFC332" s="333"/>
      <c r="JFD332" s="334"/>
      <c r="JFE332" s="389"/>
      <c r="JFF332" s="224"/>
      <c r="JFG332" s="224"/>
      <c r="JFH332" s="335"/>
      <c r="JFI332" s="335"/>
      <c r="JFJ332" s="224"/>
      <c r="JFK332" s="389"/>
      <c r="JFL332" s="389"/>
      <c r="JFM332" s="333"/>
      <c r="JFN332" s="334"/>
      <c r="JFO332" s="389"/>
      <c r="JFP332" s="224"/>
      <c r="JFQ332" s="224"/>
      <c r="JFR332" s="335"/>
      <c r="JFS332" s="335"/>
      <c r="JFT332" s="224"/>
      <c r="JFU332" s="389"/>
      <c r="JFV332" s="389"/>
      <c r="JFW332" s="333"/>
      <c r="JFX332" s="334"/>
      <c r="JFY332" s="389"/>
      <c r="JFZ332" s="224"/>
      <c r="JGA332" s="224"/>
      <c r="JGB332" s="335"/>
      <c r="JGC332" s="335"/>
      <c r="JGD332" s="224"/>
      <c r="JGE332" s="389"/>
      <c r="JGF332" s="389"/>
      <c r="JGG332" s="333"/>
      <c r="JGH332" s="334"/>
      <c r="JGI332" s="389"/>
      <c r="JGJ332" s="224"/>
      <c r="JGK332" s="224"/>
      <c r="JGL332" s="335"/>
      <c r="JGM332" s="335"/>
      <c r="JGN332" s="224"/>
      <c r="JGO332" s="389"/>
      <c r="JGP332" s="389"/>
      <c r="JGQ332" s="333"/>
      <c r="JGR332" s="334"/>
      <c r="JGS332" s="389"/>
      <c r="JGT332" s="224"/>
      <c r="JGU332" s="224"/>
      <c r="JGV332" s="335"/>
      <c r="JGW332" s="335"/>
      <c r="JGX332" s="224"/>
      <c r="JGY332" s="389"/>
      <c r="JGZ332" s="389"/>
      <c r="JHA332" s="333"/>
      <c r="JHB332" s="334"/>
      <c r="JHC332" s="389"/>
      <c r="JHD332" s="224"/>
      <c r="JHE332" s="224"/>
      <c r="JHF332" s="335"/>
      <c r="JHG332" s="335"/>
      <c r="JHH332" s="224"/>
      <c r="JHI332" s="389"/>
      <c r="JHJ332" s="389"/>
      <c r="JHK332" s="333"/>
      <c r="JHL332" s="334"/>
      <c r="JHM332" s="389"/>
      <c r="JHN332" s="224"/>
      <c r="JHO332" s="224"/>
      <c r="JHP332" s="335"/>
      <c r="JHQ332" s="335"/>
      <c r="JHR332" s="224"/>
      <c r="JHS332" s="389"/>
      <c r="JHT332" s="389"/>
      <c r="JHU332" s="333"/>
      <c r="JHV332" s="334"/>
      <c r="JHW332" s="389"/>
      <c r="JHX332" s="224"/>
      <c r="JHY332" s="224"/>
      <c r="JHZ332" s="335"/>
      <c r="JIA332" s="335"/>
      <c r="JIB332" s="224"/>
      <c r="JIC332" s="389"/>
      <c r="JID332" s="389"/>
      <c r="JIE332" s="333"/>
      <c r="JIF332" s="334"/>
      <c r="JIG332" s="389"/>
      <c r="JIH332" s="224"/>
      <c r="JII332" s="224"/>
      <c r="JIJ332" s="335"/>
      <c r="JIK332" s="335"/>
      <c r="JIL332" s="224"/>
      <c r="JIM332" s="389"/>
      <c r="JIN332" s="389"/>
      <c r="JIO332" s="333"/>
      <c r="JIP332" s="334"/>
      <c r="JIQ332" s="389"/>
      <c r="JIR332" s="224"/>
      <c r="JIS332" s="224"/>
      <c r="JIT332" s="335"/>
      <c r="JIU332" s="335"/>
      <c r="JIV332" s="224"/>
      <c r="JIW332" s="389"/>
      <c r="JIX332" s="389"/>
      <c r="JIY332" s="333"/>
      <c r="JIZ332" s="334"/>
      <c r="JJA332" s="389"/>
      <c r="JJB332" s="224"/>
      <c r="JJC332" s="224"/>
      <c r="JJD332" s="335"/>
      <c r="JJE332" s="335"/>
      <c r="JJF332" s="224"/>
      <c r="JJG332" s="389"/>
      <c r="JJH332" s="389"/>
      <c r="JJI332" s="333"/>
      <c r="JJJ332" s="334"/>
      <c r="JJK332" s="389"/>
      <c r="JJL332" s="224"/>
      <c r="JJM332" s="224"/>
      <c r="JJN332" s="335"/>
      <c r="JJO332" s="335"/>
      <c r="JJP332" s="224"/>
      <c r="JJQ332" s="389"/>
      <c r="JJR332" s="389"/>
      <c r="JJS332" s="333"/>
      <c r="JJT332" s="334"/>
      <c r="JJU332" s="389"/>
      <c r="JJV332" s="224"/>
      <c r="JJW332" s="224"/>
      <c r="JJX332" s="335"/>
      <c r="JJY332" s="335"/>
      <c r="JJZ332" s="224"/>
      <c r="JKA332" s="389"/>
      <c r="JKB332" s="389"/>
      <c r="JKC332" s="333"/>
      <c r="JKD332" s="334"/>
      <c r="JKE332" s="389"/>
      <c r="JKF332" s="224"/>
      <c r="JKG332" s="224"/>
      <c r="JKH332" s="335"/>
      <c r="JKI332" s="335"/>
      <c r="JKJ332" s="224"/>
      <c r="JKK332" s="389"/>
      <c r="JKL332" s="389"/>
      <c r="JKM332" s="333"/>
      <c r="JKN332" s="334"/>
      <c r="JKO332" s="389"/>
      <c r="JKP332" s="224"/>
      <c r="JKQ332" s="224"/>
      <c r="JKR332" s="335"/>
      <c r="JKS332" s="335"/>
      <c r="JKT332" s="224"/>
      <c r="JKU332" s="389"/>
      <c r="JKV332" s="389"/>
      <c r="JKW332" s="333"/>
      <c r="JKX332" s="334"/>
      <c r="JKY332" s="389"/>
      <c r="JKZ332" s="224"/>
      <c r="JLA332" s="224"/>
      <c r="JLB332" s="335"/>
      <c r="JLC332" s="335"/>
      <c r="JLD332" s="224"/>
      <c r="JLE332" s="389"/>
      <c r="JLF332" s="389"/>
      <c r="JLG332" s="333"/>
      <c r="JLH332" s="334"/>
      <c r="JLI332" s="389"/>
      <c r="JLJ332" s="224"/>
      <c r="JLK332" s="224"/>
      <c r="JLL332" s="335"/>
      <c r="JLM332" s="335"/>
      <c r="JLN332" s="224"/>
      <c r="JLO332" s="389"/>
      <c r="JLP332" s="389"/>
      <c r="JLQ332" s="333"/>
      <c r="JLR332" s="334"/>
      <c r="JLS332" s="389"/>
      <c r="JLT332" s="224"/>
      <c r="JLU332" s="224"/>
      <c r="JLV332" s="335"/>
      <c r="JLW332" s="335"/>
      <c r="JLX332" s="224"/>
      <c r="JLY332" s="389"/>
      <c r="JLZ332" s="389"/>
      <c r="JMA332" s="333"/>
      <c r="JMB332" s="334"/>
      <c r="JMC332" s="389"/>
      <c r="JMD332" s="224"/>
      <c r="JME332" s="224"/>
      <c r="JMF332" s="335"/>
      <c r="JMG332" s="335"/>
      <c r="JMH332" s="224"/>
      <c r="JMI332" s="389"/>
      <c r="JMJ332" s="389"/>
      <c r="JMK332" s="333"/>
      <c r="JML332" s="334"/>
      <c r="JMM332" s="389"/>
      <c r="JMN332" s="224"/>
      <c r="JMO332" s="224"/>
      <c r="JMP332" s="335"/>
      <c r="JMQ332" s="335"/>
      <c r="JMR332" s="224"/>
      <c r="JMS332" s="389"/>
      <c r="JMT332" s="389"/>
      <c r="JMU332" s="333"/>
      <c r="JMV332" s="334"/>
      <c r="JMW332" s="389"/>
      <c r="JMX332" s="224"/>
      <c r="JMY332" s="224"/>
      <c r="JMZ332" s="335"/>
      <c r="JNA332" s="335"/>
      <c r="JNB332" s="224"/>
      <c r="JNC332" s="389"/>
      <c r="JND332" s="389"/>
      <c r="JNE332" s="333"/>
      <c r="JNF332" s="334"/>
      <c r="JNG332" s="389"/>
      <c r="JNH332" s="224"/>
      <c r="JNI332" s="224"/>
      <c r="JNJ332" s="335"/>
      <c r="JNK332" s="335"/>
      <c r="JNL332" s="224"/>
      <c r="JNM332" s="389"/>
      <c r="JNN332" s="389"/>
      <c r="JNO332" s="333"/>
      <c r="JNP332" s="334"/>
      <c r="JNQ332" s="389"/>
      <c r="JNR332" s="224"/>
      <c r="JNS332" s="224"/>
      <c r="JNT332" s="335"/>
      <c r="JNU332" s="335"/>
      <c r="JNV332" s="224"/>
      <c r="JNW332" s="389"/>
      <c r="JNX332" s="389"/>
      <c r="JNY332" s="333"/>
      <c r="JNZ332" s="334"/>
      <c r="JOA332" s="389"/>
      <c r="JOB332" s="224"/>
      <c r="JOC332" s="224"/>
      <c r="JOD332" s="335"/>
      <c r="JOE332" s="335"/>
      <c r="JOF332" s="224"/>
      <c r="JOG332" s="389"/>
      <c r="JOH332" s="389"/>
      <c r="JOI332" s="333"/>
      <c r="JOJ332" s="334"/>
      <c r="JOK332" s="389"/>
      <c r="JOL332" s="224"/>
      <c r="JOM332" s="224"/>
      <c r="JON332" s="335"/>
      <c r="JOO332" s="335"/>
      <c r="JOP332" s="224"/>
      <c r="JOQ332" s="389"/>
      <c r="JOR332" s="389"/>
      <c r="JOS332" s="333"/>
      <c r="JOT332" s="334"/>
      <c r="JOU332" s="389"/>
      <c r="JOV332" s="224"/>
      <c r="JOW332" s="224"/>
      <c r="JOX332" s="335"/>
      <c r="JOY332" s="335"/>
      <c r="JOZ332" s="224"/>
      <c r="JPA332" s="389"/>
      <c r="JPB332" s="389"/>
      <c r="JPC332" s="333"/>
      <c r="JPD332" s="334"/>
      <c r="JPE332" s="389"/>
      <c r="JPF332" s="224"/>
      <c r="JPG332" s="224"/>
      <c r="JPH332" s="335"/>
      <c r="JPI332" s="335"/>
      <c r="JPJ332" s="224"/>
      <c r="JPK332" s="389"/>
      <c r="JPL332" s="389"/>
      <c r="JPM332" s="333"/>
      <c r="JPN332" s="334"/>
      <c r="JPO332" s="389"/>
      <c r="JPP332" s="224"/>
      <c r="JPQ332" s="224"/>
      <c r="JPR332" s="335"/>
      <c r="JPS332" s="335"/>
      <c r="JPT332" s="224"/>
      <c r="JPU332" s="389"/>
      <c r="JPV332" s="389"/>
      <c r="JPW332" s="333"/>
      <c r="JPX332" s="334"/>
      <c r="JPY332" s="389"/>
      <c r="JPZ332" s="224"/>
      <c r="JQA332" s="224"/>
      <c r="JQB332" s="335"/>
      <c r="JQC332" s="335"/>
      <c r="JQD332" s="224"/>
      <c r="JQE332" s="389"/>
      <c r="JQF332" s="389"/>
      <c r="JQG332" s="333"/>
      <c r="JQH332" s="334"/>
      <c r="JQI332" s="389"/>
      <c r="JQJ332" s="224"/>
      <c r="JQK332" s="224"/>
      <c r="JQL332" s="335"/>
      <c r="JQM332" s="335"/>
      <c r="JQN332" s="224"/>
      <c r="JQO332" s="389"/>
      <c r="JQP332" s="389"/>
      <c r="JQQ332" s="333"/>
      <c r="JQR332" s="334"/>
      <c r="JQS332" s="389"/>
      <c r="JQT332" s="224"/>
      <c r="JQU332" s="224"/>
      <c r="JQV332" s="335"/>
      <c r="JQW332" s="335"/>
      <c r="JQX332" s="224"/>
      <c r="JQY332" s="389"/>
      <c r="JQZ332" s="389"/>
      <c r="JRA332" s="333"/>
      <c r="JRB332" s="334"/>
      <c r="JRC332" s="389"/>
      <c r="JRD332" s="224"/>
      <c r="JRE332" s="224"/>
      <c r="JRF332" s="335"/>
      <c r="JRG332" s="335"/>
      <c r="JRH332" s="224"/>
      <c r="JRI332" s="389"/>
      <c r="JRJ332" s="389"/>
      <c r="JRK332" s="333"/>
      <c r="JRL332" s="334"/>
      <c r="JRM332" s="389"/>
      <c r="JRN332" s="224"/>
      <c r="JRO332" s="224"/>
      <c r="JRP332" s="335"/>
      <c r="JRQ332" s="335"/>
      <c r="JRR332" s="224"/>
      <c r="JRS332" s="389"/>
      <c r="JRT332" s="389"/>
      <c r="JRU332" s="333"/>
      <c r="JRV332" s="334"/>
      <c r="JRW332" s="389"/>
      <c r="JRX332" s="224"/>
      <c r="JRY332" s="224"/>
      <c r="JRZ332" s="335"/>
      <c r="JSA332" s="335"/>
      <c r="JSB332" s="224"/>
      <c r="JSC332" s="389"/>
      <c r="JSD332" s="389"/>
      <c r="JSE332" s="333"/>
      <c r="JSF332" s="334"/>
      <c r="JSG332" s="389"/>
      <c r="JSH332" s="224"/>
      <c r="JSI332" s="224"/>
      <c r="JSJ332" s="335"/>
      <c r="JSK332" s="335"/>
      <c r="JSL332" s="224"/>
      <c r="JSM332" s="389"/>
      <c r="JSN332" s="389"/>
      <c r="JSO332" s="333"/>
      <c r="JSP332" s="334"/>
      <c r="JSQ332" s="389"/>
      <c r="JSR332" s="224"/>
      <c r="JSS332" s="224"/>
      <c r="JST332" s="335"/>
      <c r="JSU332" s="335"/>
      <c r="JSV332" s="224"/>
      <c r="JSW332" s="389"/>
      <c r="JSX332" s="389"/>
      <c r="JSY332" s="333"/>
      <c r="JSZ332" s="334"/>
      <c r="JTA332" s="389"/>
      <c r="JTB332" s="224"/>
      <c r="JTC332" s="224"/>
      <c r="JTD332" s="335"/>
      <c r="JTE332" s="335"/>
      <c r="JTF332" s="224"/>
      <c r="JTG332" s="389"/>
      <c r="JTH332" s="389"/>
      <c r="JTI332" s="333"/>
      <c r="JTJ332" s="334"/>
      <c r="JTK332" s="389"/>
      <c r="JTL332" s="224"/>
      <c r="JTM332" s="224"/>
      <c r="JTN332" s="335"/>
      <c r="JTO332" s="335"/>
      <c r="JTP332" s="224"/>
      <c r="JTQ332" s="389"/>
      <c r="JTR332" s="389"/>
      <c r="JTS332" s="333"/>
      <c r="JTT332" s="334"/>
      <c r="JTU332" s="389"/>
      <c r="JTV332" s="224"/>
      <c r="JTW332" s="224"/>
      <c r="JTX332" s="335"/>
      <c r="JTY332" s="335"/>
      <c r="JTZ332" s="224"/>
      <c r="JUA332" s="389"/>
      <c r="JUB332" s="389"/>
      <c r="JUC332" s="333"/>
      <c r="JUD332" s="334"/>
      <c r="JUE332" s="389"/>
      <c r="JUF332" s="224"/>
      <c r="JUG332" s="224"/>
      <c r="JUH332" s="335"/>
      <c r="JUI332" s="335"/>
      <c r="JUJ332" s="224"/>
      <c r="JUK332" s="389"/>
      <c r="JUL332" s="389"/>
      <c r="JUM332" s="333"/>
      <c r="JUN332" s="334"/>
      <c r="JUO332" s="389"/>
      <c r="JUP332" s="224"/>
      <c r="JUQ332" s="224"/>
      <c r="JUR332" s="335"/>
      <c r="JUS332" s="335"/>
      <c r="JUT332" s="224"/>
      <c r="JUU332" s="389"/>
      <c r="JUV332" s="389"/>
      <c r="JUW332" s="333"/>
      <c r="JUX332" s="334"/>
      <c r="JUY332" s="389"/>
      <c r="JUZ332" s="224"/>
      <c r="JVA332" s="224"/>
      <c r="JVB332" s="335"/>
      <c r="JVC332" s="335"/>
      <c r="JVD332" s="224"/>
      <c r="JVE332" s="389"/>
      <c r="JVF332" s="389"/>
      <c r="JVG332" s="333"/>
      <c r="JVH332" s="334"/>
      <c r="JVI332" s="389"/>
      <c r="JVJ332" s="224"/>
      <c r="JVK332" s="224"/>
      <c r="JVL332" s="335"/>
      <c r="JVM332" s="335"/>
      <c r="JVN332" s="224"/>
      <c r="JVO332" s="389"/>
      <c r="JVP332" s="389"/>
      <c r="JVQ332" s="333"/>
      <c r="JVR332" s="334"/>
      <c r="JVS332" s="389"/>
      <c r="JVT332" s="224"/>
      <c r="JVU332" s="224"/>
      <c r="JVV332" s="335"/>
      <c r="JVW332" s="335"/>
      <c r="JVX332" s="224"/>
      <c r="JVY332" s="389"/>
      <c r="JVZ332" s="389"/>
      <c r="JWA332" s="333"/>
      <c r="JWB332" s="334"/>
      <c r="JWC332" s="389"/>
      <c r="JWD332" s="224"/>
      <c r="JWE332" s="224"/>
      <c r="JWF332" s="335"/>
      <c r="JWG332" s="335"/>
      <c r="JWH332" s="224"/>
      <c r="JWI332" s="389"/>
      <c r="JWJ332" s="389"/>
      <c r="JWK332" s="333"/>
      <c r="JWL332" s="334"/>
      <c r="JWM332" s="389"/>
      <c r="JWN332" s="224"/>
      <c r="JWO332" s="224"/>
      <c r="JWP332" s="335"/>
      <c r="JWQ332" s="335"/>
      <c r="JWR332" s="224"/>
      <c r="JWS332" s="389"/>
      <c r="JWT332" s="389"/>
      <c r="JWU332" s="333"/>
      <c r="JWV332" s="334"/>
      <c r="JWW332" s="389"/>
      <c r="JWX332" s="224"/>
      <c r="JWY332" s="224"/>
      <c r="JWZ332" s="335"/>
      <c r="JXA332" s="335"/>
      <c r="JXB332" s="224"/>
      <c r="JXC332" s="389"/>
      <c r="JXD332" s="389"/>
      <c r="JXE332" s="333"/>
      <c r="JXF332" s="334"/>
      <c r="JXG332" s="389"/>
      <c r="JXH332" s="224"/>
      <c r="JXI332" s="224"/>
      <c r="JXJ332" s="335"/>
      <c r="JXK332" s="335"/>
      <c r="JXL332" s="224"/>
      <c r="JXM332" s="389"/>
      <c r="JXN332" s="389"/>
      <c r="JXO332" s="333"/>
      <c r="JXP332" s="334"/>
      <c r="JXQ332" s="389"/>
      <c r="JXR332" s="224"/>
      <c r="JXS332" s="224"/>
      <c r="JXT332" s="335"/>
      <c r="JXU332" s="335"/>
      <c r="JXV332" s="224"/>
      <c r="JXW332" s="389"/>
      <c r="JXX332" s="389"/>
      <c r="JXY332" s="333"/>
      <c r="JXZ332" s="334"/>
      <c r="JYA332" s="389"/>
      <c r="JYB332" s="224"/>
      <c r="JYC332" s="224"/>
      <c r="JYD332" s="335"/>
      <c r="JYE332" s="335"/>
      <c r="JYF332" s="224"/>
      <c r="JYG332" s="389"/>
      <c r="JYH332" s="389"/>
      <c r="JYI332" s="333"/>
      <c r="JYJ332" s="334"/>
      <c r="JYK332" s="389"/>
      <c r="JYL332" s="224"/>
      <c r="JYM332" s="224"/>
      <c r="JYN332" s="335"/>
      <c r="JYO332" s="335"/>
      <c r="JYP332" s="224"/>
      <c r="JYQ332" s="389"/>
      <c r="JYR332" s="389"/>
      <c r="JYS332" s="333"/>
      <c r="JYT332" s="334"/>
      <c r="JYU332" s="389"/>
      <c r="JYV332" s="224"/>
      <c r="JYW332" s="224"/>
      <c r="JYX332" s="335"/>
      <c r="JYY332" s="335"/>
      <c r="JYZ332" s="224"/>
      <c r="JZA332" s="389"/>
      <c r="JZB332" s="389"/>
      <c r="JZC332" s="333"/>
      <c r="JZD332" s="334"/>
      <c r="JZE332" s="389"/>
      <c r="JZF332" s="224"/>
      <c r="JZG332" s="224"/>
      <c r="JZH332" s="335"/>
      <c r="JZI332" s="335"/>
      <c r="JZJ332" s="224"/>
      <c r="JZK332" s="389"/>
      <c r="JZL332" s="389"/>
      <c r="JZM332" s="333"/>
      <c r="JZN332" s="334"/>
      <c r="JZO332" s="389"/>
      <c r="JZP332" s="224"/>
      <c r="JZQ332" s="224"/>
      <c r="JZR332" s="335"/>
      <c r="JZS332" s="335"/>
      <c r="JZT332" s="224"/>
      <c r="JZU332" s="389"/>
      <c r="JZV332" s="389"/>
      <c r="JZW332" s="333"/>
      <c r="JZX332" s="334"/>
      <c r="JZY332" s="389"/>
      <c r="JZZ332" s="224"/>
      <c r="KAA332" s="224"/>
      <c r="KAB332" s="335"/>
      <c r="KAC332" s="335"/>
      <c r="KAD332" s="224"/>
      <c r="KAE332" s="389"/>
      <c r="KAF332" s="389"/>
      <c r="KAG332" s="333"/>
      <c r="KAH332" s="334"/>
      <c r="KAI332" s="389"/>
      <c r="KAJ332" s="224"/>
      <c r="KAK332" s="224"/>
      <c r="KAL332" s="335"/>
      <c r="KAM332" s="335"/>
      <c r="KAN332" s="224"/>
      <c r="KAO332" s="389"/>
      <c r="KAP332" s="389"/>
      <c r="KAQ332" s="333"/>
      <c r="KAR332" s="334"/>
      <c r="KAS332" s="389"/>
      <c r="KAT332" s="224"/>
      <c r="KAU332" s="224"/>
      <c r="KAV332" s="335"/>
      <c r="KAW332" s="335"/>
      <c r="KAX332" s="224"/>
      <c r="KAY332" s="389"/>
      <c r="KAZ332" s="389"/>
      <c r="KBA332" s="333"/>
      <c r="KBB332" s="334"/>
      <c r="KBC332" s="389"/>
      <c r="KBD332" s="224"/>
      <c r="KBE332" s="224"/>
      <c r="KBF332" s="335"/>
      <c r="KBG332" s="335"/>
      <c r="KBH332" s="224"/>
      <c r="KBI332" s="389"/>
      <c r="KBJ332" s="389"/>
      <c r="KBK332" s="333"/>
      <c r="KBL332" s="334"/>
      <c r="KBM332" s="389"/>
      <c r="KBN332" s="224"/>
      <c r="KBO332" s="224"/>
      <c r="KBP332" s="335"/>
      <c r="KBQ332" s="335"/>
      <c r="KBR332" s="224"/>
      <c r="KBS332" s="389"/>
      <c r="KBT332" s="389"/>
      <c r="KBU332" s="333"/>
      <c r="KBV332" s="334"/>
      <c r="KBW332" s="389"/>
      <c r="KBX332" s="224"/>
      <c r="KBY332" s="224"/>
      <c r="KBZ332" s="335"/>
      <c r="KCA332" s="335"/>
      <c r="KCB332" s="224"/>
      <c r="KCC332" s="389"/>
      <c r="KCD332" s="389"/>
      <c r="KCE332" s="333"/>
      <c r="KCF332" s="334"/>
      <c r="KCG332" s="389"/>
      <c r="KCH332" s="224"/>
      <c r="KCI332" s="224"/>
      <c r="KCJ332" s="335"/>
      <c r="KCK332" s="335"/>
      <c r="KCL332" s="224"/>
      <c r="KCM332" s="389"/>
      <c r="KCN332" s="389"/>
      <c r="KCO332" s="333"/>
      <c r="KCP332" s="334"/>
      <c r="KCQ332" s="389"/>
      <c r="KCR332" s="224"/>
      <c r="KCS332" s="224"/>
      <c r="KCT332" s="335"/>
      <c r="KCU332" s="335"/>
      <c r="KCV332" s="224"/>
      <c r="KCW332" s="389"/>
      <c r="KCX332" s="389"/>
      <c r="KCY332" s="333"/>
      <c r="KCZ332" s="334"/>
      <c r="KDA332" s="389"/>
      <c r="KDB332" s="224"/>
      <c r="KDC332" s="224"/>
      <c r="KDD332" s="335"/>
      <c r="KDE332" s="335"/>
      <c r="KDF332" s="224"/>
      <c r="KDG332" s="389"/>
      <c r="KDH332" s="389"/>
      <c r="KDI332" s="333"/>
      <c r="KDJ332" s="334"/>
      <c r="KDK332" s="389"/>
      <c r="KDL332" s="224"/>
      <c r="KDM332" s="224"/>
      <c r="KDN332" s="335"/>
      <c r="KDO332" s="335"/>
      <c r="KDP332" s="224"/>
      <c r="KDQ332" s="389"/>
      <c r="KDR332" s="389"/>
      <c r="KDS332" s="333"/>
      <c r="KDT332" s="334"/>
      <c r="KDU332" s="389"/>
      <c r="KDV332" s="224"/>
      <c r="KDW332" s="224"/>
      <c r="KDX332" s="335"/>
      <c r="KDY332" s="335"/>
      <c r="KDZ332" s="224"/>
      <c r="KEA332" s="389"/>
      <c r="KEB332" s="389"/>
      <c r="KEC332" s="333"/>
      <c r="KED332" s="334"/>
      <c r="KEE332" s="389"/>
      <c r="KEF332" s="224"/>
      <c r="KEG332" s="224"/>
      <c r="KEH332" s="335"/>
      <c r="KEI332" s="335"/>
      <c r="KEJ332" s="224"/>
      <c r="KEK332" s="389"/>
      <c r="KEL332" s="389"/>
      <c r="KEM332" s="333"/>
      <c r="KEN332" s="334"/>
      <c r="KEO332" s="389"/>
      <c r="KEP332" s="224"/>
      <c r="KEQ332" s="224"/>
      <c r="KER332" s="335"/>
      <c r="KES332" s="335"/>
      <c r="KET332" s="224"/>
      <c r="KEU332" s="389"/>
      <c r="KEV332" s="389"/>
      <c r="KEW332" s="333"/>
      <c r="KEX332" s="334"/>
      <c r="KEY332" s="389"/>
      <c r="KEZ332" s="224"/>
      <c r="KFA332" s="224"/>
      <c r="KFB332" s="335"/>
      <c r="KFC332" s="335"/>
      <c r="KFD332" s="224"/>
      <c r="KFE332" s="389"/>
      <c r="KFF332" s="389"/>
      <c r="KFG332" s="333"/>
      <c r="KFH332" s="334"/>
      <c r="KFI332" s="389"/>
      <c r="KFJ332" s="224"/>
      <c r="KFK332" s="224"/>
      <c r="KFL332" s="335"/>
      <c r="KFM332" s="335"/>
      <c r="KFN332" s="224"/>
      <c r="KFO332" s="389"/>
      <c r="KFP332" s="389"/>
      <c r="KFQ332" s="333"/>
      <c r="KFR332" s="334"/>
      <c r="KFS332" s="389"/>
      <c r="KFT332" s="224"/>
      <c r="KFU332" s="224"/>
      <c r="KFV332" s="335"/>
      <c r="KFW332" s="335"/>
      <c r="KFX332" s="224"/>
      <c r="KFY332" s="389"/>
      <c r="KFZ332" s="389"/>
      <c r="KGA332" s="333"/>
      <c r="KGB332" s="334"/>
      <c r="KGC332" s="389"/>
      <c r="KGD332" s="224"/>
      <c r="KGE332" s="224"/>
      <c r="KGF332" s="335"/>
      <c r="KGG332" s="335"/>
      <c r="KGH332" s="224"/>
      <c r="KGI332" s="389"/>
      <c r="KGJ332" s="389"/>
      <c r="KGK332" s="333"/>
      <c r="KGL332" s="334"/>
      <c r="KGM332" s="389"/>
      <c r="KGN332" s="224"/>
      <c r="KGO332" s="224"/>
      <c r="KGP332" s="335"/>
      <c r="KGQ332" s="335"/>
      <c r="KGR332" s="224"/>
      <c r="KGS332" s="389"/>
      <c r="KGT332" s="389"/>
      <c r="KGU332" s="333"/>
      <c r="KGV332" s="334"/>
      <c r="KGW332" s="389"/>
      <c r="KGX332" s="224"/>
      <c r="KGY332" s="224"/>
      <c r="KGZ332" s="335"/>
      <c r="KHA332" s="335"/>
      <c r="KHB332" s="224"/>
      <c r="KHC332" s="389"/>
      <c r="KHD332" s="389"/>
      <c r="KHE332" s="333"/>
      <c r="KHF332" s="334"/>
      <c r="KHG332" s="389"/>
      <c r="KHH332" s="224"/>
      <c r="KHI332" s="224"/>
      <c r="KHJ332" s="335"/>
      <c r="KHK332" s="335"/>
      <c r="KHL332" s="224"/>
      <c r="KHM332" s="389"/>
      <c r="KHN332" s="389"/>
      <c r="KHO332" s="333"/>
      <c r="KHP332" s="334"/>
      <c r="KHQ332" s="389"/>
      <c r="KHR332" s="224"/>
      <c r="KHS332" s="224"/>
      <c r="KHT332" s="335"/>
      <c r="KHU332" s="335"/>
      <c r="KHV332" s="224"/>
      <c r="KHW332" s="389"/>
      <c r="KHX332" s="389"/>
      <c r="KHY332" s="333"/>
      <c r="KHZ332" s="334"/>
      <c r="KIA332" s="389"/>
      <c r="KIB332" s="224"/>
      <c r="KIC332" s="224"/>
      <c r="KID332" s="335"/>
      <c r="KIE332" s="335"/>
      <c r="KIF332" s="224"/>
      <c r="KIG332" s="389"/>
      <c r="KIH332" s="389"/>
      <c r="KII332" s="333"/>
      <c r="KIJ332" s="334"/>
      <c r="KIK332" s="389"/>
      <c r="KIL332" s="224"/>
      <c r="KIM332" s="224"/>
      <c r="KIN332" s="335"/>
      <c r="KIO332" s="335"/>
      <c r="KIP332" s="224"/>
      <c r="KIQ332" s="389"/>
      <c r="KIR332" s="389"/>
      <c r="KIS332" s="333"/>
      <c r="KIT332" s="334"/>
      <c r="KIU332" s="389"/>
      <c r="KIV332" s="224"/>
      <c r="KIW332" s="224"/>
      <c r="KIX332" s="335"/>
      <c r="KIY332" s="335"/>
      <c r="KIZ332" s="224"/>
      <c r="KJA332" s="389"/>
      <c r="KJB332" s="389"/>
      <c r="KJC332" s="333"/>
      <c r="KJD332" s="334"/>
      <c r="KJE332" s="389"/>
      <c r="KJF332" s="224"/>
      <c r="KJG332" s="224"/>
      <c r="KJH332" s="335"/>
      <c r="KJI332" s="335"/>
      <c r="KJJ332" s="224"/>
      <c r="KJK332" s="389"/>
      <c r="KJL332" s="389"/>
      <c r="KJM332" s="333"/>
      <c r="KJN332" s="334"/>
      <c r="KJO332" s="389"/>
      <c r="KJP332" s="224"/>
      <c r="KJQ332" s="224"/>
      <c r="KJR332" s="335"/>
      <c r="KJS332" s="335"/>
      <c r="KJT332" s="224"/>
      <c r="KJU332" s="389"/>
      <c r="KJV332" s="389"/>
      <c r="KJW332" s="333"/>
      <c r="KJX332" s="334"/>
      <c r="KJY332" s="389"/>
      <c r="KJZ332" s="224"/>
      <c r="KKA332" s="224"/>
      <c r="KKB332" s="335"/>
      <c r="KKC332" s="335"/>
      <c r="KKD332" s="224"/>
      <c r="KKE332" s="389"/>
      <c r="KKF332" s="389"/>
      <c r="KKG332" s="333"/>
      <c r="KKH332" s="334"/>
      <c r="KKI332" s="389"/>
      <c r="KKJ332" s="224"/>
      <c r="KKK332" s="224"/>
      <c r="KKL332" s="335"/>
      <c r="KKM332" s="335"/>
      <c r="KKN332" s="224"/>
      <c r="KKO332" s="389"/>
      <c r="KKP332" s="389"/>
      <c r="KKQ332" s="333"/>
      <c r="KKR332" s="334"/>
      <c r="KKS332" s="389"/>
      <c r="KKT332" s="224"/>
      <c r="KKU332" s="224"/>
      <c r="KKV332" s="335"/>
      <c r="KKW332" s="335"/>
      <c r="KKX332" s="224"/>
      <c r="KKY332" s="389"/>
      <c r="KKZ332" s="389"/>
      <c r="KLA332" s="333"/>
      <c r="KLB332" s="334"/>
      <c r="KLC332" s="389"/>
      <c r="KLD332" s="224"/>
      <c r="KLE332" s="224"/>
      <c r="KLF332" s="335"/>
      <c r="KLG332" s="335"/>
      <c r="KLH332" s="224"/>
      <c r="KLI332" s="389"/>
      <c r="KLJ332" s="389"/>
      <c r="KLK332" s="333"/>
      <c r="KLL332" s="334"/>
      <c r="KLM332" s="389"/>
      <c r="KLN332" s="224"/>
      <c r="KLO332" s="224"/>
      <c r="KLP332" s="335"/>
      <c r="KLQ332" s="335"/>
      <c r="KLR332" s="224"/>
      <c r="KLS332" s="389"/>
      <c r="KLT332" s="389"/>
      <c r="KLU332" s="333"/>
      <c r="KLV332" s="334"/>
      <c r="KLW332" s="389"/>
      <c r="KLX332" s="224"/>
      <c r="KLY332" s="224"/>
      <c r="KLZ332" s="335"/>
      <c r="KMA332" s="335"/>
      <c r="KMB332" s="224"/>
      <c r="KMC332" s="389"/>
      <c r="KMD332" s="389"/>
      <c r="KME332" s="333"/>
      <c r="KMF332" s="334"/>
      <c r="KMG332" s="389"/>
      <c r="KMH332" s="224"/>
      <c r="KMI332" s="224"/>
      <c r="KMJ332" s="335"/>
      <c r="KMK332" s="335"/>
      <c r="KML332" s="224"/>
      <c r="KMM332" s="389"/>
      <c r="KMN332" s="389"/>
      <c r="KMO332" s="333"/>
      <c r="KMP332" s="334"/>
      <c r="KMQ332" s="389"/>
      <c r="KMR332" s="224"/>
      <c r="KMS332" s="224"/>
      <c r="KMT332" s="335"/>
      <c r="KMU332" s="335"/>
      <c r="KMV332" s="224"/>
      <c r="KMW332" s="389"/>
      <c r="KMX332" s="389"/>
      <c r="KMY332" s="333"/>
      <c r="KMZ332" s="334"/>
      <c r="KNA332" s="389"/>
      <c r="KNB332" s="224"/>
      <c r="KNC332" s="224"/>
      <c r="KND332" s="335"/>
      <c r="KNE332" s="335"/>
      <c r="KNF332" s="224"/>
      <c r="KNG332" s="389"/>
      <c r="KNH332" s="389"/>
      <c r="KNI332" s="333"/>
      <c r="KNJ332" s="334"/>
      <c r="KNK332" s="389"/>
      <c r="KNL332" s="224"/>
      <c r="KNM332" s="224"/>
      <c r="KNN332" s="335"/>
      <c r="KNO332" s="335"/>
      <c r="KNP332" s="224"/>
      <c r="KNQ332" s="389"/>
      <c r="KNR332" s="389"/>
      <c r="KNS332" s="333"/>
      <c r="KNT332" s="334"/>
      <c r="KNU332" s="389"/>
      <c r="KNV332" s="224"/>
      <c r="KNW332" s="224"/>
      <c r="KNX332" s="335"/>
      <c r="KNY332" s="335"/>
      <c r="KNZ332" s="224"/>
      <c r="KOA332" s="389"/>
      <c r="KOB332" s="389"/>
      <c r="KOC332" s="333"/>
      <c r="KOD332" s="334"/>
      <c r="KOE332" s="389"/>
      <c r="KOF332" s="224"/>
      <c r="KOG332" s="224"/>
      <c r="KOH332" s="335"/>
      <c r="KOI332" s="335"/>
      <c r="KOJ332" s="224"/>
      <c r="KOK332" s="389"/>
      <c r="KOL332" s="389"/>
      <c r="KOM332" s="333"/>
      <c r="KON332" s="334"/>
      <c r="KOO332" s="389"/>
      <c r="KOP332" s="224"/>
      <c r="KOQ332" s="224"/>
      <c r="KOR332" s="335"/>
      <c r="KOS332" s="335"/>
      <c r="KOT332" s="224"/>
      <c r="KOU332" s="389"/>
      <c r="KOV332" s="389"/>
      <c r="KOW332" s="333"/>
      <c r="KOX332" s="334"/>
      <c r="KOY332" s="389"/>
      <c r="KOZ332" s="224"/>
      <c r="KPA332" s="224"/>
      <c r="KPB332" s="335"/>
      <c r="KPC332" s="335"/>
      <c r="KPD332" s="224"/>
      <c r="KPE332" s="389"/>
      <c r="KPF332" s="389"/>
      <c r="KPG332" s="333"/>
      <c r="KPH332" s="334"/>
      <c r="KPI332" s="389"/>
      <c r="KPJ332" s="224"/>
      <c r="KPK332" s="224"/>
      <c r="KPL332" s="335"/>
      <c r="KPM332" s="335"/>
      <c r="KPN332" s="224"/>
      <c r="KPO332" s="389"/>
      <c r="KPP332" s="389"/>
      <c r="KPQ332" s="333"/>
      <c r="KPR332" s="334"/>
      <c r="KPS332" s="389"/>
      <c r="KPT332" s="224"/>
      <c r="KPU332" s="224"/>
      <c r="KPV332" s="335"/>
      <c r="KPW332" s="335"/>
      <c r="KPX332" s="224"/>
      <c r="KPY332" s="389"/>
      <c r="KPZ332" s="389"/>
      <c r="KQA332" s="333"/>
      <c r="KQB332" s="334"/>
      <c r="KQC332" s="389"/>
      <c r="KQD332" s="224"/>
      <c r="KQE332" s="224"/>
      <c r="KQF332" s="335"/>
      <c r="KQG332" s="335"/>
      <c r="KQH332" s="224"/>
      <c r="KQI332" s="389"/>
      <c r="KQJ332" s="389"/>
      <c r="KQK332" s="333"/>
      <c r="KQL332" s="334"/>
      <c r="KQM332" s="389"/>
      <c r="KQN332" s="224"/>
      <c r="KQO332" s="224"/>
      <c r="KQP332" s="335"/>
      <c r="KQQ332" s="335"/>
      <c r="KQR332" s="224"/>
      <c r="KQS332" s="389"/>
      <c r="KQT332" s="389"/>
      <c r="KQU332" s="333"/>
      <c r="KQV332" s="334"/>
      <c r="KQW332" s="389"/>
      <c r="KQX332" s="224"/>
      <c r="KQY332" s="224"/>
      <c r="KQZ332" s="335"/>
      <c r="KRA332" s="335"/>
      <c r="KRB332" s="224"/>
      <c r="KRC332" s="389"/>
      <c r="KRD332" s="389"/>
      <c r="KRE332" s="333"/>
      <c r="KRF332" s="334"/>
      <c r="KRG332" s="389"/>
      <c r="KRH332" s="224"/>
      <c r="KRI332" s="224"/>
      <c r="KRJ332" s="335"/>
      <c r="KRK332" s="335"/>
      <c r="KRL332" s="224"/>
      <c r="KRM332" s="389"/>
      <c r="KRN332" s="389"/>
      <c r="KRO332" s="333"/>
      <c r="KRP332" s="334"/>
      <c r="KRQ332" s="389"/>
      <c r="KRR332" s="224"/>
      <c r="KRS332" s="224"/>
      <c r="KRT332" s="335"/>
      <c r="KRU332" s="335"/>
      <c r="KRV332" s="224"/>
      <c r="KRW332" s="389"/>
      <c r="KRX332" s="389"/>
      <c r="KRY332" s="333"/>
      <c r="KRZ332" s="334"/>
      <c r="KSA332" s="389"/>
      <c r="KSB332" s="224"/>
      <c r="KSC332" s="224"/>
      <c r="KSD332" s="335"/>
      <c r="KSE332" s="335"/>
      <c r="KSF332" s="224"/>
      <c r="KSG332" s="389"/>
      <c r="KSH332" s="389"/>
      <c r="KSI332" s="333"/>
      <c r="KSJ332" s="334"/>
      <c r="KSK332" s="389"/>
      <c r="KSL332" s="224"/>
      <c r="KSM332" s="224"/>
      <c r="KSN332" s="335"/>
      <c r="KSO332" s="335"/>
      <c r="KSP332" s="224"/>
      <c r="KSQ332" s="389"/>
      <c r="KSR332" s="389"/>
      <c r="KSS332" s="333"/>
      <c r="KST332" s="334"/>
      <c r="KSU332" s="389"/>
      <c r="KSV332" s="224"/>
      <c r="KSW332" s="224"/>
      <c r="KSX332" s="335"/>
      <c r="KSY332" s="335"/>
      <c r="KSZ332" s="224"/>
      <c r="KTA332" s="389"/>
      <c r="KTB332" s="389"/>
      <c r="KTC332" s="333"/>
      <c r="KTD332" s="334"/>
      <c r="KTE332" s="389"/>
      <c r="KTF332" s="224"/>
      <c r="KTG332" s="224"/>
      <c r="KTH332" s="335"/>
      <c r="KTI332" s="335"/>
      <c r="KTJ332" s="224"/>
      <c r="KTK332" s="389"/>
      <c r="KTL332" s="389"/>
      <c r="KTM332" s="333"/>
      <c r="KTN332" s="334"/>
      <c r="KTO332" s="389"/>
      <c r="KTP332" s="224"/>
      <c r="KTQ332" s="224"/>
      <c r="KTR332" s="335"/>
      <c r="KTS332" s="335"/>
      <c r="KTT332" s="224"/>
      <c r="KTU332" s="389"/>
      <c r="KTV332" s="389"/>
      <c r="KTW332" s="333"/>
      <c r="KTX332" s="334"/>
      <c r="KTY332" s="389"/>
      <c r="KTZ332" s="224"/>
      <c r="KUA332" s="224"/>
      <c r="KUB332" s="335"/>
      <c r="KUC332" s="335"/>
      <c r="KUD332" s="224"/>
      <c r="KUE332" s="389"/>
      <c r="KUF332" s="389"/>
      <c r="KUG332" s="333"/>
      <c r="KUH332" s="334"/>
      <c r="KUI332" s="389"/>
      <c r="KUJ332" s="224"/>
      <c r="KUK332" s="224"/>
      <c r="KUL332" s="335"/>
      <c r="KUM332" s="335"/>
      <c r="KUN332" s="224"/>
      <c r="KUO332" s="389"/>
      <c r="KUP332" s="389"/>
      <c r="KUQ332" s="333"/>
      <c r="KUR332" s="334"/>
      <c r="KUS332" s="389"/>
      <c r="KUT332" s="224"/>
      <c r="KUU332" s="224"/>
      <c r="KUV332" s="335"/>
      <c r="KUW332" s="335"/>
      <c r="KUX332" s="224"/>
      <c r="KUY332" s="389"/>
      <c r="KUZ332" s="389"/>
      <c r="KVA332" s="333"/>
      <c r="KVB332" s="334"/>
      <c r="KVC332" s="389"/>
      <c r="KVD332" s="224"/>
      <c r="KVE332" s="224"/>
      <c r="KVF332" s="335"/>
      <c r="KVG332" s="335"/>
      <c r="KVH332" s="224"/>
      <c r="KVI332" s="389"/>
      <c r="KVJ332" s="389"/>
      <c r="KVK332" s="333"/>
      <c r="KVL332" s="334"/>
      <c r="KVM332" s="389"/>
      <c r="KVN332" s="224"/>
      <c r="KVO332" s="224"/>
      <c r="KVP332" s="335"/>
      <c r="KVQ332" s="335"/>
      <c r="KVR332" s="224"/>
      <c r="KVS332" s="389"/>
      <c r="KVT332" s="389"/>
      <c r="KVU332" s="333"/>
      <c r="KVV332" s="334"/>
      <c r="KVW332" s="389"/>
      <c r="KVX332" s="224"/>
      <c r="KVY332" s="224"/>
      <c r="KVZ332" s="335"/>
      <c r="KWA332" s="335"/>
      <c r="KWB332" s="224"/>
      <c r="KWC332" s="389"/>
      <c r="KWD332" s="389"/>
      <c r="KWE332" s="333"/>
      <c r="KWF332" s="334"/>
      <c r="KWG332" s="389"/>
      <c r="KWH332" s="224"/>
      <c r="KWI332" s="224"/>
      <c r="KWJ332" s="335"/>
      <c r="KWK332" s="335"/>
      <c r="KWL332" s="224"/>
      <c r="KWM332" s="389"/>
      <c r="KWN332" s="389"/>
      <c r="KWO332" s="333"/>
      <c r="KWP332" s="334"/>
      <c r="KWQ332" s="389"/>
      <c r="KWR332" s="224"/>
      <c r="KWS332" s="224"/>
      <c r="KWT332" s="335"/>
      <c r="KWU332" s="335"/>
      <c r="KWV332" s="224"/>
      <c r="KWW332" s="389"/>
      <c r="KWX332" s="389"/>
      <c r="KWY332" s="333"/>
      <c r="KWZ332" s="334"/>
      <c r="KXA332" s="389"/>
      <c r="KXB332" s="224"/>
      <c r="KXC332" s="224"/>
      <c r="KXD332" s="335"/>
      <c r="KXE332" s="335"/>
      <c r="KXF332" s="224"/>
      <c r="KXG332" s="389"/>
      <c r="KXH332" s="389"/>
      <c r="KXI332" s="333"/>
      <c r="KXJ332" s="334"/>
      <c r="KXK332" s="389"/>
      <c r="KXL332" s="224"/>
      <c r="KXM332" s="224"/>
      <c r="KXN332" s="335"/>
      <c r="KXO332" s="335"/>
      <c r="KXP332" s="224"/>
      <c r="KXQ332" s="389"/>
      <c r="KXR332" s="389"/>
      <c r="KXS332" s="333"/>
      <c r="KXT332" s="334"/>
      <c r="KXU332" s="389"/>
      <c r="KXV332" s="224"/>
      <c r="KXW332" s="224"/>
      <c r="KXX332" s="335"/>
      <c r="KXY332" s="335"/>
      <c r="KXZ332" s="224"/>
      <c r="KYA332" s="389"/>
      <c r="KYB332" s="389"/>
      <c r="KYC332" s="333"/>
      <c r="KYD332" s="334"/>
      <c r="KYE332" s="389"/>
      <c r="KYF332" s="224"/>
      <c r="KYG332" s="224"/>
      <c r="KYH332" s="335"/>
      <c r="KYI332" s="335"/>
      <c r="KYJ332" s="224"/>
      <c r="KYK332" s="389"/>
      <c r="KYL332" s="389"/>
      <c r="KYM332" s="333"/>
      <c r="KYN332" s="334"/>
      <c r="KYO332" s="389"/>
      <c r="KYP332" s="224"/>
      <c r="KYQ332" s="224"/>
      <c r="KYR332" s="335"/>
      <c r="KYS332" s="335"/>
      <c r="KYT332" s="224"/>
      <c r="KYU332" s="389"/>
      <c r="KYV332" s="389"/>
      <c r="KYW332" s="333"/>
      <c r="KYX332" s="334"/>
      <c r="KYY332" s="389"/>
      <c r="KYZ332" s="224"/>
      <c r="KZA332" s="224"/>
      <c r="KZB332" s="335"/>
      <c r="KZC332" s="335"/>
      <c r="KZD332" s="224"/>
      <c r="KZE332" s="389"/>
      <c r="KZF332" s="389"/>
      <c r="KZG332" s="333"/>
      <c r="KZH332" s="334"/>
      <c r="KZI332" s="389"/>
      <c r="KZJ332" s="224"/>
      <c r="KZK332" s="224"/>
      <c r="KZL332" s="335"/>
      <c r="KZM332" s="335"/>
      <c r="KZN332" s="224"/>
      <c r="KZO332" s="389"/>
      <c r="KZP332" s="389"/>
      <c r="KZQ332" s="333"/>
      <c r="KZR332" s="334"/>
      <c r="KZS332" s="389"/>
      <c r="KZT332" s="224"/>
      <c r="KZU332" s="224"/>
      <c r="KZV332" s="335"/>
      <c r="KZW332" s="335"/>
      <c r="KZX332" s="224"/>
      <c r="KZY332" s="389"/>
      <c r="KZZ332" s="389"/>
      <c r="LAA332" s="333"/>
      <c r="LAB332" s="334"/>
      <c r="LAC332" s="389"/>
      <c r="LAD332" s="224"/>
      <c r="LAE332" s="224"/>
      <c r="LAF332" s="335"/>
      <c r="LAG332" s="335"/>
      <c r="LAH332" s="224"/>
      <c r="LAI332" s="389"/>
      <c r="LAJ332" s="389"/>
      <c r="LAK332" s="333"/>
      <c r="LAL332" s="334"/>
      <c r="LAM332" s="389"/>
      <c r="LAN332" s="224"/>
      <c r="LAO332" s="224"/>
      <c r="LAP332" s="335"/>
      <c r="LAQ332" s="335"/>
      <c r="LAR332" s="224"/>
      <c r="LAS332" s="389"/>
      <c r="LAT332" s="389"/>
      <c r="LAU332" s="333"/>
      <c r="LAV332" s="334"/>
      <c r="LAW332" s="389"/>
      <c r="LAX332" s="224"/>
      <c r="LAY332" s="224"/>
      <c r="LAZ332" s="335"/>
      <c r="LBA332" s="335"/>
      <c r="LBB332" s="224"/>
      <c r="LBC332" s="389"/>
      <c r="LBD332" s="389"/>
      <c r="LBE332" s="333"/>
      <c r="LBF332" s="334"/>
      <c r="LBG332" s="389"/>
      <c r="LBH332" s="224"/>
      <c r="LBI332" s="224"/>
      <c r="LBJ332" s="335"/>
      <c r="LBK332" s="335"/>
      <c r="LBL332" s="224"/>
      <c r="LBM332" s="389"/>
      <c r="LBN332" s="389"/>
      <c r="LBO332" s="333"/>
      <c r="LBP332" s="334"/>
      <c r="LBQ332" s="389"/>
      <c r="LBR332" s="224"/>
      <c r="LBS332" s="224"/>
      <c r="LBT332" s="335"/>
      <c r="LBU332" s="335"/>
      <c r="LBV332" s="224"/>
      <c r="LBW332" s="389"/>
      <c r="LBX332" s="389"/>
      <c r="LBY332" s="333"/>
      <c r="LBZ332" s="334"/>
      <c r="LCA332" s="389"/>
      <c r="LCB332" s="224"/>
      <c r="LCC332" s="224"/>
      <c r="LCD332" s="335"/>
      <c r="LCE332" s="335"/>
      <c r="LCF332" s="224"/>
      <c r="LCG332" s="389"/>
      <c r="LCH332" s="389"/>
      <c r="LCI332" s="333"/>
      <c r="LCJ332" s="334"/>
      <c r="LCK332" s="389"/>
      <c r="LCL332" s="224"/>
      <c r="LCM332" s="224"/>
      <c r="LCN332" s="335"/>
      <c r="LCO332" s="335"/>
      <c r="LCP332" s="224"/>
      <c r="LCQ332" s="389"/>
      <c r="LCR332" s="389"/>
      <c r="LCS332" s="333"/>
      <c r="LCT332" s="334"/>
      <c r="LCU332" s="389"/>
      <c r="LCV332" s="224"/>
      <c r="LCW332" s="224"/>
      <c r="LCX332" s="335"/>
      <c r="LCY332" s="335"/>
      <c r="LCZ332" s="224"/>
      <c r="LDA332" s="389"/>
      <c r="LDB332" s="389"/>
      <c r="LDC332" s="333"/>
      <c r="LDD332" s="334"/>
      <c r="LDE332" s="389"/>
      <c r="LDF332" s="224"/>
      <c r="LDG332" s="224"/>
      <c r="LDH332" s="335"/>
      <c r="LDI332" s="335"/>
      <c r="LDJ332" s="224"/>
      <c r="LDK332" s="389"/>
      <c r="LDL332" s="389"/>
      <c r="LDM332" s="333"/>
      <c r="LDN332" s="334"/>
      <c r="LDO332" s="389"/>
      <c r="LDP332" s="224"/>
      <c r="LDQ332" s="224"/>
      <c r="LDR332" s="335"/>
      <c r="LDS332" s="335"/>
      <c r="LDT332" s="224"/>
      <c r="LDU332" s="389"/>
      <c r="LDV332" s="389"/>
      <c r="LDW332" s="333"/>
      <c r="LDX332" s="334"/>
      <c r="LDY332" s="389"/>
      <c r="LDZ332" s="224"/>
      <c r="LEA332" s="224"/>
      <c r="LEB332" s="335"/>
      <c r="LEC332" s="335"/>
      <c r="LED332" s="224"/>
      <c r="LEE332" s="389"/>
      <c r="LEF332" s="389"/>
      <c r="LEG332" s="333"/>
      <c r="LEH332" s="334"/>
      <c r="LEI332" s="389"/>
      <c r="LEJ332" s="224"/>
      <c r="LEK332" s="224"/>
      <c r="LEL332" s="335"/>
      <c r="LEM332" s="335"/>
      <c r="LEN332" s="224"/>
      <c r="LEO332" s="389"/>
      <c r="LEP332" s="389"/>
      <c r="LEQ332" s="333"/>
      <c r="LER332" s="334"/>
      <c r="LES332" s="389"/>
      <c r="LET332" s="224"/>
      <c r="LEU332" s="224"/>
      <c r="LEV332" s="335"/>
      <c r="LEW332" s="335"/>
      <c r="LEX332" s="224"/>
      <c r="LEY332" s="389"/>
      <c r="LEZ332" s="389"/>
      <c r="LFA332" s="333"/>
      <c r="LFB332" s="334"/>
      <c r="LFC332" s="389"/>
      <c r="LFD332" s="224"/>
      <c r="LFE332" s="224"/>
      <c r="LFF332" s="335"/>
      <c r="LFG332" s="335"/>
      <c r="LFH332" s="224"/>
      <c r="LFI332" s="389"/>
      <c r="LFJ332" s="389"/>
      <c r="LFK332" s="333"/>
      <c r="LFL332" s="334"/>
      <c r="LFM332" s="389"/>
      <c r="LFN332" s="224"/>
      <c r="LFO332" s="224"/>
      <c r="LFP332" s="335"/>
      <c r="LFQ332" s="335"/>
      <c r="LFR332" s="224"/>
      <c r="LFS332" s="389"/>
      <c r="LFT332" s="389"/>
      <c r="LFU332" s="333"/>
      <c r="LFV332" s="334"/>
      <c r="LFW332" s="389"/>
      <c r="LFX332" s="224"/>
      <c r="LFY332" s="224"/>
      <c r="LFZ332" s="335"/>
      <c r="LGA332" s="335"/>
      <c r="LGB332" s="224"/>
      <c r="LGC332" s="389"/>
      <c r="LGD332" s="389"/>
      <c r="LGE332" s="333"/>
      <c r="LGF332" s="334"/>
      <c r="LGG332" s="389"/>
      <c r="LGH332" s="224"/>
      <c r="LGI332" s="224"/>
      <c r="LGJ332" s="335"/>
      <c r="LGK332" s="335"/>
      <c r="LGL332" s="224"/>
      <c r="LGM332" s="389"/>
      <c r="LGN332" s="389"/>
      <c r="LGO332" s="333"/>
      <c r="LGP332" s="334"/>
      <c r="LGQ332" s="389"/>
      <c r="LGR332" s="224"/>
      <c r="LGS332" s="224"/>
      <c r="LGT332" s="335"/>
      <c r="LGU332" s="335"/>
      <c r="LGV332" s="224"/>
      <c r="LGW332" s="389"/>
      <c r="LGX332" s="389"/>
      <c r="LGY332" s="333"/>
      <c r="LGZ332" s="334"/>
      <c r="LHA332" s="389"/>
      <c r="LHB332" s="224"/>
      <c r="LHC332" s="224"/>
      <c r="LHD332" s="335"/>
      <c r="LHE332" s="335"/>
      <c r="LHF332" s="224"/>
      <c r="LHG332" s="389"/>
      <c r="LHH332" s="389"/>
      <c r="LHI332" s="333"/>
      <c r="LHJ332" s="334"/>
      <c r="LHK332" s="389"/>
      <c r="LHL332" s="224"/>
      <c r="LHM332" s="224"/>
      <c r="LHN332" s="335"/>
      <c r="LHO332" s="335"/>
      <c r="LHP332" s="224"/>
      <c r="LHQ332" s="389"/>
      <c r="LHR332" s="389"/>
      <c r="LHS332" s="333"/>
      <c r="LHT332" s="334"/>
      <c r="LHU332" s="389"/>
      <c r="LHV332" s="224"/>
      <c r="LHW332" s="224"/>
      <c r="LHX332" s="335"/>
      <c r="LHY332" s="335"/>
      <c r="LHZ332" s="224"/>
      <c r="LIA332" s="389"/>
      <c r="LIB332" s="389"/>
      <c r="LIC332" s="333"/>
      <c r="LID332" s="334"/>
      <c r="LIE332" s="389"/>
      <c r="LIF332" s="224"/>
      <c r="LIG332" s="224"/>
      <c r="LIH332" s="335"/>
      <c r="LII332" s="335"/>
      <c r="LIJ332" s="224"/>
      <c r="LIK332" s="389"/>
      <c r="LIL332" s="389"/>
      <c r="LIM332" s="333"/>
      <c r="LIN332" s="334"/>
      <c r="LIO332" s="389"/>
      <c r="LIP332" s="224"/>
      <c r="LIQ332" s="224"/>
      <c r="LIR332" s="335"/>
      <c r="LIS332" s="335"/>
      <c r="LIT332" s="224"/>
      <c r="LIU332" s="389"/>
      <c r="LIV332" s="389"/>
      <c r="LIW332" s="333"/>
      <c r="LIX332" s="334"/>
      <c r="LIY332" s="389"/>
      <c r="LIZ332" s="224"/>
      <c r="LJA332" s="224"/>
      <c r="LJB332" s="335"/>
      <c r="LJC332" s="335"/>
      <c r="LJD332" s="224"/>
      <c r="LJE332" s="389"/>
      <c r="LJF332" s="389"/>
      <c r="LJG332" s="333"/>
      <c r="LJH332" s="334"/>
      <c r="LJI332" s="389"/>
      <c r="LJJ332" s="224"/>
      <c r="LJK332" s="224"/>
      <c r="LJL332" s="335"/>
      <c r="LJM332" s="335"/>
      <c r="LJN332" s="224"/>
      <c r="LJO332" s="389"/>
      <c r="LJP332" s="389"/>
      <c r="LJQ332" s="333"/>
      <c r="LJR332" s="334"/>
      <c r="LJS332" s="389"/>
      <c r="LJT332" s="224"/>
      <c r="LJU332" s="224"/>
      <c r="LJV332" s="335"/>
      <c r="LJW332" s="335"/>
      <c r="LJX332" s="224"/>
      <c r="LJY332" s="389"/>
      <c r="LJZ332" s="389"/>
      <c r="LKA332" s="333"/>
      <c r="LKB332" s="334"/>
      <c r="LKC332" s="389"/>
      <c r="LKD332" s="224"/>
      <c r="LKE332" s="224"/>
      <c r="LKF332" s="335"/>
      <c r="LKG332" s="335"/>
      <c r="LKH332" s="224"/>
      <c r="LKI332" s="389"/>
      <c r="LKJ332" s="389"/>
      <c r="LKK332" s="333"/>
      <c r="LKL332" s="334"/>
      <c r="LKM332" s="389"/>
      <c r="LKN332" s="224"/>
      <c r="LKO332" s="224"/>
      <c r="LKP332" s="335"/>
      <c r="LKQ332" s="335"/>
      <c r="LKR332" s="224"/>
      <c r="LKS332" s="389"/>
      <c r="LKT332" s="389"/>
      <c r="LKU332" s="333"/>
      <c r="LKV332" s="334"/>
      <c r="LKW332" s="389"/>
      <c r="LKX332" s="224"/>
      <c r="LKY332" s="224"/>
      <c r="LKZ332" s="335"/>
      <c r="LLA332" s="335"/>
      <c r="LLB332" s="224"/>
      <c r="LLC332" s="389"/>
      <c r="LLD332" s="389"/>
      <c r="LLE332" s="333"/>
      <c r="LLF332" s="334"/>
      <c r="LLG332" s="389"/>
      <c r="LLH332" s="224"/>
      <c r="LLI332" s="224"/>
      <c r="LLJ332" s="335"/>
      <c r="LLK332" s="335"/>
      <c r="LLL332" s="224"/>
      <c r="LLM332" s="389"/>
      <c r="LLN332" s="389"/>
      <c r="LLO332" s="333"/>
      <c r="LLP332" s="334"/>
      <c r="LLQ332" s="389"/>
      <c r="LLR332" s="224"/>
      <c r="LLS332" s="224"/>
      <c r="LLT332" s="335"/>
      <c r="LLU332" s="335"/>
      <c r="LLV332" s="224"/>
      <c r="LLW332" s="389"/>
      <c r="LLX332" s="389"/>
      <c r="LLY332" s="333"/>
      <c r="LLZ332" s="334"/>
      <c r="LMA332" s="389"/>
      <c r="LMB332" s="224"/>
      <c r="LMC332" s="224"/>
      <c r="LMD332" s="335"/>
      <c r="LME332" s="335"/>
      <c r="LMF332" s="224"/>
      <c r="LMG332" s="389"/>
      <c r="LMH332" s="389"/>
      <c r="LMI332" s="333"/>
      <c r="LMJ332" s="334"/>
      <c r="LMK332" s="389"/>
      <c r="LML332" s="224"/>
      <c r="LMM332" s="224"/>
      <c r="LMN332" s="335"/>
      <c r="LMO332" s="335"/>
      <c r="LMP332" s="224"/>
      <c r="LMQ332" s="389"/>
      <c r="LMR332" s="389"/>
      <c r="LMS332" s="333"/>
      <c r="LMT332" s="334"/>
      <c r="LMU332" s="389"/>
      <c r="LMV332" s="224"/>
      <c r="LMW332" s="224"/>
      <c r="LMX332" s="335"/>
      <c r="LMY332" s="335"/>
      <c r="LMZ332" s="224"/>
      <c r="LNA332" s="389"/>
      <c r="LNB332" s="389"/>
      <c r="LNC332" s="333"/>
      <c r="LND332" s="334"/>
      <c r="LNE332" s="389"/>
      <c r="LNF332" s="224"/>
      <c r="LNG332" s="224"/>
      <c r="LNH332" s="335"/>
      <c r="LNI332" s="335"/>
      <c r="LNJ332" s="224"/>
      <c r="LNK332" s="389"/>
      <c r="LNL332" s="389"/>
      <c r="LNM332" s="333"/>
      <c r="LNN332" s="334"/>
      <c r="LNO332" s="389"/>
      <c r="LNP332" s="224"/>
      <c r="LNQ332" s="224"/>
      <c r="LNR332" s="335"/>
      <c r="LNS332" s="335"/>
      <c r="LNT332" s="224"/>
      <c r="LNU332" s="389"/>
      <c r="LNV332" s="389"/>
      <c r="LNW332" s="333"/>
      <c r="LNX332" s="334"/>
      <c r="LNY332" s="389"/>
      <c r="LNZ332" s="224"/>
      <c r="LOA332" s="224"/>
      <c r="LOB332" s="335"/>
      <c r="LOC332" s="335"/>
      <c r="LOD332" s="224"/>
      <c r="LOE332" s="389"/>
      <c r="LOF332" s="389"/>
      <c r="LOG332" s="333"/>
      <c r="LOH332" s="334"/>
      <c r="LOI332" s="389"/>
      <c r="LOJ332" s="224"/>
      <c r="LOK332" s="224"/>
      <c r="LOL332" s="335"/>
      <c r="LOM332" s="335"/>
      <c r="LON332" s="224"/>
      <c r="LOO332" s="389"/>
      <c r="LOP332" s="389"/>
      <c r="LOQ332" s="333"/>
      <c r="LOR332" s="334"/>
      <c r="LOS332" s="389"/>
      <c r="LOT332" s="224"/>
      <c r="LOU332" s="224"/>
      <c r="LOV332" s="335"/>
      <c r="LOW332" s="335"/>
      <c r="LOX332" s="224"/>
      <c r="LOY332" s="389"/>
      <c r="LOZ332" s="389"/>
      <c r="LPA332" s="333"/>
      <c r="LPB332" s="334"/>
      <c r="LPC332" s="389"/>
      <c r="LPD332" s="224"/>
      <c r="LPE332" s="224"/>
      <c r="LPF332" s="335"/>
      <c r="LPG332" s="335"/>
      <c r="LPH332" s="224"/>
      <c r="LPI332" s="389"/>
      <c r="LPJ332" s="389"/>
      <c r="LPK332" s="333"/>
      <c r="LPL332" s="334"/>
      <c r="LPM332" s="389"/>
      <c r="LPN332" s="224"/>
      <c r="LPO332" s="224"/>
      <c r="LPP332" s="335"/>
      <c r="LPQ332" s="335"/>
      <c r="LPR332" s="224"/>
      <c r="LPS332" s="389"/>
      <c r="LPT332" s="389"/>
      <c r="LPU332" s="333"/>
      <c r="LPV332" s="334"/>
      <c r="LPW332" s="389"/>
      <c r="LPX332" s="224"/>
      <c r="LPY332" s="224"/>
      <c r="LPZ332" s="335"/>
      <c r="LQA332" s="335"/>
      <c r="LQB332" s="224"/>
      <c r="LQC332" s="389"/>
      <c r="LQD332" s="389"/>
      <c r="LQE332" s="333"/>
      <c r="LQF332" s="334"/>
      <c r="LQG332" s="389"/>
      <c r="LQH332" s="224"/>
      <c r="LQI332" s="224"/>
      <c r="LQJ332" s="335"/>
      <c r="LQK332" s="335"/>
      <c r="LQL332" s="224"/>
      <c r="LQM332" s="389"/>
      <c r="LQN332" s="389"/>
      <c r="LQO332" s="333"/>
      <c r="LQP332" s="334"/>
      <c r="LQQ332" s="389"/>
      <c r="LQR332" s="224"/>
      <c r="LQS332" s="224"/>
      <c r="LQT332" s="335"/>
      <c r="LQU332" s="335"/>
      <c r="LQV332" s="224"/>
      <c r="LQW332" s="389"/>
      <c r="LQX332" s="389"/>
      <c r="LQY332" s="333"/>
      <c r="LQZ332" s="334"/>
      <c r="LRA332" s="389"/>
      <c r="LRB332" s="224"/>
      <c r="LRC332" s="224"/>
      <c r="LRD332" s="335"/>
      <c r="LRE332" s="335"/>
      <c r="LRF332" s="224"/>
      <c r="LRG332" s="389"/>
      <c r="LRH332" s="389"/>
      <c r="LRI332" s="333"/>
      <c r="LRJ332" s="334"/>
      <c r="LRK332" s="389"/>
      <c r="LRL332" s="224"/>
      <c r="LRM332" s="224"/>
      <c r="LRN332" s="335"/>
      <c r="LRO332" s="335"/>
      <c r="LRP332" s="224"/>
      <c r="LRQ332" s="389"/>
      <c r="LRR332" s="389"/>
      <c r="LRS332" s="333"/>
      <c r="LRT332" s="334"/>
      <c r="LRU332" s="389"/>
      <c r="LRV332" s="224"/>
      <c r="LRW332" s="224"/>
      <c r="LRX332" s="335"/>
      <c r="LRY332" s="335"/>
      <c r="LRZ332" s="224"/>
      <c r="LSA332" s="389"/>
      <c r="LSB332" s="389"/>
      <c r="LSC332" s="333"/>
      <c r="LSD332" s="334"/>
      <c r="LSE332" s="389"/>
      <c r="LSF332" s="224"/>
      <c r="LSG332" s="224"/>
      <c r="LSH332" s="335"/>
      <c r="LSI332" s="335"/>
      <c r="LSJ332" s="224"/>
      <c r="LSK332" s="389"/>
      <c r="LSL332" s="389"/>
      <c r="LSM332" s="333"/>
      <c r="LSN332" s="334"/>
      <c r="LSO332" s="389"/>
      <c r="LSP332" s="224"/>
      <c r="LSQ332" s="224"/>
      <c r="LSR332" s="335"/>
      <c r="LSS332" s="335"/>
      <c r="LST332" s="224"/>
      <c r="LSU332" s="389"/>
      <c r="LSV332" s="389"/>
      <c r="LSW332" s="333"/>
      <c r="LSX332" s="334"/>
      <c r="LSY332" s="389"/>
      <c r="LSZ332" s="224"/>
      <c r="LTA332" s="224"/>
      <c r="LTB332" s="335"/>
      <c r="LTC332" s="335"/>
      <c r="LTD332" s="224"/>
      <c r="LTE332" s="389"/>
      <c r="LTF332" s="389"/>
      <c r="LTG332" s="333"/>
      <c r="LTH332" s="334"/>
      <c r="LTI332" s="389"/>
      <c r="LTJ332" s="224"/>
      <c r="LTK332" s="224"/>
      <c r="LTL332" s="335"/>
      <c r="LTM332" s="335"/>
      <c r="LTN332" s="224"/>
      <c r="LTO332" s="389"/>
      <c r="LTP332" s="389"/>
      <c r="LTQ332" s="333"/>
      <c r="LTR332" s="334"/>
      <c r="LTS332" s="389"/>
      <c r="LTT332" s="224"/>
      <c r="LTU332" s="224"/>
      <c r="LTV332" s="335"/>
      <c r="LTW332" s="335"/>
      <c r="LTX332" s="224"/>
      <c r="LTY332" s="389"/>
      <c r="LTZ332" s="389"/>
      <c r="LUA332" s="333"/>
      <c r="LUB332" s="334"/>
      <c r="LUC332" s="389"/>
      <c r="LUD332" s="224"/>
      <c r="LUE332" s="224"/>
      <c r="LUF332" s="335"/>
      <c r="LUG332" s="335"/>
      <c r="LUH332" s="224"/>
      <c r="LUI332" s="389"/>
      <c r="LUJ332" s="389"/>
      <c r="LUK332" s="333"/>
      <c r="LUL332" s="334"/>
      <c r="LUM332" s="389"/>
      <c r="LUN332" s="224"/>
      <c r="LUO332" s="224"/>
      <c r="LUP332" s="335"/>
      <c r="LUQ332" s="335"/>
      <c r="LUR332" s="224"/>
      <c r="LUS332" s="389"/>
      <c r="LUT332" s="389"/>
      <c r="LUU332" s="333"/>
      <c r="LUV332" s="334"/>
      <c r="LUW332" s="389"/>
      <c r="LUX332" s="224"/>
      <c r="LUY332" s="224"/>
      <c r="LUZ332" s="335"/>
      <c r="LVA332" s="335"/>
      <c r="LVB332" s="224"/>
      <c r="LVC332" s="389"/>
      <c r="LVD332" s="389"/>
      <c r="LVE332" s="333"/>
      <c r="LVF332" s="334"/>
      <c r="LVG332" s="389"/>
      <c r="LVH332" s="224"/>
      <c r="LVI332" s="224"/>
      <c r="LVJ332" s="335"/>
      <c r="LVK332" s="335"/>
      <c r="LVL332" s="224"/>
      <c r="LVM332" s="389"/>
      <c r="LVN332" s="389"/>
      <c r="LVO332" s="333"/>
      <c r="LVP332" s="334"/>
      <c r="LVQ332" s="389"/>
      <c r="LVR332" s="224"/>
      <c r="LVS332" s="224"/>
      <c r="LVT332" s="335"/>
      <c r="LVU332" s="335"/>
      <c r="LVV332" s="224"/>
      <c r="LVW332" s="389"/>
      <c r="LVX332" s="389"/>
      <c r="LVY332" s="333"/>
      <c r="LVZ332" s="334"/>
      <c r="LWA332" s="389"/>
      <c r="LWB332" s="224"/>
      <c r="LWC332" s="224"/>
      <c r="LWD332" s="335"/>
      <c r="LWE332" s="335"/>
      <c r="LWF332" s="224"/>
      <c r="LWG332" s="389"/>
      <c r="LWH332" s="389"/>
      <c r="LWI332" s="333"/>
      <c r="LWJ332" s="334"/>
      <c r="LWK332" s="389"/>
      <c r="LWL332" s="224"/>
      <c r="LWM332" s="224"/>
      <c r="LWN332" s="335"/>
      <c r="LWO332" s="335"/>
      <c r="LWP332" s="224"/>
      <c r="LWQ332" s="389"/>
      <c r="LWR332" s="389"/>
      <c r="LWS332" s="333"/>
      <c r="LWT332" s="334"/>
      <c r="LWU332" s="389"/>
      <c r="LWV332" s="224"/>
      <c r="LWW332" s="224"/>
      <c r="LWX332" s="335"/>
      <c r="LWY332" s="335"/>
      <c r="LWZ332" s="224"/>
      <c r="LXA332" s="389"/>
      <c r="LXB332" s="389"/>
      <c r="LXC332" s="333"/>
      <c r="LXD332" s="334"/>
      <c r="LXE332" s="389"/>
      <c r="LXF332" s="224"/>
      <c r="LXG332" s="224"/>
      <c r="LXH332" s="335"/>
      <c r="LXI332" s="335"/>
      <c r="LXJ332" s="224"/>
      <c r="LXK332" s="389"/>
      <c r="LXL332" s="389"/>
      <c r="LXM332" s="333"/>
      <c r="LXN332" s="334"/>
      <c r="LXO332" s="389"/>
      <c r="LXP332" s="224"/>
      <c r="LXQ332" s="224"/>
      <c r="LXR332" s="335"/>
      <c r="LXS332" s="335"/>
      <c r="LXT332" s="224"/>
      <c r="LXU332" s="389"/>
      <c r="LXV332" s="389"/>
      <c r="LXW332" s="333"/>
      <c r="LXX332" s="334"/>
      <c r="LXY332" s="389"/>
      <c r="LXZ332" s="224"/>
      <c r="LYA332" s="224"/>
      <c r="LYB332" s="335"/>
      <c r="LYC332" s="335"/>
      <c r="LYD332" s="224"/>
      <c r="LYE332" s="389"/>
      <c r="LYF332" s="389"/>
      <c r="LYG332" s="333"/>
      <c r="LYH332" s="334"/>
      <c r="LYI332" s="389"/>
      <c r="LYJ332" s="224"/>
      <c r="LYK332" s="224"/>
      <c r="LYL332" s="335"/>
      <c r="LYM332" s="335"/>
      <c r="LYN332" s="224"/>
      <c r="LYO332" s="389"/>
      <c r="LYP332" s="389"/>
      <c r="LYQ332" s="333"/>
      <c r="LYR332" s="334"/>
      <c r="LYS332" s="389"/>
      <c r="LYT332" s="224"/>
      <c r="LYU332" s="224"/>
      <c r="LYV332" s="335"/>
      <c r="LYW332" s="335"/>
      <c r="LYX332" s="224"/>
      <c r="LYY332" s="389"/>
      <c r="LYZ332" s="389"/>
      <c r="LZA332" s="333"/>
      <c r="LZB332" s="334"/>
      <c r="LZC332" s="389"/>
      <c r="LZD332" s="224"/>
      <c r="LZE332" s="224"/>
      <c r="LZF332" s="335"/>
      <c r="LZG332" s="335"/>
      <c r="LZH332" s="224"/>
      <c r="LZI332" s="389"/>
      <c r="LZJ332" s="389"/>
      <c r="LZK332" s="333"/>
      <c r="LZL332" s="334"/>
      <c r="LZM332" s="389"/>
      <c r="LZN332" s="224"/>
      <c r="LZO332" s="224"/>
      <c r="LZP332" s="335"/>
      <c r="LZQ332" s="335"/>
      <c r="LZR332" s="224"/>
      <c r="LZS332" s="389"/>
      <c r="LZT332" s="389"/>
      <c r="LZU332" s="333"/>
      <c r="LZV332" s="334"/>
      <c r="LZW332" s="389"/>
      <c r="LZX332" s="224"/>
      <c r="LZY332" s="224"/>
      <c r="LZZ332" s="335"/>
      <c r="MAA332" s="335"/>
      <c r="MAB332" s="224"/>
      <c r="MAC332" s="389"/>
      <c r="MAD332" s="389"/>
      <c r="MAE332" s="333"/>
      <c r="MAF332" s="334"/>
      <c r="MAG332" s="389"/>
      <c r="MAH332" s="224"/>
      <c r="MAI332" s="224"/>
      <c r="MAJ332" s="335"/>
      <c r="MAK332" s="335"/>
      <c r="MAL332" s="224"/>
      <c r="MAM332" s="389"/>
      <c r="MAN332" s="389"/>
      <c r="MAO332" s="333"/>
      <c r="MAP332" s="334"/>
      <c r="MAQ332" s="389"/>
      <c r="MAR332" s="224"/>
      <c r="MAS332" s="224"/>
      <c r="MAT332" s="335"/>
      <c r="MAU332" s="335"/>
      <c r="MAV332" s="224"/>
      <c r="MAW332" s="389"/>
      <c r="MAX332" s="389"/>
      <c r="MAY332" s="333"/>
      <c r="MAZ332" s="334"/>
      <c r="MBA332" s="389"/>
      <c r="MBB332" s="224"/>
      <c r="MBC332" s="224"/>
      <c r="MBD332" s="335"/>
      <c r="MBE332" s="335"/>
      <c r="MBF332" s="224"/>
      <c r="MBG332" s="389"/>
      <c r="MBH332" s="389"/>
      <c r="MBI332" s="333"/>
      <c r="MBJ332" s="334"/>
      <c r="MBK332" s="389"/>
      <c r="MBL332" s="224"/>
      <c r="MBM332" s="224"/>
      <c r="MBN332" s="335"/>
      <c r="MBO332" s="335"/>
      <c r="MBP332" s="224"/>
      <c r="MBQ332" s="389"/>
      <c r="MBR332" s="389"/>
      <c r="MBS332" s="333"/>
      <c r="MBT332" s="334"/>
      <c r="MBU332" s="389"/>
      <c r="MBV332" s="224"/>
      <c r="MBW332" s="224"/>
      <c r="MBX332" s="335"/>
      <c r="MBY332" s="335"/>
      <c r="MBZ332" s="224"/>
      <c r="MCA332" s="389"/>
      <c r="MCB332" s="389"/>
      <c r="MCC332" s="333"/>
      <c r="MCD332" s="334"/>
      <c r="MCE332" s="389"/>
      <c r="MCF332" s="224"/>
      <c r="MCG332" s="224"/>
      <c r="MCH332" s="335"/>
      <c r="MCI332" s="335"/>
      <c r="MCJ332" s="224"/>
      <c r="MCK332" s="389"/>
      <c r="MCL332" s="389"/>
      <c r="MCM332" s="333"/>
      <c r="MCN332" s="334"/>
      <c r="MCO332" s="389"/>
      <c r="MCP332" s="224"/>
      <c r="MCQ332" s="224"/>
      <c r="MCR332" s="335"/>
      <c r="MCS332" s="335"/>
      <c r="MCT332" s="224"/>
      <c r="MCU332" s="389"/>
      <c r="MCV332" s="389"/>
      <c r="MCW332" s="333"/>
      <c r="MCX332" s="334"/>
      <c r="MCY332" s="389"/>
      <c r="MCZ332" s="224"/>
      <c r="MDA332" s="224"/>
      <c r="MDB332" s="335"/>
      <c r="MDC332" s="335"/>
      <c r="MDD332" s="224"/>
      <c r="MDE332" s="389"/>
      <c r="MDF332" s="389"/>
      <c r="MDG332" s="333"/>
      <c r="MDH332" s="334"/>
      <c r="MDI332" s="389"/>
      <c r="MDJ332" s="224"/>
      <c r="MDK332" s="224"/>
      <c r="MDL332" s="335"/>
      <c r="MDM332" s="335"/>
      <c r="MDN332" s="224"/>
      <c r="MDO332" s="389"/>
      <c r="MDP332" s="389"/>
      <c r="MDQ332" s="333"/>
      <c r="MDR332" s="334"/>
      <c r="MDS332" s="389"/>
      <c r="MDT332" s="224"/>
      <c r="MDU332" s="224"/>
      <c r="MDV332" s="335"/>
      <c r="MDW332" s="335"/>
      <c r="MDX332" s="224"/>
      <c r="MDY332" s="389"/>
      <c r="MDZ332" s="389"/>
      <c r="MEA332" s="333"/>
      <c r="MEB332" s="334"/>
      <c r="MEC332" s="389"/>
      <c r="MED332" s="224"/>
      <c r="MEE332" s="224"/>
      <c r="MEF332" s="335"/>
      <c r="MEG332" s="335"/>
      <c r="MEH332" s="224"/>
      <c r="MEI332" s="389"/>
      <c r="MEJ332" s="389"/>
      <c r="MEK332" s="333"/>
      <c r="MEL332" s="334"/>
      <c r="MEM332" s="389"/>
      <c r="MEN332" s="224"/>
      <c r="MEO332" s="224"/>
      <c r="MEP332" s="335"/>
      <c r="MEQ332" s="335"/>
      <c r="MER332" s="224"/>
      <c r="MES332" s="389"/>
      <c r="MET332" s="389"/>
      <c r="MEU332" s="333"/>
      <c r="MEV332" s="334"/>
      <c r="MEW332" s="389"/>
      <c r="MEX332" s="224"/>
      <c r="MEY332" s="224"/>
      <c r="MEZ332" s="335"/>
      <c r="MFA332" s="335"/>
      <c r="MFB332" s="224"/>
      <c r="MFC332" s="389"/>
      <c r="MFD332" s="389"/>
      <c r="MFE332" s="333"/>
      <c r="MFF332" s="334"/>
      <c r="MFG332" s="389"/>
      <c r="MFH332" s="224"/>
      <c r="MFI332" s="224"/>
      <c r="MFJ332" s="335"/>
      <c r="MFK332" s="335"/>
      <c r="MFL332" s="224"/>
      <c r="MFM332" s="389"/>
      <c r="MFN332" s="389"/>
      <c r="MFO332" s="333"/>
      <c r="MFP332" s="334"/>
      <c r="MFQ332" s="389"/>
      <c r="MFR332" s="224"/>
      <c r="MFS332" s="224"/>
      <c r="MFT332" s="335"/>
      <c r="MFU332" s="335"/>
      <c r="MFV332" s="224"/>
      <c r="MFW332" s="389"/>
      <c r="MFX332" s="389"/>
      <c r="MFY332" s="333"/>
      <c r="MFZ332" s="334"/>
      <c r="MGA332" s="389"/>
      <c r="MGB332" s="224"/>
      <c r="MGC332" s="224"/>
      <c r="MGD332" s="335"/>
      <c r="MGE332" s="335"/>
      <c r="MGF332" s="224"/>
      <c r="MGG332" s="389"/>
      <c r="MGH332" s="389"/>
      <c r="MGI332" s="333"/>
      <c r="MGJ332" s="334"/>
      <c r="MGK332" s="389"/>
      <c r="MGL332" s="224"/>
      <c r="MGM332" s="224"/>
      <c r="MGN332" s="335"/>
      <c r="MGO332" s="335"/>
      <c r="MGP332" s="224"/>
      <c r="MGQ332" s="389"/>
      <c r="MGR332" s="389"/>
      <c r="MGS332" s="333"/>
      <c r="MGT332" s="334"/>
      <c r="MGU332" s="389"/>
      <c r="MGV332" s="224"/>
      <c r="MGW332" s="224"/>
      <c r="MGX332" s="335"/>
      <c r="MGY332" s="335"/>
      <c r="MGZ332" s="224"/>
      <c r="MHA332" s="389"/>
      <c r="MHB332" s="389"/>
      <c r="MHC332" s="333"/>
      <c r="MHD332" s="334"/>
      <c r="MHE332" s="389"/>
      <c r="MHF332" s="224"/>
      <c r="MHG332" s="224"/>
      <c r="MHH332" s="335"/>
      <c r="MHI332" s="335"/>
      <c r="MHJ332" s="224"/>
      <c r="MHK332" s="389"/>
      <c r="MHL332" s="389"/>
      <c r="MHM332" s="333"/>
      <c r="MHN332" s="334"/>
      <c r="MHO332" s="389"/>
      <c r="MHP332" s="224"/>
      <c r="MHQ332" s="224"/>
      <c r="MHR332" s="335"/>
      <c r="MHS332" s="335"/>
      <c r="MHT332" s="224"/>
      <c r="MHU332" s="389"/>
      <c r="MHV332" s="389"/>
      <c r="MHW332" s="333"/>
      <c r="MHX332" s="334"/>
      <c r="MHY332" s="389"/>
      <c r="MHZ332" s="224"/>
      <c r="MIA332" s="224"/>
      <c r="MIB332" s="335"/>
      <c r="MIC332" s="335"/>
      <c r="MID332" s="224"/>
      <c r="MIE332" s="389"/>
      <c r="MIF332" s="389"/>
      <c r="MIG332" s="333"/>
      <c r="MIH332" s="334"/>
      <c r="MII332" s="389"/>
      <c r="MIJ332" s="224"/>
      <c r="MIK332" s="224"/>
      <c r="MIL332" s="335"/>
      <c r="MIM332" s="335"/>
      <c r="MIN332" s="224"/>
      <c r="MIO332" s="389"/>
      <c r="MIP332" s="389"/>
      <c r="MIQ332" s="333"/>
      <c r="MIR332" s="334"/>
      <c r="MIS332" s="389"/>
      <c r="MIT332" s="224"/>
      <c r="MIU332" s="224"/>
      <c r="MIV332" s="335"/>
      <c r="MIW332" s="335"/>
      <c r="MIX332" s="224"/>
      <c r="MIY332" s="389"/>
      <c r="MIZ332" s="389"/>
      <c r="MJA332" s="333"/>
      <c r="MJB332" s="334"/>
      <c r="MJC332" s="389"/>
      <c r="MJD332" s="224"/>
      <c r="MJE332" s="224"/>
      <c r="MJF332" s="335"/>
      <c r="MJG332" s="335"/>
      <c r="MJH332" s="224"/>
      <c r="MJI332" s="389"/>
      <c r="MJJ332" s="389"/>
      <c r="MJK332" s="333"/>
      <c r="MJL332" s="334"/>
      <c r="MJM332" s="389"/>
      <c r="MJN332" s="224"/>
      <c r="MJO332" s="224"/>
      <c r="MJP332" s="335"/>
      <c r="MJQ332" s="335"/>
      <c r="MJR332" s="224"/>
      <c r="MJS332" s="389"/>
      <c r="MJT332" s="389"/>
      <c r="MJU332" s="333"/>
      <c r="MJV332" s="334"/>
      <c r="MJW332" s="389"/>
      <c r="MJX332" s="224"/>
      <c r="MJY332" s="224"/>
      <c r="MJZ332" s="335"/>
      <c r="MKA332" s="335"/>
      <c r="MKB332" s="224"/>
      <c r="MKC332" s="389"/>
      <c r="MKD332" s="389"/>
      <c r="MKE332" s="333"/>
      <c r="MKF332" s="334"/>
      <c r="MKG332" s="389"/>
      <c r="MKH332" s="224"/>
      <c r="MKI332" s="224"/>
      <c r="MKJ332" s="335"/>
      <c r="MKK332" s="335"/>
      <c r="MKL332" s="224"/>
      <c r="MKM332" s="389"/>
      <c r="MKN332" s="389"/>
      <c r="MKO332" s="333"/>
      <c r="MKP332" s="334"/>
      <c r="MKQ332" s="389"/>
      <c r="MKR332" s="224"/>
      <c r="MKS332" s="224"/>
      <c r="MKT332" s="335"/>
      <c r="MKU332" s="335"/>
      <c r="MKV332" s="224"/>
      <c r="MKW332" s="389"/>
      <c r="MKX332" s="389"/>
      <c r="MKY332" s="333"/>
      <c r="MKZ332" s="334"/>
      <c r="MLA332" s="389"/>
      <c r="MLB332" s="224"/>
      <c r="MLC332" s="224"/>
      <c r="MLD332" s="335"/>
      <c r="MLE332" s="335"/>
      <c r="MLF332" s="224"/>
      <c r="MLG332" s="389"/>
      <c r="MLH332" s="389"/>
      <c r="MLI332" s="333"/>
      <c r="MLJ332" s="334"/>
      <c r="MLK332" s="389"/>
      <c r="MLL332" s="224"/>
      <c r="MLM332" s="224"/>
      <c r="MLN332" s="335"/>
      <c r="MLO332" s="335"/>
      <c r="MLP332" s="224"/>
      <c r="MLQ332" s="389"/>
      <c r="MLR332" s="389"/>
      <c r="MLS332" s="333"/>
      <c r="MLT332" s="334"/>
      <c r="MLU332" s="389"/>
      <c r="MLV332" s="224"/>
      <c r="MLW332" s="224"/>
      <c r="MLX332" s="335"/>
      <c r="MLY332" s="335"/>
      <c r="MLZ332" s="224"/>
      <c r="MMA332" s="389"/>
      <c r="MMB332" s="389"/>
      <c r="MMC332" s="333"/>
      <c r="MMD332" s="334"/>
      <c r="MME332" s="389"/>
      <c r="MMF332" s="224"/>
      <c r="MMG332" s="224"/>
      <c r="MMH332" s="335"/>
      <c r="MMI332" s="335"/>
      <c r="MMJ332" s="224"/>
      <c r="MMK332" s="389"/>
      <c r="MML332" s="389"/>
      <c r="MMM332" s="333"/>
      <c r="MMN332" s="334"/>
      <c r="MMO332" s="389"/>
      <c r="MMP332" s="224"/>
      <c r="MMQ332" s="224"/>
      <c r="MMR332" s="335"/>
      <c r="MMS332" s="335"/>
      <c r="MMT332" s="224"/>
      <c r="MMU332" s="389"/>
      <c r="MMV332" s="389"/>
      <c r="MMW332" s="333"/>
      <c r="MMX332" s="334"/>
      <c r="MMY332" s="389"/>
      <c r="MMZ332" s="224"/>
      <c r="MNA332" s="224"/>
      <c r="MNB332" s="335"/>
      <c r="MNC332" s="335"/>
      <c r="MND332" s="224"/>
      <c r="MNE332" s="389"/>
      <c r="MNF332" s="389"/>
      <c r="MNG332" s="333"/>
      <c r="MNH332" s="334"/>
      <c r="MNI332" s="389"/>
      <c r="MNJ332" s="224"/>
      <c r="MNK332" s="224"/>
      <c r="MNL332" s="335"/>
      <c r="MNM332" s="335"/>
      <c r="MNN332" s="224"/>
      <c r="MNO332" s="389"/>
      <c r="MNP332" s="389"/>
      <c r="MNQ332" s="333"/>
      <c r="MNR332" s="334"/>
      <c r="MNS332" s="389"/>
      <c r="MNT332" s="224"/>
      <c r="MNU332" s="224"/>
      <c r="MNV332" s="335"/>
      <c r="MNW332" s="335"/>
      <c r="MNX332" s="224"/>
      <c r="MNY332" s="389"/>
      <c r="MNZ332" s="389"/>
      <c r="MOA332" s="333"/>
      <c r="MOB332" s="334"/>
      <c r="MOC332" s="389"/>
      <c r="MOD332" s="224"/>
      <c r="MOE332" s="224"/>
      <c r="MOF332" s="335"/>
      <c r="MOG332" s="335"/>
      <c r="MOH332" s="224"/>
      <c r="MOI332" s="389"/>
      <c r="MOJ332" s="389"/>
      <c r="MOK332" s="333"/>
      <c r="MOL332" s="334"/>
      <c r="MOM332" s="389"/>
      <c r="MON332" s="224"/>
      <c r="MOO332" s="224"/>
      <c r="MOP332" s="335"/>
      <c r="MOQ332" s="335"/>
      <c r="MOR332" s="224"/>
      <c r="MOS332" s="389"/>
      <c r="MOT332" s="389"/>
      <c r="MOU332" s="333"/>
      <c r="MOV332" s="334"/>
      <c r="MOW332" s="389"/>
      <c r="MOX332" s="224"/>
      <c r="MOY332" s="224"/>
      <c r="MOZ332" s="335"/>
      <c r="MPA332" s="335"/>
      <c r="MPB332" s="224"/>
      <c r="MPC332" s="389"/>
      <c r="MPD332" s="389"/>
      <c r="MPE332" s="333"/>
      <c r="MPF332" s="334"/>
      <c r="MPG332" s="389"/>
      <c r="MPH332" s="224"/>
      <c r="MPI332" s="224"/>
      <c r="MPJ332" s="335"/>
      <c r="MPK332" s="335"/>
      <c r="MPL332" s="224"/>
      <c r="MPM332" s="389"/>
      <c r="MPN332" s="389"/>
      <c r="MPO332" s="333"/>
      <c r="MPP332" s="334"/>
      <c r="MPQ332" s="389"/>
      <c r="MPR332" s="224"/>
      <c r="MPS332" s="224"/>
      <c r="MPT332" s="335"/>
      <c r="MPU332" s="335"/>
      <c r="MPV332" s="224"/>
      <c r="MPW332" s="389"/>
      <c r="MPX332" s="389"/>
      <c r="MPY332" s="333"/>
      <c r="MPZ332" s="334"/>
      <c r="MQA332" s="389"/>
      <c r="MQB332" s="224"/>
      <c r="MQC332" s="224"/>
      <c r="MQD332" s="335"/>
      <c r="MQE332" s="335"/>
      <c r="MQF332" s="224"/>
      <c r="MQG332" s="389"/>
      <c r="MQH332" s="389"/>
      <c r="MQI332" s="333"/>
      <c r="MQJ332" s="334"/>
      <c r="MQK332" s="389"/>
      <c r="MQL332" s="224"/>
      <c r="MQM332" s="224"/>
      <c r="MQN332" s="335"/>
      <c r="MQO332" s="335"/>
      <c r="MQP332" s="224"/>
      <c r="MQQ332" s="389"/>
      <c r="MQR332" s="389"/>
      <c r="MQS332" s="333"/>
      <c r="MQT332" s="334"/>
      <c r="MQU332" s="389"/>
      <c r="MQV332" s="224"/>
      <c r="MQW332" s="224"/>
      <c r="MQX332" s="335"/>
      <c r="MQY332" s="335"/>
      <c r="MQZ332" s="224"/>
      <c r="MRA332" s="389"/>
      <c r="MRB332" s="389"/>
      <c r="MRC332" s="333"/>
      <c r="MRD332" s="334"/>
      <c r="MRE332" s="389"/>
      <c r="MRF332" s="224"/>
      <c r="MRG332" s="224"/>
      <c r="MRH332" s="335"/>
      <c r="MRI332" s="335"/>
      <c r="MRJ332" s="224"/>
      <c r="MRK332" s="389"/>
      <c r="MRL332" s="389"/>
      <c r="MRM332" s="333"/>
      <c r="MRN332" s="334"/>
      <c r="MRO332" s="389"/>
      <c r="MRP332" s="224"/>
      <c r="MRQ332" s="224"/>
      <c r="MRR332" s="335"/>
      <c r="MRS332" s="335"/>
      <c r="MRT332" s="224"/>
      <c r="MRU332" s="389"/>
      <c r="MRV332" s="389"/>
      <c r="MRW332" s="333"/>
      <c r="MRX332" s="334"/>
      <c r="MRY332" s="389"/>
      <c r="MRZ332" s="224"/>
      <c r="MSA332" s="224"/>
      <c r="MSB332" s="335"/>
      <c r="MSC332" s="335"/>
      <c r="MSD332" s="224"/>
      <c r="MSE332" s="389"/>
      <c r="MSF332" s="389"/>
      <c r="MSG332" s="333"/>
      <c r="MSH332" s="334"/>
      <c r="MSI332" s="389"/>
      <c r="MSJ332" s="224"/>
      <c r="MSK332" s="224"/>
      <c r="MSL332" s="335"/>
      <c r="MSM332" s="335"/>
      <c r="MSN332" s="224"/>
      <c r="MSO332" s="389"/>
      <c r="MSP332" s="389"/>
      <c r="MSQ332" s="333"/>
      <c r="MSR332" s="334"/>
      <c r="MSS332" s="389"/>
      <c r="MST332" s="224"/>
      <c r="MSU332" s="224"/>
      <c r="MSV332" s="335"/>
      <c r="MSW332" s="335"/>
      <c r="MSX332" s="224"/>
      <c r="MSY332" s="389"/>
      <c r="MSZ332" s="389"/>
      <c r="MTA332" s="333"/>
      <c r="MTB332" s="334"/>
      <c r="MTC332" s="389"/>
      <c r="MTD332" s="224"/>
      <c r="MTE332" s="224"/>
      <c r="MTF332" s="335"/>
      <c r="MTG332" s="335"/>
      <c r="MTH332" s="224"/>
      <c r="MTI332" s="389"/>
      <c r="MTJ332" s="389"/>
      <c r="MTK332" s="333"/>
      <c r="MTL332" s="334"/>
      <c r="MTM332" s="389"/>
      <c r="MTN332" s="224"/>
      <c r="MTO332" s="224"/>
      <c r="MTP332" s="335"/>
      <c r="MTQ332" s="335"/>
      <c r="MTR332" s="224"/>
      <c r="MTS332" s="389"/>
      <c r="MTT332" s="389"/>
      <c r="MTU332" s="333"/>
      <c r="MTV332" s="334"/>
      <c r="MTW332" s="389"/>
      <c r="MTX332" s="224"/>
      <c r="MTY332" s="224"/>
      <c r="MTZ332" s="335"/>
      <c r="MUA332" s="335"/>
      <c r="MUB332" s="224"/>
      <c r="MUC332" s="389"/>
      <c r="MUD332" s="389"/>
      <c r="MUE332" s="333"/>
      <c r="MUF332" s="334"/>
      <c r="MUG332" s="389"/>
      <c r="MUH332" s="224"/>
      <c r="MUI332" s="224"/>
      <c r="MUJ332" s="335"/>
      <c r="MUK332" s="335"/>
      <c r="MUL332" s="224"/>
      <c r="MUM332" s="389"/>
      <c r="MUN332" s="389"/>
      <c r="MUO332" s="333"/>
      <c r="MUP332" s="334"/>
      <c r="MUQ332" s="389"/>
      <c r="MUR332" s="224"/>
      <c r="MUS332" s="224"/>
      <c r="MUT332" s="335"/>
      <c r="MUU332" s="335"/>
      <c r="MUV332" s="224"/>
      <c r="MUW332" s="389"/>
      <c r="MUX332" s="389"/>
      <c r="MUY332" s="333"/>
      <c r="MUZ332" s="334"/>
      <c r="MVA332" s="389"/>
      <c r="MVB332" s="224"/>
      <c r="MVC332" s="224"/>
      <c r="MVD332" s="335"/>
      <c r="MVE332" s="335"/>
      <c r="MVF332" s="224"/>
      <c r="MVG332" s="389"/>
      <c r="MVH332" s="389"/>
      <c r="MVI332" s="333"/>
      <c r="MVJ332" s="334"/>
      <c r="MVK332" s="389"/>
      <c r="MVL332" s="224"/>
      <c r="MVM332" s="224"/>
      <c r="MVN332" s="335"/>
      <c r="MVO332" s="335"/>
      <c r="MVP332" s="224"/>
      <c r="MVQ332" s="389"/>
      <c r="MVR332" s="389"/>
      <c r="MVS332" s="333"/>
      <c r="MVT332" s="334"/>
      <c r="MVU332" s="389"/>
      <c r="MVV332" s="224"/>
      <c r="MVW332" s="224"/>
      <c r="MVX332" s="335"/>
      <c r="MVY332" s="335"/>
      <c r="MVZ332" s="224"/>
      <c r="MWA332" s="389"/>
      <c r="MWB332" s="389"/>
      <c r="MWC332" s="333"/>
      <c r="MWD332" s="334"/>
      <c r="MWE332" s="389"/>
      <c r="MWF332" s="224"/>
      <c r="MWG332" s="224"/>
      <c r="MWH332" s="335"/>
      <c r="MWI332" s="335"/>
      <c r="MWJ332" s="224"/>
      <c r="MWK332" s="389"/>
      <c r="MWL332" s="389"/>
      <c r="MWM332" s="333"/>
      <c r="MWN332" s="334"/>
      <c r="MWO332" s="389"/>
      <c r="MWP332" s="224"/>
      <c r="MWQ332" s="224"/>
      <c r="MWR332" s="335"/>
      <c r="MWS332" s="335"/>
      <c r="MWT332" s="224"/>
      <c r="MWU332" s="389"/>
      <c r="MWV332" s="389"/>
      <c r="MWW332" s="333"/>
      <c r="MWX332" s="334"/>
      <c r="MWY332" s="389"/>
      <c r="MWZ332" s="224"/>
      <c r="MXA332" s="224"/>
      <c r="MXB332" s="335"/>
      <c r="MXC332" s="335"/>
      <c r="MXD332" s="224"/>
      <c r="MXE332" s="389"/>
      <c r="MXF332" s="389"/>
      <c r="MXG332" s="333"/>
      <c r="MXH332" s="334"/>
      <c r="MXI332" s="389"/>
      <c r="MXJ332" s="224"/>
      <c r="MXK332" s="224"/>
      <c r="MXL332" s="335"/>
      <c r="MXM332" s="335"/>
      <c r="MXN332" s="224"/>
      <c r="MXO332" s="389"/>
      <c r="MXP332" s="389"/>
      <c r="MXQ332" s="333"/>
      <c r="MXR332" s="334"/>
      <c r="MXS332" s="389"/>
      <c r="MXT332" s="224"/>
      <c r="MXU332" s="224"/>
      <c r="MXV332" s="335"/>
      <c r="MXW332" s="335"/>
      <c r="MXX332" s="224"/>
      <c r="MXY332" s="389"/>
      <c r="MXZ332" s="389"/>
      <c r="MYA332" s="333"/>
      <c r="MYB332" s="334"/>
      <c r="MYC332" s="389"/>
      <c r="MYD332" s="224"/>
      <c r="MYE332" s="224"/>
      <c r="MYF332" s="335"/>
      <c r="MYG332" s="335"/>
      <c r="MYH332" s="224"/>
      <c r="MYI332" s="389"/>
      <c r="MYJ332" s="389"/>
      <c r="MYK332" s="333"/>
      <c r="MYL332" s="334"/>
      <c r="MYM332" s="389"/>
      <c r="MYN332" s="224"/>
      <c r="MYO332" s="224"/>
      <c r="MYP332" s="335"/>
      <c r="MYQ332" s="335"/>
      <c r="MYR332" s="224"/>
      <c r="MYS332" s="389"/>
      <c r="MYT332" s="389"/>
      <c r="MYU332" s="333"/>
      <c r="MYV332" s="334"/>
      <c r="MYW332" s="389"/>
      <c r="MYX332" s="224"/>
      <c r="MYY332" s="224"/>
      <c r="MYZ332" s="335"/>
      <c r="MZA332" s="335"/>
      <c r="MZB332" s="224"/>
      <c r="MZC332" s="389"/>
      <c r="MZD332" s="389"/>
      <c r="MZE332" s="333"/>
      <c r="MZF332" s="334"/>
      <c r="MZG332" s="389"/>
      <c r="MZH332" s="224"/>
      <c r="MZI332" s="224"/>
      <c r="MZJ332" s="335"/>
      <c r="MZK332" s="335"/>
      <c r="MZL332" s="224"/>
      <c r="MZM332" s="389"/>
      <c r="MZN332" s="389"/>
      <c r="MZO332" s="333"/>
      <c r="MZP332" s="334"/>
      <c r="MZQ332" s="389"/>
      <c r="MZR332" s="224"/>
      <c r="MZS332" s="224"/>
      <c r="MZT332" s="335"/>
      <c r="MZU332" s="335"/>
      <c r="MZV332" s="224"/>
      <c r="MZW332" s="389"/>
      <c r="MZX332" s="389"/>
      <c r="MZY332" s="333"/>
      <c r="MZZ332" s="334"/>
      <c r="NAA332" s="389"/>
      <c r="NAB332" s="224"/>
      <c r="NAC332" s="224"/>
      <c r="NAD332" s="335"/>
      <c r="NAE332" s="335"/>
      <c r="NAF332" s="224"/>
      <c r="NAG332" s="389"/>
      <c r="NAH332" s="389"/>
      <c r="NAI332" s="333"/>
      <c r="NAJ332" s="334"/>
      <c r="NAK332" s="389"/>
      <c r="NAL332" s="224"/>
      <c r="NAM332" s="224"/>
      <c r="NAN332" s="335"/>
      <c r="NAO332" s="335"/>
      <c r="NAP332" s="224"/>
      <c r="NAQ332" s="389"/>
      <c r="NAR332" s="389"/>
      <c r="NAS332" s="333"/>
      <c r="NAT332" s="334"/>
      <c r="NAU332" s="389"/>
      <c r="NAV332" s="224"/>
      <c r="NAW332" s="224"/>
      <c r="NAX332" s="335"/>
      <c r="NAY332" s="335"/>
      <c r="NAZ332" s="224"/>
      <c r="NBA332" s="389"/>
      <c r="NBB332" s="389"/>
      <c r="NBC332" s="333"/>
      <c r="NBD332" s="334"/>
      <c r="NBE332" s="389"/>
      <c r="NBF332" s="224"/>
      <c r="NBG332" s="224"/>
      <c r="NBH332" s="335"/>
      <c r="NBI332" s="335"/>
      <c r="NBJ332" s="224"/>
      <c r="NBK332" s="389"/>
      <c r="NBL332" s="389"/>
      <c r="NBM332" s="333"/>
      <c r="NBN332" s="334"/>
      <c r="NBO332" s="389"/>
      <c r="NBP332" s="224"/>
      <c r="NBQ332" s="224"/>
      <c r="NBR332" s="335"/>
      <c r="NBS332" s="335"/>
      <c r="NBT332" s="224"/>
      <c r="NBU332" s="389"/>
      <c r="NBV332" s="389"/>
      <c r="NBW332" s="333"/>
      <c r="NBX332" s="334"/>
      <c r="NBY332" s="389"/>
      <c r="NBZ332" s="224"/>
      <c r="NCA332" s="224"/>
      <c r="NCB332" s="335"/>
      <c r="NCC332" s="335"/>
      <c r="NCD332" s="224"/>
      <c r="NCE332" s="389"/>
      <c r="NCF332" s="389"/>
      <c r="NCG332" s="333"/>
      <c r="NCH332" s="334"/>
      <c r="NCI332" s="389"/>
      <c r="NCJ332" s="224"/>
      <c r="NCK332" s="224"/>
      <c r="NCL332" s="335"/>
      <c r="NCM332" s="335"/>
      <c r="NCN332" s="224"/>
      <c r="NCO332" s="389"/>
      <c r="NCP332" s="389"/>
      <c r="NCQ332" s="333"/>
      <c r="NCR332" s="334"/>
      <c r="NCS332" s="389"/>
      <c r="NCT332" s="224"/>
      <c r="NCU332" s="224"/>
      <c r="NCV332" s="335"/>
      <c r="NCW332" s="335"/>
      <c r="NCX332" s="224"/>
      <c r="NCY332" s="389"/>
      <c r="NCZ332" s="389"/>
      <c r="NDA332" s="333"/>
      <c r="NDB332" s="334"/>
      <c r="NDC332" s="389"/>
      <c r="NDD332" s="224"/>
      <c r="NDE332" s="224"/>
      <c r="NDF332" s="335"/>
      <c r="NDG332" s="335"/>
      <c r="NDH332" s="224"/>
      <c r="NDI332" s="389"/>
      <c r="NDJ332" s="389"/>
      <c r="NDK332" s="333"/>
      <c r="NDL332" s="334"/>
      <c r="NDM332" s="389"/>
      <c r="NDN332" s="224"/>
      <c r="NDO332" s="224"/>
      <c r="NDP332" s="335"/>
      <c r="NDQ332" s="335"/>
      <c r="NDR332" s="224"/>
      <c r="NDS332" s="389"/>
      <c r="NDT332" s="389"/>
      <c r="NDU332" s="333"/>
      <c r="NDV332" s="334"/>
      <c r="NDW332" s="389"/>
      <c r="NDX332" s="224"/>
      <c r="NDY332" s="224"/>
      <c r="NDZ332" s="335"/>
      <c r="NEA332" s="335"/>
      <c r="NEB332" s="224"/>
      <c r="NEC332" s="389"/>
      <c r="NED332" s="389"/>
      <c r="NEE332" s="333"/>
      <c r="NEF332" s="334"/>
      <c r="NEG332" s="389"/>
      <c r="NEH332" s="224"/>
      <c r="NEI332" s="224"/>
      <c r="NEJ332" s="335"/>
      <c r="NEK332" s="335"/>
      <c r="NEL332" s="224"/>
      <c r="NEM332" s="389"/>
      <c r="NEN332" s="389"/>
      <c r="NEO332" s="333"/>
      <c r="NEP332" s="334"/>
      <c r="NEQ332" s="389"/>
      <c r="NER332" s="224"/>
      <c r="NES332" s="224"/>
      <c r="NET332" s="335"/>
      <c r="NEU332" s="335"/>
      <c r="NEV332" s="224"/>
      <c r="NEW332" s="389"/>
      <c r="NEX332" s="389"/>
      <c r="NEY332" s="333"/>
      <c r="NEZ332" s="334"/>
      <c r="NFA332" s="389"/>
      <c r="NFB332" s="224"/>
      <c r="NFC332" s="224"/>
      <c r="NFD332" s="335"/>
      <c r="NFE332" s="335"/>
      <c r="NFF332" s="224"/>
      <c r="NFG332" s="389"/>
      <c r="NFH332" s="389"/>
      <c r="NFI332" s="333"/>
      <c r="NFJ332" s="334"/>
      <c r="NFK332" s="389"/>
      <c r="NFL332" s="224"/>
      <c r="NFM332" s="224"/>
      <c r="NFN332" s="335"/>
      <c r="NFO332" s="335"/>
      <c r="NFP332" s="224"/>
      <c r="NFQ332" s="389"/>
      <c r="NFR332" s="389"/>
      <c r="NFS332" s="333"/>
      <c r="NFT332" s="334"/>
      <c r="NFU332" s="389"/>
      <c r="NFV332" s="224"/>
      <c r="NFW332" s="224"/>
      <c r="NFX332" s="335"/>
      <c r="NFY332" s="335"/>
      <c r="NFZ332" s="224"/>
      <c r="NGA332" s="389"/>
      <c r="NGB332" s="389"/>
      <c r="NGC332" s="333"/>
      <c r="NGD332" s="334"/>
      <c r="NGE332" s="389"/>
      <c r="NGF332" s="224"/>
      <c r="NGG332" s="224"/>
      <c r="NGH332" s="335"/>
      <c r="NGI332" s="335"/>
      <c r="NGJ332" s="224"/>
      <c r="NGK332" s="389"/>
      <c r="NGL332" s="389"/>
      <c r="NGM332" s="333"/>
      <c r="NGN332" s="334"/>
      <c r="NGO332" s="389"/>
      <c r="NGP332" s="224"/>
      <c r="NGQ332" s="224"/>
      <c r="NGR332" s="335"/>
      <c r="NGS332" s="335"/>
      <c r="NGT332" s="224"/>
      <c r="NGU332" s="389"/>
      <c r="NGV332" s="389"/>
      <c r="NGW332" s="333"/>
      <c r="NGX332" s="334"/>
      <c r="NGY332" s="389"/>
      <c r="NGZ332" s="224"/>
      <c r="NHA332" s="224"/>
      <c r="NHB332" s="335"/>
      <c r="NHC332" s="335"/>
      <c r="NHD332" s="224"/>
      <c r="NHE332" s="389"/>
      <c r="NHF332" s="389"/>
      <c r="NHG332" s="333"/>
      <c r="NHH332" s="334"/>
      <c r="NHI332" s="389"/>
      <c r="NHJ332" s="224"/>
      <c r="NHK332" s="224"/>
      <c r="NHL332" s="335"/>
      <c r="NHM332" s="335"/>
      <c r="NHN332" s="224"/>
      <c r="NHO332" s="389"/>
      <c r="NHP332" s="389"/>
      <c r="NHQ332" s="333"/>
      <c r="NHR332" s="334"/>
      <c r="NHS332" s="389"/>
      <c r="NHT332" s="224"/>
      <c r="NHU332" s="224"/>
      <c r="NHV332" s="335"/>
      <c r="NHW332" s="335"/>
      <c r="NHX332" s="224"/>
      <c r="NHY332" s="389"/>
      <c r="NHZ332" s="389"/>
      <c r="NIA332" s="333"/>
      <c r="NIB332" s="334"/>
      <c r="NIC332" s="389"/>
      <c r="NID332" s="224"/>
      <c r="NIE332" s="224"/>
      <c r="NIF332" s="335"/>
      <c r="NIG332" s="335"/>
      <c r="NIH332" s="224"/>
      <c r="NII332" s="389"/>
      <c r="NIJ332" s="389"/>
      <c r="NIK332" s="333"/>
      <c r="NIL332" s="334"/>
      <c r="NIM332" s="389"/>
      <c r="NIN332" s="224"/>
      <c r="NIO332" s="224"/>
      <c r="NIP332" s="335"/>
      <c r="NIQ332" s="335"/>
      <c r="NIR332" s="224"/>
      <c r="NIS332" s="389"/>
      <c r="NIT332" s="389"/>
      <c r="NIU332" s="333"/>
      <c r="NIV332" s="334"/>
      <c r="NIW332" s="389"/>
      <c r="NIX332" s="224"/>
      <c r="NIY332" s="224"/>
      <c r="NIZ332" s="335"/>
      <c r="NJA332" s="335"/>
      <c r="NJB332" s="224"/>
      <c r="NJC332" s="389"/>
      <c r="NJD332" s="389"/>
      <c r="NJE332" s="333"/>
      <c r="NJF332" s="334"/>
      <c r="NJG332" s="389"/>
      <c r="NJH332" s="224"/>
      <c r="NJI332" s="224"/>
      <c r="NJJ332" s="335"/>
      <c r="NJK332" s="335"/>
      <c r="NJL332" s="224"/>
      <c r="NJM332" s="389"/>
      <c r="NJN332" s="389"/>
      <c r="NJO332" s="333"/>
      <c r="NJP332" s="334"/>
      <c r="NJQ332" s="389"/>
      <c r="NJR332" s="224"/>
      <c r="NJS332" s="224"/>
      <c r="NJT332" s="335"/>
      <c r="NJU332" s="335"/>
      <c r="NJV332" s="224"/>
      <c r="NJW332" s="389"/>
      <c r="NJX332" s="389"/>
      <c r="NJY332" s="333"/>
      <c r="NJZ332" s="334"/>
      <c r="NKA332" s="389"/>
      <c r="NKB332" s="224"/>
      <c r="NKC332" s="224"/>
      <c r="NKD332" s="335"/>
      <c r="NKE332" s="335"/>
      <c r="NKF332" s="224"/>
      <c r="NKG332" s="389"/>
      <c r="NKH332" s="389"/>
      <c r="NKI332" s="333"/>
      <c r="NKJ332" s="334"/>
      <c r="NKK332" s="389"/>
      <c r="NKL332" s="224"/>
      <c r="NKM332" s="224"/>
      <c r="NKN332" s="335"/>
      <c r="NKO332" s="335"/>
      <c r="NKP332" s="224"/>
      <c r="NKQ332" s="389"/>
      <c r="NKR332" s="389"/>
      <c r="NKS332" s="333"/>
      <c r="NKT332" s="334"/>
      <c r="NKU332" s="389"/>
      <c r="NKV332" s="224"/>
      <c r="NKW332" s="224"/>
      <c r="NKX332" s="335"/>
      <c r="NKY332" s="335"/>
      <c r="NKZ332" s="224"/>
      <c r="NLA332" s="389"/>
      <c r="NLB332" s="389"/>
      <c r="NLC332" s="333"/>
      <c r="NLD332" s="334"/>
      <c r="NLE332" s="389"/>
      <c r="NLF332" s="224"/>
      <c r="NLG332" s="224"/>
      <c r="NLH332" s="335"/>
      <c r="NLI332" s="335"/>
      <c r="NLJ332" s="224"/>
      <c r="NLK332" s="389"/>
      <c r="NLL332" s="389"/>
      <c r="NLM332" s="333"/>
      <c r="NLN332" s="334"/>
      <c r="NLO332" s="389"/>
      <c r="NLP332" s="224"/>
      <c r="NLQ332" s="224"/>
      <c r="NLR332" s="335"/>
      <c r="NLS332" s="335"/>
      <c r="NLT332" s="224"/>
      <c r="NLU332" s="389"/>
      <c r="NLV332" s="389"/>
      <c r="NLW332" s="333"/>
      <c r="NLX332" s="334"/>
      <c r="NLY332" s="389"/>
      <c r="NLZ332" s="224"/>
      <c r="NMA332" s="224"/>
      <c r="NMB332" s="335"/>
      <c r="NMC332" s="335"/>
      <c r="NMD332" s="224"/>
      <c r="NME332" s="389"/>
      <c r="NMF332" s="389"/>
      <c r="NMG332" s="333"/>
      <c r="NMH332" s="334"/>
      <c r="NMI332" s="389"/>
      <c r="NMJ332" s="224"/>
      <c r="NMK332" s="224"/>
      <c r="NML332" s="335"/>
      <c r="NMM332" s="335"/>
      <c r="NMN332" s="224"/>
      <c r="NMO332" s="389"/>
      <c r="NMP332" s="389"/>
      <c r="NMQ332" s="333"/>
      <c r="NMR332" s="334"/>
      <c r="NMS332" s="389"/>
      <c r="NMT332" s="224"/>
      <c r="NMU332" s="224"/>
      <c r="NMV332" s="335"/>
      <c r="NMW332" s="335"/>
      <c r="NMX332" s="224"/>
      <c r="NMY332" s="389"/>
      <c r="NMZ332" s="389"/>
      <c r="NNA332" s="333"/>
      <c r="NNB332" s="334"/>
      <c r="NNC332" s="389"/>
      <c r="NND332" s="224"/>
      <c r="NNE332" s="224"/>
      <c r="NNF332" s="335"/>
      <c r="NNG332" s="335"/>
      <c r="NNH332" s="224"/>
      <c r="NNI332" s="389"/>
      <c r="NNJ332" s="389"/>
      <c r="NNK332" s="333"/>
      <c r="NNL332" s="334"/>
      <c r="NNM332" s="389"/>
      <c r="NNN332" s="224"/>
      <c r="NNO332" s="224"/>
      <c r="NNP332" s="335"/>
      <c r="NNQ332" s="335"/>
      <c r="NNR332" s="224"/>
      <c r="NNS332" s="389"/>
      <c r="NNT332" s="389"/>
      <c r="NNU332" s="333"/>
      <c r="NNV332" s="334"/>
      <c r="NNW332" s="389"/>
      <c r="NNX332" s="224"/>
      <c r="NNY332" s="224"/>
      <c r="NNZ332" s="335"/>
      <c r="NOA332" s="335"/>
      <c r="NOB332" s="224"/>
      <c r="NOC332" s="389"/>
      <c r="NOD332" s="389"/>
      <c r="NOE332" s="333"/>
      <c r="NOF332" s="334"/>
      <c r="NOG332" s="389"/>
      <c r="NOH332" s="224"/>
      <c r="NOI332" s="224"/>
      <c r="NOJ332" s="335"/>
      <c r="NOK332" s="335"/>
      <c r="NOL332" s="224"/>
      <c r="NOM332" s="389"/>
      <c r="NON332" s="389"/>
      <c r="NOO332" s="333"/>
      <c r="NOP332" s="334"/>
      <c r="NOQ332" s="389"/>
      <c r="NOR332" s="224"/>
      <c r="NOS332" s="224"/>
      <c r="NOT332" s="335"/>
      <c r="NOU332" s="335"/>
      <c r="NOV332" s="224"/>
      <c r="NOW332" s="389"/>
      <c r="NOX332" s="389"/>
      <c r="NOY332" s="333"/>
      <c r="NOZ332" s="334"/>
      <c r="NPA332" s="389"/>
      <c r="NPB332" s="224"/>
      <c r="NPC332" s="224"/>
      <c r="NPD332" s="335"/>
      <c r="NPE332" s="335"/>
      <c r="NPF332" s="224"/>
      <c r="NPG332" s="389"/>
      <c r="NPH332" s="389"/>
      <c r="NPI332" s="333"/>
      <c r="NPJ332" s="334"/>
      <c r="NPK332" s="389"/>
      <c r="NPL332" s="224"/>
      <c r="NPM332" s="224"/>
      <c r="NPN332" s="335"/>
      <c r="NPO332" s="335"/>
      <c r="NPP332" s="224"/>
      <c r="NPQ332" s="389"/>
      <c r="NPR332" s="389"/>
      <c r="NPS332" s="333"/>
      <c r="NPT332" s="334"/>
      <c r="NPU332" s="389"/>
      <c r="NPV332" s="224"/>
      <c r="NPW332" s="224"/>
      <c r="NPX332" s="335"/>
      <c r="NPY332" s="335"/>
      <c r="NPZ332" s="224"/>
      <c r="NQA332" s="389"/>
      <c r="NQB332" s="389"/>
      <c r="NQC332" s="333"/>
      <c r="NQD332" s="334"/>
      <c r="NQE332" s="389"/>
      <c r="NQF332" s="224"/>
      <c r="NQG332" s="224"/>
      <c r="NQH332" s="335"/>
      <c r="NQI332" s="335"/>
      <c r="NQJ332" s="224"/>
      <c r="NQK332" s="389"/>
      <c r="NQL332" s="389"/>
      <c r="NQM332" s="333"/>
      <c r="NQN332" s="334"/>
      <c r="NQO332" s="389"/>
      <c r="NQP332" s="224"/>
      <c r="NQQ332" s="224"/>
      <c r="NQR332" s="335"/>
      <c r="NQS332" s="335"/>
      <c r="NQT332" s="224"/>
      <c r="NQU332" s="389"/>
      <c r="NQV332" s="389"/>
      <c r="NQW332" s="333"/>
      <c r="NQX332" s="334"/>
      <c r="NQY332" s="389"/>
      <c r="NQZ332" s="224"/>
      <c r="NRA332" s="224"/>
      <c r="NRB332" s="335"/>
      <c r="NRC332" s="335"/>
      <c r="NRD332" s="224"/>
      <c r="NRE332" s="389"/>
      <c r="NRF332" s="389"/>
      <c r="NRG332" s="333"/>
      <c r="NRH332" s="334"/>
      <c r="NRI332" s="389"/>
      <c r="NRJ332" s="224"/>
      <c r="NRK332" s="224"/>
      <c r="NRL332" s="335"/>
      <c r="NRM332" s="335"/>
      <c r="NRN332" s="224"/>
      <c r="NRO332" s="389"/>
      <c r="NRP332" s="389"/>
      <c r="NRQ332" s="333"/>
      <c r="NRR332" s="334"/>
      <c r="NRS332" s="389"/>
      <c r="NRT332" s="224"/>
      <c r="NRU332" s="224"/>
      <c r="NRV332" s="335"/>
      <c r="NRW332" s="335"/>
      <c r="NRX332" s="224"/>
      <c r="NRY332" s="389"/>
      <c r="NRZ332" s="389"/>
      <c r="NSA332" s="333"/>
      <c r="NSB332" s="334"/>
      <c r="NSC332" s="389"/>
      <c r="NSD332" s="224"/>
      <c r="NSE332" s="224"/>
      <c r="NSF332" s="335"/>
      <c r="NSG332" s="335"/>
      <c r="NSH332" s="224"/>
      <c r="NSI332" s="389"/>
      <c r="NSJ332" s="389"/>
      <c r="NSK332" s="333"/>
      <c r="NSL332" s="334"/>
      <c r="NSM332" s="389"/>
      <c r="NSN332" s="224"/>
      <c r="NSO332" s="224"/>
      <c r="NSP332" s="335"/>
      <c r="NSQ332" s="335"/>
      <c r="NSR332" s="224"/>
      <c r="NSS332" s="389"/>
      <c r="NST332" s="389"/>
      <c r="NSU332" s="333"/>
      <c r="NSV332" s="334"/>
      <c r="NSW332" s="389"/>
      <c r="NSX332" s="224"/>
      <c r="NSY332" s="224"/>
      <c r="NSZ332" s="335"/>
      <c r="NTA332" s="335"/>
      <c r="NTB332" s="224"/>
      <c r="NTC332" s="389"/>
      <c r="NTD332" s="389"/>
      <c r="NTE332" s="333"/>
      <c r="NTF332" s="334"/>
      <c r="NTG332" s="389"/>
      <c r="NTH332" s="224"/>
      <c r="NTI332" s="224"/>
      <c r="NTJ332" s="335"/>
      <c r="NTK332" s="335"/>
      <c r="NTL332" s="224"/>
      <c r="NTM332" s="389"/>
      <c r="NTN332" s="389"/>
      <c r="NTO332" s="333"/>
      <c r="NTP332" s="334"/>
      <c r="NTQ332" s="389"/>
      <c r="NTR332" s="224"/>
      <c r="NTS332" s="224"/>
      <c r="NTT332" s="335"/>
      <c r="NTU332" s="335"/>
      <c r="NTV332" s="224"/>
      <c r="NTW332" s="389"/>
      <c r="NTX332" s="389"/>
      <c r="NTY332" s="333"/>
      <c r="NTZ332" s="334"/>
      <c r="NUA332" s="389"/>
      <c r="NUB332" s="224"/>
      <c r="NUC332" s="224"/>
      <c r="NUD332" s="335"/>
      <c r="NUE332" s="335"/>
      <c r="NUF332" s="224"/>
      <c r="NUG332" s="389"/>
      <c r="NUH332" s="389"/>
      <c r="NUI332" s="333"/>
      <c r="NUJ332" s="334"/>
      <c r="NUK332" s="389"/>
      <c r="NUL332" s="224"/>
      <c r="NUM332" s="224"/>
      <c r="NUN332" s="335"/>
      <c r="NUO332" s="335"/>
      <c r="NUP332" s="224"/>
      <c r="NUQ332" s="389"/>
      <c r="NUR332" s="389"/>
      <c r="NUS332" s="333"/>
      <c r="NUT332" s="334"/>
      <c r="NUU332" s="389"/>
      <c r="NUV332" s="224"/>
      <c r="NUW332" s="224"/>
      <c r="NUX332" s="335"/>
      <c r="NUY332" s="335"/>
      <c r="NUZ332" s="224"/>
      <c r="NVA332" s="389"/>
      <c r="NVB332" s="389"/>
      <c r="NVC332" s="333"/>
      <c r="NVD332" s="334"/>
      <c r="NVE332" s="389"/>
      <c r="NVF332" s="224"/>
      <c r="NVG332" s="224"/>
      <c r="NVH332" s="335"/>
      <c r="NVI332" s="335"/>
      <c r="NVJ332" s="224"/>
      <c r="NVK332" s="389"/>
      <c r="NVL332" s="389"/>
      <c r="NVM332" s="333"/>
      <c r="NVN332" s="334"/>
      <c r="NVO332" s="389"/>
      <c r="NVP332" s="224"/>
      <c r="NVQ332" s="224"/>
      <c r="NVR332" s="335"/>
      <c r="NVS332" s="335"/>
      <c r="NVT332" s="224"/>
      <c r="NVU332" s="389"/>
      <c r="NVV332" s="389"/>
      <c r="NVW332" s="333"/>
      <c r="NVX332" s="334"/>
      <c r="NVY332" s="389"/>
      <c r="NVZ332" s="224"/>
      <c r="NWA332" s="224"/>
      <c r="NWB332" s="335"/>
      <c r="NWC332" s="335"/>
      <c r="NWD332" s="224"/>
      <c r="NWE332" s="389"/>
      <c r="NWF332" s="389"/>
      <c r="NWG332" s="333"/>
      <c r="NWH332" s="334"/>
      <c r="NWI332" s="389"/>
      <c r="NWJ332" s="224"/>
      <c r="NWK332" s="224"/>
      <c r="NWL332" s="335"/>
      <c r="NWM332" s="335"/>
      <c r="NWN332" s="224"/>
      <c r="NWO332" s="389"/>
      <c r="NWP332" s="389"/>
      <c r="NWQ332" s="333"/>
      <c r="NWR332" s="334"/>
      <c r="NWS332" s="389"/>
      <c r="NWT332" s="224"/>
      <c r="NWU332" s="224"/>
      <c r="NWV332" s="335"/>
      <c r="NWW332" s="335"/>
      <c r="NWX332" s="224"/>
      <c r="NWY332" s="389"/>
      <c r="NWZ332" s="389"/>
      <c r="NXA332" s="333"/>
      <c r="NXB332" s="334"/>
      <c r="NXC332" s="389"/>
      <c r="NXD332" s="224"/>
      <c r="NXE332" s="224"/>
      <c r="NXF332" s="335"/>
      <c r="NXG332" s="335"/>
      <c r="NXH332" s="224"/>
      <c r="NXI332" s="389"/>
      <c r="NXJ332" s="389"/>
      <c r="NXK332" s="333"/>
      <c r="NXL332" s="334"/>
      <c r="NXM332" s="389"/>
      <c r="NXN332" s="224"/>
      <c r="NXO332" s="224"/>
      <c r="NXP332" s="335"/>
      <c r="NXQ332" s="335"/>
      <c r="NXR332" s="224"/>
      <c r="NXS332" s="389"/>
      <c r="NXT332" s="389"/>
      <c r="NXU332" s="333"/>
      <c r="NXV332" s="334"/>
      <c r="NXW332" s="389"/>
      <c r="NXX332" s="224"/>
      <c r="NXY332" s="224"/>
      <c r="NXZ332" s="335"/>
      <c r="NYA332" s="335"/>
      <c r="NYB332" s="224"/>
      <c r="NYC332" s="389"/>
      <c r="NYD332" s="389"/>
      <c r="NYE332" s="333"/>
      <c r="NYF332" s="334"/>
      <c r="NYG332" s="389"/>
      <c r="NYH332" s="224"/>
      <c r="NYI332" s="224"/>
      <c r="NYJ332" s="335"/>
      <c r="NYK332" s="335"/>
      <c r="NYL332" s="224"/>
      <c r="NYM332" s="389"/>
      <c r="NYN332" s="389"/>
      <c r="NYO332" s="333"/>
      <c r="NYP332" s="334"/>
      <c r="NYQ332" s="389"/>
      <c r="NYR332" s="224"/>
      <c r="NYS332" s="224"/>
      <c r="NYT332" s="335"/>
      <c r="NYU332" s="335"/>
      <c r="NYV332" s="224"/>
      <c r="NYW332" s="389"/>
      <c r="NYX332" s="389"/>
      <c r="NYY332" s="333"/>
      <c r="NYZ332" s="334"/>
      <c r="NZA332" s="389"/>
      <c r="NZB332" s="224"/>
      <c r="NZC332" s="224"/>
      <c r="NZD332" s="335"/>
      <c r="NZE332" s="335"/>
      <c r="NZF332" s="224"/>
      <c r="NZG332" s="389"/>
      <c r="NZH332" s="389"/>
      <c r="NZI332" s="333"/>
      <c r="NZJ332" s="334"/>
      <c r="NZK332" s="389"/>
      <c r="NZL332" s="224"/>
      <c r="NZM332" s="224"/>
      <c r="NZN332" s="335"/>
      <c r="NZO332" s="335"/>
      <c r="NZP332" s="224"/>
      <c r="NZQ332" s="389"/>
      <c r="NZR332" s="389"/>
      <c r="NZS332" s="333"/>
      <c r="NZT332" s="334"/>
      <c r="NZU332" s="389"/>
      <c r="NZV332" s="224"/>
      <c r="NZW332" s="224"/>
      <c r="NZX332" s="335"/>
      <c r="NZY332" s="335"/>
      <c r="NZZ332" s="224"/>
      <c r="OAA332" s="389"/>
      <c r="OAB332" s="389"/>
      <c r="OAC332" s="333"/>
      <c r="OAD332" s="334"/>
      <c r="OAE332" s="389"/>
      <c r="OAF332" s="224"/>
      <c r="OAG332" s="224"/>
      <c r="OAH332" s="335"/>
      <c r="OAI332" s="335"/>
      <c r="OAJ332" s="224"/>
      <c r="OAK332" s="389"/>
      <c r="OAL332" s="389"/>
      <c r="OAM332" s="333"/>
      <c r="OAN332" s="334"/>
      <c r="OAO332" s="389"/>
      <c r="OAP332" s="224"/>
      <c r="OAQ332" s="224"/>
      <c r="OAR332" s="335"/>
      <c r="OAS332" s="335"/>
      <c r="OAT332" s="224"/>
      <c r="OAU332" s="389"/>
      <c r="OAV332" s="389"/>
      <c r="OAW332" s="333"/>
      <c r="OAX332" s="334"/>
      <c r="OAY332" s="389"/>
      <c r="OAZ332" s="224"/>
      <c r="OBA332" s="224"/>
      <c r="OBB332" s="335"/>
      <c r="OBC332" s="335"/>
      <c r="OBD332" s="224"/>
      <c r="OBE332" s="389"/>
      <c r="OBF332" s="389"/>
      <c r="OBG332" s="333"/>
      <c r="OBH332" s="334"/>
      <c r="OBI332" s="389"/>
      <c r="OBJ332" s="224"/>
      <c r="OBK332" s="224"/>
      <c r="OBL332" s="335"/>
      <c r="OBM332" s="335"/>
      <c r="OBN332" s="224"/>
      <c r="OBO332" s="389"/>
      <c r="OBP332" s="389"/>
      <c r="OBQ332" s="333"/>
      <c r="OBR332" s="334"/>
      <c r="OBS332" s="389"/>
      <c r="OBT332" s="224"/>
      <c r="OBU332" s="224"/>
      <c r="OBV332" s="335"/>
      <c r="OBW332" s="335"/>
      <c r="OBX332" s="224"/>
      <c r="OBY332" s="389"/>
      <c r="OBZ332" s="389"/>
      <c r="OCA332" s="333"/>
      <c r="OCB332" s="334"/>
      <c r="OCC332" s="389"/>
      <c r="OCD332" s="224"/>
      <c r="OCE332" s="224"/>
      <c r="OCF332" s="335"/>
      <c r="OCG332" s="335"/>
      <c r="OCH332" s="224"/>
      <c r="OCI332" s="389"/>
      <c r="OCJ332" s="389"/>
      <c r="OCK332" s="333"/>
      <c r="OCL332" s="334"/>
      <c r="OCM332" s="389"/>
      <c r="OCN332" s="224"/>
      <c r="OCO332" s="224"/>
      <c r="OCP332" s="335"/>
      <c r="OCQ332" s="335"/>
      <c r="OCR332" s="224"/>
      <c r="OCS332" s="389"/>
      <c r="OCT332" s="389"/>
      <c r="OCU332" s="333"/>
      <c r="OCV332" s="334"/>
      <c r="OCW332" s="389"/>
      <c r="OCX332" s="224"/>
      <c r="OCY332" s="224"/>
      <c r="OCZ332" s="335"/>
      <c r="ODA332" s="335"/>
      <c r="ODB332" s="224"/>
      <c r="ODC332" s="389"/>
      <c r="ODD332" s="389"/>
      <c r="ODE332" s="333"/>
      <c r="ODF332" s="334"/>
      <c r="ODG332" s="389"/>
      <c r="ODH332" s="224"/>
      <c r="ODI332" s="224"/>
      <c r="ODJ332" s="335"/>
      <c r="ODK332" s="335"/>
      <c r="ODL332" s="224"/>
      <c r="ODM332" s="389"/>
      <c r="ODN332" s="389"/>
      <c r="ODO332" s="333"/>
      <c r="ODP332" s="334"/>
      <c r="ODQ332" s="389"/>
      <c r="ODR332" s="224"/>
      <c r="ODS332" s="224"/>
      <c r="ODT332" s="335"/>
      <c r="ODU332" s="335"/>
      <c r="ODV332" s="224"/>
      <c r="ODW332" s="389"/>
      <c r="ODX332" s="389"/>
      <c r="ODY332" s="333"/>
      <c r="ODZ332" s="334"/>
      <c r="OEA332" s="389"/>
      <c r="OEB332" s="224"/>
      <c r="OEC332" s="224"/>
      <c r="OED332" s="335"/>
      <c r="OEE332" s="335"/>
      <c r="OEF332" s="224"/>
      <c r="OEG332" s="389"/>
      <c r="OEH332" s="389"/>
      <c r="OEI332" s="333"/>
      <c r="OEJ332" s="334"/>
      <c r="OEK332" s="389"/>
      <c r="OEL332" s="224"/>
      <c r="OEM332" s="224"/>
      <c r="OEN332" s="335"/>
      <c r="OEO332" s="335"/>
      <c r="OEP332" s="224"/>
      <c r="OEQ332" s="389"/>
      <c r="OER332" s="389"/>
      <c r="OES332" s="333"/>
      <c r="OET332" s="334"/>
      <c r="OEU332" s="389"/>
      <c r="OEV332" s="224"/>
      <c r="OEW332" s="224"/>
      <c r="OEX332" s="335"/>
      <c r="OEY332" s="335"/>
      <c r="OEZ332" s="224"/>
      <c r="OFA332" s="389"/>
      <c r="OFB332" s="389"/>
      <c r="OFC332" s="333"/>
      <c r="OFD332" s="334"/>
      <c r="OFE332" s="389"/>
      <c r="OFF332" s="224"/>
      <c r="OFG332" s="224"/>
      <c r="OFH332" s="335"/>
      <c r="OFI332" s="335"/>
      <c r="OFJ332" s="224"/>
      <c r="OFK332" s="389"/>
      <c r="OFL332" s="389"/>
      <c r="OFM332" s="333"/>
      <c r="OFN332" s="334"/>
      <c r="OFO332" s="389"/>
      <c r="OFP332" s="224"/>
      <c r="OFQ332" s="224"/>
      <c r="OFR332" s="335"/>
      <c r="OFS332" s="335"/>
      <c r="OFT332" s="224"/>
      <c r="OFU332" s="389"/>
      <c r="OFV332" s="389"/>
      <c r="OFW332" s="333"/>
      <c r="OFX332" s="334"/>
      <c r="OFY332" s="389"/>
      <c r="OFZ332" s="224"/>
      <c r="OGA332" s="224"/>
      <c r="OGB332" s="335"/>
      <c r="OGC332" s="335"/>
      <c r="OGD332" s="224"/>
      <c r="OGE332" s="389"/>
      <c r="OGF332" s="389"/>
      <c r="OGG332" s="333"/>
      <c r="OGH332" s="334"/>
      <c r="OGI332" s="389"/>
      <c r="OGJ332" s="224"/>
      <c r="OGK332" s="224"/>
      <c r="OGL332" s="335"/>
      <c r="OGM332" s="335"/>
      <c r="OGN332" s="224"/>
      <c r="OGO332" s="389"/>
      <c r="OGP332" s="389"/>
      <c r="OGQ332" s="333"/>
      <c r="OGR332" s="334"/>
      <c r="OGS332" s="389"/>
      <c r="OGT332" s="224"/>
      <c r="OGU332" s="224"/>
      <c r="OGV332" s="335"/>
      <c r="OGW332" s="335"/>
      <c r="OGX332" s="224"/>
      <c r="OGY332" s="389"/>
      <c r="OGZ332" s="389"/>
      <c r="OHA332" s="333"/>
      <c r="OHB332" s="334"/>
      <c r="OHC332" s="389"/>
      <c r="OHD332" s="224"/>
      <c r="OHE332" s="224"/>
      <c r="OHF332" s="335"/>
      <c r="OHG332" s="335"/>
      <c r="OHH332" s="224"/>
      <c r="OHI332" s="389"/>
      <c r="OHJ332" s="389"/>
      <c r="OHK332" s="333"/>
      <c r="OHL332" s="334"/>
      <c r="OHM332" s="389"/>
      <c r="OHN332" s="224"/>
      <c r="OHO332" s="224"/>
      <c r="OHP332" s="335"/>
      <c r="OHQ332" s="335"/>
      <c r="OHR332" s="224"/>
      <c r="OHS332" s="389"/>
      <c r="OHT332" s="389"/>
      <c r="OHU332" s="333"/>
      <c r="OHV332" s="334"/>
      <c r="OHW332" s="389"/>
      <c r="OHX332" s="224"/>
      <c r="OHY332" s="224"/>
      <c r="OHZ332" s="335"/>
      <c r="OIA332" s="335"/>
      <c r="OIB332" s="224"/>
      <c r="OIC332" s="389"/>
      <c r="OID332" s="389"/>
      <c r="OIE332" s="333"/>
      <c r="OIF332" s="334"/>
      <c r="OIG332" s="389"/>
      <c r="OIH332" s="224"/>
      <c r="OII332" s="224"/>
      <c r="OIJ332" s="335"/>
      <c r="OIK332" s="335"/>
      <c r="OIL332" s="224"/>
      <c r="OIM332" s="389"/>
      <c r="OIN332" s="389"/>
      <c r="OIO332" s="333"/>
      <c r="OIP332" s="334"/>
      <c r="OIQ332" s="389"/>
      <c r="OIR332" s="224"/>
      <c r="OIS332" s="224"/>
      <c r="OIT332" s="335"/>
      <c r="OIU332" s="335"/>
      <c r="OIV332" s="224"/>
      <c r="OIW332" s="389"/>
      <c r="OIX332" s="389"/>
      <c r="OIY332" s="333"/>
      <c r="OIZ332" s="334"/>
      <c r="OJA332" s="389"/>
      <c r="OJB332" s="224"/>
      <c r="OJC332" s="224"/>
      <c r="OJD332" s="335"/>
      <c r="OJE332" s="335"/>
      <c r="OJF332" s="224"/>
      <c r="OJG332" s="389"/>
      <c r="OJH332" s="389"/>
      <c r="OJI332" s="333"/>
      <c r="OJJ332" s="334"/>
      <c r="OJK332" s="389"/>
      <c r="OJL332" s="224"/>
      <c r="OJM332" s="224"/>
      <c r="OJN332" s="335"/>
      <c r="OJO332" s="335"/>
      <c r="OJP332" s="224"/>
      <c r="OJQ332" s="389"/>
      <c r="OJR332" s="389"/>
      <c r="OJS332" s="333"/>
      <c r="OJT332" s="334"/>
      <c r="OJU332" s="389"/>
      <c r="OJV332" s="224"/>
      <c r="OJW332" s="224"/>
      <c r="OJX332" s="335"/>
      <c r="OJY332" s="335"/>
      <c r="OJZ332" s="224"/>
      <c r="OKA332" s="389"/>
      <c r="OKB332" s="389"/>
      <c r="OKC332" s="333"/>
      <c r="OKD332" s="334"/>
      <c r="OKE332" s="389"/>
      <c r="OKF332" s="224"/>
      <c r="OKG332" s="224"/>
      <c r="OKH332" s="335"/>
      <c r="OKI332" s="335"/>
      <c r="OKJ332" s="224"/>
      <c r="OKK332" s="389"/>
      <c r="OKL332" s="389"/>
      <c r="OKM332" s="333"/>
      <c r="OKN332" s="334"/>
      <c r="OKO332" s="389"/>
      <c r="OKP332" s="224"/>
      <c r="OKQ332" s="224"/>
      <c r="OKR332" s="335"/>
      <c r="OKS332" s="335"/>
      <c r="OKT332" s="224"/>
      <c r="OKU332" s="389"/>
      <c r="OKV332" s="389"/>
      <c r="OKW332" s="333"/>
      <c r="OKX332" s="334"/>
      <c r="OKY332" s="389"/>
      <c r="OKZ332" s="224"/>
      <c r="OLA332" s="224"/>
      <c r="OLB332" s="335"/>
      <c r="OLC332" s="335"/>
      <c r="OLD332" s="224"/>
      <c r="OLE332" s="389"/>
      <c r="OLF332" s="389"/>
      <c r="OLG332" s="333"/>
      <c r="OLH332" s="334"/>
      <c r="OLI332" s="389"/>
      <c r="OLJ332" s="224"/>
      <c r="OLK332" s="224"/>
      <c r="OLL332" s="335"/>
      <c r="OLM332" s="335"/>
      <c r="OLN332" s="224"/>
      <c r="OLO332" s="389"/>
      <c r="OLP332" s="389"/>
      <c r="OLQ332" s="333"/>
      <c r="OLR332" s="334"/>
      <c r="OLS332" s="389"/>
      <c r="OLT332" s="224"/>
      <c r="OLU332" s="224"/>
      <c r="OLV332" s="335"/>
      <c r="OLW332" s="335"/>
      <c r="OLX332" s="224"/>
      <c r="OLY332" s="389"/>
      <c r="OLZ332" s="389"/>
      <c r="OMA332" s="333"/>
      <c r="OMB332" s="334"/>
      <c r="OMC332" s="389"/>
      <c r="OMD332" s="224"/>
      <c r="OME332" s="224"/>
      <c r="OMF332" s="335"/>
      <c r="OMG332" s="335"/>
      <c r="OMH332" s="224"/>
      <c r="OMI332" s="389"/>
      <c r="OMJ332" s="389"/>
      <c r="OMK332" s="333"/>
      <c r="OML332" s="334"/>
      <c r="OMM332" s="389"/>
      <c r="OMN332" s="224"/>
      <c r="OMO332" s="224"/>
      <c r="OMP332" s="335"/>
      <c r="OMQ332" s="335"/>
      <c r="OMR332" s="224"/>
      <c r="OMS332" s="389"/>
      <c r="OMT332" s="389"/>
      <c r="OMU332" s="333"/>
      <c r="OMV332" s="334"/>
      <c r="OMW332" s="389"/>
      <c r="OMX332" s="224"/>
      <c r="OMY332" s="224"/>
      <c r="OMZ332" s="335"/>
      <c r="ONA332" s="335"/>
      <c r="ONB332" s="224"/>
      <c r="ONC332" s="389"/>
      <c r="OND332" s="389"/>
      <c r="ONE332" s="333"/>
      <c r="ONF332" s="334"/>
      <c r="ONG332" s="389"/>
      <c r="ONH332" s="224"/>
      <c r="ONI332" s="224"/>
      <c r="ONJ332" s="335"/>
      <c r="ONK332" s="335"/>
      <c r="ONL332" s="224"/>
      <c r="ONM332" s="389"/>
      <c r="ONN332" s="389"/>
      <c r="ONO332" s="333"/>
      <c r="ONP332" s="334"/>
      <c r="ONQ332" s="389"/>
      <c r="ONR332" s="224"/>
      <c r="ONS332" s="224"/>
      <c r="ONT332" s="335"/>
      <c r="ONU332" s="335"/>
      <c r="ONV332" s="224"/>
      <c r="ONW332" s="389"/>
      <c r="ONX332" s="389"/>
      <c r="ONY332" s="333"/>
      <c r="ONZ332" s="334"/>
      <c r="OOA332" s="389"/>
      <c r="OOB332" s="224"/>
      <c r="OOC332" s="224"/>
      <c r="OOD332" s="335"/>
      <c r="OOE332" s="335"/>
      <c r="OOF332" s="224"/>
      <c r="OOG332" s="389"/>
      <c r="OOH332" s="389"/>
      <c r="OOI332" s="333"/>
      <c r="OOJ332" s="334"/>
      <c r="OOK332" s="389"/>
      <c r="OOL332" s="224"/>
      <c r="OOM332" s="224"/>
      <c r="OON332" s="335"/>
      <c r="OOO332" s="335"/>
      <c r="OOP332" s="224"/>
      <c r="OOQ332" s="389"/>
      <c r="OOR332" s="389"/>
      <c r="OOS332" s="333"/>
      <c r="OOT332" s="334"/>
      <c r="OOU332" s="389"/>
      <c r="OOV332" s="224"/>
      <c r="OOW332" s="224"/>
      <c r="OOX332" s="335"/>
      <c r="OOY332" s="335"/>
      <c r="OOZ332" s="224"/>
      <c r="OPA332" s="389"/>
      <c r="OPB332" s="389"/>
      <c r="OPC332" s="333"/>
      <c r="OPD332" s="334"/>
      <c r="OPE332" s="389"/>
      <c r="OPF332" s="224"/>
      <c r="OPG332" s="224"/>
      <c r="OPH332" s="335"/>
      <c r="OPI332" s="335"/>
      <c r="OPJ332" s="224"/>
      <c r="OPK332" s="389"/>
      <c r="OPL332" s="389"/>
      <c r="OPM332" s="333"/>
      <c r="OPN332" s="334"/>
      <c r="OPO332" s="389"/>
      <c r="OPP332" s="224"/>
      <c r="OPQ332" s="224"/>
      <c r="OPR332" s="335"/>
      <c r="OPS332" s="335"/>
      <c r="OPT332" s="224"/>
      <c r="OPU332" s="389"/>
      <c r="OPV332" s="389"/>
      <c r="OPW332" s="333"/>
      <c r="OPX332" s="334"/>
      <c r="OPY332" s="389"/>
      <c r="OPZ332" s="224"/>
      <c r="OQA332" s="224"/>
      <c r="OQB332" s="335"/>
      <c r="OQC332" s="335"/>
      <c r="OQD332" s="224"/>
      <c r="OQE332" s="389"/>
      <c r="OQF332" s="389"/>
      <c r="OQG332" s="333"/>
      <c r="OQH332" s="334"/>
      <c r="OQI332" s="389"/>
      <c r="OQJ332" s="224"/>
      <c r="OQK332" s="224"/>
      <c r="OQL332" s="335"/>
      <c r="OQM332" s="335"/>
      <c r="OQN332" s="224"/>
      <c r="OQO332" s="389"/>
      <c r="OQP332" s="389"/>
      <c r="OQQ332" s="333"/>
      <c r="OQR332" s="334"/>
      <c r="OQS332" s="389"/>
      <c r="OQT332" s="224"/>
      <c r="OQU332" s="224"/>
      <c r="OQV332" s="335"/>
      <c r="OQW332" s="335"/>
      <c r="OQX332" s="224"/>
      <c r="OQY332" s="389"/>
      <c r="OQZ332" s="389"/>
      <c r="ORA332" s="333"/>
      <c r="ORB332" s="334"/>
      <c r="ORC332" s="389"/>
      <c r="ORD332" s="224"/>
      <c r="ORE332" s="224"/>
      <c r="ORF332" s="335"/>
      <c r="ORG332" s="335"/>
      <c r="ORH332" s="224"/>
      <c r="ORI332" s="389"/>
      <c r="ORJ332" s="389"/>
      <c r="ORK332" s="333"/>
      <c r="ORL332" s="334"/>
      <c r="ORM332" s="389"/>
      <c r="ORN332" s="224"/>
      <c r="ORO332" s="224"/>
      <c r="ORP332" s="335"/>
      <c r="ORQ332" s="335"/>
      <c r="ORR332" s="224"/>
      <c r="ORS332" s="389"/>
      <c r="ORT332" s="389"/>
      <c r="ORU332" s="333"/>
      <c r="ORV332" s="334"/>
      <c r="ORW332" s="389"/>
      <c r="ORX332" s="224"/>
      <c r="ORY332" s="224"/>
      <c r="ORZ332" s="335"/>
      <c r="OSA332" s="335"/>
      <c r="OSB332" s="224"/>
      <c r="OSC332" s="389"/>
      <c r="OSD332" s="389"/>
      <c r="OSE332" s="333"/>
      <c r="OSF332" s="334"/>
      <c r="OSG332" s="389"/>
      <c r="OSH332" s="224"/>
      <c r="OSI332" s="224"/>
      <c r="OSJ332" s="335"/>
      <c r="OSK332" s="335"/>
      <c r="OSL332" s="224"/>
      <c r="OSM332" s="389"/>
      <c r="OSN332" s="389"/>
      <c r="OSO332" s="333"/>
      <c r="OSP332" s="334"/>
      <c r="OSQ332" s="389"/>
      <c r="OSR332" s="224"/>
      <c r="OSS332" s="224"/>
      <c r="OST332" s="335"/>
      <c r="OSU332" s="335"/>
      <c r="OSV332" s="224"/>
      <c r="OSW332" s="389"/>
      <c r="OSX332" s="389"/>
      <c r="OSY332" s="333"/>
      <c r="OSZ332" s="334"/>
      <c r="OTA332" s="389"/>
      <c r="OTB332" s="224"/>
      <c r="OTC332" s="224"/>
      <c r="OTD332" s="335"/>
      <c r="OTE332" s="335"/>
      <c r="OTF332" s="224"/>
      <c r="OTG332" s="389"/>
      <c r="OTH332" s="389"/>
      <c r="OTI332" s="333"/>
      <c r="OTJ332" s="334"/>
      <c r="OTK332" s="389"/>
      <c r="OTL332" s="224"/>
      <c r="OTM332" s="224"/>
      <c r="OTN332" s="335"/>
      <c r="OTO332" s="335"/>
      <c r="OTP332" s="224"/>
      <c r="OTQ332" s="389"/>
      <c r="OTR332" s="389"/>
      <c r="OTS332" s="333"/>
      <c r="OTT332" s="334"/>
      <c r="OTU332" s="389"/>
      <c r="OTV332" s="224"/>
      <c r="OTW332" s="224"/>
      <c r="OTX332" s="335"/>
      <c r="OTY332" s="335"/>
      <c r="OTZ332" s="224"/>
      <c r="OUA332" s="389"/>
      <c r="OUB332" s="389"/>
      <c r="OUC332" s="333"/>
      <c r="OUD332" s="334"/>
      <c r="OUE332" s="389"/>
      <c r="OUF332" s="224"/>
      <c r="OUG332" s="224"/>
      <c r="OUH332" s="335"/>
      <c r="OUI332" s="335"/>
      <c r="OUJ332" s="224"/>
      <c r="OUK332" s="389"/>
      <c r="OUL332" s="389"/>
      <c r="OUM332" s="333"/>
      <c r="OUN332" s="334"/>
      <c r="OUO332" s="389"/>
      <c r="OUP332" s="224"/>
      <c r="OUQ332" s="224"/>
      <c r="OUR332" s="335"/>
      <c r="OUS332" s="335"/>
      <c r="OUT332" s="224"/>
      <c r="OUU332" s="389"/>
      <c r="OUV332" s="389"/>
      <c r="OUW332" s="333"/>
      <c r="OUX332" s="334"/>
      <c r="OUY332" s="389"/>
      <c r="OUZ332" s="224"/>
      <c r="OVA332" s="224"/>
      <c r="OVB332" s="335"/>
      <c r="OVC332" s="335"/>
      <c r="OVD332" s="224"/>
      <c r="OVE332" s="389"/>
      <c r="OVF332" s="389"/>
      <c r="OVG332" s="333"/>
      <c r="OVH332" s="334"/>
      <c r="OVI332" s="389"/>
      <c r="OVJ332" s="224"/>
      <c r="OVK332" s="224"/>
      <c r="OVL332" s="335"/>
      <c r="OVM332" s="335"/>
      <c r="OVN332" s="224"/>
      <c r="OVO332" s="389"/>
      <c r="OVP332" s="389"/>
      <c r="OVQ332" s="333"/>
      <c r="OVR332" s="334"/>
      <c r="OVS332" s="389"/>
      <c r="OVT332" s="224"/>
      <c r="OVU332" s="224"/>
      <c r="OVV332" s="335"/>
      <c r="OVW332" s="335"/>
      <c r="OVX332" s="224"/>
      <c r="OVY332" s="389"/>
      <c r="OVZ332" s="389"/>
      <c r="OWA332" s="333"/>
      <c r="OWB332" s="334"/>
      <c r="OWC332" s="389"/>
      <c r="OWD332" s="224"/>
      <c r="OWE332" s="224"/>
      <c r="OWF332" s="335"/>
      <c r="OWG332" s="335"/>
      <c r="OWH332" s="224"/>
      <c r="OWI332" s="389"/>
      <c r="OWJ332" s="389"/>
      <c r="OWK332" s="333"/>
      <c r="OWL332" s="334"/>
      <c r="OWM332" s="389"/>
      <c r="OWN332" s="224"/>
      <c r="OWO332" s="224"/>
      <c r="OWP332" s="335"/>
      <c r="OWQ332" s="335"/>
      <c r="OWR332" s="224"/>
      <c r="OWS332" s="389"/>
      <c r="OWT332" s="389"/>
      <c r="OWU332" s="333"/>
      <c r="OWV332" s="334"/>
      <c r="OWW332" s="389"/>
      <c r="OWX332" s="224"/>
      <c r="OWY332" s="224"/>
      <c r="OWZ332" s="335"/>
      <c r="OXA332" s="335"/>
      <c r="OXB332" s="224"/>
      <c r="OXC332" s="389"/>
      <c r="OXD332" s="389"/>
      <c r="OXE332" s="333"/>
      <c r="OXF332" s="334"/>
      <c r="OXG332" s="389"/>
      <c r="OXH332" s="224"/>
      <c r="OXI332" s="224"/>
      <c r="OXJ332" s="335"/>
      <c r="OXK332" s="335"/>
      <c r="OXL332" s="224"/>
      <c r="OXM332" s="389"/>
      <c r="OXN332" s="389"/>
      <c r="OXO332" s="333"/>
      <c r="OXP332" s="334"/>
      <c r="OXQ332" s="389"/>
      <c r="OXR332" s="224"/>
      <c r="OXS332" s="224"/>
      <c r="OXT332" s="335"/>
      <c r="OXU332" s="335"/>
      <c r="OXV332" s="224"/>
      <c r="OXW332" s="389"/>
      <c r="OXX332" s="389"/>
      <c r="OXY332" s="333"/>
      <c r="OXZ332" s="334"/>
      <c r="OYA332" s="389"/>
      <c r="OYB332" s="224"/>
      <c r="OYC332" s="224"/>
      <c r="OYD332" s="335"/>
      <c r="OYE332" s="335"/>
      <c r="OYF332" s="224"/>
      <c r="OYG332" s="389"/>
      <c r="OYH332" s="389"/>
      <c r="OYI332" s="333"/>
      <c r="OYJ332" s="334"/>
      <c r="OYK332" s="389"/>
      <c r="OYL332" s="224"/>
      <c r="OYM332" s="224"/>
      <c r="OYN332" s="335"/>
      <c r="OYO332" s="335"/>
      <c r="OYP332" s="224"/>
      <c r="OYQ332" s="389"/>
      <c r="OYR332" s="389"/>
      <c r="OYS332" s="333"/>
      <c r="OYT332" s="334"/>
      <c r="OYU332" s="389"/>
      <c r="OYV332" s="224"/>
      <c r="OYW332" s="224"/>
      <c r="OYX332" s="335"/>
      <c r="OYY332" s="335"/>
      <c r="OYZ332" s="224"/>
      <c r="OZA332" s="389"/>
      <c r="OZB332" s="389"/>
      <c r="OZC332" s="333"/>
      <c r="OZD332" s="334"/>
      <c r="OZE332" s="389"/>
      <c r="OZF332" s="224"/>
      <c r="OZG332" s="224"/>
      <c r="OZH332" s="335"/>
      <c r="OZI332" s="335"/>
      <c r="OZJ332" s="224"/>
      <c r="OZK332" s="389"/>
      <c r="OZL332" s="389"/>
      <c r="OZM332" s="333"/>
      <c r="OZN332" s="334"/>
      <c r="OZO332" s="389"/>
      <c r="OZP332" s="224"/>
      <c r="OZQ332" s="224"/>
      <c r="OZR332" s="335"/>
      <c r="OZS332" s="335"/>
      <c r="OZT332" s="224"/>
      <c r="OZU332" s="389"/>
      <c r="OZV332" s="389"/>
      <c r="OZW332" s="333"/>
      <c r="OZX332" s="334"/>
      <c r="OZY332" s="389"/>
      <c r="OZZ332" s="224"/>
      <c r="PAA332" s="224"/>
      <c r="PAB332" s="335"/>
      <c r="PAC332" s="335"/>
      <c r="PAD332" s="224"/>
      <c r="PAE332" s="389"/>
      <c r="PAF332" s="389"/>
      <c r="PAG332" s="333"/>
      <c r="PAH332" s="334"/>
      <c r="PAI332" s="389"/>
      <c r="PAJ332" s="224"/>
      <c r="PAK332" s="224"/>
      <c r="PAL332" s="335"/>
      <c r="PAM332" s="335"/>
      <c r="PAN332" s="224"/>
      <c r="PAO332" s="389"/>
      <c r="PAP332" s="389"/>
      <c r="PAQ332" s="333"/>
      <c r="PAR332" s="334"/>
      <c r="PAS332" s="389"/>
      <c r="PAT332" s="224"/>
      <c r="PAU332" s="224"/>
      <c r="PAV332" s="335"/>
      <c r="PAW332" s="335"/>
      <c r="PAX332" s="224"/>
      <c r="PAY332" s="389"/>
      <c r="PAZ332" s="389"/>
      <c r="PBA332" s="333"/>
      <c r="PBB332" s="334"/>
      <c r="PBC332" s="389"/>
      <c r="PBD332" s="224"/>
      <c r="PBE332" s="224"/>
      <c r="PBF332" s="335"/>
      <c r="PBG332" s="335"/>
      <c r="PBH332" s="224"/>
      <c r="PBI332" s="389"/>
      <c r="PBJ332" s="389"/>
      <c r="PBK332" s="333"/>
      <c r="PBL332" s="334"/>
      <c r="PBM332" s="389"/>
      <c r="PBN332" s="224"/>
      <c r="PBO332" s="224"/>
      <c r="PBP332" s="335"/>
      <c r="PBQ332" s="335"/>
      <c r="PBR332" s="224"/>
      <c r="PBS332" s="389"/>
      <c r="PBT332" s="389"/>
      <c r="PBU332" s="333"/>
      <c r="PBV332" s="334"/>
      <c r="PBW332" s="389"/>
      <c r="PBX332" s="224"/>
      <c r="PBY332" s="224"/>
      <c r="PBZ332" s="335"/>
      <c r="PCA332" s="335"/>
      <c r="PCB332" s="224"/>
      <c r="PCC332" s="389"/>
      <c r="PCD332" s="389"/>
      <c r="PCE332" s="333"/>
      <c r="PCF332" s="334"/>
      <c r="PCG332" s="389"/>
      <c r="PCH332" s="224"/>
      <c r="PCI332" s="224"/>
      <c r="PCJ332" s="335"/>
      <c r="PCK332" s="335"/>
      <c r="PCL332" s="224"/>
      <c r="PCM332" s="389"/>
      <c r="PCN332" s="389"/>
      <c r="PCO332" s="333"/>
      <c r="PCP332" s="334"/>
      <c r="PCQ332" s="389"/>
      <c r="PCR332" s="224"/>
      <c r="PCS332" s="224"/>
      <c r="PCT332" s="335"/>
      <c r="PCU332" s="335"/>
      <c r="PCV332" s="224"/>
      <c r="PCW332" s="389"/>
      <c r="PCX332" s="389"/>
      <c r="PCY332" s="333"/>
      <c r="PCZ332" s="334"/>
      <c r="PDA332" s="389"/>
      <c r="PDB332" s="224"/>
      <c r="PDC332" s="224"/>
      <c r="PDD332" s="335"/>
      <c r="PDE332" s="335"/>
      <c r="PDF332" s="224"/>
      <c r="PDG332" s="389"/>
      <c r="PDH332" s="389"/>
      <c r="PDI332" s="333"/>
      <c r="PDJ332" s="334"/>
      <c r="PDK332" s="389"/>
      <c r="PDL332" s="224"/>
      <c r="PDM332" s="224"/>
      <c r="PDN332" s="335"/>
      <c r="PDO332" s="335"/>
      <c r="PDP332" s="224"/>
      <c r="PDQ332" s="389"/>
      <c r="PDR332" s="389"/>
      <c r="PDS332" s="333"/>
      <c r="PDT332" s="334"/>
      <c r="PDU332" s="389"/>
      <c r="PDV332" s="224"/>
      <c r="PDW332" s="224"/>
      <c r="PDX332" s="335"/>
      <c r="PDY332" s="335"/>
      <c r="PDZ332" s="224"/>
      <c r="PEA332" s="389"/>
      <c r="PEB332" s="389"/>
      <c r="PEC332" s="333"/>
      <c r="PED332" s="334"/>
      <c r="PEE332" s="389"/>
      <c r="PEF332" s="224"/>
      <c r="PEG332" s="224"/>
      <c r="PEH332" s="335"/>
      <c r="PEI332" s="335"/>
      <c r="PEJ332" s="224"/>
      <c r="PEK332" s="389"/>
      <c r="PEL332" s="389"/>
      <c r="PEM332" s="333"/>
      <c r="PEN332" s="334"/>
      <c r="PEO332" s="389"/>
      <c r="PEP332" s="224"/>
      <c r="PEQ332" s="224"/>
      <c r="PER332" s="335"/>
      <c r="PES332" s="335"/>
      <c r="PET332" s="224"/>
      <c r="PEU332" s="389"/>
      <c r="PEV332" s="389"/>
      <c r="PEW332" s="333"/>
      <c r="PEX332" s="334"/>
      <c r="PEY332" s="389"/>
      <c r="PEZ332" s="224"/>
      <c r="PFA332" s="224"/>
      <c r="PFB332" s="335"/>
      <c r="PFC332" s="335"/>
      <c r="PFD332" s="224"/>
      <c r="PFE332" s="389"/>
      <c r="PFF332" s="389"/>
      <c r="PFG332" s="333"/>
      <c r="PFH332" s="334"/>
      <c r="PFI332" s="389"/>
      <c r="PFJ332" s="224"/>
      <c r="PFK332" s="224"/>
      <c r="PFL332" s="335"/>
      <c r="PFM332" s="335"/>
      <c r="PFN332" s="224"/>
      <c r="PFO332" s="389"/>
      <c r="PFP332" s="389"/>
      <c r="PFQ332" s="333"/>
      <c r="PFR332" s="334"/>
      <c r="PFS332" s="389"/>
      <c r="PFT332" s="224"/>
      <c r="PFU332" s="224"/>
      <c r="PFV332" s="335"/>
      <c r="PFW332" s="335"/>
      <c r="PFX332" s="224"/>
      <c r="PFY332" s="389"/>
      <c r="PFZ332" s="389"/>
      <c r="PGA332" s="333"/>
      <c r="PGB332" s="334"/>
      <c r="PGC332" s="389"/>
      <c r="PGD332" s="224"/>
      <c r="PGE332" s="224"/>
      <c r="PGF332" s="335"/>
      <c r="PGG332" s="335"/>
      <c r="PGH332" s="224"/>
      <c r="PGI332" s="389"/>
      <c r="PGJ332" s="389"/>
      <c r="PGK332" s="333"/>
      <c r="PGL332" s="334"/>
      <c r="PGM332" s="389"/>
      <c r="PGN332" s="224"/>
      <c r="PGO332" s="224"/>
      <c r="PGP332" s="335"/>
      <c r="PGQ332" s="335"/>
      <c r="PGR332" s="224"/>
      <c r="PGS332" s="389"/>
      <c r="PGT332" s="389"/>
      <c r="PGU332" s="333"/>
      <c r="PGV332" s="334"/>
      <c r="PGW332" s="389"/>
      <c r="PGX332" s="224"/>
      <c r="PGY332" s="224"/>
      <c r="PGZ332" s="335"/>
      <c r="PHA332" s="335"/>
      <c r="PHB332" s="224"/>
      <c r="PHC332" s="389"/>
      <c r="PHD332" s="389"/>
      <c r="PHE332" s="333"/>
      <c r="PHF332" s="334"/>
      <c r="PHG332" s="389"/>
      <c r="PHH332" s="224"/>
      <c r="PHI332" s="224"/>
      <c r="PHJ332" s="335"/>
      <c r="PHK332" s="335"/>
      <c r="PHL332" s="224"/>
      <c r="PHM332" s="389"/>
      <c r="PHN332" s="389"/>
      <c r="PHO332" s="333"/>
      <c r="PHP332" s="334"/>
      <c r="PHQ332" s="389"/>
      <c r="PHR332" s="224"/>
      <c r="PHS332" s="224"/>
      <c r="PHT332" s="335"/>
      <c r="PHU332" s="335"/>
      <c r="PHV332" s="224"/>
      <c r="PHW332" s="389"/>
      <c r="PHX332" s="389"/>
      <c r="PHY332" s="333"/>
      <c r="PHZ332" s="334"/>
      <c r="PIA332" s="389"/>
      <c r="PIB332" s="224"/>
      <c r="PIC332" s="224"/>
      <c r="PID332" s="335"/>
      <c r="PIE332" s="335"/>
      <c r="PIF332" s="224"/>
      <c r="PIG332" s="389"/>
      <c r="PIH332" s="389"/>
      <c r="PII332" s="333"/>
      <c r="PIJ332" s="334"/>
      <c r="PIK332" s="389"/>
      <c r="PIL332" s="224"/>
      <c r="PIM332" s="224"/>
      <c r="PIN332" s="335"/>
      <c r="PIO332" s="335"/>
      <c r="PIP332" s="224"/>
      <c r="PIQ332" s="389"/>
      <c r="PIR332" s="389"/>
      <c r="PIS332" s="333"/>
      <c r="PIT332" s="334"/>
      <c r="PIU332" s="389"/>
      <c r="PIV332" s="224"/>
      <c r="PIW332" s="224"/>
      <c r="PIX332" s="335"/>
      <c r="PIY332" s="335"/>
      <c r="PIZ332" s="224"/>
      <c r="PJA332" s="389"/>
      <c r="PJB332" s="389"/>
      <c r="PJC332" s="333"/>
      <c r="PJD332" s="334"/>
      <c r="PJE332" s="389"/>
      <c r="PJF332" s="224"/>
      <c r="PJG332" s="224"/>
      <c r="PJH332" s="335"/>
      <c r="PJI332" s="335"/>
      <c r="PJJ332" s="224"/>
      <c r="PJK332" s="389"/>
      <c r="PJL332" s="389"/>
      <c r="PJM332" s="333"/>
      <c r="PJN332" s="334"/>
      <c r="PJO332" s="389"/>
      <c r="PJP332" s="224"/>
      <c r="PJQ332" s="224"/>
      <c r="PJR332" s="335"/>
      <c r="PJS332" s="335"/>
      <c r="PJT332" s="224"/>
      <c r="PJU332" s="389"/>
      <c r="PJV332" s="389"/>
      <c r="PJW332" s="333"/>
      <c r="PJX332" s="334"/>
      <c r="PJY332" s="389"/>
      <c r="PJZ332" s="224"/>
      <c r="PKA332" s="224"/>
      <c r="PKB332" s="335"/>
      <c r="PKC332" s="335"/>
      <c r="PKD332" s="224"/>
      <c r="PKE332" s="389"/>
      <c r="PKF332" s="389"/>
      <c r="PKG332" s="333"/>
      <c r="PKH332" s="334"/>
      <c r="PKI332" s="389"/>
      <c r="PKJ332" s="224"/>
      <c r="PKK332" s="224"/>
      <c r="PKL332" s="335"/>
      <c r="PKM332" s="335"/>
      <c r="PKN332" s="224"/>
      <c r="PKO332" s="389"/>
      <c r="PKP332" s="389"/>
      <c r="PKQ332" s="333"/>
      <c r="PKR332" s="334"/>
      <c r="PKS332" s="389"/>
      <c r="PKT332" s="224"/>
      <c r="PKU332" s="224"/>
      <c r="PKV332" s="335"/>
      <c r="PKW332" s="335"/>
      <c r="PKX332" s="224"/>
      <c r="PKY332" s="389"/>
      <c r="PKZ332" s="389"/>
      <c r="PLA332" s="333"/>
      <c r="PLB332" s="334"/>
      <c r="PLC332" s="389"/>
      <c r="PLD332" s="224"/>
      <c r="PLE332" s="224"/>
      <c r="PLF332" s="335"/>
      <c r="PLG332" s="335"/>
      <c r="PLH332" s="224"/>
      <c r="PLI332" s="389"/>
      <c r="PLJ332" s="389"/>
      <c r="PLK332" s="333"/>
      <c r="PLL332" s="334"/>
      <c r="PLM332" s="389"/>
      <c r="PLN332" s="224"/>
      <c r="PLO332" s="224"/>
      <c r="PLP332" s="335"/>
      <c r="PLQ332" s="335"/>
      <c r="PLR332" s="224"/>
      <c r="PLS332" s="389"/>
      <c r="PLT332" s="389"/>
      <c r="PLU332" s="333"/>
      <c r="PLV332" s="334"/>
      <c r="PLW332" s="389"/>
      <c r="PLX332" s="224"/>
      <c r="PLY332" s="224"/>
      <c r="PLZ332" s="335"/>
      <c r="PMA332" s="335"/>
      <c r="PMB332" s="224"/>
      <c r="PMC332" s="389"/>
      <c r="PMD332" s="389"/>
      <c r="PME332" s="333"/>
      <c r="PMF332" s="334"/>
      <c r="PMG332" s="389"/>
      <c r="PMH332" s="224"/>
      <c r="PMI332" s="224"/>
      <c r="PMJ332" s="335"/>
      <c r="PMK332" s="335"/>
      <c r="PML332" s="224"/>
      <c r="PMM332" s="389"/>
      <c r="PMN332" s="389"/>
      <c r="PMO332" s="333"/>
      <c r="PMP332" s="334"/>
      <c r="PMQ332" s="389"/>
      <c r="PMR332" s="224"/>
      <c r="PMS332" s="224"/>
      <c r="PMT332" s="335"/>
      <c r="PMU332" s="335"/>
      <c r="PMV332" s="224"/>
      <c r="PMW332" s="389"/>
      <c r="PMX332" s="389"/>
      <c r="PMY332" s="333"/>
      <c r="PMZ332" s="334"/>
      <c r="PNA332" s="389"/>
      <c r="PNB332" s="224"/>
      <c r="PNC332" s="224"/>
      <c r="PND332" s="335"/>
      <c r="PNE332" s="335"/>
      <c r="PNF332" s="224"/>
      <c r="PNG332" s="389"/>
      <c r="PNH332" s="389"/>
      <c r="PNI332" s="333"/>
      <c r="PNJ332" s="334"/>
      <c r="PNK332" s="389"/>
      <c r="PNL332" s="224"/>
      <c r="PNM332" s="224"/>
      <c r="PNN332" s="335"/>
      <c r="PNO332" s="335"/>
      <c r="PNP332" s="224"/>
      <c r="PNQ332" s="389"/>
      <c r="PNR332" s="389"/>
      <c r="PNS332" s="333"/>
      <c r="PNT332" s="334"/>
      <c r="PNU332" s="389"/>
      <c r="PNV332" s="224"/>
      <c r="PNW332" s="224"/>
      <c r="PNX332" s="335"/>
      <c r="PNY332" s="335"/>
      <c r="PNZ332" s="224"/>
      <c r="POA332" s="389"/>
      <c r="POB332" s="389"/>
      <c r="POC332" s="333"/>
      <c r="POD332" s="334"/>
      <c r="POE332" s="389"/>
      <c r="POF332" s="224"/>
      <c r="POG332" s="224"/>
      <c r="POH332" s="335"/>
      <c r="POI332" s="335"/>
      <c r="POJ332" s="224"/>
      <c r="POK332" s="389"/>
      <c r="POL332" s="389"/>
      <c r="POM332" s="333"/>
      <c r="PON332" s="334"/>
      <c r="POO332" s="389"/>
      <c r="POP332" s="224"/>
      <c r="POQ332" s="224"/>
      <c r="POR332" s="335"/>
      <c r="POS332" s="335"/>
      <c r="POT332" s="224"/>
      <c r="POU332" s="389"/>
      <c r="POV332" s="389"/>
      <c r="POW332" s="333"/>
      <c r="POX332" s="334"/>
      <c r="POY332" s="389"/>
      <c r="POZ332" s="224"/>
      <c r="PPA332" s="224"/>
      <c r="PPB332" s="335"/>
      <c r="PPC332" s="335"/>
      <c r="PPD332" s="224"/>
      <c r="PPE332" s="389"/>
      <c r="PPF332" s="389"/>
      <c r="PPG332" s="333"/>
      <c r="PPH332" s="334"/>
      <c r="PPI332" s="389"/>
      <c r="PPJ332" s="224"/>
      <c r="PPK332" s="224"/>
      <c r="PPL332" s="335"/>
      <c r="PPM332" s="335"/>
      <c r="PPN332" s="224"/>
      <c r="PPO332" s="389"/>
      <c r="PPP332" s="389"/>
      <c r="PPQ332" s="333"/>
      <c r="PPR332" s="334"/>
      <c r="PPS332" s="389"/>
      <c r="PPT332" s="224"/>
      <c r="PPU332" s="224"/>
      <c r="PPV332" s="335"/>
      <c r="PPW332" s="335"/>
      <c r="PPX332" s="224"/>
      <c r="PPY332" s="389"/>
      <c r="PPZ332" s="389"/>
      <c r="PQA332" s="333"/>
      <c r="PQB332" s="334"/>
      <c r="PQC332" s="389"/>
      <c r="PQD332" s="224"/>
      <c r="PQE332" s="224"/>
      <c r="PQF332" s="335"/>
      <c r="PQG332" s="335"/>
      <c r="PQH332" s="224"/>
      <c r="PQI332" s="389"/>
      <c r="PQJ332" s="389"/>
      <c r="PQK332" s="333"/>
      <c r="PQL332" s="334"/>
      <c r="PQM332" s="389"/>
      <c r="PQN332" s="224"/>
      <c r="PQO332" s="224"/>
      <c r="PQP332" s="335"/>
      <c r="PQQ332" s="335"/>
      <c r="PQR332" s="224"/>
      <c r="PQS332" s="389"/>
      <c r="PQT332" s="389"/>
      <c r="PQU332" s="333"/>
      <c r="PQV332" s="334"/>
      <c r="PQW332" s="389"/>
      <c r="PQX332" s="224"/>
      <c r="PQY332" s="224"/>
      <c r="PQZ332" s="335"/>
      <c r="PRA332" s="335"/>
      <c r="PRB332" s="224"/>
      <c r="PRC332" s="389"/>
      <c r="PRD332" s="389"/>
      <c r="PRE332" s="333"/>
      <c r="PRF332" s="334"/>
      <c r="PRG332" s="389"/>
      <c r="PRH332" s="224"/>
      <c r="PRI332" s="224"/>
      <c r="PRJ332" s="335"/>
      <c r="PRK332" s="335"/>
      <c r="PRL332" s="224"/>
      <c r="PRM332" s="389"/>
      <c r="PRN332" s="389"/>
      <c r="PRO332" s="333"/>
      <c r="PRP332" s="334"/>
      <c r="PRQ332" s="389"/>
      <c r="PRR332" s="224"/>
      <c r="PRS332" s="224"/>
      <c r="PRT332" s="335"/>
      <c r="PRU332" s="335"/>
      <c r="PRV332" s="224"/>
      <c r="PRW332" s="389"/>
      <c r="PRX332" s="389"/>
      <c r="PRY332" s="333"/>
      <c r="PRZ332" s="334"/>
      <c r="PSA332" s="389"/>
      <c r="PSB332" s="224"/>
      <c r="PSC332" s="224"/>
      <c r="PSD332" s="335"/>
      <c r="PSE332" s="335"/>
      <c r="PSF332" s="224"/>
      <c r="PSG332" s="389"/>
      <c r="PSH332" s="389"/>
      <c r="PSI332" s="333"/>
      <c r="PSJ332" s="334"/>
      <c r="PSK332" s="389"/>
      <c r="PSL332" s="224"/>
      <c r="PSM332" s="224"/>
      <c r="PSN332" s="335"/>
      <c r="PSO332" s="335"/>
      <c r="PSP332" s="224"/>
      <c r="PSQ332" s="389"/>
      <c r="PSR332" s="389"/>
      <c r="PSS332" s="333"/>
      <c r="PST332" s="334"/>
      <c r="PSU332" s="389"/>
      <c r="PSV332" s="224"/>
      <c r="PSW332" s="224"/>
      <c r="PSX332" s="335"/>
      <c r="PSY332" s="335"/>
      <c r="PSZ332" s="224"/>
      <c r="PTA332" s="389"/>
      <c r="PTB332" s="389"/>
      <c r="PTC332" s="333"/>
      <c r="PTD332" s="334"/>
      <c r="PTE332" s="389"/>
      <c r="PTF332" s="224"/>
      <c r="PTG332" s="224"/>
      <c r="PTH332" s="335"/>
      <c r="PTI332" s="335"/>
      <c r="PTJ332" s="224"/>
      <c r="PTK332" s="389"/>
      <c r="PTL332" s="389"/>
      <c r="PTM332" s="333"/>
      <c r="PTN332" s="334"/>
      <c r="PTO332" s="389"/>
      <c r="PTP332" s="224"/>
      <c r="PTQ332" s="224"/>
      <c r="PTR332" s="335"/>
      <c r="PTS332" s="335"/>
      <c r="PTT332" s="224"/>
      <c r="PTU332" s="389"/>
      <c r="PTV332" s="389"/>
      <c r="PTW332" s="333"/>
      <c r="PTX332" s="334"/>
      <c r="PTY332" s="389"/>
      <c r="PTZ332" s="224"/>
      <c r="PUA332" s="224"/>
      <c r="PUB332" s="335"/>
      <c r="PUC332" s="335"/>
      <c r="PUD332" s="224"/>
      <c r="PUE332" s="389"/>
      <c r="PUF332" s="389"/>
      <c r="PUG332" s="333"/>
      <c r="PUH332" s="334"/>
      <c r="PUI332" s="389"/>
      <c r="PUJ332" s="224"/>
      <c r="PUK332" s="224"/>
      <c r="PUL332" s="335"/>
      <c r="PUM332" s="335"/>
      <c r="PUN332" s="224"/>
      <c r="PUO332" s="389"/>
      <c r="PUP332" s="389"/>
      <c r="PUQ332" s="333"/>
      <c r="PUR332" s="334"/>
      <c r="PUS332" s="389"/>
      <c r="PUT332" s="224"/>
      <c r="PUU332" s="224"/>
      <c r="PUV332" s="335"/>
      <c r="PUW332" s="335"/>
      <c r="PUX332" s="224"/>
      <c r="PUY332" s="389"/>
      <c r="PUZ332" s="389"/>
      <c r="PVA332" s="333"/>
      <c r="PVB332" s="334"/>
      <c r="PVC332" s="389"/>
      <c r="PVD332" s="224"/>
      <c r="PVE332" s="224"/>
      <c r="PVF332" s="335"/>
      <c r="PVG332" s="335"/>
      <c r="PVH332" s="224"/>
      <c r="PVI332" s="389"/>
      <c r="PVJ332" s="389"/>
      <c r="PVK332" s="333"/>
      <c r="PVL332" s="334"/>
      <c r="PVM332" s="389"/>
      <c r="PVN332" s="224"/>
      <c r="PVO332" s="224"/>
      <c r="PVP332" s="335"/>
      <c r="PVQ332" s="335"/>
      <c r="PVR332" s="224"/>
      <c r="PVS332" s="389"/>
      <c r="PVT332" s="389"/>
      <c r="PVU332" s="333"/>
      <c r="PVV332" s="334"/>
      <c r="PVW332" s="389"/>
      <c r="PVX332" s="224"/>
      <c r="PVY332" s="224"/>
      <c r="PVZ332" s="335"/>
      <c r="PWA332" s="335"/>
      <c r="PWB332" s="224"/>
      <c r="PWC332" s="389"/>
      <c r="PWD332" s="389"/>
      <c r="PWE332" s="333"/>
      <c r="PWF332" s="334"/>
      <c r="PWG332" s="389"/>
      <c r="PWH332" s="224"/>
      <c r="PWI332" s="224"/>
      <c r="PWJ332" s="335"/>
      <c r="PWK332" s="335"/>
      <c r="PWL332" s="224"/>
      <c r="PWM332" s="389"/>
      <c r="PWN332" s="389"/>
      <c r="PWO332" s="333"/>
      <c r="PWP332" s="334"/>
      <c r="PWQ332" s="389"/>
      <c r="PWR332" s="224"/>
      <c r="PWS332" s="224"/>
      <c r="PWT332" s="335"/>
      <c r="PWU332" s="335"/>
      <c r="PWV332" s="224"/>
      <c r="PWW332" s="389"/>
      <c r="PWX332" s="389"/>
      <c r="PWY332" s="333"/>
      <c r="PWZ332" s="334"/>
      <c r="PXA332" s="389"/>
      <c r="PXB332" s="224"/>
      <c r="PXC332" s="224"/>
      <c r="PXD332" s="335"/>
      <c r="PXE332" s="335"/>
      <c r="PXF332" s="224"/>
      <c r="PXG332" s="389"/>
      <c r="PXH332" s="389"/>
      <c r="PXI332" s="333"/>
      <c r="PXJ332" s="334"/>
      <c r="PXK332" s="389"/>
      <c r="PXL332" s="224"/>
      <c r="PXM332" s="224"/>
      <c r="PXN332" s="335"/>
      <c r="PXO332" s="335"/>
      <c r="PXP332" s="224"/>
      <c r="PXQ332" s="389"/>
      <c r="PXR332" s="389"/>
      <c r="PXS332" s="333"/>
      <c r="PXT332" s="334"/>
      <c r="PXU332" s="389"/>
      <c r="PXV332" s="224"/>
      <c r="PXW332" s="224"/>
      <c r="PXX332" s="335"/>
      <c r="PXY332" s="335"/>
      <c r="PXZ332" s="224"/>
      <c r="PYA332" s="389"/>
      <c r="PYB332" s="389"/>
      <c r="PYC332" s="333"/>
      <c r="PYD332" s="334"/>
      <c r="PYE332" s="389"/>
      <c r="PYF332" s="224"/>
      <c r="PYG332" s="224"/>
      <c r="PYH332" s="335"/>
      <c r="PYI332" s="335"/>
      <c r="PYJ332" s="224"/>
      <c r="PYK332" s="389"/>
      <c r="PYL332" s="389"/>
      <c r="PYM332" s="333"/>
      <c r="PYN332" s="334"/>
      <c r="PYO332" s="389"/>
      <c r="PYP332" s="224"/>
      <c r="PYQ332" s="224"/>
      <c r="PYR332" s="335"/>
      <c r="PYS332" s="335"/>
      <c r="PYT332" s="224"/>
      <c r="PYU332" s="389"/>
      <c r="PYV332" s="389"/>
      <c r="PYW332" s="333"/>
      <c r="PYX332" s="334"/>
      <c r="PYY332" s="389"/>
      <c r="PYZ332" s="224"/>
      <c r="PZA332" s="224"/>
      <c r="PZB332" s="335"/>
      <c r="PZC332" s="335"/>
      <c r="PZD332" s="224"/>
      <c r="PZE332" s="389"/>
      <c r="PZF332" s="389"/>
      <c r="PZG332" s="333"/>
      <c r="PZH332" s="334"/>
      <c r="PZI332" s="389"/>
      <c r="PZJ332" s="224"/>
      <c r="PZK332" s="224"/>
      <c r="PZL332" s="335"/>
      <c r="PZM332" s="335"/>
      <c r="PZN332" s="224"/>
      <c r="PZO332" s="389"/>
      <c r="PZP332" s="389"/>
      <c r="PZQ332" s="333"/>
      <c r="PZR332" s="334"/>
      <c r="PZS332" s="389"/>
      <c r="PZT332" s="224"/>
      <c r="PZU332" s="224"/>
      <c r="PZV332" s="335"/>
      <c r="PZW332" s="335"/>
      <c r="PZX332" s="224"/>
      <c r="PZY332" s="389"/>
      <c r="PZZ332" s="389"/>
      <c r="QAA332" s="333"/>
      <c r="QAB332" s="334"/>
      <c r="QAC332" s="389"/>
      <c r="QAD332" s="224"/>
      <c r="QAE332" s="224"/>
      <c r="QAF332" s="335"/>
      <c r="QAG332" s="335"/>
      <c r="QAH332" s="224"/>
      <c r="QAI332" s="389"/>
      <c r="QAJ332" s="389"/>
      <c r="QAK332" s="333"/>
      <c r="QAL332" s="334"/>
      <c r="QAM332" s="389"/>
      <c r="QAN332" s="224"/>
      <c r="QAO332" s="224"/>
      <c r="QAP332" s="335"/>
      <c r="QAQ332" s="335"/>
      <c r="QAR332" s="224"/>
      <c r="QAS332" s="389"/>
      <c r="QAT332" s="389"/>
      <c r="QAU332" s="333"/>
      <c r="QAV332" s="334"/>
      <c r="QAW332" s="389"/>
      <c r="QAX332" s="224"/>
      <c r="QAY332" s="224"/>
      <c r="QAZ332" s="335"/>
      <c r="QBA332" s="335"/>
      <c r="QBB332" s="224"/>
      <c r="QBC332" s="389"/>
      <c r="QBD332" s="389"/>
      <c r="QBE332" s="333"/>
      <c r="QBF332" s="334"/>
      <c r="QBG332" s="389"/>
      <c r="QBH332" s="224"/>
      <c r="QBI332" s="224"/>
      <c r="QBJ332" s="335"/>
      <c r="QBK332" s="335"/>
      <c r="QBL332" s="224"/>
      <c r="QBM332" s="389"/>
      <c r="QBN332" s="389"/>
      <c r="QBO332" s="333"/>
      <c r="QBP332" s="334"/>
      <c r="QBQ332" s="389"/>
      <c r="QBR332" s="224"/>
      <c r="QBS332" s="224"/>
      <c r="QBT332" s="335"/>
      <c r="QBU332" s="335"/>
      <c r="QBV332" s="224"/>
      <c r="QBW332" s="389"/>
      <c r="QBX332" s="389"/>
      <c r="QBY332" s="333"/>
      <c r="QBZ332" s="334"/>
      <c r="QCA332" s="389"/>
      <c r="QCB332" s="224"/>
      <c r="QCC332" s="224"/>
      <c r="QCD332" s="335"/>
      <c r="QCE332" s="335"/>
      <c r="QCF332" s="224"/>
      <c r="QCG332" s="389"/>
      <c r="QCH332" s="389"/>
      <c r="QCI332" s="333"/>
      <c r="QCJ332" s="334"/>
      <c r="QCK332" s="389"/>
      <c r="QCL332" s="224"/>
      <c r="QCM332" s="224"/>
      <c r="QCN332" s="335"/>
      <c r="QCO332" s="335"/>
      <c r="QCP332" s="224"/>
      <c r="QCQ332" s="389"/>
      <c r="QCR332" s="389"/>
      <c r="QCS332" s="333"/>
      <c r="QCT332" s="334"/>
      <c r="QCU332" s="389"/>
      <c r="QCV332" s="224"/>
      <c r="QCW332" s="224"/>
      <c r="QCX332" s="335"/>
      <c r="QCY332" s="335"/>
      <c r="QCZ332" s="224"/>
      <c r="QDA332" s="389"/>
      <c r="QDB332" s="389"/>
      <c r="QDC332" s="333"/>
      <c r="QDD332" s="334"/>
      <c r="QDE332" s="389"/>
      <c r="QDF332" s="224"/>
      <c r="QDG332" s="224"/>
      <c r="QDH332" s="335"/>
      <c r="QDI332" s="335"/>
      <c r="QDJ332" s="224"/>
      <c r="QDK332" s="389"/>
      <c r="QDL332" s="389"/>
      <c r="QDM332" s="333"/>
      <c r="QDN332" s="334"/>
      <c r="QDO332" s="389"/>
      <c r="QDP332" s="224"/>
      <c r="QDQ332" s="224"/>
      <c r="QDR332" s="335"/>
      <c r="QDS332" s="335"/>
      <c r="QDT332" s="224"/>
      <c r="QDU332" s="389"/>
      <c r="QDV332" s="389"/>
      <c r="QDW332" s="333"/>
      <c r="QDX332" s="334"/>
      <c r="QDY332" s="389"/>
      <c r="QDZ332" s="224"/>
      <c r="QEA332" s="224"/>
      <c r="QEB332" s="335"/>
      <c r="QEC332" s="335"/>
      <c r="QED332" s="224"/>
      <c r="QEE332" s="389"/>
      <c r="QEF332" s="389"/>
      <c r="QEG332" s="333"/>
      <c r="QEH332" s="334"/>
      <c r="QEI332" s="389"/>
      <c r="QEJ332" s="224"/>
      <c r="QEK332" s="224"/>
      <c r="QEL332" s="335"/>
      <c r="QEM332" s="335"/>
      <c r="QEN332" s="224"/>
      <c r="QEO332" s="389"/>
      <c r="QEP332" s="389"/>
      <c r="QEQ332" s="333"/>
      <c r="QER332" s="334"/>
      <c r="QES332" s="389"/>
      <c r="QET332" s="224"/>
      <c r="QEU332" s="224"/>
      <c r="QEV332" s="335"/>
      <c r="QEW332" s="335"/>
      <c r="QEX332" s="224"/>
      <c r="QEY332" s="389"/>
      <c r="QEZ332" s="389"/>
      <c r="QFA332" s="333"/>
      <c r="QFB332" s="334"/>
      <c r="QFC332" s="389"/>
      <c r="QFD332" s="224"/>
      <c r="QFE332" s="224"/>
      <c r="QFF332" s="335"/>
      <c r="QFG332" s="335"/>
      <c r="QFH332" s="224"/>
      <c r="QFI332" s="389"/>
      <c r="QFJ332" s="389"/>
      <c r="QFK332" s="333"/>
      <c r="QFL332" s="334"/>
      <c r="QFM332" s="389"/>
      <c r="QFN332" s="224"/>
      <c r="QFO332" s="224"/>
      <c r="QFP332" s="335"/>
      <c r="QFQ332" s="335"/>
      <c r="QFR332" s="224"/>
      <c r="QFS332" s="389"/>
      <c r="QFT332" s="389"/>
      <c r="QFU332" s="333"/>
      <c r="QFV332" s="334"/>
      <c r="QFW332" s="389"/>
      <c r="QFX332" s="224"/>
      <c r="QFY332" s="224"/>
      <c r="QFZ332" s="335"/>
      <c r="QGA332" s="335"/>
      <c r="QGB332" s="224"/>
      <c r="QGC332" s="389"/>
      <c r="QGD332" s="389"/>
      <c r="QGE332" s="333"/>
      <c r="QGF332" s="334"/>
      <c r="QGG332" s="389"/>
      <c r="QGH332" s="224"/>
      <c r="QGI332" s="224"/>
      <c r="QGJ332" s="335"/>
      <c r="QGK332" s="335"/>
      <c r="QGL332" s="224"/>
      <c r="QGM332" s="389"/>
      <c r="QGN332" s="389"/>
      <c r="QGO332" s="333"/>
      <c r="QGP332" s="334"/>
      <c r="QGQ332" s="389"/>
      <c r="QGR332" s="224"/>
      <c r="QGS332" s="224"/>
      <c r="QGT332" s="335"/>
      <c r="QGU332" s="335"/>
      <c r="QGV332" s="224"/>
      <c r="QGW332" s="389"/>
      <c r="QGX332" s="389"/>
      <c r="QGY332" s="333"/>
      <c r="QGZ332" s="334"/>
      <c r="QHA332" s="389"/>
      <c r="QHB332" s="224"/>
      <c r="QHC332" s="224"/>
      <c r="QHD332" s="335"/>
      <c r="QHE332" s="335"/>
      <c r="QHF332" s="224"/>
      <c r="QHG332" s="389"/>
      <c r="QHH332" s="389"/>
      <c r="QHI332" s="333"/>
      <c r="QHJ332" s="334"/>
      <c r="QHK332" s="389"/>
      <c r="QHL332" s="224"/>
      <c r="QHM332" s="224"/>
      <c r="QHN332" s="335"/>
      <c r="QHO332" s="335"/>
      <c r="QHP332" s="224"/>
      <c r="QHQ332" s="389"/>
      <c r="QHR332" s="389"/>
      <c r="QHS332" s="333"/>
      <c r="QHT332" s="334"/>
      <c r="QHU332" s="389"/>
      <c r="QHV332" s="224"/>
      <c r="QHW332" s="224"/>
      <c r="QHX332" s="335"/>
      <c r="QHY332" s="335"/>
      <c r="QHZ332" s="224"/>
      <c r="QIA332" s="389"/>
      <c r="QIB332" s="389"/>
      <c r="QIC332" s="333"/>
      <c r="QID332" s="334"/>
      <c r="QIE332" s="389"/>
      <c r="QIF332" s="224"/>
      <c r="QIG332" s="224"/>
      <c r="QIH332" s="335"/>
      <c r="QII332" s="335"/>
      <c r="QIJ332" s="224"/>
      <c r="QIK332" s="389"/>
      <c r="QIL332" s="389"/>
      <c r="QIM332" s="333"/>
      <c r="QIN332" s="334"/>
      <c r="QIO332" s="389"/>
      <c r="QIP332" s="224"/>
      <c r="QIQ332" s="224"/>
      <c r="QIR332" s="335"/>
      <c r="QIS332" s="335"/>
      <c r="QIT332" s="224"/>
      <c r="QIU332" s="389"/>
      <c r="QIV332" s="389"/>
      <c r="QIW332" s="333"/>
      <c r="QIX332" s="334"/>
      <c r="QIY332" s="389"/>
      <c r="QIZ332" s="224"/>
      <c r="QJA332" s="224"/>
      <c r="QJB332" s="335"/>
      <c r="QJC332" s="335"/>
      <c r="QJD332" s="224"/>
      <c r="QJE332" s="389"/>
      <c r="QJF332" s="389"/>
      <c r="QJG332" s="333"/>
      <c r="QJH332" s="334"/>
      <c r="QJI332" s="389"/>
      <c r="QJJ332" s="224"/>
      <c r="QJK332" s="224"/>
      <c r="QJL332" s="335"/>
      <c r="QJM332" s="335"/>
      <c r="QJN332" s="224"/>
      <c r="QJO332" s="389"/>
      <c r="QJP332" s="389"/>
      <c r="QJQ332" s="333"/>
      <c r="QJR332" s="334"/>
      <c r="QJS332" s="389"/>
      <c r="QJT332" s="224"/>
      <c r="QJU332" s="224"/>
      <c r="QJV332" s="335"/>
      <c r="QJW332" s="335"/>
      <c r="QJX332" s="224"/>
      <c r="QJY332" s="389"/>
      <c r="QJZ332" s="389"/>
      <c r="QKA332" s="333"/>
      <c r="QKB332" s="334"/>
      <c r="QKC332" s="389"/>
      <c r="QKD332" s="224"/>
      <c r="QKE332" s="224"/>
      <c r="QKF332" s="335"/>
      <c r="QKG332" s="335"/>
      <c r="QKH332" s="224"/>
      <c r="QKI332" s="389"/>
      <c r="QKJ332" s="389"/>
      <c r="QKK332" s="333"/>
      <c r="QKL332" s="334"/>
      <c r="QKM332" s="389"/>
      <c r="QKN332" s="224"/>
      <c r="QKO332" s="224"/>
      <c r="QKP332" s="335"/>
      <c r="QKQ332" s="335"/>
      <c r="QKR332" s="224"/>
      <c r="QKS332" s="389"/>
      <c r="QKT332" s="389"/>
      <c r="QKU332" s="333"/>
      <c r="QKV332" s="334"/>
      <c r="QKW332" s="389"/>
      <c r="QKX332" s="224"/>
      <c r="QKY332" s="224"/>
      <c r="QKZ332" s="335"/>
      <c r="QLA332" s="335"/>
      <c r="QLB332" s="224"/>
      <c r="QLC332" s="389"/>
      <c r="QLD332" s="389"/>
      <c r="QLE332" s="333"/>
      <c r="QLF332" s="334"/>
      <c r="QLG332" s="389"/>
      <c r="QLH332" s="224"/>
      <c r="QLI332" s="224"/>
      <c r="QLJ332" s="335"/>
      <c r="QLK332" s="335"/>
      <c r="QLL332" s="224"/>
      <c r="QLM332" s="389"/>
      <c r="QLN332" s="389"/>
      <c r="QLO332" s="333"/>
      <c r="QLP332" s="334"/>
      <c r="QLQ332" s="389"/>
      <c r="QLR332" s="224"/>
      <c r="QLS332" s="224"/>
      <c r="QLT332" s="335"/>
      <c r="QLU332" s="335"/>
      <c r="QLV332" s="224"/>
      <c r="QLW332" s="389"/>
      <c r="QLX332" s="389"/>
      <c r="QLY332" s="333"/>
      <c r="QLZ332" s="334"/>
      <c r="QMA332" s="389"/>
      <c r="QMB332" s="224"/>
      <c r="QMC332" s="224"/>
      <c r="QMD332" s="335"/>
      <c r="QME332" s="335"/>
      <c r="QMF332" s="224"/>
      <c r="QMG332" s="389"/>
      <c r="QMH332" s="389"/>
      <c r="QMI332" s="333"/>
      <c r="QMJ332" s="334"/>
      <c r="QMK332" s="389"/>
      <c r="QML332" s="224"/>
      <c r="QMM332" s="224"/>
      <c r="QMN332" s="335"/>
      <c r="QMO332" s="335"/>
      <c r="QMP332" s="224"/>
      <c r="QMQ332" s="389"/>
      <c r="QMR332" s="389"/>
      <c r="QMS332" s="333"/>
      <c r="QMT332" s="334"/>
      <c r="QMU332" s="389"/>
      <c r="QMV332" s="224"/>
      <c r="QMW332" s="224"/>
      <c r="QMX332" s="335"/>
      <c r="QMY332" s="335"/>
      <c r="QMZ332" s="224"/>
      <c r="QNA332" s="389"/>
      <c r="QNB332" s="389"/>
      <c r="QNC332" s="333"/>
      <c r="QND332" s="334"/>
      <c r="QNE332" s="389"/>
      <c r="QNF332" s="224"/>
      <c r="QNG332" s="224"/>
      <c r="QNH332" s="335"/>
      <c r="QNI332" s="335"/>
      <c r="QNJ332" s="224"/>
      <c r="QNK332" s="389"/>
      <c r="QNL332" s="389"/>
      <c r="QNM332" s="333"/>
      <c r="QNN332" s="334"/>
      <c r="QNO332" s="389"/>
      <c r="QNP332" s="224"/>
      <c r="QNQ332" s="224"/>
      <c r="QNR332" s="335"/>
      <c r="QNS332" s="335"/>
      <c r="QNT332" s="224"/>
      <c r="QNU332" s="389"/>
      <c r="QNV332" s="389"/>
      <c r="QNW332" s="333"/>
      <c r="QNX332" s="334"/>
      <c r="QNY332" s="389"/>
      <c r="QNZ332" s="224"/>
      <c r="QOA332" s="224"/>
      <c r="QOB332" s="335"/>
      <c r="QOC332" s="335"/>
      <c r="QOD332" s="224"/>
      <c r="QOE332" s="389"/>
      <c r="QOF332" s="389"/>
      <c r="QOG332" s="333"/>
      <c r="QOH332" s="334"/>
      <c r="QOI332" s="389"/>
      <c r="QOJ332" s="224"/>
      <c r="QOK332" s="224"/>
      <c r="QOL332" s="335"/>
      <c r="QOM332" s="335"/>
      <c r="QON332" s="224"/>
      <c r="QOO332" s="389"/>
      <c r="QOP332" s="389"/>
      <c r="QOQ332" s="333"/>
      <c r="QOR332" s="334"/>
      <c r="QOS332" s="389"/>
      <c r="QOT332" s="224"/>
      <c r="QOU332" s="224"/>
      <c r="QOV332" s="335"/>
      <c r="QOW332" s="335"/>
      <c r="QOX332" s="224"/>
      <c r="QOY332" s="389"/>
      <c r="QOZ332" s="389"/>
      <c r="QPA332" s="333"/>
      <c r="QPB332" s="334"/>
      <c r="QPC332" s="389"/>
      <c r="QPD332" s="224"/>
      <c r="QPE332" s="224"/>
      <c r="QPF332" s="335"/>
      <c r="QPG332" s="335"/>
      <c r="QPH332" s="224"/>
      <c r="QPI332" s="389"/>
      <c r="QPJ332" s="389"/>
      <c r="QPK332" s="333"/>
      <c r="QPL332" s="334"/>
      <c r="QPM332" s="389"/>
      <c r="QPN332" s="224"/>
      <c r="QPO332" s="224"/>
      <c r="QPP332" s="335"/>
      <c r="QPQ332" s="335"/>
      <c r="QPR332" s="224"/>
      <c r="QPS332" s="389"/>
      <c r="QPT332" s="389"/>
      <c r="QPU332" s="333"/>
      <c r="QPV332" s="334"/>
      <c r="QPW332" s="389"/>
      <c r="QPX332" s="224"/>
      <c r="QPY332" s="224"/>
      <c r="QPZ332" s="335"/>
      <c r="QQA332" s="335"/>
      <c r="QQB332" s="224"/>
      <c r="QQC332" s="389"/>
      <c r="QQD332" s="389"/>
      <c r="QQE332" s="333"/>
      <c r="QQF332" s="334"/>
      <c r="QQG332" s="389"/>
      <c r="QQH332" s="224"/>
      <c r="QQI332" s="224"/>
      <c r="QQJ332" s="335"/>
      <c r="QQK332" s="335"/>
      <c r="QQL332" s="224"/>
      <c r="QQM332" s="389"/>
      <c r="QQN332" s="389"/>
      <c r="QQO332" s="333"/>
      <c r="QQP332" s="334"/>
      <c r="QQQ332" s="389"/>
      <c r="QQR332" s="224"/>
      <c r="QQS332" s="224"/>
      <c r="QQT332" s="335"/>
      <c r="QQU332" s="335"/>
      <c r="QQV332" s="224"/>
      <c r="QQW332" s="389"/>
      <c r="QQX332" s="389"/>
      <c r="QQY332" s="333"/>
      <c r="QQZ332" s="334"/>
      <c r="QRA332" s="389"/>
      <c r="QRB332" s="224"/>
      <c r="QRC332" s="224"/>
      <c r="QRD332" s="335"/>
      <c r="QRE332" s="335"/>
      <c r="QRF332" s="224"/>
      <c r="QRG332" s="389"/>
      <c r="QRH332" s="389"/>
      <c r="QRI332" s="333"/>
      <c r="QRJ332" s="334"/>
      <c r="QRK332" s="389"/>
      <c r="QRL332" s="224"/>
      <c r="QRM332" s="224"/>
      <c r="QRN332" s="335"/>
      <c r="QRO332" s="335"/>
      <c r="QRP332" s="224"/>
      <c r="QRQ332" s="389"/>
      <c r="QRR332" s="389"/>
      <c r="QRS332" s="333"/>
      <c r="QRT332" s="334"/>
      <c r="QRU332" s="389"/>
      <c r="QRV332" s="224"/>
      <c r="QRW332" s="224"/>
      <c r="QRX332" s="335"/>
      <c r="QRY332" s="335"/>
      <c r="QRZ332" s="224"/>
      <c r="QSA332" s="389"/>
      <c r="QSB332" s="389"/>
      <c r="QSC332" s="333"/>
      <c r="QSD332" s="334"/>
      <c r="QSE332" s="389"/>
      <c r="QSF332" s="224"/>
      <c r="QSG332" s="224"/>
      <c r="QSH332" s="335"/>
      <c r="QSI332" s="335"/>
      <c r="QSJ332" s="224"/>
      <c r="QSK332" s="389"/>
      <c r="QSL332" s="389"/>
      <c r="QSM332" s="333"/>
      <c r="QSN332" s="334"/>
      <c r="QSO332" s="389"/>
      <c r="QSP332" s="224"/>
      <c r="QSQ332" s="224"/>
      <c r="QSR332" s="335"/>
      <c r="QSS332" s="335"/>
      <c r="QST332" s="224"/>
      <c r="QSU332" s="389"/>
      <c r="QSV332" s="389"/>
      <c r="QSW332" s="333"/>
      <c r="QSX332" s="334"/>
      <c r="QSY332" s="389"/>
      <c r="QSZ332" s="224"/>
      <c r="QTA332" s="224"/>
      <c r="QTB332" s="335"/>
      <c r="QTC332" s="335"/>
      <c r="QTD332" s="224"/>
      <c r="QTE332" s="389"/>
      <c r="QTF332" s="389"/>
      <c r="QTG332" s="333"/>
      <c r="QTH332" s="334"/>
      <c r="QTI332" s="389"/>
      <c r="QTJ332" s="224"/>
      <c r="QTK332" s="224"/>
      <c r="QTL332" s="335"/>
      <c r="QTM332" s="335"/>
      <c r="QTN332" s="224"/>
      <c r="QTO332" s="389"/>
      <c r="QTP332" s="389"/>
      <c r="QTQ332" s="333"/>
      <c r="QTR332" s="334"/>
      <c r="QTS332" s="389"/>
      <c r="QTT332" s="224"/>
      <c r="QTU332" s="224"/>
      <c r="QTV332" s="335"/>
      <c r="QTW332" s="335"/>
      <c r="QTX332" s="224"/>
      <c r="QTY332" s="389"/>
      <c r="QTZ332" s="389"/>
      <c r="QUA332" s="333"/>
      <c r="QUB332" s="334"/>
      <c r="QUC332" s="389"/>
      <c r="QUD332" s="224"/>
      <c r="QUE332" s="224"/>
      <c r="QUF332" s="335"/>
      <c r="QUG332" s="335"/>
      <c r="QUH332" s="224"/>
      <c r="QUI332" s="389"/>
      <c r="QUJ332" s="389"/>
      <c r="QUK332" s="333"/>
      <c r="QUL332" s="334"/>
      <c r="QUM332" s="389"/>
      <c r="QUN332" s="224"/>
      <c r="QUO332" s="224"/>
      <c r="QUP332" s="335"/>
      <c r="QUQ332" s="335"/>
      <c r="QUR332" s="224"/>
      <c r="QUS332" s="389"/>
      <c r="QUT332" s="389"/>
      <c r="QUU332" s="333"/>
      <c r="QUV332" s="334"/>
      <c r="QUW332" s="389"/>
      <c r="QUX332" s="224"/>
      <c r="QUY332" s="224"/>
      <c r="QUZ332" s="335"/>
      <c r="QVA332" s="335"/>
      <c r="QVB332" s="224"/>
      <c r="QVC332" s="389"/>
      <c r="QVD332" s="389"/>
      <c r="QVE332" s="333"/>
      <c r="QVF332" s="334"/>
      <c r="QVG332" s="389"/>
      <c r="QVH332" s="224"/>
      <c r="QVI332" s="224"/>
      <c r="QVJ332" s="335"/>
      <c r="QVK332" s="335"/>
      <c r="QVL332" s="224"/>
      <c r="QVM332" s="389"/>
      <c r="QVN332" s="389"/>
      <c r="QVO332" s="333"/>
      <c r="QVP332" s="334"/>
      <c r="QVQ332" s="389"/>
      <c r="QVR332" s="224"/>
      <c r="QVS332" s="224"/>
      <c r="QVT332" s="335"/>
      <c r="QVU332" s="335"/>
      <c r="QVV332" s="224"/>
      <c r="QVW332" s="389"/>
      <c r="QVX332" s="389"/>
      <c r="QVY332" s="333"/>
      <c r="QVZ332" s="334"/>
      <c r="QWA332" s="389"/>
      <c r="QWB332" s="224"/>
      <c r="QWC332" s="224"/>
      <c r="QWD332" s="335"/>
      <c r="QWE332" s="335"/>
      <c r="QWF332" s="224"/>
      <c r="QWG332" s="389"/>
      <c r="QWH332" s="389"/>
      <c r="QWI332" s="333"/>
      <c r="QWJ332" s="334"/>
      <c r="QWK332" s="389"/>
      <c r="QWL332" s="224"/>
      <c r="QWM332" s="224"/>
      <c r="QWN332" s="335"/>
      <c r="QWO332" s="335"/>
      <c r="QWP332" s="224"/>
      <c r="QWQ332" s="389"/>
      <c r="QWR332" s="389"/>
      <c r="QWS332" s="333"/>
      <c r="QWT332" s="334"/>
      <c r="QWU332" s="389"/>
      <c r="QWV332" s="224"/>
      <c r="QWW332" s="224"/>
      <c r="QWX332" s="335"/>
      <c r="QWY332" s="335"/>
      <c r="QWZ332" s="224"/>
      <c r="QXA332" s="389"/>
      <c r="QXB332" s="389"/>
      <c r="QXC332" s="333"/>
      <c r="QXD332" s="334"/>
      <c r="QXE332" s="389"/>
      <c r="QXF332" s="224"/>
      <c r="QXG332" s="224"/>
      <c r="QXH332" s="335"/>
      <c r="QXI332" s="335"/>
      <c r="QXJ332" s="224"/>
      <c r="QXK332" s="389"/>
      <c r="QXL332" s="389"/>
      <c r="QXM332" s="333"/>
      <c r="QXN332" s="334"/>
      <c r="QXO332" s="389"/>
      <c r="QXP332" s="224"/>
      <c r="QXQ332" s="224"/>
      <c r="QXR332" s="335"/>
      <c r="QXS332" s="335"/>
      <c r="QXT332" s="224"/>
      <c r="QXU332" s="389"/>
      <c r="QXV332" s="389"/>
      <c r="QXW332" s="333"/>
      <c r="QXX332" s="334"/>
      <c r="QXY332" s="389"/>
      <c r="QXZ332" s="224"/>
      <c r="QYA332" s="224"/>
      <c r="QYB332" s="335"/>
      <c r="QYC332" s="335"/>
      <c r="QYD332" s="224"/>
      <c r="QYE332" s="389"/>
      <c r="QYF332" s="389"/>
      <c r="QYG332" s="333"/>
      <c r="QYH332" s="334"/>
      <c r="QYI332" s="389"/>
      <c r="QYJ332" s="224"/>
      <c r="QYK332" s="224"/>
      <c r="QYL332" s="335"/>
      <c r="QYM332" s="335"/>
      <c r="QYN332" s="224"/>
      <c r="QYO332" s="389"/>
      <c r="QYP332" s="389"/>
      <c r="QYQ332" s="333"/>
      <c r="QYR332" s="334"/>
      <c r="QYS332" s="389"/>
      <c r="QYT332" s="224"/>
      <c r="QYU332" s="224"/>
      <c r="QYV332" s="335"/>
      <c r="QYW332" s="335"/>
      <c r="QYX332" s="224"/>
      <c r="QYY332" s="389"/>
      <c r="QYZ332" s="389"/>
      <c r="QZA332" s="333"/>
      <c r="QZB332" s="334"/>
      <c r="QZC332" s="389"/>
      <c r="QZD332" s="224"/>
      <c r="QZE332" s="224"/>
      <c r="QZF332" s="335"/>
      <c r="QZG332" s="335"/>
      <c r="QZH332" s="224"/>
      <c r="QZI332" s="389"/>
      <c r="QZJ332" s="389"/>
      <c r="QZK332" s="333"/>
      <c r="QZL332" s="334"/>
      <c r="QZM332" s="389"/>
      <c r="QZN332" s="224"/>
      <c r="QZO332" s="224"/>
      <c r="QZP332" s="335"/>
      <c r="QZQ332" s="335"/>
      <c r="QZR332" s="224"/>
      <c r="QZS332" s="389"/>
      <c r="QZT332" s="389"/>
      <c r="QZU332" s="333"/>
      <c r="QZV332" s="334"/>
      <c r="QZW332" s="389"/>
      <c r="QZX332" s="224"/>
      <c r="QZY332" s="224"/>
      <c r="QZZ332" s="335"/>
      <c r="RAA332" s="335"/>
      <c r="RAB332" s="224"/>
      <c r="RAC332" s="389"/>
      <c r="RAD332" s="389"/>
      <c r="RAE332" s="333"/>
      <c r="RAF332" s="334"/>
      <c r="RAG332" s="389"/>
      <c r="RAH332" s="224"/>
      <c r="RAI332" s="224"/>
      <c r="RAJ332" s="335"/>
      <c r="RAK332" s="335"/>
      <c r="RAL332" s="224"/>
      <c r="RAM332" s="389"/>
      <c r="RAN332" s="389"/>
      <c r="RAO332" s="333"/>
      <c r="RAP332" s="334"/>
      <c r="RAQ332" s="389"/>
      <c r="RAR332" s="224"/>
      <c r="RAS332" s="224"/>
      <c r="RAT332" s="335"/>
      <c r="RAU332" s="335"/>
      <c r="RAV332" s="224"/>
      <c r="RAW332" s="389"/>
      <c r="RAX332" s="389"/>
      <c r="RAY332" s="333"/>
      <c r="RAZ332" s="334"/>
      <c r="RBA332" s="389"/>
      <c r="RBB332" s="224"/>
      <c r="RBC332" s="224"/>
      <c r="RBD332" s="335"/>
      <c r="RBE332" s="335"/>
      <c r="RBF332" s="224"/>
      <c r="RBG332" s="389"/>
      <c r="RBH332" s="389"/>
      <c r="RBI332" s="333"/>
      <c r="RBJ332" s="334"/>
      <c r="RBK332" s="389"/>
      <c r="RBL332" s="224"/>
      <c r="RBM332" s="224"/>
      <c r="RBN332" s="335"/>
      <c r="RBO332" s="335"/>
      <c r="RBP332" s="224"/>
      <c r="RBQ332" s="389"/>
      <c r="RBR332" s="389"/>
      <c r="RBS332" s="333"/>
      <c r="RBT332" s="334"/>
      <c r="RBU332" s="389"/>
      <c r="RBV332" s="224"/>
      <c r="RBW332" s="224"/>
      <c r="RBX332" s="335"/>
      <c r="RBY332" s="335"/>
      <c r="RBZ332" s="224"/>
      <c r="RCA332" s="389"/>
      <c r="RCB332" s="389"/>
      <c r="RCC332" s="333"/>
      <c r="RCD332" s="334"/>
      <c r="RCE332" s="389"/>
      <c r="RCF332" s="224"/>
      <c r="RCG332" s="224"/>
      <c r="RCH332" s="335"/>
      <c r="RCI332" s="335"/>
      <c r="RCJ332" s="224"/>
      <c r="RCK332" s="389"/>
      <c r="RCL332" s="389"/>
      <c r="RCM332" s="333"/>
      <c r="RCN332" s="334"/>
      <c r="RCO332" s="389"/>
      <c r="RCP332" s="224"/>
      <c r="RCQ332" s="224"/>
      <c r="RCR332" s="335"/>
      <c r="RCS332" s="335"/>
      <c r="RCT332" s="224"/>
      <c r="RCU332" s="389"/>
      <c r="RCV332" s="389"/>
      <c r="RCW332" s="333"/>
      <c r="RCX332" s="334"/>
      <c r="RCY332" s="389"/>
      <c r="RCZ332" s="224"/>
      <c r="RDA332" s="224"/>
      <c r="RDB332" s="335"/>
      <c r="RDC332" s="335"/>
      <c r="RDD332" s="224"/>
      <c r="RDE332" s="389"/>
      <c r="RDF332" s="389"/>
      <c r="RDG332" s="333"/>
      <c r="RDH332" s="334"/>
      <c r="RDI332" s="389"/>
      <c r="RDJ332" s="224"/>
      <c r="RDK332" s="224"/>
      <c r="RDL332" s="335"/>
      <c r="RDM332" s="335"/>
      <c r="RDN332" s="224"/>
      <c r="RDO332" s="389"/>
      <c r="RDP332" s="389"/>
      <c r="RDQ332" s="333"/>
      <c r="RDR332" s="334"/>
      <c r="RDS332" s="389"/>
      <c r="RDT332" s="224"/>
      <c r="RDU332" s="224"/>
      <c r="RDV332" s="335"/>
      <c r="RDW332" s="335"/>
      <c r="RDX332" s="224"/>
      <c r="RDY332" s="389"/>
      <c r="RDZ332" s="389"/>
      <c r="REA332" s="333"/>
      <c r="REB332" s="334"/>
      <c r="REC332" s="389"/>
      <c r="RED332" s="224"/>
      <c r="REE332" s="224"/>
      <c r="REF332" s="335"/>
      <c r="REG332" s="335"/>
      <c r="REH332" s="224"/>
      <c r="REI332" s="389"/>
      <c r="REJ332" s="389"/>
      <c r="REK332" s="333"/>
      <c r="REL332" s="334"/>
      <c r="REM332" s="389"/>
      <c r="REN332" s="224"/>
      <c r="REO332" s="224"/>
      <c r="REP332" s="335"/>
      <c r="REQ332" s="335"/>
      <c r="RER332" s="224"/>
      <c r="RES332" s="389"/>
      <c r="RET332" s="389"/>
      <c r="REU332" s="333"/>
      <c r="REV332" s="334"/>
      <c r="REW332" s="389"/>
      <c r="REX332" s="224"/>
      <c r="REY332" s="224"/>
      <c r="REZ332" s="335"/>
      <c r="RFA332" s="335"/>
      <c r="RFB332" s="224"/>
      <c r="RFC332" s="389"/>
      <c r="RFD332" s="389"/>
      <c r="RFE332" s="333"/>
      <c r="RFF332" s="334"/>
      <c r="RFG332" s="389"/>
      <c r="RFH332" s="224"/>
      <c r="RFI332" s="224"/>
      <c r="RFJ332" s="335"/>
      <c r="RFK332" s="335"/>
      <c r="RFL332" s="224"/>
      <c r="RFM332" s="389"/>
      <c r="RFN332" s="389"/>
      <c r="RFO332" s="333"/>
      <c r="RFP332" s="334"/>
      <c r="RFQ332" s="389"/>
      <c r="RFR332" s="224"/>
      <c r="RFS332" s="224"/>
      <c r="RFT332" s="335"/>
      <c r="RFU332" s="335"/>
      <c r="RFV332" s="224"/>
      <c r="RFW332" s="389"/>
      <c r="RFX332" s="389"/>
      <c r="RFY332" s="333"/>
      <c r="RFZ332" s="334"/>
      <c r="RGA332" s="389"/>
      <c r="RGB332" s="224"/>
      <c r="RGC332" s="224"/>
      <c r="RGD332" s="335"/>
      <c r="RGE332" s="335"/>
      <c r="RGF332" s="224"/>
      <c r="RGG332" s="389"/>
      <c r="RGH332" s="389"/>
      <c r="RGI332" s="333"/>
      <c r="RGJ332" s="334"/>
      <c r="RGK332" s="389"/>
      <c r="RGL332" s="224"/>
      <c r="RGM332" s="224"/>
      <c r="RGN332" s="335"/>
      <c r="RGO332" s="335"/>
      <c r="RGP332" s="224"/>
      <c r="RGQ332" s="389"/>
      <c r="RGR332" s="389"/>
      <c r="RGS332" s="333"/>
      <c r="RGT332" s="334"/>
      <c r="RGU332" s="389"/>
      <c r="RGV332" s="224"/>
      <c r="RGW332" s="224"/>
      <c r="RGX332" s="335"/>
      <c r="RGY332" s="335"/>
      <c r="RGZ332" s="224"/>
      <c r="RHA332" s="389"/>
      <c r="RHB332" s="389"/>
      <c r="RHC332" s="333"/>
      <c r="RHD332" s="334"/>
      <c r="RHE332" s="389"/>
      <c r="RHF332" s="224"/>
      <c r="RHG332" s="224"/>
      <c r="RHH332" s="335"/>
      <c r="RHI332" s="335"/>
      <c r="RHJ332" s="224"/>
      <c r="RHK332" s="389"/>
      <c r="RHL332" s="389"/>
      <c r="RHM332" s="333"/>
      <c r="RHN332" s="334"/>
      <c r="RHO332" s="389"/>
      <c r="RHP332" s="224"/>
      <c r="RHQ332" s="224"/>
      <c r="RHR332" s="335"/>
      <c r="RHS332" s="335"/>
      <c r="RHT332" s="224"/>
      <c r="RHU332" s="389"/>
      <c r="RHV332" s="389"/>
      <c r="RHW332" s="333"/>
      <c r="RHX332" s="334"/>
      <c r="RHY332" s="389"/>
      <c r="RHZ332" s="224"/>
      <c r="RIA332" s="224"/>
      <c r="RIB332" s="335"/>
      <c r="RIC332" s="335"/>
      <c r="RID332" s="224"/>
      <c r="RIE332" s="389"/>
      <c r="RIF332" s="389"/>
      <c r="RIG332" s="333"/>
      <c r="RIH332" s="334"/>
      <c r="RII332" s="389"/>
      <c r="RIJ332" s="224"/>
      <c r="RIK332" s="224"/>
      <c r="RIL332" s="335"/>
      <c r="RIM332" s="335"/>
      <c r="RIN332" s="224"/>
      <c r="RIO332" s="389"/>
      <c r="RIP332" s="389"/>
      <c r="RIQ332" s="333"/>
      <c r="RIR332" s="334"/>
      <c r="RIS332" s="389"/>
      <c r="RIT332" s="224"/>
      <c r="RIU332" s="224"/>
      <c r="RIV332" s="335"/>
      <c r="RIW332" s="335"/>
      <c r="RIX332" s="224"/>
      <c r="RIY332" s="389"/>
      <c r="RIZ332" s="389"/>
      <c r="RJA332" s="333"/>
      <c r="RJB332" s="334"/>
      <c r="RJC332" s="389"/>
      <c r="RJD332" s="224"/>
      <c r="RJE332" s="224"/>
      <c r="RJF332" s="335"/>
      <c r="RJG332" s="335"/>
      <c r="RJH332" s="224"/>
      <c r="RJI332" s="389"/>
      <c r="RJJ332" s="389"/>
      <c r="RJK332" s="333"/>
      <c r="RJL332" s="334"/>
      <c r="RJM332" s="389"/>
      <c r="RJN332" s="224"/>
      <c r="RJO332" s="224"/>
      <c r="RJP332" s="335"/>
      <c r="RJQ332" s="335"/>
      <c r="RJR332" s="224"/>
      <c r="RJS332" s="389"/>
      <c r="RJT332" s="389"/>
      <c r="RJU332" s="333"/>
      <c r="RJV332" s="334"/>
      <c r="RJW332" s="389"/>
      <c r="RJX332" s="224"/>
      <c r="RJY332" s="224"/>
      <c r="RJZ332" s="335"/>
      <c r="RKA332" s="335"/>
      <c r="RKB332" s="224"/>
      <c r="RKC332" s="389"/>
      <c r="RKD332" s="389"/>
      <c r="RKE332" s="333"/>
      <c r="RKF332" s="334"/>
      <c r="RKG332" s="389"/>
      <c r="RKH332" s="224"/>
      <c r="RKI332" s="224"/>
      <c r="RKJ332" s="335"/>
      <c r="RKK332" s="335"/>
      <c r="RKL332" s="224"/>
      <c r="RKM332" s="389"/>
      <c r="RKN332" s="389"/>
      <c r="RKO332" s="333"/>
      <c r="RKP332" s="334"/>
      <c r="RKQ332" s="389"/>
      <c r="RKR332" s="224"/>
      <c r="RKS332" s="224"/>
      <c r="RKT332" s="335"/>
      <c r="RKU332" s="335"/>
      <c r="RKV332" s="224"/>
      <c r="RKW332" s="389"/>
      <c r="RKX332" s="389"/>
      <c r="RKY332" s="333"/>
      <c r="RKZ332" s="334"/>
      <c r="RLA332" s="389"/>
      <c r="RLB332" s="224"/>
      <c r="RLC332" s="224"/>
      <c r="RLD332" s="335"/>
      <c r="RLE332" s="335"/>
      <c r="RLF332" s="224"/>
      <c r="RLG332" s="389"/>
      <c r="RLH332" s="389"/>
      <c r="RLI332" s="333"/>
      <c r="RLJ332" s="334"/>
      <c r="RLK332" s="389"/>
      <c r="RLL332" s="224"/>
      <c r="RLM332" s="224"/>
      <c r="RLN332" s="335"/>
      <c r="RLO332" s="335"/>
      <c r="RLP332" s="224"/>
      <c r="RLQ332" s="389"/>
      <c r="RLR332" s="389"/>
      <c r="RLS332" s="333"/>
      <c r="RLT332" s="334"/>
      <c r="RLU332" s="389"/>
      <c r="RLV332" s="224"/>
      <c r="RLW332" s="224"/>
      <c r="RLX332" s="335"/>
      <c r="RLY332" s="335"/>
      <c r="RLZ332" s="224"/>
      <c r="RMA332" s="389"/>
      <c r="RMB332" s="389"/>
      <c r="RMC332" s="333"/>
      <c r="RMD332" s="334"/>
      <c r="RME332" s="389"/>
      <c r="RMF332" s="224"/>
      <c r="RMG332" s="224"/>
      <c r="RMH332" s="335"/>
      <c r="RMI332" s="335"/>
      <c r="RMJ332" s="224"/>
      <c r="RMK332" s="389"/>
      <c r="RML332" s="389"/>
      <c r="RMM332" s="333"/>
      <c r="RMN332" s="334"/>
      <c r="RMO332" s="389"/>
      <c r="RMP332" s="224"/>
      <c r="RMQ332" s="224"/>
      <c r="RMR332" s="335"/>
      <c r="RMS332" s="335"/>
      <c r="RMT332" s="224"/>
      <c r="RMU332" s="389"/>
      <c r="RMV332" s="389"/>
      <c r="RMW332" s="333"/>
      <c r="RMX332" s="334"/>
      <c r="RMY332" s="389"/>
      <c r="RMZ332" s="224"/>
      <c r="RNA332" s="224"/>
      <c r="RNB332" s="335"/>
      <c r="RNC332" s="335"/>
      <c r="RND332" s="224"/>
      <c r="RNE332" s="389"/>
      <c r="RNF332" s="389"/>
      <c r="RNG332" s="333"/>
      <c r="RNH332" s="334"/>
      <c r="RNI332" s="389"/>
      <c r="RNJ332" s="224"/>
      <c r="RNK332" s="224"/>
      <c r="RNL332" s="335"/>
      <c r="RNM332" s="335"/>
      <c r="RNN332" s="224"/>
      <c r="RNO332" s="389"/>
      <c r="RNP332" s="389"/>
      <c r="RNQ332" s="333"/>
      <c r="RNR332" s="334"/>
      <c r="RNS332" s="389"/>
      <c r="RNT332" s="224"/>
      <c r="RNU332" s="224"/>
      <c r="RNV332" s="335"/>
      <c r="RNW332" s="335"/>
      <c r="RNX332" s="224"/>
      <c r="RNY332" s="389"/>
      <c r="RNZ332" s="389"/>
      <c r="ROA332" s="333"/>
      <c r="ROB332" s="334"/>
      <c r="ROC332" s="389"/>
      <c r="ROD332" s="224"/>
      <c r="ROE332" s="224"/>
      <c r="ROF332" s="335"/>
      <c r="ROG332" s="335"/>
      <c r="ROH332" s="224"/>
      <c r="ROI332" s="389"/>
      <c r="ROJ332" s="389"/>
      <c r="ROK332" s="333"/>
      <c r="ROL332" s="334"/>
      <c r="ROM332" s="389"/>
      <c r="RON332" s="224"/>
      <c r="ROO332" s="224"/>
      <c r="ROP332" s="335"/>
      <c r="ROQ332" s="335"/>
      <c r="ROR332" s="224"/>
      <c r="ROS332" s="389"/>
      <c r="ROT332" s="389"/>
      <c r="ROU332" s="333"/>
      <c r="ROV332" s="334"/>
      <c r="ROW332" s="389"/>
      <c r="ROX332" s="224"/>
      <c r="ROY332" s="224"/>
      <c r="ROZ332" s="335"/>
      <c r="RPA332" s="335"/>
      <c r="RPB332" s="224"/>
      <c r="RPC332" s="389"/>
      <c r="RPD332" s="389"/>
      <c r="RPE332" s="333"/>
      <c r="RPF332" s="334"/>
      <c r="RPG332" s="389"/>
      <c r="RPH332" s="224"/>
      <c r="RPI332" s="224"/>
      <c r="RPJ332" s="335"/>
      <c r="RPK332" s="335"/>
      <c r="RPL332" s="224"/>
      <c r="RPM332" s="389"/>
      <c r="RPN332" s="389"/>
      <c r="RPO332" s="333"/>
      <c r="RPP332" s="334"/>
      <c r="RPQ332" s="389"/>
      <c r="RPR332" s="224"/>
      <c r="RPS332" s="224"/>
      <c r="RPT332" s="335"/>
      <c r="RPU332" s="335"/>
      <c r="RPV332" s="224"/>
      <c r="RPW332" s="389"/>
      <c r="RPX332" s="389"/>
      <c r="RPY332" s="333"/>
      <c r="RPZ332" s="334"/>
      <c r="RQA332" s="389"/>
      <c r="RQB332" s="224"/>
      <c r="RQC332" s="224"/>
      <c r="RQD332" s="335"/>
      <c r="RQE332" s="335"/>
      <c r="RQF332" s="224"/>
      <c r="RQG332" s="389"/>
      <c r="RQH332" s="389"/>
      <c r="RQI332" s="333"/>
      <c r="RQJ332" s="334"/>
      <c r="RQK332" s="389"/>
      <c r="RQL332" s="224"/>
      <c r="RQM332" s="224"/>
      <c r="RQN332" s="335"/>
      <c r="RQO332" s="335"/>
      <c r="RQP332" s="224"/>
      <c r="RQQ332" s="389"/>
      <c r="RQR332" s="389"/>
      <c r="RQS332" s="333"/>
      <c r="RQT332" s="334"/>
      <c r="RQU332" s="389"/>
      <c r="RQV332" s="224"/>
      <c r="RQW332" s="224"/>
      <c r="RQX332" s="335"/>
      <c r="RQY332" s="335"/>
      <c r="RQZ332" s="224"/>
      <c r="RRA332" s="389"/>
      <c r="RRB332" s="389"/>
      <c r="RRC332" s="333"/>
      <c r="RRD332" s="334"/>
      <c r="RRE332" s="389"/>
      <c r="RRF332" s="224"/>
      <c r="RRG332" s="224"/>
      <c r="RRH332" s="335"/>
      <c r="RRI332" s="335"/>
      <c r="RRJ332" s="224"/>
      <c r="RRK332" s="389"/>
      <c r="RRL332" s="389"/>
      <c r="RRM332" s="333"/>
      <c r="RRN332" s="334"/>
      <c r="RRO332" s="389"/>
      <c r="RRP332" s="224"/>
      <c r="RRQ332" s="224"/>
      <c r="RRR332" s="335"/>
      <c r="RRS332" s="335"/>
      <c r="RRT332" s="224"/>
      <c r="RRU332" s="389"/>
      <c r="RRV332" s="389"/>
      <c r="RRW332" s="333"/>
      <c r="RRX332" s="334"/>
      <c r="RRY332" s="389"/>
      <c r="RRZ332" s="224"/>
      <c r="RSA332" s="224"/>
      <c r="RSB332" s="335"/>
      <c r="RSC332" s="335"/>
      <c r="RSD332" s="224"/>
      <c r="RSE332" s="389"/>
      <c r="RSF332" s="389"/>
      <c r="RSG332" s="333"/>
      <c r="RSH332" s="334"/>
      <c r="RSI332" s="389"/>
      <c r="RSJ332" s="224"/>
      <c r="RSK332" s="224"/>
      <c r="RSL332" s="335"/>
      <c r="RSM332" s="335"/>
      <c r="RSN332" s="224"/>
      <c r="RSO332" s="389"/>
      <c r="RSP332" s="389"/>
      <c r="RSQ332" s="333"/>
      <c r="RSR332" s="334"/>
      <c r="RSS332" s="389"/>
      <c r="RST332" s="224"/>
      <c r="RSU332" s="224"/>
      <c r="RSV332" s="335"/>
      <c r="RSW332" s="335"/>
      <c r="RSX332" s="224"/>
      <c r="RSY332" s="389"/>
      <c r="RSZ332" s="389"/>
      <c r="RTA332" s="333"/>
      <c r="RTB332" s="334"/>
      <c r="RTC332" s="389"/>
      <c r="RTD332" s="224"/>
      <c r="RTE332" s="224"/>
      <c r="RTF332" s="335"/>
      <c r="RTG332" s="335"/>
      <c r="RTH332" s="224"/>
      <c r="RTI332" s="389"/>
      <c r="RTJ332" s="389"/>
      <c r="RTK332" s="333"/>
      <c r="RTL332" s="334"/>
      <c r="RTM332" s="389"/>
      <c r="RTN332" s="224"/>
      <c r="RTO332" s="224"/>
      <c r="RTP332" s="335"/>
      <c r="RTQ332" s="335"/>
      <c r="RTR332" s="224"/>
      <c r="RTS332" s="389"/>
      <c r="RTT332" s="389"/>
      <c r="RTU332" s="333"/>
      <c r="RTV332" s="334"/>
      <c r="RTW332" s="389"/>
      <c r="RTX332" s="224"/>
      <c r="RTY332" s="224"/>
      <c r="RTZ332" s="335"/>
      <c r="RUA332" s="335"/>
      <c r="RUB332" s="224"/>
      <c r="RUC332" s="389"/>
      <c r="RUD332" s="389"/>
      <c r="RUE332" s="333"/>
      <c r="RUF332" s="334"/>
      <c r="RUG332" s="389"/>
      <c r="RUH332" s="224"/>
      <c r="RUI332" s="224"/>
      <c r="RUJ332" s="335"/>
      <c r="RUK332" s="335"/>
      <c r="RUL332" s="224"/>
      <c r="RUM332" s="389"/>
      <c r="RUN332" s="389"/>
      <c r="RUO332" s="333"/>
      <c r="RUP332" s="334"/>
      <c r="RUQ332" s="389"/>
      <c r="RUR332" s="224"/>
      <c r="RUS332" s="224"/>
      <c r="RUT332" s="335"/>
      <c r="RUU332" s="335"/>
      <c r="RUV332" s="224"/>
      <c r="RUW332" s="389"/>
      <c r="RUX332" s="389"/>
      <c r="RUY332" s="333"/>
      <c r="RUZ332" s="334"/>
      <c r="RVA332" s="389"/>
      <c r="RVB332" s="224"/>
      <c r="RVC332" s="224"/>
      <c r="RVD332" s="335"/>
      <c r="RVE332" s="335"/>
      <c r="RVF332" s="224"/>
      <c r="RVG332" s="389"/>
      <c r="RVH332" s="389"/>
      <c r="RVI332" s="333"/>
      <c r="RVJ332" s="334"/>
      <c r="RVK332" s="389"/>
      <c r="RVL332" s="224"/>
      <c r="RVM332" s="224"/>
      <c r="RVN332" s="335"/>
      <c r="RVO332" s="335"/>
      <c r="RVP332" s="224"/>
      <c r="RVQ332" s="389"/>
      <c r="RVR332" s="389"/>
      <c r="RVS332" s="333"/>
      <c r="RVT332" s="334"/>
      <c r="RVU332" s="389"/>
      <c r="RVV332" s="224"/>
      <c r="RVW332" s="224"/>
      <c r="RVX332" s="335"/>
      <c r="RVY332" s="335"/>
      <c r="RVZ332" s="224"/>
      <c r="RWA332" s="389"/>
      <c r="RWB332" s="389"/>
      <c r="RWC332" s="333"/>
      <c r="RWD332" s="334"/>
      <c r="RWE332" s="389"/>
      <c r="RWF332" s="224"/>
      <c r="RWG332" s="224"/>
      <c r="RWH332" s="335"/>
      <c r="RWI332" s="335"/>
      <c r="RWJ332" s="224"/>
      <c r="RWK332" s="389"/>
      <c r="RWL332" s="389"/>
      <c r="RWM332" s="333"/>
      <c r="RWN332" s="334"/>
      <c r="RWO332" s="389"/>
      <c r="RWP332" s="224"/>
      <c r="RWQ332" s="224"/>
      <c r="RWR332" s="335"/>
      <c r="RWS332" s="335"/>
      <c r="RWT332" s="224"/>
      <c r="RWU332" s="389"/>
      <c r="RWV332" s="389"/>
      <c r="RWW332" s="333"/>
      <c r="RWX332" s="334"/>
      <c r="RWY332" s="389"/>
      <c r="RWZ332" s="224"/>
      <c r="RXA332" s="224"/>
      <c r="RXB332" s="335"/>
      <c r="RXC332" s="335"/>
      <c r="RXD332" s="224"/>
      <c r="RXE332" s="389"/>
      <c r="RXF332" s="389"/>
      <c r="RXG332" s="333"/>
      <c r="RXH332" s="334"/>
      <c r="RXI332" s="389"/>
      <c r="RXJ332" s="224"/>
      <c r="RXK332" s="224"/>
      <c r="RXL332" s="335"/>
      <c r="RXM332" s="335"/>
      <c r="RXN332" s="224"/>
      <c r="RXO332" s="389"/>
      <c r="RXP332" s="389"/>
      <c r="RXQ332" s="333"/>
      <c r="RXR332" s="334"/>
      <c r="RXS332" s="389"/>
      <c r="RXT332" s="224"/>
      <c r="RXU332" s="224"/>
      <c r="RXV332" s="335"/>
      <c r="RXW332" s="335"/>
      <c r="RXX332" s="224"/>
      <c r="RXY332" s="389"/>
      <c r="RXZ332" s="389"/>
      <c r="RYA332" s="333"/>
      <c r="RYB332" s="334"/>
      <c r="RYC332" s="389"/>
      <c r="RYD332" s="224"/>
      <c r="RYE332" s="224"/>
      <c r="RYF332" s="335"/>
      <c r="RYG332" s="335"/>
      <c r="RYH332" s="224"/>
      <c r="RYI332" s="389"/>
      <c r="RYJ332" s="389"/>
      <c r="RYK332" s="333"/>
      <c r="RYL332" s="334"/>
      <c r="RYM332" s="389"/>
      <c r="RYN332" s="224"/>
      <c r="RYO332" s="224"/>
      <c r="RYP332" s="335"/>
      <c r="RYQ332" s="335"/>
      <c r="RYR332" s="224"/>
      <c r="RYS332" s="389"/>
      <c r="RYT332" s="389"/>
      <c r="RYU332" s="333"/>
      <c r="RYV332" s="334"/>
      <c r="RYW332" s="389"/>
      <c r="RYX332" s="224"/>
      <c r="RYY332" s="224"/>
      <c r="RYZ332" s="335"/>
      <c r="RZA332" s="335"/>
      <c r="RZB332" s="224"/>
      <c r="RZC332" s="389"/>
      <c r="RZD332" s="389"/>
      <c r="RZE332" s="333"/>
      <c r="RZF332" s="334"/>
      <c r="RZG332" s="389"/>
      <c r="RZH332" s="224"/>
      <c r="RZI332" s="224"/>
      <c r="RZJ332" s="335"/>
      <c r="RZK332" s="335"/>
      <c r="RZL332" s="224"/>
      <c r="RZM332" s="389"/>
      <c r="RZN332" s="389"/>
      <c r="RZO332" s="333"/>
      <c r="RZP332" s="334"/>
      <c r="RZQ332" s="389"/>
      <c r="RZR332" s="224"/>
      <c r="RZS332" s="224"/>
      <c r="RZT332" s="335"/>
      <c r="RZU332" s="335"/>
      <c r="RZV332" s="224"/>
      <c r="RZW332" s="389"/>
      <c r="RZX332" s="389"/>
      <c r="RZY332" s="333"/>
      <c r="RZZ332" s="334"/>
      <c r="SAA332" s="389"/>
      <c r="SAB332" s="224"/>
      <c r="SAC332" s="224"/>
      <c r="SAD332" s="335"/>
      <c r="SAE332" s="335"/>
      <c r="SAF332" s="224"/>
      <c r="SAG332" s="389"/>
      <c r="SAH332" s="389"/>
      <c r="SAI332" s="333"/>
      <c r="SAJ332" s="334"/>
      <c r="SAK332" s="389"/>
      <c r="SAL332" s="224"/>
      <c r="SAM332" s="224"/>
      <c r="SAN332" s="335"/>
      <c r="SAO332" s="335"/>
      <c r="SAP332" s="224"/>
      <c r="SAQ332" s="389"/>
      <c r="SAR332" s="389"/>
      <c r="SAS332" s="333"/>
      <c r="SAT332" s="334"/>
      <c r="SAU332" s="389"/>
      <c r="SAV332" s="224"/>
      <c r="SAW332" s="224"/>
      <c r="SAX332" s="335"/>
      <c r="SAY332" s="335"/>
      <c r="SAZ332" s="224"/>
      <c r="SBA332" s="389"/>
      <c r="SBB332" s="389"/>
      <c r="SBC332" s="333"/>
      <c r="SBD332" s="334"/>
      <c r="SBE332" s="389"/>
      <c r="SBF332" s="224"/>
      <c r="SBG332" s="224"/>
      <c r="SBH332" s="335"/>
      <c r="SBI332" s="335"/>
      <c r="SBJ332" s="224"/>
      <c r="SBK332" s="389"/>
      <c r="SBL332" s="389"/>
      <c r="SBM332" s="333"/>
      <c r="SBN332" s="334"/>
      <c r="SBO332" s="389"/>
      <c r="SBP332" s="224"/>
      <c r="SBQ332" s="224"/>
      <c r="SBR332" s="335"/>
      <c r="SBS332" s="335"/>
      <c r="SBT332" s="224"/>
      <c r="SBU332" s="389"/>
      <c r="SBV332" s="389"/>
      <c r="SBW332" s="333"/>
      <c r="SBX332" s="334"/>
      <c r="SBY332" s="389"/>
      <c r="SBZ332" s="224"/>
      <c r="SCA332" s="224"/>
      <c r="SCB332" s="335"/>
      <c r="SCC332" s="335"/>
      <c r="SCD332" s="224"/>
      <c r="SCE332" s="389"/>
      <c r="SCF332" s="389"/>
      <c r="SCG332" s="333"/>
      <c r="SCH332" s="334"/>
      <c r="SCI332" s="389"/>
      <c r="SCJ332" s="224"/>
      <c r="SCK332" s="224"/>
      <c r="SCL332" s="335"/>
      <c r="SCM332" s="335"/>
      <c r="SCN332" s="224"/>
      <c r="SCO332" s="389"/>
      <c r="SCP332" s="389"/>
      <c r="SCQ332" s="333"/>
      <c r="SCR332" s="334"/>
      <c r="SCS332" s="389"/>
      <c r="SCT332" s="224"/>
      <c r="SCU332" s="224"/>
      <c r="SCV332" s="335"/>
      <c r="SCW332" s="335"/>
      <c r="SCX332" s="224"/>
      <c r="SCY332" s="389"/>
      <c r="SCZ332" s="389"/>
      <c r="SDA332" s="333"/>
      <c r="SDB332" s="334"/>
      <c r="SDC332" s="389"/>
      <c r="SDD332" s="224"/>
      <c r="SDE332" s="224"/>
      <c r="SDF332" s="335"/>
      <c r="SDG332" s="335"/>
      <c r="SDH332" s="224"/>
      <c r="SDI332" s="389"/>
      <c r="SDJ332" s="389"/>
      <c r="SDK332" s="333"/>
      <c r="SDL332" s="334"/>
      <c r="SDM332" s="389"/>
      <c r="SDN332" s="224"/>
      <c r="SDO332" s="224"/>
      <c r="SDP332" s="335"/>
      <c r="SDQ332" s="335"/>
      <c r="SDR332" s="224"/>
      <c r="SDS332" s="389"/>
      <c r="SDT332" s="389"/>
      <c r="SDU332" s="333"/>
      <c r="SDV332" s="334"/>
      <c r="SDW332" s="389"/>
      <c r="SDX332" s="224"/>
      <c r="SDY332" s="224"/>
      <c r="SDZ332" s="335"/>
      <c r="SEA332" s="335"/>
      <c r="SEB332" s="224"/>
      <c r="SEC332" s="389"/>
      <c r="SED332" s="389"/>
      <c r="SEE332" s="333"/>
      <c r="SEF332" s="334"/>
      <c r="SEG332" s="389"/>
      <c r="SEH332" s="224"/>
      <c r="SEI332" s="224"/>
      <c r="SEJ332" s="335"/>
      <c r="SEK332" s="335"/>
      <c r="SEL332" s="224"/>
      <c r="SEM332" s="389"/>
      <c r="SEN332" s="389"/>
      <c r="SEO332" s="333"/>
      <c r="SEP332" s="334"/>
      <c r="SEQ332" s="389"/>
      <c r="SER332" s="224"/>
      <c r="SES332" s="224"/>
      <c r="SET332" s="335"/>
      <c r="SEU332" s="335"/>
      <c r="SEV332" s="224"/>
      <c r="SEW332" s="389"/>
      <c r="SEX332" s="389"/>
      <c r="SEY332" s="333"/>
      <c r="SEZ332" s="334"/>
      <c r="SFA332" s="389"/>
      <c r="SFB332" s="224"/>
      <c r="SFC332" s="224"/>
      <c r="SFD332" s="335"/>
      <c r="SFE332" s="335"/>
      <c r="SFF332" s="224"/>
      <c r="SFG332" s="389"/>
      <c r="SFH332" s="389"/>
      <c r="SFI332" s="333"/>
      <c r="SFJ332" s="334"/>
      <c r="SFK332" s="389"/>
      <c r="SFL332" s="224"/>
      <c r="SFM332" s="224"/>
      <c r="SFN332" s="335"/>
      <c r="SFO332" s="335"/>
      <c r="SFP332" s="224"/>
      <c r="SFQ332" s="389"/>
      <c r="SFR332" s="389"/>
      <c r="SFS332" s="333"/>
      <c r="SFT332" s="334"/>
      <c r="SFU332" s="389"/>
      <c r="SFV332" s="224"/>
      <c r="SFW332" s="224"/>
      <c r="SFX332" s="335"/>
      <c r="SFY332" s="335"/>
      <c r="SFZ332" s="224"/>
      <c r="SGA332" s="389"/>
      <c r="SGB332" s="389"/>
      <c r="SGC332" s="333"/>
      <c r="SGD332" s="334"/>
      <c r="SGE332" s="389"/>
      <c r="SGF332" s="224"/>
      <c r="SGG332" s="224"/>
      <c r="SGH332" s="335"/>
      <c r="SGI332" s="335"/>
      <c r="SGJ332" s="224"/>
      <c r="SGK332" s="389"/>
      <c r="SGL332" s="389"/>
      <c r="SGM332" s="333"/>
      <c r="SGN332" s="334"/>
      <c r="SGO332" s="389"/>
      <c r="SGP332" s="224"/>
      <c r="SGQ332" s="224"/>
      <c r="SGR332" s="335"/>
      <c r="SGS332" s="335"/>
      <c r="SGT332" s="224"/>
      <c r="SGU332" s="389"/>
      <c r="SGV332" s="389"/>
      <c r="SGW332" s="333"/>
      <c r="SGX332" s="334"/>
      <c r="SGY332" s="389"/>
      <c r="SGZ332" s="224"/>
      <c r="SHA332" s="224"/>
      <c r="SHB332" s="335"/>
      <c r="SHC332" s="335"/>
      <c r="SHD332" s="224"/>
      <c r="SHE332" s="389"/>
      <c r="SHF332" s="389"/>
      <c r="SHG332" s="333"/>
      <c r="SHH332" s="334"/>
      <c r="SHI332" s="389"/>
      <c r="SHJ332" s="224"/>
      <c r="SHK332" s="224"/>
      <c r="SHL332" s="335"/>
      <c r="SHM332" s="335"/>
      <c r="SHN332" s="224"/>
      <c r="SHO332" s="389"/>
      <c r="SHP332" s="389"/>
      <c r="SHQ332" s="333"/>
      <c r="SHR332" s="334"/>
      <c r="SHS332" s="389"/>
      <c r="SHT332" s="224"/>
      <c r="SHU332" s="224"/>
      <c r="SHV332" s="335"/>
      <c r="SHW332" s="335"/>
      <c r="SHX332" s="224"/>
      <c r="SHY332" s="389"/>
      <c r="SHZ332" s="389"/>
      <c r="SIA332" s="333"/>
      <c r="SIB332" s="334"/>
      <c r="SIC332" s="389"/>
      <c r="SID332" s="224"/>
      <c r="SIE332" s="224"/>
      <c r="SIF332" s="335"/>
      <c r="SIG332" s="335"/>
      <c r="SIH332" s="224"/>
      <c r="SII332" s="389"/>
      <c r="SIJ332" s="389"/>
      <c r="SIK332" s="333"/>
      <c r="SIL332" s="334"/>
      <c r="SIM332" s="389"/>
      <c r="SIN332" s="224"/>
      <c r="SIO332" s="224"/>
      <c r="SIP332" s="335"/>
      <c r="SIQ332" s="335"/>
      <c r="SIR332" s="224"/>
      <c r="SIS332" s="389"/>
      <c r="SIT332" s="389"/>
      <c r="SIU332" s="333"/>
      <c r="SIV332" s="334"/>
      <c r="SIW332" s="389"/>
      <c r="SIX332" s="224"/>
      <c r="SIY332" s="224"/>
      <c r="SIZ332" s="335"/>
      <c r="SJA332" s="335"/>
      <c r="SJB332" s="224"/>
      <c r="SJC332" s="389"/>
      <c r="SJD332" s="389"/>
      <c r="SJE332" s="333"/>
      <c r="SJF332" s="334"/>
      <c r="SJG332" s="389"/>
      <c r="SJH332" s="224"/>
      <c r="SJI332" s="224"/>
      <c r="SJJ332" s="335"/>
      <c r="SJK332" s="335"/>
      <c r="SJL332" s="224"/>
      <c r="SJM332" s="389"/>
      <c r="SJN332" s="389"/>
      <c r="SJO332" s="333"/>
      <c r="SJP332" s="334"/>
      <c r="SJQ332" s="389"/>
      <c r="SJR332" s="224"/>
      <c r="SJS332" s="224"/>
      <c r="SJT332" s="335"/>
      <c r="SJU332" s="335"/>
      <c r="SJV332" s="224"/>
      <c r="SJW332" s="389"/>
      <c r="SJX332" s="389"/>
      <c r="SJY332" s="333"/>
      <c r="SJZ332" s="334"/>
      <c r="SKA332" s="389"/>
      <c r="SKB332" s="224"/>
      <c r="SKC332" s="224"/>
      <c r="SKD332" s="335"/>
      <c r="SKE332" s="335"/>
      <c r="SKF332" s="224"/>
      <c r="SKG332" s="389"/>
      <c r="SKH332" s="389"/>
      <c r="SKI332" s="333"/>
      <c r="SKJ332" s="334"/>
      <c r="SKK332" s="389"/>
      <c r="SKL332" s="224"/>
      <c r="SKM332" s="224"/>
      <c r="SKN332" s="335"/>
      <c r="SKO332" s="335"/>
      <c r="SKP332" s="224"/>
      <c r="SKQ332" s="389"/>
      <c r="SKR332" s="389"/>
      <c r="SKS332" s="333"/>
      <c r="SKT332" s="334"/>
      <c r="SKU332" s="389"/>
      <c r="SKV332" s="224"/>
      <c r="SKW332" s="224"/>
      <c r="SKX332" s="335"/>
      <c r="SKY332" s="335"/>
      <c r="SKZ332" s="224"/>
      <c r="SLA332" s="389"/>
      <c r="SLB332" s="389"/>
      <c r="SLC332" s="333"/>
      <c r="SLD332" s="334"/>
      <c r="SLE332" s="389"/>
      <c r="SLF332" s="224"/>
      <c r="SLG332" s="224"/>
      <c r="SLH332" s="335"/>
      <c r="SLI332" s="335"/>
      <c r="SLJ332" s="224"/>
      <c r="SLK332" s="389"/>
      <c r="SLL332" s="389"/>
      <c r="SLM332" s="333"/>
      <c r="SLN332" s="334"/>
      <c r="SLO332" s="389"/>
      <c r="SLP332" s="224"/>
      <c r="SLQ332" s="224"/>
      <c r="SLR332" s="335"/>
      <c r="SLS332" s="335"/>
      <c r="SLT332" s="224"/>
      <c r="SLU332" s="389"/>
      <c r="SLV332" s="389"/>
      <c r="SLW332" s="333"/>
      <c r="SLX332" s="334"/>
      <c r="SLY332" s="389"/>
      <c r="SLZ332" s="224"/>
      <c r="SMA332" s="224"/>
      <c r="SMB332" s="335"/>
      <c r="SMC332" s="335"/>
      <c r="SMD332" s="224"/>
      <c r="SME332" s="389"/>
      <c r="SMF332" s="389"/>
      <c r="SMG332" s="333"/>
      <c r="SMH332" s="334"/>
      <c r="SMI332" s="389"/>
      <c r="SMJ332" s="224"/>
      <c r="SMK332" s="224"/>
      <c r="SML332" s="335"/>
      <c r="SMM332" s="335"/>
      <c r="SMN332" s="224"/>
      <c r="SMO332" s="389"/>
      <c r="SMP332" s="389"/>
      <c r="SMQ332" s="333"/>
      <c r="SMR332" s="334"/>
      <c r="SMS332" s="389"/>
      <c r="SMT332" s="224"/>
      <c r="SMU332" s="224"/>
      <c r="SMV332" s="335"/>
      <c r="SMW332" s="335"/>
      <c r="SMX332" s="224"/>
      <c r="SMY332" s="389"/>
      <c r="SMZ332" s="389"/>
      <c r="SNA332" s="333"/>
      <c r="SNB332" s="334"/>
      <c r="SNC332" s="389"/>
      <c r="SND332" s="224"/>
      <c r="SNE332" s="224"/>
      <c r="SNF332" s="335"/>
      <c r="SNG332" s="335"/>
      <c r="SNH332" s="224"/>
      <c r="SNI332" s="389"/>
      <c r="SNJ332" s="389"/>
      <c r="SNK332" s="333"/>
      <c r="SNL332" s="334"/>
      <c r="SNM332" s="389"/>
      <c r="SNN332" s="224"/>
      <c r="SNO332" s="224"/>
      <c r="SNP332" s="335"/>
      <c r="SNQ332" s="335"/>
      <c r="SNR332" s="224"/>
      <c r="SNS332" s="389"/>
      <c r="SNT332" s="389"/>
      <c r="SNU332" s="333"/>
      <c r="SNV332" s="334"/>
      <c r="SNW332" s="389"/>
      <c r="SNX332" s="224"/>
      <c r="SNY332" s="224"/>
      <c r="SNZ332" s="335"/>
      <c r="SOA332" s="335"/>
      <c r="SOB332" s="224"/>
      <c r="SOC332" s="389"/>
      <c r="SOD332" s="389"/>
      <c r="SOE332" s="333"/>
      <c r="SOF332" s="334"/>
      <c r="SOG332" s="389"/>
      <c r="SOH332" s="224"/>
      <c r="SOI332" s="224"/>
      <c r="SOJ332" s="335"/>
      <c r="SOK332" s="335"/>
      <c r="SOL332" s="224"/>
      <c r="SOM332" s="389"/>
      <c r="SON332" s="389"/>
      <c r="SOO332" s="333"/>
      <c r="SOP332" s="334"/>
      <c r="SOQ332" s="389"/>
      <c r="SOR332" s="224"/>
      <c r="SOS332" s="224"/>
      <c r="SOT332" s="335"/>
      <c r="SOU332" s="335"/>
      <c r="SOV332" s="224"/>
      <c r="SOW332" s="389"/>
      <c r="SOX332" s="389"/>
      <c r="SOY332" s="333"/>
      <c r="SOZ332" s="334"/>
      <c r="SPA332" s="389"/>
      <c r="SPB332" s="224"/>
      <c r="SPC332" s="224"/>
      <c r="SPD332" s="335"/>
      <c r="SPE332" s="335"/>
      <c r="SPF332" s="224"/>
      <c r="SPG332" s="389"/>
      <c r="SPH332" s="389"/>
      <c r="SPI332" s="333"/>
      <c r="SPJ332" s="334"/>
      <c r="SPK332" s="389"/>
      <c r="SPL332" s="224"/>
      <c r="SPM332" s="224"/>
      <c r="SPN332" s="335"/>
      <c r="SPO332" s="335"/>
      <c r="SPP332" s="224"/>
      <c r="SPQ332" s="389"/>
      <c r="SPR332" s="389"/>
      <c r="SPS332" s="333"/>
      <c r="SPT332" s="334"/>
      <c r="SPU332" s="389"/>
      <c r="SPV332" s="224"/>
      <c r="SPW332" s="224"/>
      <c r="SPX332" s="335"/>
      <c r="SPY332" s="335"/>
      <c r="SPZ332" s="224"/>
      <c r="SQA332" s="389"/>
      <c r="SQB332" s="389"/>
      <c r="SQC332" s="333"/>
      <c r="SQD332" s="334"/>
      <c r="SQE332" s="389"/>
      <c r="SQF332" s="224"/>
      <c r="SQG332" s="224"/>
      <c r="SQH332" s="335"/>
      <c r="SQI332" s="335"/>
      <c r="SQJ332" s="224"/>
      <c r="SQK332" s="389"/>
      <c r="SQL332" s="389"/>
      <c r="SQM332" s="333"/>
      <c r="SQN332" s="334"/>
      <c r="SQO332" s="389"/>
      <c r="SQP332" s="224"/>
      <c r="SQQ332" s="224"/>
      <c r="SQR332" s="335"/>
      <c r="SQS332" s="335"/>
      <c r="SQT332" s="224"/>
      <c r="SQU332" s="389"/>
      <c r="SQV332" s="389"/>
      <c r="SQW332" s="333"/>
      <c r="SQX332" s="334"/>
      <c r="SQY332" s="389"/>
      <c r="SQZ332" s="224"/>
      <c r="SRA332" s="224"/>
      <c r="SRB332" s="335"/>
      <c r="SRC332" s="335"/>
      <c r="SRD332" s="224"/>
      <c r="SRE332" s="389"/>
      <c r="SRF332" s="389"/>
      <c r="SRG332" s="333"/>
      <c r="SRH332" s="334"/>
      <c r="SRI332" s="389"/>
      <c r="SRJ332" s="224"/>
      <c r="SRK332" s="224"/>
      <c r="SRL332" s="335"/>
      <c r="SRM332" s="335"/>
      <c r="SRN332" s="224"/>
      <c r="SRO332" s="389"/>
      <c r="SRP332" s="389"/>
      <c r="SRQ332" s="333"/>
      <c r="SRR332" s="334"/>
      <c r="SRS332" s="389"/>
      <c r="SRT332" s="224"/>
      <c r="SRU332" s="224"/>
      <c r="SRV332" s="335"/>
      <c r="SRW332" s="335"/>
      <c r="SRX332" s="224"/>
      <c r="SRY332" s="389"/>
      <c r="SRZ332" s="389"/>
      <c r="SSA332" s="333"/>
      <c r="SSB332" s="334"/>
      <c r="SSC332" s="389"/>
      <c r="SSD332" s="224"/>
      <c r="SSE332" s="224"/>
      <c r="SSF332" s="335"/>
      <c r="SSG332" s="335"/>
      <c r="SSH332" s="224"/>
      <c r="SSI332" s="389"/>
      <c r="SSJ332" s="389"/>
      <c r="SSK332" s="333"/>
      <c r="SSL332" s="334"/>
      <c r="SSM332" s="389"/>
      <c r="SSN332" s="224"/>
      <c r="SSO332" s="224"/>
      <c r="SSP332" s="335"/>
      <c r="SSQ332" s="335"/>
      <c r="SSR332" s="224"/>
      <c r="SSS332" s="389"/>
      <c r="SST332" s="389"/>
      <c r="SSU332" s="333"/>
      <c r="SSV332" s="334"/>
      <c r="SSW332" s="389"/>
      <c r="SSX332" s="224"/>
      <c r="SSY332" s="224"/>
      <c r="SSZ332" s="335"/>
      <c r="STA332" s="335"/>
      <c r="STB332" s="224"/>
      <c r="STC332" s="389"/>
      <c r="STD332" s="389"/>
      <c r="STE332" s="333"/>
      <c r="STF332" s="334"/>
      <c r="STG332" s="389"/>
      <c r="STH332" s="224"/>
      <c r="STI332" s="224"/>
      <c r="STJ332" s="335"/>
      <c r="STK332" s="335"/>
      <c r="STL332" s="224"/>
      <c r="STM332" s="389"/>
      <c r="STN332" s="389"/>
      <c r="STO332" s="333"/>
      <c r="STP332" s="334"/>
      <c r="STQ332" s="389"/>
      <c r="STR332" s="224"/>
      <c r="STS332" s="224"/>
      <c r="STT332" s="335"/>
      <c r="STU332" s="335"/>
      <c r="STV332" s="224"/>
      <c r="STW332" s="389"/>
      <c r="STX332" s="389"/>
      <c r="STY332" s="333"/>
      <c r="STZ332" s="334"/>
      <c r="SUA332" s="389"/>
      <c r="SUB332" s="224"/>
      <c r="SUC332" s="224"/>
      <c r="SUD332" s="335"/>
      <c r="SUE332" s="335"/>
      <c r="SUF332" s="224"/>
      <c r="SUG332" s="389"/>
      <c r="SUH332" s="389"/>
      <c r="SUI332" s="333"/>
      <c r="SUJ332" s="334"/>
      <c r="SUK332" s="389"/>
      <c r="SUL332" s="224"/>
      <c r="SUM332" s="224"/>
      <c r="SUN332" s="335"/>
      <c r="SUO332" s="335"/>
      <c r="SUP332" s="224"/>
      <c r="SUQ332" s="389"/>
      <c r="SUR332" s="389"/>
      <c r="SUS332" s="333"/>
      <c r="SUT332" s="334"/>
      <c r="SUU332" s="389"/>
      <c r="SUV332" s="224"/>
      <c r="SUW332" s="224"/>
      <c r="SUX332" s="335"/>
      <c r="SUY332" s="335"/>
      <c r="SUZ332" s="224"/>
      <c r="SVA332" s="389"/>
      <c r="SVB332" s="389"/>
      <c r="SVC332" s="333"/>
      <c r="SVD332" s="334"/>
      <c r="SVE332" s="389"/>
      <c r="SVF332" s="224"/>
      <c r="SVG332" s="224"/>
      <c r="SVH332" s="335"/>
      <c r="SVI332" s="335"/>
      <c r="SVJ332" s="224"/>
      <c r="SVK332" s="389"/>
      <c r="SVL332" s="389"/>
      <c r="SVM332" s="333"/>
      <c r="SVN332" s="334"/>
      <c r="SVO332" s="389"/>
      <c r="SVP332" s="224"/>
      <c r="SVQ332" s="224"/>
      <c r="SVR332" s="335"/>
      <c r="SVS332" s="335"/>
      <c r="SVT332" s="224"/>
      <c r="SVU332" s="389"/>
      <c r="SVV332" s="389"/>
      <c r="SVW332" s="333"/>
      <c r="SVX332" s="334"/>
      <c r="SVY332" s="389"/>
      <c r="SVZ332" s="224"/>
      <c r="SWA332" s="224"/>
      <c r="SWB332" s="335"/>
      <c r="SWC332" s="335"/>
      <c r="SWD332" s="224"/>
      <c r="SWE332" s="389"/>
      <c r="SWF332" s="389"/>
      <c r="SWG332" s="333"/>
      <c r="SWH332" s="334"/>
      <c r="SWI332" s="389"/>
      <c r="SWJ332" s="224"/>
      <c r="SWK332" s="224"/>
      <c r="SWL332" s="335"/>
      <c r="SWM332" s="335"/>
      <c r="SWN332" s="224"/>
      <c r="SWO332" s="389"/>
      <c r="SWP332" s="389"/>
      <c r="SWQ332" s="333"/>
      <c r="SWR332" s="334"/>
      <c r="SWS332" s="389"/>
      <c r="SWT332" s="224"/>
      <c r="SWU332" s="224"/>
      <c r="SWV332" s="335"/>
      <c r="SWW332" s="335"/>
      <c r="SWX332" s="224"/>
      <c r="SWY332" s="389"/>
      <c r="SWZ332" s="389"/>
      <c r="SXA332" s="333"/>
      <c r="SXB332" s="334"/>
      <c r="SXC332" s="389"/>
      <c r="SXD332" s="224"/>
      <c r="SXE332" s="224"/>
      <c r="SXF332" s="335"/>
      <c r="SXG332" s="335"/>
      <c r="SXH332" s="224"/>
      <c r="SXI332" s="389"/>
      <c r="SXJ332" s="389"/>
      <c r="SXK332" s="333"/>
      <c r="SXL332" s="334"/>
      <c r="SXM332" s="389"/>
      <c r="SXN332" s="224"/>
      <c r="SXO332" s="224"/>
      <c r="SXP332" s="335"/>
      <c r="SXQ332" s="335"/>
      <c r="SXR332" s="224"/>
      <c r="SXS332" s="389"/>
      <c r="SXT332" s="389"/>
      <c r="SXU332" s="333"/>
      <c r="SXV332" s="334"/>
      <c r="SXW332" s="389"/>
      <c r="SXX332" s="224"/>
      <c r="SXY332" s="224"/>
      <c r="SXZ332" s="335"/>
      <c r="SYA332" s="335"/>
      <c r="SYB332" s="224"/>
      <c r="SYC332" s="389"/>
      <c r="SYD332" s="389"/>
      <c r="SYE332" s="333"/>
      <c r="SYF332" s="334"/>
      <c r="SYG332" s="389"/>
      <c r="SYH332" s="224"/>
      <c r="SYI332" s="224"/>
      <c r="SYJ332" s="335"/>
      <c r="SYK332" s="335"/>
      <c r="SYL332" s="224"/>
      <c r="SYM332" s="389"/>
      <c r="SYN332" s="389"/>
      <c r="SYO332" s="333"/>
      <c r="SYP332" s="334"/>
      <c r="SYQ332" s="389"/>
      <c r="SYR332" s="224"/>
      <c r="SYS332" s="224"/>
      <c r="SYT332" s="335"/>
      <c r="SYU332" s="335"/>
      <c r="SYV332" s="224"/>
      <c r="SYW332" s="389"/>
      <c r="SYX332" s="389"/>
      <c r="SYY332" s="333"/>
      <c r="SYZ332" s="334"/>
      <c r="SZA332" s="389"/>
      <c r="SZB332" s="224"/>
      <c r="SZC332" s="224"/>
      <c r="SZD332" s="335"/>
      <c r="SZE332" s="335"/>
      <c r="SZF332" s="224"/>
      <c r="SZG332" s="389"/>
      <c r="SZH332" s="389"/>
      <c r="SZI332" s="333"/>
      <c r="SZJ332" s="334"/>
      <c r="SZK332" s="389"/>
      <c r="SZL332" s="224"/>
      <c r="SZM332" s="224"/>
      <c r="SZN332" s="335"/>
      <c r="SZO332" s="335"/>
      <c r="SZP332" s="224"/>
      <c r="SZQ332" s="389"/>
      <c r="SZR332" s="389"/>
      <c r="SZS332" s="333"/>
      <c r="SZT332" s="334"/>
      <c r="SZU332" s="389"/>
      <c r="SZV332" s="224"/>
      <c r="SZW332" s="224"/>
      <c r="SZX332" s="335"/>
      <c r="SZY332" s="335"/>
      <c r="SZZ332" s="224"/>
      <c r="TAA332" s="389"/>
      <c r="TAB332" s="389"/>
      <c r="TAC332" s="333"/>
      <c r="TAD332" s="334"/>
      <c r="TAE332" s="389"/>
      <c r="TAF332" s="224"/>
      <c r="TAG332" s="224"/>
      <c r="TAH332" s="335"/>
      <c r="TAI332" s="335"/>
      <c r="TAJ332" s="224"/>
      <c r="TAK332" s="389"/>
      <c r="TAL332" s="389"/>
      <c r="TAM332" s="333"/>
      <c r="TAN332" s="334"/>
      <c r="TAO332" s="389"/>
      <c r="TAP332" s="224"/>
      <c r="TAQ332" s="224"/>
      <c r="TAR332" s="335"/>
      <c r="TAS332" s="335"/>
      <c r="TAT332" s="224"/>
      <c r="TAU332" s="389"/>
      <c r="TAV332" s="389"/>
      <c r="TAW332" s="333"/>
      <c r="TAX332" s="334"/>
      <c r="TAY332" s="389"/>
      <c r="TAZ332" s="224"/>
      <c r="TBA332" s="224"/>
      <c r="TBB332" s="335"/>
      <c r="TBC332" s="335"/>
      <c r="TBD332" s="224"/>
      <c r="TBE332" s="389"/>
      <c r="TBF332" s="389"/>
      <c r="TBG332" s="333"/>
      <c r="TBH332" s="334"/>
      <c r="TBI332" s="389"/>
      <c r="TBJ332" s="224"/>
      <c r="TBK332" s="224"/>
      <c r="TBL332" s="335"/>
      <c r="TBM332" s="335"/>
      <c r="TBN332" s="224"/>
      <c r="TBO332" s="389"/>
      <c r="TBP332" s="389"/>
      <c r="TBQ332" s="333"/>
      <c r="TBR332" s="334"/>
      <c r="TBS332" s="389"/>
      <c r="TBT332" s="224"/>
      <c r="TBU332" s="224"/>
      <c r="TBV332" s="335"/>
      <c r="TBW332" s="335"/>
      <c r="TBX332" s="224"/>
      <c r="TBY332" s="389"/>
      <c r="TBZ332" s="389"/>
      <c r="TCA332" s="333"/>
      <c r="TCB332" s="334"/>
      <c r="TCC332" s="389"/>
      <c r="TCD332" s="224"/>
      <c r="TCE332" s="224"/>
      <c r="TCF332" s="335"/>
      <c r="TCG332" s="335"/>
      <c r="TCH332" s="224"/>
      <c r="TCI332" s="389"/>
      <c r="TCJ332" s="389"/>
      <c r="TCK332" s="333"/>
      <c r="TCL332" s="334"/>
      <c r="TCM332" s="389"/>
      <c r="TCN332" s="224"/>
      <c r="TCO332" s="224"/>
      <c r="TCP332" s="335"/>
      <c r="TCQ332" s="335"/>
      <c r="TCR332" s="224"/>
      <c r="TCS332" s="389"/>
      <c r="TCT332" s="389"/>
      <c r="TCU332" s="333"/>
      <c r="TCV332" s="334"/>
      <c r="TCW332" s="389"/>
      <c r="TCX332" s="224"/>
      <c r="TCY332" s="224"/>
      <c r="TCZ332" s="335"/>
      <c r="TDA332" s="335"/>
      <c r="TDB332" s="224"/>
      <c r="TDC332" s="389"/>
      <c r="TDD332" s="389"/>
      <c r="TDE332" s="333"/>
      <c r="TDF332" s="334"/>
      <c r="TDG332" s="389"/>
      <c r="TDH332" s="224"/>
      <c r="TDI332" s="224"/>
      <c r="TDJ332" s="335"/>
      <c r="TDK332" s="335"/>
      <c r="TDL332" s="224"/>
      <c r="TDM332" s="389"/>
      <c r="TDN332" s="389"/>
      <c r="TDO332" s="333"/>
      <c r="TDP332" s="334"/>
      <c r="TDQ332" s="389"/>
      <c r="TDR332" s="224"/>
      <c r="TDS332" s="224"/>
      <c r="TDT332" s="335"/>
      <c r="TDU332" s="335"/>
      <c r="TDV332" s="224"/>
      <c r="TDW332" s="389"/>
      <c r="TDX332" s="389"/>
      <c r="TDY332" s="333"/>
      <c r="TDZ332" s="334"/>
      <c r="TEA332" s="389"/>
      <c r="TEB332" s="224"/>
      <c r="TEC332" s="224"/>
      <c r="TED332" s="335"/>
      <c r="TEE332" s="335"/>
      <c r="TEF332" s="224"/>
      <c r="TEG332" s="389"/>
      <c r="TEH332" s="389"/>
      <c r="TEI332" s="333"/>
      <c r="TEJ332" s="334"/>
      <c r="TEK332" s="389"/>
      <c r="TEL332" s="224"/>
      <c r="TEM332" s="224"/>
      <c r="TEN332" s="335"/>
      <c r="TEO332" s="335"/>
      <c r="TEP332" s="224"/>
      <c r="TEQ332" s="389"/>
      <c r="TER332" s="389"/>
      <c r="TES332" s="333"/>
      <c r="TET332" s="334"/>
      <c r="TEU332" s="389"/>
      <c r="TEV332" s="224"/>
      <c r="TEW332" s="224"/>
      <c r="TEX332" s="335"/>
      <c r="TEY332" s="335"/>
      <c r="TEZ332" s="224"/>
      <c r="TFA332" s="389"/>
      <c r="TFB332" s="389"/>
      <c r="TFC332" s="333"/>
      <c r="TFD332" s="334"/>
      <c r="TFE332" s="389"/>
      <c r="TFF332" s="224"/>
      <c r="TFG332" s="224"/>
      <c r="TFH332" s="335"/>
      <c r="TFI332" s="335"/>
      <c r="TFJ332" s="224"/>
      <c r="TFK332" s="389"/>
      <c r="TFL332" s="389"/>
      <c r="TFM332" s="333"/>
      <c r="TFN332" s="334"/>
      <c r="TFO332" s="389"/>
      <c r="TFP332" s="224"/>
      <c r="TFQ332" s="224"/>
      <c r="TFR332" s="335"/>
      <c r="TFS332" s="335"/>
      <c r="TFT332" s="224"/>
      <c r="TFU332" s="389"/>
      <c r="TFV332" s="389"/>
      <c r="TFW332" s="333"/>
      <c r="TFX332" s="334"/>
      <c r="TFY332" s="389"/>
      <c r="TFZ332" s="224"/>
      <c r="TGA332" s="224"/>
      <c r="TGB332" s="335"/>
      <c r="TGC332" s="335"/>
      <c r="TGD332" s="224"/>
      <c r="TGE332" s="389"/>
      <c r="TGF332" s="389"/>
      <c r="TGG332" s="333"/>
      <c r="TGH332" s="334"/>
      <c r="TGI332" s="389"/>
      <c r="TGJ332" s="224"/>
      <c r="TGK332" s="224"/>
      <c r="TGL332" s="335"/>
      <c r="TGM332" s="335"/>
      <c r="TGN332" s="224"/>
      <c r="TGO332" s="389"/>
      <c r="TGP332" s="389"/>
      <c r="TGQ332" s="333"/>
      <c r="TGR332" s="334"/>
      <c r="TGS332" s="389"/>
      <c r="TGT332" s="224"/>
      <c r="TGU332" s="224"/>
      <c r="TGV332" s="335"/>
      <c r="TGW332" s="335"/>
      <c r="TGX332" s="224"/>
      <c r="TGY332" s="389"/>
      <c r="TGZ332" s="389"/>
      <c r="THA332" s="333"/>
      <c r="THB332" s="334"/>
      <c r="THC332" s="389"/>
      <c r="THD332" s="224"/>
      <c r="THE332" s="224"/>
      <c r="THF332" s="335"/>
      <c r="THG332" s="335"/>
      <c r="THH332" s="224"/>
      <c r="THI332" s="389"/>
      <c r="THJ332" s="389"/>
      <c r="THK332" s="333"/>
      <c r="THL332" s="334"/>
      <c r="THM332" s="389"/>
      <c r="THN332" s="224"/>
      <c r="THO332" s="224"/>
      <c r="THP332" s="335"/>
      <c r="THQ332" s="335"/>
      <c r="THR332" s="224"/>
      <c r="THS332" s="389"/>
      <c r="THT332" s="389"/>
      <c r="THU332" s="333"/>
      <c r="THV332" s="334"/>
      <c r="THW332" s="389"/>
      <c r="THX332" s="224"/>
      <c r="THY332" s="224"/>
      <c r="THZ332" s="335"/>
      <c r="TIA332" s="335"/>
      <c r="TIB332" s="224"/>
      <c r="TIC332" s="389"/>
      <c r="TID332" s="389"/>
      <c r="TIE332" s="333"/>
      <c r="TIF332" s="334"/>
      <c r="TIG332" s="389"/>
      <c r="TIH332" s="224"/>
      <c r="TII332" s="224"/>
      <c r="TIJ332" s="335"/>
      <c r="TIK332" s="335"/>
      <c r="TIL332" s="224"/>
      <c r="TIM332" s="389"/>
      <c r="TIN332" s="389"/>
      <c r="TIO332" s="333"/>
      <c r="TIP332" s="334"/>
      <c r="TIQ332" s="389"/>
      <c r="TIR332" s="224"/>
      <c r="TIS332" s="224"/>
      <c r="TIT332" s="335"/>
      <c r="TIU332" s="335"/>
      <c r="TIV332" s="224"/>
      <c r="TIW332" s="389"/>
      <c r="TIX332" s="389"/>
      <c r="TIY332" s="333"/>
      <c r="TIZ332" s="334"/>
      <c r="TJA332" s="389"/>
      <c r="TJB332" s="224"/>
      <c r="TJC332" s="224"/>
      <c r="TJD332" s="335"/>
      <c r="TJE332" s="335"/>
      <c r="TJF332" s="224"/>
      <c r="TJG332" s="389"/>
      <c r="TJH332" s="389"/>
      <c r="TJI332" s="333"/>
      <c r="TJJ332" s="334"/>
      <c r="TJK332" s="389"/>
      <c r="TJL332" s="224"/>
      <c r="TJM332" s="224"/>
      <c r="TJN332" s="335"/>
      <c r="TJO332" s="335"/>
      <c r="TJP332" s="224"/>
      <c r="TJQ332" s="389"/>
      <c r="TJR332" s="389"/>
      <c r="TJS332" s="333"/>
      <c r="TJT332" s="334"/>
      <c r="TJU332" s="389"/>
      <c r="TJV332" s="224"/>
      <c r="TJW332" s="224"/>
      <c r="TJX332" s="335"/>
      <c r="TJY332" s="335"/>
      <c r="TJZ332" s="224"/>
      <c r="TKA332" s="389"/>
      <c r="TKB332" s="389"/>
      <c r="TKC332" s="333"/>
      <c r="TKD332" s="334"/>
      <c r="TKE332" s="389"/>
      <c r="TKF332" s="224"/>
      <c r="TKG332" s="224"/>
      <c r="TKH332" s="335"/>
      <c r="TKI332" s="335"/>
      <c r="TKJ332" s="224"/>
      <c r="TKK332" s="389"/>
      <c r="TKL332" s="389"/>
      <c r="TKM332" s="333"/>
      <c r="TKN332" s="334"/>
      <c r="TKO332" s="389"/>
      <c r="TKP332" s="224"/>
      <c r="TKQ332" s="224"/>
      <c r="TKR332" s="335"/>
      <c r="TKS332" s="335"/>
      <c r="TKT332" s="224"/>
      <c r="TKU332" s="389"/>
      <c r="TKV332" s="389"/>
      <c r="TKW332" s="333"/>
      <c r="TKX332" s="334"/>
      <c r="TKY332" s="389"/>
      <c r="TKZ332" s="224"/>
      <c r="TLA332" s="224"/>
      <c r="TLB332" s="335"/>
      <c r="TLC332" s="335"/>
      <c r="TLD332" s="224"/>
      <c r="TLE332" s="389"/>
      <c r="TLF332" s="389"/>
      <c r="TLG332" s="333"/>
      <c r="TLH332" s="334"/>
      <c r="TLI332" s="389"/>
      <c r="TLJ332" s="224"/>
      <c r="TLK332" s="224"/>
      <c r="TLL332" s="335"/>
      <c r="TLM332" s="335"/>
      <c r="TLN332" s="224"/>
      <c r="TLO332" s="389"/>
      <c r="TLP332" s="389"/>
      <c r="TLQ332" s="333"/>
      <c r="TLR332" s="334"/>
      <c r="TLS332" s="389"/>
      <c r="TLT332" s="224"/>
      <c r="TLU332" s="224"/>
      <c r="TLV332" s="335"/>
      <c r="TLW332" s="335"/>
      <c r="TLX332" s="224"/>
      <c r="TLY332" s="389"/>
      <c r="TLZ332" s="389"/>
      <c r="TMA332" s="333"/>
      <c r="TMB332" s="334"/>
      <c r="TMC332" s="389"/>
      <c r="TMD332" s="224"/>
      <c r="TME332" s="224"/>
      <c r="TMF332" s="335"/>
      <c r="TMG332" s="335"/>
      <c r="TMH332" s="224"/>
      <c r="TMI332" s="389"/>
      <c r="TMJ332" s="389"/>
      <c r="TMK332" s="333"/>
      <c r="TML332" s="334"/>
      <c r="TMM332" s="389"/>
      <c r="TMN332" s="224"/>
      <c r="TMO332" s="224"/>
      <c r="TMP332" s="335"/>
      <c r="TMQ332" s="335"/>
      <c r="TMR332" s="224"/>
      <c r="TMS332" s="389"/>
      <c r="TMT332" s="389"/>
      <c r="TMU332" s="333"/>
      <c r="TMV332" s="334"/>
      <c r="TMW332" s="389"/>
      <c r="TMX332" s="224"/>
      <c r="TMY332" s="224"/>
      <c r="TMZ332" s="335"/>
      <c r="TNA332" s="335"/>
      <c r="TNB332" s="224"/>
      <c r="TNC332" s="389"/>
      <c r="TND332" s="389"/>
      <c r="TNE332" s="333"/>
      <c r="TNF332" s="334"/>
      <c r="TNG332" s="389"/>
      <c r="TNH332" s="224"/>
      <c r="TNI332" s="224"/>
      <c r="TNJ332" s="335"/>
      <c r="TNK332" s="335"/>
      <c r="TNL332" s="224"/>
      <c r="TNM332" s="389"/>
      <c r="TNN332" s="389"/>
      <c r="TNO332" s="333"/>
      <c r="TNP332" s="334"/>
      <c r="TNQ332" s="389"/>
      <c r="TNR332" s="224"/>
      <c r="TNS332" s="224"/>
      <c r="TNT332" s="335"/>
      <c r="TNU332" s="335"/>
      <c r="TNV332" s="224"/>
      <c r="TNW332" s="389"/>
      <c r="TNX332" s="389"/>
      <c r="TNY332" s="333"/>
      <c r="TNZ332" s="334"/>
      <c r="TOA332" s="389"/>
      <c r="TOB332" s="224"/>
      <c r="TOC332" s="224"/>
      <c r="TOD332" s="335"/>
      <c r="TOE332" s="335"/>
      <c r="TOF332" s="224"/>
      <c r="TOG332" s="389"/>
      <c r="TOH332" s="389"/>
      <c r="TOI332" s="333"/>
      <c r="TOJ332" s="334"/>
      <c r="TOK332" s="389"/>
      <c r="TOL332" s="224"/>
      <c r="TOM332" s="224"/>
      <c r="TON332" s="335"/>
      <c r="TOO332" s="335"/>
      <c r="TOP332" s="224"/>
      <c r="TOQ332" s="389"/>
      <c r="TOR332" s="389"/>
      <c r="TOS332" s="333"/>
      <c r="TOT332" s="334"/>
      <c r="TOU332" s="389"/>
      <c r="TOV332" s="224"/>
      <c r="TOW332" s="224"/>
      <c r="TOX332" s="335"/>
      <c r="TOY332" s="335"/>
      <c r="TOZ332" s="224"/>
      <c r="TPA332" s="389"/>
      <c r="TPB332" s="389"/>
      <c r="TPC332" s="333"/>
      <c r="TPD332" s="334"/>
      <c r="TPE332" s="389"/>
      <c r="TPF332" s="224"/>
      <c r="TPG332" s="224"/>
      <c r="TPH332" s="335"/>
      <c r="TPI332" s="335"/>
      <c r="TPJ332" s="224"/>
      <c r="TPK332" s="389"/>
      <c r="TPL332" s="389"/>
      <c r="TPM332" s="333"/>
      <c r="TPN332" s="334"/>
      <c r="TPO332" s="389"/>
      <c r="TPP332" s="224"/>
      <c r="TPQ332" s="224"/>
      <c r="TPR332" s="335"/>
      <c r="TPS332" s="335"/>
      <c r="TPT332" s="224"/>
      <c r="TPU332" s="389"/>
      <c r="TPV332" s="389"/>
      <c r="TPW332" s="333"/>
      <c r="TPX332" s="334"/>
      <c r="TPY332" s="389"/>
      <c r="TPZ332" s="224"/>
      <c r="TQA332" s="224"/>
      <c r="TQB332" s="335"/>
      <c r="TQC332" s="335"/>
      <c r="TQD332" s="224"/>
      <c r="TQE332" s="389"/>
      <c r="TQF332" s="389"/>
      <c r="TQG332" s="333"/>
      <c r="TQH332" s="334"/>
      <c r="TQI332" s="389"/>
      <c r="TQJ332" s="224"/>
      <c r="TQK332" s="224"/>
      <c r="TQL332" s="335"/>
      <c r="TQM332" s="335"/>
      <c r="TQN332" s="224"/>
      <c r="TQO332" s="389"/>
      <c r="TQP332" s="389"/>
      <c r="TQQ332" s="333"/>
      <c r="TQR332" s="334"/>
      <c r="TQS332" s="389"/>
      <c r="TQT332" s="224"/>
      <c r="TQU332" s="224"/>
      <c r="TQV332" s="335"/>
      <c r="TQW332" s="335"/>
      <c r="TQX332" s="224"/>
      <c r="TQY332" s="389"/>
      <c r="TQZ332" s="389"/>
      <c r="TRA332" s="333"/>
      <c r="TRB332" s="334"/>
      <c r="TRC332" s="389"/>
      <c r="TRD332" s="224"/>
      <c r="TRE332" s="224"/>
      <c r="TRF332" s="335"/>
      <c r="TRG332" s="335"/>
      <c r="TRH332" s="224"/>
      <c r="TRI332" s="389"/>
      <c r="TRJ332" s="389"/>
      <c r="TRK332" s="333"/>
      <c r="TRL332" s="334"/>
      <c r="TRM332" s="389"/>
      <c r="TRN332" s="224"/>
      <c r="TRO332" s="224"/>
      <c r="TRP332" s="335"/>
      <c r="TRQ332" s="335"/>
      <c r="TRR332" s="224"/>
      <c r="TRS332" s="389"/>
      <c r="TRT332" s="389"/>
      <c r="TRU332" s="333"/>
      <c r="TRV332" s="334"/>
      <c r="TRW332" s="389"/>
      <c r="TRX332" s="224"/>
      <c r="TRY332" s="224"/>
      <c r="TRZ332" s="335"/>
      <c r="TSA332" s="335"/>
      <c r="TSB332" s="224"/>
      <c r="TSC332" s="389"/>
      <c r="TSD332" s="389"/>
      <c r="TSE332" s="333"/>
      <c r="TSF332" s="334"/>
      <c r="TSG332" s="389"/>
      <c r="TSH332" s="224"/>
      <c r="TSI332" s="224"/>
      <c r="TSJ332" s="335"/>
      <c r="TSK332" s="335"/>
      <c r="TSL332" s="224"/>
      <c r="TSM332" s="389"/>
      <c r="TSN332" s="389"/>
      <c r="TSO332" s="333"/>
      <c r="TSP332" s="334"/>
      <c r="TSQ332" s="389"/>
      <c r="TSR332" s="224"/>
      <c r="TSS332" s="224"/>
      <c r="TST332" s="335"/>
      <c r="TSU332" s="335"/>
      <c r="TSV332" s="224"/>
      <c r="TSW332" s="389"/>
      <c r="TSX332" s="389"/>
      <c r="TSY332" s="333"/>
      <c r="TSZ332" s="334"/>
      <c r="TTA332" s="389"/>
      <c r="TTB332" s="224"/>
      <c r="TTC332" s="224"/>
      <c r="TTD332" s="335"/>
      <c r="TTE332" s="335"/>
      <c r="TTF332" s="224"/>
      <c r="TTG332" s="389"/>
      <c r="TTH332" s="389"/>
      <c r="TTI332" s="333"/>
      <c r="TTJ332" s="334"/>
      <c r="TTK332" s="389"/>
      <c r="TTL332" s="224"/>
      <c r="TTM332" s="224"/>
      <c r="TTN332" s="335"/>
      <c r="TTO332" s="335"/>
      <c r="TTP332" s="224"/>
      <c r="TTQ332" s="389"/>
      <c r="TTR332" s="389"/>
      <c r="TTS332" s="333"/>
      <c r="TTT332" s="334"/>
      <c r="TTU332" s="389"/>
      <c r="TTV332" s="224"/>
      <c r="TTW332" s="224"/>
      <c r="TTX332" s="335"/>
      <c r="TTY332" s="335"/>
      <c r="TTZ332" s="224"/>
      <c r="TUA332" s="389"/>
      <c r="TUB332" s="389"/>
      <c r="TUC332" s="333"/>
      <c r="TUD332" s="334"/>
      <c r="TUE332" s="389"/>
      <c r="TUF332" s="224"/>
      <c r="TUG332" s="224"/>
      <c r="TUH332" s="335"/>
      <c r="TUI332" s="335"/>
      <c r="TUJ332" s="224"/>
      <c r="TUK332" s="389"/>
      <c r="TUL332" s="389"/>
      <c r="TUM332" s="333"/>
      <c r="TUN332" s="334"/>
      <c r="TUO332" s="389"/>
      <c r="TUP332" s="224"/>
      <c r="TUQ332" s="224"/>
      <c r="TUR332" s="335"/>
      <c r="TUS332" s="335"/>
      <c r="TUT332" s="224"/>
      <c r="TUU332" s="389"/>
      <c r="TUV332" s="389"/>
      <c r="TUW332" s="333"/>
      <c r="TUX332" s="334"/>
      <c r="TUY332" s="389"/>
      <c r="TUZ332" s="224"/>
      <c r="TVA332" s="224"/>
      <c r="TVB332" s="335"/>
      <c r="TVC332" s="335"/>
      <c r="TVD332" s="224"/>
      <c r="TVE332" s="389"/>
      <c r="TVF332" s="389"/>
      <c r="TVG332" s="333"/>
      <c r="TVH332" s="334"/>
      <c r="TVI332" s="389"/>
      <c r="TVJ332" s="224"/>
      <c r="TVK332" s="224"/>
      <c r="TVL332" s="335"/>
      <c r="TVM332" s="335"/>
      <c r="TVN332" s="224"/>
      <c r="TVO332" s="389"/>
      <c r="TVP332" s="389"/>
      <c r="TVQ332" s="333"/>
      <c r="TVR332" s="334"/>
      <c r="TVS332" s="389"/>
      <c r="TVT332" s="224"/>
      <c r="TVU332" s="224"/>
      <c r="TVV332" s="335"/>
      <c r="TVW332" s="335"/>
      <c r="TVX332" s="224"/>
      <c r="TVY332" s="389"/>
      <c r="TVZ332" s="389"/>
      <c r="TWA332" s="333"/>
      <c r="TWB332" s="334"/>
      <c r="TWC332" s="389"/>
      <c r="TWD332" s="224"/>
      <c r="TWE332" s="224"/>
      <c r="TWF332" s="335"/>
      <c r="TWG332" s="335"/>
      <c r="TWH332" s="224"/>
      <c r="TWI332" s="389"/>
      <c r="TWJ332" s="389"/>
      <c r="TWK332" s="333"/>
      <c r="TWL332" s="334"/>
      <c r="TWM332" s="389"/>
      <c r="TWN332" s="224"/>
      <c r="TWO332" s="224"/>
      <c r="TWP332" s="335"/>
      <c r="TWQ332" s="335"/>
      <c r="TWR332" s="224"/>
      <c r="TWS332" s="389"/>
      <c r="TWT332" s="389"/>
      <c r="TWU332" s="333"/>
      <c r="TWV332" s="334"/>
      <c r="TWW332" s="389"/>
      <c r="TWX332" s="224"/>
      <c r="TWY332" s="224"/>
      <c r="TWZ332" s="335"/>
      <c r="TXA332" s="335"/>
      <c r="TXB332" s="224"/>
      <c r="TXC332" s="389"/>
      <c r="TXD332" s="389"/>
      <c r="TXE332" s="333"/>
      <c r="TXF332" s="334"/>
      <c r="TXG332" s="389"/>
      <c r="TXH332" s="224"/>
      <c r="TXI332" s="224"/>
      <c r="TXJ332" s="335"/>
      <c r="TXK332" s="335"/>
      <c r="TXL332" s="224"/>
      <c r="TXM332" s="389"/>
      <c r="TXN332" s="389"/>
      <c r="TXO332" s="333"/>
      <c r="TXP332" s="334"/>
      <c r="TXQ332" s="389"/>
      <c r="TXR332" s="224"/>
      <c r="TXS332" s="224"/>
      <c r="TXT332" s="335"/>
      <c r="TXU332" s="335"/>
      <c r="TXV332" s="224"/>
      <c r="TXW332" s="389"/>
      <c r="TXX332" s="389"/>
      <c r="TXY332" s="333"/>
      <c r="TXZ332" s="334"/>
      <c r="TYA332" s="389"/>
      <c r="TYB332" s="224"/>
      <c r="TYC332" s="224"/>
      <c r="TYD332" s="335"/>
      <c r="TYE332" s="335"/>
      <c r="TYF332" s="224"/>
      <c r="TYG332" s="389"/>
      <c r="TYH332" s="389"/>
      <c r="TYI332" s="333"/>
      <c r="TYJ332" s="334"/>
      <c r="TYK332" s="389"/>
      <c r="TYL332" s="224"/>
      <c r="TYM332" s="224"/>
      <c r="TYN332" s="335"/>
      <c r="TYO332" s="335"/>
      <c r="TYP332" s="224"/>
      <c r="TYQ332" s="389"/>
      <c r="TYR332" s="389"/>
      <c r="TYS332" s="333"/>
      <c r="TYT332" s="334"/>
      <c r="TYU332" s="389"/>
      <c r="TYV332" s="224"/>
      <c r="TYW332" s="224"/>
      <c r="TYX332" s="335"/>
      <c r="TYY332" s="335"/>
      <c r="TYZ332" s="224"/>
      <c r="TZA332" s="389"/>
      <c r="TZB332" s="389"/>
      <c r="TZC332" s="333"/>
      <c r="TZD332" s="334"/>
      <c r="TZE332" s="389"/>
      <c r="TZF332" s="224"/>
      <c r="TZG332" s="224"/>
      <c r="TZH332" s="335"/>
      <c r="TZI332" s="335"/>
      <c r="TZJ332" s="224"/>
      <c r="TZK332" s="389"/>
      <c r="TZL332" s="389"/>
      <c r="TZM332" s="333"/>
      <c r="TZN332" s="334"/>
      <c r="TZO332" s="389"/>
      <c r="TZP332" s="224"/>
      <c r="TZQ332" s="224"/>
      <c r="TZR332" s="335"/>
      <c r="TZS332" s="335"/>
      <c r="TZT332" s="224"/>
      <c r="TZU332" s="389"/>
      <c r="TZV332" s="389"/>
      <c r="TZW332" s="333"/>
      <c r="TZX332" s="334"/>
      <c r="TZY332" s="389"/>
      <c r="TZZ332" s="224"/>
      <c r="UAA332" s="224"/>
      <c r="UAB332" s="335"/>
      <c r="UAC332" s="335"/>
      <c r="UAD332" s="224"/>
      <c r="UAE332" s="389"/>
      <c r="UAF332" s="389"/>
      <c r="UAG332" s="333"/>
      <c r="UAH332" s="334"/>
      <c r="UAI332" s="389"/>
      <c r="UAJ332" s="224"/>
      <c r="UAK332" s="224"/>
      <c r="UAL332" s="335"/>
      <c r="UAM332" s="335"/>
      <c r="UAN332" s="224"/>
      <c r="UAO332" s="389"/>
      <c r="UAP332" s="389"/>
      <c r="UAQ332" s="333"/>
      <c r="UAR332" s="334"/>
      <c r="UAS332" s="389"/>
      <c r="UAT332" s="224"/>
      <c r="UAU332" s="224"/>
      <c r="UAV332" s="335"/>
      <c r="UAW332" s="335"/>
      <c r="UAX332" s="224"/>
      <c r="UAY332" s="389"/>
      <c r="UAZ332" s="389"/>
      <c r="UBA332" s="333"/>
      <c r="UBB332" s="334"/>
      <c r="UBC332" s="389"/>
      <c r="UBD332" s="224"/>
      <c r="UBE332" s="224"/>
      <c r="UBF332" s="335"/>
      <c r="UBG332" s="335"/>
      <c r="UBH332" s="224"/>
      <c r="UBI332" s="389"/>
      <c r="UBJ332" s="389"/>
      <c r="UBK332" s="333"/>
      <c r="UBL332" s="334"/>
      <c r="UBM332" s="389"/>
      <c r="UBN332" s="224"/>
      <c r="UBO332" s="224"/>
      <c r="UBP332" s="335"/>
      <c r="UBQ332" s="335"/>
      <c r="UBR332" s="224"/>
      <c r="UBS332" s="389"/>
      <c r="UBT332" s="389"/>
      <c r="UBU332" s="333"/>
      <c r="UBV332" s="334"/>
      <c r="UBW332" s="389"/>
      <c r="UBX332" s="224"/>
      <c r="UBY332" s="224"/>
      <c r="UBZ332" s="335"/>
      <c r="UCA332" s="335"/>
      <c r="UCB332" s="224"/>
      <c r="UCC332" s="389"/>
      <c r="UCD332" s="389"/>
      <c r="UCE332" s="333"/>
      <c r="UCF332" s="334"/>
      <c r="UCG332" s="389"/>
      <c r="UCH332" s="224"/>
      <c r="UCI332" s="224"/>
      <c r="UCJ332" s="335"/>
      <c r="UCK332" s="335"/>
      <c r="UCL332" s="224"/>
      <c r="UCM332" s="389"/>
      <c r="UCN332" s="389"/>
      <c r="UCO332" s="333"/>
      <c r="UCP332" s="334"/>
      <c r="UCQ332" s="389"/>
      <c r="UCR332" s="224"/>
      <c r="UCS332" s="224"/>
      <c r="UCT332" s="335"/>
      <c r="UCU332" s="335"/>
      <c r="UCV332" s="224"/>
      <c r="UCW332" s="389"/>
      <c r="UCX332" s="389"/>
      <c r="UCY332" s="333"/>
      <c r="UCZ332" s="334"/>
      <c r="UDA332" s="389"/>
      <c r="UDB332" s="224"/>
      <c r="UDC332" s="224"/>
      <c r="UDD332" s="335"/>
      <c r="UDE332" s="335"/>
      <c r="UDF332" s="224"/>
      <c r="UDG332" s="389"/>
      <c r="UDH332" s="389"/>
      <c r="UDI332" s="333"/>
      <c r="UDJ332" s="334"/>
      <c r="UDK332" s="389"/>
      <c r="UDL332" s="224"/>
      <c r="UDM332" s="224"/>
      <c r="UDN332" s="335"/>
      <c r="UDO332" s="335"/>
      <c r="UDP332" s="224"/>
      <c r="UDQ332" s="389"/>
      <c r="UDR332" s="389"/>
      <c r="UDS332" s="333"/>
      <c r="UDT332" s="334"/>
      <c r="UDU332" s="389"/>
      <c r="UDV332" s="224"/>
      <c r="UDW332" s="224"/>
      <c r="UDX332" s="335"/>
      <c r="UDY332" s="335"/>
      <c r="UDZ332" s="224"/>
      <c r="UEA332" s="389"/>
      <c r="UEB332" s="389"/>
      <c r="UEC332" s="333"/>
      <c r="UED332" s="334"/>
      <c r="UEE332" s="389"/>
      <c r="UEF332" s="224"/>
      <c r="UEG332" s="224"/>
      <c r="UEH332" s="335"/>
      <c r="UEI332" s="335"/>
      <c r="UEJ332" s="224"/>
      <c r="UEK332" s="389"/>
      <c r="UEL332" s="389"/>
      <c r="UEM332" s="333"/>
      <c r="UEN332" s="334"/>
      <c r="UEO332" s="389"/>
      <c r="UEP332" s="224"/>
      <c r="UEQ332" s="224"/>
      <c r="UER332" s="335"/>
      <c r="UES332" s="335"/>
      <c r="UET332" s="224"/>
      <c r="UEU332" s="389"/>
      <c r="UEV332" s="389"/>
      <c r="UEW332" s="333"/>
      <c r="UEX332" s="334"/>
      <c r="UEY332" s="389"/>
      <c r="UEZ332" s="224"/>
      <c r="UFA332" s="224"/>
      <c r="UFB332" s="335"/>
      <c r="UFC332" s="335"/>
      <c r="UFD332" s="224"/>
      <c r="UFE332" s="389"/>
      <c r="UFF332" s="389"/>
      <c r="UFG332" s="333"/>
      <c r="UFH332" s="334"/>
      <c r="UFI332" s="389"/>
      <c r="UFJ332" s="224"/>
      <c r="UFK332" s="224"/>
      <c r="UFL332" s="335"/>
      <c r="UFM332" s="335"/>
      <c r="UFN332" s="224"/>
      <c r="UFO332" s="389"/>
      <c r="UFP332" s="389"/>
      <c r="UFQ332" s="333"/>
      <c r="UFR332" s="334"/>
      <c r="UFS332" s="389"/>
      <c r="UFT332" s="224"/>
      <c r="UFU332" s="224"/>
      <c r="UFV332" s="335"/>
      <c r="UFW332" s="335"/>
      <c r="UFX332" s="224"/>
      <c r="UFY332" s="389"/>
      <c r="UFZ332" s="389"/>
      <c r="UGA332" s="333"/>
      <c r="UGB332" s="334"/>
      <c r="UGC332" s="389"/>
      <c r="UGD332" s="224"/>
      <c r="UGE332" s="224"/>
      <c r="UGF332" s="335"/>
      <c r="UGG332" s="335"/>
      <c r="UGH332" s="224"/>
      <c r="UGI332" s="389"/>
      <c r="UGJ332" s="389"/>
      <c r="UGK332" s="333"/>
      <c r="UGL332" s="334"/>
      <c r="UGM332" s="389"/>
      <c r="UGN332" s="224"/>
      <c r="UGO332" s="224"/>
      <c r="UGP332" s="335"/>
      <c r="UGQ332" s="335"/>
      <c r="UGR332" s="224"/>
      <c r="UGS332" s="389"/>
      <c r="UGT332" s="389"/>
      <c r="UGU332" s="333"/>
      <c r="UGV332" s="334"/>
      <c r="UGW332" s="389"/>
      <c r="UGX332" s="224"/>
      <c r="UGY332" s="224"/>
      <c r="UGZ332" s="335"/>
      <c r="UHA332" s="335"/>
      <c r="UHB332" s="224"/>
      <c r="UHC332" s="389"/>
      <c r="UHD332" s="389"/>
      <c r="UHE332" s="333"/>
      <c r="UHF332" s="334"/>
      <c r="UHG332" s="389"/>
      <c r="UHH332" s="224"/>
      <c r="UHI332" s="224"/>
      <c r="UHJ332" s="335"/>
      <c r="UHK332" s="335"/>
      <c r="UHL332" s="224"/>
      <c r="UHM332" s="389"/>
      <c r="UHN332" s="389"/>
      <c r="UHO332" s="333"/>
      <c r="UHP332" s="334"/>
      <c r="UHQ332" s="389"/>
      <c r="UHR332" s="224"/>
      <c r="UHS332" s="224"/>
      <c r="UHT332" s="335"/>
      <c r="UHU332" s="335"/>
      <c r="UHV332" s="224"/>
      <c r="UHW332" s="389"/>
      <c r="UHX332" s="389"/>
      <c r="UHY332" s="333"/>
      <c r="UHZ332" s="334"/>
      <c r="UIA332" s="389"/>
      <c r="UIB332" s="224"/>
      <c r="UIC332" s="224"/>
      <c r="UID332" s="335"/>
      <c r="UIE332" s="335"/>
      <c r="UIF332" s="224"/>
      <c r="UIG332" s="389"/>
      <c r="UIH332" s="389"/>
      <c r="UII332" s="333"/>
      <c r="UIJ332" s="334"/>
      <c r="UIK332" s="389"/>
      <c r="UIL332" s="224"/>
      <c r="UIM332" s="224"/>
      <c r="UIN332" s="335"/>
      <c r="UIO332" s="335"/>
      <c r="UIP332" s="224"/>
      <c r="UIQ332" s="389"/>
      <c r="UIR332" s="389"/>
      <c r="UIS332" s="333"/>
      <c r="UIT332" s="334"/>
      <c r="UIU332" s="389"/>
      <c r="UIV332" s="224"/>
      <c r="UIW332" s="224"/>
      <c r="UIX332" s="335"/>
      <c r="UIY332" s="335"/>
      <c r="UIZ332" s="224"/>
      <c r="UJA332" s="389"/>
      <c r="UJB332" s="389"/>
      <c r="UJC332" s="333"/>
      <c r="UJD332" s="334"/>
      <c r="UJE332" s="389"/>
      <c r="UJF332" s="224"/>
      <c r="UJG332" s="224"/>
      <c r="UJH332" s="335"/>
      <c r="UJI332" s="335"/>
      <c r="UJJ332" s="224"/>
      <c r="UJK332" s="389"/>
      <c r="UJL332" s="389"/>
      <c r="UJM332" s="333"/>
      <c r="UJN332" s="334"/>
      <c r="UJO332" s="389"/>
      <c r="UJP332" s="224"/>
      <c r="UJQ332" s="224"/>
      <c r="UJR332" s="335"/>
      <c r="UJS332" s="335"/>
      <c r="UJT332" s="224"/>
      <c r="UJU332" s="389"/>
      <c r="UJV332" s="389"/>
      <c r="UJW332" s="333"/>
      <c r="UJX332" s="334"/>
      <c r="UJY332" s="389"/>
      <c r="UJZ332" s="224"/>
      <c r="UKA332" s="224"/>
      <c r="UKB332" s="335"/>
      <c r="UKC332" s="335"/>
      <c r="UKD332" s="224"/>
      <c r="UKE332" s="389"/>
      <c r="UKF332" s="389"/>
      <c r="UKG332" s="333"/>
      <c r="UKH332" s="334"/>
      <c r="UKI332" s="389"/>
      <c r="UKJ332" s="224"/>
      <c r="UKK332" s="224"/>
      <c r="UKL332" s="335"/>
      <c r="UKM332" s="335"/>
      <c r="UKN332" s="224"/>
      <c r="UKO332" s="389"/>
      <c r="UKP332" s="389"/>
      <c r="UKQ332" s="333"/>
      <c r="UKR332" s="334"/>
      <c r="UKS332" s="389"/>
      <c r="UKT332" s="224"/>
      <c r="UKU332" s="224"/>
      <c r="UKV332" s="335"/>
      <c r="UKW332" s="335"/>
      <c r="UKX332" s="224"/>
      <c r="UKY332" s="389"/>
      <c r="UKZ332" s="389"/>
      <c r="ULA332" s="333"/>
      <c r="ULB332" s="334"/>
      <c r="ULC332" s="389"/>
      <c r="ULD332" s="224"/>
      <c r="ULE332" s="224"/>
      <c r="ULF332" s="335"/>
      <c r="ULG332" s="335"/>
      <c r="ULH332" s="224"/>
      <c r="ULI332" s="389"/>
      <c r="ULJ332" s="389"/>
      <c r="ULK332" s="333"/>
      <c r="ULL332" s="334"/>
      <c r="ULM332" s="389"/>
      <c r="ULN332" s="224"/>
      <c r="ULO332" s="224"/>
      <c r="ULP332" s="335"/>
      <c r="ULQ332" s="335"/>
      <c r="ULR332" s="224"/>
      <c r="ULS332" s="389"/>
      <c r="ULT332" s="389"/>
      <c r="ULU332" s="333"/>
      <c r="ULV332" s="334"/>
      <c r="ULW332" s="389"/>
      <c r="ULX332" s="224"/>
      <c r="ULY332" s="224"/>
      <c r="ULZ332" s="335"/>
      <c r="UMA332" s="335"/>
      <c r="UMB332" s="224"/>
      <c r="UMC332" s="389"/>
      <c r="UMD332" s="389"/>
      <c r="UME332" s="333"/>
      <c r="UMF332" s="334"/>
      <c r="UMG332" s="389"/>
      <c r="UMH332" s="224"/>
      <c r="UMI332" s="224"/>
      <c r="UMJ332" s="335"/>
      <c r="UMK332" s="335"/>
      <c r="UML332" s="224"/>
      <c r="UMM332" s="389"/>
      <c r="UMN332" s="389"/>
      <c r="UMO332" s="333"/>
      <c r="UMP332" s="334"/>
      <c r="UMQ332" s="389"/>
      <c r="UMR332" s="224"/>
      <c r="UMS332" s="224"/>
      <c r="UMT332" s="335"/>
      <c r="UMU332" s="335"/>
      <c r="UMV332" s="224"/>
      <c r="UMW332" s="389"/>
      <c r="UMX332" s="389"/>
      <c r="UMY332" s="333"/>
      <c r="UMZ332" s="334"/>
      <c r="UNA332" s="389"/>
      <c r="UNB332" s="224"/>
      <c r="UNC332" s="224"/>
      <c r="UND332" s="335"/>
      <c r="UNE332" s="335"/>
      <c r="UNF332" s="224"/>
      <c r="UNG332" s="389"/>
      <c r="UNH332" s="389"/>
      <c r="UNI332" s="333"/>
      <c r="UNJ332" s="334"/>
      <c r="UNK332" s="389"/>
      <c r="UNL332" s="224"/>
      <c r="UNM332" s="224"/>
      <c r="UNN332" s="335"/>
      <c r="UNO332" s="335"/>
      <c r="UNP332" s="224"/>
      <c r="UNQ332" s="389"/>
      <c r="UNR332" s="389"/>
      <c r="UNS332" s="333"/>
      <c r="UNT332" s="334"/>
      <c r="UNU332" s="389"/>
      <c r="UNV332" s="224"/>
      <c r="UNW332" s="224"/>
      <c r="UNX332" s="335"/>
      <c r="UNY332" s="335"/>
      <c r="UNZ332" s="224"/>
      <c r="UOA332" s="389"/>
      <c r="UOB332" s="389"/>
      <c r="UOC332" s="333"/>
      <c r="UOD332" s="334"/>
      <c r="UOE332" s="389"/>
      <c r="UOF332" s="224"/>
      <c r="UOG332" s="224"/>
      <c r="UOH332" s="335"/>
      <c r="UOI332" s="335"/>
      <c r="UOJ332" s="224"/>
      <c r="UOK332" s="389"/>
      <c r="UOL332" s="389"/>
      <c r="UOM332" s="333"/>
      <c r="UON332" s="334"/>
      <c r="UOO332" s="389"/>
      <c r="UOP332" s="224"/>
      <c r="UOQ332" s="224"/>
      <c r="UOR332" s="335"/>
      <c r="UOS332" s="335"/>
      <c r="UOT332" s="224"/>
      <c r="UOU332" s="389"/>
      <c r="UOV332" s="389"/>
      <c r="UOW332" s="333"/>
      <c r="UOX332" s="334"/>
      <c r="UOY332" s="389"/>
      <c r="UOZ332" s="224"/>
      <c r="UPA332" s="224"/>
      <c r="UPB332" s="335"/>
      <c r="UPC332" s="335"/>
      <c r="UPD332" s="224"/>
      <c r="UPE332" s="389"/>
      <c r="UPF332" s="389"/>
      <c r="UPG332" s="333"/>
      <c r="UPH332" s="334"/>
      <c r="UPI332" s="389"/>
      <c r="UPJ332" s="224"/>
      <c r="UPK332" s="224"/>
      <c r="UPL332" s="335"/>
      <c r="UPM332" s="335"/>
      <c r="UPN332" s="224"/>
      <c r="UPO332" s="389"/>
      <c r="UPP332" s="389"/>
      <c r="UPQ332" s="333"/>
      <c r="UPR332" s="334"/>
      <c r="UPS332" s="389"/>
      <c r="UPT332" s="224"/>
      <c r="UPU332" s="224"/>
      <c r="UPV332" s="335"/>
      <c r="UPW332" s="335"/>
      <c r="UPX332" s="224"/>
      <c r="UPY332" s="389"/>
      <c r="UPZ332" s="389"/>
      <c r="UQA332" s="333"/>
      <c r="UQB332" s="334"/>
      <c r="UQC332" s="389"/>
      <c r="UQD332" s="224"/>
      <c r="UQE332" s="224"/>
      <c r="UQF332" s="335"/>
      <c r="UQG332" s="335"/>
      <c r="UQH332" s="224"/>
      <c r="UQI332" s="389"/>
      <c r="UQJ332" s="389"/>
      <c r="UQK332" s="333"/>
      <c r="UQL332" s="334"/>
      <c r="UQM332" s="389"/>
      <c r="UQN332" s="224"/>
      <c r="UQO332" s="224"/>
      <c r="UQP332" s="335"/>
      <c r="UQQ332" s="335"/>
      <c r="UQR332" s="224"/>
      <c r="UQS332" s="389"/>
      <c r="UQT332" s="389"/>
      <c r="UQU332" s="333"/>
      <c r="UQV332" s="334"/>
      <c r="UQW332" s="389"/>
      <c r="UQX332" s="224"/>
      <c r="UQY332" s="224"/>
      <c r="UQZ332" s="335"/>
      <c r="URA332" s="335"/>
      <c r="URB332" s="224"/>
      <c r="URC332" s="389"/>
      <c r="URD332" s="389"/>
      <c r="URE332" s="333"/>
      <c r="URF332" s="334"/>
      <c r="URG332" s="389"/>
      <c r="URH332" s="224"/>
      <c r="URI332" s="224"/>
      <c r="URJ332" s="335"/>
      <c r="URK332" s="335"/>
      <c r="URL332" s="224"/>
      <c r="URM332" s="389"/>
      <c r="URN332" s="389"/>
      <c r="URO332" s="333"/>
      <c r="URP332" s="334"/>
      <c r="URQ332" s="389"/>
      <c r="URR332" s="224"/>
      <c r="URS332" s="224"/>
      <c r="URT332" s="335"/>
      <c r="URU332" s="335"/>
      <c r="URV332" s="224"/>
      <c r="URW332" s="389"/>
      <c r="URX332" s="389"/>
      <c r="URY332" s="333"/>
      <c r="URZ332" s="334"/>
      <c r="USA332" s="389"/>
      <c r="USB332" s="224"/>
      <c r="USC332" s="224"/>
      <c r="USD332" s="335"/>
      <c r="USE332" s="335"/>
      <c r="USF332" s="224"/>
      <c r="USG332" s="389"/>
      <c r="USH332" s="389"/>
      <c r="USI332" s="333"/>
      <c r="USJ332" s="334"/>
      <c r="USK332" s="389"/>
      <c r="USL332" s="224"/>
      <c r="USM332" s="224"/>
      <c r="USN332" s="335"/>
      <c r="USO332" s="335"/>
      <c r="USP332" s="224"/>
      <c r="USQ332" s="389"/>
      <c r="USR332" s="389"/>
      <c r="USS332" s="333"/>
      <c r="UST332" s="334"/>
      <c r="USU332" s="389"/>
      <c r="USV332" s="224"/>
      <c r="USW332" s="224"/>
      <c r="USX332" s="335"/>
      <c r="USY332" s="335"/>
      <c r="USZ332" s="224"/>
      <c r="UTA332" s="389"/>
      <c r="UTB332" s="389"/>
      <c r="UTC332" s="333"/>
      <c r="UTD332" s="334"/>
      <c r="UTE332" s="389"/>
      <c r="UTF332" s="224"/>
      <c r="UTG332" s="224"/>
      <c r="UTH332" s="335"/>
      <c r="UTI332" s="335"/>
      <c r="UTJ332" s="224"/>
      <c r="UTK332" s="389"/>
      <c r="UTL332" s="389"/>
      <c r="UTM332" s="333"/>
      <c r="UTN332" s="334"/>
      <c r="UTO332" s="389"/>
      <c r="UTP332" s="224"/>
      <c r="UTQ332" s="224"/>
      <c r="UTR332" s="335"/>
      <c r="UTS332" s="335"/>
      <c r="UTT332" s="224"/>
      <c r="UTU332" s="389"/>
      <c r="UTV332" s="389"/>
      <c r="UTW332" s="333"/>
      <c r="UTX332" s="334"/>
      <c r="UTY332" s="389"/>
      <c r="UTZ332" s="224"/>
      <c r="UUA332" s="224"/>
      <c r="UUB332" s="335"/>
      <c r="UUC332" s="335"/>
      <c r="UUD332" s="224"/>
      <c r="UUE332" s="389"/>
      <c r="UUF332" s="389"/>
      <c r="UUG332" s="333"/>
      <c r="UUH332" s="334"/>
      <c r="UUI332" s="389"/>
      <c r="UUJ332" s="224"/>
      <c r="UUK332" s="224"/>
      <c r="UUL332" s="335"/>
      <c r="UUM332" s="335"/>
      <c r="UUN332" s="224"/>
      <c r="UUO332" s="389"/>
      <c r="UUP332" s="389"/>
      <c r="UUQ332" s="333"/>
      <c r="UUR332" s="334"/>
      <c r="UUS332" s="389"/>
      <c r="UUT332" s="224"/>
      <c r="UUU332" s="224"/>
      <c r="UUV332" s="335"/>
      <c r="UUW332" s="335"/>
      <c r="UUX332" s="224"/>
      <c r="UUY332" s="389"/>
      <c r="UUZ332" s="389"/>
      <c r="UVA332" s="333"/>
      <c r="UVB332" s="334"/>
      <c r="UVC332" s="389"/>
      <c r="UVD332" s="224"/>
      <c r="UVE332" s="224"/>
      <c r="UVF332" s="335"/>
      <c r="UVG332" s="335"/>
      <c r="UVH332" s="224"/>
      <c r="UVI332" s="389"/>
      <c r="UVJ332" s="389"/>
      <c r="UVK332" s="333"/>
      <c r="UVL332" s="334"/>
      <c r="UVM332" s="389"/>
      <c r="UVN332" s="224"/>
      <c r="UVO332" s="224"/>
      <c r="UVP332" s="335"/>
      <c r="UVQ332" s="335"/>
      <c r="UVR332" s="224"/>
      <c r="UVS332" s="389"/>
      <c r="UVT332" s="389"/>
      <c r="UVU332" s="333"/>
      <c r="UVV332" s="334"/>
      <c r="UVW332" s="389"/>
      <c r="UVX332" s="224"/>
      <c r="UVY332" s="224"/>
      <c r="UVZ332" s="335"/>
      <c r="UWA332" s="335"/>
      <c r="UWB332" s="224"/>
      <c r="UWC332" s="389"/>
      <c r="UWD332" s="389"/>
      <c r="UWE332" s="333"/>
      <c r="UWF332" s="334"/>
      <c r="UWG332" s="389"/>
      <c r="UWH332" s="224"/>
      <c r="UWI332" s="224"/>
      <c r="UWJ332" s="335"/>
      <c r="UWK332" s="335"/>
      <c r="UWL332" s="224"/>
      <c r="UWM332" s="389"/>
      <c r="UWN332" s="389"/>
      <c r="UWO332" s="333"/>
      <c r="UWP332" s="334"/>
      <c r="UWQ332" s="389"/>
      <c r="UWR332" s="224"/>
      <c r="UWS332" s="224"/>
      <c r="UWT332" s="335"/>
      <c r="UWU332" s="335"/>
      <c r="UWV332" s="224"/>
      <c r="UWW332" s="389"/>
      <c r="UWX332" s="389"/>
      <c r="UWY332" s="333"/>
      <c r="UWZ332" s="334"/>
      <c r="UXA332" s="389"/>
      <c r="UXB332" s="224"/>
      <c r="UXC332" s="224"/>
      <c r="UXD332" s="335"/>
      <c r="UXE332" s="335"/>
      <c r="UXF332" s="224"/>
      <c r="UXG332" s="389"/>
      <c r="UXH332" s="389"/>
      <c r="UXI332" s="333"/>
      <c r="UXJ332" s="334"/>
      <c r="UXK332" s="389"/>
      <c r="UXL332" s="224"/>
      <c r="UXM332" s="224"/>
      <c r="UXN332" s="335"/>
      <c r="UXO332" s="335"/>
      <c r="UXP332" s="224"/>
      <c r="UXQ332" s="389"/>
      <c r="UXR332" s="389"/>
      <c r="UXS332" s="333"/>
      <c r="UXT332" s="334"/>
      <c r="UXU332" s="389"/>
      <c r="UXV332" s="224"/>
      <c r="UXW332" s="224"/>
      <c r="UXX332" s="335"/>
      <c r="UXY332" s="335"/>
      <c r="UXZ332" s="224"/>
      <c r="UYA332" s="389"/>
      <c r="UYB332" s="389"/>
      <c r="UYC332" s="333"/>
      <c r="UYD332" s="334"/>
      <c r="UYE332" s="389"/>
      <c r="UYF332" s="224"/>
      <c r="UYG332" s="224"/>
      <c r="UYH332" s="335"/>
      <c r="UYI332" s="335"/>
      <c r="UYJ332" s="224"/>
      <c r="UYK332" s="389"/>
      <c r="UYL332" s="389"/>
      <c r="UYM332" s="333"/>
      <c r="UYN332" s="334"/>
      <c r="UYO332" s="389"/>
      <c r="UYP332" s="224"/>
      <c r="UYQ332" s="224"/>
      <c r="UYR332" s="335"/>
      <c r="UYS332" s="335"/>
      <c r="UYT332" s="224"/>
      <c r="UYU332" s="389"/>
      <c r="UYV332" s="389"/>
      <c r="UYW332" s="333"/>
      <c r="UYX332" s="334"/>
      <c r="UYY332" s="389"/>
      <c r="UYZ332" s="224"/>
      <c r="UZA332" s="224"/>
      <c r="UZB332" s="335"/>
      <c r="UZC332" s="335"/>
      <c r="UZD332" s="224"/>
      <c r="UZE332" s="389"/>
      <c r="UZF332" s="389"/>
      <c r="UZG332" s="333"/>
      <c r="UZH332" s="334"/>
      <c r="UZI332" s="389"/>
      <c r="UZJ332" s="224"/>
      <c r="UZK332" s="224"/>
      <c r="UZL332" s="335"/>
      <c r="UZM332" s="335"/>
      <c r="UZN332" s="224"/>
      <c r="UZO332" s="389"/>
      <c r="UZP332" s="389"/>
      <c r="UZQ332" s="333"/>
      <c r="UZR332" s="334"/>
      <c r="UZS332" s="389"/>
      <c r="UZT332" s="224"/>
      <c r="UZU332" s="224"/>
      <c r="UZV332" s="335"/>
      <c r="UZW332" s="335"/>
      <c r="UZX332" s="224"/>
      <c r="UZY332" s="389"/>
      <c r="UZZ332" s="389"/>
      <c r="VAA332" s="333"/>
      <c r="VAB332" s="334"/>
      <c r="VAC332" s="389"/>
      <c r="VAD332" s="224"/>
      <c r="VAE332" s="224"/>
      <c r="VAF332" s="335"/>
      <c r="VAG332" s="335"/>
      <c r="VAH332" s="224"/>
      <c r="VAI332" s="389"/>
      <c r="VAJ332" s="389"/>
      <c r="VAK332" s="333"/>
      <c r="VAL332" s="334"/>
      <c r="VAM332" s="389"/>
      <c r="VAN332" s="224"/>
      <c r="VAO332" s="224"/>
      <c r="VAP332" s="335"/>
      <c r="VAQ332" s="335"/>
      <c r="VAR332" s="224"/>
      <c r="VAS332" s="389"/>
      <c r="VAT332" s="389"/>
      <c r="VAU332" s="333"/>
      <c r="VAV332" s="334"/>
      <c r="VAW332" s="389"/>
      <c r="VAX332" s="224"/>
      <c r="VAY332" s="224"/>
      <c r="VAZ332" s="335"/>
      <c r="VBA332" s="335"/>
      <c r="VBB332" s="224"/>
      <c r="VBC332" s="389"/>
      <c r="VBD332" s="389"/>
      <c r="VBE332" s="333"/>
      <c r="VBF332" s="334"/>
      <c r="VBG332" s="389"/>
      <c r="VBH332" s="224"/>
      <c r="VBI332" s="224"/>
      <c r="VBJ332" s="335"/>
      <c r="VBK332" s="335"/>
      <c r="VBL332" s="224"/>
      <c r="VBM332" s="389"/>
      <c r="VBN332" s="389"/>
      <c r="VBO332" s="333"/>
      <c r="VBP332" s="334"/>
      <c r="VBQ332" s="389"/>
      <c r="VBR332" s="224"/>
      <c r="VBS332" s="224"/>
      <c r="VBT332" s="335"/>
      <c r="VBU332" s="335"/>
      <c r="VBV332" s="224"/>
      <c r="VBW332" s="389"/>
      <c r="VBX332" s="389"/>
      <c r="VBY332" s="333"/>
      <c r="VBZ332" s="334"/>
      <c r="VCA332" s="389"/>
      <c r="VCB332" s="224"/>
      <c r="VCC332" s="224"/>
      <c r="VCD332" s="335"/>
      <c r="VCE332" s="335"/>
      <c r="VCF332" s="224"/>
      <c r="VCG332" s="389"/>
      <c r="VCH332" s="389"/>
      <c r="VCI332" s="333"/>
      <c r="VCJ332" s="334"/>
      <c r="VCK332" s="389"/>
      <c r="VCL332" s="224"/>
      <c r="VCM332" s="224"/>
      <c r="VCN332" s="335"/>
      <c r="VCO332" s="335"/>
      <c r="VCP332" s="224"/>
      <c r="VCQ332" s="389"/>
      <c r="VCR332" s="389"/>
      <c r="VCS332" s="333"/>
      <c r="VCT332" s="334"/>
      <c r="VCU332" s="389"/>
      <c r="VCV332" s="224"/>
      <c r="VCW332" s="224"/>
      <c r="VCX332" s="335"/>
      <c r="VCY332" s="335"/>
      <c r="VCZ332" s="224"/>
      <c r="VDA332" s="389"/>
      <c r="VDB332" s="389"/>
      <c r="VDC332" s="333"/>
      <c r="VDD332" s="334"/>
      <c r="VDE332" s="389"/>
      <c r="VDF332" s="224"/>
      <c r="VDG332" s="224"/>
      <c r="VDH332" s="335"/>
      <c r="VDI332" s="335"/>
      <c r="VDJ332" s="224"/>
      <c r="VDK332" s="389"/>
      <c r="VDL332" s="389"/>
      <c r="VDM332" s="333"/>
      <c r="VDN332" s="334"/>
      <c r="VDO332" s="389"/>
      <c r="VDP332" s="224"/>
      <c r="VDQ332" s="224"/>
      <c r="VDR332" s="335"/>
      <c r="VDS332" s="335"/>
      <c r="VDT332" s="224"/>
      <c r="VDU332" s="389"/>
      <c r="VDV332" s="389"/>
      <c r="VDW332" s="333"/>
      <c r="VDX332" s="334"/>
      <c r="VDY332" s="389"/>
      <c r="VDZ332" s="224"/>
      <c r="VEA332" s="224"/>
      <c r="VEB332" s="335"/>
      <c r="VEC332" s="335"/>
      <c r="VED332" s="224"/>
      <c r="VEE332" s="389"/>
      <c r="VEF332" s="389"/>
      <c r="VEG332" s="333"/>
      <c r="VEH332" s="334"/>
      <c r="VEI332" s="389"/>
      <c r="VEJ332" s="224"/>
      <c r="VEK332" s="224"/>
      <c r="VEL332" s="335"/>
      <c r="VEM332" s="335"/>
      <c r="VEN332" s="224"/>
      <c r="VEO332" s="389"/>
      <c r="VEP332" s="389"/>
      <c r="VEQ332" s="333"/>
      <c r="VER332" s="334"/>
      <c r="VES332" s="389"/>
      <c r="VET332" s="224"/>
      <c r="VEU332" s="224"/>
      <c r="VEV332" s="335"/>
      <c r="VEW332" s="335"/>
      <c r="VEX332" s="224"/>
      <c r="VEY332" s="389"/>
      <c r="VEZ332" s="389"/>
      <c r="VFA332" s="333"/>
      <c r="VFB332" s="334"/>
      <c r="VFC332" s="389"/>
      <c r="VFD332" s="224"/>
      <c r="VFE332" s="224"/>
      <c r="VFF332" s="335"/>
      <c r="VFG332" s="335"/>
      <c r="VFH332" s="224"/>
      <c r="VFI332" s="389"/>
      <c r="VFJ332" s="389"/>
      <c r="VFK332" s="333"/>
      <c r="VFL332" s="334"/>
      <c r="VFM332" s="389"/>
      <c r="VFN332" s="224"/>
      <c r="VFO332" s="224"/>
      <c r="VFP332" s="335"/>
      <c r="VFQ332" s="335"/>
      <c r="VFR332" s="224"/>
      <c r="VFS332" s="389"/>
      <c r="VFT332" s="389"/>
      <c r="VFU332" s="333"/>
      <c r="VFV332" s="334"/>
      <c r="VFW332" s="389"/>
      <c r="VFX332" s="224"/>
      <c r="VFY332" s="224"/>
      <c r="VFZ332" s="335"/>
      <c r="VGA332" s="335"/>
      <c r="VGB332" s="224"/>
      <c r="VGC332" s="389"/>
      <c r="VGD332" s="389"/>
      <c r="VGE332" s="333"/>
      <c r="VGF332" s="334"/>
      <c r="VGG332" s="389"/>
      <c r="VGH332" s="224"/>
      <c r="VGI332" s="224"/>
      <c r="VGJ332" s="335"/>
      <c r="VGK332" s="335"/>
      <c r="VGL332" s="224"/>
      <c r="VGM332" s="389"/>
      <c r="VGN332" s="389"/>
      <c r="VGO332" s="333"/>
      <c r="VGP332" s="334"/>
      <c r="VGQ332" s="389"/>
      <c r="VGR332" s="224"/>
      <c r="VGS332" s="224"/>
      <c r="VGT332" s="335"/>
      <c r="VGU332" s="335"/>
      <c r="VGV332" s="224"/>
      <c r="VGW332" s="389"/>
      <c r="VGX332" s="389"/>
      <c r="VGY332" s="333"/>
      <c r="VGZ332" s="334"/>
      <c r="VHA332" s="389"/>
      <c r="VHB332" s="224"/>
      <c r="VHC332" s="224"/>
      <c r="VHD332" s="335"/>
      <c r="VHE332" s="335"/>
      <c r="VHF332" s="224"/>
      <c r="VHG332" s="389"/>
      <c r="VHH332" s="389"/>
      <c r="VHI332" s="333"/>
      <c r="VHJ332" s="334"/>
      <c r="VHK332" s="389"/>
      <c r="VHL332" s="224"/>
      <c r="VHM332" s="224"/>
      <c r="VHN332" s="335"/>
      <c r="VHO332" s="335"/>
      <c r="VHP332" s="224"/>
      <c r="VHQ332" s="389"/>
      <c r="VHR332" s="389"/>
      <c r="VHS332" s="333"/>
      <c r="VHT332" s="334"/>
      <c r="VHU332" s="389"/>
      <c r="VHV332" s="224"/>
      <c r="VHW332" s="224"/>
      <c r="VHX332" s="335"/>
      <c r="VHY332" s="335"/>
      <c r="VHZ332" s="224"/>
      <c r="VIA332" s="389"/>
      <c r="VIB332" s="389"/>
      <c r="VIC332" s="333"/>
      <c r="VID332" s="334"/>
      <c r="VIE332" s="389"/>
      <c r="VIF332" s="224"/>
      <c r="VIG332" s="224"/>
      <c r="VIH332" s="335"/>
      <c r="VII332" s="335"/>
      <c r="VIJ332" s="224"/>
      <c r="VIK332" s="389"/>
      <c r="VIL332" s="389"/>
      <c r="VIM332" s="333"/>
      <c r="VIN332" s="334"/>
      <c r="VIO332" s="389"/>
      <c r="VIP332" s="224"/>
      <c r="VIQ332" s="224"/>
      <c r="VIR332" s="335"/>
      <c r="VIS332" s="335"/>
      <c r="VIT332" s="224"/>
      <c r="VIU332" s="389"/>
      <c r="VIV332" s="389"/>
      <c r="VIW332" s="333"/>
      <c r="VIX332" s="334"/>
      <c r="VIY332" s="389"/>
      <c r="VIZ332" s="224"/>
      <c r="VJA332" s="224"/>
      <c r="VJB332" s="335"/>
      <c r="VJC332" s="335"/>
      <c r="VJD332" s="224"/>
      <c r="VJE332" s="389"/>
      <c r="VJF332" s="389"/>
      <c r="VJG332" s="333"/>
      <c r="VJH332" s="334"/>
      <c r="VJI332" s="389"/>
      <c r="VJJ332" s="224"/>
      <c r="VJK332" s="224"/>
      <c r="VJL332" s="335"/>
      <c r="VJM332" s="335"/>
      <c r="VJN332" s="224"/>
      <c r="VJO332" s="389"/>
      <c r="VJP332" s="389"/>
      <c r="VJQ332" s="333"/>
      <c r="VJR332" s="334"/>
      <c r="VJS332" s="389"/>
      <c r="VJT332" s="224"/>
      <c r="VJU332" s="224"/>
      <c r="VJV332" s="335"/>
      <c r="VJW332" s="335"/>
      <c r="VJX332" s="224"/>
      <c r="VJY332" s="389"/>
      <c r="VJZ332" s="389"/>
      <c r="VKA332" s="333"/>
      <c r="VKB332" s="334"/>
      <c r="VKC332" s="389"/>
      <c r="VKD332" s="224"/>
      <c r="VKE332" s="224"/>
      <c r="VKF332" s="335"/>
      <c r="VKG332" s="335"/>
      <c r="VKH332" s="224"/>
      <c r="VKI332" s="389"/>
      <c r="VKJ332" s="389"/>
      <c r="VKK332" s="333"/>
      <c r="VKL332" s="334"/>
      <c r="VKM332" s="389"/>
      <c r="VKN332" s="224"/>
      <c r="VKO332" s="224"/>
      <c r="VKP332" s="335"/>
      <c r="VKQ332" s="335"/>
      <c r="VKR332" s="224"/>
      <c r="VKS332" s="389"/>
      <c r="VKT332" s="389"/>
      <c r="VKU332" s="333"/>
      <c r="VKV332" s="334"/>
      <c r="VKW332" s="389"/>
      <c r="VKX332" s="224"/>
      <c r="VKY332" s="224"/>
      <c r="VKZ332" s="335"/>
      <c r="VLA332" s="335"/>
      <c r="VLB332" s="224"/>
      <c r="VLC332" s="389"/>
      <c r="VLD332" s="389"/>
      <c r="VLE332" s="333"/>
      <c r="VLF332" s="334"/>
      <c r="VLG332" s="389"/>
      <c r="VLH332" s="224"/>
      <c r="VLI332" s="224"/>
      <c r="VLJ332" s="335"/>
      <c r="VLK332" s="335"/>
      <c r="VLL332" s="224"/>
      <c r="VLM332" s="389"/>
      <c r="VLN332" s="389"/>
      <c r="VLO332" s="333"/>
      <c r="VLP332" s="334"/>
      <c r="VLQ332" s="389"/>
      <c r="VLR332" s="224"/>
      <c r="VLS332" s="224"/>
      <c r="VLT332" s="335"/>
      <c r="VLU332" s="335"/>
      <c r="VLV332" s="224"/>
      <c r="VLW332" s="389"/>
      <c r="VLX332" s="389"/>
      <c r="VLY332" s="333"/>
      <c r="VLZ332" s="334"/>
      <c r="VMA332" s="389"/>
      <c r="VMB332" s="224"/>
      <c r="VMC332" s="224"/>
      <c r="VMD332" s="335"/>
      <c r="VME332" s="335"/>
      <c r="VMF332" s="224"/>
      <c r="VMG332" s="389"/>
      <c r="VMH332" s="389"/>
      <c r="VMI332" s="333"/>
      <c r="VMJ332" s="334"/>
      <c r="VMK332" s="389"/>
      <c r="VML332" s="224"/>
      <c r="VMM332" s="224"/>
      <c r="VMN332" s="335"/>
      <c r="VMO332" s="335"/>
      <c r="VMP332" s="224"/>
      <c r="VMQ332" s="389"/>
      <c r="VMR332" s="389"/>
      <c r="VMS332" s="333"/>
      <c r="VMT332" s="334"/>
      <c r="VMU332" s="389"/>
      <c r="VMV332" s="224"/>
      <c r="VMW332" s="224"/>
      <c r="VMX332" s="335"/>
      <c r="VMY332" s="335"/>
      <c r="VMZ332" s="224"/>
      <c r="VNA332" s="389"/>
      <c r="VNB332" s="389"/>
      <c r="VNC332" s="333"/>
      <c r="VND332" s="334"/>
      <c r="VNE332" s="389"/>
      <c r="VNF332" s="224"/>
      <c r="VNG332" s="224"/>
      <c r="VNH332" s="335"/>
      <c r="VNI332" s="335"/>
      <c r="VNJ332" s="224"/>
      <c r="VNK332" s="389"/>
      <c r="VNL332" s="389"/>
      <c r="VNM332" s="333"/>
      <c r="VNN332" s="334"/>
      <c r="VNO332" s="389"/>
      <c r="VNP332" s="224"/>
      <c r="VNQ332" s="224"/>
      <c r="VNR332" s="335"/>
      <c r="VNS332" s="335"/>
      <c r="VNT332" s="224"/>
      <c r="VNU332" s="389"/>
      <c r="VNV332" s="389"/>
      <c r="VNW332" s="333"/>
      <c r="VNX332" s="334"/>
      <c r="VNY332" s="389"/>
      <c r="VNZ332" s="224"/>
      <c r="VOA332" s="224"/>
      <c r="VOB332" s="335"/>
      <c r="VOC332" s="335"/>
      <c r="VOD332" s="224"/>
      <c r="VOE332" s="389"/>
      <c r="VOF332" s="389"/>
      <c r="VOG332" s="333"/>
      <c r="VOH332" s="334"/>
      <c r="VOI332" s="389"/>
      <c r="VOJ332" s="224"/>
      <c r="VOK332" s="224"/>
      <c r="VOL332" s="335"/>
      <c r="VOM332" s="335"/>
      <c r="VON332" s="224"/>
      <c r="VOO332" s="389"/>
      <c r="VOP332" s="389"/>
      <c r="VOQ332" s="333"/>
      <c r="VOR332" s="334"/>
      <c r="VOS332" s="389"/>
      <c r="VOT332" s="224"/>
      <c r="VOU332" s="224"/>
      <c r="VOV332" s="335"/>
      <c r="VOW332" s="335"/>
      <c r="VOX332" s="224"/>
      <c r="VOY332" s="389"/>
      <c r="VOZ332" s="389"/>
      <c r="VPA332" s="333"/>
      <c r="VPB332" s="334"/>
      <c r="VPC332" s="389"/>
      <c r="VPD332" s="224"/>
      <c r="VPE332" s="224"/>
      <c r="VPF332" s="335"/>
      <c r="VPG332" s="335"/>
      <c r="VPH332" s="224"/>
      <c r="VPI332" s="389"/>
      <c r="VPJ332" s="389"/>
      <c r="VPK332" s="333"/>
      <c r="VPL332" s="334"/>
      <c r="VPM332" s="389"/>
      <c r="VPN332" s="224"/>
      <c r="VPO332" s="224"/>
      <c r="VPP332" s="335"/>
      <c r="VPQ332" s="335"/>
      <c r="VPR332" s="224"/>
      <c r="VPS332" s="389"/>
      <c r="VPT332" s="389"/>
      <c r="VPU332" s="333"/>
      <c r="VPV332" s="334"/>
      <c r="VPW332" s="389"/>
      <c r="VPX332" s="224"/>
      <c r="VPY332" s="224"/>
      <c r="VPZ332" s="335"/>
      <c r="VQA332" s="335"/>
      <c r="VQB332" s="224"/>
      <c r="VQC332" s="389"/>
      <c r="VQD332" s="389"/>
      <c r="VQE332" s="333"/>
      <c r="VQF332" s="334"/>
      <c r="VQG332" s="389"/>
      <c r="VQH332" s="224"/>
      <c r="VQI332" s="224"/>
      <c r="VQJ332" s="335"/>
      <c r="VQK332" s="335"/>
      <c r="VQL332" s="224"/>
      <c r="VQM332" s="389"/>
      <c r="VQN332" s="389"/>
      <c r="VQO332" s="333"/>
      <c r="VQP332" s="334"/>
      <c r="VQQ332" s="389"/>
      <c r="VQR332" s="224"/>
      <c r="VQS332" s="224"/>
      <c r="VQT332" s="335"/>
      <c r="VQU332" s="335"/>
      <c r="VQV332" s="224"/>
      <c r="VQW332" s="389"/>
      <c r="VQX332" s="389"/>
      <c r="VQY332" s="333"/>
      <c r="VQZ332" s="334"/>
      <c r="VRA332" s="389"/>
      <c r="VRB332" s="224"/>
      <c r="VRC332" s="224"/>
      <c r="VRD332" s="335"/>
      <c r="VRE332" s="335"/>
      <c r="VRF332" s="224"/>
      <c r="VRG332" s="389"/>
      <c r="VRH332" s="389"/>
      <c r="VRI332" s="333"/>
      <c r="VRJ332" s="334"/>
      <c r="VRK332" s="389"/>
      <c r="VRL332" s="224"/>
      <c r="VRM332" s="224"/>
      <c r="VRN332" s="335"/>
      <c r="VRO332" s="335"/>
      <c r="VRP332" s="224"/>
      <c r="VRQ332" s="389"/>
      <c r="VRR332" s="389"/>
      <c r="VRS332" s="333"/>
      <c r="VRT332" s="334"/>
      <c r="VRU332" s="389"/>
      <c r="VRV332" s="224"/>
      <c r="VRW332" s="224"/>
      <c r="VRX332" s="335"/>
      <c r="VRY332" s="335"/>
      <c r="VRZ332" s="224"/>
      <c r="VSA332" s="389"/>
      <c r="VSB332" s="389"/>
      <c r="VSC332" s="333"/>
      <c r="VSD332" s="334"/>
      <c r="VSE332" s="389"/>
      <c r="VSF332" s="224"/>
      <c r="VSG332" s="224"/>
      <c r="VSH332" s="335"/>
      <c r="VSI332" s="335"/>
      <c r="VSJ332" s="224"/>
      <c r="VSK332" s="389"/>
      <c r="VSL332" s="389"/>
      <c r="VSM332" s="333"/>
      <c r="VSN332" s="334"/>
      <c r="VSO332" s="389"/>
      <c r="VSP332" s="224"/>
      <c r="VSQ332" s="224"/>
      <c r="VSR332" s="335"/>
      <c r="VSS332" s="335"/>
      <c r="VST332" s="224"/>
      <c r="VSU332" s="389"/>
      <c r="VSV332" s="389"/>
      <c r="VSW332" s="333"/>
      <c r="VSX332" s="334"/>
      <c r="VSY332" s="389"/>
      <c r="VSZ332" s="224"/>
      <c r="VTA332" s="224"/>
      <c r="VTB332" s="335"/>
      <c r="VTC332" s="335"/>
      <c r="VTD332" s="224"/>
      <c r="VTE332" s="389"/>
      <c r="VTF332" s="389"/>
      <c r="VTG332" s="333"/>
      <c r="VTH332" s="334"/>
      <c r="VTI332" s="389"/>
      <c r="VTJ332" s="224"/>
      <c r="VTK332" s="224"/>
      <c r="VTL332" s="335"/>
      <c r="VTM332" s="335"/>
      <c r="VTN332" s="224"/>
      <c r="VTO332" s="389"/>
      <c r="VTP332" s="389"/>
      <c r="VTQ332" s="333"/>
      <c r="VTR332" s="334"/>
      <c r="VTS332" s="389"/>
      <c r="VTT332" s="224"/>
      <c r="VTU332" s="224"/>
      <c r="VTV332" s="335"/>
      <c r="VTW332" s="335"/>
      <c r="VTX332" s="224"/>
      <c r="VTY332" s="389"/>
      <c r="VTZ332" s="389"/>
      <c r="VUA332" s="333"/>
      <c r="VUB332" s="334"/>
      <c r="VUC332" s="389"/>
      <c r="VUD332" s="224"/>
      <c r="VUE332" s="224"/>
      <c r="VUF332" s="335"/>
      <c r="VUG332" s="335"/>
      <c r="VUH332" s="224"/>
      <c r="VUI332" s="389"/>
      <c r="VUJ332" s="389"/>
      <c r="VUK332" s="333"/>
      <c r="VUL332" s="334"/>
      <c r="VUM332" s="389"/>
      <c r="VUN332" s="224"/>
      <c r="VUO332" s="224"/>
      <c r="VUP332" s="335"/>
      <c r="VUQ332" s="335"/>
      <c r="VUR332" s="224"/>
      <c r="VUS332" s="389"/>
      <c r="VUT332" s="389"/>
      <c r="VUU332" s="333"/>
      <c r="VUV332" s="334"/>
      <c r="VUW332" s="389"/>
      <c r="VUX332" s="224"/>
      <c r="VUY332" s="224"/>
      <c r="VUZ332" s="335"/>
      <c r="VVA332" s="335"/>
      <c r="VVB332" s="224"/>
      <c r="VVC332" s="389"/>
      <c r="VVD332" s="389"/>
      <c r="VVE332" s="333"/>
      <c r="VVF332" s="334"/>
      <c r="VVG332" s="389"/>
      <c r="VVH332" s="224"/>
      <c r="VVI332" s="224"/>
      <c r="VVJ332" s="335"/>
      <c r="VVK332" s="335"/>
      <c r="VVL332" s="224"/>
      <c r="VVM332" s="389"/>
      <c r="VVN332" s="389"/>
      <c r="VVO332" s="333"/>
      <c r="VVP332" s="334"/>
      <c r="VVQ332" s="389"/>
      <c r="VVR332" s="224"/>
      <c r="VVS332" s="224"/>
      <c r="VVT332" s="335"/>
      <c r="VVU332" s="335"/>
      <c r="VVV332" s="224"/>
      <c r="VVW332" s="389"/>
      <c r="VVX332" s="389"/>
      <c r="VVY332" s="333"/>
      <c r="VVZ332" s="334"/>
      <c r="VWA332" s="389"/>
      <c r="VWB332" s="224"/>
      <c r="VWC332" s="224"/>
      <c r="VWD332" s="335"/>
      <c r="VWE332" s="335"/>
      <c r="VWF332" s="224"/>
      <c r="VWG332" s="389"/>
      <c r="VWH332" s="389"/>
      <c r="VWI332" s="333"/>
      <c r="VWJ332" s="334"/>
      <c r="VWK332" s="389"/>
      <c r="VWL332" s="224"/>
      <c r="VWM332" s="224"/>
      <c r="VWN332" s="335"/>
      <c r="VWO332" s="335"/>
      <c r="VWP332" s="224"/>
      <c r="VWQ332" s="389"/>
      <c r="VWR332" s="389"/>
      <c r="VWS332" s="333"/>
      <c r="VWT332" s="334"/>
      <c r="VWU332" s="389"/>
      <c r="VWV332" s="224"/>
      <c r="VWW332" s="224"/>
      <c r="VWX332" s="335"/>
      <c r="VWY332" s="335"/>
      <c r="VWZ332" s="224"/>
      <c r="VXA332" s="389"/>
      <c r="VXB332" s="389"/>
      <c r="VXC332" s="333"/>
      <c r="VXD332" s="334"/>
      <c r="VXE332" s="389"/>
      <c r="VXF332" s="224"/>
      <c r="VXG332" s="224"/>
      <c r="VXH332" s="335"/>
      <c r="VXI332" s="335"/>
      <c r="VXJ332" s="224"/>
      <c r="VXK332" s="389"/>
      <c r="VXL332" s="389"/>
      <c r="VXM332" s="333"/>
      <c r="VXN332" s="334"/>
      <c r="VXO332" s="389"/>
      <c r="VXP332" s="224"/>
      <c r="VXQ332" s="224"/>
      <c r="VXR332" s="335"/>
      <c r="VXS332" s="335"/>
      <c r="VXT332" s="224"/>
      <c r="VXU332" s="389"/>
      <c r="VXV332" s="389"/>
      <c r="VXW332" s="333"/>
      <c r="VXX332" s="334"/>
      <c r="VXY332" s="389"/>
      <c r="VXZ332" s="224"/>
      <c r="VYA332" s="224"/>
      <c r="VYB332" s="335"/>
      <c r="VYC332" s="335"/>
      <c r="VYD332" s="224"/>
      <c r="VYE332" s="389"/>
      <c r="VYF332" s="389"/>
      <c r="VYG332" s="333"/>
      <c r="VYH332" s="334"/>
      <c r="VYI332" s="389"/>
      <c r="VYJ332" s="224"/>
      <c r="VYK332" s="224"/>
      <c r="VYL332" s="335"/>
      <c r="VYM332" s="335"/>
      <c r="VYN332" s="224"/>
      <c r="VYO332" s="389"/>
      <c r="VYP332" s="389"/>
      <c r="VYQ332" s="333"/>
      <c r="VYR332" s="334"/>
      <c r="VYS332" s="389"/>
      <c r="VYT332" s="224"/>
      <c r="VYU332" s="224"/>
      <c r="VYV332" s="335"/>
      <c r="VYW332" s="335"/>
      <c r="VYX332" s="224"/>
      <c r="VYY332" s="389"/>
      <c r="VYZ332" s="389"/>
      <c r="VZA332" s="333"/>
      <c r="VZB332" s="334"/>
      <c r="VZC332" s="389"/>
      <c r="VZD332" s="224"/>
      <c r="VZE332" s="224"/>
      <c r="VZF332" s="335"/>
      <c r="VZG332" s="335"/>
      <c r="VZH332" s="224"/>
      <c r="VZI332" s="389"/>
      <c r="VZJ332" s="389"/>
      <c r="VZK332" s="333"/>
      <c r="VZL332" s="334"/>
      <c r="VZM332" s="389"/>
      <c r="VZN332" s="224"/>
      <c r="VZO332" s="224"/>
      <c r="VZP332" s="335"/>
      <c r="VZQ332" s="335"/>
      <c r="VZR332" s="224"/>
      <c r="VZS332" s="389"/>
      <c r="VZT332" s="389"/>
      <c r="VZU332" s="333"/>
      <c r="VZV332" s="334"/>
      <c r="VZW332" s="389"/>
      <c r="VZX332" s="224"/>
      <c r="VZY332" s="224"/>
      <c r="VZZ332" s="335"/>
      <c r="WAA332" s="335"/>
      <c r="WAB332" s="224"/>
      <c r="WAC332" s="389"/>
      <c r="WAD332" s="389"/>
      <c r="WAE332" s="333"/>
      <c r="WAF332" s="334"/>
      <c r="WAG332" s="389"/>
      <c r="WAH332" s="224"/>
      <c r="WAI332" s="224"/>
      <c r="WAJ332" s="335"/>
      <c r="WAK332" s="335"/>
      <c r="WAL332" s="224"/>
      <c r="WAM332" s="389"/>
      <c r="WAN332" s="389"/>
      <c r="WAO332" s="333"/>
      <c r="WAP332" s="334"/>
      <c r="WAQ332" s="389"/>
      <c r="WAR332" s="224"/>
      <c r="WAS332" s="224"/>
      <c r="WAT332" s="335"/>
      <c r="WAU332" s="335"/>
      <c r="WAV332" s="224"/>
      <c r="WAW332" s="389"/>
      <c r="WAX332" s="389"/>
      <c r="WAY332" s="333"/>
      <c r="WAZ332" s="334"/>
      <c r="WBA332" s="389"/>
      <c r="WBB332" s="224"/>
      <c r="WBC332" s="224"/>
      <c r="WBD332" s="335"/>
      <c r="WBE332" s="335"/>
      <c r="WBF332" s="224"/>
      <c r="WBG332" s="389"/>
      <c r="WBH332" s="389"/>
      <c r="WBI332" s="333"/>
      <c r="WBJ332" s="334"/>
      <c r="WBK332" s="389"/>
      <c r="WBL332" s="224"/>
      <c r="WBM332" s="224"/>
      <c r="WBN332" s="335"/>
      <c r="WBO332" s="335"/>
      <c r="WBP332" s="224"/>
      <c r="WBQ332" s="389"/>
      <c r="WBR332" s="389"/>
      <c r="WBS332" s="333"/>
      <c r="WBT332" s="334"/>
      <c r="WBU332" s="389"/>
      <c r="WBV332" s="224"/>
      <c r="WBW332" s="224"/>
      <c r="WBX332" s="335"/>
      <c r="WBY332" s="335"/>
      <c r="WBZ332" s="224"/>
      <c r="WCA332" s="389"/>
      <c r="WCB332" s="389"/>
      <c r="WCC332" s="333"/>
      <c r="WCD332" s="334"/>
      <c r="WCE332" s="389"/>
      <c r="WCF332" s="224"/>
      <c r="WCG332" s="224"/>
      <c r="WCH332" s="335"/>
      <c r="WCI332" s="335"/>
      <c r="WCJ332" s="224"/>
      <c r="WCK332" s="389"/>
      <c r="WCL332" s="389"/>
      <c r="WCM332" s="333"/>
      <c r="WCN332" s="334"/>
      <c r="WCO332" s="389"/>
      <c r="WCP332" s="224"/>
      <c r="WCQ332" s="224"/>
      <c r="WCR332" s="335"/>
      <c r="WCS332" s="335"/>
      <c r="WCT332" s="224"/>
      <c r="WCU332" s="389"/>
      <c r="WCV332" s="389"/>
      <c r="WCW332" s="333"/>
      <c r="WCX332" s="334"/>
      <c r="WCY332" s="389"/>
      <c r="WCZ332" s="224"/>
      <c r="WDA332" s="224"/>
      <c r="WDB332" s="335"/>
      <c r="WDC332" s="335"/>
      <c r="WDD332" s="224"/>
      <c r="WDE332" s="389"/>
      <c r="WDF332" s="389"/>
      <c r="WDG332" s="333"/>
      <c r="WDH332" s="334"/>
      <c r="WDI332" s="389"/>
      <c r="WDJ332" s="224"/>
      <c r="WDK332" s="224"/>
      <c r="WDL332" s="335"/>
      <c r="WDM332" s="335"/>
      <c r="WDN332" s="224"/>
      <c r="WDO332" s="389"/>
      <c r="WDP332" s="389"/>
      <c r="WDQ332" s="333"/>
      <c r="WDR332" s="334"/>
      <c r="WDS332" s="389"/>
      <c r="WDT332" s="224"/>
      <c r="WDU332" s="224"/>
      <c r="WDV332" s="335"/>
      <c r="WDW332" s="335"/>
      <c r="WDX332" s="224"/>
      <c r="WDY332" s="389"/>
      <c r="WDZ332" s="389"/>
      <c r="WEA332" s="333"/>
      <c r="WEB332" s="334"/>
      <c r="WEC332" s="389"/>
      <c r="WED332" s="224"/>
      <c r="WEE332" s="224"/>
      <c r="WEF332" s="335"/>
      <c r="WEG332" s="335"/>
      <c r="WEH332" s="224"/>
      <c r="WEI332" s="389"/>
      <c r="WEJ332" s="389"/>
      <c r="WEK332" s="333"/>
      <c r="WEL332" s="334"/>
      <c r="WEM332" s="389"/>
      <c r="WEN332" s="224"/>
      <c r="WEO332" s="224"/>
      <c r="WEP332" s="335"/>
      <c r="WEQ332" s="335"/>
      <c r="WER332" s="224"/>
      <c r="WES332" s="389"/>
      <c r="WET332" s="389"/>
      <c r="WEU332" s="333"/>
      <c r="WEV332" s="334"/>
      <c r="WEW332" s="389"/>
      <c r="WEX332" s="224"/>
      <c r="WEY332" s="224"/>
      <c r="WEZ332" s="335"/>
      <c r="WFA332" s="335"/>
      <c r="WFB332" s="224"/>
      <c r="WFC332" s="389"/>
      <c r="WFD332" s="389"/>
      <c r="WFE332" s="333"/>
      <c r="WFF332" s="334"/>
      <c r="WFG332" s="389"/>
      <c r="WFH332" s="224"/>
      <c r="WFI332" s="224"/>
      <c r="WFJ332" s="335"/>
      <c r="WFK332" s="335"/>
      <c r="WFL332" s="224"/>
      <c r="WFM332" s="389"/>
      <c r="WFN332" s="389"/>
      <c r="WFO332" s="333"/>
      <c r="WFP332" s="334"/>
      <c r="WFQ332" s="389"/>
      <c r="WFR332" s="224"/>
      <c r="WFS332" s="224"/>
      <c r="WFT332" s="335"/>
      <c r="WFU332" s="335"/>
      <c r="WFV332" s="224"/>
      <c r="WFW332" s="389"/>
      <c r="WFX332" s="389"/>
      <c r="WFY332" s="333"/>
      <c r="WFZ332" s="334"/>
      <c r="WGA332" s="389"/>
      <c r="WGB332" s="224"/>
      <c r="WGC332" s="224"/>
      <c r="WGD332" s="335"/>
      <c r="WGE332" s="335"/>
      <c r="WGF332" s="224"/>
      <c r="WGG332" s="389"/>
      <c r="WGH332" s="389"/>
      <c r="WGI332" s="333"/>
      <c r="WGJ332" s="334"/>
      <c r="WGK332" s="389"/>
      <c r="WGL332" s="224"/>
      <c r="WGM332" s="224"/>
      <c r="WGN332" s="335"/>
      <c r="WGO332" s="335"/>
      <c r="WGP332" s="224"/>
      <c r="WGQ332" s="389"/>
      <c r="WGR332" s="389"/>
      <c r="WGS332" s="333"/>
      <c r="WGT332" s="334"/>
      <c r="WGU332" s="389"/>
      <c r="WGV332" s="224"/>
      <c r="WGW332" s="224"/>
      <c r="WGX332" s="335"/>
      <c r="WGY332" s="335"/>
      <c r="WGZ332" s="224"/>
      <c r="WHA332" s="389"/>
      <c r="WHB332" s="389"/>
      <c r="WHC332" s="333"/>
      <c r="WHD332" s="334"/>
      <c r="WHE332" s="389"/>
      <c r="WHF332" s="224"/>
      <c r="WHG332" s="224"/>
      <c r="WHH332" s="335"/>
      <c r="WHI332" s="335"/>
      <c r="WHJ332" s="224"/>
      <c r="WHK332" s="389"/>
      <c r="WHL332" s="389"/>
      <c r="WHM332" s="333"/>
      <c r="WHN332" s="334"/>
      <c r="WHO332" s="389"/>
      <c r="WHP332" s="224"/>
      <c r="WHQ332" s="224"/>
      <c r="WHR332" s="335"/>
      <c r="WHS332" s="335"/>
      <c r="WHT332" s="224"/>
      <c r="WHU332" s="389"/>
      <c r="WHV332" s="389"/>
      <c r="WHW332" s="333"/>
      <c r="WHX332" s="334"/>
      <c r="WHY332" s="389"/>
      <c r="WHZ332" s="224"/>
      <c r="WIA332" s="224"/>
      <c r="WIB332" s="335"/>
      <c r="WIC332" s="335"/>
      <c r="WID332" s="224"/>
      <c r="WIE332" s="389"/>
      <c r="WIF332" s="389"/>
      <c r="WIG332" s="333"/>
      <c r="WIH332" s="334"/>
      <c r="WII332" s="389"/>
      <c r="WIJ332" s="224"/>
      <c r="WIK332" s="224"/>
      <c r="WIL332" s="335"/>
      <c r="WIM332" s="335"/>
      <c r="WIN332" s="224"/>
      <c r="WIO332" s="389"/>
      <c r="WIP332" s="389"/>
      <c r="WIQ332" s="333"/>
      <c r="WIR332" s="334"/>
      <c r="WIS332" s="389"/>
      <c r="WIT332" s="224"/>
      <c r="WIU332" s="224"/>
      <c r="WIV332" s="335"/>
      <c r="WIW332" s="335"/>
      <c r="WIX332" s="224"/>
      <c r="WIY332" s="389"/>
      <c r="WIZ332" s="389"/>
      <c r="WJA332" s="333"/>
      <c r="WJB332" s="334"/>
      <c r="WJC332" s="389"/>
      <c r="WJD332" s="224"/>
      <c r="WJE332" s="224"/>
      <c r="WJF332" s="335"/>
      <c r="WJG332" s="335"/>
      <c r="WJH332" s="224"/>
      <c r="WJI332" s="389"/>
      <c r="WJJ332" s="389"/>
      <c r="WJK332" s="333"/>
      <c r="WJL332" s="334"/>
      <c r="WJM332" s="389"/>
      <c r="WJN332" s="224"/>
      <c r="WJO332" s="224"/>
      <c r="WJP332" s="335"/>
      <c r="WJQ332" s="335"/>
      <c r="WJR332" s="224"/>
      <c r="WJS332" s="389"/>
      <c r="WJT332" s="389"/>
      <c r="WJU332" s="333"/>
      <c r="WJV332" s="334"/>
      <c r="WJW332" s="389"/>
      <c r="WJX332" s="224"/>
      <c r="WJY332" s="224"/>
      <c r="WJZ332" s="335"/>
      <c r="WKA332" s="335"/>
      <c r="WKB332" s="224"/>
      <c r="WKC332" s="389"/>
      <c r="WKD332" s="389"/>
      <c r="WKE332" s="333"/>
      <c r="WKF332" s="334"/>
      <c r="WKG332" s="389"/>
      <c r="WKH332" s="224"/>
      <c r="WKI332" s="224"/>
      <c r="WKJ332" s="335"/>
      <c r="WKK332" s="335"/>
      <c r="WKL332" s="224"/>
      <c r="WKM332" s="389"/>
      <c r="WKN332" s="389"/>
      <c r="WKO332" s="333"/>
      <c r="WKP332" s="334"/>
      <c r="WKQ332" s="389"/>
      <c r="WKR332" s="224"/>
      <c r="WKS332" s="224"/>
      <c r="WKT332" s="335"/>
      <c r="WKU332" s="335"/>
      <c r="WKV332" s="224"/>
      <c r="WKW332" s="389"/>
      <c r="WKX332" s="389"/>
      <c r="WKY332" s="333"/>
      <c r="WKZ332" s="334"/>
      <c r="WLA332" s="389"/>
      <c r="WLB332" s="224"/>
      <c r="WLC332" s="224"/>
      <c r="WLD332" s="335"/>
      <c r="WLE332" s="335"/>
      <c r="WLF332" s="224"/>
      <c r="WLG332" s="389"/>
      <c r="WLH332" s="389"/>
      <c r="WLI332" s="333"/>
      <c r="WLJ332" s="334"/>
      <c r="WLK332" s="389"/>
      <c r="WLL332" s="224"/>
      <c r="WLM332" s="224"/>
      <c r="WLN332" s="335"/>
      <c r="WLO332" s="335"/>
      <c r="WLP332" s="224"/>
      <c r="WLQ332" s="389"/>
      <c r="WLR332" s="389"/>
      <c r="WLS332" s="333"/>
      <c r="WLT332" s="334"/>
      <c r="WLU332" s="389"/>
      <c r="WLV332" s="224"/>
      <c r="WLW332" s="224"/>
      <c r="WLX332" s="335"/>
      <c r="WLY332" s="335"/>
      <c r="WLZ332" s="224"/>
      <c r="WMA332" s="389"/>
      <c r="WMB332" s="389"/>
      <c r="WMC332" s="333"/>
      <c r="WMD332" s="334"/>
      <c r="WME332" s="389"/>
      <c r="WMF332" s="224"/>
      <c r="WMG332" s="224"/>
      <c r="WMH332" s="335"/>
      <c r="WMI332" s="335"/>
      <c r="WMJ332" s="224"/>
      <c r="WMK332" s="389"/>
      <c r="WML332" s="389"/>
      <c r="WMM332" s="333"/>
      <c r="WMN332" s="334"/>
      <c r="WMO332" s="389"/>
      <c r="WMP332" s="224"/>
      <c r="WMQ332" s="224"/>
      <c r="WMR332" s="335"/>
      <c r="WMS332" s="335"/>
      <c r="WMT332" s="224"/>
      <c r="WMU332" s="389"/>
      <c r="WMV332" s="389"/>
      <c r="WMW332" s="333"/>
      <c r="WMX332" s="334"/>
      <c r="WMY332" s="389"/>
      <c r="WMZ332" s="224"/>
      <c r="WNA332" s="224"/>
      <c r="WNB332" s="335"/>
      <c r="WNC332" s="335"/>
      <c r="WND332" s="224"/>
      <c r="WNE332" s="389"/>
      <c r="WNF332" s="389"/>
      <c r="WNG332" s="333"/>
      <c r="WNH332" s="334"/>
      <c r="WNI332" s="389"/>
      <c r="WNJ332" s="224"/>
      <c r="WNK332" s="224"/>
      <c r="WNL332" s="335"/>
      <c r="WNM332" s="335"/>
      <c r="WNN332" s="224"/>
      <c r="WNO332" s="389"/>
      <c r="WNP332" s="389"/>
      <c r="WNQ332" s="333"/>
      <c r="WNR332" s="334"/>
      <c r="WNS332" s="389"/>
      <c r="WNT332" s="224"/>
      <c r="WNU332" s="224"/>
      <c r="WNV332" s="335"/>
      <c r="WNW332" s="335"/>
      <c r="WNX332" s="224"/>
      <c r="WNY332" s="389"/>
      <c r="WNZ332" s="389"/>
      <c r="WOA332" s="333"/>
      <c r="WOB332" s="334"/>
      <c r="WOC332" s="389"/>
      <c r="WOD332" s="224"/>
      <c r="WOE332" s="224"/>
      <c r="WOF332" s="335"/>
      <c r="WOG332" s="335"/>
      <c r="WOH332" s="224"/>
      <c r="WOI332" s="389"/>
      <c r="WOJ332" s="389"/>
      <c r="WOK332" s="333"/>
      <c r="WOL332" s="334"/>
      <c r="WOM332" s="389"/>
      <c r="WON332" s="224"/>
      <c r="WOO332" s="224"/>
      <c r="WOP332" s="335"/>
      <c r="WOQ332" s="335"/>
      <c r="WOR332" s="224"/>
      <c r="WOS332" s="389"/>
      <c r="WOT332" s="389"/>
      <c r="WOU332" s="333"/>
      <c r="WOV332" s="334"/>
      <c r="WOW332" s="389"/>
      <c r="WOX332" s="224"/>
      <c r="WOY332" s="224"/>
      <c r="WOZ332" s="335"/>
      <c r="WPA332" s="335"/>
      <c r="WPB332" s="224"/>
      <c r="WPC332" s="389"/>
      <c r="WPD332" s="389"/>
      <c r="WPE332" s="333"/>
      <c r="WPF332" s="334"/>
      <c r="WPG332" s="389"/>
      <c r="WPH332" s="224"/>
      <c r="WPI332" s="224"/>
      <c r="WPJ332" s="335"/>
      <c r="WPK332" s="335"/>
      <c r="WPL332" s="224"/>
      <c r="WPM332" s="389"/>
      <c r="WPN332" s="389"/>
      <c r="WPO332" s="333"/>
      <c r="WPP332" s="334"/>
      <c r="WPQ332" s="389"/>
      <c r="WPR332" s="224"/>
      <c r="WPS332" s="224"/>
      <c r="WPT332" s="335"/>
      <c r="WPU332" s="335"/>
      <c r="WPV332" s="224"/>
      <c r="WPW332" s="389"/>
      <c r="WPX332" s="389"/>
      <c r="WPY332" s="333"/>
      <c r="WPZ332" s="334"/>
      <c r="WQA332" s="389"/>
      <c r="WQB332" s="224"/>
      <c r="WQC332" s="224"/>
      <c r="WQD332" s="335"/>
      <c r="WQE332" s="335"/>
      <c r="WQF332" s="224"/>
      <c r="WQG332" s="389"/>
      <c r="WQH332" s="389"/>
      <c r="WQI332" s="333"/>
      <c r="WQJ332" s="334"/>
      <c r="WQK332" s="389"/>
      <c r="WQL332" s="224"/>
      <c r="WQM332" s="224"/>
      <c r="WQN332" s="335"/>
      <c r="WQO332" s="335"/>
      <c r="WQP332" s="224"/>
      <c r="WQQ332" s="389"/>
      <c r="WQR332" s="389"/>
      <c r="WQS332" s="333"/>
      <c r="WQT332" s="334"/>
      <c r="WQU332" s="389"/>
      <c r="WQV332" s="224"/>
      <c r="WQW332" s="224"/>
      <c r="WQX332" s="335"/>
      <c r="WQY332" s="335"/>
      <c r="WQZ332" s="224"/>
      <c r="WRA332" s="389"/>
      <c r="WRB332" s="389"/>
      <c r="WRC332" s="333"/>
      <c r="WRD332" s="334"/>
      <c r="WRE332" s="389"/>
      <c r="WRF332" s="224"/>
      <c r="WRG332" s="224"/>
      <c r="WRH332" s="335"/>
      <c r="WRI332" s="335"/>
      <c r="WRJ332" s="224"/>
      <c r="WRK332" s="389"/>
      <c r="WRL332" s="389"/>
      <c r="WRM332" s="333"/>
      <c r="WRN332" s="334"/>
      <c r="WRO332" s="389"/>
      <c r="WRP332" s="224"/>
      <c r="WRQ332" s="224"/>
      <c r="WRR332" s="335"/>
      <c r="WRS332" s="335"/>
      <c r="WRT332" s="224"/>
      <c r="WRU332" s="389"/>
      <c r="WRV332" s="389"/>
      <c r="WRW332" s="333"/>
      <c r="WRX332" s="334"/>
      <c r="WRY332" s="389"/>
      <c r="WRZ332" s="224"/>
      <c r="WSA332" s="224"/>
      <c r="WSB332" s="335"/>
      <c r="WSC332" s="335"/>
      <c r="WSD332" s="224"/>
      <c r="WSE332" s="389"/>
      <c r="WSF332" s="389"/>
      <c r="WSG332" s="333"/>
      <c r="WSH332" s="334"/>
      <c r="WSI332" s="389"/>
      <c r="WSJ332" s="224"/>
      <c r="WSK332" s="224"/>
      <c r="WSL332" s="335"/>
      <c r="WSM332" s="335"/>
      <c r="WSN332" s="224"/>
      <c r="WSO332" s="389"/>
      <c r="WSP332" s="389"/>
      <c r="WSQ332" s="333"/>
      <c r="WSR332" s="334"/>
      <c r="WSS332" s="389"/>
      <c r="WST332" s="224"/>
      <c r="WSU332" s="224"/>
      <c r="WSV332" s="335"/>
      <c r="WSW332" s="335"/>
      <c r="WSX332" s="224"/>
      <c r="WSY332" s="389"/>
      <c r="WSZ332" s="389"/>
      <c r="WTA332" s="333"/>
      <c r="WTB332" s="334"/>
      <c r="WTC332" s="389"/>
      <c r="WTD332" s="224"/>
      <c r="WTE332" s="224"/>
      <c r="WTF332" s="335"/>
      <c r="WTG332" s="335"/>
      <c r="WTH332" s="224"/>
      <c r="WTI332" s="389"/>
      <c r="WTJ332" s="389"/>
      <c r="WTK332" s="333"/>
      <c r="WTL332" s="334"/>
      <c r="WTM332" s="389"/>
      <c r="WTN332" s="224"/>
      <c r="WTO332" s="224"/>
      <c r="WTP332" s="335"/>
      <c r="WTQ332" s="335"/>
      <c r="WTR332" s="224"/>
      <c r="WTS332" s="389"/>
      <c r="WTT332" s="389"/>
      <c r="WTU332" s="333"/>
      <c r="WTV332" s="334"/>
      <c r="WTW332" s="389"/>
      <c r="WTX332" s="224"/>
      <c r="WTY332" s="224"/>
      <c r="WTZ332" s="335"/>
      <c r="WUA332" s="335"/>
      <c r="WUB332" s="224"/>
      <c r="WUC332" s="389"/>
      <c r="WUD332" s="389"/>
      <c r="WUE332" s="333"/>
      <c r="WUF332" s="334"/>
      <c r="WUG332" s="389"/>
      <c r="WUH332" s="224"/>
      <c r="WUI332" s="224"/>
      <c r="WUJ332" s="335"/>
      <c r="WUK332" s="335"/>
      <c r="WUL332" s="224"/>
      <c r="WUM332" s="389"/>
      <c r="WUN332" s="389"/>
      <c r="WUO332" s="333"/>
      <c r="WUP332" s="334"/>
      <c r="WUQ332" s="389"/>
      <c r="WUR332" s="224"/>
      <c r="WUS332" s="224"/>
      <c r="WUT332" s="335"/>
      <c r="WUU332" s="335"/>
      <c r="WUV332" s="224"/>
      <c r="WUW332" s="389"/>
      <c r="WUX332" s="389"/>
      <c r="WUY332" s="333"/>
      <c r="WUZ332" s="334"/>
      <c r="WVA332" s="389"/>
      <c r="WVB332" s="224"/>
      <c r="WVC332" s="224"/>
      <c r="WVD332" s="335"/>
      <c r="WVE332" s="335"/>
      <c r="WVF332" s="224"/>
      <c r="WVG332" s="389"/>
      <c r="WVH332" s="389"/>
      <c r="WVI332" s="333"/>
      <c r="WVJ332" s="334"/>
      <c r="WVK332" s="389"/>
      <c r="WVL332" s="224"/>
      <c r="WVM332" s="224"/>
      <c r="WVN332" s="335"/>
      <c r="WVO332" s="335"/>
      <c r="WVP332" s="224"/>
      <c r="WVQ332" s="389"/>
      <c r="WVR332" s="389"/>
      <c r="WVS332" s="333"/>
      <c r="WVT332" s="334"/>
      <c r="WVU332" s="389"/>
      <c r="WVV332" s="224"/>
      <c r="WVW332" s="224"/>
      <c r="WVX332" s="335"/>
      <c r="WVY332" s="335"/>
      <c r="WVZ332" s="224"/>
      <c r="WWA332" s="389"/>
      <c r="WWB332" s="389"/>
      <c r="WWC332" s="333"/>
      <c r="WWD332" s="334"/>
      <c r="WWE332" s="389"/>
      <c r="WWF332" s="224"/>
      <c r="WWG332" s="224"/>
      <c r="WWH332" s="335"/>
      <c r="WWI332" s="335"/>
      <c r="WWJ332" s="224"/>
      <c r="WWK332" s="389"/>
      <c r="WWL332" s="389"/>
      <c r="WWM332" s="333"/>
      <c r="WWN332" s="334"/>
      <c r="WWO332" s="389"/>
      <c r="WWP332" s="224"/>
      <c r="WWQ332" s="224"/>
      <c r="WWR332" s="335"/>
      <c r="WWS332" s="335"/>
      <c r="WWT332" s="224"/>
      <c r="WWU332" s="389"/>
      <c r="WWV332" s="389"/>
      <c r="WWW332" s="333"/>
      <c r="WWX332" s="334"/>
      <c r="WWY332" s="389"/>
      <c r="WWZ332" s="224"/>
      <c r="WXA332" s="224"/>
      <c r="WXB332" s="335"/>
      <c r="WXC332" s="335"/>
      <c r="WXD332" s="224"/>
      <c r="WXE332" s="389"/>
      <c r="WXF332" s="389"/>
      <c r="WXG332" s="333"/>
      <c r="WXH332" s="334"/>
      <c r="WXI332" s="389"/>
      <c r="WXJ332" s="224"/>
      <c r="WXK332" s="224"/>
      <c r="WXL332" s="335"/>
      <c r="WXM332" s="335"/>
      <c r="WXN332" s="224"/>
      <c r="WXO332" s="389"/>
      <c r="WXP332" s="389"/>
      <c r="WXQ332" s="333"/>
      <c r="WXR332" s="334"/>
      <c r="WXS332" s="389"/>
      <c r="WXT332" s="224"/>
      <c r="WXU332" s="224"/>
      <c r="WXV332" s="335"/>
      <c r="WXW332" s="335"/>
      <c r="WXX332" s="224"/>
      <c r="WXY332" s="389"/>
      <c r="WXZ332" s="389"/>
      <c r="WYA332" s="333"/>
      <c r="WYB332" s="334"/>
      <c r="WYC332" s="389"/>
      <c r="WYD332" s="224"/>
      <c r="WYE332" s="224"/>
      <c r="WYF332" s="335"/>
      <c r="WYG332" s="335"/>
      <c r="WYH332" s="224"/>
      <c r="WYI332" s="389"/>
      <c r="WYJ332" s="389"/>
      <c r="WYK332" s="333"/>
      <c r="WYL332" s="334"/>
      <c r="WYM332" s="389"/>
      <c r="WYN332" s="224"/>
      <c r="WYO332" s="224"/>
      <c r="WYP332" s="335"/>
      <c r="WYQ332" s="335"/>
      <c r="WYR332" s="224"/>
      <c r="WYS332" s="389"/>
      <c r="WYT332" s="389"/>
      <c r="WYU332" s="333"/>
      <c r="WYV332" s="334"/>
      <c r="WYW332" s="389"/>
      <c r="WYX332" s="224"/>
      <c r="WYY332" s="224"/>
      <c r="WYZ332" s="335"/>
      <c r="WZA332" s="335"/>
      <c r="WZB332" s="224"/>
      <c r="WZC332" s="389"/>
      <c r="WZD332" s="389"/>
      <c r="WZE332" s="333"/>
      <c r="WZF332" s="334"/>
      <c r="WZG332" s="389"/>
      <c r="WZH332" s="224"/>
      <c r="WZI332" s="224"/>
      <c r="WZJ332" s="335"/>
      <c r="WZK332" s="335"/>
      <c r="WZL332" s="224"/>
      <c r="WZM332" s="389"/>
      <c r="WZN332" s="389"/>
      <c r="WZO332" s="333"/>
      <c r="WZP332" s="334"/>
      <c r="WZQ332" s="389"/>
      <c r="WZR332" s="224"/>
      <c r="WZS332" s="224"/>
      <c r="WZT332" s="335"/>
      <c r="WZU332" s="335"/>
      <c r="WZV332" s="224"/>
      <c r="WZW332" s="389"/>
      <c r="WZX332" s="389"/>
      <c r="WZY332" s="333"/>
      <c r="WZZ332" s="334"/>
      <c r="XAA332" s="389"/>
      <c r="XAB332" s="224"/>
      <c r="XAC332" s="224"/>
      <c r="XAD332" s="335"/>
      <c r="XAE332" s="335"/>
      <c r="XAF332" s="224"/>
      <c r="XAG332" s="389"/>
      <c r="XAH332" s="389"/>
      <c r="XAI332" s="333"/>
      <c r="XAJ332" s="334"/>
      <c r="XAK332" s="389"/>
      <c r="XAL332" s="224"/>
      <c r="XAM332" s="224"/>
      <c r="XAN332" s="335"/>
      <c r="XAO332" s="335"/>
      <c r="XAP332" s="224"/>
      <c r="XAQ332" s="389"/>
      <c r="XAR332" s="389"/>
      <c r="XAS332" s="333"/>
      <c r="XAT332" s="334"/>
      <c r="XAU332" s="389"/>
      <c r="XAV332" s="224"/>
      <c r="XAW332" s="224"/>
      <c r="XAX332" s="335"/>
      <c r="XAY332" s="335"/>
      <c r="XAZ332" s="224"/>
      <c r="XBA332" s="389"/>
      <c r="XBB332" s="389"/>
      <c r="XBC332" s="333"/>
      <c r="XBD332" s="334"/>
      <c r="XBE332" s="389"/>
      <c r="XBF332" s="224"/>
      <c r="XBG332" s="224"/>
      <c r="XBH332" s="335"/>
      <c r="XBI332" s="335"/>
      <c r="XBJ332" s="224"/>
      <c r="XBK332" s="389"/>
      <c r="XBL332" s="389"/>
      <c r="XBM332" s="333"/>
      <c r="XBN332" s="334"/>
      <c r="XBO332" s="389"/>
      <c r="XBP332" s="224"/>
      <c r="XBQ332" s="224"/>
      <c r="XBR332" s="335"/>
      <c r="XBS332" s="335"/>
      <c r="XBT332" s="224"/>
      <c r="XBU332" s="389"/>
      <c r="XBV332" s="389"/>
      <c r="XBW332" s="333"/>
      <c r="XBX332" s="334"/>
      <c r="XBY332" s="389"/>
      <c r="XBZ332" s="224"/>
      <c r="XCA332" s="224"/>
      <c r="XCB332" s="335"/>
      <c r="XCC332" s="335"/>
      <c r="XCD332" s="224"/>
      <c r="XCE332" s="389"/>
      <c r="XCF332" s="389"/>
      <c r="XCG332" s="333"/>
      <c r="XCH332" s="334"/>
      <c r="XCI332" s="389"/>
      <c r="XCJ332" s="224"/>
      <c r="XCK332" s="224"/>
      <c r="XCL332" s="335"/>
      <c r="XCM332" s="335"/>
      <c r="XCN332" s="224"/>
      <c r="XCO332" s="389"/>
      <c r="XCP332" s="389"/>
      <c r="XCQ332" s="333"/>
      <c r="XCR332" s="334"/>
      <c r="XCS332" s="389"/>
      <c r="XCT332" s="224"/>
      <c r="XCU332" s="224"/>
      <c r="XCV332" s="335"/>
      <c r="XCW332" s="335"/>
      <c r="XCX332" s="224"/>
      <c r="XCY332" s="389"/>
      <c r="XCZ332" s="389"/>
      <c r="XDA332" s="333"/>
      <c r="XDB332" s="334"/>
      <c r="XDC332" s="389"/>
      <c r="XDD332" s="224"/>
      <c r="XDE332" s="224"/>
      <c r="XDF332" s="335"/>
      <c r="XDG332" s="335"/>
      <c r="XDH332" s="224"/>
      <c r="XDI332" s="389"/>
      <c r="XDJ332" s="389"/>
      <c r="XDK332" s="333"/>
      <c r="XDL332" s="334"/>
      <c r="XDM332" s="389"/>
      <c r="XDN332" s="224"/>
      <c r="XDO332" s="224"/>
      <c r="XDP332" s="335"/>
      <c r="XDQ332" s="335"/>
      <c r="XDR332" s="224"/>
      <c r="XDS332" s="389"/>
      <c r="XDT332" s="389"/>
      <c r="XDU332" s="333"/>
      <c r="XDV332" s="334"/>
      <c r="XDW332" s="389"/>
      <c r="XDX332" s="224"/>
      <c r="XDY332" s="224"/>
      <c r="XDZ332" s="335"/>
      <c r="XEA332" s="335"/>
      <c r="XEB332" s="224"/>
      <c r="XEC332" s="389"/>
      <c r="XED332" s="389"/>
      <c r="XEE332" s="333"/>
      <c r="XEF332" s="334"/>
      <c r="XEG332" s="389"/>
      <c r="XEH332" s="224"/>
      <c r="XEI332" s="224"/>
      <c r="XEJ332" s="335"/>
      <c r="XEK332" s="335"/>
      <c r="XEL332" s="224"/>
      <c r="XEM332" s="389"/>
      <c r="XEN332" s="389"/>
      <c r="XEO332" s="333"/>
      <c r="XEP332" s="334"/>
    </row>
    <row r="333" spans="1:16370" s="322" customFormat="1" ht="18.75" customHeight="1">
      <c r="A333" s="75"/>
      <c r="B333" s="75"/>
      <c r="C333" s="93" t="s">
        <v>83</v>
      </c>
      <c r="D333" s="103" t="s">
        <v>289</v>
      </c>
      <c r="E333" s="75"/>
      <c r="F333" s="328"/>
      <c r="G333" s="328"/>
      <c r="H333" s="315"/>
      <c r="I333" s="77"/>
      <c r="J333" s="328"/>
    </row>
    <row r="334" spans="1:16370" s="322" customFormat="1" ht="16.5" customHeight="1">
      <c r="A334" s="313" t="s">
        <v>763</v>
      </c>
      <c r="B334" s="313" t="s">
        <v>485</v>
      </c>
      <c r="C334" s="313" t="s">
        <v>2192</v>
      </c>
      <c r="D334" s="314" t="s">
        <v>764</v>
      </c>
      <c r="E334" s="313" t="s">
        <v>492</v>
      </c>
      <c r="F334" s="560">
        <v>2174.1999999999998</v>
      </c>
      <c r="G334" s="316">
        <f t="shared" ref="G334:G336" si="90">$J$4</f>
        <v>0.24940000000000001</v>
      </c>
      <c r="H334" s="315"/>
      <c r="I334" s="536">
        <f t="shared" si="85"/>
        <v>0</v>
      </c>
      <c r="J334" s="315">
        <f t="shared" ref="J334:J336" si="91">F334*I334</f>
        <v>0</v>
      </c>
    </row>
    <row r="335" spans="1:16370" s="322" customFormat="1" ht="16.5" customHeight="1">
      <c r="A335" s="313">
        <v>73690</v>
      </c>
      <c r="B335" s="313" t="s">
        <v>16</v>
      </c>
      <c r="C335" s="313" t="s">
        <v>2193</v>
      </c>
      <c r="D335" s="354" t="s">
        <v>765</v>
      </c>
      <c r="E335" s="313" t="s">
        <v>492</v>
      </c>
      <c r="F335" s="560">
        <v>65.400000000000006</v>
      </c>
      <c r="G335" s="316">
        <f t="shared" si="90"/>
        <v>0.24940000000000001</v>
      </c>
      <c r="H335" s="315"/>
      <c r="I335" s="536">
        <f t="shared" si="85"/>
        <v>0</v>
      </c>
      <c r="J335" s="315">
        <f t="shared" si="91"/>
        <v>0</v>
      </c>
    </row>
    <row r="336" spans="1:16370" s="377" customFormat="1" ht="16.5" customHeight="1">
      <c r="A336" s="538" t="s">
        <v>763</v>
      </c>
      <c r="B336" s="313" t="s">
        <v>485</v>
      </c>
      <c r="C336" s="313" t="s">
        <v>2194</v>
      </c>
      <c r="D336" s="314" t="s">
        <v>767</v>
      </c>
      <c r="E336" s="313" t="s">
        <v>492</v>
      </c>
      <c r="F336" s="560">
        <v>162</v>
      </c>
      <c r="G336" s="316">
        <f t="shared" si="90"/>
        <v>0.24940000000000001</v>
      </c>
      <c r="H336" s="315"/>
      <c r="I336" s="536">
        <f t="shared" si="85"/>
        <v>0</v>
      </c>
      <c r="J336" s="315">
        <f t="shared" si="91"/>
        <v>0</v>
      </c>
      <c r="K336" s="372"/>
      <c r="L336" s="224"/>
      <c r="M336" s="224"/>
      <c r="N336" s="335"/>
      <c r="O336" s="335"/>
      <c r="P336" s="224"/>
      <c r="Q336" s="372"/>
      <c r="R336" s="372"/>
      <c r="S336" s="333"/>
      <c r="T336" s="334"/>
      <c r="U336" s="372"/>
      <c r="V336" s="224"/>
      <c r="W336" s="224"/>
      <c r="X336" s="335"/>
      <c r="Y336" s="335"/>
      <c r="Z336" s="224"/>
      <c r="AA336" s="372"/>
      <c r="AB336" s="372"/>
      <c r="AC336" s="333"/>
      <c r="AD336" s="334"/>
      <c r="AE336" s="372"/>
      <c r="AF336" s="224"/>
      <c r="AG336" s="224"/>
      <c r="AH336" s="335"/>
      <c r="AI336" s="335"/>
      <c r="AJ336" s="224"/>
      <c r="AK336" s="372"/>
      <c r="AL336" s="372"/>
      <c r="AM336" s="333"/>
      <c r="AN336" s="334"/>
      <c r="AO336" s="372"/>
      <c r="AP336" s="224"/>
      <c r="AQ336" s="224"/>
      <c r="AR336" s="335"/>
      <c r="AS336" s="335"/>
      <c r="AT336" s="224"/>
      <c r="AU336" s="372"/>
      <c r="AV336" s="372"/>
      <c r="AW336" s="333"/>
      <c r="AX336" s="334"/>
      <c r="AY336" s="372"/>
      <c r="AZ336" s="224"/>
      <c r="BA336" s="224"/>
      <c r="BB336" s="335"/>
      <c r="BC336" s="335"/>
      <c r="BD336" s="224"/>
      <c r="BE336" s="372"/>
      <c r="BF336" s="372"/>
      <c r="BG336" s="333"/>
      <c r="BH336" s="334"/>
      <c r="BI336" s="372"/>
      <c r="BJ336" s="224"/>
      <c r="BK336" s="224"/>
      <c r="BL336" s="335"/>
      <c r="BM336" s="335"/>
      <c r="BN336" s="224"/>
      <c r="BO336" s="372"/>
      <c r="BP336" s="372"/>
      <c r="BQ336" s="333"/>
      <c r="BR336" s="334"/>
      <c r="BS336" s="372"/>
      <c r="BT336" s="224"/>
      <c r="BU336" s="224"/>
      <c r="BV336" s="335"/>
      <c r="BW336" s="335"/>
      <c r="BX336" s="224"/>
      <c r="BY336" s="372"/>
      <c r="BZ336" s="372"/>
      <c r="CA336" s="333"/>
      <c r="CB336" s="334"/>
      <c r="CC336" s="372"/>
      <c r="CD336" s="224"/>
      <c r="CE336" s="224"/>
      <c r="CF336" s="335"/>
      <c r="CG336" s="335"/>
      <c r="CH336" s="224"/>
      <c r="CI336" s="372"/>
      <c r="CJ336" s="372"/>
      <c r="CK336" s="333"/>
      <c r="CL336" s="334"/>
      <c r="CM336" s="372"/>
      <c r="CN336" s="224"/>
      <c r="CO336" s="224"/>
      <c r="CP336" s="335"/>
      <c r="CQ336" s="335"/>
      <c r="CR336" s="224"/>
      <c r="CS336" s="372"/>
      <c r="CT336" s="372"/>
      <c r="CU336" s="333"/>
      <c r="CV336" s="334"/>
      <c r="CW336" s="372"/>
      <c r="CX336" s="224"/>
      <c r="CY336" s="224"/>
      <c r="CZ336" s="335"/>
      <c r="DA336" s="335"/>
      <c r="DB336" s="224"/>
      <c r="DC336" s="372"/>
      <c r="DD336" s="372"/>
      <c r="DE336" s="333"/>
      <c r="DF336" s="334"/>
      <c r="DG336" s="372"/>
      <c r="DH336" s="224"/>
      <c r="DI336" s="224"/>
      <c r="DJ336" s="335"/>
      <c r="DK336" s="335"/>
      <c r="DL336" s="224"/>
      <c r="DM336" s="372"/>
      <c r="DN336" s="372"/>
      <c r="DO336" s="333"/>
      <c r="DP336" s="334"/>
      <c r="DQ336" s="372"/>
      <c r="DR336" s="224"/>
      <c r="DS336" s="224"/>
      <c r="DT336" s="335"/>
      <c r="DU336" s="335"/>
      <c r="DV336" s="224"/>
      <c r="DW336" s="372"/>
      <c r="DX336" s="372"/>
      <c r="DY336" s="333"/>
      <c r="DZ336" s="334"/>
      <c r="EA336" s="372"/>
      <c r="EB336" s="224"/>
      <c r="EC336" s="224"/>
      <c r="ED336" s="335"/>
      <c r="EE336" s="335"/>
      <c r="EF336" s="224"/>
      <c r="EG336" s="372"/>
      <c r="EH336" s="372"/>
      <c r="EI336" s="333"/>
      <c r="EJ336" s="334"/>
      <c r="EK336" s="372"/>
      <c r="EL336" s="224"/>
      <c r="EM336" s="224"/>
      <c r="EN336" s="335"/>
      <c r="EO336" s="335"/>
      <c r="EP336" s="224"/>
      <c r="EQ336" s="372"/>
      <c r="ER336" s="372"/>
      <c r="ES336" s="333"/>
      <c r="ET336" s="334"/>
      <c r="EU336" s="372"/>
      <c r="EV336" s="224"/>
      <c r="EW336" s="224"/>
      <c r="EX336" s="335"/>
      <c r="EY336" s="335"/>
      <c r="EZ336" s="224"/>
      <c r="FA336" s="372"/>
      <c r="FB336" s="372"/>
      <c r="FC336" s="333"/>
      <c r="FD336" s="334"/>
      <c r="FE336" s="372"/>
      <c r="FF336" s="224"/>
      <c r="FG336" s="224"/>
      <c r="FH336" s="335"/>
      <c r="FI336" s="335"/>
      <c r="FJ336" s="224"/>
      <c r="FK336" s="372"/>
      <c r="FL336" s="372"/>
      <c r="FM336" s="333"/>
      <c r="FN336" s="334"/>
      <c r="FO336" s="372"/>
      <c r="FP336" s="224"/>
      <c r="FQ336" s="224"/>
      <c r="FR336" s="335"/>
      <c r="FS336" s="335"/>
      <c r="FT336" s="224"/>
      <c r="FU336" s="372"/>
      <c r="FV336" s="372"/>
      <c r="FW336" s="333"/>
      <c r="FX336" s="334"/>
      <c r="FY336" s="372"/>
      <c r="FZ336" s="224"/>
      <c r="GA336" s="224"/>
      <c r="GB336" s="335"/>
      <c r="GC336" s="335"/>
      <c r="GD336" s="224"/>
      <c r="GE336" s="372"/>
      <c r="GF336" s="372"/>
      <c r="GG336" s="333"/>
      <c r="GH336" s="334"/>
      <c r="GI336" s="372"/>
      <c r="GJ336" s="224"/>
      <c r="GK336" s="224"/>
      <c r="GL336" s="335"/>
      <c r="GM336" s="335"/>
      <c r="GN336" s="224"/>
      <c r="GO336" s="372"/>
      <c r="GP336" s="372"/>
      <c r="GQ336" s="333"/>
      <c r="GR336" s="334"/>
      <c r="GS336" s="372"/>
      <c r="GT336" s="224"/>
      <c r="GU336" s="224"/>
      <c r="GV336" s="335"/>
      <c r="GW336" s="335"/>
      <c r="GX336" s="224"/>
      <c r="GY336" s="372"/>
      <c r="GZ336" s="372"/>
      <c r="HA336" s="333"/>
      <c r="HB336" s="334"/>
      <c r="HC336" s="372"/>
      <c r="HD336" s="224"/>
      <c r="HE336" s="224"/>
      <c r="HF336" s="335"/>
      <c r="HG336" s="335"/>
      <c r="HH336" s="224"/>
      <c r="HI336" s="372"/>
      <c r="HJ336" s="372"/>
      <c r="HK336" s="333"/>
      <c r="HL336" s="334"/>
      <c r="HM336" s="372"/>
      <c r="HN336" s="224"/>
      <c r="HO336" s="224"/>
      <c r="HP336" s="335"/>
      <c r="HQ336" s="335"/>
      <c r="HR336" s="224"/>
      <c r="HS336" s="372"/>
      <c r="HT336" s="372"/>
      <c r="HU336" s="333"/>
      <c r="HV336" s="334"/>
      <c r="HW336" s="372"/>
      <c r="HX336" s="224"/>
      <c r="HY336" s="224"/>
      <c r="HZ336" s="335"/>
      <c r="IA336" s="335"/>
      <c r="IB336" s="224"/>
      <c r="IC336" s="372"/>
      <c r="ID336" s="372"/>
      <c r="IE336" s="333"/>
      <c r="IF336" s="334"/>
      <c r="IG336" s="372"/>
      <c r="IH336" s="224"/>
      <c r="II336" s="224"/>
      <c r="IJ336" s="335"/>
      <c r="IK336" s="335"/>
      <c r="IL336" s="224"/>
      <c r="IM336" s="372"/>
      <c r="IN336" s="372"/>
      <c r="IO336" s="333"/>
      <c r="IP336" s="334"/>
      <c r="IQ336" s="372"/>
      <c r="IR336" s="224"/>
      <c r="IS336" s="224"/>
      <c r="IT336" s="335"/>
      <c r="IU336" s="335"/>
      <c r="IV336" s="224"/>
      <c r="IW336" s="372"/>
      <c r="IX336" s="372"/>
      <c r="IY336" s="333"/>
      <c r="IZ336" s="334"/>
      <c r="JA336" s="372"/>
      <c r="JB336" s="224"/>
      <c r="JC336" s="224"/>
      <c r="JD336" s="335"/>
      <c r="JE336" s="335"/>
      <c r="JF336" s="224"/>
      <c r="JG336" s="372"/>
      <c r="JH336" s="372"/>
      <c r="JI336" s="333"/>
      <c r="JJ336" s="334"/>
      <c r="JK336" s="372"/>
      <c r="JL336" s="224"/>
      <c r="JM336" s="224"/>
      <c r="JN336" s="335"/>
      <c r="JO336" s="335"/>
      <c r="JP336" s="224"/>
      <c r="JQ336" s="372"/>
      <c r="JR336" s="372"/>
      <c r="JS336" s="333"/>
      <c r="JT336" s="334"/>
      <c r="JU336" s="372"/>
      <c r="JV336" s="224"/>
      <c r="JW336" s="224"/>
      <c r="JX336" s="335"/>
      <c r="JY336" s="335"/>
      <c r="JZ336" s="224"/>
      <c r="KA336" s="372"/>
      <c r="KB336" s="372"/>
      <c r="KC336" s="333"/>
      <c r="KD336" s="334"/>
      <c r="KE336" s="372"/>
      <c r="KF336" s="224"/>
      <c r="KG336" s="224"/>
      <c r="KH336" s="335"/>
      <c r="KI336" s="335"/>
      <c r="KJ336" s="224"/>
      <c r="KK336" s="372"/>
      <c r="KL336" s="372"/>
      <c r="KM336" s="333"/>
      <c r="KN336" s="334"/>
      <c r="KO336" s="372"/>
      <c r="KP336" s="224"/>
      <c r="KQ336" s="224"/>
      <c r="KR336" s="335"/>
      <c r="KS336" s="335"/>
      <c r="KT336" s="224"/>
      <c r="KU336" s="372"/>
      <c r="KV336" s="372"/>
      <c r="KW336" s="333"/>
      <c r="KX336" s="334"/>
      <c r="KY336" s="372"/>
      <c r="KZ336" s="224"/>
      <c r="LA336" s="224"/>
      <c r="LB336" s="335"/>
      <c r="LC336" s="335"/>
      <c r="LD336" s="224"/>
      <c r="LE336" s="372"/>
      <c r="LF336" s="372"/>
      <c r="LG336" s="333"/>
      <c r="LH336" s="334"/>
      <c r="LI336" s="372"/>
      <c r="LJ336" s="224"/>
      <c r="LK336" s="224"/>
      <c r="LL336" s="335"/>
      <c r="LM336" s="335"/>
      <c r="LN336" s="224"/>
      <c r="LO336" s="372"/>
      <c r="LP336" s="372"/>
      <c r="LQ336" s="333"/>
      <c r="LR336" s="334"/>
      <c r="LS336" s="372"/>
      <c r="LT336" s="224"/>
      <c r="LU336" s="224"/>
      <c r="LV336" s="335"/>
      <c r="LW336" s="335"/>
      <c r="LX336" s="224"/>
      <c r="LY336" s="372"/>
      <c r="LZ336" s="372"/>
      <c r="MA336" s="333"/>
      <c r="MB336" s="334"/>
      <c r="MC336" s="372"/>
      <c r="MD336" s="224"/>
      <c r="ME336" s="224"/>
      <c r="MF336" s="335"/>
      <c r="MG336" s="335"/>
      <c r="MH336" s="224"/>
      <c r="MI336" s="372"/>
      <c r="MJ336" s="372"/>
      <c r="MK336" s="333"/>
      <c r="ML336" s="334"/>
      <c r="MM336" s="372"/>
      <c r="MN336" s="224"/>
      <c r="MO336" s="224"/>
      <c r="MP336" s="335"/>
      <c r="MQ336" s="335"/>
      <c r="MR336" s="224"/>
      <c r="MS336" s="372"/>
      <c r="MT336" s="372"/>
      <c r="MU336" s="333"/>
      <c r="MV336" s="334"/>
      <c r="MW336" s="372"/>
      <c r="MX336" s="224"/>
      <c r="MY336" s="224"/>
      <c r="MZ336" s="335"/>
      <c r="NA336" s="335"/>
      <c r="NB336" s="224"/>
      <c r="NC336" s="372"/>
      <c r="ND336" s="372"/>
      <c r="NE336" s="333"/>
      <c r="NF336" s="334"/>
      <c r="NG336" s="372"/>
      <c r="NH336" s="224"/>
      <c r="NI336" s="224"/>
      <c r="NJ336" s="335"/>
      <c r="NK336" s="335"/>
      <c r="NL336" s="224"/>
      <c r="NM336" s="372"/>
      <c r="NN336" s="372"/>
      <c r="NO336" s="333"/>
      <c r="NP336" s="334"/>
      <c r="NQ336" s="372"/>
      <c r="NR336" s="224"/>
      <c r="NS336" s="224"/>
      <c r="NT336" s="335"/>
      <c r="NU336" s="335"/>
      <c r="NV336" s="224"/>
      <c r="NW336" s="372"/>
      <c r="NX336" s="372"/>
      <c r="NY336" s="333"/>
      <c r="NZ336" s="334"/>
      <c r="OA336" s="372"/>
      <c r="OB336" s="224"/>
      <c r="OC336" s="224"/>
      <c r="OD336" s="335"/>
      <c r="OE336" s="335"/>
      <c r="OF336" s="224"/>
      <c r="OG336" s="372"/>
      <c r="OH336" s="372"/>
      <c r="OI336" s="333"/>
      <c r="OJ336" s="334"/>
      <c r="OK336" s="372"/>
      <c r="OL336" s="224"/>
      <c r="OM336" s="224"/>
      <c r="ON336" s="335"/>
      <c r="OO336" s="335"/>
      <c r="OP336" s="224"/>
      <c r="OQ336" s="372"/>
      <c r="OR336" s="372"/>
      <c r="OS336" s="333"/>
      <c r="OT336" s="334"/>
      <c r="OU336" s="372"/>
      <c r="OV336" s="224"/>
      <c r="OW336" s="224"/>
      <c r="OX336" s="335"/>
      <c r="OY336" s="335"/>
      <c r="OZ336" s="224"/>
      <c r="PA336" s="372"/>
      <c r="PB336" s="372"/>
      <c r="PC336" s="333"/>
      <c r="PD336" s="334"/>
      <c r="PE336" s="372"/>
      <c r="PF336" s="224"/>
      <c r="PG336" s="224"/>
      <c r="PH336" s="335"/>
      <c r="PI336" s="335"/>
      <c r="PJ336" s="224"/>
      <c r="PK336" s="372"/>
      <c r="PL336" s="372"/>
      <c r="PM336" s="333"/>
      <c r="PN336" s="334"/>
      <c r="PO336" s="372"/>
      <c r="PP336" s="224"/>
      <c r="PQ336" s="224"/>
      <c r="PR336" s="335"/>
      <c r="PS336" s="335"/>
      <c r="PT336" s="224"/>
      <c r="PU336" s="372"/>
      <c r="PV336" s="372"/>
      <c r="PW336" s="333"/>
      <c r="PX336" s="334"/>
      <c r="PY336" s="372"/>
      <c r="PZ336" s="224"/>
      <c r="QA336" s="224"/>
      <c r="QB336" s="335"/>
      <c r="QC336" s="335"/>
      <c r="QD336" s="224"/>
      <c r="QE336" s="372"/>
      <c r="QF336" s="372"/>
      <c r="QG336" s="333"/>
      <c r="QH336" s="334"/>
      <c r="QI336" s="372"/>
      <c r="QJ336" s="224"/>
      <c r="QK336" s="224"/>
      <c r="QL336" s="335"/>
      <c r="QM336" s="335"/>
      <c r="QN336" s="224"/>
      <c r="QO336" s="372"/>
      <c r="QP336" s="372"/>
      <c r="QQ336" s="333"/>
      <c r="QR336" s="334"/>
      <c r="QS336" s="372"/>
      <c r="QT336" s="224"/>
      <c r="QU336" s="224"/>
      <c r="QV336" s="335"/>
      <c r="QW336" s="335"/>
      <c r="QX336" s="224"/>
      <c r="QY336" s="372"/>
      <c r="QZ336" s="372"/>
      <c r="RA336" s="333"/>
      <c r="RB336" s="334"/>
      <c r="RC336" s="372"/>
      <c r="RD336" s="224"/>
      <c r="RE336" s="224"/>
      <c r="RF336" s="335"/>
      <c r="RG336" s="335"/>
      <c r="RH336" s="224"/>
      <c r="RI336" s="372"/>
      <c r="RJ336" s="372"/>
      <c r="RK336" s="333"/>
      <c r="RL336" s="334"/>
      <c r="RM336" s="372"/>
      <c r="RN336" s="224"/>
      <c r="RO336" s="224"/>
      <c r="RP336" s="335"/>
      <c r="RQ336" s="335"/>
      <c r="RR336" s="224"/>
      <c r="RS336" s="372"/>
      <c r="RT336" s="372"/>
      <c r="RU336" s="333"/>
      <c r="RV336" s="334"/>
      <c r="RW336" s="372"/>
      <c r="RX336" s="224"/>
      <c r="RY336" s="224"/>
      <c r="RZ336" s="335"/>
      <c r="SA336" s="335"/>
      <c r="SB336" s="224"/>
      <c r="SC336" s="372"/>
      <c r="SD336" s="372"/>
      <c r="SE336" s="333"/>
      <c r="SF336" s="334"/>
      <c r="SG336" s="372"/>
      <c r="SH336" s="224"/>
      <c r="SI336" s="224"/>
      <c r="SJ336" s="335"/>
      <c r="SK336" s="335"/>
      <c r="SL336" s="224"/>
      <c r="SM336" s="372"/>
      <c r="SN336" s="372"/>
      <c r="SO336" s="333"/>
      <c r="SP336" s="334"/>
      <c r="SQ336" s="372"/>
      <c r="SR336" s="224"/>
      <c r="SS336" s="224"/>
      <c r="ST336" s="335"/>
      <c r="SU336" s="335"/>
      <c r="SV336" s="224"/>
      <c r="SW336" s="372"/>
      <c r="SX336" s="372"/>
      <c r="SY336" s="333"/>
      <c r="SZ336" s="334"/>
      <c r="TA336" s="372"/>
      <c r="TB336" s="224"/>
      <c r="TC336" s="224"/>
      <c r="TD336" s="335"/>
      <c r="TE336" s="335"/>
      <c r="TF336" s="224"/>
      <c r="TG336" s="372"/>
      <c r="TH336" s="372"/>
      <c r="TI336" s="333"/>
      <c r="TJ336" s="334"/>
      <c r="TK336" s="372"/>
      <c r="TL336" s="224"/>
      <c r="TM336" s="224"/>
      <c r="TN336" s="335"/>
      <c r="TO336" s="335"/>
      <c r="TP336" s="224"/>
      <c r="TQ336" s="372"/>
      <c r="TR336" s="372"/>
      <c r="TS336" s="333"/>
      <c r="TT336" s="334"/>
      <c r="TU336" s="372"/>
      <c r="TV336" s="224"/>
      <c r="TW336" s="224"/>
      <c r="TX336" s="335"/>
      <c r="TY336" s="335"/>
      <c r="TZ336" s="224"/>
      <c r="UA336" s="372"/>
      <c r="UB336" s="372"/>
      <c r="UC336" s="333"/>
      <c r="UD336" s="334"/>
      <c r="UE336" s="372"/>
      <c r="UF336" s="224"/>
      <c r="UG336" s="224"/>
      <c r="UH336" s="335"/>
      <c r="UI336" s="335"/>
      <c r="UJ336" s="224"/>
      <c r="UK336" s="372"/>
      <c r="UL336" s="372"/>
      <c r="UM336" s="333"/>
      <c r="UN336" s="334"/>
      <c r="UO336" s="372"/>
      <c r="UP336" s="224"/>
      <c r="UQ336" s="224"/>
      <c r="UR336" s="335"/>
      <c r="US336" s="335"/>
      <c r="UT336" s="224"/>
      <c r="UU336" s="372"/>
      <c r="UV336" s="372"/>
      <c r="UW336" s="333"/>
      <c r="UX336" s="334"/>
      <c r="UY336" s="372"/>
      <c r="UZ336" s="224"/>
      <c r="VA336" s="224"/>
      <c r="VB336" s="335"/>
      <c r="VC336" s="335"/>
      <c r="VD336" s="224"/>
      <c r="VE336" s="372"/>
      <c r="VF336" s="372"/>
      <c r="VG336" s="333"/>
      <c r="VH336" s="334"/>
      <c r="VI336" s="372"/>
      <c r="VJ336" s="224"/>
      <c r="VK336" s="224"/>
      <c r="VL336" s="335"/>
      <c r="VM336" s="335"/>
      <c r="VN336" s="224"/>
      <c r="VO336" s="372"/>
      <c r="VP336" s="372"/>
      <c r="VQ336" s="333"/>
      <c r="VR336" s="334"/>
      <c r="VS336" s="372"/>
      <c r="VT336" s="224"/>
      <c r="VU336" s="224"/>
      <c r="VV336" s="335"/>
      <c r="VW336" s="335"/>
      <c r="VX336" s="224"/>
      <c r="VY336" s="372"/>
      <c r="VZ336" s="372"/>
      <c r="WA336" s="333"/>
      <c r="WB336" s="334"/>
      <c r="WC336" s="372"/>
      <c r="WD336" s="224"/>
      <c r="WE336" s="224"/>
      <c r="WF336" s="335"/>
      <c r="WG336" s="335"/>
      <c r="WH336" s="224"/>
      <c r="WI336" s="372"/>
      <c r="WJ336" s="372"/>
      <c r="WK336" s="333"/>
      <c r="WL336" s="334"/>
      <c r="WM336" s="372"/>
      <c r="WN336" s="224"/>
      <c r="WO336" s="224"/>
      <c r="WP336" s="335"/>
      <c r="WQ336" s="335"/>
      <c r="WR336" s="224"/>
      <c r="WS336" s="372"/>
      <c r="WT336" s="372"/>
      <c r="WU336" s="333"/>
      <c r="WV336" s="334"/>
      <c r="WW336" s="372"/>
      <c r="WX336" s="224"/>
      <c r="WY336" s="224"/>
      <c r="WZ336" s="335"/>
      <c r="XA336" s="335"/>
      <c r="XB336" s="224"/>
      <c r="XC336" s="372"/>
      <c r="XD336" s="372"/>
      <c r="XE336" s="333"/>
      <c r="XF336" s="334"/>
      <c r="XG336" s="372"/>
      <c r="XH336" s="224"/>
      <c r="XI336" s="224"/>
      <c r="XJ336" s="335"/>
      <c r="XK336" s="335"/>
      <c r="XL336" s="224"/>
      <c r="XM336" s="372"/>
      <c r="XN336" s="372"/>
      <c r="XO336" s="333"/>
      <c r="XP336" s="334"/>
      <c r="XQ336" s="372"/>
      <c r="XR336" s="224"/>
      <c r="XS336" s="224"/>
      <c r="XT336" s="335"/>
      <c r="XU336" s="335"/>
      <c r="XV336" s="224"/>
      <c r="XW336" s="372"/>
      <c r="XX336" s="372"/>
      <c r="XY336" s="333"/>
      <c r="XZ336" s="334"/>
      <c r="YA336" s="372"/>
      <c r="YB336" s="224"/>
      <c r="YC336" s="224"/>
      <c r="YD336" s="335"/>
      <c r="YE336" s="335"/>
      <c r="YF336" s="224"/>
      <c r="YG336" s="372"/>
      <c r="YH336" s="372"/>
      <c r="YI336" s="333"/>
      <c r="YJ336" s="334"/>
      <c r="YK336" s="372"/>
      <c r="YL336" s="224"/>
      <c r="YM336" s="224"/>
      <c r="YN336" s="335"/>
      <c r="YO336" s="335"/>
      <c r="YP336" s="224"/>
      <c r="YQ336" s="372"/>
      <c r="YR336" s="372"/>
      <c r="YS336" s="333"/>
      <c r="YT336" s="334"/>
      <c r="YU336" s="372"/>
      <c r="YV336" s="224"/>
      <c r="YW336" s="224"/>
      <c r="YX336" s="335"/>
      <c r="YY336" s="335"/>
      <c r="YZ336" s="224"/>
      <c r="ZA336" s="372"/>
      <c r="ZB336" s="372"/>
      <c r="ZC336" s="333"/>
      <c r="ZD336" s="334"/>
      <c r="ZE336" s="372"/>
      <c r="ZF336" s="224"/>
      <c r="ZG336" s="224"/>
      <c r="ZH336" s="335"/>
      <c r="ZI336" s="335"/>
      <c r="ZJ336" s="224"/>
      <c r="ZK336" s="372"/>
      <c r="ZL336" s="372"/>
      <c r="ZM336" s="333"/>
      <c r="ZN336" s="334"/>
      <c r="ZO336" s="372"/>
      <c r="ZP336" s="224"/>
      <c r="ZQ336" s="224"/>
      <c r="ZR336" s="335"/>
      <c r="ZS336" s="335"/>
      <c r="ZT336" s="224"/>
      <c r="ZU336" s="372"/>
      <c r="ZV336" s="372"/>
      <c r="ZW336" s="333"/>
      <c r="ZX336" s="334"/>
      <c r="ZY336" s="372"/>
      <c r="ZZ336" s="224"/>
      <c r="AAA336" s="224"/>
      <c r="AAB336" s="335"/>
      <c r="AAC336" s="335"/>
      <c r="AAD336" s="224"/>
      <c r="AAE336" s="372"/>
      <c r="AAF336" s="372"/>
      <c r="AAG336" s="333"/>
      <c r="AAH336" s="334"/>
      <c r="AAI336" s="372"/>
      <c r="AAJ336" s="224"/>
      <c r="AAK336" s="224"/>
      <c r="AAL336" s="335"/>
      <c r="AAM336" s="335"/>
      <c r="AAN336" s="224"/>
      <c r="AAO336" s="372"/>
      <c r="AAP336" s="372"/>
      <c r="AAQ336" s="333"/>
      <c r="AAR336" s="334"/>
      <c r="AAS336" s="372"/>
      <c r="AAT336" s="224"/>
      <c r="AAU336" s="224"/>
      <c r="AAV336" s="335"/>
      <c r="AAW336" s="335"/>
      <c r="AAX336" s="224"/>
      <c r="AAY336" s="372"/>
      <c r="AAZ336" s="372"/>
      <c r="ABA336" s="333"/>
      <c r="ABB336" s="334"/>
      <c r="ABC336" s="372"/>
      <c r="ABD336" s="224"/>
      <c r="ABE336" s="224"/>
      <c r="ABF336" s="335"/>
      <c r="ABG336" s="335"/>
      <c r="ABH336" s="224"/>
      <c r="ABI336" s="372"/>
      <c r="ABJ336" s="372"/>
      <c r="ABK336" s="333"/>
      <c r="ABL336" s="334"/>
      <c r="ABM336" s="372"/>
      <c r="ABN336" s="224"/>
      <c r="ABO336" s="224"/>
      <c r="ABP336" s="335"/>
      <c r="ABQ336" s="335"/>
      <c r="ABR336" s="224"/>
      <c r="ABS336" s="372"/>
      <c r="ABT336" s="372"/>
      <c r="ABU336" s="333"/>
      <c r="ABV336" s="334"/>
      <c r="ABW336" s="372"/>
      <c r="ABX336" s="224"/>
      <c r="ABY336" s="224"/>
      <c r="ABZ336" s="335"/>
      <c r="ACA336" s="335"/>
      <c r="ACB336" s="224"/>
      <c r="ACC336" s="372"/>
      <c r="ACD336" s="372"/>
      <c r="ACE336" s="333"/>
      <c r="ACF336" s="334"/>
      <c r="ACG336" s="372"/>
      <c r="ACH336" s="224"/>
      <c r="ACI336" s="224"/>
      <c r="ACJ336" s="335"/>
      <c r="ACK336" s="335"/>
      <c r="ACL336" s="224"/>
      <c r="ACM336" s="372"/>
      <c r="ACN336" s="372"/>
      <c r="ACO336" s="333"/>
      <c r="ACP336" s="334"/>
      <c r="ACQ336" s="372"/>
      <c r="ACR336" s="224"/>
      <c r="ACS336" s="224"/>
      <c r="ACT336" s="335"/>
      <c r="ACU336" s="335"/>
      <c r="ACV336" s="224"/>
      <c r="ACW336" s="372"/>
      <c r="ACX336" s="372"/>
      <c r="ACY336" s="333"/>
      <c r="ACZ336" s="334"/>
      <c r="ADA336" s="372"/>
      <c r="ADB336" s="224"/>
      <c r="ADC336" s="224"/>
      <c r="ADD336" s="335"/>
      <c r="ADE336" s="335"/>
      <c r="ADF336" s="224"/>
      <c r="ADG336" s="372"/>
      <c r="ADH336" s="372"/>
      <c r="ADI336" s="333"/>
      <c r="ADJ336" s="334"/>
      <c r="ADK336" s="372"/>
      <c r="ADL336" s="224"/>
      <c r="ADM336" s="224"/>
      <c r="ADN336" s="335"/>
      <c r="ADO336" s="335"/>
      <c r="ADP336" s="224"/>
      <c r="ADQ336" s="372"/>
      <c r="ADR336" s="372"/>
      <c r="ADS336" s="333"/>
      <c r="ADT336" s="334"/>
      <c r="ADU336" s="372"/>
      <c r="ADV336" s="224"/>
      <c r="ADW336" s="224"/>
      <c r="ADX336" s="335"/>
      <c r="ADY336" s="335"/>
      <c r="ADZ336" s="224"/>
      <c r="AEA336" s="372"/>
      <c r="AEB336" s="372"/>
      <c r="AEC336" s="333"/>
      <c r="AED336" s="334"/>
      <c r="AEE336" s="372"/>
      <c r="AEF336" s="224"/>
      <c r="AEG336" s="224"/>
      <c r="AEH336" s="335"/>
      <c r="AEI336" s="335"/>
      <c r="AEJ336" s="224"/>
      <c r="AEK336" s="372"/>
      <c r="AEL336" s="372"/>
      <c r="AEM336" s="333"/>
      <c r="AEN336" s="334"/>
      <c r="AEO336" s="372"/>
      <c r="AEP336" s="224"/>
      <c r="AEQ336" s="224"/>
      <c r="AER336" s="335"/>
      <c r="AES336" s="335"/>
      <c r="AET336" s="224"/>
      <c r="AEU336" s="372"/>
      <c r="AEV336" s="372"/>
      <c r="AEW336" s="333"/>
      <c r="AEX336" s="334"/>
      <c r="AEY336" s="372"/>
      <c r="AEZ336" s="224"/>
      <c r="AFA336" s="224"/>
      <c r="AFB336" s="335"/>
      <c r="AFC336" s="335"/>
      <c r="AFD336" s="224"/>
      <c r="AFE336" s="372"/>
      <c r="AFF336" s="372"/>
      <c r="AFG336" s="333"/>
      <c r="AFH336" s="334"/>
      <c r="AFI336" s="372"/>
      <c r="AFJ336" s="224"/>
      <c r="AFK336" s="224"/>
      <c r="AFL336" s="335"/>
      <c r="AFM336" s="335"/>
      <c r="AFN336" s="224"/>
      <c r="AFO336" s="372"/>
      <c r="AFP336" s="372"/>
      <c r="AFQ336" s="333"/>
      <c r="AFR336" s="334"/>
      <c r="AFS336" s="372"/>
      <c r="AFT336" s="224"/>
      <c r="AFU336" s="224"/>
      <c r="AFV336" s="335"/>
      <c r="AFW336" s="335"/>
      <c r="AFX336" s="224"/>
      <c r="AFY336" s="372"/>
      <c r="AFZ336" s="372"/>
      <c r="AGA336" s="333"/>
      <c r="AGB336" s="334"/>
      <c r="AGC336" s="372"/>
      <c r="AGD336" s="224"/>
      <c r="AGE336" s="224"/>
      <c r="AGF336" s="335"/>
      <c r="AGG336" s="335"/>
      <c r="AGH336" s="224"/>
      <c r="AGI336" s="372"/>
      <c r="AGJ336" s="372"/>
      <c r="AGK336" s="333"/>
      <c r="AGL336" s="334"/>
      <c r="AGM336" s="372"/>
      <c r="AGN336" s="224"/>
      <c r="AGO336" s="224"/>
      <c r="AGP336" s="335"/>
      <c r="AGQ336" s="335"/>
      <c r="AGR336" s="224"/>
      <c r="AGS336" s="372"/>
      <c r="AGT336" s="372"/>
      <c r="AGU336" s="333"/>
      <c r="AGV336" s="334"/>
      <c r="AGW336" s="372"/>
      <c r="AGX336" s="224"/>
      <c r="AGY336" s="224"/>
      <c r="AGZ336" s="335"/>
      <c r="AHA336" s="335"/>
      <c r="AHB336" s="224"/>
      <c r="AHC336" s="372"/>
      <c r="AHD336" s="372"/>
      <c r="AHE336" s="333"/>
      <c r="AHF336" s="334"/>
      <c r="AHG336" s="372"/>
      <c r="AHH336" s="224"/>
      <c r="AHI336" s="224"/>
      <c r="AHJ336" s="335"/>
      <c r="AHK336" s="335"/>
      <c r="AHL336" s="224"/>
      <c r="AHM336" s="372"/>
      <c r="AHN336" s="372"/>
      <c r="AHO336" s="333"/>
      <c r="AHP336" s="334"/>
      <c r="AHQ336" s="372"/>
      <c r="AHR336" s="224"/>
      <c r="AHS336" s="224"/>
      <c r="AHT336" s="335"/>
      <c r="AHU336" s="335"/>
      <c r="AHV336" s="224"/>
      <c r="AHW336" s="372"/>
      <c r="AHX336" s="372"/>
      <c r="AHY336" s="333"/>
      <c r="AHZ336" s="334"/>
      <c r="AIA336" s="372"/>
      <c r="AIB336" s="224"/>
      <c r="AIC336" s="224"/>
      <c r="AID336" s="335"/>
      <c r="AIE336" s="335"/>
      <c r="AIF336" s="224"/>
      <c r="AIG336" s="372"/>
      <c r="AIH336" s="372"/>
      <c r="AII336" s="333"/>
      <c r="AIJ336" s="334"/>
      <c r="AIK336" s="372"/>
      <c r="AIL336" s="224"/>
      <c r="AIM336" s="224"/>
      <c r="AIN336" s="335"/>
      <c r="AIO336" s="335"/>
      <c r="AIP336" s="224"/>
      <c r="AIQ336" s="372"/>
      <c r="AIR336" s="372"/>
      <c r="AIS336" s="333"/>
      <c r="AIT336" s="334"/>
      <c r="AIU336" s="372"/>
      <c r="AIV336" s="224"/>
      <c r="AIW336" s="224"/>
      <c r="AIX336" s="335"/>
      <c r="AIY336" s="335"/>
      <c r="AIZ336" s="224"/>
      <c r="AJA336" s="372"/>
      <c r="AJB336" s="372"/>
      <c r="AJC336" s="333"/>
      <c r="AJD336" s="334"/>
      <c r="AJE336" s="372"/>
      <c r="AJF336" s="224"/>
      <c r="AJG336" s="224"/>
      <c r="AJH336" s="335"/>
      <c r="AJI336" s="335"/>
      <c r="AJJ336" s="224"/>
      <c r="AJK336" s="372"/>
      <c r="AJL336" s="372"/>
      <c r="AJM336" s="333"/>
      <c r="AJN336" s="334"/>
      <c r="AJO336" s="372"/>
      <c r="AJP336" s="224"/>
      <c r="AJQ336" s="224"/>
      <c r="AJR336" s="335"/>
      <c r="AJS336" s="335"/>
      <c r="AJT336" s="224"/>
      <c r="AJU336" s="372"/>
      <c r="AJV336" s="372"/>
      <c r="AJW336" s="333"/>
      <c r="AJX336" s="334"/>
      <c r="AJY336" s="372"/>
      <c r="AJZ336" s="224"/>
      <c r="AKA336" s="224"/>
      <c r="AKB336" s="335"/>
      <c r="AKC336" s="335"/>
      <c r="AKD336" s="224"/>
      <c r="AKE336" s="372"/>
      <c r="AKF336" s="372"/>
      <c r="AKG336" s="333"/>
      <c r="AKH336" s="334"/>
      <c r="AKI336" s="372"/>
      <c r="AKJ336" s="224"/>
      <c r="AKK336" s="224"/>
      <c r="AKL336" s="335"/>
      <c r="AKM336" s="335"/>
      <c r="AKN336" s="224"/>
      <c r="AKO336" s="372"/>
      <c r="AKP336" s="372"/>
      <c r="AKQ336" s="333"/>
      <c r="AKR336" s="334"/>
      <c r="AKS336" s="372"/>
      <c r="AKT336" s="224"/>
      <c r="AKU336" s="224"/>
      <c r="AKV336" s="335"/>
      <c r="AKW336" s="335"/>
      <c r="AKX336" s="224"/>
      <c r="AKY336" s="372"/>
      <c r="AKZ336" s="372"/>
      <c r="ALA336" s="333"/>
      <c r="ALB336" s="334"/>
      <c r="ALC336" s="372"/>
      <c r="ALD336" s="224"/>
      <c r="ALE336" s="224"/>
      <c r="ALF336" s="335"/>
      <c r="ALG336" s="335"/>
      <c r="ALH336" s="224"/>
      <c r="ALI336" s="372"/>
      <c r="ALJ336" s="372"/>
      <c r="ALK336" s="333"/>
      <c r="ALL336" s="334"/>
      <c r="ALM336" s="372"/>
      <c r="ALN336" s="224"/>
      <c r="ALO336" s="224"/>
      <c r="ALP336" s="335"/>
      <c r="ALQ336" s="335"/>
      <c r="ALR336" s="224"/>
      <c r="ALS336" s="372"/>
      <c r="ALT336" s="372"/>
      <c r="ALU336" s="333"/>
      <c r="ALV336" s="334"/>
      <c r="ALW336" s="372"/>
      <c r="ALX336" s="224"/>
      <c r="ALY336" s="224"/>
      <c r="ALZ336" s="335"/>
      <c r="AMA336" s="335"/>
      <c r="AMB336" s="224"/>
      <c r="AMC336" s="372"/>
      <c r="AMD336" s="372"/>
      <c r="AME336" s="333"/>
      <c r="AMF336" s="334"/>
      <c r="AMG336" s="372"/>
      <c r="AMH336" s="224"/>
      <c r="AMI336" s="224"/>
      <c r="AMJ336" s="335"/>
      <c r="AMK336" s="335"/>
      <c r="AML336" s="224"/>
      <c r="AMM336" s="372"/>
      <c r="AMN336" s="372"/>
      <c r="AMO336" s="333"/>
      <c r="AMP336" s="334"/>
      <c r="AMQ336" s="372"/>
      <c r="AMR336" s="224"/>
      <c r="AMS336" s="224"/>
      <c r="AMT336" s="335"/>
      <c r="AMU336" s="335"/>
      <c r="AMV336" s="224"/>
      <c r="AMW336" s="372"/>
      <c r="AMX336" s="372"/>
      <c r="AMY336" s="333"/>
      <c r="AMZ336" s="334"/>
      <c r="ANA336" s="372"/>
      <c r="ANB336" s="224"/>
      <c r="ANC336" s="224"/>
      <c r="AND336" s="335"/>
      <c r="ANE336" s="335"/>
      <c r="ANF336" s="224"/>
      <c r="ANG336" s="372"/>
      <c r="ANH336" s="372"/>
      <c r="ANI336" s="333"/>
      <c r="ANJ336" s="334"/>
      <c r="ANK336" s="372"/>
      <c r="ANL336" s="224"/>
      <c r="ANM336" s="224"/>
      <c r="ANN336" s="335"/>
      <c r="ANO336" s="335"/>
      <c r="ANP336" s="224"/>
      <c r="ANQ336" s="372"/>
      <c r="ANR336" s="372"/>
      <c r="ANS336" s="333"/>
      <c r="ANT336" s="334"/>
      <c r="ANU336" s="372"/>
      <c r="ANV336" s="224"/>
      <c r="ANW336" s="224"/>
      <c r="ANX336" s="335"/>
      <c r="ANY336" s="335"/>
      <c r="ANZ336" s="224"/>
      <c r="AOA336" s="372"/>
      <c r="AOB336" s="372"/>
      <c r="AOC336" s="333"/>
      <c r="AOD336" s="334"/>
      <c r="AOE336" s="372"/>
      <c r="AOF336" s="224"/>
      <c r="AOG336" s="224"/>
      <c r="AOH336" s="335"/>
      <c r="AOI336" s="335"/>
      <c r="AOJ336" s="224"/>
      <c r="AOK336" s="372"/>
      <c r="AOL336" s="372"/>
      <c r="AOM336" s="333"/>
      <c r="AON336" s="334"/>
      <c r="AOO336" s="372"/>
      <c r="AOP336" s="224"/>
      <c r="AOQ336" s="224"/>
      <c r="AOR336" s="335"/>
      <c r="AOS336" s="335"/>
      <c r="AOT336" s="224"/>
      <c r="AOU336" s="372"/>
      <c r="AOV336" s="372"/>
      <c r="AOW336" s="333"/>
      <c r="AOX336" s="334"/>
      <c r="AOY336" s="372"/>
      <c r="AOZ336" s="224"/>
      <c r="APA336" s="224"/>
      <c r="APB336" s="335"/>
      <c r="APC336" s="335"/>
      <c r="APD336" s="224"/>
      <c r="APE336" s="372"/>
      <c r="APF336" s="372"/>
      <c r="APG336" s="333"/>
      <c r="APH336" s="334"/>
      <c r="API336" s="372"/>
      <c r="APJ336" s="224"/>
      <c r="APK336" s="224"/>
      <c r="APL336" s="335"/>
      <c r="APM336" s="335"/>
      <c r="APN336" s="224"/>
      <c r="APO336" s="372"/>
      <c r="APP336" s="372"/>
      <c r="APQ336" s="333"/>
      <c r="APR336" s="334"/>
      <c r="APS336" s="372"/>
      <c r="APT336" s="224"/>
      <c r="APU336" s="224"/>
      <c r="APV336" s="335"/>
      <c r="APW336" s="335"/>
      <c r="APX336" s="224"/>
      <c r="APY336" s="372"/>
      <c r="APZ336" s="372"/>
      <c r="AQA336" s="333"/>
      <c r="AQB336" s="334"/>
      <c r="AQC336" s="372"/>
      <c r="AQD336" s="224"/>
      <c r="AQE336" s="224"/>
      <c r="AQF336" s="335"/>
      <c r="AQG336" s="335"/>
      <c r="AQH336" s="224"/>
      <c r="AQI336" s="372"/>
      <c r="AQJ336" s="372"/>
      <c r="AQK336" s="333"/>
      <c r="AQL336" s="334"/>
      <c r="AQM336" s="372"/>
      <c r="AQN336" s="224"/>
      <c r="AQO336" s="224"/>
      <c r="AQP336" s="335"/>
      <c r="AQQ336" s="335"/>
      <c r="AQR336" s="224"/>
      <c r="AQS336" s="372"/>
      <c r="AQT336" s="372"/>
      <c r="AQU336" s="333"/>
      <c r="AQV336" s="334"/>
      <c r="AQW336" s="372"/>
      <c r="AQX336" s="224"/>
      <c r="AQY336" s="224"/>
      <c r="AQZ336" s="335"/>
      <c r="ARA336" s="335"/>
      <c r="ARB336" s="224"/>
      <c r="ARC336" s="372"/>
      <c r="ARD336" s="372"/>
      <c r="ARE336" s="333"/>
      <c r="ARF336" s="334"/>
      <c r="ARG336" s="372"/>
      <c r="ARH336" s="224"/>
      <c r="ARI336" s="224"/>
      <c r="ARJ336" s="335"/>
      <c r="ARK336" s="335"/>
      <c r="ARL336" s="224"/>
      <c r="ARM336" s="372"/>
      <c r="ARN336" s="372"/>
      <c r="ARO336" s="333"/>
      <c r="ARP336" s="334"/>
      <c r="ARQ336" s="372"/>
      <c r="ARR336" s="224"/>
      <c r="ARS336" s="224"/>
      <c r="ART336" s="335"/>
      <c r="ARU336" s="335"/>
      <c r="ARV336" s="224"/>
      <c r="ARW336" s="372"/>
      <c r="ARX336" s="372"/>
      <c r="ARY336" s="333"/>
      <c r="ARZ336" s="334"/>
      <c r="ASA336" s="372"/>
      <c r="ASB336" s="224"/>
      <c r="ASC336" s="224"/>
      <c r="ASD336" s="335"/>
      <c r="ASE336" s="335"/>
      <c r="ASF336" s="224"/>
      <c r="ASG336" s="372"/>
      <c r="ASH336" s="372"/>
      <c r="ASI336" s="333"/>
      <c r="ASJ336" s="334"/>
      <c r="ASK336" s="372"/>
      <c r="ASL336" s="224"/>
      <c r="ASM336" s="224"/>
      <c r="ASN336" s="335"/>
      <c r="ASO336" s="335"/>
      <c r="ASP336" s="224"/>
      <c r="ASQ336" s="372"/>
      <c r="ASR336" s="372"/>
      <c r="ASS336" s="333"/>
      <c r="AST336" s="334"/>
      <c r="ASU336" s="372"/>
      <c r="ASV336" s="224"/>
      <c r="ASW336" s="224"/>
      <c r="ASX336" s="335"/>
      <c r="ASY336" s="335"/>
      <c r="ASZ336" s="224"/>
      <c r="ATA336" s="372"/>
      <c r="ATB336" s="372"/>
      <c r="ATC336" s="333"/>
      <c r="ATD336" s="334"/>
      <c r="ATE336" s="372"/>
      <c r="ATF336" s="224"/>
      <c r="ATG336" s="224"/>
      <c r="ATH336" s="335"/>
      <c r="ATI336" s="335"/>
      <c r="ATJ336" s="224"/>
      <c r="ATK336" s="372"/>
      <c r="ATL336" s="372"/>
      <c r="ATM336" s="333"/>
      <c r="ATN336" s="334"/>
      <c r="ATO336" s="372"/>
      <c r="ATP336" s="224"/>
      <c r="ATQ336" s="224"/>
      <c r="ATR336" s="335"/>
      <c r="ATS336" s="335"/>
      <c r="ATT336" s="224"/>
      <c r="ATU336" s="372"/>
      <c r="ATV336" s="372"/>
      <c r="ATW336" s="333"/>
      <c r="ATX336" s="334"/>
      <c r="ATY336" s="372"/>
      <c r="ATZ336" s="224"/>
      <c r="AUA336" s="224"/>
      <c r="AUB336" s="335"/>
      <c r="AUC336" s="335"/>
      <c r="AUD336" s="224"/>
      <c r="AUE336" s="372"/>
      <c r="AUF336" s="372"/>
      <c r="AUG336" s="333"/>
      <c r="AUH336" s="334"/>
      <c r="AUI336" s="372"/>
      <c r="AUJ336" s="224"/>
      <c r="AUK336" s="224"/>
      <c r="AUL336" s="335"/>
      <c r="AUM336" s="335"/>
      <c r="AUN336" s="224"/>
      <c r="AUO336" s="372"/>
      <c r="AUP336" s="372"/>
      <c r="AUQ336" s="333"/>
      <c r="AUR336" s="334"/>
      <c r="AUS336" s="372"/>
      <c r="AUT336" s="224"/>
      <c r="AUU336" s="224"/>
      <c r="AUV336" s="335"/>
      <c r="AUW336" s="335"/>
      <c r="AUX336" s="224"/>
      <c r="AUY336" s="372"/>
      <c r="AUZ336" s="372"/>
      <c r="AVA336" s="333"/>
      <c r="AVB336" s="334"/>
      <c r="AVC336" s="372"/>
      <c r="AVD336" s="224"/>
      <c r="AVE336" s="224"/>
      <c r="AVF336" s="335"/>
      <c r="AVG336" s="335"/>
      <c r="AVH336" s="224"/>
      <c r="AVI336" s="372"/>
      <c r="AVJ336" s="372"/>
      <c r="AVK336" s="333"/>
      <c r="AVL336" s="334"/>
      <c r="AVM336" s="372"/>
      <c r="AVN336" s="224"/>
      <c r="AVO336" s="224"/>
      <c r="AVP336" s="335"/>
      <c r="AVQ336" s="335"/>
      <c r="AVR336" s="224"/>
      <c r="AVS336" s="372"/>
      <c r="AVT336" s="372"/>
      <c r="AVU336" s="333"/>
      <c r="AVV336" s="334"/>
      <c r="AVW336" s="372"/>
      <c r="AVX336" s="224"/>
      <c r="AVY336" s="224"/>
      <c r="AVZ336" s="335"/>
      <c r="AWA336" s="335"/>
      <c r="AWB336" s="224"/>
      <c r="AWC336" s="372"/>
      <c r="AWD336" s="372"/>
      <c r="AWE336" s="333"/>
      <c r="AWF336" s="334"/>
      <c r="AWG336" s="372"/>
      <c r="AWH336" s="224"/>
      <c r="AWI336" s="224"/>
      <c r="AWJ336" s="335"/>
      <c r="AWK336" s="335"/>
      <c r="AWL336" s="224"/>
      <c r="AWM336" s="372"/>
      <c r="AWN336" s="372"/>
      <c r="AWO336" s="333"/>
      <c r="AWP336" s="334"/>
      <c r="AWQ336" s="372"/>
      <c r="AWR336" s="224"/>
      <c r="AWS336" s="224"/>
      <c r="AWT336" s="335"/>
      <c r="AWU336" s="335"/>
      <c r="AWV336" s="224"/>
      <c r="AWW336" s="372"/>
      <c r="AWX336" s="372"/>
      <c r="AWY336" s="333"/>
      <c r="AWZ336" s="334"/>
      <c r="AXA336" s="372"/>
      <c r="AXB336" s="224"/>
      <c r="AXC336" s="224"/>
      <c r="AXD336" s="335"/>
      <c r="AXE336" s="335"/>
      <c r="AXF336" s="224"/>
      <c r="AXG336" s="372"/>
      <c r="AXH336" s="372"/>
      <c r="AXI336" s="333"/>
      <c r="AXJ336" s="334"/>
      <c r="AXK336" s="372"/>
      <c r="AXL336" s="224"/>
      <c r="AXM336" s="224"/>
      <c r="AXN336" s="335"/>
      <c r="AXO336" s="335"/>
      <c r="AXP336" s="224"/>
      <c r="AXQ336" s="372"/>
      <c r="AXR336" s="372"/>
      <c r="AXS336" s="333"/>
      <c r="AXT336" s="334"/>
      <c r="AXU336" s="372"/>
      <c r="AXV336" s="224"/>
      <c r="AXW336" s="224"/>
      <c r="AXX336" s="335"/>
      <c r="AXY336" s="335"/>
      <c r="AXZ336" s="224"/>
      <c r="AYA336" s="372"/>
      <c r="AYB336" s="372"/>
      <c r="AYC336" s="333"/>
      <c r="AYD336" s="334"/>
      <c r="AYE336" s="372"/>
      <c r="AYF336" s="224"/>
      <c r="AYG336" s="224"/>
      <c r="AYH336" s="335"/>
      <c r="AYI336" s="335"/>
      <c r="AYJ336" s="224"/>
      <c r="AYK336" s="372"/>
      <c r="AYL336" s="372"/>
      <c r="AYM336" s="333"/>
      <c r="AYN336" s="334"/>
      <c r="AYO336" s="372"/>
      <c r="AYP336" s="224"/>
      <c r="AYQ336" s="224"/>
      <c r="AYR336" s="335"/>
      <c r="AYS336" s="335"/>
      <c r="AYT336" s="224"/>
      <c r="AYU336" s="372"/>
      <c r="AYV336" s="372"/>
      <c r="AYW336" s="333"/>
      <c r="AYX336" s="334"/>
      <c r="AYY336" s="372"/>
      <c r="AYZ336" s="224"/>
      <c r="AZA336" s="224"/>
      <c r="AZB336" s="335"/>
      <c r="AZC336" s="335"/>
      <c r="AZD336" s="224"/>
      <c r="AZE336" s="372"/>
      <c r="AZF336" s="372"/>
      <c r="AZG336" s="333"/>
      <c r="AZH336" s="334"/>
      <c r="AZI336" s="372"/>
      <c r="AZJ336" s="224"/>
      <c r="AZK336" s="224"/>
      <c r="AZL336" s="335"/>
      <c r="AZM336" s="335"/>
      <c r="AZN336" s="224"/>
      <c r="AZO336" s="372"/>
      <c r="AZP336" s="372"/>
      <c r="AZQ336" s="333"/>
      <c r="AZR336" s="334"/>
      <c r="AZS336" s="372"/>
      <c r="AZT336" s="224"/>
      <c r="AZU336" s="224"/>
      <c r="AZV336" s="335"/>
      <c r="AZW336" s="335"/>
      <c r="AZX336" s="224"/>
      <c r="AZY336" s="372"/>
      <c r="AZZ336" s="372"/>
      <c r="BAA336" s="333"/>
      <c r="BAB336" s="334"/>
      <c r="BAC336" s="372"/>
      <c r="BAD336" s="224"/>
      <c r="BAE336" s="224"/>
      <c r="BAF336" s="335"/>
      <c r="BAG336" s="335"/>
      <c r="BAH336" s="224"/>
      <c r="BAI336" s="372"/>
      <c r="BAJ336" s="372"/>
      <c r="BAK336" s="333"/>
      <c r="BAL336" s="334"/>
      <c r="BAM336" s="372"/>
      <c r="BAN336" s="224"/>
      <c r="BAO336" s="224"/>
      <c r="BAP336" s="335"/>
      <c r="BAQ336" s="335"/>
      <c r="BAR336" s="224"/>
      <c r="BAS336" s="372"/>
      <c r="BAT336" s="372"/>
      <c r="BAU336" s="333"/>
      <c r="BAV336" s="334"/>
      <c r="BAW336" s="372"/>
      <c r="BAX336" s="224"/>
      <c r="BAY336" s="224"/>
      <c r="BAZ336" s="335"/>
      <c r="BBA336" s="335"/>
      <c r="BBB336" s="224"/>
      <c r="BBC336" s="372"/>
      <c r="BBD336" s="372"/>
      <c r="BBE336" s="333"/>
      <c r="BBF336" s="334"/>
      <c r="BBG336" s="372"/>
      <c r="BBH336" s="224"/>
      <c r="BBI336" s="224"/>
      <c r="BBJ336" s="335"/>
      <c r="BBK336" s="335"/>
      <c r="BBL336" s="224"/>
      <c r="BBM336" s="372"/>
      <c r="BBN336" s="372"/>
      <c r="BBO336" s="333"/>
      <c r="BBP336" s="334"/>
      <c r="BBQ336" s="372"/>
      <c r="BBR336" s="224"/>
      <c r="BBS336" s="224"/>
      <c r="BBT336" s="335"/>
      <c r="BBU336" s="335"/>
      <c r="BBV336" s="224"/>
      <c r="BBW336" s="372"/>
      <c r="BBX336" s="372"/>
      <c r="BBY336" s="333"/>
      <c r="BBZ336" s="334"/>
      <c r="BCA336" s="372"/>
      <c r="BCB336" s="224"/>
      <c r="BCC336" s="224"/>
      <c r="BCD336" s="335"/>
      <c r="BCE336" s="335"/>
      <c r="BCF336" s="224"/>
      <c r="BCG336" s="372"/>
      <c r="BCH336" s="372"/>
      <c r="BCI336" s="333"/>
      <c r="BCJ336" s="334"/>
      <c r="BCK336" s="372"/>
      <c r="BCL336" s="224"/>
      <c r="BCM336" s="224"/>
      <c r="BCN336" s="335"/>
      <c r="BCO336" s="335"/>
      <c r="BCP336" s="224"/>
      <c r="BCQ336" s="372"/>
      <c r="BCR336" s="372"/>
      <c r="BCS336" s="333"/>
      <c r="BCT336" s="334"/>
      <c r="BCU336" s="372"/>
      <c r="BCV336" s="224"/>
      <c r="BCW336" s="224"/>
      <c r="BCX336" s="335"/>
      <c r="BCY336" s="335"/>
      <c r="BCZ336" s="224"/>
      <c r="BDA336" s="372"/>
      <c r="BDB336" s="372"/>
      <c r="BDC336" s="333"/>
      <c r="BDD336" s="334"/>
      <c r="BDE336" s="372"/>
      <c r="BDF336" s="224"/>
      <c r="BDG336" s="224"/>
      <c r="BDH336" s="335"/>
      <c r="BDI336" s="335"/>
      <c r="BDJ336" s="224"/>
      <c r="BDK336" s="372"/>
      <c r="BDL336" s="372"/>
      <c r="BDM336" s="333"/>
      <c r="BDN336" s="334"/>
      <c r="BDO336" s="372"/>
      <c r="BDP336" s="224"/>
      <c r="BDQ336" s="224"/>
      <c r="BDR336" s="335"/>
      <c r="BDS336" s="335"/>
      <c r="BDT336" s="224"/>
      <c r="BDU336" s="372"/>
      <c r="BDV336" s="372"/>
      <c r="BDW336" s="333"/>
      <c r="BDX336" s="334"/>
      <c r="BDY336" s="372"/>
      <c r="BDZ336" s="224"/>
      <c r="BEA336" s="224"/>
      <c r="BEB336" s="335"/>
      <c r="BEC336" s="335"/>
      <c r="BED336" s="224"/>
      <c r="BEE336" s="372"/>
      <c r="BEF336" s="372"/>
      <c r="BEG336" s="333"/>
      <c r="BEH336" s="334"/>
      <c r="BEI336" s="372"/>
      <c r="BEJ336" s="224"/>
      <c r="BEK336" s="224"/>
      <c r="BEL336" s="335"/>
      <c r="BEM336" s="335"/>
      <c r="BEN336" s="224"/>
      <c r="BEO336" s="372"/>
      <c r="BEP336" s="372"/>
      <c r="BEQ336" s="333"/>
      <c r="BER336" s="334"/>
      <c r="BES336" s="372"/>
      <c r="BET336" s="224"/>
      <c r="BEU336" s="224"/>
      <c r="BEV336" s="335"/>
      <c r="BEW336" s="335"/>
      <c r="BEX336" s="224"/>
      <c r="BEY336" s="372"/>
      <c r="BEZ336" s="372"/>
      <c r="BFA336" s="333"/>
      <c r="BFB336" s="334"/>
      <c r="BFC336" s="372"/>
      <c r="BFD336" s="224"/>
      <c r="BFE336" s="224"/>
      <c r="BFF336" s="335"/>
      <c r="BFG336" s="335"/>
      <c r="BFH336" s="224"/>
      <c r="BFI336" s="372"/>
      <c r="BFJ336" s="372"/>
      <c r="BFK336" s="333"/>
      <c r="BFL336" s="334"/>
      <c r="BFM336" s="372"/>
      <c r="BFN336" s="224"/>
      <c r="BFO336" s="224"/>
      <c r="BFP336" s="335"/>
      <c r="BFQ336" s="335"/>
      <c r="BFR336" s="224"/>
      <c r="BFS336" s="372"/>
      <c r="BFT336" s="372"/>
      <c r="BFU336" s="333"/>
      <c r="BFV336" s="334"/>
      <c r="BFW336" s="372"/>
      <c r="BFX336" s="224"/>
      <c r="BFY336" s="224"/>
      <c r="BFZ336" s="335"/>
      <c r="BGA336" s="335"/>
      <c r="BGB336" s="224"/>
      <c r="BGC336" s="372"/>
      <c r="BGD336" s="372"/>
      <c r="BGE336" s="333"/>
      <c r="BGF336" s="334"/>
      <c r="BGG336" s="372"/>
      <c r="BGH336" s="224"/>
      <c r="BGI336" s="224"/>
      <c r="BGJ336" s="335"/>
      <c r="BGK336" s="335"/>
      <c r="BGL336" s="224"/>
      <c r="BGM336" s="372"/>
      <c r="BGN336" s="372"/>
      <c r="BGO336" s="333"/>
      <c r="BGP336" s="334"/>
      <c r="BGQ336" s="372"/>
      <c r="BGR336" s="224"/>
      <c r="BGS336" s="224"/>
      <c r="BGT336" s="335"/>
      <c r="BGU336" s="335"/>
      <c r="BGV336" s="224"/>
      <c r="BGW336" s="372"/>
      <c r="BGX336" s="372"/>
      <c r="BGY336" s="333"/>
      <c r="BGZ336" s="334"/>
      <c r="BHA336" s="372"/>
      <c r="BHB336" s="224"/>
      <c r="BHC336" s="224"/>
      <c r="BHD336" s="335"/>
      <c r="BHE336" s="335"/>
      <c r="BHF336" s="224"/>
      <c r="BHG336" s="372"/>
      <c r="BHH336" s="372"/>
      <c r="BHI336" s="333"/>
      <c r="BHJ336" s="334"/>
      <c r="BHK336" s="372"/>
      <c r="BHL336" s="224"/>
      <c r="BHM336" s="224"/>
      <c r="BHN336" s="335"/>
      <c r="BHO336" s="335"/>
      <c r="BHP336" s="224"/>
      <c r="BHQ336" s="372"/>
      <c r="BHR336" s="372"/>
      <c r="BHS336" s="333"/>
      <c r="BHT336" s="334"/>
      <c r="BHU336" s="372"/>
      <c r="BHV336" s="224"/>
      <c r="BHW336" s="224"/>
      <c r="BHX336" s="335"/>
      <c r="BHY336" s="335"/>
      <c r="BHZ336" s="224"/>
      <c r="BIA336" s="372"/>
      <c r="BIB336" s="372"/>
      <c r="BIC336" s="333"/>
      <c r="BID336" s="334"/>
      <c r="BIE336" s="372"/>
      <c r="BIF336" s="224"/>
      <c r="BIG336" s="224"/>
      <c r="BIH336" s="335"/>
      <c r="BII336" s="335"/>
      <c r="BIJ336" s="224"/>
      <c r="BIK336" s="372"/>
      <c r="BIL336" s="372"/>
      <c r="BIM336" s="333"/>
      <c r="BIN336" s="334"/>
      <c r="BIO336" s="372"/>
      <c r="BIP336" s="224"/>
      <c r="BIQ336" s="224"/>
      <c r="BIR336" s="335"/>
      <c r="BIS336" s="335"/>
      <c r="BIT336" s="224"/>
      <c r="BIU336" s="372"/>
      <c r="BIV336" s="372"/>
      <c r="BIW336" s="333"/>
      <c r="BIX336" s="334"/>
      <c r="BIY336" s="372"/>
      <c r="BIZ336" s="224"/>
      <c r="BJA336" s="224"/>
      <c r="BJB336" s="335"/>
      <c r="BJC336" s="335"/>
      <c r="BJD336" s="224"/>
      <c r="BJE336" s="372"/>
      <c r="BJF336" s="372"/>
      <c r="BJG336" s="333"/>
      <c r="BJH336" s="334"/>
      <c r="BJI336" s="372"/>
      <c r="BJJ336" s="224"/>
      <c r="BJK336" s="224"/>
      <c r="BJL336" s="335"/>
      <c r="BJM336" s="335"/>
      <c r="BJN336" s="224"/>
      <c r="BJO336" s="372"/>
      <c r="BJP336" s="372"/>
      <c r="BJQ336" s="333"/>
      <c r="BJR336" s="334"/>
      <c r="BJS336" s="372"/>
      <c r="BJT336" s="224"/>
      <c r="BJU336" s="224"/>
      <c r="BJV336" s="335"/>
      <c r="BJW336" s="335"/>
      <c r="BJX336" s="224"/>
      <c r="BJY336" s="372"/>
      <c r="BJZ336" s="372"/>
      <c r="BKA336" s="333"/>
      <c r="BKB336" s="334"/>
      <c r="BKC336" s="372"/>
      <c r="BKD336" s="224"/>
      <c r="BKE336" s="224"/>
      <c r="BKF336" s="335"/>
      <c r="BKG336" s="335"/>
      <c r="BKH336" s="224"/>
      <c r="BKI336" s="372"/>
      <c r="BKJ336" s="372"/>
      <c r="BKK336" s="333"/>
      <c r="BKL336" s="334"/>
      <c r="BKM336" s="372"/>
      <c r="BKN336" s="224"/>
      <c r="BKO336" s="224"/>
      <c r="BKP336" s="335"/>
      <c r="BKQ336" s="335"/>
      <c r="BKR336" s="224"/>
      <c r="BKS336" s="372"/>
      <c r="BKT336" s="372"/>
      <c r="BKU336" s="333"/>
      <c r="BKV336" s="334"/>
      <c r="BKW336" s="372"/>
      <c r="BKX336" s="224"/>
      <c r="BKY336" s="224"/>
      <c r="BKZ336" s="335"/>
      <c r="BLA336" s="335"/>
      <c r="BLB336" s="224"/>
      <c r="BLC336" s="372"/>
      <c r="BLD336" s="372"/>
      <c r="BLE336" s="333"/>
      <c r="BLF336" s="334"/>
      <c r="BLG336" s="372"/>
      <c r="BLH336" s="224"/>
      <c r="BLI336" s="224"/>
      <c r="BLJ336" s="335"/>
      <c r="BLK336" s="335"/>
      <c r="BLL336" s="224"/>
      <c r="BLM336" s="372"/>
      <c r="BLN336" s="372"/>
      <c r="BLO336" s="333"/>
      <c r="BLP336" s="334"/>
      <c r="BLQ336" s="372"/>
      <c r="BLR336" s="224"/>
      <c r="BLS336" s="224"/>
      <c r="BLT336" s="335"/>
      <c r="BLU336" s="335"/>
      <c r="BLV336" s="224"/>
      <c r="BLW336" s="372"/>
      <c r="BLX336" s="372"/>
      <c r="BLY336" s="333"/>
      <c r="BLZ336" s="334"/>
      <c r="BMA336" s="372"/>
      <c r="BMB336" s="224"/>
      <c r="BMC336" s="224"/>
      <c r="BMD336" s="335"/>
      <c r="BME336" s="335"/>
      <c r="BMF336" s="224"/>
      <c r="BMG336" s="372"/>
      <c r="BMH336" s="372"/>
      <c r="BMI336" s="333"/>
      <c r="BMJ336" s="334"/>
      <c r="BMK336" s="372"/>
      <c r="BML336" s="224"/>
      <c r="BMM336" s="224"/>
      <c r="BMN336" s="335"/>
      <c r="BMO336" s="335"/>
      <c r="BMP336" s="224"/>
      <c r="BMQ336" s="372"/>
      <c r="BMR336" s="372"/>
      <c r="BMS336" s="333"/>
      <c r="BMT336" s="334"/>
      <c r="BMU336" s="372"/>
      <c r="BMV336" s="224"/>
      <c r="BMW336" s="224"/>
      <c r="BMX336" s="335"/>
      <c r="BMY336" s="335"/>
      <c r="BMZ336" s="224"/>
      <c r="BNA336" s="372"/>
      <c r="BNB336" s="372"/>
      <c r="BNC336" s="333"/>
      <c r="BND336" s="334"/>
      <c r="BNE336" s="372"/>
      <c r="BNF336" s="224"/>
      <c r="BNG336" s="224"/>
      <c r="BNH336" s="335"/>
      <c r="BNI336" s="335"/>
      <c r="BNJ336" s="224"/>
      <c r="BNK336" s="372"/>
      <c r="BNL336" s="372"/>
      <c r="BNM336" s="333"/>
      <c r="BNN336" s="334"/>
      <c r="BNO336" s="372"/>
      <c r="BNP336" s="224"/>
      <c r="BNQ336" s="224"/>
      <c r="BNR336" s="335"/>
      <c r="BNS336" s="335"/>
      <c r="BNT336" s="224"/>
      <c r="BNU336" s="372"/>
      <c r="BNV336" s="372"/>
      <c r="BNW336" s="333"/>
      <c r="BNX336" s="334"/>
      <c r="BNY336" s="372"/>
      <c r="BNZ336" s="224"/>
      <c r="BOA336" s="224"/>
      <c r="BOB336" s="335"/>
      <c r="BOC336" s="335"/>
      <c r="BOD336" s="224"/>
      <c r="BOE336" s="372"/>
      <c r="BOF336" s="372"/>
      <c r="BOG336" s="333"/>
      <c r="BOH336" s="334"/>
      <c r="BOI336" s="372"/>
      <c r="BOJ336" s="224"/>
      <c r="BOK336" s="224"/>
      <c r="BOL336" s="335"/>
      <c r="BOM336" s="335"/>
      <c r="BON336" s="224"/>
      <c r="BOO336" s="372"/>
      <c r="BOP336" s="372"/>
      <c r="BOQ336" s="333"/>
      <c r="BOR336" s="334"/>
      <c r="BOS336" s="372"/>
      <c r="BOT336" s="224"/>
      <c r="BOU336" s="224"/>
      <c r="BOV336" s="335"/>
      <c r="BOW336" s="335"/>
      <c r="BOX336" s="224"/>
      <c r="BOY336" s="372"/>
      <c r="BOZ336" s="372"/>
      <c r="BPA336" s="333"/>
      <c r="BPB336" s="334"/>
      <c r="BPC336" s="372"/>
      <c r="BPD336" s="224"/>
      <c r="BPE336" s="224"/>
      <c r="BPF336" s="335"/>
      <c r="BPG336" s="335"/>
      <c r="BPH336" s="224"/>
      <c r="BPI336" s="372"/>
      <c r="BPJ336" s="372"/>
      <c r="BPK336" s="333"/>
      <c r="BPL336" s="334"/>
      <c r="BPM336" s="372"/>
      <c r="BPN336" s="224"/>
      <c r="BPO336" s="224"/>
      <c r="BPP336" s="335"/>
      <c r="BPQ336" s="335"/>
      <c r="BPR336" s="224"/>
      <c r="BPS336" s="372"/>
      <c r="BPT336" s="372"/>
      <c r="BPU336" s="333"/>
      <c r="BPV336" s="334"/>
      <c r="BPW336" s="372"/>
      <c r="BPX336" s="224"/>
      <c r="BPY336" s="224"/>
      <c r="BPZ336" s="335"/>
      <c r="BQA336" s="335"/>
      <c r="BQB336" s="224"/>
      <c r="BQC336" s="372"/>
      <c r="BQD336" s="372"/>
      <c r="BQE336" s="333"/>
      <c r="BQF336" s="334"/>
      <c r="BQG336" s="372"/>
      <c r="BQH336" s="224"/>
      <c r="BQI336" s="224"/>
      <c r="BQJ336" s="335"/>
      <c r="BQK336" s="335"/>
      <c r="BQL336" s="224"/>
      <c r="BQM336" s="372"/>
      <c r="BQN336" s="372"/>
      <c r="BQO336" s="333"/>
      <c r="BQP336" s="334"/>
      <c r="BQQ336" s="372"/>
      <c r="BQR336" s="224"/>
      <c r="BQS336" s="224"/>
      <c r="BQT336" s="335"/>
      <c r="BQU336" s="335"/>
      <c r="BQV336" s="224"/>
      <c r="BQW336" s="372"/>
      <c r="BQX336" s="372"/>
      <c r="BQY336" s="333"/>
      <c r="BQZ336" s="334"/>
      <c r="BRA336" s="372"/>
      <c r="BRB336" s="224"/>
      <c r="BRC336" s="224"/>
      <c r="BRD336" s="335"/>
      <c r="BRE336" s="335"/>
      <c r="BRF336" s="224"/>
      <c r="BRG336" s="372"/>
      <c r="BRH336" s="372"/>
      <c r="BRI336" s="333"/>
      <c r="BRJ336" s="334"/>
      <c r="BRK336" s="372"/>
      <c r="BRL336" s="224"/>
      <c r="BRM336" s="224"/>
      <c r="BRN336" s="335"/>
      <c r="BRO336" s="335"/>
      <c r="BRP336" s="224"/>
      <c r="BRQ336" s="372"/>
      <c r="BRR336" s="372"/>
      <c r="BRS336" s="333"/>
      <c r="BRT336" s="334"/>
      <c r="BRU336" s="372"/>
      <c r="BRV336" s="224"/>
      <c r="BRW336" s="224"/>
      <c r="BRX336" s="335"/>
      <c r="BRY336" s="335"/>
      <c r="BRZ336" s="224"/>
      <c r="BSA336" s="372"/>
      <c r="BSB336" s="372"/>
      <c r="BSC336" s="333"/>
      <c r="BSD336" s="334"/>
      <c r="BSE336" s="372"/>
      <c r="BSF336" s="224"/>
      <c r="BSG336" s="224"/>
      <c r="BSH336" s="335"/>
      <c r="BSI336" s="335"/>
      <c r="BSJ336" s="224"/>
      <c r="BSK336" s="372"/>
      <c r="BSL336" s="372"/>
      <c r="BSM336" s="333"/>
      <c r="BSN336" s="334"/>
      <c r="BSO336" s="372"/>
      <c r="BSP336" s="224"/>
      <c r="BSQ336" s="224"/>
      <c r="BSR336" s="335"/>
      <c r="BSS336" s="335"/>
      <c r="BST336" s="224"/>
      <c r="BSU336" s="372"/>
      <c r="BSV336" s="372"/>
      <c r="BSW336" s="333"/>
      <c r="BSX336" s="334"/>
      <c r="BSY336" s="372"/>
      <c r="BSZ336" s="224"/>
      <c r="BTA336" s="224"/>
      <c r="BTB336" s="335"/>
      <c r="BTC336" s="335"/>
      <c r="BTD336" s="224"/>
      <c r="BTE336" s="372"/>
      <c r="BTF336" s="372"/>
      <c r="BTG336" s="333"/>
      <c r="BTH336" s="334"/>
      <c r="BTI336" s="372"/>
      <c r="BTJ336" s="224"/>
      <c r="BTK336" s="224"/>
      <c r="BTL336" s="335"/>
      <c r="BTM336" s="335"/>
      <c r="BTN336" s="224"/>
      <c r="BTO336" s="372"/>
      <c r="BTP336" s="372"/>
      <c r="BTQ336" s="333"/>
      <c r="BTR336" s="334"/>
      <c r="BTS336" s="372"/>
      <c r="BTT336" s="224"/>
      <c r="BTU336" s="224"/>
      <c r="BTV336" s="335"/>
      <c r="BTW336" s="335"/>
      <c r="BTX336" s="224"/>
      <c r="BTY336" s="372"/>
      <c r="BTZ336" s="372"/>
      <c r="BUA336" s="333"/>
      <c r="BUB336" s="334"/>
      <c r="BUC336" s="372"/>
      <c r="BUD336" s="224"/>
      <c r="BUE336" s="224"/>
      <c r="BUF336" s="335"/>
      <c r="BUG336" s="335"/>
      <c r="BUH336" s="224"/>
      <c r="BUI336" s="372"/>
      <c r="BUJ336" s="372"/>
      <c r="BUK336" s="333"/>
      <c r="BUL336" s="334"/>
      <c r="BUM336" s="372"/>
      <c r="BUN336" s="224"/>
      <c r="BUO336" s="224"/>
      <c r="BUP336" s="335"/>
      <c r="BUQ336" s="335"/>
      <c r="BUR336" s="224"/>
      <c r="BUS336" s="372"/>
      <c r="BUT336" s="372"/>
      <c r="BUU336" s="333"/>
      <c r="BUV336" s="334"/>
      <c r="BUW336" s="372"/>
      <c r="BUX336" s="224"/>
      <c r="BUY336" s="224"/>
      <c r="BUZ336" s="335"/>
      <c r="BVA336" s="335"/>
      <c r="BVB336" s="224"/>
      <c r="BVC336" s="372"/>
      <c r="BVD336" s="372"/>
      <c r="BVE336" s="333"/>
      <c r="BVF336" s="334"/>
      <c r="BVG336" s="372"/>
      <c r="BVH336" s="224"/>
      <c r="BVI336" s="224"/>
      <c r="BVJ336" s="335"/>
      <c r="BVK336" s="335"/>
      <c r="BVL336" s="224"/>
      <c r="BVM336" s="372"/>
      <c r="BVN336" s="372"/>
      <c r="BVO336" s="333"/>
      <c r="BVP336" s="334"/>
      <c r="BVQ336" s="372"/>
      <c r="BVR336" s="224"/>
      <c r="BVS336" s="224"/>
      <c r="BVT336" s="335"/>
      <c r="BVU336" s="335"/>
      <c r="BVV336" s="224"/>
      <c r="BVW336" s="372"/>
      <c r="BVX336" s="372"/>
      <c r="BVY336" s="333"/>
      <c r="BVZ336" s="334"/>
      <c r="BWA336" s="372"/>
      <c r="BWB336" s="224"/>
      <c r="BWC336" s="224"/>
      <c r="BWD336" s="335"/>
      <c r="BWE336" s="335"/>
      <c r="BWF336" s="224"/>
      <c r="BWG336" s="372"/>
      <c r="BWH336" s="372"/>
      <c r="BWI336" s="333"/>
      <c r="BWJ336" s="334"/>
      <c r="BWK336" s="372"/>
      <c r="BWL336" s="224"/>
      <c r="BWM336" s="224"/>
      <c r="BWN336" s="335"/>
      <c r="BWO336" s="335"/>
      <c r="BWP336" s="224"/>
      <c r="BWQ336" s="372"/>
      <c r="BWR336" s="372"/>
      <c r="BWS336" s="333"/>
      <c r="BWT336" s="334"/>
      <c r="BWU336" s="372"/>
      <c r="BWV336" s="224"/>
      <c r="BWW336" s="224"/>
      <c r="BWX336" s="335"/>
      <c r="BWY336" s="335"/>
      <c r="BWZ336" s="224"/>
      <c r="BXA336" s="372"/>
      <c r="BXB336" s="372"/>
      <c r="BXC336" s="333"/>
      <c r="BXD336" s="334"/>
      <c r="BXE336" s="372"/>
      <c r="BXF336" s="224"/>
      <c r="BXG336" s="224"/>
      <c r="BXH336" s="335"/>
      <c r="BXI336" s="335"/>
      <c r="BXJ336" s="224"/>
      <c r="BXK336" s="372"/>
      <c r="BXL336" s="372"/>
      <c r="BXM336" s="333"/>
      <c r="BXN336" s="334"/>
      <c r="BXO336" s="372"/>
      <c r="BXP336" s="224"/>
      <c r="BXQ336" s="224"/>
      <c r="BXR336" s="335"/>
      <c r="BXS336" s="335"/>
      <c r="BXT336" s="224"/>
      <c r="BXU336" s="372"/>
      <c r="BXV336" s="372"/>
      <c r="BXW336" s="333"/>
      <c r="BXX336" s="334"/>
      <c r="BXY336" s="372"/>
      <c r="BXZ336" s="224"/>
      <c r="BYA336" s="224"/>
      <c r="BYB336" s="335"/>
      <c r="BYC336" s="335"/>
      <c r="BYD336" s="224"/>
      <c r="BYE336" s="372"/>
      <c r="BYF336" s="372"/>
      <c r="BYG336" s="333"/>
      <c r="BYH336" s="334"/>
      <c r="BYI336" s="372"/>
      <c r="BYJ336" s="224"/>
      <c r="BYK336" s="224"/>
      <c r="BYL336" s="335"/>
      <c r="BYM336" s="335"/>
      <c r="BYN336" s="224"/>
      <c r="BYO336" s="372"/>
      <c r="BYP336" s="372"/>
      <c r="BYQ336" s="333"/>
      <c r="BYR336" s="334"/>
      <c r="BYS336" s="372"/>
      <c r="BYT336" s="224"/>
      <c r="BYU336" s="224"/>
      <c r="BYV336" s="335"/>
      <c r="BYW336" s="335"/>
      <c r="BYX336" s="224"/>
      <c r="BYY336" s="372"/>
      <c r="BYZ336" s="372"/>
      <c r="BZA336" s="333"/>
      <c r="BZB336" s="334"/>
      <c r="BZC336" s="372"/>
      <c r="BZD336" s="224"/>
      <c r="BZE336" s="224"/>
      <c r="BZF336" s="335"/>
      <c r="BZG336" s="335"/>
      <c r="BZH336" s="224"/>
      <c r="BZI336" s="372"/>
      <c r="BZJ336" s="372"/>
      <c r="BZK336" s="333"/>
      <c r="BZL336" s="334"/>
      <c r="BZM336" s="372"/>
      <c r="BZN336" s="224"/>
      <c r="BZO336" s="224"/>
      <c r="BZP336" s="335"/>
      <c r="BZQ336" s="335"/>
      <c r="BZR336" s="224"/>
      <c r="BZS336" s="372"/>
      <c r="BZT336" s="372"/>
      <c r="BZU336" s="333"/>
      <c r="BZV336" s="334"/>
      <c r="BZW336" s="372"/>
      <c r="BZX336" s="224"/>
      <c r="BZY336" s="224"/>
      <c r="BZZ336" s="335"/>
      <c r="CAA336" s="335"/>
      <c r="CAB336" s="224"/>
      <c r="CAC336" s="372"/>
      <c r="CAD336" s="372"/>
      <c r="CAE336" s="333"/>
      <c r="CAF336" s="334"/>
      <c r="CAG336" s="372"/>
      <c r="CAH336" s="224"/>
      <c r="CAI336" s="224"/>
      <c r="CAJ336" s="335"/>
      <c r="CAK336" s="335"/>
      <c r="CAL336" s="224"/>
      <c r="CAM336" s="372"/>
      <c r="CAN336" s="372"/>
      <c r="CAO336" s="333"/>
      <c r="CAP336" s="334"/>
      <c r="CAQ336" s="372"/>
      <c r="CAR336" s="224"/>
      <c r="CAS336" s="224"/>
      <c r="CAT336" s="335"/>
      <c r="CAU336" s="335"/>
      <c r="CAV336" s="224"/>
      <c r="CAW336" s="372"/>
      <c r="CAX336" s="372"/>
      <c r="CAY336" s="333"/>
      <c r="CAZ336" s="334"/>
      <c r="CBA336" s="372"/>
      <c r="CBB336" s="224"/>
      <c r="CBC336" s="224"/>
      <c r="CBD336" s="335"/>
      <c r="CBE336" s="335"/>
      <c r="CBF336" s="224"/>
      <c r="CBG336" s="372"/>
      <c r="CBH336" s="372"/>
      <c r="CBI336" s="333"/>
      <c r="CBJ336" s="334"/>
      <c r="CBK336" s="372"/>
      <c r="CBL336" s="224"/>
      <c r="CBM336" s="224"/>
      <c r="CBN336" s="335"/>
      <c r="CBO336" s="335"/>
      <c r="CBP336" s="224"/>
      <c r="CBQ336" s="372"/>
      <c r="CBR336" s="372"/>
      <c r="CBS336" s="333"/>
      <c r="CBT336" s="334"/>
      <c r="CBU336" s="372"/>
      <c r="CBV336" s="224"/>
      <c r="CBW336" s="224"/>
      <c r="CBX336" s="335"/>
      <c r="CBY336" s="335"/>
      <c r="CBZ336" s="224"/>
      <c r="CCA336" s="372"/>
      <c r="CCB336" s="372"/>
      <c r="CCC336" s="333"/>
      <c r="CCD336" s="334"/>
      <c r="CCE336" s="372"/>
      <c r="CCF336" s="224"/>
      <c r="CCG336" s="224"/>
      <c r="CCH336" s="335"/>
      <c r="CCI336" s="335"/>
      <c r="CCJ336" s="224"/>
      <c r="CCK336" s="372"/>
      <c r="CCL336" s="372"/>
      <c r="CCM336" s="333"/>
      <c r="CCN336" s="334"/>
      <c r="CCO336" s="372"/>
      <c r="CCP336" s="224"/>
      <c r="CCQ336" s="224"/>
      <c r="CCR336" s="335"/>
      <c r="CCS336" s="335"/>
      <c r="CCT336" s="224"/>
      <c r="CCU336" s="372"/>
      <c r="CCV336" s="372"/>
      <c r="CCW336" s="333"/>
      <c r="CCX336" s="334"/>
      <c r="CCY336" s="372"/>
      <c r="CCZ336" s="224"/>
      <c r="CDA336" s="224"/>
      <c r="CDB336" s="335"/>
      <c r="CDC336" s="335"/>
      <c r="CDD336" s="224"/>
      <c r="CDE336" s="372"/>
      <c r="CDF336" s="372"/>
      <c r="CDG336" s="333"/>
      <c r="CDH336" s="334"/>
      <c r="CDI336" s="372"/>
      <c r="CDJ336" s="224"/>
      <c r="CDK336" s="224"/>
      <c r="CDL336" s="335"/>
      <c r="CDM336" s="335"/>
      <c r="CDN336" s="224"/>
      <c r="CDO336" s="372"/>
      <c r="CDP336" s="372"/>
      <c r="CDQ336" s="333"/>
      <c r="CDR336" s="334"/>
      <c r="CDS336" s="372"/>
      <c r="CDT336" s="224"/>
      <c r="CDU336" s="224"/>
      <c r="CDV336" s="335"/>
      <c r="CDW336" s="335"/>
      <c r="CDX336" s="224"/>
      <c r="CDY336" s="372"/>
      <c r="CDZ336" s="372"/>
      <c r="CEA336" s="333"/>
      <c r="CEB336" s="334"/>
      <c r="CEC336" s="372"/>
      <c r="CED336" s="224"/>
      <c r="CEE336" s="224"/>
      <c r="CEF336" s="335"/>
      <c r="CEG336" s="335"/>
      <c r="CEH336" s="224"/>
      <c r="CEI336" s="372"/>
      <c r="CEJ336" s="372"/>
      <c r="CEK336" s="333"/>
      <c r="CEL336" s="334"/>
      <c r="CEM336" s="372"/>
      <c r="CEN336" s="224"/>
      <c r="CEO336" s="224"/>
      <c r="CEP336" s="335"/>
      <c r="CEQ336" s="335"/>
      <c r="CER336" s="224"/>
      <c r="CES336" s="372"/>
      <c r="CET336" s="372"/>
      <c r="CEU336" s="333"/>
      <c r="CEV336" s="334"/>
      <c r="CEW336" s="372"/>
      <c r="CEX336" s="224"/>
      <c r="CEY336" s="224"/>
      <c r="CEZ336" s="335"/>
      <c r="CFA336" s="335"/>
      <c r="CFB336" s="224"/>
      <c r="CFC336" s="372"/>
      <c r="CFD336" s="372"/>
      <c r="CFE336" s="333"/>
      <c r="CFF336" s="334"/>
      <c r="CFG336" s="372"/>
      <c r="CFH336" s="224"/>
      <c r="CFI336" s="224"/>
      <c r="CFJ336" s="335"/>
      <c r="CFK336" s="335"/>
      <c r="CFL336" s="224"/>
      <c r="CFM336" s="372"/>
      <c r="CFN336" s="372"/>
      <c r="CFO336" s="333"/>
      <c r="CFP336" s="334"/>
      <c r="CFQ336" s="372"/>
      <c r="CFR336" s="224"/>
      <c r="CFS336" s="224"/>
      <c r="CFT336" s="335"/>
      <c r="CFU336" s="335"/>
      <c r="CFV336" s="224"/>
      <c r="CFW336" s="372"/>
      <c r="CFX336" s="372"/>
      <c r="CFY336" s="333"/>
      <c r="CFZ336" s="334"/>
      <c r="CGA336" s="372"/>
      <c r="CGB336" s="224"/>
      <c r="CGC336" s="224"/>
      <c r="CGD336" s="335"/>
      <c r="CGE336" s="335"/>
      <c r="CGF336" s="224"/>
      <c r="CGG336" s="372"/>
      <c r="CGH336" s="372"/>
      <c r="CGI336" s="333"/>
      <c r="CGJ336" s="334"/>
      <c r="CGK336" s="372"/>
      <c r="CGL336" s="224"/>
      <c r="CGM336" s="224"/>
      <c r="CGN336" s="335"/>
      <c r="CGO336" s="335"/>
      <c r="CGP336" s="224"/>
      <c r="CGQ336" s="372"/>
      <c r="CGR336" s="372"/>
      <c r="CGS336" s="333"/>
      <c r="CGT336" s="334"/>
      <c r="CGU336" s="372"/>
      <c r="CGV336" s="224"/>
      <c r="CGW336" s="224"/>
      <c r="CGX336" s="335"/>
      <c r="CGY336" s="335"/>
      <c r="CGZ336" s="224"/>
      <c r="CHA336" s="372"/>
      <c r="CHB336" s="372"/>
      <c r="CHC336" s="333"/>
      <c r="CHD336" s="334"/>
      <c r="CHE336" s="372"/>
      <c r="CHF336" s="224"/>
      <c r="CHG336" s="224"/>
      <c r="CHH336" s="335"/>
      <c r="CHI336" s="335"/>
      <c r="CHJ336" s="224"/>
      <c r="CHK336" s="372"/>
      <c r="CHL336" s="372"/>
      <c r="CHM336" s="333"/>
      <c r="CHN336" s="334"/>
      <c r="CHO336" s="372"/>
      <c r="CHP336" s="224"/>
      <c r="CHQ336" s="224"/>
      <c r="CHR336" s="335"/>
      <c r="CHS336" s="335"/>
      <c r="CHT336" s="224"/>
      <c r="CHU336" s="372"/>
      <c r="CHV336" s="372"/>
      <c r="CHW336" s="333"/>
      <c r="CHX336" s="334"/>
      <c r="CHY336" s="372"/>
      <c r="CHZ336" s="224"/>
      <c r="CIA336" s="224"/>
      <c r="CIB336" s="335"/>
      <c r="CIC336" s="335"/>
      <c r="CID336" s="224"/>
      <c r="CIE336" s="372"/>
      <c r="CIF336" s="372"/>
      <c r="CIG336" s="333"/>
      <c r="CIH336" s="334"/>
      <c r="CII336" s="372"/>
      <c r="CIJ336" s="224"/>
      <c r="CIK336" s="224"/>
      <c r="CIL336" s="335"/>
      <c r="CIM336" s="335"/>
      <c r="CIN336" s="224"/>
      <c r="CIO336" s="372"/>
      <c r="CIP336" s="372"/>
      <c r="CIQ336" s="333"/>
      <c r="CIR336" s="334"/>
      <c r="CIS336" s="372"/>
      <c r="CIT336" s="224"/>
      <c r="CIU336" s="224"/>
      <c r="CIV336" s="335"/>
      <c r="CIW336" s="335"/>
      <c r="CIX336" s="224"/>
      <c r="CIY336" s="372"/>
      <c r="CIZ336" s="372"/>
      <c r="CJA336" s="333"/>
      <c r="CJB336" s="334"/>
      <c r="CJC336" s="372"/>
      <c r="CJD336" s="224"/>
      <c r="CJE336" s="224"/>
      <c r="CJF336" s="335"/>
      <c r="CJG336" s="335"/>
      <c r="CJH336" s="224"/>
      <c r="CJI336" s="372"/>
      <c r="CJJ336" s="372"/>
      <c r="CJK336" s="333"/>
      <c r="CJL336" s="334"/>
      <c r="CJM336" s="372"/>
      <c r="CJN336" s="224"/>
      <c r="CJO336" s="224"/>
      <c r="CJP336" s="335"/>
      <c r="CJQ336" s="335"/>
      <c r="CJR336" s="224"/>
      <c r="CJS336" s="372"/>
      <c r="CJT336" s="372"/>
      <c r="CJU336" s="333"/>
      <c r="CJV336" s="334"/>
      <c r="CJW336" s="372"/>
      <c r="CJX336" s="224"/>
      <c r="CJY336" s="224"/>
      <c r="CJZ336" s="335"/>
      <c r="CKA336" s="335"/>
      <c r="CKB336" s="224"/>
      <c r="CKC336" s="372"/>
      <c r="CKD336" s="372"/>
      <c r="CKE336" s="333"/>
      <c r="CKF336" s="334"/>
      <c r="CKG336" s="372"/>
      <c r="CKH336" s="224"/>
      <c r="CKI336" s="224"/>
      <c r="CKJ336" s="335"/>
      <c r="CKK336" s="335"/>
      <c r="CKL336" s="224"/>
      <c r="CKM336" s="372"/>
      <c r="CKN336" s="372"/>
      <c r="CKO336" s="333"/>
      <c r="CKP336" s="334"/>
      <c r="CKQ336" s="372"/>
      <c r="CKR336" s="224"/>
      <c r="CKS336" s="224"/>
      <c r="CKT336" s="335"/>
      <c r="CKU336" s="335"/>
      <c r="CKV336" s="224"/>
      <c r="CKW336" s="372"/>
      <c r="CKX336" s="372"/>
      <c r="CKY336" s="333"/>
      <c r="CKZ336" s="334"/>
      <c r="CLA336" s="372"/>
      <c r="CLB336" s="224"/>
      <c r="CLC336" s="224"/>
      <c r="CLD336" s="335"/>
      <c r="CLE336" s="335"/>
      <c r="CLF336" s="224"/>
      <c r="CLG336" s="372"/>
      <c r="CLH336" s="372"/>
      <c r="CLI336" s="333"/>
      <c r="CLJ336" s="334"/>
      <c r="CLK336" s="372"/>
      <c r="CLL336" s="224"/>
      <c r="CLM336" s="224"/>
      <c r="CLN336" s="335"/>
      <c r="CLO336" s="335"/>
      <c r="CLP336" s="224"/>
      <c r="CLQ336" s="372"/>
      <c r="CLR336" s="372"/>
      <c r="CLS336" s="333"/>
      <c r="CLT336" s="334"/>
      <c r="CLU336" s="372"/>
      <c r="CLV336" s="224"/>
      <c r="CLW336" s="224"/>
      <c r="CLX336" s="335"/>
      <c r="CLY336" s="335"/>
      <c r="CLZ336" s="224"/>
      <c r="CMA336" s="372"/>
      <c r="CMB336" s="372"/>
      <c r="CMC336" s="333"/>
      <c r="CMD336" s="334"/>
      <c r="CME336" s="372"/>
      <c r="CMF336" s="224"/>
      <c r="CMG336" s="224"/>
      <c r="CMH336" s="335"/>
      <c r="CMI336" s="335"/>
      <c r="CMJ336" s="224"/>
      <c r="CMK336" s="372"/>
      <c r="CML336" s="372"/>
      <c r="CMM336" s="333"/>
      <c r="CMN336" s="334"/>
      <c r="CMO336" s="372"/>
      <c r="CMP336" s="224"/>
      <c r="CMQ336" s="224"/>
      <c r="CMR336" s="335"/>
      <c r="CMS336" s="335"/>
      <c r="CMT336" s="224"/>
      <c r="CMU336" s="372"/>
      <c r="CMV336" s="372"/>
      <c r="CMW336" s="333"/>
      <c r="CMX336" s="334"/>
      <c r="CMY336" s="372"/>
      <c r="CMZ336" s="224"/>
      <c r="CNA336" s="224"/>
      <c r="CNB336" s="335"/>
      <c r="CNC336" s="335"/>
      <c r="CND336" s="224"/>
      <c r="CNE336" s="372"/>
      <c r="CNF336" s="372"/>
      <c r="CNG336" s="333"/>
      <c r="CNH336" s="334"/>
      <c r="CNI336" s="372"/>
      <c r="CNJ336" s="224"/>
      <c r="CNK336" s="224"/>
      <c r="CNL336" s="335"/>
      <c r="CNM336" s="335"/>
      <c r="CNN336" s="224"/>
      <c r="CNO336" s="372"/>
      <c r="CNP336" s="372"/>
      <c r="CNQ336" s="333"/>
      <c r="CNR336" s="334"/>
      <c r="CNS336" s="372"/>
      <c r="CNT336" s="224"/>
      <c r="CNU336" s="224"/>
      <c r="CNV336" s="335"/>
      <c r="CNW336" s="335"/>
      <c r="CNX336" s="224"/>
      <c r="CNY336" s="372"/>
      <c r="CNZ336" s="372"/>
      <c r="COA336" s="333"/>
      <c r="COB336" s="334"/>
      <c r="COC336" s="372"/>
      <c r="COD336" s="224"/>
      <c r="COE336" s="224"/>
      <c r="COF336" s="335"/>
      <c r="COG336" s="335"/>
      <c r="COH336" s="224"/>
      <c r="COI336" s="372"/>
      <c r="COJ336" s="372"/>
      <c r="COK336" s="333"/>
      <c r="COL336" s="334"/>
      <c r="COM336" s="372"/>
      <c r="CON336" s="224"/>
      <c r="COO336" s="224"/>
      <c r="COP336" s="335"/>
      <c r="COQ336" s="335"/>
      <c r="COR336" s="224"/>
      <c r="COS336" s="372"/>
      <c r="COT336" s="372"/>
      <c r="COU336" s="333"/>
      <c r="COV336" s="334"/>
      <c r="COW336" s="372"/>
      <c r="COX336" s="224"/>
      <c r="COY336" s="224"/>
      <c r="COZ336" s="335"/>
      <c r="CPA336" s="335"/>
      <c r="CPB336" s="224"/>
      <c r="CPC336" s="372"/>
      <c r="CPD336" s="372"/>
      <c r="CPE336" s="333"/>
      <c r="CPF336" s="334"/>
      <c r="CPG336" s="372"/>
      <c r="CPH336" s="224"/>
      <c r="CPI336" s="224"/>
      <c r="CPJ336" s="335"/>
      <c r="CPK336" s="335"/>
      <c r="CPL336" s="224"/>
      <c r="CPM336" s="372"/>
      <c r="CPN336" s="372"/>
      <c r="CPO336" s="333"/>
      <c r="CPP336" s="334"/>
      <c r="CPQ336" s="372"/>
      <c r="CPR336" s="224"/>
      <c r="CPS336" s="224"/>
      <c r="CPT336" s="335"/>
      <c r="CPU336" s="335"/>
      <c r="CPV336" s="224"/>
      <c r="CPW336" s="372"/>
      <c r="CPX336" s="372"/>
      <c r="CPY336" s="333"/>
      <c r="CPZ336" s="334"/>
      <c r="CQA336" s="372"/>
      <c r="CQB336" s="224"/>
      <c r="CQC336" s="224"/>
      <c r="CQD336" s="335"/>
      <c r="CQE336" s="335"/>
      <c r="CQF336" s="224"/>
      <c r="CQG336" s="372"/>
      <c r="CQH336" s="372"/>
      <c r="CQI336" s="333"/>
      <c r="CQJ336" s="334"/>
      <c r="CQK336" s="372"/>
      <c r="CQL336" s="224"/>
      <c r="CQM336" s="224"/>
      <c r="CQN336" s="335"/>
      <c r="CQO336" s="335"/>
      <c r="CQP336" s="224"/>
      <c r="CQQ336" s="372"/>
      <c r="CQR336" s="372"/>
      <c r="CQS336" s="333"/>
      <c r="CQT336" s="334"/>
      <c r="CQU336" s="372"/>
      <c r="CQV336" s="224"/>
      <c r="CQW336" s="224"/>
      <c r="CQX336" s="335"/>
      <c r="CQY336" s="335"/>
      <c r="CQZ336" s="224"/>
      <c r="CRA336" s="372"/>
      <c r="CRB336" s="372"/>
      <c r="CRC336" s="333"/>
      <c r="CRD336" s="334"/>
      <c r="CRE336" s="372"/>
      <c r="CRF336" s="224"/>
      <c r="CRG336" s="224"/>
      <c r="CRH336" s="335"/>
      <c r="CRI336" s="335"/>
      <c r="CRJ336" s="224"/>
      <c r="CRK336" s="372"/>
      <c r="CRL336" s="372"/>
      <c r="CRM336" s="333"/>
      <c r="CRN336" s="334"/>
      <c r="CRO336" s="372"/>
      <c r="CRP336" s="224"/>
      <c r="CRQ336" s="224"/>
      <c r="CRR336" s="335"/>
      <c r="CRS336" s="335"/>
      <c r="CRT336" s="224"/>
      <c r="CRU336" s="372"/>
      <c r="CRV336" s="372"/>
      <c r="CRW336" s="333"/>
      <c r="CRX336" s="334"/>
      <c r="CRY336" s="372"/>
      <c r="CRZ336" s="224"/>
      <c r="CSA336" s="224"/>
      <c r="CSB336" s="335"/>
      <c r="CSC336" s="335"/>
      <c r="CSD336" s="224"/>
      <c r="CSE336" s="372"/>
      <c r="CSF336" s="372"/>
      <c r="CSG336" s="333"/>
      <c r="CSH336" s="334"/>
      <c r="CSI336" s="372"/>
      <c r="CSJ336" s="224"/>
      <c r="CSK336" s="224"/>
      <c r="CSL336" s="335"/>
      <c r="CSM336" s="335"/>
      <c r="CSN336" s="224"/>
      <c r="CSO336" s="372"/>
      <c r="CSP336" s="372"/>
      <c r="CSQ336" s="333"/>
      <c r="CSR336" s="334"/>
      <c r="CSS336" s="372"/>
      <c r="CST336" s="224"/>
      <c r="CSU336" s="224"/>
      <c r="CSV336" s="335"/>
      <c r="CSW336" s="335"/>
      <c r="CSX336" s="224"/>
      <c r="CSY336" s="372"/>
      <c r="CSZ336" s="372"/>
      <c r="CTA336" s="333"/>
      <c r="CTB336" s="334"/>
      <c r="CTC336" s="372"/>
      <c r="CTD336" s="224"/>
      <c r="CTE336" s="224"/>
      <c r="CTF336" s="335"/>
      <c r="CTG336" s="335"/>
      <c r="CTH336" s="224"/>
      <c r="CTI336" s="372"/>
      <c r="CTJ336" s="372"/>
      <c r="CTK336" s="333"/>
      <c r="CTL336" s="334"/>
      <c r="CTM336" s="372"/>
      <c r="CTN336" s="224"/>
      <c r="CTO336" s="224"/>
      <c r="CTP336" s="335"/>
      <c r="CTQ336" s="335"/>
      <c r="CTR336" s="224"/>
      <c r="CTS336" s="372"/>
      <c r="CTT336" s="372"/>
      <c r="CTU336" s="333"/>
      <c r="CTV336" s="334"/>
      <c r="CTW336" s="372"/>
      <c r="CTX336" s="224"/>
      <c r="CTY336" s="224"/>
      <c r="CTZ336" s="335"/>
      <c r="CUA336" s="335"/>
      <c r="CUB336" s="224"/>
      <c r="CUC336" s="372"/>
      <c r="CUD336" s="372"/>
      <c r="CUE336" s="333"/>
      <c r="CUF336" s="334"/>
      <c r="CUG336" s="372"/>
      <c r="CUH336" s="224"/>
      <c r="CUI336" s="224"/>
      <c r="CUJ336" s="335"/>
      <c r="CUK336" s="335"/>
      <c r="CUL336" s="224"/>
      <c r="CUM336" s="372"/>
      <c r="CUN336" s="372"/>
      <c r="CUO336" s="333"/>
      <c r="CUP336" s="334"/>
      <c r="CUQ336" s="372"/>
      <c r="CUR336" s="224"/>
      <c r="CUS336" s="224"/>
      <c r="CUT336" s="335"/>
      <c r="CUU336" s="335"/>
      <c r="CUV336" s="224"/>
      <c r="CUW336" s="372"/>
      <c r="CUX336" s="372"/>
      <c r="CUY336" s="333"/>
      <c r="CUZ336" s="334"/>
      <c r="CVA336" s="372"/>
      <c r="CVB336" s="224"/>
      <c r="CVC336" s="224"/>
      <c r="CVD336" s="335"/>
      <c r="CVE336" s="335"/>
      <c r="CVF336" s="224"/>
      <c r="CVG336" s="372"/>
      <c r="CVH336" s="372"/>
      <c r="CVI336" s="333"/>
      <c r="CVJ336" s="334"/>
      <c r="CVK336" s="372"/>
      <c r="CVL336" s="224"/>
      <c r="CVM336" s="224"/>
      <c r="CVN336" s="335"/>
      <c r="CVO336" s="335"/>
      <c r="CVP336" s="224"/>
      <c r="CVQ336" s="372"/>
      <c r="CVR336" s="372"/>
      <c r="CVS336" s="333"/>
      <c r="CVT336" s="334"/>
      <c r="CVU336" s="372"/>
      <c r="CVV336" s="224"/>
      <c r="CVW336" s="224"/>
      <c r="CVX336" s="335"/>
      <c r="CVY336" s="335"/>
      <c r="CVZ336" s="224"/>
      <c r="CWA336" s="372"/>
      <c r="CWB336" s="372"/>
      <c r="CWC336" s="333"/>
      <c r="CWD336" s="334"/>
      <c r="CWE336" s="372"/>
      <c r="CWF336" s="224"/>
      <c r="CWG336" s="224"/>
      <c r="CWH336" s="335"/>
      <c r="CWI336" s="335"/>
      <c r="CWJ336" s="224"/>
      <c r="CWK336" s="372"/>
      <c r="CWL336" s="372"/>
      <c r="CWM336" s="333"/>
      <c r="CWN336" s="334"/>
      <c r="CWO336" s="372"/>
      <c r="CWP336" s="224"/>
      <c r="CWQ336" s="224"/>
      <c r="CWR336" s="335"/>
      <c r="CWS336" s="335"/>
      <c r="CWT336" s="224"/>
      <c r="CWU336" s="372"/>
      <c r="CWV336" s="372"/>
      <c r="CWW336" s="333"/>
      <c r="CWX336" s="334"/>
      <c r="CWY336" s="372"/>
      <c r="CWZ336" s="224"/>
      <c r="CXA336" s="224"/>
      <c r="CXB336" s="335"/>
      <c r="CXC336" s="335"/>
      <c r="CXD336" s="224"/>
      <c r="CXE336" s="372"/>
      <c r="CXF336" s="372"/>
      <c r="CXG336" s="333"/>
      <c r="CXH336" s="334"/>
      <c r="CXI336" s="372"/>
      <c r="CXJ336" s="224"/>
      <c r="CXK336" s="224"/>
      <c r="CXL336" s="335"/>
      <c r="CXM336" s="335"/>
      <c r="CXN336" s="224"/>
      <c r="CXO336" s="372"/>
      <c r="CXP336" s="372"/>
      <c r="CXQ336" s="333"/>
      <c r="CXR336" s="334"/>
      <c r="CXS336" s="372"/>
      <c r="CXT336" s="224"/>
      <c r="CXU336" s="224"/>
      <c r="CXV336" s="335"/>
      <c r="CXW336" s="335"/>
      <c r="CXX336" s="224"/>
      <c r="CXY336" s="372"/>
      <c r="CXZ336" s="372"/>
      <c r="CYA336" s="333"/>
      <c r="CYB336" s="334"/>
      <c r="CYC336" s="372"/>
      <c r="CYD336" s="224"/>
      <c r="CYE336" s="224"/>
      <c r="CYF336" s="335"/>
      <c r="CYG336" s="335"/>
      <c r="CYH336" s="224"/>
      <c r="CYI336" s="372"/>
      <c r="CYJ336" s="372"/>
      <c r="CYK336" s="333"/>
      <c r="CYL336" s="334"/>
      <c r="CYM336" s="372"/>
      <c r="CYN336" s="224"/>
      <c r="CYO336" s="224"/>
      <c r="CYP336" s="335"/>
      <c r="CYQ336" s="335"/>
      <c r="CYR336" s="224"/>
      <c r="CYS336" s="372"/>
      <c r="CYT336" s="372"/>
      <c r="CYU336" s="333"/>
      <c r="CYV336" s="334"/>
      <c r="CYW336" s="372"/>
      <c r="CYX336" s="224"/>
      <c r="CYY336" s="224"/>
      <c r="CYZ336" s="335"/>
      <c r="CZA336" s="335"/>
      <c r="CZB336" s="224"/>
      <c r="CZC336" s="372"/>
      <c r="CZD336" s="372"/>
      <c r="CZE336" s="333"/>
      <c r="CZF336" s="334"/>
      <c r="CZG336" s="372"/>
      <c r="CZH336" s="224"/>
      <c r="CZI336" s="224"/>
      <c r="CZJ336" s="335"/>
      <c r="CZK336" s="335"/>
      <c r="CZL336" s="224"/>
      <c r="CZM336" s="372"/>
      <c r="CZN336" s="372"/>
      <c r="CZO336" s="333"/>
      <c r="CZP336" s="334"/>
      <c r="CZQ336" s="372"/>
      <c r="CZR336" s="224"/>
      <c r="CZS336" s="224"/>
      <c r="CZT336" s="335"/>
      <c r="CZU336" s="335"/>
      <c r="CZV336" s="224"/>
      <c r="CZW336" s="372"/>
      <c r="CZX336" s="372"/>
      <c r="CZY336" s="333"/>
      <c r="CZZ336" s="334"/>
      <c r="DAA336" s="372"/>
      <c r="DAB336" s="224"/>
      <c r="DAC336" s="224"/>
      <c r="DAD336" s="335"/>
      <c r="DAE336" s="335"/>
      <c r="DAF336" s="224"/>
      <c r="DAG336" s="372"/>
      <c r="DAH336" s="372"/>
      <c r="DAI336" s="333"/>
      <c r="DAJ336" s="334"/>
      <c r="DAK336" s="372"/>
      <c r="DAL336" s="224"/>
      <c r="DAM336" s="224"/>
      <c r="DAN336" s="335"/>
      <c r="DAO336" s="335"/>
      <c r="DAP336" s="224"/>
      <c r="DAQ336" s="372"/>
      <c r="DAR336" s="372"/>
      <c r="DAS336" s="333"/>
      <c r="DAT336" s="334"/>
      <c r="DAU336" s="372"/>
      <c r="DAV336" s="224"/>
      <c r="DAW336" s="224"/>
      <c r="DAX336" s="335"/>
      <c r="DAY336" s="335"/>
      <c r="DAZ336" s="224"/>
      <c r="DBA336" s="372"/>
      <c r="DBB336" s="372"/>
      <c r="DBC336" s="333"/>
      <c r="DBD336" s="334"/>
      <c r="DBE336" s="372"/>
      <c r="DBF336" s="224"/>
      <c r="DBG336" s="224"/>
      <c r="DBH336" s="335"/>
      <c r="DBI336" s="335"/>
      <c r="DBJ336" s="224"/>
      <c r="DBK336" s="372"/>
      <c r="DBL336" s="372"/>
      <c r="DBM336" s="333"/>
      <c r="DBN336" s="334"/>
      <c r="DBO336" s="372"/>
      <c r="DBP336" s="224"/>
      <c r="DBQ336" s="224"/>
      <c r="DBR336" s="335"/>
      <c r="DBS336" s="335"/>
      <c r="DBT336" s="224"/>
      <c r="DBU336" s="372"/>
      <c r="DBV336" s="372"/>
      <c r="DBW336" s="333"/>
      <c r="DBX336" s="334"/>
      <c r="DBY336" s="372"/>
      <c r="DBZ336" s="224"/>
      <c r="DCA336" s="224"/>
      <c r="DCB336" s="335"/>
      <c r="DCC336" s="335"/>
      <c r="DCD336" s="224"/>
      <c r="DCE336" s="372"/>
      <c r="DCF336" s="372"/>
      <c r="DCG336" s="333"/>
      <c r="DCH336" s="334"/>
      <c r="DCI336" s="372"/>
      <c r="DCJ336" s="224"/>
      <c r="DCK336" s="224"/>
      <c r="DCL336" s="335"/>
      <c r="DCM336" s="335"/>
      <c r="DCN336" s="224"/>
      <c r="DCO336" s="372"/>
      <c r="DCP336" s="372"/>
      <c r="DCQ336" s="333"/>
      <c r="DCR336" s="334"/>
      <c r="DCS336" s="372"/>
      <c r="DCT336" s="224"/>
      <c r="DCU336" s="224"/>
      <c r="DCV336" s="335"/>
      <c r="DCW336" s="335"/>
      <c r="DCX336" s="224"/>
      <c r="DCY336" s="372"/>
      <c r="DCZ336" s="372"/>
      <c r="DDA336" s="333"/>
      <c r="DDB336" s="334"/>
      <c r="DDC336" s="372"/>
      <c r="DDD336" s="224"/>
      <c r="DDE336" s="224"/>
      <c r="DDF336" s="335"/>
      <c r="DDG336" s="335"/>
      <c r="DDH336" s="224"/>
      <c r="DDI336" s="372"/>
      <c r="DDJ336" s="372"/>
      <c r="DDK336" s="333"/>
      <c r="DDL336" s="334"/>
      <c r="DDM336" s="372"/>
      <c r="DDN336" s="224"/>
      <c r="DDO336" s="224"/>
      <c r="DDP336" s="335"/>
      <c r="DDQ336" s="335"/>
      <c r="DDR336" s="224"/>
      <c r="DDS336" s="372"/>
      <c r="DDT336" s="372"/>
      <c r="DDU336" s="333"/>
      <c r="DDV336" s="334"/>
      <c r="DDW336" s="372"/>
      <c r="DDX336" s="224"/>
      <c r="DDY336" s="224"/>
      <c r="DDZ336" s="335"/>
      <c r="DEA336" s="335"/>
      <c r="DEB336" s="224"/>
      <c r="DEC336" s="372"/>
      <c r="DED336" s="372"/>
      <c r="DEE336" s="333"/>
      <c r="DEF336" s="334"/>
      <c r="DEG336" s="372"/>
      <c r="DEH336" s="224"/>
      <c r="DEI336" s="224"/>
      <c r="DEJ336" s="335"/>
      <c r="DEK336" s="335"/>
      <c r="DEL336" s="224"/>
      <c r="DEM336" s="372"/>
      <c r="DEN336" s="372"/>
      <c r="DEO336" s="333"/>
      <c r="DEP336" s="334"/>
      <c r="DEQ336" s="372"/>
      <c r="DER336" s="224"/>
      <c r="DES336" s="224"/>
      <c r="DET336" s="335"/>
      <c r="DEU336" s="335"/>
      <c r="DEV336" s="224"/>
      <c r="DEW336" s="372"/>
      <c r="DEX336" s="372"/>
      <c r="DEY336" s="333"/>
      <c r="DEZ336" s="334"/>
      <c r="DFA336" s="372"/>
      <c r="DFB336" s="224"/>
      <c r="DFC336" s="224"/>
      <c r="DFD336" s="335"/>
      <c r="DFE336" s="335"/>
      <c r="DFF336" s="224"/>
      <c r="DFG336" s="372"/>
      <c r="DFH336" s="372"/>
      <c r="DFI336" s="333"/>
      <c r="DFJ336" s="334"/>
      <c r="DFK336" s="372"/>
      <c r="DFL336" s="224"/>
      <c r="DFM336" s="224"/>
      <c r="DFN336" s="335"/>
      <c r="DFO336" s="335"/>
      <c r="DFP336" s="224"/>
      <c r="DFQ336" s="372"/>
      <c r="DFR336" s="372"/>
      <c r="DFS336" s="333"/>
      <c r="DFT336" s="334"/>
      <c r="DFU336" s="372"/>
      <c r="DFV336" s="224"/>
      <c r="DFW336" s="224"/>
      <c r="DFX336" s="335"/>
      <c r="DFY336" s="335"/>
      <c r="DFZ336" s="224"/>
      <c r="DGA336" s="372"/>
      <c r="DGB336" s="372"/>
      <c r="DGC336" s="333"/>
      <c r="DGD336" s="334"/>
      <c r="DGE336" s="372"/>
      <c r="DGF336" s="224"/>
      <c r="DGG336" s="224"/>
      <c r="DGH336" s="335"/>
      <c r="DGI336" s="335"/>
      <c r="DGJ336" s="224"/>
      <c r="DGK336" s="372"/>
      <c r="DGL336" s="372"/>
      <c r="DGM336" s="333"/>
      <c r="DGN336" s="334"/>
      <c r="DGO336" s="372"/>
      <c r="DGP336" s="224"/>
      <c r="DGQ336" s="224"/>
      <c r="DGR336" s="335"/>
      <c r="DGS336" s="335"/>
      <c r="DGT336" s="224"/>
      <c r="DGU336" s="372"/>
      <c r="DGV336" s="372"/>
      <c r="DGW336" s="333"/>
      <c r="DGX336" s="334"/>
      <c r="DGY336" s="372"/>
      <c r="DGZ336" s="224"/>
      <c r="DHA336" s="224"/>
      <c r="DHB336" s="335"/>
      <c r="DHC336" s="335"/>
      <c r="DHD336" s="224"/>
      <c r="DHE336" s="372"/>
      <c r="DHF336" s="372"/>
      <c r="DHG336" s="333"/>
      <c r="DHH336" s="334"/>
      <c r="DHI336" s="372"/>
      <c r="DHJ336" s="224"/>
      <c r="DHK336" s="224"/>
      <c r="DHL336" s="335"/>
      <c r="DHM336" s="335"/>
      <c r="DHN336" s="224"/>
      <c r="DHO336" s="372"/>
      <c r="DHP336" s="372"/>
      <c r="DHQ336" s="333"/>
      <c r="DHR336" s="334"/>
      <c r="DHS336" s="372"/>
      <c r="DHT336" s="224"/>
      <c r="DHU336" s="224"/>
      <c r="DHV336" s="335"/>
      <c r="DHW336" s="335"/>
      <c r="DHX336" s="224"/>
      <c r="DHY336" s="372"/>
      <c r="DHZ336" s="372"/>
      <c r="DIA336" s="333"/>
      <c r="DIB336" s="334"/>
      <c r="DIC336" s="372"/>
      <c r="DID336" s="224"/>
      <c r="DIE336" s="224"/>
      <c r="DIF336" s="335"/>
      <c r="DIG336" s="335"/>
      <c r="DIH336" s="224"/>
      <c r="DII336" s="372"/>
      <c r="DIJ336" s="372"/>
      <c r="DIK336" s="333"/>
      <c r="DIL336" s="334"/>
      <c r="DIM336" s="372"/>
      <c r="DIN336" s="224"/>
      <c r="DIO336" s="224"/>
      <c r="DIP336" s="335"/>
      <c r="DIQ336" s="335"/>
      <c r="DIR336" s="224"/>
      <c r="DIS336" s="372"/>
      <c r="DIT336" s="372"/>
      <c r="DIU336" s="333"/>
      <c r="DIV336" s="334"/>
      <c r="DIW336" s="372"/>
      <c r="DIX336" s="224"/>
      <c r="DIY336" s="224"/>
      <c r="DIZ336" s="335"/>
      <c r="DJA336" s="335"/>
      <c r="DJB336" s="224"/>
      <c r="DJC336" s="372"/>
      <c r="DJD336" s="372"/>
      <c r="DJE336" s="333"/>
      <c r="DJF336" s="334"/>
      <c r="DJG336" s="372"/>
      <c r="DJH336" s="224"/>
      <c r="DJI336" s="224"/>
      <c r="DJJ336" s="335"/>
      <c r="DJK336" s="335"/>
      <c r="DJL336" s="224"/>
      <c r="DJM336" s="372"/>
      <c r="DJN336" s="372"/>
      <c r="DJO336" s="333"/>
      <c r="DJP336" s="334"/>
      <c r="DJQ336" s="372"/>
      <c r="DJR336" s="224"/>
      <c r="DJS336" s="224"/>
      <c r="DJT336" s="335"/>
      <c r="DJU336" s="335"/>
      <c r="DJV336" s="224"/>
      <c r="DJW336" s="372"/>
      <c r="DJX336" s="372"/>
      <c r="DJY336" s="333"/>
      <c r="DJZ336" s="334"/>
      <c r="DKA336" s="372"/>
      <c r="DKB336" s="224"/>
      <c r="DKC336" s="224"/>
      <c r="DKD336" s="335"/>
      <c r="DKE336" s="335"/>
      <c r="DKF336" s="224"/>
      <c r="DKG336" s="372"/>
      <c r="DKH336" s="372"/>
      <c r="DKI336" s="333"/>
      <c r="DKJ336" s="334"/>
      <c r="DKK336" s="372"/>
      <c r="DKL336" s="224"/>
      <c r="DKM336" s="224"/>
      <c r="DKN336" s="335"/>
      <c r="DKO336" s="335"/>
      <c r="DKP336" s="224"/>
      <c r="DKQ336" s="372"/>
      <c r="DKR336" s="372"/>
      <c r="DKS336" s="333"/>
      <c r="DKT336" s="334"/>
      <c r="DKU336" s="372"/>
      <c r="DKV336" s="224"/>
      <c r="DKW336" s="224"/>
      <c r="DKX336" s="335"/>
      <c r="DKY336" s="335"/>
      <c r="DKZ336" s="224"/>
      <c r="DLA336" s="372"/>
      <c r="DLB336" s="372"/>
      <c r="DLC336" s="333"/>
      <c r="DLD336" s="334"/>
      <c r="DLE336" s="372"/>
      <c r="DLF336" s="224"/>
      <c r="DLG336" s="224"/>
      <c r="DLH336" s="335"/>
      <c r="DLI336" s="335"/>
      <c r="DLJ336" s="224"/>
      <c r="DLK336" s="372"/>
      <c r="DLL336" s="372"/>
      <c r="DLM336" s="333"/>
      <c r="DLN336" s="334"/>
      <c r="DLO336" s="372"/>
      <c r="DLP336" s="224"/>
      <c r="DLQ336" s="224"/>
      <c r="DLR336" s="335"/>
      <c r="DLS336" s="335"/>
      <c r="DLT336" s="224"/>
      <c r="DLU336" s="372"/>
      <c r="DLV336" s="372"/>
      <c r="DLW336" s="333"/>
      <c r="DLX336" s="334"/>
      <c r="DLY336" s="372"/>
      <c r="DLZ336" s="224"/>
      <c r="DMA336" s="224"/>
      <c r="DMB336" s="335"/>
      <c r="DMC336" s="335"/>
      <c r="DMD336" s="224"/>
      <c r="DME336" s="372"/>
      <c r="DMF336" s="372"/>
      <c r="DMG336" s="333"/>
      <c r="DMH336" s="334"/>
      <c r="DMI336" s="372"/>
      <c r="DMJ336" s="224"/>
      <c r="DMK336" s="224"/>
      <c r="DML336" s="335"/>
      <c r="DMM336" s="335"/>
      <c r="DMN336" s="224"/>
      <c r="DMO336" s="372"/>
      <c r="DMP336" s="372"/>
      <c r="DMQ336" s="333"/>
      <c r="DMR336" s="334"/>
      <c r="DMS336" s="372"/>
      <c r="DMT336" s="224"/>
      <c r="DMU336" s="224"/>
      <c r="DMV336" s="335"/>
      <c r="DMW336" s="335"/>
      <c r="DMX336" s="224"/>
      <c r="DMY336" s="372"/>
      <c r="DMZ336" s="372"/>
      <c r="DNA336" s="333"/>
      <c r="DNB336" s="334"/>
      <c r="DNC336" s="372"/>
      <c r="DND336" s="224"/>
      <c r="DNE336" s="224"/>
      <c r="DNF336" s="335"/>
      <c r="DNG336" s="335"/>
      <c r="DNH336" s="224"/>
      <c r="DNI336" s="372"/>
      <c r="DNJ336" s="372"/>
      <c r="DNK336" s="333"/>
      <c r="DNL336" s="334"/>
      <c r="DNM336" s="372"/>
      <c r="DNN336" s="224"/>
      <c r="DNO336" s="224"/>
      <c r="DNP336" s="335"/>
      <c r="DNQ336" s="335"/>
      <c r="DNR336" s="224"/>
      <c r="DNS336" s="372"/>
      <c r="DNT336" s="372"/>
      <c r="DNU336" s="333"/>
      <c r="DNV336" s="334"/>
      <c r="DNW336" s="372"/>
      <c r="DNX336" s="224"/>
      <c r="DNY336" s="224"/>
      <c r="DNZ336" s="335"/>
      <c r="DOA336" s="335"/>
      <c r="DOB336" s="224"/>
      <c r="DOC336" s="372"/>
      <c r="DOD336" s="372"/>
      <c r="DOE336" s="333"/>
      <c r="DOF336" s="334"/>
      <c r="DOG336" s="372"/>
      <c r="DOH336" s="224"/>
      <c r="DOI336" s="224"/>
      <c r="DOJ336" s="335"/>
      <c r="DOK336" s="335"/>
      <c r="DOL336" s="224"/>
      <c r="DOM336" s="372"/>
      <c r="DON336" s="372"/>
      <c r="DOO336" s="333"/>
      <c r="DOP336" s="334"/>
      <c r="DOQ336" s="372"/>
      <c r="DOR336" s="224"/>
      <c r="DOS336" s="224"/>
      <c r="DOT336" s="335"/>
      <c r="DOU336" s="335"/>
      <c r="DOV336" s="224"/>
      <c r="DOW336" s="372"/>
      <c r="DOX336" s="372"/>
      <c r="DOY336" s="333"/>
      <c r="DOZ336" s="334"/>
      <c r="DPA336" s="372"/>
      <c r="DPB336" s="224"/>
      <c r="DPC336" s="224"/>
      <c r="DPD336" s="335"/>
      <c r="DPE336" s="335"/>
      <c r="DPF336" s="224"/>
      <c r="DPG336" s="372"/>
      <c r="DPH336" s="372"/>
      <c r="DPI336" s="333"/>
      <c r="DPJ336" s="334"/>
      <c r="DPK336" s="372"/>
      <c r="DPL336" s="224"/>
      <c r="DPM336" s="224"/>
      <c r="DPN336" s="335"/>
      <c r="DPO336" s="335"/>
      <c r="DPP336" s="224"/>
      <c r="DPQ336" s="372"/>
      <c r="DPR336" s="372"/>
      <c r="DPS336" s="333"/>
      <c r="DPT336" s="334"/>
      <c r="DPU336" s="372"/>
      <c r="DPV336" s="224"/>
      <c r="DPW336" s="224"/>
      <c r="DPX336" s="335"/>
      <c r="DPY336" s="335"/>
      <c r="DPZ336" s="224"/>
      <c r="DQA336" s="372"/>
      <c r="DQB336" s="372"/>
      <c r="DQC336" s="333"/>
      <c r="DQD336" s="334"/>
      <c r="DQE336" s="372"/>
      <c r="DQF336" s="224"/>
      <c r="DQG336" s="224"/>
      <c r="DQH336" s="335"/>
      <c r="DQI336" s="335"/>
      <c r="DQJ336" s="224"/>
      <c r="DQK336" s="372"/>
      <c r="DQL336" s="372"/>
      <c r="DQM336" s="333"/>
      <c r="DQN336" s="334"/>
      <c r="DQO336" s="372"/>
      <c r="DQP336" s="224"/>
      <c r="DQQ336" s="224"/>
      <c r="DQR336" s="335"/>
      <c r="DQS336" s="335"/>
      <c r="DQT336" s="224"/>
      <c r="DQU336" s="372"/>
      <c r="DQV336" s="372"/>
      <c r="DQW336" s="333"/>
      <c r="DQX336" s="334"/>
      <c r="DQY336" s="372"/>
      <c r="DQZ336" s="224"/>
      <c r="DRA336" s="224"/>
      <c r="DRB336" s="335"/>
      <c r="DRC336" s="335"/>
      <c r="DRD336" s="224"/>
      <c r="DRE336" s="372"/>
      <c r="DRF336" s="372"/>
      <c r="DRG336" s="333"/>
      <c r="DRH336" s="334"/>
      <c r="DRI336" s="372"/>
      <c r="DRJ336" s="224"/>
      <c r="DRK336" s="224"/>
      <c r="DRL336" s="335"/>
      <c r="DRM336" s="335"/>
      <c r="DRN336" s="224"/>
      <c r="DRO336" s="372"/>
      <c r="DRP336" s="372"/>
      <c r="DRQ336" s="333"/>
      <c r="DRR336" s="334"/>
      <c r="DRS336" s="372"/>
      <c r="DRT336" s="224"/>
      <c r="DRU336" s="224"/>
      <c r="DRV336" s="335"/>
      <c r="DRW336" s="335"/>
      <c r="DRX336" s="224"/>
      <c r="DRY336" s="372"/>
      <c r="DRZ336" s="372"/>
      <c r="DSA336" s="333"/>
      <c r="DSB336" s="334"/>
      <c r="DSC336" s="372"/>
      <c r="DSD336" s="224"/>
      <c r="DSE336" s="224"/>
      <c r="DSF336" s="335"/>
      <c r="DSG336" s="335"/>
      <c r="DSH336" s="224"/>
      <c r="DSI336" s="372"/>
      <c r="DSJ336" s="372"/>
      <c r="DSK336" s="333"/>
      <c r="DSL336" s="334"/>
      <c r="DSM336" s="372"/>
      <c r="DSN336" s="224"/>
      <c r="DSO336" s="224"/>
      <c r="DSP336" s="335"/>
      <c r="DSQ336" s="335"/>
      <c r="DSR336" s="224"/>
      <c r="DSS336" s="372"/>
      <c r="DST336" s="372"/>
      <c r="DSU336" s="333"/>
      <c r="DSV336" s="334"/>
      <c r="DSW336" s="372"/>
      <c r="DSX336" s="224"/>
      <c r="DSY336" s="224"/>
      <c r="DSZ336" s="335"/>
      <c r="DTA336" s="335"/>
      <c r="DTB336" s="224"/>
      <c r="DTC336" s="372"/>
      <c r="DTD336" s="372"/>
      <c r="DTE336" s="333"/>
      <c r="DTF336" s="334"/>
      <c r="DTG336" s="372"/>
      <c r="DTH336" s="224"/>
      <c r="DTI336" s="224"/>
      <c r="DTJ336" s="335"/>
      <c r="DTK336" s="335"/>
      <c r="DTL336" s="224"/>
      <c r="DTM336" s="372"/>
      <c r="DTN336" s="372"/>
      <c r="DTO336" s="333"/>
      <c r="DTP336" s="334"/>
      <c r="DTQ336" s="372"/>
      <c r="DTR336" s="224"/>
      <c r="DTS336" s="224"/>
      <c r="DTT336" s="335"/>
      <c r="DTU336" s="335"/>
      <c r="DTV336" s="224"/>
      <c r="DTW336" s="372"/>
      <c r="DTX336" s="372"/>
      <c r="DTY336" s="333"/>
      <c r="DTZ336" s="334"/>
      <c r="DUA336" s="372"/>
      <c r="DUB336" s="224"/>
      <c r="DUC336" s="224"/>
      <c r="DUD336" s="335"/>
      <c r="DUE336" s="335"/>
      <c r="DUF336" s="224"/>
      <c r="DUG336" s="372"/>
      <c r="DUH336" s="372"/>
      <c r="DUI336" s="333"/>
      <c r="DUJ336" s="334"/>
      <c r="DUK336" s="372"/>
      <c r="DUL336" s="224"/>
      <c r="DUM336" s="224"/>
      <c r="DUN336" s="335"/>
      <c r="DUO336" s="335"/>
      <c r="DUP336" s="224"/>
      <c r="DUQ336" s="372"/>
      <c r="DUR336" s="372"/>
      <c r="DUS336" s="333"/>
      <c r="DUT336" s="334"/>
      <c r="DUU336" s="372"/>
      <c r="DUV336" s="224"/>
      <c r="DUW336" s="224"/>
      <c r="DUX336" s="335"/>
      <c r="DUY336" s="335"/>
      <c r="DUZ336" s="224"/>
      <c r="DVA336" s="372"/>
      <c r="DVB336" s="372"/>
      <c r="DVC336" s="333"/>
      <c r="DVD336" s="334"/>
      <c r="DVE336" s="372"/>
      <c r="DVF336" s="224"/>
      <c r="DVG336" s="224"/>
      <c r="DVH336" s="335"/>
      <c r="DVI336" s="335"/>
      <c r="DVJ336" s="224"/>
      <c r="DVK336" s="372"/>
      <c r="DVL336" s="372"/>
      <c r="DVM336" s="333"/>
      <c r="DVN336" s="334"/>
      <c r="DVO336" s="372"/>
      <c r="DVP336" s="224"/>
      <c r="DVQ336" s="224"/>
      <c r="DVR336" s="335"/>
      <c r="DVS336" s="335"/>
      <c r="DVT336" s="224"/>
      <c r="DVU336" s="372"/>
      <c r="DVV336" s="372"/>
      <c r="DVW336" s="333"/>
      <c r="DVX336" s="334"/>
      <c r="DVY336" s="372"/>
      <c r="DVZ336" s="224"/>
      <c r="DWA336" s="224"/>
      <c r="DWB336" s="335"/>
      <c r="DWC336" s="335"/>
      <c r="DWD336" s="224"/>
      <c r="DWE336" s="372"/>
      <c r="DWF336" s="372"/>
      <c r="DWG336" s="333"/>
      <c r="DWH336" s="334"/>
      <c r="DWI336" s="372"/>
      <c r="DWJ336" s="224"/>
      <c r="DWK336" s="224"/>
      <c r="DWL336" s="335"/>
      <c r="DWM336" s="335"/>
      <c r="DWN336" s="224"/>
      <c r="DWO336" s="372"/>
      <c r="DWP336" s="372"/>
      <c r="DWQ336" s="333"/>
      <c r="DWR336" s="334"/>
      <c r="DWS336" s="372"/>
      <c r="DWT336" s="224"/>
      <c r="DWU336" s="224"/>
      <c r="DWV336" s="335"/>
      <c r="DWW336" s="335"/>
      <c r="DWX336" s="224"/>
      <c r="DWY336" s="372"/>
      <c r="DWZ336" s="372"/>
      <c r="DXA336" s="333"/>
      <c r="DXB336" s="334"/>
      <c r="DXC336" s="372"/>
      <c r="DXD336" s="224"/>
      <c r="DXE336" s="224"/>
      <c r="DXF336" s="335"/>
      <c r="DXG336" s="335"/>
      <c r="DXH336" s="224"/>
      <c r="DXI336" s="372"/>
      <c r="DXJ336" s="372"/>
      <c r="DXK336" s="333"/>
      <c r="DXL336" s="334"/>
      <c r="DXM336" s="372"/>
      <c r="DXN336" s="224"/>
      <c r="DXO336" s="224"/>
      <c r="DXP336" s="335"/>
      <c r="DXQ336" s="335"/>
      <c r="DXR336" s="224"/>
      <c r="DXS336" s="372"/>
      <c r="DXT336" s="372"/>
      <c r="DXU336" s="333"/>
      <c r="DXV336" s="334"/>
      <c r="DXW336" s="372"/>
      <c r="DXX336" s="224"/>
      <c r="DXY336" s="224"/>
      <c r="DXZ336" s="335"/>
      <c r="DYA336" s="335"/>
      <c r="DYB336" s="224"/>
      <c r="DYC336" s="372"/>
      <c r="DYD336" s="372"/>
      <c r="DYE336" s="333"/>
      <c r="DYF336" s="334"/>
      <c r="DYG336" s="372"/>
      <c r="DYH336" s="224"/>
      <c r="DYI336" s="224"/>
      <c r="DYJ336" s="335"/>
      <c r="DYK336" s="335"/>
      <c r="DYL336" s="224"/>
      <c r="DYM336" s="372"/>
      <c r="DYN336" s="372"/>
      <c r="DYO336" s="333"/>
      <c r="DYP336" s="334"/>
      <c r="DYQ336" s="372"/>
      <c r="DYR336" s="224"/>
      <c r="DYS336" s="224"/>
      <c r="DYT336" s="335"/>
      <c r="DYU336" s="335"/>
      <c r="DYV336" s="224"/>
      <c r="DYW336" s="372"/>
      <c r="DYX336" s="372"/>
      <c r="DYY336" s="333"/>
      <c r="DYZ336" s="334"/>
      <c r="DZA336" s="372"/>
      <c r="DZB336" s="224"/>
      <c r="DZC336" s="224"/>
      <c r="DZD336" s="335"/>
      <c r="DZE336" s="335"/>
      <c r="DZF336" s="224"/>
      <c r="DZG336" s="372"/>
      <c r="DZH336" s="372"/>
      <c r="DZI336" s="333"/>
      <c r="DZJ336" s="334"/>
      <c r="DZK336" s="372"/>
      <c r="DZL336" s="224"/>
      <c r="DZM336" s="224"/>
      <c r="DZN336" s="335"/>
      <c r="DZO336" s="335"/>
      <c r="DZP336" s="224"/>
      <c r="DZQ336" s="372"/>
      <c r="DZR336" s="372"/>
      <c r="DZS336" s="333"/>
      <c r="DZT336" s="334"/>
      <c r="DZU336" s="372"/>
      <c r="DZV336" s="224"/>
      <c r="DZW336" s="224"/>
      <c r="DZX336" s="335"/>
      <c r="DZY336" s="335"/>
      <c r="DZZ336" s="224"/>
      <c r="EAA336" s="372"/>
      <c r="EAB336" s="372"/>
      <c r="EAC336" s="333"/>
      <c r="EAD336" s="334"/>
      <c r="EAE336" s="372"/>
      <c r="EAF336" s="224"/>
      <c r="EAG336" s="224"/>
      <c r="EAH336" s="335"/>
      <c r="EAI336" s="335"/>
      <c r="EAJ336" s="224"/>
      <c r="EAK336" s="372"/>
      <c r="EAL336" s="372"/>
      <c r="EAM336" s="333"/>
      <c r="EAN336" s="334"/>
      <c r="EAO336" s="372"/>
      <c r="EAP336" s="224"/>
      <c r="EAQ336" s="224"/>
      <c r="EAR336" s="335"/>
      <c r="EAS336" s="335"/>
      <c r="EAT336" s="224"/>
      <c r="EAU336" s="372"/>
      <c r="EAV336" s="372"/>
      <c r="EAW336" s="333"/>
      <c r="EAX336" s="334"/>
      <c r="EAY336" s="372"/>
      <c r="EAZ336" s="224"/>
      <c r="EBA336" s="224"/>
      <c r="EBB336" s="335"/>
      <c r="EBC336" s="335"/>
      <c r="EBD336" s="224"/>
      <c r="EBE336" s="372"/>
      <c r="EBF336" s="372"/>
      <c r="EBG336" s="333"/>
      <c r="EBH336" s="334"/>
      <c r="EBI336" s="372"/>
      <c r="EBJ336" s="224"/>
      <c r="EBK336" s="224"/>
      <c r="EBL336" s="335"/>
      <c r="EBM336" s="335"/>
      <c r="EBN336" s="224"/>
      <c r="EBO336" s="372"/>
      <c r="EBP336" s="372"/>
      <c r="EBQ336" s="333"/>
      <c r="EBR336" s="334"/>
      <c r="EBS336" s="372"/>
      <c r="EBT336" s="224"/>
      <c r="EBU336" s="224"/>
      <c r="EBV336" s="335"/>
      <c r="EBW336" s="335"/>
      <c r="EBX336" s="224"/>
      <c r="EBY336" s="372"/>
      <c r="EBZ336" s="372"/>
      <c r="ECA336" s="333"/>
      <c r="ECB336" s="334"/>
      <c r="ECC336" s="372"/>
      <c r="ECD336" s="224"/>
      <c r="ECE336" s="224"/>
      <c r="ECF336" s="335"/>
      <c r="ECG336" s="335"/>
      <c r="ECH336" s="224"/>
      <c r="ECI336" s="372"/>
      <c r="ECJ336" s="372"/>
      <c r="ECK336" s="333"/>
      <c r="ECL336" s="334"/>
      <c r="ECM336" s="372"/>
      <c r="ECN336" s="224"/>
      <c r="ECO336" s="224"/>
      <c r="ECP336" s="335"/>
      <c r="ECQ336" s="335"/>
      <c r="ECR336" s="224"/>
      <c r="ECS336" s="372"/>
      <c r="ECT336" s="372"/>
      <c r="ECU336" s="333"/>
      <c r="ECV336" s="334"/>
      <c r="ECW336" s="372"/>
      <c r="ECX336" s="224"/>
      <c r="ECY336" s="224"/>
      <c r="ECZ336" s="335"/>
      <c r="EDA336" s="335"/>
      <c r="EDB336" s="224"/>
      <c r="EDC336" s="372"/>
      <c r="EDD336" s="372"/>
      <c r="EDE336" s="333"/>
      <c r="EDF336" s="334"/>
      <c r="EDG336" s="372"/>
      <c r="EDH336" s="224"/>
      <c r="EDI336" s="224"/>
      <c r="EDJ336" s="335"/>
      <c r="EDK336" s="335"/>
      <c r="EDL336" s="224"/>
      <c r="EDM336" s="372"/>
      <c r="EDN336" s="372"/>
      <c r="EDO336" s="333"/>
      <c r="EDP336" s="334"/>
      <c r="EDQ336" s="372"/>
      <c r="EDR336" s="224"/>
      <c r="EDS336" s="224"/>
      <c r="EDT336" s="335"/>
      <c r="EDU336" s="335"/>
      <c r="EDV336" s="224"/>
      <c r="EDW336" s="372"/>
      <c r="EDX336" s="372"/>
      <c r="EDY336" s="333"/>
      <c r="EDZ336" s="334"/>
      <c r="EEA336" s="372"/>
      <c r="EEB336" s="224"/>
      <c r="EEC336" s="224"/>
      <c r="EED336" s="335"/>
      <c r="EEE336" s="335"/>
      <c r="EEF336" s="224"/>
      <c r="EEG336" s="372"/>
      <c r="EEH336" s="372"/>
      <c r="EEI336" s="333"/>
      <c r="EEJ336" s="334"/>
      <c r="EEK336" s="372"/>
      <c r="EEL336" s="224"/>
      <c r="EEM336" s="224"/>
      <c r="EEN336" s="335"/>
      <c r="EEO336" s="335"/>
      <c r="EEP336" s="224"/>
      <c r="EEQ336" s="372"/>
      <c r="EER336" s="372"/>
      <c r="EES336" s="333"/>
      <c r="EET336" s="334"/>
      <c r="EEU336" s="372"/>
      <c r="EEV336" s="224"/>
      <c r="EEW336" s="224"/>
      <c r="EEX336" s="335"/>
      <c r="EEY336" s="335"/>
      <c r="EEZ336" s="224"/>
      <c r="EFA336" s="372"/>
      <c r="EFB336" s="372"/>
      <c r="EFC336" s="333"/>
      <c r="EFD336" s="334"/>
      <c r="EFE336" s="372"/>
      <c r="EFF336" s="224"/>
      <c r="EFG336" s="224"/>
      <c r="EFH336" s="335"/>
      <c r="EFI336" s="335"/>
      <c r="EFJ336" s="224"/>
      <c r="EFK336" s="372"/>
      <c r="EFL336" s="372"/>
      <c r="EFM336" s="333"/>
      <c r="EFN336" s="334"/>
      <c r="EFO336" s="372"/>
      <c r="EFP336" s="224"/>
      <c r="EFQ336" s="224"/>
      <c r="EFR336" s="335"/>
      <c r="EFS336" s="335"/>
      <c r="EFT336" s="224"/>
      <c r="EFU336" s="372"/>
      <c r="EFV336" s="372"/>
      <c r="EFW336" s="333"/>
      <c r="EFX336" s="334"/>
      <c r="EFY336" s="372"/>
      <c r="EFZ336" s="224"/>
      <c r="EGA336" s="224"/>
      <c r="EGB336" s="335"/>
      <c r="EGC336" s="335"/>
      <c r="EGD336" s="224"/>
      <c r="EGE336" s="372"/>
      <c r="EGF336" s="372"/>
      <c r="EGG336" s="333"/>
      <c r="EGH336" s="334"/>
      <c r="EGI336" s="372"/>
      <c r="EGJ336" s="224"/>
      <c r="EGK336" s="224"/>
      <c r="EGL336" s="335"/>
      <c r="EGM336" s="335"/>
      <c r="EGN336" s="224"/>
      <c r="EGO336" s="372"/>
      <c r="EGP336" s="372"/>
      <c r="EGQ336" s="333"/>
      <c r="EGR336" s="334"/>
      <c r="EGS336" s="372"/>
      <c r="EGT336" s="224"/>
      <c r="EGU336" s="224"/>
      <c r="EGV336" s="335"/>
      <c r="EGW336" s="335"/>
      <c r="EGX336" s="224"/>
      <c r="EGY336" s="372"/>
      <c r="EGZ336" s="372"/>
      <c r="EHA336" s="333"/>
      <c r="EHB336" s="334"/>
      <c r="EHC336" s="372"/>
      <c r="EHD336" s="224"/>
      <c r="EHE336" s="224"/>
      <c r="EHF336" s="335"/>
      <c r="EHG336" s="335"/>
      <c r="EHH336" s="224"/>
      <c r="EHI336" s="372"/>
      <c r="EHJ336" s="372"/>
      <c r="EHK336" s="333"/>
      <c r="EHL336" s="334"/>
      <c r="EHM336" s="372"/>
      <c r="EHN336" s="224"/>
      <c r="EHO336" s="224"/>
      <c r="EHP336" s="335"/>
      <c r="EHQ336" s="335"/>
      <c r="EHR336" s="224"/>
      <c r="EHS336" s="372"/>
      <c r="EHT336" s="372"/>
      <c r="EHU336" s="333"/>
      <c r="EHV336" s="334"/>
      <c r="EHW336" s="372"/>
      <c r="EHX336" s="224"/>
      <c r="EHY336" s="224"/>
      <c r="EHZ336" s="335"/>
      <c r="EIA336" s="335"/>
      <c r="EIB336" s="224"/>
      <c r="EIC336" s="372"/>
      <c r="EID336" s="372"/>
      <c r="EIE336" s="333"/>
      <c r="EIF336" s="334"/>
      <c r="EIG336" s="372"/>
      <c r="EIH336" s="224"/>
      <c r="EII336" s="224"/>
      <c r="EIJ336" s="335"/>
      <c r="EIK336" s="335"/>
      <c r="EIL336" s="224"/>
      <c r="EIM336" s="372"/>
      <c r="EIN336" s="372"/>
      <c r="EIO336" s="333"/>
      <c r="EIP336" s="334"/>
      <c r="EIQ336" s="372"/>
      <c r="EIR336" s="224"/>
      <c r="EIS336" s="224"/>
      <c r="EIT336" s="335"/>
      <c r="EIU336" s="335"/>
      <c r="EIV336" s="224"/>
      <c r="EIW336" s="372"/>
      <c r="EIX336" s="372"/>
      <c r="EIY336" s="333"/>
      <c r="EIZ336" s="334"/>
      <c r="EJA336" s="372"/>
      <c r="EJB336" s="224"/>
      <c r="EJC336" s="224"/>
      <c r="EJD336" s="335"/>
      <c r="EJE336" s="335"/>
      <c r="EJF336" s="224"/>
      <c r="EJG336" s="372"/>
      <c r="EJH336" s="372"/>
      <c r="EJI336" s="333"/>
      <c r="EJJ336" s="334"/>
      <c r="EJK336" s="372"/>
      <c r="EJL336" s="224"/>
      <c r="EJM336" s="224"/>
      <c r="EJN336" s="335"/>
      <c r="EJO336" s="335"/>
      <c r="EJP336" s="224"/>
      <c r="EJQ336" s="372"/>
      <c r="EJR336" s="372"/>
      <c r="EJS336" s="333"/>
      <c r="EJT336" s="334"/>
      <c r="EJU336" s="372"/>
      <c r="EJV336" s="224"/>
      <c r="EJW336" s="224"/>
      <c r="EJX336" s="335"/>
      <c r="EJY336" s="335"/>
      <c r="EJZ336" s="224"/>
      <c r="EKA336" s="372"/>
      <c r="EKB336" s="372"/>
      <c r="EKC336" s="333"/>
      <c r="EKD336" s="334"/>
      <c r="EKE336" s="372"/>
      <c r="EKF336" s="224"/>
      <c r="EKG336" s="224"/>
      <c r="EKH336" s="335"/>
      <c r="EKI336" s="335"/>
      <c r="EKJ336" s="224"/>
      <c r="EKK336" s="372"/>
      <c r="EKL336" s="372"/>
      <c r="EKM336" s="333"/>
      <c r="EKN336" s="334"/>
      <c r="EKO336" s="372"/>
      <c r="EKP336" s="224"/>
      <c r="EKQ336" s="224"/>
      <c r="EKR336" s="335"/>
      <c r="EKS336" s="335"/>
      <c r="EKT336" s="224"/>
      <c r="EKU336" s="372"/>
      <c r="EKV336" s="372"/>
      <c r="EKW336" s="333"/>
      <c r="EKX336" s="334"/>
      <c r="EKY336" s="372"/>
      <c r="EKZ336" s="224"/>
      <c r="ELA336" s="224"/>
      <c r="ELB336" s="335"/>
      <c r="ELC336" s="335"/>
      <c r="ELD336" s="224"/>
      <c r="ELE336" s="372"/>
      <c r="ELF336" s="372"/>
      <c r="ELG336" s="333"/>
      <c r="ELH336" s="334"/>
      <c r="ELI336" s="372"/>
      <c r="ELJ336" s="224"/>
      <c r="ELK336" s="224"/>
      <c r="ELL336" s="335"/>
      <c r="ELM336" s="335"/>
      <c r="ELN336" s="224"/>
      <c r="ELO336" s="372"/>
      <c r="ELP336" s="372"/>
      <c r="ELQ336" s="333"/>
      <c r="ELR336" s="334"/>
      <c r="ELS336" s="372"/>
      <c r="ELT336" s="224"/>
      <c r="ELU336" s="224"/>
      <c r="ELV336" s="335"/>
      <c r="ELW336" s="335"/>
      <c r="ELX336" s="224"/>
      <c r="ELY336" s="372"/>
      <c r="ELZ336" s="372"/>
      <c r="EMA336" s="333"/>
      <c r="EMB336" s="334"/>
      <c r="EMC336" s="372"/>
      <c r="EMD336" s="224"/>
      <c r="EME336" s="224"/>
      <c r="EMF336" s="335"/>
      <c r="EMG336" s="335"/>
      <c r="EMH336" s="224"/>
      <c r="EMI336" s="372"/>
      <c r="EMJ336" s="372"/>
      <c r="EMK336" s="333"/>
      <c r="EML336" s="334"/>
      <c r="EMM336" s="372"/>
      <c r="EMN336" s="224"/>
      <c r="EMO336" s="224"/>
      <c r="EMP336" s="335"/>
      <c r="EMQ336" s="335"/>
      <c r="EMR336" s="224"/>
      <c r="EMS336" s="372"/>
      <c r="EMT336" s="372"/>
      <c r="EMU336" s="333"/>
      <c r="EMV336" s="334"/>
      <c r="EMW336" s="372"/>
      <c r="EMX336" s="224"/>
      <c r="EMY336" s="224"/>
      <c r="EMZ336" s="335"/>
      <c r="ENA336" s="335"/>
      <c r="ENB336" s="224"/>
      <c r="ENC336" s="372"/>
      <c r="END336" s="372"/>
      <c r="ENE336" s="333"/>
      <c r="ENF336" s="334"/>
      <c r="ENG336" s="372"/>
      <c r="ENH336" s="224"/>
      <c r="ENI336" s="224"/>
      <c r="ENJ336" s="335"/>
      <c r="ENK336" s="335"/>
      <c r="ENL336" s="224"/>
      <c r="ENM336" s="372"/>
      <c r="ENN336" s="372"/>
      <c r="ENO336" s="333"/>
      <c r="ENP336" s="334"/>
      <c r="ENQ336" s="372"/>
      <c r="ENR336" s="224"/>
      <c r="ENS336" s="224"/>
      <c r="ENT336" s="335"/>
      <c r="ENU336" s="335"/>
      <c r="ENV336" s="224"/>
      <c r="ENW336" s="372"/>
      <c r="ENX336" s="372"/>
      <c r="ENY336" s="333"/>
      <c r="ENZ336" s="334"/>
      <c r="EOA336" s="372"/>
      <c r="EOB336" s="224"/>
      <c r="EOC336" s="224"/>
      <c r="EOD336" s="335"/>
      <c r="EOE336" s="335"/>
      <c r="EOF336" s="224"/>
      <c r="EOG336" s="372"/>
      <c r="EOH336" s="372"/>
      <c r="EOI336" s="333"/>
      <c r="EOJ336" s="334"/>
      <c r="EOK336" s="372"/>
      <c r="EOL336" s="224"/>
      <c r="EOM336" s="224"/>
      <c r="EON336" s="335"/>
      <c r="EOO336" s="335"/>
      <c r="EOP336" s="224"/>
      <c r="EOQ336" s="372"/>
      <c r="EOR336" s="372"/>
      <c r="EOS336" s="333"/>
      <c r="EOT336" s="334"/>
      <c r="EOU336" s="372"/>
      <c r="EOV336" s="224"/>
      <c r="EOW336" s="224"/>
      <c r="EOX336" s="335"/>
      <c r="EOY336" s="335"/>
      <c r="EOZ336" s="224"/>
      <c r="EPA336" s="372"/>
      <c r="EPB336" s="372"/>
      <c r="EPC336" s="333"/>
      <c r="EPD336" s="334"/>
      <c r="EPE336" s="372"/>
      <c r="EPF336" s="224"/>
      <c r="EPG336" s="224"/>
      <c r="EPH336" s="335"/>
      <c r="EPI336" s="335"/>
      <c r="EPJ336" s="224"/>
      <c r="EPK336" s="372"/>
      <c r="EPL336" s="372"/>
      <c r="EPM336" s="333"/>
      <c r="EPN336" s="334"/>
      <c r="EPO336" s="372"/>
      <c r="EPP336" s="224"/>
      <c r="EPQ336" s="224"/>
      <c r="EPR336" s="335"/>
      <c r="EPS336" s="335"/>
      <c r="EPT336" s="224"/>
      <c r="EPU336" s="372"/>
      <c r="EPV336" s="372"/>
      <c r="EPW336" s="333"/>
      <c r="EPX336" s="334"/>
      <c r="EPY336" s="372"/>
      <c r="EPZ336" s="224"/>
      <c r="EQA336" s="224"/>
      <c r="EQB336" s="335"/>
      <c r="EQC336" s="335"/>
      <c r="EQD336" s="224"/>
      <c r="EQE336" s="372"/>
      <c r="EQF336" s="372"/>
      <c r="EQG336" s="333"/>
      <c r="EQH336" s="334"/>
      <c r="EQI336" s="372"/>
      <c r="EQJ336" s="224"/>
      <c r="EQK336" s="224"/>
      <c r="EQL336" s="335"/>
      <c r="EQM336" s="335"/>
      <c r="EQN336" s="224"/>
      <c r="EQO336" s="372"/>
      <c r="EQP336" s="372"/>
      <c r="EQQ336" s="333"/>
      <c r="EQR336" s="334"/>
      <c r="EQS336" s="372"/>
      <c r="EQT336" s="224"/>
      <c r="EQU336" s="224"/>
      <c r="EQV336" s="335"/>
      <c r="EQW336" s="335"/>
      <c r="EQX336" s="224"/>
      <c r="EQY336" s="372"/>
      <c r="EQZ336" s="372"/>
      <c r="ERA336" s="333"/>
      <c r="ERB336" s="334"/>
      <c r="ERC336" s="372"/>
      <c r="ERD336" s="224"/>
      <c r="ERE336" s="224"/>
      <c r="ERF336" s="335"/>
      <c r="ERG336" s="335"/>
      <c r="ERH336" s="224"/>
      <c r="ERI336" s="372"/>
      <c r="ERJ336" s="372"/>
      <c r="ERK336" s="333"/>
      <c r="ERL336" s="334"/>
      <c r="ERM336" s="372"/>
      <c r="ERN336" s="224"/>
      <c r="ERO336" s="224"/>
      <c r="ERP336" s="335"/>
      <c r="ERQ336" s="335"/>
      <c r="ERR336" s="224"/>
      <c r="ERS336" s="372"/>
      <c r="ERT336" s="372"/>
      <c r="ERU336" s="333"/>
      <c r="ERV336" s="334"/>
      <c r="ERW336" s="372"/>
      <c r="ERX336" s="224"/>
      <c r="ERY336" s="224"/>
      <c r="ERZ336" s="335"/>
      <c r="ESA336" s="335"/>
      <c r="ESB336" s="224"/>
      <c r="ESC336" s="372"/>
      <c r="ESD336" s="372"/>
      <c r="ESE336" s="333"/>
      <c r="ESF336" s="334"/>
      <c r="ESG336" s="372"/>
      <c r="ESH336" s="224"/>
      <c r="ESI336" s="224"/>
      <c r="ESJ336" s="335"/>
      <c r="ESK336" s="335"/>
      <c r="ESL336" s="224"/>
      <c r="ESM336" s="372"/>
      <c r="ESN336" s="372"/>
      <c r="ESO336" s="333"/>
      <c r="ESP336" s="334"/>
      <c r="ESQ336" s="372"/>
      <c r="ESR336" s="224"/>
      <c r="ESS336" s="224"/>
      <c r="EST336" s="335"/>
      <c r="ESU336" s="335"/>
      <c r="ESV336" s="224"/>
      <c r="ESW336" s="372"/>
      <c r="ESX336" s="372"/>
      <c r="ESY336" s="333"/>
      <c r="ESZ336" s="334"/>
      <c r="ETA336" s="372"/>
      <c r="ETB336" s="224"/>
      <c r="ETC336" s="224"/>
      <c r="ETD336" s="335"/>
      <c r="ETE336" s="335"/>
      <c r="ETF336" s="224"/>
      <c r="ETG336" s="372"/>
      <c r="ETH336" s="372"/>
      <c r="ETI336" s="333"/>
      <c r="ETJ336" s="334"/>
      <c r="ETK336" s="372"/>
      <c r="ETL336" s="224"/>
      <c r="ETM336" s="224"/>
      <c r="ETN336" s="335"/>
      <c r="ETO336" s="335"/>
      <c r="ETP336" s="224"/>
      <c r="ETQ336" s="372"/>
      <c r="ETR336" s="372"/>
      <c r="ETS336" s="333"/>
      <c r="ETT336" s="334"/>
      <c r="ETU336" s="372"/>
      <c r="ETV336" s="224"/>
      <c r="ETW336" s="224"/>
      <c r="ETX336" s="335"/>
      <c r="ETY336" s="335"/>
      <c r="ETZ336" s="224"/>
      <c r="EUA336" s="372"/>
      <c r="EUB336" s="372"/>
      <c r="EUC336" s="333"/>
      <c r="EUD336" s="334"/>
      <c r="EUE336" s="372"/>
      <c r="EUF336" s="224"/>
      <c r="EUG336" s="224"/>
      <c r="EUH336" s="335"/>
      <c r="EUI336" s="335"/>
      <c r="EUJ336" s="224"/>
      <c r="EUK336" s="372"/>
      <c r="EUL336" s="372"/>
      <c r="EUM336" s="333"/>
      <c r="EUN336" s="334"/>
      <c r="EUO336" s="372"/>
      <c r="EUP336" s="224"/>
      <c r="EUQ336" s="224"/>
      <c r="EUR336" s="335"/>
      <c r="EUS336" s="335"/>
      <c r="EUT336" s="224"/>
      <c r="EUU336" s="372"/>
      <c r="EUV336" s="372"/>
      <c r="EUW336" s="333"/>
      <c r="EUX336" s="334"/>
      <c r="EUY336" s="372"/>
      <c r="EUZ336" s="224"/>
      <c r="EVA336" s="224"/>
      <c r="EVB336" s="335"/>
      <c r="EVC336" s="335"/>
      <c r="EVD336" s="224"/>
      <c r="EVE336" s="372"/>
      <c r="EVF336" s="372"/>
      <c r="EVG336" s="333"/>
      <c r="EVH336" s="334"/>
      <c r="EVI336" s="372"/>
      <c r="EVJ336" s="224"/>
      <c r="EVK336" s="224"/>
      <c r="EVL336" s="335"/>
      <c r="EVM336" s="335"/>
      <c r="EVN336" s="224"/>
      <c r="EVO336" s="372"/>
      <c r="EVP336" s="372"/>
      <c r="EVQ336" s="333"/>
      <c r="EVR336" s="334"/>
      <c r="EVS336" s="372"/>
      <c r="EVT336" s="224"/>
      <c r="EVU336" s="224"/>
      <c r="EVV336" s="335"/>
      <c r="EVW336" s="335"/>
      <c r="EVX336" s="224"/>
      <c r="EVY336" s="372"/>
      <c r="EVZ336" s="372"/>
      <c r="EWA336" s="333"/>
      <c r="EWB336" s="334"/>
      <c r="EWC336" s="372"/>
      <c r="EWD336" s="224"/>
      <c r="EWE336" s="224"/>
      <c r="EWF336" s="335"/>
      <c r="EWG336" s="335"/>
      <c r="EWH336" s="224"/>
      <c r="EWI336" s="372"/>
      <c r="EWJ336" s="372"/>
      <c r="EWK336" s="333"/>
      <c r="EWL336" s="334"/>
      <c r="EWM336" s="372"/>
      <c r="EWN336" s="224"/>
      <c r="EWO336" s="224"/>
      <c r="EWP336" s="335"/>
      <c r="EWQ336" s="335"/>
      <c r="EWR336" s="224"/>
      <c r="EWS336" s="372"/>
      <c r="EWT336" s="372"/>
      <c r="EWU336" s="333"/>
      <c r="EWV336" s="334"/>
      <c r="EWW336" s="372"/>
      <c r="EWX336" s="224"/>
      <c r="EWY336" s="224"/>
      <c r="EWZ336" s="335"/>
      <c r="EXA336" s="335"/>
      <c r="EXB336" s="224"/>
      <c r="EXC336" s="372"/>
      <c r="EXD336" s="372"/>
      <c r="EXE336" s="333"/>
      <c r="EXF336" s="334"/>
      <c r="EXG336" s="372"/>
      <c r="EXH336" s="224"/>
      <c r="EXI336" s="224"/>
      <c r="EXJ336" s="335"/>
      <c r="EXK336" s="335"/>
      <c r="EXL336" s="224"/>
      <c r="EXM336" s="372"/>
      <c r="EXN336" s="372"/>
      <c r="EXO336" s="333"/>
      <c r="EXP336" s="334"/>
      <c r="EXQ336" s="372"/>
      <c r="EXR336" s="224"/>
      <c r="EXS336" s="224"/>
      <c r="EXT336" s="335"/>
      <c r="EXU336" s="335"/>
      <c r="EXV336" s="224"/>
      <c r="EXW336" s="372"/>
      <c r="EXX336" s="372"/>
      <c r="EXY336" s="333"/>
      <c r="EXZ336" s="334"/>
      <c r="EYA336" s="372"/>
      <c r="EYB336" s="224"/>
      <c r="EYC336" s="224"/>
      <c r="EYD336" s="335"/>
      <c r="EYE336" s="335"/>
      <c r="EYF336" s="224"/>
      <c r="EYG336" s="372"/>
      <c r="EYH336" s="372"/>
      <c r="EYI336" s="333"/>
      <c r="EYJ336" s="334"/>
      <c r="EYK336" s="372"/>
      <c r="EYL336" s="224"/>
      <c r="EYM336" s="224"/>
      <c r="EYN336" s="335"/>
      <c r="EYO336" s="335"/>
      <c r="EYP336" s="224"/>
      <c r="EYQ336" s="372"/>
      <c r="EYR336" s="372"/>
      <c r="EYS336" s="333"/>
      <c r="EYT336" s="334"/>
      <c r="EYU336" s="372"/>
      <c r="EYV336" s="224"/>
      <c r="EYW336" s="224"/>
      <c r="EYX336" s="335"/>
      <c r="EYY336" s="335"/>
      <c r="EYZ336" s="224"/>
      <c r="EZA336" s="372"/>
      <c r="EZB336" s="372"/>
      <c r="EZC336" s="333"/>
      <c r="EZD336" s="334"/>
      <c r="EZE336" s="372"/>
      <c r="EZF336" s="224"/>
      <c r="EZG336" s="224"/>
      <c r="EZH336" s="335"/>
      <c r="EZI336" s="335"/>
      <c r="EZJ336" s="224"/>
      <c r="EZK336" s="372"/>
      <c r="EZL336" s="372"/>
      <c r="EZM336" s="333"/>
      <c r="EZN336" s="334"/>
      <c r="EZO336" s="372"/>
      <c r="EZP336" s="224"/>
      <c r="EZQ336" s="224"/>
      <c r="EZR336" s="335"/>
      <c r="EZS336" s="335"/>
      <c r="EZT336" s="224"/>
      <c r="EZU336" s="372"/>
      <c r="EZV336" s="372"/>
      <c r="EZW336" s="333"/>
      <c r="EZX336" s="334"/>
      <c r="EZY336" s="372"/>
      <c r="EZZ336" s="224"/>
      <c r="FAA336" s="224"/>
      <c r="FAB336" s="335"/>
      <c r="FAC336" s="335"/>
      <c r="FAD336" s="224"/>
      <c r="FAE336" s="372"/>
      <c r="FAF336" s="372"/>
      <c r="FAG336" s="333"/>
      <c r="FAH336" s="334"/>
      <c r="FAI336" s="372"/>
      <c r="FAJ336" s="224"/>
      <c r="FAK336" s="224"/>
      <c r="FAL336" s="335"/>
      <c r="FAM336" s="335"/>
      <c r="FAN336" s="224"/>
      <c r="FAO336" s="372"/>
      <c r="FAP336" s="372"/>
      <c r="FAQ336" s="333"/>
      <c r="FAR336" s="334"/>
      <c r="FAS336" s="372"/>
      <c r="FAT336" s="224"/>
      <c r="FAU336" s="224"/>
      <c r="FAV336" s="335"/>
      <c r="FAW336" s="335"/>
      <c r="FAX336" s="224"/>
      <c r="FAY336" s="372"/>
      <c r="FAZ336" s="372"/>
      <c r="FBA336" s="333"/>
      <c r="FBB336" s="334"/>
      <c r="FBC336" s="372"/>
      <c r="FBD336" s="224"/>
      <c r="FBE336" s="224"/>
      <c r="FBF336" s="335"/>
      <c r="FBG336" s="335"/>
      <c r="FBH336" s="224"/>
      <c r="FBI336" s="372"/>
      <c r="FBJ336" s="372"/>
      <c r="FBK336" s="333"/>
      <c r="FBL336" s="334"/>
      <c r="FBM336" s="372"/>
      <c r="FBN336" s="224"/>
      <c r="FBO336" s="224"/>
      <c r="FBP336" s="335"/>
      <c r="FBQ336" s="335"/>
      <c r="FBR336" s="224"/>
      <c r="FBS336" s="372"/>
      <c r="FBT336" s="372"/>
      <c r="FBU336" s="333"/>
      <c r="FBV336" s="334"/>
      <c r="FBW336" s="372"/>
      <c r="FBX336" s="224"/>
      <c r="FBY336" s="224"/>
      <c r="FBZ336" s="335"/>
      <c r="FCA336" s="335"/>
      <c r="FCB336" s="224"/>
      <c r="FCC336" s="372"/>
      <c r="FCD336" s="372"/>
      <c r="FCE336" s="333"/>
      <c r="FCF336" s="334"/>
      <c r="FCG336" s="372"/>
      <c r="FCH336" s="224"/>
      <c r="FCI336" s="224"/>
      <c r="FCJ336" s="335"/>
      <c r="FCK336" s="335"/>
      <c r="FCL336" s="224"/>
      <c r="FCM336" s="372"/>
      <c r="FCN336" s="372"/>
      <c r="FCO336" s="333"/>
      <c r="FCP336" s="334"/>
      <c r="FCQ336" s="372"/>
      <c r="FCR336" s="224"/>
      <c r="FCS336" s="224"/>
      <c r="FCT336" s="335"/>
      <c r="FCU336" s="335"/>
      <c r="FCV336" s="224"/>
      <c r="FCW336" s="372"/>
      <c r="FCX336" s="372"/>
      <c r="FCY336" s="333"/>
      <c r="FCZ336" s="334"/>
      <c r="FDA336" s="372"/>
      <c r="FDB336" s="224"/>
      <c r="FDC336" s="224"/>
      <c r="FDD336" s="335"/>
      <c r="FDE336" s="335"/>
      <c r="FDF336" s="224"/>
      <c r="FDG336" s="372"/>
      <c r="FDH336" s="372"/>
      <c r="FDI336" s="333"/>
      <c r="FDJ336" s="334"/>
      <c r="FDK336" s="372"/>
      <c r="FDL336" s="224"/>
      <c r="FDM336" s="224"/>
      <c r="FDN336" s="335"/>
      <c r="FDO336" s="335"/>
      <c r="FDP336" s="224"/>
      <c r="FDQ336" s="372"/>
      <c r="FDR336" s="372"/>
      <c r="FDS336" s="333"/>
      <c r="FDT336" s="334"/>
      <c r="FDU336" s="372"/>
      <c r="FDV336" s="224"/>
      <c r="FDW336" s="224"/>
      <c r="FDX336" s="335"/>
      <c r="FDY336" s="335"/>
      <c r="FDZ336" s="224"/>
      <c r="FEA336" s="372"/>
      <c r="FEB336" s="372"/>
      <c r="FEC336" s="333"/>
      <c r="FED336" s="334"/>
      <c r="FEE336" s="372"/>
      <c r="FEF336" s="224"/>
      <c r="FEG336" s="224"/>
      <c r="FEH336" s="335"/>
      <c r="FEI336" s="335"/>
      <c r="FEJ336" s="224"/>
      <c r="FEK336" s="372"/>
      <c r="FEL336" s="372"/>
      <c r="FEM336" s="333"/>
      <c r="FEN336" s="334"/>
      <c r="FEO336" s="372"/>
      <c r="FEP336" s="224"/>
      <c r="FEQ336" s="224"/>
      <c r="FER336" s="335"/>
      <c r="FES336" s="335"/>
      <c r="FET336" s="224"/>
      <c r="FEU336" s="372"/>
      <c r="FEV336" s="372"/>
      <c r="FEW336" s="333"/>
      <c r="FEX336" s="334"/>
      <c r="FEY336" s="372"/>
      <c r="FEZ336" s="224"/>
      <c r="FFA336" s="224"/>
      <c r="FFB336" s="335"/>
      <c r="FFC336" s="335"/>
      <c r="FFD336" s="224"/>
      <c r="FFE336" s="372"/>
      <c r="FFF336" s="372"/>
      <c r="FFG336" s="333"/>
      <c r="FFH336" s="334"/>
      <c r="FFI336" s="372"/>
      <c r="FFJ336" s="224"/>
      <c r="FFK336" s="224"/>
      <c r="FFL336" s="335"/>
      <c r="FFM336" s="335"/>
      <c r="FFN336" s="224"/>
      <c r="FFO336" s="372"/>
      <c r="FFP336" s="372"/>
      <c r="FFQ336" s="333"/>
      <c r="FFR336" s="334"/>
      <c r="FFS336" s="372"/>
      <c r="FFT336" s="224"/>
      <c r="FFU336" s="224"/>
      <c r="FFV336" s="335"/>
      <c r="FFW336" s="335"/>
      <c r="FFX336" s="224"/>
      <c r="FFY336" s="372"/>
      <c r="FFZ336" s="372"/>
      <c r="FGA336" s="333"/>
      <c r="FGB336" s="334"/>
      <c r="FGC336" s="372"/>
      <c r="FGD336" s="224"/>
      <c r="FGE336" s="224"/>
      <c r="FGF336" s="335"/>
      <c r="FGG336" s="335"/>
      <c r="FGH336" s="224"/>
      <c r="FGI336" s="372"/>
      <c r="FGJ336" s="372"/>
      <c r="FGK336" s="333"/>
      <c r="FGL336" s="334"/>
      <c r="FGM336" s="372"/>
      <c r="FGN336" s="224"/>
      <c r="FGO336" s="224"/>
      <c r="FGP336" s="335"/>
      <c r="FGQ336" s="335"/>
      <c r="FGR336" s="224"/>
      <c r="FGS336" s="372"/>
      <c r="FGT336" s="372"/>
      <c r="FGU336" s="333"/>
      <c r="FGV336" s="334"/>
      <c r="FGW336" s="372"/>
      <c r="FGX336" s="224"/>
      <c r="FGY336" s="224"/>
      <c r="FGZ336" s="335"/>
      <c r="FHA336" s="335"/>
      <c r="FHB336" s="224"/>
      <c r="FHC336" s="372"/>
      <c r="FHD336" s="372"/>
      <c r="FHE336" s="333"/>
      <c r="FHF336" s="334"/>
      <c r="FHG336" s="372"/>
      <c r="FHH336" s="224"/>
      <c r="FHI336" s="224"/>
      <c r="FHJ336" s="335"/>
      <c r="FHK336" s="335"/>
      <c r="FHL336" s="224"/>
      <c r="FHM336" s="372"/>
      <c r="FHN336" s="372"/>
      <c r="FHO336" s="333"/>
      <c r="FHP336" s="334"/>
      <c r="FHQ336" s="372"/>
      <c r="FHR336" s="224"/>
      <c r="FHS336" s="224"/>
      <c r="FHT336" s="335"/>
      <c r="FHU336" s="335"/>
      <c r="FHV336" s="224"/>
      <c r="FHW336" s="372"/>
      <c r="FHX336" s="372"/>
      <c r="FHY336" s="333"/>
      <c r="FHZ336" s="334"/>
      <c r="FIA336" s="372"/>
      <c r="FIB336" s="224"/>
      <c r="FIC336" s="224"/>
      <c r="FID336" s="335"/>
      <c r="FIE336" s="335"/>
      <c r="FIF336" s="224"/>
      <c r="FIG336" s="372"/>
      <c r="FIH336" s="372"/>
      <c r="FII336" s="333"/>
      <c r="FIJ336" s="334"/>
      <c r="FIK336" s="372"/>
      <c r="FIL336" s="224"/>
      <c r="FIM336" s="224"/>
      <c r="FIN336" s="335"/>
      <c r="FIO336" s="335"/>
      <c r="FIP336" s="224"/>
      <c r="FIQ336" s="372"/>
      <c r="FIR336" s="372"/>
      <c r="FIS336" s="333"/>
      <c r="FIT336" s="334"/>
      <c r="FIU336" s="372"/>
      <c r="FIV336" s="224"/>
      <c r="FIW336" s="224"/>
      <c r="FIX336" s="335"/>
      <c r="FIY336" s="335"/>
      <c r="FIZ336" s="224"/>
      <c r="FJA336" s="372"/>
      <c r="FJB336" s="372"/>
      <c r="FJC336" s="333"/>
      <c r="FJD336" s="334"/>
      <c r="FJE336" s="372"/>
      <c r="FJF336" s="224"/>
      <c r="FJG336" s="224"/>
      <c r="FJH336" s="335"/>
      <c r="FJI336" s="335"/>
      <c r="FJJ336" s="224"/>
      <c r="FJK336" s="372"/>
      <c r="FJL336" s="372"/>
      <c r="FJM336" s="333"/>
      <c r="FJN336" s="334"/>
      <c r="FJO336" s="372"/>
      <c r="FJP336" s="224"/>
      <c r="FJQ336" s="224"/>
      <c r="FJR336" s="335"/>
      <c r="FJS336" s="335"/>
      <c r="FJT336" s="224"/>
      <c r="FJU336" s="372"/>
      <c r="FJV336" s="372"/>
      <c r="FJW336" s="333"/>
      <c r="FJX336" s="334"/>
      <c r="FJY336" s="372"/>
      <c r="FJZ336" s="224"/>
      <c r="FKA336" s="224"/>
      <c r="FKB336" s="335"/>
      <c r="FKC336" s="335"/>
      <c r="FKD336" s="224"/>
      <c r="FKE336" s="372"/>
      <c r="FKF336" s="372"/>
      <c r="FKG336" s="333"/>
      <c r="FKH336" s="334"/>
      <c r="FKI336" s="372"/>
      <c r="FKJ336" s="224"/>
      <c r="FKK336" s="224"/>
      <c r="FKL336" s="335"/>
      <c r="FKM336" s="335"/>
      <c r="FKN336" s="224"/>
      <c r="FKO336" s="372"/>
      <c r="FKP336" s="372"/>
      <c r="FKQ336" s="333"/>
      <c r="FKR336" s="334"/>
      <c r="FKS336" s="372"/>
      <c r="FKT336" s="224"/>
      <c r="FKU336" s="224"/>
      <c r="FKV336" s="335"/>
      <c r="FKW336" s="335"/>
      <c r="FKX336" s="224"/>
      <c r="FKY336" s="372"/>
      <c r="FKZ336" s="372"/>
      <c r="FLA336" s="333"/>
      <c r="FLB336" s="334"/>
      <c r="FLC336" s="372"/>
      <c r="FLD336" s="224"/>
      <c r="FLE336" s="224"/>
      <c r="FLF336" s="335"/>
      <c r="FLG336" s="335"/>
      <c r="FLH336" s="224"/>
      <c r="FLI336" s="372"/>
      <c r="FLJ336" s="372"/>
      <c r="FLK336" s="333"/>
      <c r="FLL336" s="334"/>
      <c r="FLM336" s="372"/>
      <c r="FLN336" s="224"/>
      <c r="FLO336" s="224"/>
      <c r="FLP336" s="335"/>
      <c r="FLQ336" s="335"/>
      <c r="FLR336" s="224"/>
      <c r="FLS336" s="372"/>
      <c r="FLT336" s="372"/>
      <c r="FLU336" s="333"/>
      <c r="FLV336" s="334"/>
      <c r="FLW336" s="372"/>
      <c r="FLX336" s="224"/>
      <c r="FLY336" s="224"/>
      <c r="FLZ336" s="335"/>
      <c r="FMA336" s="335"/>
      <c r="FMB336" s="224"/>
      <c r="FMC336" s="372"/>
      <c r="FMD336" s="372"/>
      <c r="FME336" s="333"/>
      <c r="FMF336" s="334"/>
      <c r="FMG336" s="372"/>
      <c r="FMH336" s="224"/>
      <c r="FMI336" s="224"/>
      <c r="FMJ336" s="335"/>
      <c r="FMK336" s="335"/>
      <c r="FML336" s="224"/>
      <c r="FMM336" s="372"/>
      <c r="FMN336" s="372"/>
      <c r="FMO336" s="333"/>
      <c r="FMP336" s="334"/>
      <c r="FMQ336" s="372"/>
      <c r="FMR336" s="224"/>
      <c r="FMS336" s="224"/>
      <c r="FMT336" s="335"/>
      <c r="FMU336" s="335"/>
      <c r="FMV336" s="224"/>
      <c r="FMW336" s="372"/>
      <c r="FMX336" s="372"/>
      <c r="FMY336" s="333"/>
      <c r="FMZ336" s="334"/>
      <c r="FNA336" s="372"/>
      <c r="FNB336" s="224"/>
      <c r="FNC336" s="224"/>
      <c r="FND336" s="335"/>
      <c r="FNE336" s="335"/>
      <c r="FNF336" s="224"/>
      <c r="FNG336" s="372"/>
      <c r="FNH336" s="372"/>
      <c r="FNI336" s="333"/>
      <c r="FNJ336" s="334"/>
      <c r="FNK336" s="372"/>
      <c r="FNL336" s="224"/>
      <c r="FNM336" s="224"/>
      <c r="FNN336" s="335"/>
      <c r="FNO336" s="335"/>
      <c r="FNP336" s="224"/>
      <c r="FNQ336" s="372"/>
      <c r="FNR336" s="372"/>
      <c r="FNS336" s="333"/>
      <c r="FNT336" s="334"/>
      <c r="FNU336" s="372"/>
      <c r="FNV336" s="224"/>
      <c r="FNW336" s="224"/>
      <c r="FNX336" s="335"/>
      <c r="FNY336" s="335"/>
      <c r="FNZ336" s="224"/>
      <c r="FOA336" s="372"/>
      <c r="FOB336" s="372"/>
      <c r="FOC336" s="333"/>
      <c r="FOD336" s="334"/>
      <c r="FOE336" s="372"/>
      <c r="FOF336" s="224"/>
      <c r="FOG336" s="224"/>
      <c r="FOH336" s="335"/>
      <c r="FOI336" s="335"/>
      <c r="FOJ336" s="224"/>
      <c r="FOK336" s="372"/>
      <c r="FOL336" s="372"/>
      <c r="FOM336" s="333"/>
      <c r="FON336" s="334"/>
      <c r="FOO336" s="372"/>
      <c r="FOP336" s="224"/>
      <c r="FOQ336" s="224"/>
      <c r="FOR336" s="335"/>
      <c r="FOS336" s="335"/>
      <c r="FOT336" s="224"/>
      <c r="FOU336" s="372"/>
      <c r="FOV336" s="372"/>
      <c r="FOW336" s="333"/>
      <c r="FOX336" s="334"/>
      <c r="FOY336" s="372"/>
      <c r="FOZ336" s="224"/>
      <c r="FPA336" s="224"/>
      <c r="FPB336" s="335"/>
      <c r="FPC336" s="335"/>
      <c r="FPD336" s="224"/>
      <c r="FPE336" s="372"/>
      <c r="FPF336" s="372"/>
      <c r="FPG336" s="333"/>
      <c r="FPH336" s="334"/>
      <c r="FPI336" s="372"/>
      <c r="FPJ336" s="224"/>
      <c r="FPK336" s="224"/>
      <c r="FPL336" s="335"/>
      <c r="FPM336" s="335"/>
      <c r="FPN336" s="224"/>
      <c r="FPO336" s="372"/>
      <c r="FPP336" s="372"/>
      <c r="FPQ336" s="333"/>
      <c r="FPR336" s="334"/>
      <c r="FPS336" s="372"/>
      <c r="FPT336" s="224"/>
      <c r="FPU336" s="224"/>
      <c r="FPV336" s="335"/>
      <c r="FPW336" s="335"/>
      <c r="FPX336" s="224"/>
      <c r="FPY336" s="372"/>
      <c r="FPZ336" s="372"/>
      <c r="FQA336" s="333"/>
      <c r="FQB336" s="334"/>
      <c r="FQC336" s="372"/>
      <c r="FQD336" s="224"/>
      <c r="FQE336" s="224"/>
      <c r="FQF336" s="335"/>
      <c r="FQG336" s="335"/>
      <c r="FQH336" s="224"/>
      <c r="FQI336" s="372"/>
      <c r="FQJ336" s="372"/>
      <c r="FQK336" s="333"/>
      <c r="FQL336" s="334"/>
      <c r="FQM336" s="372"/>
      <c r="FQN336" s="224"/>
      <c r="FQO336" s="224"/>
      <c r="FQP336" s="335"/>
      <c r="FQQ336" s="335"/>
      <c r="FQR336" s="224"/>
      <c r="FQS336" s="372"/>
      <c r="FQT336" s="372"/>
      <c r="FQU336" s="333"/>
      <c r="FQV336" s="334"/>
      <c r="FQW336" s="372"/>
      <c r="FQX336" s="224"/>
      <c r="FQY336" s="224"/>
      <c r="FQZ336" s="335"/>
      <c r="FRA336" s="335"/>
      <c r="FRB336" s="224"/>
      <c r="FRC336" s="372"/>
      <c r="FRD336" s="372"/>
      <c r="FRE336" s="333"/>
      <c r="FRF336" s="334"/>
      <c r="FRG336" s="372"/>
      <c r="FRH336" s="224"/>
      <c r="FRI336" s="224"/>
      <c r="FRJ336" s="335"/>
      <c r="FRK336" s="335"/>
      <c r="FRL336" s="224"/>
      <c r="FRM336" s="372"/>
      <c r="FRN336" s="372"/>
      <c r="FRO336" s="333"/>
      <c r="FRP336" s="334"/>
      <c r="FRQ336" s="372"/>
      <c r="FRR336" s="224"/>
      <c r="FRS336" s="224"/>
      <c r="FRT336" s="335"/>
      <c r="FRU336" s="335"/>
      <c r="FRV336" s="224"/>
      <c r="FRW336" s="372"/>
      <c r="FRX336" s="372"/>
      <c r="FRY336" s="333"/>
      <c r="FRZ336" s="334"/>
      <c r="FSA336" s="372"/>
      <c r="FSB336" s="224"/>
      <c r="FSC336" s="224"/>
      <c r="FSD336" s="335"/>
      <c r="FSE336" s="335"/>
      <c r="FSF336" s="224"/>
      <c r="FSG336" s="372"/>
      <c r="FSH336" s="372"/>
      <c r="FSI336" s="333"/>
      <c r="FSJ336" s="334"/>
      <c r="FSK336" s="372"/>
      <c r="FSL336" s="224"/>
      <c r="FSM336" s="224"/>
      <c r="FSN336" s="335"/>
      <c r="FSO336" s="335"/>
      <c r="FSP336" s="224"/>
      <c r="FSQ336" s="372"/>
      <c r="FSR336" s="372"/>
      <c r="FSS336" s="333"/>
      <c r="FST336" s="334"/>
      <c r="FSU336" s="372"/>
      <c r="FSV336" s="224"/>
      <c r="FSW336" s="224"/>
      <c r="FSX336" s="335"/>
      <c r="FSY336" s="335"/>
      <c r="FSZ336" s="224"/>
      <c r="FTA336" s="372"/>
      <c r="FTB336" s="372"/>
      <c r="FTC336" s="333"/>
      <c r="FTD336" s="334"/>
      <c r="FTE336" s="372"/>
      <c r="FTF336" s="224"/>
      <c r="FTG336" s="224"/>
      <c r="FTH336" s="335"/>
      <c r="FTI336" s="335"/>
      <c r="FTJ336" s="224"/>
      <c r="FTK336" s="372"/>
      <c r="FTL336" s="372"/>
      <c r="FTM336" s="333"/>
      <c r="FTN336" s="334"/>
      <c r="FTO336" s="372"/>
      <c r="FTP336" s="224"/>
      <c r="FTQ336" s="224"/>
      <c r="FTR336" s="335"/>
      <c r="FTS336" s="335"/>
      <c r="FTT336" s="224"/>
      <c r="FTU336" s="372"/>
      <c r="FTV336" s="372"/>
      <c r="FTW336" s="333"/>
      <c r="FTX336" s="334"/>
      <c r="FTY336" s="372"/>
      <c r="FTZ336" s="224"/>
      <c r="FUA336" s="224"/>
      <c r="FUB336" s="335"/>
      <c r="FUC336" s="335"/>
      <c r="FUD336" s="224"/>
      <c r="FUE336" s="372"/>
      <c r="FUF336" s="372"/>
      <c r="FUG336" s="333"/>
      <c r="FUH336" s="334"/>
      <c r="FUI336" s="372"/>
      <c r="FUJ336" s="224"/>
      <c r="FUK336" s="224"/>
      <c r="FUL336" s="335"/>
      <c r="FUM336" s="335"/>
      <c r="FUN336" s="224"/>
      <c r="FUO336" s="372"/>
      <c r="FUP336" s="372"/>
      <c r="FUQ336" s="333"/>
      <c r="FUR336" s="334"/>
      <c r="FUS336" s="372"/>
      <c r="FUT336" s="224"/>
      <c r="FUU336" s="224"/>
      <c r="FUV336" s="335"/>
      <c r="FUW336" s="335"/>
      <c r="FUX336" s="224"/>
      <c r="FUY336" s="372"/>
      <c r="FUZ336" s="372"/>
      <c r="FVA336" s="333"/>
      <c r="FVB336" s="334"/>
      <c r="FVC336" s="372"/>
      <c r="FVD336" s="224"/>
      <c r="FVE336" s="224"/>
      <c r="FVF336" s="335"/>
      <c r="FVG336" s="335"/>
      <c r="FVH336" s="224"/>
      <c r="FVI336" s="372"/>
      <c r="FVJ336" s="372"/>
      <c r="FVK336" s="333"/>
      <c r="FVL336" s="334"/>
      <c r="FVM336" s="372"/>
      <c r="FVN336" s="224"/>
      <c r="FVO336" s="224"/>
      <c r="FVP336" s="335"/>
      <c r="FVQ336" s="335"/>
      <c r="FVR336" s="224"/>
      <c r="FVS336" s="372"/>
      <c r="FVT336" s="372"/>
      <c r="FVU336" s="333"/>
      <c r="FVV336" s="334"/>
      <c r="FVW336" s="372"/>
      <c r="FVX336" s="224"/>
      <c r="FVY336" s="224"/>
      <c r="FVZ336" s="335"/>
      <c r="FWA336" s="335"/>
      <c r="FWB336" s="224"/>
      <c r="FWC336" s="372"/>
      <c r="FWD336" s="372"/>
      <c r="FWE336" s="333"/>
      <c r="FWF336" s="334"/>
      <c r="FWG336" s="372"/>
      <c r="FWH336" s="224"/>
      <c r="FWI336" s="224"/>
      <c r="FWJ336" s="335"/>
      <c r="FWK336" s="335"/>
      <c r="FWL336" s="224"/>
      <c r="FWM336" s="372"/>
      <c r="FWN336" s="372"/>
      <c r="FWO336" s="333"/>
      <c r="FWP336" s="334"/>
      <c r="FWQ336" s="372"/>
      <c r="FWR336" s="224"/>
      <c r="FWS336" s="224"/>
      <c r="FWT336" s="335"/>
      <c r="FWU336" s="335"/>
      <c r="FWV336" s="224"/>
      <c r="FWW336" s="372"/>
      <c r="FWX336" s="372"/>
      <c r="FWY336" s="333"/>
      <c r="FWZ336" s="334"/>
      <c r="FXA336" s="372"/>
      <c r="FXB336" s="224"/>
      <c r="FXC336" s="224"/>
      <c r="FXD336" s="335"/>
      <c r="FXE336" s="335"/>
      <c r="FXF336" s="224"/>
      <c r="FXG336" s="372"/>
      <c r="FXH336" s="372"/>
      <c r="FXI336" s="333"/>
      <c r="FXJ336" s="334"/>
      <c r="FXK336" s="372"/>
      <c r="FXL336" s="224"/>
      <c r="FXM336" s="224"/>
      <c r="FXN336" s="335"/>
      <c r="FXO336" s="335"/>
      <c r="FXP336" s="224"/>
      <c r="FXQ336" s="372"/>
      <c r="FXR336" s="372"/>
      <c r="FXS336" s="333"/>
      <c r="FXT336" s="334"/>
      <c r="FXU336" s="372"/>
      <c r="FXV336" s="224"/>
      <c r="FXW336" s="224"/>
      <c r="FXX336" s="335"/>
      <c r="FXY336" s="335"/>
      <c r="FXZ336" s="224"/>
      <c r="FYA336" s="372"/>
      <c r="FYB336" s="372"/>
      <c r="FYC336" s="333"/>
      <c r="FYD336" s="334"/>
      <c r="FYE336" s="372"/>
      <c r="FYF336" s="224"/>
      <c r="FYG336" s="224"/>
      <c r="FYH336" s="335"/>
      <c r="FYI336" s="335"/>
      <c r="FYJ336" s="224"/>
      <c r="FYK336" s="372"/>
      <c r="FYL336" s="372"/>
      <c r="FYM336" s="333"/>
      <c r="FYN336" s="334"/>
      <c r="FYO336" s="372"/>
      <c r="FYP336" s="224"/>
      <c r="FYQ336" s="224"/>
      <c r="FYR336" s="335"/>
      <c r="FYS336" s="335"/>
      <c r="FYT336" s="224"/>
      <c r="FYU336" s="372"/>
      <c r="FYV336" s="372"/>
      <c r="FYW336" s="333"/>
      <c r="FYX336" s="334"/>
      <c r="FYY336" s="372"/>
      <c r="FYZ336" s="224"/>
      <c r="FZA336" s="224"/>
      <c r="FZB336" s="335"/>
      <c r="FZC336" s="335"/>
      <c r="FZD336" s="224"/>
      <c r="FZE336" s="372"/>
      <c r="FZF336" s="372"/>
      <c r="FZG336" s="333"/>
      <c r="FZH336" s="334"/>
      <c r="FZI336" s="372"/>
      <c r="FZJ336" s="224"/>
      <c r="FZK336" s="224"/>
      <c r="FZL336" s="335"/>
      <c r="FZM336" s="335"/>
      <c r="FZN336" s="224"/>
      <c r="FZO336" s="372"/>
      <c r="FZP336" s="372"/>
      <c r="FZQ336" s="333"/>
      <c r="FZR336" s="334"/>
      <c r="FZS336" s="372"/>
      <c r="FZT336" s="224"/>
      <c r="FZU336" s="224"/>
      <c r="FZV336" s="335"/>
      <c r="FZW336" s="335"/>
      <c r="FZX336" s="224"/>
      <c r="FZY336" s="372"/>
      <c r="FZZ336" s="372"/>
      <c r="GAA336" s="333"/>
      <c r="GAB336" s="334"/>
      <c r="GAC336" s="372"/>
      <c r="GAD336" s="224"/>
      <c r="GAE336" s="224"/>
      <c r="GAF336" s="335"/>
      <c r="GAG336" s="335"/>
      <c r="GAH336" s="224"/>
      <c r="GAI336" s="372"/>
      <c r="GAJ336" s="372"/>
      <c r="GAK336" s="333"/>
      <c r="GAL336" s="334"/>
      <c r="GAM336" s="372"/>
      <c r="GAN336" s="224"/>
      <c r="GAO336" s="224"/>
      <c r="GAP336" s="335"/>
      <c r="GAQ336" s="335"/>
      <c r="GAR336" s="224"/>
      <c r="GAS336" s="372"/>
      <c r="GAT336" s="372"/>
      <c r="GAU336" s="333"/>
      <c r="GAV336" s="334"/>
      <c r="GAW336" s="372"/>
      <c r="GAX336" s="224"/>
      <c r="GAY336" s="224"/>
      <c r="GAZ336" s="335"/>
      <c r="GBA336" s="335"/>
      <c r="GBB336" s="224"/>
      <c r="GBC336" s="372"/>
      <c r="GBD336" s="372"/>
      <c r="GBE336" s="333"/>
      <c r="GBF336" s="334"/>
      <c r="GBG336" s="372"/>
      <c r="GBH336" s="224"/>
      <c r="GBI336" s="224"/>
      <c r="GBJ336" s="335"/>
      <c r="GBK336" s="335"/>
      <c r="GBL336" s="224"/>
      <c r="GBM336" s="372"/>
      <c r="GBN336" s="372"/>
      <c r="GBO336" s="333"/>
      <c r="GBP336" s="334"/>
      <c r="GBQ336" s="372"/>
      <c r="GBR336" s="224"/>
      <c r="GBS336" s="224"/>
      <c r="GBT336" s="335"/>
      <c r="GBU336" s="335"/>
      <c r="GBV336" s="224"/>
      <c r="GBW336" s="372"/>
      <c r="GBX336" s="372"/>
      <c r="GBY336" s="333"/>
      <c r="GBZ336" s="334"/>
      <c r="GCA336" s="372"/>
      <c r="GCB336" s="224"/>
      <c r="GCC336" s="224"/>
      <c r="GCD336" s="335"/>
      <c r="GCE336" s="335"/>
      <c r="GCF336" s="224"/>
      <c r="GCG336" s="372"/>
      <c r="GCH336" s="372"/>
      <c r="GCI336" s="333"/>
      <c r="GCJ336" s="334"/>
      <c r="GCK336" s="372"/>
      <c r="GCL336" s="224"/>
      <c r="GCM336" s="224"/>
      <c r="GCN336" s="335"/>
      <c r="GCO336" s="335"/>
      <c r="GCP336" s="224"/>
      <c r="GCQ336" s="372"/>
      <c r="GCR336" s="372"/>
      <c r="GCS336" s="333"/>
      <c r="GCT336" s="334"/>
      <c r="GCU336" s="372"/>
      <c r="GCV336" s="224"/>
      <c r="GCW336" s="224"/>
      <c r="GCX336" s="335"/>
      <c r="GCY336" s="335"/>
      <c r="GCZ336" s="224"/>
      <c r="GDA336" s="372"/>
      <c r="GDB336" s="372"/>
      <c r="GDC336" s="333"/>
      <c r="GDD336" s="334"/>
      <c r="GDE336" s="372"/>
      <c r="GDF336" s="224"/>
      <c r="GDG336" s="224"/>
      <c r="GDH336" s="335"/>
      <c r="GDI336" s="335"/>
      <c r="GDJ336" s="224"/>
      <c r="GDK336" s="372"/>
      <c r="GDL336" s="372"/>
      <c r="GDM336" s="333"/>
      <c r="GDN336" s="334"/>
      <c r="GDO336" s="372"/>
      <c r="GDP336" s="224"/>
      <c r="GDQ336" s="224"/>
      <c r="GDR336" s="335"/>
      <c r="GDS336" s="335"/>
      <c r="GDT336" s="224"/>
      <c r="GDU336" s="372"/>
      <c r="GDV336" s="372"/>
      <c r="GDW336" s="333"/>
      <c r="GDX336" s="334"/>
      <c r="GDY336" s="372"/>
      <c r="GDZ336" s="224"/>
      <c r="GEA336" s="224"/>
      <c r="GEB336" s="335"/>
      <c r="GEC336" s="335"/>
      <c r="GED336" s="224"/>
      <c r="GEE336" s="372"/>
      <c r="GEF336" s="372"/>
      <c r="GEG336" s="333"/>
      <c r="GEH336" s="334"/>
      <c r="GEI336" s="372"/>
      <c r="GEJ336" s="224"/>
      <c r="GEK336" s="224"/>
      <c r="GEL336" s="335"/>
      <c r="GEM336" s="335"/>
      <c r="GEN336" s="224"/>
      <c r="GEO336" s="372"/>
      <c r="GEP336" s="372"/>
      <c r="GEQ336" s="333"/>
      <c r="GER336" s="334"/>
      <c r="GES336" s="372"/>
      <c r="GET336" s="224"/>
      <c r="GEU336" s="224"/>
      <c r="GEV336" s="335"/>
      <c r="GEW336" s="335"/>
      <c r="GEX336" s="224"/>
      <c r="GEY336" s="372"/>
      <c r="GEZ336" s="372"/>
      <c r="GFA336" s="333"/>
      <c r="GFB336" s="334"/>
      <c r="GFC336" s="372"/>
      <c r="GFD336" s="224"/>
      <c r="GFE336" s="224"/>
      <c r="GFF336" s="335"/>
      <c r="GFG336" s="335"/>
      <c r="GFH336" s="224"/>
      <c r="GFI336" s="372"/>
      <c r="GFJ336" s="372"/>
      <c r="GFK336" s="333"/>
      <c r="GFL336" s="334"/>
      <c r="GFM336" s="372"/>
      <c r="GFN336" s="224"/>
      <c r="GFO336" s="224"/>
      <c r="GFP336" s="335"/>
      <c r="GFQ336" s="335"/>
      <c r="GFR336" s="224"/>
      <c r="GFS336" s="372"/>
      <c r="GFT336" s="372"/>
      <c r="GFU336" s="333"/>
      <c r="GFV336" s="334"/>
      <c r="GFW336" s="372"/>
      <c r="GFX336" s="224"/>
      <c r="GFY336" s="224"/>
      <c r="GFZ336" s="335"/>
      <c r="GGA336" s="335"/>
      <c r="GGB336" s="224"/>
      <c r="GGC336" s="372"/>
      <c r="GGD336" s="372"/>
      <c r="GGE336" s="333"/>
      <c r="GGF336" s="334"/>
      <c r="GGG336" s="372"/>
      <c r="GGH336" s="224"/>
      <c r="GGI336" s="224"/>
      <c r="GGJ336" s="335"/>
      <c r="GGK336" s="335"/>
      <c r="GGL336" s="224"/>
      <c r="GGM336" s="372"/>
      <c r="GGN336" s="372"/>
      <c r="GGO336" s="333"/>
      <c r="GGP336" s="334"/>
      <c r="GGQ336" s="372"/>
      <c r="GGR336" s="224"/>
      <c r="GGS336" s="224"/>
      <c r="GGT336" s="335"/>
      <c r="GGU336" s="335"/>
      <c r="GGV336" s="224"/>
      <c r="GGW336" s="372"/>
      <c r="GGX336" s="372"/>
      <c r="GGY336" s="333"/>
      <c r="GGZ336" s="334"/>
      <c r="GHA336" s="372"/>
      <c r="GHB336" s="224"/>
      <c r="GHC336" s="224"/>
      <c r="GHD336" s="335"/>
      <c r="GHE336" s="335"/>
      <c r="GHF336" s="224"/>
      <c r="GHG336" s="372"/>
      <c r="GHH336" s="372"/>
      <c r="GHI336" s="333"/>
      <c r="GHJ336" s="334"/>
      <c r="GHK336" s="372"/>
      <c r="GHL336" s="224"/>
      <c r="GHM336" s="224"/>
      <c r="GHN336" s="335"/>
      <c r="GHO336" s="335"/>
      <c r="GHP336" s="224"/>
      <c r="GHQ336" s="372"/>
      <c r="GHR336" s="372"/>
      <c r="GHS336" s="333"/>
      <c r="GHT336" s="334"/>
      <c r="GHU336" s="372"/>
      <c r="GHV336" s="224"/>
      <c r="GHW336" s="224"/>
      <c r="GHX336" s="335"/>
      <c r="GHY336" s="335"/>
      <c r="GHZ336" s="224"/>
      <c r="GIA336" s="372"/>
      <c r="GIB336" s="372"/>
      <c r="GIC336" s="333"/>
      <c r="GID336" s="334"/>
      <c r="GIE336" s="372"/>
      <c r="GIF336" s="224"/>
      <c r="GIG336" s="224"/>
      <c r="GIH336" s="335"/>
      <c r="GII336" s="335"/>
      <c r="GIJ336" s="224"/>
      <c r="GIK336" s="372"/>
      <c r="GIL336" s="372"/>
      <c r="GIM336" s="333"/>
      <c r="GIN336" s="334"/>
      <c r="GIO336" s="372"/>
      <c r="GIP336" s="224"/>
      <c r="GIQ336" s="224"/>
      <c r="GIR336" s="335"/>
      <c r="GIS336" s="335"/>
      <c r="GIT336" s="224"/>
      <c r="GIU336" s="372"/>
      <c r="GIV336" s="372"/>
      <c r="GIW336" s="333"/>
      <c r="GIX336" s="334"/>
      <c r="GIY336" s="372"/>
      <c r="GIZ336" s="224"/>
      <c r="GJA336" s="224"/>
      <c r="GJB336" s="335"/>
      <c r="GJC336" s="335"/>
      <c r="GJD336" s="224"/>
      <c r="GJE336" s="372"/>
      <c r="GJF336" s="372"/>
      <c r="GJG336" s="333"/>
      <c r="GJH336" s="334"/>
      <c r="GJI336" s="372"/>
      <c r="GJJ336" s="224"/>
      <c r="GJK336" s="224"/>
      <c r="GJL336" s="335"/>
      <c r="GJM336" s="335"/>
      <c r="GJN336" s="224"/>
      <c r="GJO336" s="372"/>
      <c r="GJP336" s="372"/>
      <c r="GJQ336" s="333"/>
      <c r="GJR336" s="334"/>
      <c r="GJS336" s="372"/>
      <c r="GJT336" s="224"/>
      <c r="GJU336" s="224"/>
      <c r="GJV336" s="335"/>
      <c r="GJW336" s="335"/>
      <c r="GJX336" s="224"/>
      <c r="GJY336" s="372"/>
      <c r="GJZ336" s="372"/>
      <c r="GKA336" s="333"/>
      <c r="GKB336" s="334"/>
      <c r="GKC336" s="372"/>
      <c r="GKD336" s="224"/>
      <c r="GKE336" s="224"/>
      <c r="GKF336" s="335"/>
      <c r="GKG336" s="335"/>
      <c r="GKH336" s="224"/>
      <c r="GKI336" s="372"/>
      <c r="GKJ336" s="372"/>
      <c r="GKK336" s="333"/>
      <c r="GKL336" s="334"/>
      <c r="GKM336" s="372"/>
      <c r="GKN336" s="224"/>
      <c r="GKO336" s="224"/>
      <c r="GKP336" s="335"/>
      <c r="GKQ336" s="335"/>
      <c r="GKR336" s="224"/>
      <c r="GKS336" s="372"/>
      <c r="GKT336" s="372"/>
      <c r="GKU336" s="333"/>
      <c r="GKV336" s="334"/>
      <c r="GKW336" s="372"/>
      <c r="GKX336" s="224"/>
      <c r="GKY336" s="224"/>
      <c r="GKZ336" s="335"/>
      <c r="GLA336" s="335"/>
      <c r="GLB336" s="224"/>
      <c r="GLC336" s="372"/>
      <c r="GLD336" s="372"/>
      <c r="GLE336" s="333"/>
      <c r="GLF336" s="334"/>
      <c r="GLG336" s="372"/>
      <c r="GLH336" s="224"/>
      <c r="GLI336" s="224"/>
      <c r="GLJ336" s="335"/>
      <c r="GLK336" s="335"/>
      <c r="GLL336" s="224"/>
      <c r="GLM336" s="372"/>
      <c r="GLN336" s="372"/>
      <c r="GLO336" s="333"/>
      <c r="GLP336" s="334"/>
      <c r="GLQ336" s="372"/>
      <c r="GLR336" s="224"/>
      <c r="GLS336" s="224"/>
      <c r="GLT336" s="335"/>
      <c r="GLU336" s="335"/>
      <c r="GLV336" s="224"/>
      <c r="GLW336" s="372"/>
      <c r="GLX336" s="372"/>
      <c r="GLY336" s="333"/>
      <c r="GLZ336" s="334"/>
      <c r="GMA336" s="372"/>
      <c r="GMB336" s="224"/>
      <c r="GMC336" s="224"/>
      <c r="GMD336" s="335"/>
      <c r="GME336" s="335"/>
      <c r="GMF336" s="224"/>
      <c r="GMG336" s="372"/>
      <c r="GMH336" s="372"/>
      <c r="GMI336" s="333"/>
      <c r="GMJ336" s="334"/>
      <c r="GMK336" s="372"/>
      <c r="GML336" s="224"/>
      <c r="GMM336" s="224"/>
      <c r="GMN336" s="335"/>
      <c r="GMO336" s="335"/>
      <c r="GMP336" s="224"/>
      <c r="GMQ336" s="372"/>
      <c r="GMR336" s="372"/>
      <c r="GMS336" s="333"/>
      <c r="GMT336" s="334"/>
      <c r="GMU336" s="372"/>
      <c r="GMV336" s="224"/>
      <c r="GMW336" s="224"/>
      <c r="GMX336" s="335"/>
      <c r="GMY336" s="335"/>
      <c r="GMZ336" s="224"/>
      <c r="GNA336" s="372"/>
      <c r="GNB336" s="372"/>
      <c r="GNC336" s="333"/>
      <c r="GND336" s="334"/>
      <c r="GNE336" s="372"/>
      <c r="GNF336" s="224"/>
      <c r="GNG336" s="224"/>
      <c r="GNH336" s="335"/>
      <c r="GNI336" s="335"/>
      <c r="GNJ336" s="224"/>
      <c r="GNK336" s="372"/>
      <c r="GNL336" s="372"/>
      <c r="GNM336" s="333"/>
      <c r="GNN336" s="334"/>
      <c r="GNO336" s="372"/>
      <c r="GNP336" s="224"/>
      <c r="GNQ336" s="224"/>
      <c r="GNR336" s="335"/>
      <c r="GNS336" s="335"/>
      <c r="GNT336" s="224"/>
      <c r="GNU336" s="372"/>
      <c r="GNV336" s="372"/>
      <c r="GNW336" s="333"/>
      <c r="GNX336" s="334"/>
      <c r="GNY336" s="372"/>
      <c r="GNZ336" s="224"/>
      <c r="GOA336" s="224"/>
      <c r="GOB336" s="335"/>
      <c r="GOC336" s="335"/>
      <c r="GOD336" s="224"/>
      <c r="GOE336" s="372"/>
      <c r="GOF336" s="372"/>
      <c r="GOG336" s="333"/>
      <c r="GOH336" s="334"/>
      <c r="GOI336" s="372"/>
      <c r="GOJ336" s="224"/>
      <c r="GOK336" s="224"/>
      <c r="GOL336" s="335"/>
      <c r="GOM336" s="335"/>
      <c r="GON336" s="224"/>
      <c r="GOO336" s="372"/>
      <c r="GOP336" s="372"/>
      <c r="GOQ336" s="333"/>
      <c r="GOR336" s="334"/>
      <c r="GOS336" s="372"/>
      <c r="GOT336" s="224"/>
      <c r="GOU336" s="224"/>
      <c r="GOV336" s="335"/>
      <c r="GOW336" s="335"/>
      <c r="GOX336" s="224"/>
      <c r="GOY336" s="372"/>
      <c r="GOZ336" s="372"/>
      <c r="GPA336" s="333"/>
      <c r="GPB336" s="334"/>
      <c r="GPC336" s="372"/>
      <c r="GPD336" s="224"/>
      <c r="GPE336" s="224"/>
      <c r="GPF336" s="335"/>
      <c r="GPG336" s="335"/>
      <c r="GPH336" s="224"/>
      <c r="GPI336" s="372"/>
      <c r="GPJ336" s="372"/>
      <c r="GPK336" s="333"/>
      <c r="GPL336" s="334"/>
      <c r="GPM336" s="372"/>
      <c r="GPN336" s="224"/>
      <c r="GPO336" s="224"/>
      <c r="GPP336" s="335"/>
      <c r="GPQ336" s="335"/>
      <c r="GPR336" s="224"/>
      <c r="GPS336" s="372"/>
      <c r="GPT336" s="372"/>
      <c r="GPU336" s="333"/>
      <c r="GPV336" s="334"/>
      <c r="GPW336" s="372"/>
      <c r="GPX336" s="224"/>
      <c r="GPY336" s="224"/>
      <c r="GPZ336" s="335"/>
      <c r="GQA336" s="335"/>
      <c r="GQB336" s="224"/>
      <c r="GQC336" s="372"/>
      <c r="GQD336" s="372"/>
      <c r="GQE336" s="333"/>
      <c r="GQF336" s="334"/>
      <c r="GQG336" s="372"/>
      <c r="GQH336" s="224"/>
      <c r="GQI336" s="224"/>
      <c r="GQJ336" s="335"/>
      <c r="GQK336" s="335"/>
      <c r="GQL336" s="224"/>
      <c r="GQM336" s="372"/>
      <c r="GQN336" s="372"/>
      <c r="GQO336" s="333"/>
      <c r="GQP336" s="334"/>
      <c r="GQQ336" s="372"/>
      <c r="GQR336" s="224"/>
      <c r="GQS336" s="224"/>
      <c r="GQT336" s="335"/>
      <c r="GQU336" s="335"/>
      <c r="GQV336" s="224"/>
      <c r="GQW336" s="372"/>
      <c r="GQX336" s="372"/>
      <c r="GQY336" s="333"/>
      <c r="GQZ336" s="334"/>
      <c r="GRA336" s="372"/>
      <c r="GRB336" s="224"/>
      <c r="GRC336" s="224"/>
      <c r="GRD336" s="335"/>
      <c r="GRE336" s="335"/>
      <c r="GRF336" s="224"/>
      <c r="GRG336" s="372"/>
      <c r="GRH336" s="372"/>
      <c r="GRI336" s="333"/>
      <c r="GRJ336" s="334"/>
      <c r="GRK336" s="372"/>
      <c r="GRL336" s="224"/>
      <c r="GRM336" s="224"/>
      <c r="GRN336" s="335"/>
      <c r="GRO336" s="335"/>
      <c r="GRP336" s="224"/>
      <c r="GRQ336" s="372"/>
      <c r="GRR336" s="372"/>
      <c r="GRS336" s="333"/>
      <c r="GRT336" s="334"/>
      <c r="GRU336" s="372"/>
      <c r="GRV336" s="224"/>
      <c r="GRW336" s="224"/>
      <c r="GRX336" s="335"/>
      <c r="GRY336" s="335"/>
      <c r="GRZ336" s="224"/>
      <c r="GSA336" s="372"/>
      <c r="GSB336" s="372"/>
      <c r="GSC336" s="333"/>
      <c r="GSD336" s="334"/>
      <c r="GSE336" s="372"/>
      <c r="GSF336" s="224"/>
      <c r="GSG336" s="224"/>
      <c r="GSH336" s="335"/>
      <c r="GSI336" s="335"/>
      <c r="GSJ336" s="224"/>
      <c r="GSK336" s="372"/>
      <c r="GSL336" s="372"/>
      <c r="GSM336" s="333"/>
      <c r="GSN336" s="334"/>
      <c r="GSO336" s="372"/>
      <c r="GSP336" s="224"/>
      <c r="GSQ336" s="224"/>
      <c r="GSR336" s="335"/>
      <c r="GSS336" s="335"/>
      <c r="GST336" s="224"/>
      <c r="GSU336" s="372"/>
      <c r="GSV336" s="372"/>
      <c r="GSW336" s="333"/>
      <c r="GSX336" s="334"/>
      <c r="GSY336" s="372"/>
      <c r="GSZ336" s="224"/>
      <c r="GTA336" s="224"/>
      <c r="GTB336" s="335"/>
      <c r="GTC336" s="335"/>
      <c r="GTD336" s="224"/>
      <c r="GTE336" s="372"/>
      <c r="GTF336" s="372"/>
      <c r="GTG336" s="333"/>
      <c r="GTH336" s="334"/>
      <c r="GTI336" s="372"/>
      <c r="GTJ336" s="224"/>
      <c r="GTK336" s="224"/>
      <c r="GTL336" s="335"/>
      <c r="GTM336" s="335"/>
      <c r="GTN336" s="224"/>
      <c r="GTO336" s="372"/>
      <c r="GTP336" s="372"/>
      <c r="GTQ336" s="333"/>
      <c r="GTR336" s="334"/>
      <c r="GTS336" s="372"/>
      <c r="GTT336" s="224"/>
      <c r="GTU336" s="224"/>
      <c r="GTV336" s="335"/>
      <c r="GTW336" s="335"/>
      <c r="GTX336" s="224"/>
      <c r="GTY336" s="372"/>
      <c r="GTZ336" s="372"/>
      <c r="GUA336" s="333"/>
      <c r="GUB336" s="334"/>
      <c r="GUC336" s="372"/>
      <c r="GUD336" s="224"/>
      <c r="GUE336" s="224"/>
      <c r="GUF336" s="335"/>
      <c r="GUG336" s="335"/>
      <c r="GUH336" s="224"/>
      <c r="GUI336" s="372"/>
      <c r="GUJ336" s="372"/>
      <c r="GUK336" s="333"/>
      <c r="GUL336" s="334"/>
      <c r="GUM336" s="372"/>
      <c r="GUN336" s="224"/>
      <c r="GUO336" s="224"/>
      <c r="GUP336" s="335"/>
      <c r="GUQ336" s="335"/>
      <c r="GUR336" s="224"/>
      <c r="GUS336" s="372"/>
      <c r="GUT336" s="372"/>
      <c r="GUU336" s="333"/>
      <c r="GUV336" s="334"/>
      <c r="GUW336" s="372"/>
      <c r="GUX336" s="224"/>
      <c r="GUY336" s="224"/>
      <c r="GUZ336" s="335"/>
      <c r="GVA336" s="335"/>
      <c r="GVB336" s="224"/>
      <c r="GVC336" s="372"/>
      <c r="GVD336" s="372"/>
      <c r="GVE336" s="333"/>
      <c r="GVF336" s="334"/>
      <c r="GVG336" s="372"/>
      <c r="GVH336" s="224"/>
      <c r="GVI336" s="224"/>
      <c r="GVJ336" s="335"/>
      <c r="GVK336" s="335"/>
      <c r="GVL336" s="224"/>
      <c r="GVM336" s="372"/>
      <c r="GVN336" s="372"/>
      <c r="GVO336" s="333"/>
      <c r="GVP336" s="334"/>
      <c r="GVQ336" s="372"/>
      <c r="GVR336" s="224"/>
      <c r="GVS336" s="224"/>
      <c r="GVT336" s="335"/>
      <c r="GVU336" s="335"/>
      <c r="GVV336" s="224"/>
      <c r="GVW336" s="372"/>
      <c r="GVX336" s="372"/>
      <c r="GVY336" s="333"/>
      <c r="GVZ336" s="334"/>
      <c r="GWA336" s="372"/>
      <c r="GWB336" s="224"/>
      <c r="GWC336" s="224"/>
      <c r="GWD336" s="335"/>
      <c r="GWE336" s="335"/>
      <c r="GWF336" s="224"/>
      <c r="GWG336" s="372"/>
      <c r="GWH336" s="372"/>
      <c r="GWI336" s="333"/>
      <c r="GWJ336" s="334"/>
      <c r="GWK336" s="372"/>
      <c r="GWL336" s="224"/>
      <c r="GWM336" s="224"/>
      <c r="GWN336" s="335"/>
      <c r="GWO336" s="335"/>
      <c r="GWP336" s="224"/>
      <c r="GWQ336" s="372"/>
      <c r="GWR336" s="372"/>
      <c r="GWS336" s="333"/>
      <c r="GWT336" s="334"/>
      <c r="GWU336" s="372"/>
      <c r="GWV336" s="224"/>
      <c r="GWW336" s="224"/>
      <c r="GWX336" s="335"/>
      <c r="GWY336" s="335"/>
      <c r="GWZ336" s="224"/>
      <c r="GXA336" s="372"/>
      <c r="GXB336" s="372"/>
      <c r="GXC336" s="333"/>
      <c r="GXD336" s="334"/>
      <c r="GXE336" s="372"/>
      <c r="GXF336" s="224"/>
      <c r="GXG336" s="224"/>
      <c r="GXH336" s="335"/>
      <c r="GXI336" s="335"/>
      <c r="GXJ336" s="224"/>
      <c r="GXK336" s="372"/>
      <c r="GXL336" s="372"/>
      <c r="GXM336" s="333"/>
      <c r="GXN336" s="334"/>
      <c r="GXO336" s="372"/>
      <c r="GXP336" s="224"/>
      <c r="GXQ336" s="224"/>
      <c r="GXR336" s="335"/>
      <c r="GXS336" s="335"/>
      <c r="GXT336" s="224"/>
      <c r="GXU336" s="372"/>
      <c r="GXV336" s="372"/>
      <c r="GXW336" s="333"/>
      <c r="GXX336" s="334"/>
      <c r="GXY336" s="372"/>
      <c r="GXZ336" s="224"/>
      <c r="GYA336" s="224"/>
      <c r="GYB336" s="335"/>
      <c r="GYC336" s="335"/>
      <c r="GYD336" s="224"/>
      <c r="GYE336" s="372"/>
      <c r="GYF336" s="372"/>
      <c r="GYG336" s="333"/>
      <c r="GYH336" s="334"/>
      <c r="GYI336" s="372"/>
      <c r="GYJ336" s="224"/>
      <c r="GYK336" s="224"/>
      <c r="GYL336" s="335"/>
      <c r="GYM336" s="335"/>
      <c r="GYN336" s="224"/>
      <c r="GYO336" s="372"/>
      <c r="GYP336" s="372"/>
      <c r="GYQ336" s="333"/>
      <c r="GYR336" s="334"/>
      <c r="GYS336" s="372"/>
      <c r="GYT336" s="224"/>
      <c r="GYU336" s="224"/>
      <c r="GYV336" s="335"/>
      <c r="GYW336" s="335"/>
      <c r="GYX336" s="224"/>
      <c r="GYY336" s="372"/>
      <c r="GYZ336" s="372"/>
      <c r="GZA336" s="333"/>
      <c r="GZB336" s="334"/>
      <c r="GZC336" s="372"/>
      <c r="GZD336" s="224"/>
      <c r="GZE336" s="224"/>
      <c r="GZF336" s="335"/>
      <c r="GZG336" s="335"/>
      <c r="GZH336" s="224"/>
      <c r="GZI336" s="372"/>
      <c r="GZJ336" s="372"/>
      <c r="GZK336" s="333"/>
      <c r="GZL336" s="334"/>
      <c r="GZM336" s="372"/>
      <c r="GZN336" s="224"/>
      <c r="GZO336" s="224"/>
      <c r="GZP336" s="335"/>
      <c r="GZQ336" s="335"/>
      <c r="GZR336" s="224"/>
      <c r="GZS336" s="372"/>
      <c r="GZT336" s="372"/>
      <c r="GZU336" s="333"/>
      <c r="GZV336" s="334"/>
      <c r="GZW336" s="372"/>
      <c r="GZX336" s="224"/>
      <c r="GZY336" s="224"/>
      <c r="GZZ336" s="335"/>
      <c r="HAA336" s="335"/>
      <c r="HAB336" s="224"/>
      <c r="HAC336" s="372"/>
      <c r="HAD336" s="372"/>
      <c r="HAE336" s="333"/>
      <c r="HAF336" s="334"/>
      <c r="HAG336" s="372"/>
      <c r="HAH336" s="224"/>
      <c r="HAI336" s="224"/>
      <c r="HAJ336" s="335"/>
      <c r="HAK336" s="335"/>
      <c r="HAL336" s="224"/>
      <c r="HAM336" s="372"/>
      <c r="HAN336" s="372"/>
      <c r="HAO336" s="333"/>
      <c r="HAP336" s="334"/>
      <c r="HAQ336" s="372"/>
      <c r="HAR336" s="224"/>
      <c r="HAS336" s="224"/>
      <c r="HAT336" s="335"/>
      <c r="HAU336" s="335"/>
      <c r="HAV336" s="224"/>
      <c r="HAW336" s="372"/>
      <c r="HAX336" s="372"/>
      <c r="HAY336" s="333"/>
      <c r="HAZ336" s="334"/>
      <c r="HBA336" s="372"/>
      <c r="HBB336" s="224"/>
      <c r="HBC336" s="224"/>
      <c r="HBD336" s="335"/>
      <c r="HBE336" s="335"/>
      <c r="HBF336" s="224"/>
      <c r="HBG336" s="372"/>
      <c r="HBH336" s="372"/>
      <c r="HBI336" s="333"/>
      <c r="HBJ336" s="334"/>
      <c r="HBK336" s="372"/>
      <c r="HBL336" s="224"/>
      <c r="HBM336" s="224"/>
      <c r="HBN336" s="335"/>
      <c r="HBO336" s="335"/>
      <c r="HBP336" s="224"/>
      <c r="HBQ336" s="372"/>
      <c r="HBR336" s="372"/>
      <c r="HBS336" s="333"/>
      <c r="HBT336" s="334"/>
      <c r="HBU336" s="372"/>
      <c r="HBV336" s="224"/>
      <c r="HBW336" s="224"/>
      <c r="HBX336" s="335"/>
      <c r="HBY336" s="335"/>
      <c r="HBZ336" s="224"/>
      <c r="HCA336" s="372"/>
      <c r="HCB336" s="372"/>
      <c r="HCC336" s="333"/>
      <c r="HCD336" s="334"/>
      <c r="HCE336" s="372"/>
      <c r="HCF336" s="224"/>
      <c r="HCG336" s="224"/>
      <c r="HCH336" s="335"/>
      <c r="HCI336" s="335"/>
      <c r="HCJ336" s="224"/>
      <c r="HCK336" s="372"/>
      <c r="HCL336" s="372"/>
      <c r="HCM336" s="333"/>
      <c r="HCN336" s="334"/>
      <c r="HCO336" s="372"/>
      <c r="HCP336" s="224"/>
      <c r="HCQ336" s="224"/>
      <c r="HCR336" s="335"/>
      <c r="HCS336" s="335"/>
      <c r="HCT336" s="224"/>
      <c r="HCU336" s="372"/>
      <c r="HCV336" s="372"/>
      <c r="HCW336" s="333"/>
      <c r="HCX336" s="334"/>
      <c r="HCY336" s="372"/>
      <c r="HCZ336" s="224"/>
      <c r="HDA336" s="224"/>
      <c r="HDB336" s="335"/>
      <c r="HDC336" s="335"/>
      <c r="HDD336" s="224"/>
      <c r="HDE336" s="372"/>
      <c r="HDF336" s="372"/>
      <c r="HDG336" s="333"/>
      <c r="HDH336" s="334"/>
      <c r="HDI336" s="372"/>
      <c r="HDJ336" s="224"/>
      <c r="HDK336" s="224"/>
      <c r="HDL336" s="335"/>
      <c r="HDM336" s="335"/>
      <c r="HDN336" s="224"/>
      <c r="HDO336" s="372"/>
      <c r="HDP336" s="372"/>
      <c r="HDQ336" s="333"/>
      <c r="HDR336" s="334"/>
      <c r="HDS336" s="372"/>
      <c r="HDT336" s="224"/>
      <c r="HDU336" s="224"/>
      <c r="HDV336" s="335"/>
      <c r="HDW336" s="335"/>
      <c r="HDX336" s="224"/>
      <c r="HDY336" s="372"/>
      <c r="HDZ336" s="372"/>
      <c r="HEA336" s="333"/>
      <c r="HEB336" s="334"/>
      <c r="HEC336" s="372"/>
      <c r="HED336" s="224"/>
      <c r="HEE336" s="224"/>
      <c r="HEF336" s="335"/>
      <c r="HEG336" s="335"/>
      <c r="HEH336" s="224"/>
      <c r="HEI336" s="372"/>
      <c r="HEJ336" s="372"/>
      <c r="HEK336" s="333"/>
      <c r="HEL336" s="334"/>
      <c r="HEM336" s="372"/>
      <c r="HEN336" s="224"/>
      <c r="HEO336" s="224"/>
      <c r="HEP336" s="335"/>
      <c r="HEQ336" s="335"/>
      <c r="HER336" s="224"/>
      <c r="HES336" s="372"/>
      <c r="HET336" s="372"/>
      <c r="HEU336" s="333"/>
      <c r="HEV336" s="334"/>
      <c r="HEW336" s="372"/>
      <c r="HEX336" s="224"/>
      <c r="HEY336" s="224"/>
      <c r="HEZ336" s="335"/>
      <c r="HFA336" s="335"/>
      <c r="HFB336" s="224"/>
      <c r="HFC336" s="372"/>
      <c r="HFD336" s="372"/>
      <c r="HFE336" s="333"/>
      <c r="HFF336" s="334"/>
      <c r="HFG336" s="372"/>
      <c r="HFH336" s="224"/>
      <c r="HFI336" s="224"/>
      <c r="HFJ336" s="335"/>
      <c r="HFK336" s="335"/>
      <c r="HFL336" s="224"/>
      <c r="HFM336" s="372"/>
      <c r="HFN336" s="372"/>
      <c r="HFO336" s="333"/>
      <c r="HFP336" s="334"/>
      <c r="HFQ336" s="372"/>
      <c r="HFR336" s="224"/>
      <c r="HFS336" s="224"/>
      <c r="HFT336" s="335"/>
      <c r="HFU336" s="335"/>
      <c r="HFV336" s="224"/>
      <c r="HFW336" s="372"/>
      <c r="HFX336" s="372"/>
      <c r="HFY336" s="333"/>
      <c r="HFZ336" s="334"/>
      <c r="HGA336" s="372"/>
      <c r="HGB336" s="224"/>
      <c r="HGC336" s="224"/>
      <c r="HGD336" s="335"/>
      <c r="HGE336" s="335"/>
      <c r="HGF336" s="224"/>
      <c r="HGG336" s="372"/>
      <c r="HGH336" s="372"/>
      <c r="HGI336" s="333"/>
      <c r="HGJ336" s="334"/>
      <c r="HGK336" s="372"/>
      <c r="HGL336" s="224"/>
      <c r="HGM336" s="224"/>
      <c r="HGN336" s="335"/>
      <c r="HGO336" s="335"/>
      <c r="HGP336" s="224"/>
      <c r="HGQ336" s="372"/>
      <c r="HGR336" s="372"/>
      <c r="HGS336" s="333"/>
      <c r="HGT336" s="334"/>
      <c r="HGU336" s="372"/>
      <c r="HGV336" s="224"/>
      <c r="HGW336" s="224"/>
      <c r="HGX336" s="335"/>
      <c r="HGY336" s="335"/>
      <c r="HGZ336" s="224"/>
      <c r="HHA336" s="372"/>
      <c r="HHB336" s="372"/>
      <c r="HHC336" s="333"/>
      <c r="HHD336" s="334"/>
      <c r="HHE336" s="372"/>
      <c r="HHF336" s="224"/>
      <c r="HHG336" s="224"/>
      <c r="HHH336" s="335"/>
      <c r="HHI336" s="335"/>
      <c r="HHJ336" s="224"/>
      <c r="HHK336" s="372"/>
      <c r="HHL336" s="372"/>
      <c r="HHM336" s="333"/>
      <c r="HHN336" s="334"/>
      <c r="HHO336" s="372"/>
      <c r="HHP336" s="224"/>
      <c r="HHQ336" s="224"/>
      <c r="HHR336" s="335"/>
      <c r="HHS336" s="335"/>
      <c r="HHT336" s="224"/>
      <c r="HHU336" s="372"/>
      <c r="HHV336" s="372"/>
      <c r="HHW336" s="333"/>
      <c r="HHX336" s="334"/>
      <c r="HHY336" s="372"/>
      <c r="HHZ336" s="224"/>
      <c r="HIA336" s="224"/>
      <c r="HIB336" s="335"/>
      <c r="HIC336" s="335"/>
      <c r="HID336" s="224"/>
      <c r="HIE336" s="372"/>
      <c r="HIF336" s="372"/>
      <c r="HIG336" s="333"/>
      <c r="HIH336" s="334"/>
      <c r="HII336" s="372"/>
      <c r="HIJ336" s="224"/>
      <c r="HIK336" s="224"/>
      <c r="HIL336" s="335"/>
      <c r="HIM336" s="335"/>
      <c r="HIN336" s="224"/>
      <c r="HIO336" s="372"/>
      <c r="HIP336" s="372"/>
      <c r="HIQ336" s="333"/>
      <c r="HIR336" s="334"/>
      <c r="HIS336" s="372"/>
      <c r="HIT336" s="224"/>
      <c r="HIU336" s="224"/>
      <c r="HIV336" s="335"/>
      <c r="HIW336" s="335"/>
      <c r="HIX336" s="224"/>
      <c r="HIY336" s="372"/>
      <c r="HIZ336" s="372"/>
      <c r="HJA336" s="333"/>
      <c r="HJB336" s="334"/>
      <c r="HJC336" s="372"/>
      <c r="HJD336" s="224"/>
      <c r="HJE336" s="224"/>
      <c r="HJF336" s="335"/>
      <c r="HJG336" s="335"/>
      <c r="HJH336" s="224"/>
      <c r="HJI336" s="372"/>
      <c r="HJJ336" s="372"/>
      <c r="HJK336" s="333"/>
      <c r="HJL336" s="334"/>
      <c r="HJM336" s="372"/>
      <c r="HJN336" s="224"/>
      <c r="HJO336" s="224"/>
      <c r="HJP336" s="335"/>
      <c r="HJQ336" s="335"/>
      <c r="HJR336" s="224"/>
      <c r="HJS336" s="372"/>
      <c r="HJT336" s="372"/>
      <c r="HJU336" s="333"/>
      <c r="HJV336" s="334"/>
      <c r="HJW336" s="372"/>
      <c r="HJX336" s="224"/>
      <c r="HJY336" s="224"/>
      <c r="HJZ336" s="335"/>
      <c r="HKA336" s="335"/>
      <c r="HKB336" s="224"/>
      <c r="HKC336" s="372"/>
      <c r="HKD336" s="372"/>
      <c r="HKE336" s="333"/>
      <c r="HKF336" s="334"/>
      <c r="HKG336" s="372"/>
      <c r="HKH336" s="224"/>
      <c r="HKI336" s="224"/>
      <c r="HKJ336" s="335"/>
      <c r="HKK336" s="335"/>
      <c r="HKL336" s="224"/>
      <c r="HKM336" s="372"/>
      <c r="HKN336" s="372"/>
      <c r="HKO336" s="333"/>
      <c r="HKP336" s="334"/>
      <c r="HKQ336" s="372"/>
      <c r="HKR336" s="224"/>
      <c r="HKS336" s="224"/>
      <c r="HKT336" s="335"/>
      <c r="HKU336" s="335"/>
      <c r="HKV336" s="224"/>
      <c r="HKW336" s="372"/>
      <c r="HKX336" s="372"/>
      <c r="HKY336" s="333"/>
      <c r="HKZ336" s="334"/>
      <c r="HLA336" s="372"/>
      <c r="HLB336" s="224"/>
      <c r="HLC336" s="224"/>
      <c r="HLD336" s="335"/>
      <c r="HLE336" s="335"/>
      <c r="HLF336" s="224"/>
      <c r="HLG336" s="372"/>
      <c r="HLH336" s="372"/>
      <c r="HLI336" s="333"/>
      <c r="HLJ336" s="334"/>
      <c r="HLK336" s="372"/>
      <c r="HLL336" s="224"/>
      <c r="HLM336" s="224"/>
      <c r="HLN336" s="335"/>
      <c r="HLO336" s="335"/>
      <c r="HLP336" s="224"/>
      <c r="HLQ336" s="372"/>
      <c r="HLR336" s="372"/>
      <c r="HLS336" s="333"/>
      <c r="HLT336" s="334"/>
      <c r="HLU336" s="372"/>
      <c r="HLV336" s="224"/>
      <c r="HLW336" s="224"/>
      <c r="HLX336" s="335"/>
      <c r="HLY336" s="335"/>
      <c r="HLZ336" s="224"/>
      <c r="HMA336" s="372"/>
      <c r="HMB336" s="372"/>
      <c r="HMC336" s="333"/>
      <c r="HMD336" s="334"/>
      <c r="HME336" s="372"/>
      <c r="HMF336" s="224"/>
      <c r="HMG336" s="224"/>
      <c r="HMH336" s="335"/>
      <c r="HMI336" s="335"/>
      <c r="HMJ336" s="224"/>
      <c r="HMK336" s="372"/>
      <c r="HML336" s="372"/>
      <c r="HMM336" s="333"/>
      <c r="HMN336" s="334"/>
      <c r="HMO336" s="372"/>
      <c r="HMP336" s="224"/>
      <c r="HMQ336" s="224"/>
      <c r="HMR336" s="335"/>
      <c r="HMS336" s="335"/>
      <c r="HMT336" s="224"/>
      <c r="HMU336" s="372"/>
      <c r="HMV336" s="372"/>
      <c r="HMW336" s="333"/>
      <c r="HMX336" s="334"/>
      <c r="HMY336" s="372"/>
      <c r="HMZ336" s="224"/>
      <c r="HNA336" s="224"/>
      <c r="HNB336" s="335"/>
      <c r="HNC336" s="335"/>
      <c r="HND336" s="224"/>
      <c r="HNE336" s="372"/>
      <c r="HNF336" s="372"/>
      <c r="HNG336" s="333"/>
      <c r="HNH336" s="334"/>
      <c r="HNI336" s="372"/>
      <c r="HNJ336" s="224"/>
      <c r="HNK336" s="224"/>
      <c r="HNL336" s="335"/>
      <c r="HNM336" s="335"/>
      <c r="HNN336" s="224"/>
      <c r="HNO336" s="372"/>
      <c r="HNP336" s="372"/>
      <c r="HNQ336" s="333"/>
      <c r="HNR336" s="334"/>
      <c r="HNS336" s="372"/>
      <c r="HNT336" s="224"/>
      <c r="HNU336" s="224"/>
      <c r="HNV336" s="335"/>
      <c r="HNW336" s="335"/>
      <c r="HNX336" s="224"/>
      <c r="HNY336" s="372"/>
      <c r="HNZ336" s="372"/>
      <c r="HOA336" s="333"/>
      <c r="HOB336" s="334"/>
      <c r="HOC336" s="372"/>
      <c r="HOD336" s="224"/>
      <c r="HOE336" s="224"/>
      <c r="HOF336" s="335"/>
      <c r="HOG336" s="335"/>
      <c r="HOH336" s="224"/>
      <c r="HOI336" s="372"/>
      <c r="HOJ336" s="372"/>
      <c r="HOK336" s="333"/>
      <c r="HOL336" s="334"/>
      <c r="HOM336" s="372"/>
      <c r="HON336" s="224"/>
      <c r="HOO336" s="224"/>
      <c r="HOP336" s="335"/>
      <c r="HOQ336" s="335"/>
      <c r="HOR336" s="224"/>
      <c r="HOS336" s="372"/>
      <c r="HOT336" s="372"/>
      <c r="HOU336" s="333"/>
      <c r="HOV336" s="334"/>
      <c r="HOW336" s="372"/>
      <c r="HOX336" s="224"/>
      <c r="HOY336" s="224"/>
      <c r="HOZ336" s="335"/>
      <c r="HPA336" s="335"/>
      <c r="HPB336" s="224"/>
      <c r="HPC336" s="372"/>
      <c r="HPD336" s="372"/>
      <c r="HPE336" s="333"/>
      <c r="HPF336" s="334"/>
      <c r="HPG336" s="372"/>
      <c r="HPH336" s="224"/>
      <c r="HPI336" s="224"/>
      <c r="HPJ336" s="335"/>
      <c r="HPK336" s="335"/>
      <c r="HPL336" s="224"/>
      <c r="HPM336" s="372"/>
      <c r="HPN336" s="372"/>
      <c r="HPO336" s="333"/>
      <c r="HPP336" s="334"/>
      <c r="HPQ336" s="372"/>
      <c r="HPR336" s="224"/>
      <c r="HPS336" s="224"/>
      <c r="HPT336" s="335"/>
      <c r="HPU336" s="335"/>
      <c r="HPV336" s="224"/>
      <c r="HPW336" s="372"/>
      <c r="HPX336" s="372"/>
      <c r="HPY336" s="333"/>
      <c r="HPZ336" s="334"/>
      <c r="HQA336" s="372"/>
      <c r="HQB336" s="224"/>
      <c r="HQC336" s="224"/>
      <c r="HQD336" s="335"/>
      <c r="HQE336" s="335"/>
      <c r="HQF336" s="224"/>
      <c r="HQG336" s="372"/>
      <c r="HQH336" s="372"/>
      <c r="HQI336" s="333"/>
      <c r="HQJ336" s="334"/>
      <c r="HQK336" s="372"/>
      <c r="HQL336" s="224"/>
      <c r="HQM336" s="224"/>
      <c r="HQN336" s="335"/>
      <c r="HQO336" s="335"/>
      <c r="HQP336" s="224"/>
      <c r="HQQ336" s="372"/>
      <c r="HQR336" s="372"/>
      <c r="HQS336" s="333"/>
      <c r="HQT336" s="334"/>
      <c r="HQU336" s="372"/>
      <c r="HQV336" s="224"/>
      <c r="HQW336" s="224"/>
      <c r="HQX336" s="335"/>
      <c r="HQY336" s="335"/>
      <c r="HQZ336" s="224"/>
      <c r="HRA336" s="372"/>
      <c r="HRB336" s="372"/>
      <c r="HRC336" s="333"/>
      <c r="HRD336" s="334"/>
      <c r="HRE336" s="372"/>
      <c r="HRF336" s="224"/>
      <c r="HRG336" s="224"/>
      <c r="HRH336" s="335"/>
      <c r="HRI336" s="335"/>
      <c r="HRJ336" s="224"/>
      <c r="HRK336" s="372"/>
      <c r="HRL336" s="372"/>
      <c r="HRM336" s="333"/>
      <c r="HRN336" s="334"/>
      <c r="HRO336" s="372"/>
      <c r="HRP336" s="224"/>
      <c r="HRQ336" s="224"/>
      <c r="HRR336" s="335"/>
      <c r="HRS336" s="335"/>
      <c r="HRT336" s="224"/>
      <c r="HRU336" s="372"/>
      <c r="HRV336" s="372"/>
      <c r="HRW336" s="333"/>
      <c r="HRX336" s="334"/>
      <c r="HRY336" s="372"/>
      <c r="HRZ336" s="224"/>
      <c r="HSA336" s="224"/>
      <c r="HSB336" s="335"/>
      <c r="HSC336" s="335"/>
      <c r="HSD336" s="224"/>
      <c r="HSE336" s="372"/>
      <c r="HSF336" s="372"/>
      <c r="HSG336" s="333"/>
      <c r="HSH336" s="334"/>
      <c r="HSI336" s="372"/>
      <c r="HSJ336" s="224"/>
      <c r="HSK336" s="224"/>
      <c r="HSL336" s="335"/>
      <c r="HSM336" s="335"/>
      <c r="HSN336" s="224"/>
      <c r="HSO336" s="372"/>
      <c r="HSP336" s="372"/>
      <c r="HSQ336" s="333"/>
      <c r="HSR336" s="334"/>
      <c r="HSS336" s="372"/>
      <c r="HST336" s="224"/>
      <c r="HSU336" s="224"/>
      <c r="HSV336" s="335"/>
      <c r="HSW336" s="335"/>
      <c r="HSX336" s="224"/>
      <c r="HSY336" s="372"/>
      <c r="HSZ336" s="372"/>
      <c r="HTA336" s="333"/>
      <c r="HTB336" s="334"/>
      <c r="HTC336" s="372"/>
      <c r="HTD336" s="224"/>
      <c r="HTE336" s="224"/>
      <c r="HTF336" s="335"/>
      <c r="HTG336" s="335"/>
      <c r="HTH336" s="224"/>
      <c r="HTI336" s="372"/>
      <c r="HTJ336" s="372"/>
      <c r="HTK336" s="333"/>
      <c r="HTL336" s="334"/>
      <c r="HTM336" s="372"/>
      <c r="HTN336" s="224"/>
      <c r="HTO336" s="224"/>
      <c r="HTP336" s="335"/>
      <c r="HTQ336" s="335"/>
      <c r="HTR336" s="224"/>
      <c r="HTS336" s="372"/>
      <c r="HTT336" s="372"/>
      <c r="HTU336" s="333"/>
      <c r="HTV336" s="334"/>
      <c r="HTW336" s="372"/>
      <c r="HTX336" s="224"/>
      <c r="HTY336" s="224"/>
      <c r="HTZ336" s="335"/>
      <c r="HUA336" s="335"/>
      <c r="HUB336" s="224"/>
      <c r="HUC336" s="372"/>
      <c r="HUD336" s="372"/>
      <c r="HUE336" s="333"/>
      <c r="HUF336" s="334"/>
      <c r="HUG336" s="372"/>
      <c r="HUH336" s="224"/>
      <c r="HUI336" s="224"/>
      <c r="HUJ336" s="335"/>
      <c r="HUK336" s="335"/>
      <c r="HUL336" s="224"/>
      <c r="HUM336" s="372"/>
      <c r="HUN336" s="372"/>
      <c r="HUO336" s="333"/>
      <c r="HUP336" s="334"/>
      <c r="HUQ336" s="372"/>
      <c r="HUR336" s="224"/>
      <c r="HUS336" s="224"/>
      <c r="HUT336" s="335"/>
      <c r="HUU336" s="335"/>
      <c r="HUV336" s="224"/>
      <c r="HUW336" s="372"/>
      <c r="HUX336" s="372"/>
      <c r="HUY336" s="333"/>
      <c r="HUZ336" s="334"/>
      <c r="HVA336" s="372"/>
      <c r="HVB336" s="224"/>
      <c r="HVC336" s="224"/>
      <c r="HVD336" s="335"/>
      <c r="HVE336" s="335"/>
      <c r="HVF336" s="224"/>
      <c r="HVG336" s="372"/>
      <c r="HVH336" s="372"/>
      <c r="HVI336" s="333"/>
      <c r="HVJ336" s="334"/>
      <c r="HVK336" s="372"/>
      <c r="HVL336" s="224"/>
      <c r="HVM336" s="224"/>
      <c r="HVN336" s="335"/>
      <c r="HVO336" s="335"/>
      <c r="HVP336" s="224"/>
      <c r="HVQ336" s="372"/>
      <c r="HVR336" s="372"/>
      <c r="HVS336" s="333"/>
      <c r="HVT336" s="334"/>
      <c r="HVU336" s="372"/>
      <c r="HVV336" s="224"/>
      <c r="HVW336" s="224"/>
      <c r="HVX336" s="335"/>
      <c r="HVY336" s="335"/>
      <c r="HVZ336" s="224"/>
      <c r="HWA336" s="372"/>
      <c r="HWB336" s="372"/>
      <c r="HWC336" s="333"/>
      <c r="HWD336" s="334"/>
      <c r="HWE336" s="372"/>
      <c r="HWF336" s="224"/>
      <c r="HWG336" s="224"/>
      <c r="HWH336" s="335"/>
      <c r="HWI336" s="335"/>
      <c r="HWJ336" s="224"/>
      <c r="HWK336" s="372"/>
      <c r="HWL336" s="372"/>
      <c r="HWM336" s="333"/>
      <c r="HWN336" s="334"/>
      <c r="HWO336" s="372"/>
      <c r="HWP336" s="224"/>
      <c r="HWQ336" s="224"/>
      <c r="HWR336" s="335"/>
      <c r="HWS336" s="335"/>
      <c r="HWT336" s="224"/>
      <c r="HWU336" s="372"/>
      <c r="HWV336" s="372"/>
      <c r="HWW336" s="333"/>
      <c r="HWX336" s="334"/>
      <c r="HWY336" s="372"/>
      <c r="HWZ336" s="224"/>
      <c r="HXA336" s="224"/>
      <c r="HXB336" s="335"/>
      <c r="HXC336" s="335"/>
      <c r="HXD336" s="224"/>
      <c r="HXE336" s="372"/>
      <c r="HXF336" s="372"/>
      <c r="HXG336" s="333"/>
      <c r="HXH336" s="334"/>
      <c r="HXI336" s="372"/>
      <c r="HXJ336" s="224"/>
      <c r="HXK336" s="224"/>
      <c r="HXL336" s="335"/>
      <c r="HXM336" s="335"/>
      <c r="HXN336" s="224"/>
      <c r="HXO336" s="372"/>
      <c r="HXP336" s="372"/>
      <c r="HXQ336" s="333"/>
      <c r="HXR336" s="334"/>
      <c r="HXS336" s="372"/>
      <c r="HXT336" s="224"/>
      <c r="HXU336" s="224"/>
      <c r="HXV336" s="335"/>
      <c r="HXW336" s="335"/>
      <c r="HXX336" s="224"/>
      <c r="HXY336" s="372"/>
      <c r="HXZ336" s="372"/>
      <c r="HYA336" s="333"/>
      <c r="HYB336" s="334"/>
      <c r="HYC336" s="372"/>
      <c r="HYD336" s="224"/>
      <c r="HYE336" s="224"/>
      <c r="HYF336" s="335"/>
      <c r="HYG336" s="335"/>
      <c r="HYH336" s="224"/>
      <c r="HYI336" s="372"/>
      <c r="HYJ336" s="372"/>
      <c r="HYK336" s="333"/>
      <c r="HYL336" s="334"/>
      <c r="HYM336" s="372"/>
      <c r="HYN336" s="224"/>
      <c r="HYO336" s="224"/>
      <c r="HYP336" s="335"/>
      <c r="HYQ336" s="335"/>
      <c r="HYR336" s="224"/>
      <c r="HYS336" s="372"/>
      <c r="HYT336" s="372"/>
      <c r="HYU336" s="333"/>
      <c r="HYV336" s="334"/>
      <c r="HYW336" s="372"/>
      <c r="HYX336" s="224"/>
      <c r="HYY336" s="224"/>
      <c r="HYZ336" s="335"/>
      <c r="HZA336" s="335"/>
      <c r="HZB336" s="224"/>
      <c r="HZC336" s="372"/>
      <c r="HZD336" s="372"/>
      <c r="HZE336" s="333"/>
      <c r="HZF336" s="334"/>
      <c r="HZG336" s="372"/>
      <c r="HZH336" s="224"/>
      <c r="HZI336" s="224"/>
      <c r="HZJ336" s="335"/>
      <c r="HZK336" s="335"/>
      <c r="HZL336" s="224"/>
      <c r="HZM336" s="372"/>
      <c r="HZN336" s="372"/>
      <c r="HZO336" s="333"/>
      <c r="HZP336" s="334"/>
      <c r="HZQ336" s="372"/>
      <c r="HZR336" s="224"/>
      <c r="HZS336" s="224"/>
      <c r="HZT336" s="335"/>
      <c r="HZU336" s="335"/>
      <c r="HZV336" s="224"/>
      <c r="HZW336" s="372"/>
      <c r="HZX336" s="372"/>
      <c r="HZY336" s="333"/>
      <c r="HZZ336" s="334"/>
      <c r="IAA336" s="372"/>
      <c r="IAB336" s="224"/>
      <c r="IAC336" s="224"/>
      <c r="IAD336" s="335"/>
      <c r="IAE336" s="335"/>
      <c r="IAF336" s="224"/>
      <c r="IAG336" s="372"/>
      <c r="IAH336" s="372"/>
      <c r="IAI336" s="333"/>
      <c r="IAJ336" s="334"/>
      <c r="IAK336" s="372"/>
      <c r="IAL336" s="224"/>
      <c r="IAM336" s="224"/>
      <c r="IAN336" s="335"/>
      <c r="IAO336" s="335"/>
      <c r="IAP336" s="224"/>
      <c r="IAQ336" s="372"/>
      <c r="IAR336" s="372"/>
      <c r="IAS336" s="333"/>
      <c r="IAT336" s="334"/>
      <c r="IAU336" s="372"/>
      <c r="IAV336" s="224"/>
      <c r="IAW336" s="224"/>
      <c r="IAX336" s="335"/>
      <c r="IAY336" s="335"/>
      <c r="IAZ336" s="224"/>
      <c r="IBA336" s="372"/>
      <c r="IBB336" s="372"/>
      <c r="IBC336" s="333"/>
      <c r="IBD336" s="334"/>
      <c r="IBE336" s="372"/>
      <c r="IBF336" s="224"/>
      <c r="IBG336" s="224"/>
      <c r="IBH336" s="335"/>
      <c r="IBI336" s="335"/>
      <c r="IBJ336" s="224"/>
      <c r="IBK336" s="372"/>
      <c r="IBL336" s="372"/>
      <c r="IBM336" s="333"/>
      <c r="IBN336" s="334"/>
      <c r="IBO336" s="372"/>
      <c r="IBP336" s="224"/>
      <c r="IBQ336" s="224"/>
      <c r="IBR336" s="335"/>
      <c r="IBS336" s="335"/>
      <c r="IBT336" s="224"/>
      <c r="IBU336" s="372"/>
      <c r="IBV336" s="372"/>
      <c r="IBW336" s="333"/>
      <c r="IBX336" s="334"/>
      <c r="IBY336" s="372"/>
      <c r="IBZ336" s="224"/>
      <c r="ICA336" s="224"/>
      <c r="ICB336" s="335"/>
      <c r="ICC336" s="335"/>
      <c r="ICD336" s="224"/>
      <c r="ICE336" s="372"/>
      <c r="ICF336" s="372"/>
      <c r="ICG336" s="333"/>
      <c r="ICH336" s="334"/>
      <c r="ICI336" s="372"/>
      <c r="ICJ336" s="224"/>
      <c r="ICK336" s="224"/>
      <c r="ICL336" s="335"/>
      <c r="ICM336" s="335"/>
      <c r="ICN336" s="224"/>
      <c r="ICO336" s="372"/>
      <c r="ICP336" s="372"/>
      <c r="ICQ336" s="333"/>
      <c r="ICR336" s="334"/>
      <c r="ICS336" s="372"/>
      <c r="ICT336" s="224"/>
      <c r="ICU336" s="224"/>
      <c r="ICV336" s="335"/>
      <c r="ICW336" s="335"/>
      <c r="ICX336" s="224"/>
      <c r="ICY336" s="372"/>
      <c r="ICZ336" s="372"/>
      <c r="IDA336" s="333"/>
      <c r="IDB336" s="334"/>
      <c r="IDC336" s="372"/>
      <c r="IDD336" s="224"/>
      <c r="IDE336" s="224"/>
      <c r="IDF336" s="335"/>
      <c r="IDG336" s="335"/>
      <c r="IDH336" s="224"/>
      <c r="IDI336" s="372"/>
      <c r="IDJ336" s="372"/>
      <c r="IDK336" s="333"/>
      <c r="IDL336" s="334"/>
      <c r="IDM336" s="372"/>
      <c r="IDN336" s="224"/>
      <c r="IDO336" s="224"/>
      <c r="IDP336" s="335"/>
      <c r="IDQ336" s="335"/>
      <c r="IDR336" s="224"/>
      <c r="IDS336" s="372"/>
      <c r="IDT336" s="372"/>
      <c r="IDU336" s="333"/>
      <c r="IDV336" s="334"/>
      <c r="IDW336" s="372"/>
      <c r="IDX336" s="224"/>
      <c r="IDY336" s="224"/>
      <c r="IDZ336" s="335"/>
      <c r="IEA336" s="335"/>
      <c r="IEB336" s="224"/>
      <c r="IEC336" s="372"/>
      <c r="IED336" s="372"/>
      <c r="IEE336" s="333"/>
      <c r="IEF336" s="334"/>
      <c r="IEG336" s="372"/>
      <c r="IEH336" s="224"/>
      <c r="IEI336" s="224"/>
      <c r="IEJ336" s="335"/>
      <c r="IEK336" s="335"/>
      <c r="IEL336" s="224"/>
      <c r="IEM336" s="372"/>
      <c r="IEN336" s="372"/>
      <c r="IEO336" s="333"/>
      <c r="IEP336" s="334"/>
      <c r="IEQ336" s="372"/>
      <c r="IER336" s="224"/>
      <c r="IES336" s="224"/>
      <c r="IET336" s="335"/>
      <c r="IEU336" s="335"/>
      <c r="IEV336" s="224"/>
      <c r="IEW336" s="372"/>
      <c r="IEX336" s="372"/>
      <c r="IEY336" s="333"/>
      <c r="IEZ336" s="334"/>
      <c r="IFA336" s="372"/>
      <c r="IFB336" s="224"/>
      <c r="IFC336" s="224"/>
      <c r="IFD336" s="335"/>
      <c r="IFE336" s="335"/>
      <c r="IFF336" s="224"/>
      <c r="IFG336" s="372"/>
      <c r="IFH336" s="372"/>
      <c r="IFI336" s="333"/>
      <c r="IFJ336" s="334"/>
      <c r="IFK336" s="372"/>
      <c r="IFL336" s="224"/>
      <c r="IFM336" s="224"/>
      <c r="IFN336" s="335"/>
      <c r="IFO336" s="335"/>
      <c r="IFP336" s="224"/>
      <c r="IFQ336" s="372"/>
      <c r="IFR336" s="372"/>
      <c r="IFS336" s="333"/>
      <c r="IFT336" s="334"/>
      <c r="IFU336" s="372"/>
      <c r="IFV336" s="224"/>
      <c r="IFW336" s="224"/>
      <c r="IFX336" s="335"/>
      <c r="IFY336" s="335"/>
      <c r="IFZ336" s="224"/>
      <c r="IGA336" s="372"/>
      <c r="IGB336" s="372"/>
      <c r="IGC336" s="333"/>
      <c r="IGD336" s="334"/>
      <c r="IGE336" s="372"/>
      <c r="IGF336" s="224"/>
      <c r="IGG336" s="224"/>
      <c r="IGH336" s="335"/>
      <c r="IGI336" s="335"/>
      <c r="IGJ336" s="224"/>
      <c r="IGK336" s="372"/>
      <c r="IGL336" s="372"/>
      <c r="IGM336" s="333"/>
      <c r="IGN336" s="334"/>
      <c r="IGO336" s="372"/>
      <c r="IGP336" s="224"/>
      <c r="IGQ336" s="224"/>
      <c r="IGR336" s="335"/>
      <c r="IGS336" s="335"/>
      <c r="IGT336" s="224"/>
      <c r="IGU336" s="372"/>
      <c r="IGV336" s="372"/>
      <c r="IGW336" s="333"/>
      <c r="IGX336" s="334"/>
      <c r="IGY336" s="372"/>
      <c r="IGZ336" s="224"/>
      <c r="IHA336" s="224"/>
      <c r="IHB336" s="335"/>
      <c r="IHC336" s="335"/>
      <c r="IHD336" s="224"/>
      <c r="IHE336" s="372"/>
      <c r="IHF336" s="372"/>
      <c r="IHG336" s="333"/>
      <c r="IHH336" s="334"/>
      <c r="IHI336" s="372"/>
      <c r="IHJ336" s="224"/>
      <c r="IHK336" s="224"/>
      <c r="IHL336" s="335"/>
      <c r="IHM336" s="335"/>
      <c r="IHN336" s="224"/>
      <c r="IHO336" s="372"/>
      <c r="IHP336" s="372"/>
      <c r="IHQ336" s="333"/>
      <c r="IHR336" s="334"/>
      <c r="IHS336" s="372"/>
      <c r="IHT336" s="224"/>
      <c r="IHU336" s="224"/>
      <c r="IHV336" s="335"/>
      <c r="IHW336" s="335"/>
      <c r="IHX336" s="224"/>
      <c r="IHY336" s="372"/>
      <c r="IHZ336" s="372"/>
      <c r="IIA336" s="333"/>
      <c r="IIB336" s="334"/>
      <c r="IIC336" s="372"/>
      <c r="IID336" s="224"/>
      <c r="IIE336" s="224"/>
      <c r="IIF336" s="335"/>
      <c r="IIG336" s="335"/>
      <c r="IIH336" s="224"/>
      <c r="III336" s="372"/>
      <c r="IIJ336" s="372"/>
      <c r="IIK336" s="333"/>
      <c r="IIL336" s="334"/>
      <c r="IIM336" s="372"/>
      <c r="IIN336" s="224"/>
      <c r="IIO336" s="224"/>
      <c r="IIP336" s="335"/>
      <c r="IIQ336" s="335"/>
      <c r="IIR336" s="224"/>
      <c r="IIS336" s="372"/>
      <c r="IIT336" s="372"/>
      <c r="IIU336" s="333"/>
      <c r="IIV336" s="334"/>
      <c r="IIW336" s="372"/>
      <c r="IIX336" s="224"/>
      <c r="IIY336" s="224"/>
      <c r="IIZ336" s="335"/>
      <c r="IJA336" s="335"/>
      <c r="IJB336" s="224"/>
      <c r="IJC336" s="372"/>
      <c r="IJD336" s="372"/>
      <c r="IJE336" s="333"/>
      <c r="IJF336" s="334"/>
      <c r="IJG336" s="372"/>
      <c r="IJH336" s="224"/>
      <c r="IJI336" s="224"/>
      <c r="IJJ336" s="335"/>
      <c r="IJK336" s="335"/>
      <c r="IJL336" s="224"/>
      <c r="IJM336" s="372"/>
      <c r="IJN336" s="372"/>
      <c r="IJO336" s="333"/>
      <c r="IJP336" s="334"/>
      <c r="IJQ336" s="372"/>
      <c r="IJR336" s="224"/>
      <c r="IJS336" s="224"/>
      <c r="IJT336" s="335"/>
      <c r="IJU336" s="335"/>
      <c r="IJV336" s="224"/>
      <c r="IJW336" s="372"/>
      <c r="IJX336" s="372"/>
      <c r="IJY336" s="333"/>
      <c r="IJZ336" s="334"/>
      <c r="IKA336" s="372"/>
      <c r="IKB336" s="224"/>
      <c r="IKC336" s="224"/>
      <c r="IKD336" s="335"/>
      <c r="IKE336" s="335"/>
      <c r="IKF336" s="224"/>
      <c r="IKG336" s="372"/>
      <c r="IKH336" s="372"/>
      <c r="IKI336" s="333"/>
      <c r="IKJ336" s="334"/>
      <c r="IKK336" s="372"/>
      <c r="IKL336" s="224"/>
      <c r="IKM336" s="224"/>
      <c r="IKN336" s="335"/>
      <c r="IKO336" s="335"/>
      <c r="IKP336" s="224"/>
      <c r="IKQ336" s="372"/>
      <c r="IKR336" s="372"/>
      <c r="IKS336" s="333"/>
      <c r="IKT336" s="334"/>
      <c r="IKU336" s="372"/>
      <c r="IKV336" s="224"/>
      <c r="IKW336" s="224"/>
      <c r="IKX336" s="335"/>
      <c r="IKY336" s="335"/>
      <c r="IKZ336" s="224"/>
      <c r="ILA336" s="372"/>
      <c r="ILB336" s="372"/>
      <c r="ILC336" s="333"/>
      <c r="ILD336" s="334"/>
      <c r="ILE336" s="372"/>
      <c r="ILF336" s="224"/>
      <c r="ILG336" s="224"/>
      <c r="ILH336" s="335"/>
      <c r="ILI336" s="335"/>
      <c r="ILJ336" s="224"/>
      <c r="ILK336" s="372"/>
      <c r="ILL336" s="372"/>
      <c r="ILM336" s="333"/>
      <c r="ILN336" s="334"/>
      <c r="ILO336" s="372"/>
      <c r="ILP336" s="224"/>
      <c r="ILQ336" s="224"/>
      <c r="ILR336" s="335"/>
      <c r="ILS336" s="335"/>
      <c r="ILT336" s="224"/>
      <c r="ILU336" s="372"/>
      <c r="ILV336" s="372"/>
      <c r="ILW336" s="333"/>
      <c r="ILX336" s="334"/>
      <c r="ILY336" s="372"/>
      <c r="ILZ336" s="224"/>
      <c r="IMA336" s="224"/>
      <c r="IMB336" s="335"/>
      <c r="IMC336" s="335"/>
      <c r="IMD336" s="224"/>
      <c r="IME336" s="372"/>
      <c r="IMF336" s="372"/>
      <c r="IMG336" s="333"/>
      <c r="IMH336" s="334"/>
      <c r="IMI336" s="372"/>
      <c r="IMJ336" s="224"/>
      <c r="IMK336" s="224"/>
      <c r="IML336" s="335"/>
      <c r="IMM336" s="335"/>
      <c r="IMN336" s="224"/>
      <c r="IMO336" s="372"/>
      <c r="IMP336" s="372"/>
      <c r="IMQ336" s="333"/>
      <c r="IMR336" s="334"/>
      <c r="IMS336" s="372"/>
      <c r="IMT336" s="224"/>
      <c r="IMU336" s="224"/>
      <c r="IMV336" s="335"/>
      <c r="IMW336" s="335"/>
      <c r="IMX336" s="224"/>
      <c r="IMY336" s="372"/>
      <c r="IMZ336" s="372"/>
      <c r="INA336" s="333"/>
      <c r="INB336" s="334"/>
      <c r="INC336" s="372"/>
      <c r="IND336" s="224"/>
      <c r="INE336" s="224"/>
      <c r="INF336" s="335"/>
      <c r="ING336" s="335"/>
      <c r="INH336" s="224"/>
      <c r="INI336" s="372"/>
      <c r="INJ336" s="372"/>
      <c r="INK336" s="333"/>
      <c r="INL336" s="334"/>
      <c r="INM336" s="372"/>
      <c r="INN336" s="224"/>
      <c r="INO336" s="224"/>
      <c r="INP336" s="335"/>
      <c r="INQ336" s="335"/>
      <c r="INR336" s="224"/>
      <c r="INS336" s="372"/>
      <c r="INT336" s="372"/>
      <c r="INU336" s="333"/>
      <c r="INV336" s="334"/>
      <c r="INW336" s="372"/>
      <c r="INX336" s="224"/>
      <c r="INY336" s="224"/>
      <c r="INZ336" s="335"/>
      <c r="IOA336" s="335"/>
      <c r="IOB336" s="224"/>
      <c r="IOC336" s="372"/>
      <c r="IOD336" s="372"/>
      <c r="IOE336" s="333"/>
      <c r="IOF336" s="334"/>
      <c r="IOG336" s="372"/>
      <c r="IOH336" s="224"/>
      <c r="IOI336" s="224"/>
      <c r="IOJ336" s="335"/>
      <c r="IOK336" s="335"/>
      <c r="IOL336" s="224"/>
      <c r="IOM336" s="372"/>
      <c r="ION336" s="372"/>
      <c r="IOO336" s="333"/>
      <c r="IOP336" s="334"/>
      <c r="IOQ336" s="372"/>
      <c r="IOR336" s="224"/>
      <c r="IOS336" s="224"/>
      <c r="IOT336" s="335"/>
      <c r="IOU336" s="335"/>
      <c r="IOV336" s="224"/>
      <c r="IOW336" s="372"/>
      <c r="IOX336" s="372"/>
      <c r="IOY336" s="333"/>
      <c r="IOZ336" s="334"/>
      <c r="IPA336" s="372"/>
      <c r="IPB336" s="224"/>
      <c r="IPC336" s="224"/>
      <c r="IPD336" s="335"/>
      <c r="IPE336" s="335"/>
      <c r="IPF336" s="224"/>
      <c r="IPG336" s="372"/>
      <c r="IPH336" s="372"/>
      <c r="IPI336" s="333"/>
      <c r="IPJ336" s="334"/>
      <c r="IPK336" s="372"/>
      <c r="IPL336" s="224"/>
      <c r="IPM336" s="224"/>
      <c r="IPN336" s="335"/>
      <c r="IPO336" s="335"/>
      <c r="IPP336" s="224"/>
      <c r="IPQ336" s="372"/>
      <c r="IPR336" s="372"/>
      <c r="IPS336" s="333"/>
      <c r="IPT336" s="334"/>
      <c r="IPU336" s="372"/>
      <c r="IPV336" s="224"/>
      <c r="IPW336" s="224"/>
      <c r="IPX336" s="335"/>
      <c r="IPY336" s="335"/>
      <c r="IPZ336" s="224"/>
      <c r="IQA336" s="372"/>
      <c r="IQB336" s="372"/>
      <c r="IQC336" s="333"/>
      <c r="IQD336" s="334"/>
      <c r="IQE336" s="372"/>
      <c r="IQF336" s="224"/>
      <c r="IQG336" s="224"/>
      <c r="IQH336" s="335"/>
      <c r="IQI336" s="335"/>
      <c r="IQJ336" s="224"/>
      <c r="IQK336" s="372"/>
      <c r="IQL336" s="372"/>
      <c r="IQM336" s="333"/>
      <c r="IQN336" s="334"/>
      <c r="IQO336" s="372"/>
      <c r="IQP336" s="224"/>
      <c r="IQQ336" s="224"/>
      <c r="IQR336" s="335"/>
      <c r="IQS336" s="335"/>
      <c r="IQT336" s="224"/>
      <c r="IQU336" s="372"/>
      <c r="IQV336" s="372"/>
      <c r="IQW336" s="333"/>
      <c r="IQX336" s="334"/>
      <c r="IQY336" s="372"/>
      <c r="IQZ336" s="224"/>
      <c r="IRA336" s="224"/>
      <c r="IRB336" s="335"/>
      <c r="IRC336" s="335"/>
      <c r="IRD336" s="224"/>
      <c r="IRE336" s="372"/>
      <c r="IRF336" s="372"/>
      <c r="IRG336" s="333"/>
      <c r="IRH336" s="334"/>
      <c r="IRI336" s="372"/>
      <c r="IRJ336" s="224"/>
      <c r="IRK336" s="224"/>
      <c r="IRL336" s="335"/>
      <c r="IRM336" s="335"/>
      <c r="IRN336" s="224"/>
      <c r="IRO336" s="372"/>
      <c r="IRP336" s="372"/>
      <c r="IRQ336" s="333"/>
      <c r="IRR336" s="334"/>
      <c r="IRS336" s="372"/>
      <c r="IRT336" s="224"/>
      <c r="IRU336" s="224"/>
      <c r="IRV336" s="335"/>
      <c r="IRW336" s="335"/>
      <c r="IRX336" s="224"/>
      <c r="IRY336" s="372"/>
      <c r="IRZ336" s="372"/>
      <c r="ISA336" s="333"/>
      <c r="ISB336" s="334"/>
      <c r="ISC336" s="372"/>
      <c r="ISD336" s="224"/>
      <c r="ISE336" s="224"/>
      <c r="ISF336" s="335"/>
      <c r="ISG336" s="335"/>
      <c r="ISH336" s="224"/>
      <c r="ISI336" s="372"/>
      <c r="ISJ336" s="372"/>
      <c r="ISK336" s="333"/>
      <c r="ISL336" s="334"/>
      <c r="ISM336" s="372"/>
      <c r="ISN336" s="224"/>
      <c r="ISO336" s="224"/>
      <c r="ISP336" s="335"/>
      <c r="ISQ336" s="335"/>
      <c r="ISR336" s="224"/>
      <c r="ISS336" s="372"/>
      <c r="IST336" s="372"/>
      <c r="ISU336" s="333"/>
      <c r="ISV336" s="334"/>
      <c r="ISW336" s="372"/>
      <c r="ISX336" s="224"/>
      <c r="ISY336" s="224"/>
      <c r="ISZ336" s="335"/>
      <c r="ITA336" s="335"/>
      <c r="ITB336" s="224"/>
      <c r="ITC336" s="372"/>
      <c r="ITD336" s="372"/>
      <c r="ITE336" s="333"/>
      <c r="ITF336" s="334"/>
      <c r="ITG336" s="372"/>
      <c r="ITH336" s="224"/>
      <c r="ITI336" s="224"/>
      <c r="ITJ336" s="335"/>
      <c r="ITK336" s="335"/>
      <c r="ITL336" s="224"/>
      <c r="ITM336" s="372"/>
      <c r="ITN336" s="372"/>
      <c r="ITO336" s="333"/>
      <c r="ITP336" s="334"/>
      <c r="ITQ336" s="372"/>
      <c r="ITR336" s="224"/>
      <c r="ITS336" s="224"/>
      <c r="ITT336" s="335"/>
      <c r="ITU336" s="335"/>
      <c r="ITV336" s="224"/>
      <c r="ITW336" s="372"/>
      <c r="ITX336" s="372"/>
      <c r="ITY336" s="333"/>
      <c r="ITZ336" s="334"/>
      <c r="IUA336" s="372"/>
      <c r="IUB336" s="224"/>
      <c r="IUC336" s="224"/>
      <c r="IUD336" s="335"/>
      <c r="IUE336" s="335"/>
      <c r="IUF336" s="224"/>
      <c r="IUG336" s="372"/>
      <c r="IUH336" s="372"/>
      <c r="IUI336" s="333"/>
      <c r="IUJ336" s="334"/>
      <c r="IUK336" s="372"/>
      <c r="IUL336" s="224"/>
      <c r="IUM336" s="224"/>
      <c r="IUN336" s="335"/>
      <c r="IUO336" s="335"/>
      <c r="IUP336" s="224"/>
      <c r="IUQ336" s="372"/>
      <c r="IUR336" s="372"/>
      <c r="IUS336" s="333"/>
      <c r="IUT336" s="334"/>
      <c r="IUU336" s="372"/>
      <c r="IUV336" s="224"/>
      <c r="IUW336" s="224"/>
      <c r="IUX336" s="335"/>
      <c r="IUY336" s="335"/>
      <c r="IUZ336" s="224"/>
      <c r="IVA336" s="372"/>
      <c r="IVB336" s="372"/>
      <c r="IVC336" s="333"/>
      <c r="IVD336" s="334"/>
      <c r="IVE336" s="372"/>
      <c r="IVF336" s="224"/>
      <c r="IVG336" s="224"/>
      <c r="IVH336" s="335"/>
      <c r="IVI336" s="335"/>
      <c r="IVJ336" s="224"/>
      <c r="IVK336" s="372"/>
      <c r="IVL336" s="372"/>
      <c r="IVM336" s="333"/>
      <c r="IVN336" s="334"/>
      <c r="IVO336" s="372"/>
      <c r="IVP336" s="224"/>
      <c r="IVQ336" s="224"/>
      <c r="IVR336" s="335"/>
      <c r="IVS336" s="335"/>
      <c r="IVT336" s="224"/>
      <c r="IVU336" s="372"/>
      <c r="IVV336" s="372"/>
      <c r="IVW336" s="333"/>
      <c r="IVX336" s="334"/>
      <c r="IVY336" s="372"/>
      <c r="IVZ336" s="224"/>
      <c r="IWA336" s="224"/>
      <c r="IWB336" s="335"/>
      <c r="IWC336" s="335"/>
      <c r="IWD336" s="224"/>
      <c r="IWE336" s="372"/>
      <c r="IWF336" s="372"/>
      <c r="IWG336" s="333"/>
      <c r="IWH336" s="334"/>
      <c r="IWI336" s="372"/>
      <c r="IWJ336" s="224"/>
      <c r="IWK336" s="224"/>
      <c r="IWL336" s="335"/>
      <c r="IWM336" s="335"/>
      <c r="IWN336" s="224"/>
      <c r="IWO336" s="372"/>
      <c r="IWP336" s="372"/>
      <c r="IWQ336" s="333"/>
      <c r="IWR336" s="334"/>
      <c r="IWS336" s="372"/>
      <c r="IWT336" s="224"/>
      <c r="IWU336" s="224"/>
      <c r="IWV336" s="335"/>
      <c r="IWW336" s="335"/>
      <c r="IWX336" s="224"/>
      <c r="IWY336" s="372"/>
      <c r="IWZ336" s="372"/>
      <c r="IXA336" s="333"/>
      <c r="IXB336" s="334"/>
      <c r="IXC336" s="372"/>
      <c r="IXD336" s="224"/>
      <c r="IXE336" s="224"/>
      <c r="IXF336" s="335"/>
      <c r="IXG336" s="335"/>
      <c r="IXH336" s="224"/>
      <c r="IXI336" s="372"/>
      <c r="IXJ336" s="372"/>
      <c r="IXK336" s="333"/>
      <c r="IXL336" s="334"/>
      <c r="IXM336" s="372"/>
      <c r="IXN336" s="224"/>
      <c r="IXO336" s="224"/>
      <c r="IXP336" s="335"/>
      <c r="IXQ336" s="335"/>
      <c r="IXR336" s="224"/>
      <c r="IXS336" s="372"/>
      <c r="IXT336" s="372"/>
      <c r="IXU336" s="333"/>
      <c r="IXV336" s="334"/>
      <c r="IXW336" s="372"/>
      <c r="IXX336" s="224"/>
      <c r="IXY336" s="224"/>
      <c r="IXZ336" s="335"/>
      <c r="IYA336" s="335"/>
      <c r="IYB336" s="224"/>
      <c r="IYC336" s="372"/>
      <c r="IYD336" s="372"/>
      <c r="IYE336" s="333"/>
      <c r="IYF336" s="334"/>
      <c r="IYG336" s="372"/>
      <c r="IYH336" s="224"/>
      <c r="IYI336" s="224"/>
      <c r="IYJ336" s="335"/>
      <c r="IYK336" s="335"/>
      <c r="IYL336" s="224"/>
      <c r="IYM336" s="372"/>
      <c r="IYN336" s="372"/>
      <c r="IYO336" s="333"/>
      <c r="IYP336" s="334"/>
      <c r="IYQ336" s="372"/>
      <c r="IYR336" s="224"/>
      <c r="IYS336" s="224"/>
      <c r="IYT336" s="335"/>
      <c r="IYU336" s="335"/>
      <c r="IYV336" s="224"/>
      <c r="IYW336" s="372"/>
      <c r="IYX336" s="372"/>
      <c r="IYY336" s="333"/>
      <c r="IYZ336" s="334"/>
      <c r="IZA336" s="372"/>
      <c r="IZB336" s="224"/>
      <c r="IZC336" s="224"/>
      <c r="IZD336" s="335"/>
      <c r="IZE336" s="335"/>
      <c r="IZF336" s="224"/>
      <c r="IZG336" s="372"/>
      <c r="IZH336" s="372"/>
      <c r="IZI336" s="333"/>
      <c r="IZJ336" s="334"/>
      <c r="IZK336" s="372"/>
      <c r="IZL336" s="224"/>
      <c r="IZM336" s="224"/>
      <c r="IZN336" s="335"/>
      <c r="IZO336" s="335"/>
      <c r="IZP336" s="224"/>
      <c r="IZQ336" s="372"/>
      <c r="IZR336" s="372"/>
      <c r="IZS336" s="333"/>
      <c r="IZT336" s="334"/>
      <c r="IZU336" s="372"/>
      <c r="IZV336" s="224"/>
      <c r="IZW336" s="224"/>
      <c r="IZX336" s="335"/>
      <c r="IZY336" s="335"/>
      <c r="IZZ336" s="224"/>
      <c r="JAA336" s="372"/>
      <c r="JAB336" s="372"/>
      <c r="JAC336" s="333"/>
      <c r="JAD336" s="334"/>
      <c r="JAE336" s="372"/>
      <c r="JAF336" s="224"/>
      <c r="JAG336" s="224"/>
      <c r="JAH336" s="335"/>
      <c r="JAI336" s="335"/>
      <c r="JAJ336" s="224"/>
      <c r="JAK336" s="372"/>
      <c r="JAL336" s="372"/>
      <c r="JAM336" s="333"/>
      <c r="JAN336" s="334"/>
      <c r="JAO336" s="372"/>
      <c r="JAP336" s="224"/>
      <c r="JAQ336" s="224"/>
      <c r="JAR336" s="335"/>
      <c r="JAS336" s="335"/>
      <c r="JAT336" s="224"/>
      <c r="JAU336" s="372"/>
      <c r="JAV336" s="372"/>
      <c r="JAW336" s="333"/>
      <c r="JAX336" s="334"/>
      <c r="JAY336" s="372"/>
      <c r="JAZ336" s="224"/>
      <c r="JBA336" s="224"/>
      <c r="JBB336" s="335"/>
      <c r="JBC336" s="335"/>
      <c r="JBD336" s="224"/>
      <c r="JBE336" s="372"/>
      <c r="JBF336" s="372"/>
      <c r="JBG336" s="333"/>
      <c r="JBH336" s="334"/>
      <c r="JBI336" s="372"/>
      <c r="JBJ336" s="224"/>
      <c r="JBK336" s="224"/>
      <c r="JBL336" s="335"/>
      <c r="JBM336" s="335"/>
      <c r="JBN336" s="224"/>
      <c r="JBO336" s="372"/>
      <c r="JBP336" s="372"/>
      <c r="JBQ336" s="333"/>
      <c r="JBR336" s="334"/>
      <c r="JBS336" s="372"/>
      <c r="JBT336" s="224"/>
      <c r="JBU336" s="224"/>
      <c r="JBV336" s="335"/>
      <c r="JBW336" s="335"/>
      <c r="JBX336" s="224"/>
      <c r="JBY336" s="372"/>
      <c r="JBZ336" s="372"/>
      <c r="JCA336" s="333"/>
      <c r="JCB336" s="334"/>
      <c r="JCC336" s="372"/>
      <c r="JCD336" s="224"/>
      <c r="JCE336" s="224"/>
      <c r="JCF336" s="335"/>
      <c r="JCG336" s="335"/>
      <c r="JCH336" s="224"/>
      <c r="JCI336" s="372"/>
      <c r="JCJ336" s="372"/>
      <c r="JCK336" s="333"/>
      <c r="JCL336" s="334"/>
      <c r="JCM336" s="372"/>
      <c r="JCN336" s="224"/>
      <c r="JCO336" s="224"/>
      <c r="JCP336" s="335"/>
      <c r="JCQ336" s="335"/>
      <c r="JCR336" s="224"/>
      <c r="JCS336" s="372"/>
      <c r="JCT336" s="372"/>
      <c r="JCU336" s="333"/>
      <c r="JCV336" s="334"/>
      <c r="JCW336" s="372"/>
      <c r="JCX336" s="224"/>
      <c r="JCY336" s="224"/>
      <c r="JCZ336" s="335"/>
      <c r="JDA336" s="335"/>
      <c r="JDB336" s="224"/>
      <c r="JDC336" s="372"/>
      <c r="JDD336" s="372"/>
      <c r="JDE336" s="333"/>
      <c r="JDF336" s="334"/>
      <c r="JDG336" s="372"/>
      <c r="JDH336" s="224"/>
      <c r="JDI336" s="224"/>
      <c r="JDJ336" s="335"/>
      <c r="JDK336" s="335"/>
      <c r="JDL336" s="224"/>
      <c r="JDM336" s="372"/>
      <c r="JDN336" s="372"/>
      <c r="JDO336" s="333"/>
      <c r="JDP336" s="334"/>
      <c r="JDQ336" s="372"/>
      <c r="JDR336" s="224"/>
      <c r="JDS336" s="224"/>
      <c r="JDT336" s="335"/>
      <c r="JDU336" s="335"/>
      <c r="JDV336" s="224"/>
      <c r="JDW336" s="372"/>
      <c r="JDX336" s="372"/>
      <c r="JDY336" s="333"/>
      <c r="JDZ336" s="334"/>
      <c r="JEA336" s="372"/>
      <c r="JEB336" s="224"/>
      <c r="JEC336" s="224"/>
      <c r="JED336" s="335"/>
      <c r="JEE336" s="335"/>
      <c r="JEF336" s="224"/>
      <c r="JEG336" s="372"/>
      <c r="JEH336" s="372"/>
      <c r="JEI336" s="333"/>
      <c r="JEJ336" s="334"/>
      <c r="JEK336" s="372"/>
      <c r="JEL336" s="224"/>
      <c r="JEM336" s="224"/>
      <c r="JEN336" s="335"/>
      <c r="JEO336" s="335"/>
      <c r="JEP336" s="224"/>
      <c r="JEQ336" s="372"/>
      <c r="JER336" s="372"/>
      <c r="JES336" s="333"/>
      <c r="JET336" s="334"/>
      <c r="JEU336" s="372"/>
      <c r="JEV336" s="224"/>
      <c r="JEW336" s="224"/>
      <c r="JEX336" s="335"/>
      <c r="JEY336" s="335"/>
      <c r="JEZ336" s="224"/>
      <c r="JFA336" s="372"/>
      <c r="JFB336" s="372"/>
      <c r="JFC336" s="333"/>
      <c r="JFD336" s="334"/>
      <c r="JFE336" s="372"/>
      <c r="JFF336" s="224"/>
      <c r="JFG336" s="224"/>
      <c r="JFH336" s="335"/>
      <c r="JFI336" s="335"/>
      <c r="JFJ336" s="224"/>
      <c r="JFK336" s="372"/>
      <c r="JFL336" s="372"/>
      <c r="JFM336" s="333"/>
      <c r="JFN336" s="334"/>
      <c r="JFO336" s="372"/>
      <c r="JFP336" s="224"/>
      <c r="JFQ336" s="224"/>
      <c r="JFR336" s="335"/>
      <c r="JFS336" s="335"/>
      <c r="JFT336" s="224"/>
      <c r="JFU336" s="372"/>
      <c r="JFV336" s="372"/>
      <c r="JFW336" s="333"/>
      <c r="JFX336" s="334"/>
      <c r="JFY336" s="372"/>
      <c r="JFZ336" s="224"/>
      <c r="JGA336" s="224"/>
      <c r="JGB336" s="335"/>
      <c r="JGC336" s="335"/>
      <c r="JGD336" s="224"/>
      <c r="JGE336" s="372"/>
      <c r="JGF336" s="372"/>
      <c r="JGG336" s="333"/>
      <c r="JGH336" s="334"/>
      <c r="JGI336" s="372"/>
      <c r="JGJ336" s="224"/>
      <c r="JGK336" s="224"/>
      <c r="JGL336" s="335"/>
      <c r="JGM336" s="335"/>
      <c r="JGN336" s="224"/>
      <c r="JGO336" s="372"/>
      <c r="JGP336" s="372"/>
      <c r="JGQ336" s="333"/>
      <c r="JGR336" s="334"/>
      <c r="JGS336" s="372"/>
      <c r="JGT336" s="224"/>
      <c r="JGU336" s="224"/>
      <c r="JGV336" s="335"/>
      <c r="JGW336" s="335"/>
      <c r="JGX336" s="224"/>
      <c r="JGY336" s="372"/>
      <c r="JGZ336" s="372"/>
      <c r="JHA336" s="333"/>
      <c r="JHB336" s="334"/>
      <c r="JHC336" s="372"/>
      <c r="JHD336" s="224"/>
      <c r="JHE336" s="224"/>
      <c r="JHF336" s="335"/>
      <c r="JHG336" s="335"/>
      <c r="JHH336" s="224"/>
      <c r="JHI336" s="372"/>
      <c r="JHJ336" s="372"/>
      <c r="JHK336" s="333"/>
      <c r="JHL336" s="334"/>
      <c r="JHM336" s="372"/>
      <c r="JHN336" s="224"/>
      <c r="JHO336" s="224"/>
      <c r="JHP336" s="335"/>
      <c r="JHQ336" s="335"/>
      <c r="JHR336" s="224"/>
      <c r="JHS336" s="372"/>
      <c r="JHT336" s="372"/>
      <c r="JHU336" s="333"/>
      <c r="JHV336" s="334"/>
      <c r="JHW336" s="372"/>
      <c r="JHX336" s="224"/>
      <c r="JHY336" s="224"/>
      <c r="JHZ336" s="335"/>
      <c r="JIA336" s="335"/>
      <c r="JIB336" s="224"/>
      <c r="JIC336" s="372"/>
      <c r="JID336" s="372"/>
      <c r="JIE336" s="333"/>
      <c r="JIF336" s="334"/>
      <c r="JIG336" s="372"/>
      <c r="JIH336" s="224"/>
      <c r="JII336" s="224"/>
      <c r="JIJ336" s="335"/>
      <c r="JIK336" s="335"/>
      <c r="JIL336" s="224"/>
      <c r="JIM336" s="372"/>
      <c r="JIN336" s="372"/>
      <c r="JIO336" s="333"/>
      <c r="JIP336" s="334"/>
      <c r="JIQ336" s="372"/>
      <c r="JIR336" s="224"/>
      <c r="JIS336" s="224"/>
      <c r="JIT336" s="335"/>
      <c r="JIU336" s="335"/>
      <c r="JIV336" s="224"/>
      <c r="JIW336" s="372"/>
      <c r="JIX336" s="372"/>
      <c r="JIY336" s="333"/>
      <c r="JIZ336" s="334"/>
      <c r="JJA336" s="372"/>
      <c r="JJB336" s="224"/>
      <c r="JJC336" s="224"/>
      <c r="JJD336" s="335"/>
      <c r="JJE336" s="335"/>
      <c r="JJF336" s="224"/>
      <c r="JJG336" s="372"/>
      <c r="JJH336" s="372"/>
      <c r="JJI336" s="333"/>
      <c r="JJJ336" s="334"/>
      <c r="JJK336" s="372"/>
      <c r="JJL336" s="224"/>
      <c r="JJM336" s="224"/>
      <c r="JJN336" s="335"/>
      <c r="JJO336" s="335"/>
      <c r="JJP336" s="224"/>
      <c r="JJQ336" s="372"/>
      <c r="JJR336" s="372"/>
      <c r="JJS336" s="333"/>
      <c r="JJT336" s="334"/>
      <c r="JJU336" s="372"/>
      <c r="JJV336" s="224"/>
      <c r="JJW336" s="224"/>
      <c r="JJX336" s="335"/>
      <c r="JJY336" s="335"/>
      <c r="JJZ336" s="224"/>
      <c r="JKA336" s="372"/>
      <c r="JKB336" s="372"/>
      <c r="JKC336" s="333"/>
      <c r="JKD336" s="334"/>
      <c r="JKE336" s="372"/>
      <c r="JKF336" s="224"/>
      <c r="JKG336" s="224"/>
      <c r="JKH336" s="335"/>
      <c r="JKI336" s="335"/>
      <c r="JKJ336" s="224"/>
      <c r="JKK336" s="372"/>
      <c r="JKL336" s="372"/>
      <c r="JKM336" s="333"/>
      <c r="JKN336" s="334"/>
      <c r="JKO336" s="372"/>
      <c r="JKP336" s="224"/>
      <c r="JKQ336" s="224"/>
      <c r="JKR336" s="335"/>
      <c r="JKS336" s="335"/>
      <c r="JKT336" s="224"/>
      <c r="JKU336" s="372"/>
      <c r="JKV336" s="372"/>
      <c r="JKW336" s="333"/>
      <c r="JKX336" s="334"/>
      <c r="JKY336" s="372"/>
      <c r="JKZ336" s="224"/>
      <c r="JLA336" s="224"/>
      <c r="JLB336" s="335"/>
      <c r="JLC336" s="335"/>
      <c r="JLD336" s="224"/>
      <c r="JLE336" s="372"/>
      <c r="JLF336" s="372"/>
      <c r="JLG336" s="333"/>
      <c r="JLH336" s="334"/>
      <c r="JLI336" s="372"/>
      <c r="JLJ336" s="224"/>
      <c r="JLK336" s="224"/>
      <c r="JLL336" s="335"/>
      <c r="JLM336" s="335"/>
      <c r="JLN336" s="224"/>
      <c r="JLO336" s="372"/>
      <c r="JLP336" s="372"/>
      <c r="JLQ336" s="333"/>
      <c r="JLR336" s="334"/>
      <c r="JLS336" s="372"/>
      <c r="JLT336" s="224"/>
      <c r="JLU336" s="224"/>
      <c r="JLV336" s="335"/>
      <c r="JLW336" s="335"/>
      <c r="JLX336" s="224"/>
      <c r="JLY336" s="372"/>
      <c r="JLZ336" s="372"/>
      <c r="JMA336" s="333"/>
      <c r="JMB336" s="334"/>
      <c r="JMC336" s="372"/>
      <c r="JMD336" s="224"/>
      <c r="JME336" s="224"/>
      <c r="JMF336" s="335"/>
      <c r="JMG336" s="335"/>
      <c r="JMH336" s="224"/>
      <c r="JMI336" s="372"/>
      <c r="JMJ336" s="372"/>
      <c r="JMK336" s="333"/>
      <c r="JML336" s="334"/>
      <c r="JMM336" s="372"/>
      <c r="JMN336" s="224"/>
      <c r="JMO336" s="224"/>
      <c r="JMP336" s="335"/>
      <c r="JMQ336" s="335"/>
      <c r="JMR336" s="224"/>
      <c r="JMS336" s="372"/>
      <c r="JMT336" s="372"/>
      <c r="JMU336" s="333"/>
      <c r="JMV336" s="334"/>
      <c r="JMW336" s="372"/>
      <c r="JMX336" s="224"/>
      <c r="JMY336" s="224"/>
      <c r="JMZ336" s="335"/>
      <c r="JNA336" s="335"/>
      <c r="JNB336" s="224"/>
      <c r="JNC336" s="372"/>
      <c r="JND336" s="372"/>
      <c r="JNE336" s="333"/>
      <c r="JNF336" s="334"/>
      <c r="JNG336" s="372"/>
      <c r="JNH336" s="224"/>
      <c r="JNI336" s="224"/>
      <c r="JNJ336" s="335"/>
      <c r="JNK336" s="335"/>
      <c r="JNL336" s="224"/>
      <c r="JNM336" s="372"/>
      <c r="JNN336" s="372"/>
      <c r="JNO336" s="333"/>
      <c r="JNP336" s="334"/>
      <c r="JNQ336" s="372"/>
      <c r="JNR336" s="224"/>
      <c r="JNS336" s="224"/>
      <c r="JNT336" s="335"/>
      <c r="JNU336" s="335"/>
      <c r="JNV336" s="224"/>
      <c r="JNW336" s="372"/>
      <c r="JNX336" s="372"/>
      <c r="JNY336" s="333"/>
      <c r="JNZ336" s="334"/>
      <c r="JOA336" s="372"/>
      <c r="JOB336" s="224"/>
      <c r="JOC336" s="224"/>
      <c r="JOD336" s="335"/>
      <c r="JOE336" s="335"/>
      <c r="JOF336" s="224"/>
      <c r="JOG336" s="372"/>
      <c r="JOH336" s="372"/>
      <c r="JOI336" s="333"/>
      <c r="JOJ336" s="334"/>
      <c r="JOK336" s="372"/>
      <c r="JOL336" s="224"/>
      <c r="JOM336" s="224"/>
      <c r="JON336" s="335"/>
      <c r="JOO336" s="335"/>
      <c r="JOP336" s="224"/>
      <c r="JOQ336" s="372"/>
      <c r="JOR336" s="372"/>
      <c r="JOS336" s="333"/>
      <c r="JOT336" s="334"/>
      <c r="JOU336" s="372"/>
      <c r="JOV336" s="224"/>
      <c r="JOW336" s="224"/>
      <c r="JOX336" s="335"/>
      <c r="JOY336" s="335"/>
      <c r="JOZ336" s="224"/>
      <c r="JPA336" s="372"/>
      <c r="JPB336" s="372"/>
      <c r="JPC336" s="333"/>
      <c r="JPD336" s="334"/>
      <c r="JPE336" s="372"/>
      <c r="JPF336" s="224"/>
      <c r="JPG336" s="224"/>
      <c r="JPH336" s="335"/>
      <c r="JPI336" s="335"/>
      <c r="JPJ336" s="224"/>
      <c r="JPK336" s="372"/>
      <c r="JPL336" s="372"/>
      <c r="JPM336" s="333"/>
      <c r="JPN336" s="334"/>
      <c r="JPO336" s="372"/>
      <c r="JPP336" s="224"/>
      <c r="JPQ336" s="224"/>
      <c r="JPR336" s="335"/>
      <c r="JPS336" s="335"/>
      <c r="JPT336" s="224"/>
      <c r="JPU336" s="372"/>
      <c r="JPV336" s="372"/>
      <c r="JPW336" s="333"/>
      <c r="JPX336" s="334"/>
      <c r="JPY336" s="372"/>
      <c r="JPZ336" s="224"/>
      <c r="JQA336" s="224"/>
      <c r="JQB336" s="335"/>
      <c r="JQC336" s="335"/>
      <c r="JQD336" s="224"/>
      <c r="JQE336" s="372"/>
      <c r="JQF336" s="372"/>
      <c r="JQG336" s="333"/>
      <c r="JQH336" s="334"/>
      <c r="JQI336" s="372"/>
      <c r="JQJ336" s="224"/>
      <c r="JQK336" s="224"/>
      <c r="JQL336" s="335"/>
      <c r="JQM336" s="335"/>
      <c r="JQN336" s="224"/>
      <c r="JQO336" s="372"/>
      <c r="JQP336" s="372"/>
      <c r="JQQ336" s="333"/>
      <c r="JQR336" s="334"/>
      <c r="JQS336" s="372"/>
      <c r="JQT336" s="224"/>
      <c r="JQU336" s="224"/>
      <c r="JQV336" s="335"/>
      <c r="JQW336" s="335"/>
      <c r="JQX336" s="224"/>
      <c r="JQY336" s="372"/>
      <c r="JQZ336" s="372"/>
      <c r="JRA336" s="333"/>
      <c r="JRB336" s="334"/>
      <c r="JRC336" s="372"/>
      <c r="JRD336" s="224"/>
      <c r="JRE336" s="224"/>
      <c r="JRF336" s="335"/>
      <c r="JRG336" s="335"/>
      <c r="JRH336" s="224"/>
      <c r="JRI336" s="372"/>
      <c r="JRJ336" s="372"/>
      <c r="JRK336" s="333"/>
      <c r="JRL336" s="334"/>
      <c r="JRM336" s="372"/>
      <c r="JRN336" s="224"/>
      <c r="JRO336" s="224"/>
      <c r="JRP336" s="335"/>
      <c r="JRQ336" s="335"/>
      <c r="JRR336" s="224"/>
      <c r="JRS336" s="372"/>
      <c r="JRT336" s="372"/>
      <c r="JRU336" s="333"/>
      <c r="JRV336" s="334"/>
      <c r="JRW336" s="372"/>
      <c r="JRX336" s="224"/>
      <c r="JRY336" s="224"/>
      <c r="JRZ336" s="335"/>
      <c r="JSA336" s="335"/>
      <c r="JSB336" s="224"/>
      <c r="JSC336" s="372"/>
      <c r="JSD336" s="372"/>
      <c r="JSE336" s="333"/>
      <c r="JSF336" s="334"/>
      <c r="JSG336" s="372"/>
      <c r="JSH336" s="224"/>
      <c r="JSI336" s="224"/>
      <c r="JSJ336" s="335"/>
      <c r="JSK336" s="335"/>
      <c r="JSL336" s="224"/>
      <c r="JSM336" s="372"/>
      <c r="JSN336" s="372"/>
      <c r="JSO336" s="333"/>
      <c r="JSP336" s="334"/>
      <c r="JSQ336" s="372"/>
      <c r="JSR336" s="224"/>
      <c r="JSS336" s="224"/>
      <c r="JST336" s="335"/>
      <c r="JSU336" s="335"/>
      <c r="JSV336" s="224"/>
      <c r="JSW336" s="372"/>
      <c r="JSX336" s="372"/>
      <c r="JSY336" s="333"/>
      <c r="JSZ336" s="334"/>
      <c r="JTA336" s="372"/>
      <c r="JTB336" s="224"/>
      <c r="JTC336" s="224"/>
      <c r="JTD336" s="335"/>
      <c r="JTE336" s="335"/>
      <c r="JTF336" s="224"/>
      <c r="JTG336" s="372"/>
      <c r="JTH336" s="372"/>
      <c r="JTI336" s="333"/>
      <c r="JTJ336" s="334"/>
      <c r="JTK336" s="372"/>
      <c r="JTL336" s="224"/>
      <c r="JTM336" s="224"/>
      <c r="JTN336" s="335"/>
      <c r="JTO336" s="335"/>
      <c r="JTP336" s="224"/>
      <c r="JTQ336" s="372"/>
      <c r="JTR336" s="372"/>
      <c r="JTS336" s="333"/>
      <c r="JTT336" s="334"/>
      <c r="JTU336" s="372"/>
      <c r="JTV336" s="224"/>
      <c r="JTW336" s="224"/>
      <c r="JTX336" s="335"/>
      <c r="JTY336" s="335"/>
      <c r="JTZ336" s="224"/>
      <c r="JUA336" s="372"/>
      <c r="JUB336" s="372"/>
      <c r="JUC336" s="333"/>
      <c r="JUD336" s="334"/>
      <c r="JUE336" s="372"/>
      <c r="JUF336" s="224"/>
      <c r="JUG336" s="224"/>
      <c r="JUH336" s="335"/>
      <c r="JUI336" s="335"/>
      <c r="JUJ336" s="224"/>
      <c r="JUK336" s="372"/>
      <c r="JUL336" s="372"/>
      <c r="JUM336" s="333"/>
      <c r="JUN336" s="334"/>
      <c r="JUO336" s="372"/>
      <c r="JUP336" s="224"/>
      <c r="JUQ336" s="224"/>
      <c r="JUR336" s="335"/>
      <c r="JUS336" s="335"/>
      <c r="JUT336" s="224"/>
      <c r="JUU336" s="372"/>
      <c r="JUV336" s="372"/>
      <c r="JUW336" s="333"/>
      <c r="JUX336" s="334"/>
      <c r="JUY336" s="372"/>
      <c r="JUZ336" s="224"/>
      <c r="JVA336" s="224"/>
      <c r="JVB336" s="335"/>
      <c r="JVC336" s="335"/>
      <c r="JVD336" s="224"/>
      <c r="JVE336" s="372"/>
      <c r="JVF336" s="372"/>
      <c r="JVG336" s="333"/>
      <c r="JVH336" s="334"/>
      <c r="JVI336" s="372"/>
      <c r="JVJ336" s="224"/>
      <c r="JVK336" s="224"/>
      <c r="JVL336" s="335"/>
      <c r="JVM336" s="335"/>
      <c r="JVN336" s="224"/>
      <c r="JVO336" s="372"/>
      <c r="JVP336" s="372"/>
      <c r="JVQ336" s="333"/>
      <c r="JVR336" s="334"/>
      <c r="JVS336" s="372"/>
      <c r="JVT336" s="224"/>
      <c r="JVU336" s="224"/>
      <c r="JVV336" s="335"/>
      <c r="JVW336" s="335"/>
      <c r="JVX336" s="224"/>
      <c r="JVY336" s="372"/>
      <c r="JVZ336" s="372"/>
      <c r="JWA336" s="333"/>
      <c r="JWB336" s="334"/>
      <c r="JWC336" s="372"/>
      <c r="JWD336" s="224"/>
      <c r="JWE336" s="224"/>
      <c r="JWF336" s="335"/>
      <c r="JWG336" s="335"/>
      <c r="JWH336" s="224"/>
      <c r="JWI336" s="372"/>
      <c r="JWJ336" s="372"/>
      <c r="JWK336" s="333"/>
      <c r="JWL336" s="334"/>
      <c r="JWM336" s="372"/>
      <c r="JWN336" s="224"/>
      <c r="JWO336" s="224"/>
      <c r="JWP336" s="335"/>
      <c r="JWQ336" s="335"/>
      <c r="JWR336" s="224"/>
      <c r="JWS336" s="372"/>
      <c r="JWT336" s="372"/>
      <c r="JWU336" s="333"/>
      <c r="JWV336" s="334"/>
      <c r="JWW336" s="372"/>
      <c r="JWX336" s="224"/>
      <c r="JWY336" s="224"/>
      <c r="JWZ336" s="335"/>
      <c r="JXA336" s="335"/>
      <c r="JXB336" s="224"/>
      <c r="JXC336" s="372"/>
      <c r="JXD336" s="372"/>
      <c r="JXE336" s="333"/>
      <c r="JXF336" s="334"/>
      <c r="JXG336" s="372"/>
      <c r="JXH336" s="224"/>
      <c r="JXI336" s="224"/>
      <c r="JXJ336" s="335"/>
      <c r="JXK336" s="335"/>
      <c r="JXL336" s="224"/>
      <c r="JXM336" s="372"/>
      <c r="JXN336" s="372"/>
      <c r="JXO336" s="333"/>
      <c r="JXP336" s="334"/>
      <c r="JXQ336" s="372"/>
      <c r="JXR336" s="224"/>
      <c r="JXS336" s="224"/>
      <c r="JXT336" s="335"/>
      <c r="JXU336" s="335"/>
      <c r="JXV336" s="224"/>
      <c r="JXW336" s="372"/>
      <c r="JXX336" s="372"/>
      <c r="JXY336" s="333"/>
      <c r="JXZ336" s="334"/>
      <c r="JYA336" s="372"/>
      <c r="JYB336" s="224"/>
      <c r="JYC336" s="224"/>
      <c r="JYD336" s="335"/>
      <c r="JYE336" s="335"/>
      <c r="JYF336" s="224"/>
      <c r="JYG336" s="372"/>
      <c r="JYH336" s="372"/>
      <c r="JYI336" s="333"/>
      <c r="JYJ336" s="334"/>
      <c r="JYK336" s="372"/>
      <c r="JYL336" s="224"/>
      <c r="JYM336" s="224"/>
      <c r="JYN336" s="335"/>
      <c r="JYO336" s="335"/>
      <c r="JYP336" s="224"/>
      <c r="JYQ336" s="372"/>
      <c r="JYR336" s="372"/>
      <c r="JYS336" s="333"/>
      <c r="JYT336" s="334"/>
      <c r="JYU336" s="372"/>
      <c r="JYV336" s="224"/>
      <c r="JYW336" s="224"/>
      <c r="JYX336" s="335"/>
      <c r="JYY336" s="335"/>
      <c r="JYZ336" s="224"/>
      <c r="JZA336" s="372"/>
      <c r="JZB336" s="372"/>
      <c r="JZC336" s="333"/>
      <c r="JZD336" s="334"/>
      <c r="JZE336" s="372"/>
      <c r="JZF336" s="224"/>
      <c r="JZG336" s="224"/>
      <c r="JZH336" s="335"/>
      <c r="JZI336" s="335"/>
      <c r="JZJ336" s="224"/>
      <c r="JZK336" s="372"/>
      <c r="JZL336" s="372"/>
      <c r="JZM336" s="333"/>
      <c r="JZN336" s="334"/>
      <c r="JZO336" s="372"/>
      <c r="JZP336" s="224"/>
      <c r="JZQ336" s="224"/>
      <c r="JZR336" s="335"/>
      <c r="JZS336" s="335"/>
      <c r="JZT336" s="224"/>
      <c r="JZU336" s="372"/>
      <c r="JZV336" s="372"/>
      <c r="JZW336" s="333"/>
      <c r="JZX336" s="334"/>
      <c r="JZY336" s="372"/>
      <c r="JZZ336" s="224"/>
      <c r="KAA336" s="224"/>
      <c r="KAB336" s="335"/>
      <c r="KAC336" s="335"/>
      <c r="KAD336" s="224"/>
      <c r="KAE336" s="372"/>
      <c r="KAF336" s="372"/>
      <c r="KAG336" s="333"/>
      <c r="KAH336" s="334"/>
      <c r="KAI336" s="372"/>
      <c r="KAJ336" s="224"/>
      <c r="KAK336" s="224"/>
      <c r="KAL336" s="335"/>
      <c r="KAM336" s="335"/>
      <c r="KAN336" s="224"/>
      <c r="KAO336" s="372"/>
      <c r="KAP336" s="372"/>
      <c r="KAQ336" s="333"/>
      <c r="KAR336" s="334"/>
      <c r="KAS336" s="372"/>
      <c r="KAT336" s="224"/>
      <c r="KAU336" s="224"/>
      <c r="KAV336" s="335"/>
      <c r="KAW336" s="335"/>
      <c r="KAX336" s="224"/>
      <c r="KAY336" s="372"/>
      <c r="KAZ336" s="372"/>
      <c r="KBA336" s="333"/>
      <c r="KBB336" s="334"/>
      <c r="KBC336" s="372"/>
      <c r="KBD336" s="224"/>
      <c r="KBE336" s="224"/>
      <c r="KBF336" s="335"/>
      <c r="KBG336" s="335"/>
      <c r="KBH336" s="224"/>
      <c r="KBI336" s="372"/>
      <c r="KBJ336" s="372"/>
      <c r="KBK336" s="333"/>
      <c r="KBL336" s="334"/>
      <c r="KBM336" s="372"/>
      <c r="KBN336" s="224"/>
      <c r="KBO336" s="224"/>
      <c r="KBP336" s="335"/>
      <c r="KBQ336" s="335"/>
      <c r="KBR336" s="224"/>
      <c r="KBS336" s="372"/>
      <c r="KBT336" s="372"/>
      <c r="KBU336" s="333"/>
      <c r="KBV336" s="334"/>
      <c r="KBW336" s="372"/>
      <c r="KBX336" s="224"/>
      <c r="KBY336" s="224"/>
      <c r="KBZ336" s="335"/>
      <c r="KCA336" s="335"/>
      <c r="KCB336" s="224"/>
      <c r="KCC336" s="372"/>
      <c r="KCD336" s="372"/>
      <c r="KCE336" s="333"/>
      <c r="KCF336" s="334"/>
      <c r="KCG336" s="372"/>
      <c r="KCH336" s="224"/>
      <c r="KCI336" s="224"/>
      <c r="KCJ336" s="335"/>
      <c r="KCK336" s="335"/>
      <c r="KCL336" s="224"/>
      <c r="KCM336" s="372"/>
      <c r="KCN336" s="372"/>
      <c r="KCO336" s="333"/>
      <c r="KCP336" s="334"/>
      <c r="KCQ336" s="372"/>
      <c r="KCR336" s="224"/>
      <c r="KCS336" s="224"/>
      <c r="KCT336" s="335"/>
      <c r="KCU336" s="335"/>
      <c r="KCV336" s="224"/>
      <c r="KCW336" s="372"/>
      <c r="KCX336" s="372"/>
      <c r="KCY336" s="333"/>
      <c r="KCZ336" s="334"/>
      <c r="KDA336" s="372"/>
      <c r="KDB336" s="224"/>
      <c r="KDC336" s="224"/>
      <c r="KDD336" s="335"/>
      <c r="KDE336" s="335"/>
      <c r="KDF336" s="224"/>
      <c r="KDG336" s="372"/>
      <c r="KDH336" s="372"/>
      <c r="KDI336" s="333"/>
      <c r="KDJ336" s="334"/>
      <c r="KDK336" s="372"/>
      <c r="KDL336" s="224"/>
      <c r="KDM336" s="224"/>
      <c r="KDN336" s="335"/>
      <c r="KDO336" s="335"/>
      <c r="KDP336" s="224"/>
      <c r="KDQ336" s="372"/>
      <c r="KDR336" s="372"/>
      <c r="KDS336" s="333"/>
      <c r="KDT336" s="334"/>
      <c r="KDU336" s="372"/>
      <c r="KDV336" s="224"/>
      <c r="KDW336" s="224"/>
      <c r="KDX336" s="335"/>
      <c r="KDY336" s="335"/>
      <c r="KDZ336" s="224"/>
      <c r="KEA336" s="372"/>
      <c r="KEB336" s="372"/>
      <c r="KEC336" s="333"/>
      <c r="KED336" s="334"/>
      <c r="KEE336" s="372"/>
      <c r="KEF336" s="224"/>
      <c r="KEG336" s="224"/>
      <c r="KEH336" s="335"/>
      <c r="KEI336" s="335"/>
      <c r="KEJ336" s="224"/>
      <c r="KEK336" s="372"/>
      <c r="KEL336" s="372"/>
      <c r="KEM336" s="333"/>
      <c r="KEN336" s="334"/>
      <c r="KEO336" s="372"/>
      <c r="KEP336" s="224"/>
      <c r="KEQ336" s="224"/>
      <c r="KER336" s="335"/>
      <c r="KES336" s="335"/>
      <c r="KET336" s="224"/>
      <c r="KEU336" s="372"/>
      <c r="KEV336" s="372"/>
      <c r="KEW336" s="333"/>
      <c r="KEX336" s="334"/>
      <c r="KEY336" s="372"/>
      <c r="KEZ336" s="224"/>
      <c r="KFA336" s="224"/>
      <c r="KFB336" s="335"/>
      <c r="KFC336" s="335"/>
      <c r="KFD336" s="224"/>
      <c r="KFE336" s="372"/>
      <c r="KFF336" s="372"/>
      <c r="KFG336" s="333"/>
      <c r="KFH336" s="334"/>
      <c r="KFI336" s="372"/>
      <c r="KFJ336" s="224"/>
      <c r="KFK336" s="224"/>
      <c r="KFL336" s="335"/>
      <c r="KFM336" s="335"/>
      <c r="KFN336" s="224"/>
      <c r="KFO336" s="372"/>
      <c r="KFP336" s="372"/>
      <c r="KFQ336" s="333"/>
      <c r="KFR336" s="334"/>
      <c r="KFS336" s="372"/>
      <c r="KFT336" s="224"/>
      <c r="KFU336" s="224"/>
      <c r="KFV336" s="335"/>
      <c r="KFW336" s="335"/>
      <c r="KFX336" s="224"/>
      <c r="KFY336" s="372"/>
      <c r="KFZ336" s="372"/>
      <c r="KGA336" s="333"/>
      <c r="KGB336" s="334"/>
      <c r="KGC336" s="372"/>
      <c r="KGD336" s="224"/>
      <c r="KGE336" s="224"/>
      <c r="KGF336" s="335"/>
      <c r="KGG336" s="335"/>
      <c r="KGH336" s="224"/>
      <c r="KGI336" s="372"/>
      <c r="KGJ336" s="372"/>
      <c r="KGK336" s="333"/>
      <c r="KGL336" s="334"/>
      <c r="KGM336" s="372"/>
      <c r="KGN336" s="224"/>
      <c r="KGO336" s="224"/>
      <c r="KGP336" s="335"/>
      <c r="KGQ336" s="335"/>
      <c r="KGR336" s="224"/>
      <c r="KGS336" s="372"/>
      <c r="KGT336" s="372"/>
      <c r="KGU336" s="333"/>
      <c r="KGV336" s="334"/>
      <c r="KGW336" s="372"/>
      <c r="KGX336" s="224"/>
      <c r="KGY336" s="224"/>
      <c r="KGZ336" s="335"/>
      <c r="KHA336" s="335"/>
      <c r="KHB336" s="224"/>
      <c r="KHC336" s="372"/>
      <c r="KHD336" s="372"/>
      <c r="KHE336" s="333"/>
      <c r="KHF336" s="334"/>
      <c r="KHG336" s="372"/>
      <c r="KHH336" s="224"/>
      <c r="KHI336" s="224"/>
      <c r="KHJ336" s="335"/>
      <c r="KHK336" s="335"/>
      <c r="KHL336" s="224"/>
      <c r="KHM336" s="372"/>
      <c r="KHN336" s="372"/>
      <c r="KHO336" s="333"/>
      <c r="KHP336" s="334"/>
      <c r="KHQ336" s="372"/>
      <c r="KHR336" s="224"/>
      <c r="KHS336" s="224"/>
      <c r="KHT336" s="335"/>
      <c r="KHU336" s="335"/>
      <c r="KHV336" s="224"/>
      <c r="KHW336" s="372"/>
      <c r="KHX336" s="372"/>
      <c r="KHY336" s="333"/>
      <c r="KHZ336" s="334"/>
      <c r="KIA336" s="372"/>
      <c r="KIB336" s="224"/>
      <c r="KIC336" s="224"/>
      <c r="KID336" s="335"/>
      <c r="KIE336" s="335"/>
      <c r="KIF336" s="224"/>
      <c r="KIG336" s="372"/>
      <c r="KIH336" s="372"/>
      <c r="KII336" s="333"/>
      <c r="KIJ336" s="334"/>
      <c r="KIK336" s="372"/>
      <c r="KIL336" s="224"/>
      <c r="KIM336" s="224"/>
      <c r="KIN336" s="335"/>
      <c r="KIO336" s="335"/>
      <c r="KIP336" s="224"/>
      <c r="KIQ336" s="372"/>
      <c r="KIR336" s="372"/>
      <c r="KIS336" s="333"/>
      <c r="KIT336" s="334"/>
      <c r="KIU336" s="372"/>
      <c r="KIV336" s="224"/>
      <c r="KIW336" s="224"/>
      <c r="KIX336" s="335"/>
      <c r="KIY336" s="335"/>
      <c r="KIZ336" s="224"/>
      <c r="KJA336" s="372"/>
      <c r="KJB336" s="372"/>
      <c r="KJC336" s="333"/>
      <c r="KJD336" s="334"/>
      <c r="KJE336" s="372"/>
      <c r="KJF336" s="224"/>
      <c r="KJG336" s="224"/>
      <c r="KJH336" s="335"/>
      <c r="KJI336" s="335"/>
      <c r="KJJ336" s="224"/>
      <c r="KJK336" s="372"/>
      <c r="KJL336" s="372"/>
      <c r="KJM336" s="333"/>
      <c r="KJN336" s="334"/>
      <c r="KJO336" s="372"/>
      <c r="KJP336" s="224"/>
      <c r="KJQ336" s="224"/>
      <c r="KJR336" s="335"/>
      <c r="KJS336" s="335"/>
      <c r="KJT336" s="224"/>
      <c r="KJU336" s="372"/>
      <c r="KJV336" s="372"/>
      <c r="KJW336" s="333"/>
      <c r="KJX336" s="334"/>
      <c r="KJY336" s="372"/>
      <c r="KJZ336" s="224"/>
      <c r="KKA336" s="224"/>
      <c r="KKB336" s="335"/>
      <c r="KKC336" s="335"/>
      <c r="KKD336" s="224"/>
      <c r="KKE336" s="372"/>
      <c r="KKF336" s="372"/>
      <c r="KKG336" s="333"/>
      <c r="KKH336" s="334"/>
      <c r="KKI336" s="372"/>
      <c r="KKJ336" s="224"/>
      <c r="KKK336" s="224"/>
      <c r="KKL336" s="335"/>
      <c r="KKM336" s="335"/>
      <c r="KKN336" s="224"/>
      <c r="KKO336" s="372"/>
      <c r="KKP336" s="372"/>
      <c r="KKQ336" s="333"/>
      <c r="KKR336" s="334"/>
      <c r="KKS336" s="372"/>
      <c r="KKT336" s="224"/>
      <c r="KKU336" s="224"/>
      <c r="KKV336" s="335"/>
      <c r="KKW336" s="335"/>
      <c r="KKX336" s="224"/>
      <c r="KKY336" s="372"/>
      <c r="KKZ336" s="372"/>
      <c r="KLA336" s="333"/>
      <c r="KLB336" s="334"/>
      <c r="KLC336" s="372"/>
      <c r="KLD336" s="224"/>
      <c r="KLE336" s="224"/>
      <c r="KLF336" s="335"/>
      <c r="KLG336" s="335"/>
      <c r="KLH336" s="224"/>
      <c r="KLI336" s="372"/>
      <c r="KLJ336" s="372"/>
      <c r="KLK336" s="333"/>
      <c r="KLL336" s="334"/>
      <c r="KLM336" s="372"/>
      <c r="KLN336" s="224"/>
      <c r="KLO336" s="224"/>
      <c r="KLP336" s="335"/>
      <c r="KLQ336" s="335"/>
      <c r="KLR336" s="224"/>
      <c r="KLS336" s="372"/>
      <c r="KLT336" s="372"/>
      <c r="KLU336" s="333"/>
      <c r="KLV336" s="334"/>
      <c r="KLW336" s="372"/>
      <c r="KLX336" s="224"/>
      <c r="KLY336" s="224"/>
      <c r="KLZ336" s="335"/>
      <c r="KMA336" s="335"/>
      <c r="KMB336" s="224"/>
      <c r="KMC336" s="372"/>
      <c r="KMD336" s="372"/>
      <c r="KME336" s="333"/>
      <c r="KMF336" s="334"/>
      <c r="KMG336" s="372"/>
      <c r="KMH336" s="224"/>
      <c r="KMI336" s="224"/>
      <c r="KMJ336" s="335"/>
      <c r="KMK336" s="335"/>
      <c r="KML336" s="224"/>
      <c r="KMM336" s="372"/>
      <c r="KMN336" s="372"/>
      <c r="KMO336" s="333"/>
      <c r="KMP336" s="334"/>
      <c r="KMQ336" s="372"/>
      <c r="KMR336" s="224"/>
      <c r="KMS336" s="224"/>
      <c r="KMT336" s="335"/>
      <c r="KMU336" s="335"/>
      <c r="KMV336" s="224"/>
      <c r="KMW336" s="372"/>
      <c r="KMX336" s="372"/>
      <c r="KMY336" s="333"/>
      <c r="KMZ336" s="334"/>
      <c r="KNA336" s="372"/>
      <c r="KNB336" s="224"/>
      <c r="KNC336" s="224"/>
      <c r="KND336" s="335"/>
      <c r="KNE336" s="335"/>
      <c r="KNF336" s="224"/>
      <c r="KNG336" s="372"/>
      <c r="KNH336" s="372"/>
      <c r="KNI336" s="333"/>
      <c r="KNJ336" s="334"/>
      <c r="KNK336" s="372"/>
      <c r="KNL336" s="224"/>
      <c r="KNM336" s="224"/>
      <c r="KNN336" s="335"/>
      <c r="KNO336" s="335"/>
      <c r="KNP336" s="224"/>
      <c r="KNQ336" s="372"/>
      <c r="KNR336" s="372"/>
      <c r="KNS336" s="333"/>
      <c r="KNT336" s="334"/>
      <c r="KNU336" s="372"/>
      <c r="KNV336" s="224"/>
      <c r="KNW336" s="224"/>
      <c r="KNX336" s="335"/>
      <c r="KNY336" s="335"/>
      <c r="KNZ336" s="224"/>
      <c r="KOA336" s="372"/>
      <c r="KOB336" s="372"/>
      <c r="KOC336" s="333"/>
      <c r="KOD336" s="334"/>
      <c r="KOE336" s="372"/>
      <c r="KOF336" s="224"/>
      <c r="KOG336" s="224"/>
      <c r="KOH336" s="335"/>
      <c r="KOI336" s="335"/>
      <c r="KOJ336" s="224"/>
      <c r="KOK336" s="372"/>
      <c r="KOL336" s="372"/>
      <c r="KOM336" s="333"/>
      <c r="KON336" s="334"/>
      <c r="KOO336" s="372"/>
      <c r="KOP336" s="224"/>
      <c r="KOQ336" s="224"/>
      <c r="KOR336" s="335"/>
      <c r="KOS336" s="335"/>
      <c r="KOT336" s="224"/>
      <c r="KOU336" s="372"/>
      <c r="KOV336" s="372"/>
      <c r="KOW336" s="333"/>
      <c r="KOX336" s="334"/>
      <c r="KOY336" s="372"/>
      <c r="KOZ336" s="224"/>
      <c r="KPA336" s="224"/>
      <c r="KPB336" s="335"/>
      <c r="KPC336" s="335"/>
      <c r="KPD336" s="224"/>
      <c r="KPE336" s="372"/>
      <c r="KPF336" s="372"/>
      <c r="KPG336" s="333"/>
      <c r="KPH336" s="334"/>
      <c r="KPI336" s="372"/>
      <c r="KPJ336" s="224"/>
      <c r="KPK336" s="224"/>
      <c r="KPL336" s="335"/>
      <c r="KPM336" s="335"/>
      <c r="KPN336" s="224"/>
      <c r="KPO336" s="372"/>
      <c r="KPP336" s="372"/>
      <c r="KPQ336" s="333"/>
      <c r="KPR336" s="334"/>
      <c r="KPS336" s="372"/>
      <c r="KPT336" s="224"/>
      <c r="KPU336" s="224"/>
      <c r="KPV336" s="335"/>
      <c r="KPW336" s="335"/>
      <c r="KPX336" s="224"/>
      <c r="KPY336" s="372"/>
      <c r="KPZ336" s="372"/>
      <c r="KQA336" s="333"/>
      <c r="KQB336" s="334"/>
      <c r="KQC336" s="372"/>
      <c r="KQD336" s="224"/>
      <c r="KQE336" s="224"/>
      <c r="KQF336" s="335"/>
      <c r="KQG336" s="335"/>
      <c r="KQH336" s="224"/>
      <c r="KQI336" s="372"/>
      <c r="KQJ336" s="372"/>
      <c r="KQK336" s="333"/>
      <c r="KQL336" s="334"/>
      <c r="KQM336" s="372"/>
      <c r="KQN336" s="224"/>
      <c r="KQO336" s="224"/>
      <c r="KQP336" s="335"/>
      <c r="KQQ336" s="335"/>
      <c r="KQR336" s="224"/>
      <c r="KQS336" s="372"/>
      <c r="KQT336" s="372"/>
      <c r="KQU336" s="333"/>
      <c r="KQV336" s="334"/>
      <c r="KQW336" s="372"/>
      <c r="KQX336" s="224"/>
      <c r="KQY336" s="224"/>
      <c r="KQZ336" s="335"/>
      <c r="KRA336" s="335"/>
      <c r="KRB336" s="224"/>
      <c r="KRC336" s="372"/>
      <c r="KRD336" s="372"/>
      <c r="KRE336" s="333"/>
      <c r="KRF336" s="334"/>
      <c r="KRG336" s="372"/>
      <c r="KRH336" s="224"/>
      <c r="KRI336" s="224"/>
      <c r="KRJ336" s="335"/>
      <c r="KRK336" s="335"/>
      <c r="KRL336" s="224"/>
      <c r="KRM336" s="372"/>
      <c r="KRN336" s="372"/>
      <c r="KRO336" s="333"/>
      <c r="KRP336" s="334"/>
      <c r="KRQ336" s="372"/>
      <c r="KRR336" s="224"/>
      <c r="KRS336" s="224"/>
      <c r="KRT336" s="335"/>
      <c r="KRU336" s="335"/>
      <c r="KRV336" s="224"/>
      <c r="KRW336" s="372"/>
      <c r="KRX336" s="372"/>
      <c r="KRY336" s="333"/>
      <c r="KRZ336" s="334"/>
      <c r="KSA336" s="372"/>
      <c r="KSB336" s="224"/>
      <c r="KSC336" s="224"/>
      <c r="KSD336" s="335"/>
      <c r="KSE336" s="335"/>
      <c r="KSF336" s="224"/>
      <c r="KSG336" s="372"/>
      <c r="KSH336" s="372"/>
      <c r="KSI336" s="333"/>
      <c r="KSJ336" s="334"/>
      <c r="KSK336" s="372"/>
      <c r="KSL336" s="224"/>
      <c r="KSM336" s="224"/>
      <c r="KSN336" s="335"/>
      <c r="KSO336" s="335"/>
      <c r="KSP336" s="224"/>
      <c r="KSQ336" s="372"/>
      <c r="KSR336" s="372"/>
      <c r="KSS336" s="333"/>
      <c r="KST336" s="334"/>
      <c r="KSU336" s="372"/>
      <c r="KSV336" s="224"/>
      <c r="KSW336" s="224"/>
      <c r="KSX336" s="335"/>
      <c r="KSY336" s="335"/>
      <c r="KSZ336" s="224"/>
      <c r="KTA336" s="372"/>
      <c r="KTB336" s="372"/>
      <c r="KTC336" s="333"/>
      <c r="KTD336" s="334"/>
      <c r="KTE336" s="372"/>
      <c r="KTF336" s="224"/>
      <c r="KTG336" s="224"/>
      <c r="KTH336" s="335"/>
      <c r="KTI336" s="335"/>
      <c r="KTJ336" s="224"/>
      <c r="KTK336" s="372"/>
      <c r="KTL336" s="372"/>
      <c r="KTM336" s="333"/>
      <c r="KTN336" s="334"/>
      <c r="KTO336" s="372"/>
      <c r="KTP336" s="224"/>
      <c r="KTQ336" s="224"/>
      <c r="KTR336" s="335"/>
      <c r="KTS336" s="335"/>
      <c r="KTT336" s="224"/>
      <c r="KTU336" s="372"/>
      <c r="KTV336" s="372"/>
      <c r="KTW336" s="333"/>
      <c r="KTX336" s="334"/>
      <c r="KTY336" s="372"/>
      <c r="KTZ336" s="224"/>
      <c r="KUA336" s="224"/>
      <c r="KUB336" s="335"/>
      <c r="KUC336" s="335"/>
      <c r="KUD336" s="224"/>
      <c r="KUE336" s="372"/>
      <c r="KUF336" s="372"/>
      <c r="KUG336" s="333"/>
      <c r="KUH336" s="334"/>
      <c r="KUI336" s="372"/>
      <c r="KUJ336" s="224"/>
      <c r="KUK336" s="224"/>
      <c r="KUL336" s="335"/>
      <c r="KUM336" s="335"/>
      <c r="KUN336" s="224"/>
      <c r="KUO336" s="372"/>
      <c r="KUP336" s="372"/>
      <c r="KUQ336" s="333"/>
      <c r="KUR336" s="334"/>
      <c r="KUS336" s="372"/>
      <c r="KUT336" s="224"/>
      <c r="KUU336" s="224"/>
      <c r="KUV336" s="335"/>
      <c r="KUW336" s="335"/>
      <c r="KUX336" s="224"/>
      <c r="KUY336" s="372"/>
      <c r="KUZ336" s="372"/>
      <c r="KVA336" s="333"/>
      <c r="KVB336" s="334"/>
      <c r="KVC336" s="372"/>
      <c r="KVD336" s="224"/>
      <c r="KVE336" s="224"/>
      <c r="KVF336" s="335"/>
      <c r="KVG336" s="335"/>
      <c r="KVH336" s="224"/>
      <c r="KVI336" s="372"/>
      <c r="KVJ336" s="372"/>
      <c r="KVK336" s="333"/>
      <c r="KVL336" s="334"/>
      <c r="KVM336" s="372"/>
      <c r="KVN336" s="224"/>
      <c r="KVO336" s="224"/>
      <c r="KVP336" s="335"/>
      <c r="KVQ336" s="335"/>
      <c r="KVR336" s="224"/>
      <c r="KVS336" s="372"/>
      <c r="KVT336" s="372"/>
      <c r="KVU336" s="333"/>
      <c r="KVV336" s="334"/>
      <c r="KVW336" s="372"/>
      <c r="KVX336" s="224"/>
      <c r="KVY336" s="224"/>
      <c r="KVZ336" s="335"/>
      <c r="KWA336" s="335"/>
      <c r="KWB336" s="224"/>
      <c r="KWC336" s="372"/>
      <c r="KWD336" s="372"/>
      <c r="KWE336" s="333"/>
      <c r="KWF336" s="334"/>
      <c r="KWG336" s="372"/>
      <c r="KWH336" s="224"/>
      <c r="KWI336" s="224"/>
      <c r="KWJ336" s="335"/>
      <c r="KWK336" s="335"/>
      <c r="KWL336" s="224"/>
      <c r="KWM336" s="372"/>
      <c r="KWN336" s="372"/>
      <c r="KWO336" s="333"/>
      <c r="KWP336" s="334"/>
      <c r="KWQ336" s="372"/>
      <c r="KWR336" s="224"/>
      <c r="KWS336" s="224"/>
      <c r="KWT336" s="335"/>
      <c r="KWU336" s="335"/>
      <c r="KWV336" s="224"/>
      <c r="KWW336" s="372"/>
      <c r="KWX336" s="372"/>
      <c r="KWY336" s="333"/>
      <c r="KWZ336" s="334"/>
      <c r="KXA336" s="372"/>
      <c r="KXB336" s="224"/>
      <c r="KXC336" s="224"/>
      <c r="KXD336" s="335"/>
      <c r="KXE336" s="335"/>
      <c r="KXF336" s="224"/>
      <c r="KXG336" s="372"/>
      <c r="KXH336" s="372"/>
      <c r="KXI336" s="333"/>
      <c r="KXJ336" s="334"/>
      <c r="KXK336" s="372"/>
      <c r="KXL336" s="224"/>
      <c r="KXM336" s="224"/>
      <c r="KXN336" s="335"/>
      <c r="KXO336" s="335"/>
      <c r="KXP336" s="224"/>
      <c r="KXQ336" s="372"/>
      <c r="KXR336" s="372"/>
      <c r="KXS336" s="333"/>
      <c r="KXT336" s="334"/>
      <c r="KXU336" s="372"/>
      <c r="KXV336" s="224"/>
      <c r="KXW336" s="224"/>
      <c r="KXX336" s="335"/>
      <c r="KXY336" s="335"/>
      <c r="KXZ336" s="224"/>
      <c r="KYA336" s="372"/>
      <c r="KYB336" s="372"/>
      <c r="KYC336" s="333"/>
      <c r="KYD336" s="334"/>
      <c r="KYE336" s="372"/>
      <c r="KYF336" s="224"/>
      <c r="KYG336" s="224"/>
      <c r="KYH336" s="335"/>
      <c r="KYI336" s="335"/>
      <c r="KYJ336" s="224"/>
      <c r="KYK336" s="372"/>
      <c r="KYL336" s="372"/>
      <c r="KYM336" s="333"/>
      <c r="KYN336" s="334"/>
      <c r="KYO336" s="372"/>
      <c r="KYP336" s="224"/>
      <c r="KYQ336" s="224"/>
      <c r="KYR336" s="335"/>
      <c r="KYS336" s="335"/>
      <c r="KYT336" s="224"/>
      <c r="KYU336" s="372"/>
      <c r="KYV336" s="372"/>
      <c r="KYW336" s="333"/>
      <c r="KYX336" s="334"/>
      <c r="KYY336" s="372"/>
      <c r="KYZ336" s="224"/>
      <c r="KZA336" s="224"/>
      <c r="KZB336" s="335"/>
      <c r="KZC336" s="335"/>
      <c r="KZD336" s="224"/>
      <c r="KZE336" s="372"/>
      <c r="KZF336" s="372"/>
      <c r="KZG336" s="333"/>
      <c r="KZH336" s="334"/>
      <c r="KZI336" s="372"/>
      <c r="KZJ336" s="224"/>
      <c r="KZK336" s="224"/>
      <c r="KZL336" s="335"/>
      <c r="KZM336" s="335"/>
      <c r="KZN336" s="224"/>
      <c r="KZO336" s="372"/>
      <c r="KZP336" s="372"/>
      <c r="KZQ336" s="333"/>
      <c r="KZR336" s="334"/>
      <c r="KZS336" s="372"/>
      <c r="KZT336" s="224"/>
      <c r="KZU336" s="224"/>
      <c r="KZV336" s="335"/>
      <c r="KZW336" s="335"/>
      <c r="KZX336" s="224"/>
      <c r="KZY336" s="372"/>
      <c r="KZZ336" s="372"/>
      <c r="LAA336" s="333"/>
      <c r="LAB336" s="334"/>
      <c r="LAC336" s="372"/>
      <c r="LAD336" s="224"/>
      <c r="LAE336" s="224"/>
      <c r="LAF336" s="335"/>
      <c r="LAG336" s="335"/>
      <c r="LAH336" s="224"/>
      <c r="LAI336" s="372"/>
      <c r="LAJ336" s="372"/>
      <c r="LAK336" s="333"/>
      <c r="LAL336" s="334"/>
      <c r="LAM336" s="372"/>
      <c r="LAN336" s="224"/>
      <c r="LAO336" s="224"/>
      <c r="LAP336" s="335"/>
      <c r="LAQ336" s="335"/>
      <c r="LAR336" s="224"/>
      <c r="LAS336" s="372"/>
      <c r="LAT336" s="372"/>
      <c r="LAU336" s="333"/>
      <c r="LAV336" s="334"/>
      <c r="LAW336" s="372"/>
      <c r="LAX336" s="224"/>
      <c r="LAY336" s="224"/>
      <c r="LAZ336" s="335"/>
      <c r="LBA336" s="335"/>
      <c r="LBB336" s="224"/>
      <c r="LBC336" s="372"/>
      <c r="LBD336" s="372"/>
      <c r="LBE336" s="333"/>
      <c r="LBF336" s="334"/>
      <c r="LBG336" s="372"/>
      <c r="LBH336" s="224"/>
      <c r="LBI336" s="224"/>
      <c r="LBJ336" s="335"/>
      <c r="LBK336" s="335"/>
      <c r="LBL336" s="224"/>
      <c r="LBM336" s="372"/>
      <c r="LBN336" s="372"/>
      <c r="LBO336" s="333"/>
      <c r="LBP336" s="334"/>
      <c r="LBQ336" s="372"/>
      <c r="LBR336" s="224"/>
      <c r="LBS336" s="224"/>
      <c r="LBT336" s="335"/>
      <c r="LBU336" s="335"/>
      <c r="LBV336" s="224"/>
      <c r="LBW336" s="372"/>
      <c r="LBX336" s="372"/>
      <c r="LBY336" s="333"/>
      <c r="LBZ336" s="334"/>
      <c r="LCA336" s="372"/>
      <c r="LCB336" s="224"/>
      <c r="LCC336" s="224"/>
      <c r="LCD336" s="335"/>
      <c r="LCE336" s="335"/>
      <c r="LCF336" s="224"/>
      <c r="LCG336" s="372"/>
      <c r="LCH336" s="372"/>
      <c r="LCI336" s="333"/>
      <c r="LCJ336" s="334"/>
      <c r="LCK336" s="372"/>
      <c r="LCL336" s="224"/>
      <c r="LCM336" s="224"/>
      <c r="LCN336" s="335"/>
      <c r="LCO336" s="335"/>
      <c r="LCP336" s="224"/>
      <c r="LCQ336" s="372"/>
      <c r="LCR336" s="372"/>
      <c r="LCS336" s="333"/>
      <c r="LCT336" s="334"/>
      <c r="LCU336" s="372"/>
      <c r="LCV336" s="224"/>
      <c r="LCW336" s="224"/>
      <c r="LCX336" s="335"/>
      <c r="LCY336" s="335"/>
      <c r="LCZ336" s="224"/>
      <c r="LDA336" s="372"/>
      <c r="LDB336" s="372"/>
      <c r="LDC336" s="333"/>
      <c r="LDD336" s="334"/>
      <c r="LDE336" s="372"/>
      <c r="LDF336" s="224"/>
      <c r="LDG336" s="224"/>
      <c r="LDH336" s="335"/>
      <c r="LDI336" s="335"/>
      <c r="LDJ336" s="224"/>
      <c r="LDK336" s="372"/>
      <c r="LDL336" s="372"/>
      <c r="LDM336" s="333"/>
      <c r="LDN336" s="334"/>
      <c r="LDO336" s="372"/>
      <c r="LDP336" s="224"/>
      <c r="LDQ336" s="224"/>
      <c r="LDR336" s="335"/>
      <c r="LDS336" s="335"/>
      <c r="LDT336" s="224"/>
      <c r="LDU336" s="372"/>
      <c r="LDV336" s="372"/>
      <c r="LDW336" s="333"/>
      <c r="LDX336" s="334"/>
      <c r="LDY336" s="372"/>
      <c r="LDZ336" s="224"/>
      <c r="LEA336" s="224"/>
      <c r="LEB336" s="335"/>
      <c r="LEC336" s="335"/>
      <c r="LED336" s="224"/>
      <c r="LEE336" s="372"/>
      <c r="LEF336" s="372"/>
      <c r="LEG336" s="333"/>
      <c r="LEH336" s="334"/>
      <c r="LEI336" s="372"/>
      <c r="LEJ336" s="224"/>
      <c r="LEK336" s="224"/>
      <c r="LEL336" s="335"/>
      <c r="LEM336" s="335"/>
      <c r="LEN336" s="224"/>
      <c r="LEO336" s="372"/>
      <c r="LEP336" s="372"/>
      <c r="LEQ336" s="333"/>
      <c r="LER336" s="334"/>
      <c r="LES336" s="372"/>
      <c r="LET336" s="224"/>
      <c r="LEU336" s="224"/>
      <c r="LEV336" s="335"/>
      <c r="LEW336" s="335"/>
      <c r="LEX336" s="224"/>
      <c r="LEY336" s="372"/>
      <c r="LEZ336" s="372"/>
      <c r="LFA336" s="333"/>
      <c r="LFB336" s="334"/>
      <c r="LFC336" s="372"/>
      <c r="LFD336" s="224"/>
      <c r="LFE336" s="224"/>
      <c r="LFF336" s="335"/>
      <c r="LFG336" s="335"/>
      <c r="LFH336" s="224"/>
      <c r="LFI336" s="372"/>
      <c r="LFJ336" s="372"/>
      <c r="LFK336" s="333"/>
      <c r="LFL336" s="334"/>
      <c r="LFM336" s="372"/>
      <c r="LFN336" s="224"/>
      <c r="LFO336" s="224"/>
      <c r="LFP336" s="335"/>
      <c r="LFQ336" s="335"/>
      <c r="LFR336" s="224"/>
      <c r="LFS336" s="372"/>
      <c r="LFT336" s="372"/>
      <c r="LFU336" s="333"/>
      <c r="LFV336" s="334"/>
      <c r="LFW336" s="372"/>
      <c r="LFX336" s="224"/>
      <c r="LFY336" s="224"/>
      <c r="LFZ336" s="335"/>
      <c r="LGA336" s="335"/>
      <c r="LGB336" s="224"/>
      <c r="LGC336" s="372"/>
      <c r="LGD336" s="372"/>
      <c r="LGE336" s="333"/>
      <c r="LGF336" s="334"/>
      <c r="LGG336" s="372"/>
      <c r="LGH336" s="224"/>
      <c r="LGI336" s="224"/>
      <c r="LGJ336" s="335"/>
      <c r="LGK336" s="335"/>
      <c r="LGL336" s="224"/>
      <c r="LGM336" s="372"/>
      <c r="LGN336" s="372"/>
      <c r="LGO336" s="333"/>
      <c r="LGP336" s="334"/>
      <c r="LGQ336" s="372"/>
      <c r="LGR336" s="224"/>
      <c r="LGS336" s="224"/>
      <c r="LGT336" s="335"/>
      <c r="LGU336" s="335"/>
      <c r="LGV336" s="224"/>
      <c r="LGW336" s="372"/>
      <c r="LGX336" s="372"/>
      <c r="LGY336" s="333"/>
      <c r="LGZ336" s="334"/>
      <c r="LHA336" s="372"/>
      <c r="LHB336" s="224"/>
      <c r="LHC336" s="224"/>
      <c r="LHD336" s="335"/>
      <c r="LHE336" s="335"/>
      <c r="LHF336" s="224"/>
      <c r="LHG336" s="372"/>
      <c r="LHH336" s="372"/>
      <c r="LHI336" s="333"/>
      <c r="LHJ336" s="334"/>
      <c r="LHK336" s="372"/>
      <c r="LHL336" s="224"/>
      <c r="LHM336" s="224"/>
      <c r="LHN336" s="335"/>
      <c r="LHO336" s="335"/>
      <c r="LHP336" s="224"/>
      <c r="LHQ336" s="372"/>
      <c r="LHR336" s="372"/>
      <c r="LHS336" s="333"/>
      <c r="LHT336" s="334"/>
      <c r="LHU336" s="372"/>
      <c r="LHV336" s="224"/>
      <c r="LHW336" s="224"/>
      <c r="LHX336" s="335"/>
      <c r="LHY336" s="335"/>
      <c r="LHZ336" s="224"/>
      <c r="LIA336" s="372"/>
      <c r="LIB336" s="372"/>
      <c r="LIC336" s="333"/>
      <c r="LID336" s="334"/>
      <c r="LIE336" s="372"/>
      <c r="LIF336" s="224"/>
      <c r="LIG336" s="224"/>
      <c r="LIH336" s="335"/>
      <c r="LII336" s="335"/>
      <c r="LIJ336" s="224"/>
      <c r="LIK336" s="372"/>
      <c r="LIL336" s="372"/>
      <c r="LIM336" s="333"/>
      <c r="LIN336" s="334"/>
      <c r="LIO336" s="372"/>
      <c r="LIP336" s="224"/>
      <c r="LIQ336" s="224"/>
      <c r="LIR336" s="335"/>
      <c r="LIS336" s="335"/>
      <c r="LIT336" s="224"/>
      <c r="LIU336" s="372"/>
      <c r="LIV336" s="372"/>
      <c r="LIW336" s="333"/>
      <c r="LIX336" s="334"/>
      <c r="LIY336" s="372"/>
      <c r="LIZ336" s="224"/>
      <c r="LJA336" s="224"/>
      <c r="LJB336" s="335"/>
      <c r="LJC336" s="335"/>
      <c r="LJD336" s="224"/>
      <c r="LJE336" s="372"/>
      <c r="LJF336" s="372"/>
      <c r="LJG336" s="333"/>
      <c r="LJH336" s="334"/>
      <c r="LJI336" s="372"/>
      <c r="LJJ336" s="224"/>
      <c r="LJK336" s="224"/>
      <c r="LJL336" s="335"/>
      <c r="LJM336" s="335"/>
      <c r="LJN336" s="224"/>
      <c r="LJO336" s="372"/>
      <c r="LJP336" s="372"/>
      <c r="LJQ336" s="333"/>
      <c r="LJR336" s="334"/>
      <c r="LJS336" s="372"/>
      <c r="LJT336" s="224"/>
      <c r="LJU336" s="224"/>
      <c r="LJV336" s="335"/>
      <c r="LJW336" s="335"/>
      <c r="LJX336" s="224"/>
      <c r="LJY336" s="372"/>
      <c r="LJZ336" s="372"/>
      <c r="LKA336" s="333"/>
      <c r="LKB336" s="334"/>
      <c r="LKC336" s="372"/>
      <c r="LKD336" s="224"/>
      <c r="LKE336" s="224"/>
      <c r="LKF336" s="335"/>
      <c r="LKG336" s="335"/>
      <c r="LKH336" s="224"/>
      <c r="LKI336" s="372"/>
      <c r="LKJ336" s="372"/>
      <c r="LKK336" s="333"/>
      <c r="LKL336" s="334"/>
      <c r="LKM336" s="372"/>
      <c r="LKN336" s="224"/>
      <c r="LKO336" s="224"/>
      <c r="LKP336" s="335"/>
      <c r="LKQ336" s="335"/>
      <c r="LKR336" s="224"/>
      <c r="LKS336" s="372"/>
      <c r="LKT336" s="372"/>
      <c r="LKU336" s="333"/>
      <c r="LKV336" s="334"/>
      <c r="LKW336" s="372"/>
      <c r="LKX336" s="224"/>
      <c r="LKY336" s="224"/>
      <c r="LKZ336" s="335"/>
      <c r="LLA336" s="335"/>
      <c r="LLB336" s="224"/>
      <c r="LLC336" s="372"/>
      <c r="LLD336" s="372"/>
      <c r="LLE336" s="333"/>
      <c r="LLF336" s="334"/>
      <c r="LLG336" s="372"/>
      <c r="LLH336" s="224"/>
      <c r="LLI336" s="224"/>
      <c r="LLJ336" s="335"/>
      <c r="LLK336" s="335"/>
      <c r="LLL336" s="224"/>
      <c r="LLM336" s="372"/>
      <c r="LLN336" s="372"/>
      <c r="LLO336" s="333"/>
      <c r="LLP336" s="334"/>
      <c r="LLQ336" s="372"/>
      <c r="LLR336" s="224"/>
      <c r="LLS336" s="224"/>
      <c r="LLT336" s="335"/>
      <c r="LLU336" s="335"/>
      <c r="LLV336" s="224"/>
      <c r="LLW336" s="372"/>
      <c r="LLX336" s="372"/>
      <c r="LLY336" s="333"/>
      <c r="LLZ336" s="334"/>
      <c r="LMA336" s="372"/>
      <c r="LMB336" s="224"/>
      <c r="LMC336" s="224"/>
      <c r="LMD336" s="335"/>
      <c r="LME336" s="335"/>
      <c r="LMF336" s="224"/>
      <c r="LMG336" s="372"/>
      <c r="LMH336" s="372"/>
      <c r="LMI336" s="333"/>
      <c r="LMJ336" s="334"/>
      <c r="LMK336" s="372"/>
      <c r="LML336" s="224"/>
      <c r="LMM336" s="224"/>
      <c r="LMN336" s="335"/>
      <c r="LMO336" s="335"/>
      <c r="LMP336" s="224"/>
      <c r="LMQ336" s="372"/>
      <c r="LMR336" s="372"/>
      <c r="LMS336" s="333"/>
      <c r="LMT336" s="334"/>
      <c r="LMU336" s="372"/>
      <c r="LMV336" s="224"/>
      <c r="LMW336" s="224"/>
      <c r="LMX336" s="335"/>
      <c r="LMY336" s="335"/>
      <c r="LMZ336" s="224"/>
      <c r="LNA336" s="372"/>
      <c r="LNB336" s="372"/>
      <c r="LNC336" s="333"/>
      <c r="LND336" s="334"/>
      <c r="LNE336" s="372"/>
      <c r="LNF336" s="224"/>
      <c r="LNG336" s="224"/>
      <c r="LNH336" s="335"/>
      <c r="LNI336" s="335"/>
      <c r="LNJ336" s="224"/>
      <c r="LNK336" s="372"/>
      <c r="LNL336" s="372"/>
      <c r="LNM336" s="333"/>
      <c r="LNN336" s="334"/>
      <c r="LNO336" s="372"/>
      <c r="LNP336" s="224"/>
      <c r="LNQ336" s="224"/>
      <c r="LNR336" s="335"/>
      <c r="LNS336" s="335"/>
      <c r="LNT336" s="224"/>
      <c r="LNU336" s="372"/>
      <c r="LNV336" s="372"/>
      <c r="LNW336" s="333"/>
      <c r="LNX336" s="334"/>
      <c r="LNY336" s="372"/>
      <c r="LNZ336" s="224"/>
      <c r="LOA336" s="224"/>
      <c r="LOB336" s="335"/>
      <c r="LOC336" s="335"/>
      <c r="LOD336" s="224"/>
      <c r="LOE336" s="372"/>
      <c r="LOF336" s="372"/>
      <c r="LOG336" s="333"/>
      <c r="LOH336" s="334"/>
      <c r="LOI336" s="372"/>
      <c r="LOJ336" s="224"/>
      <c r="LOK336" s="224"/>
      <c r="LOL336" s="335"/>
      <c r="LOM336" s="335"/>
      <c r="LON336" s="224"/>
      <c r="LOO336" s="372"/>
      <c r="LOP336" s="372"/>
      <c r="LOQ336" s="333"/>
      <c r="LOR336" s="334"/>
      <c r="LOS336" s="372"/>
      <c r="LOT336" s="224"/>
      <c r="LOU336" s="224"/>
      <c r="LOV336" s="335"/>
      <c r="LOW336" s="335"/>
      <c r="LOX336" s="224"/>
      <c r="LOY336" s="372"/>
      <c r="LOZ336" s="372"/>
      <c r="LPA336" s="333"/>
      <c r="LPB336" s="334"/>
      <c r="LPC336" s="372"/>
      <c r="LPD336" s="224"/>
      <c r="LPE336" s="224"/>
      <c r="LPF336" s="335"/>
      <c r="LPG336" s="335"/>
      <c r="LPH336" s="224"/>
      <c r="LPI336" s="372"/>
      <c r="LPJ336" s="372"/>
      <c r="LPK336" s="333"/>
      <c r="LPL336" s="334"/>
      <c r="LPM336" s="372"/>
      <c r="LPN336" s="224"/>
      <c r="LPO336" s="224"/>
      <c r="LPP336" s="335"/>
      <c r="LPQ336" s="335"/>
      <c r="LPR336" s="224"/>
      <c r="LPS336" s="372"/>
      <c r="LPT336" s="372"/>
      <c r="LPU336" s="333"/>
      <c r="LPV336" s="334"/>
      <c r="LPW336" s="372"/>
      <c r="LPX336" s="224"/>
      <c r="LPY336" s="224"/>
      <c r="LPZ336" s="335"/>
      <c r="LQA336" s="335"/>
      <c r="LQB336" s="224"/>
      <c r="LQC336" s="372"/>
      <c r="LQD336" s="372"/>
      <c r="LQE336" s="333"/>
      <c r="LQF336" s="334"/>
      <c r="LQG336" s="372"/>
      <c r="LQH336" s="224"/>
      <c r="LQI336" s="224"/>
      <c r="LQJ336" s="335"/>
      <c r="LQK336" s="335"/>
      <c r="LQL336" s="224"/>
      <c r="LQM336" s="372"/>
      <c r="LQN336" s="372"/>
      <c r="LQO336" s="333"/>
      <c r="LQP336" s="334"/>
      <c r="LQQ336" s="372"/>
      <c r="LQR336" s="224"/>
      <c r="LQS336" s="224"/>
      <c r="LQT336" s="335"/>
      <c r="LQU336" s="335"/>
      <c r="LQV336" s="224"/>
      <c r="LQW336" s="372"/>
      <c r="LQX336" s="372"/>
      <c r="LQY336" s="333"/>
      <c r="LQZ336" s="334"/>
      <c r="LRA336" s="372"/>
      <c r="LRB336" s="224"/>
      <c r="LRC336" s="224"/>
      <c r="LRD336" s="335"/>
      <c r="LRE336" s="335"/>
      <c r="LRF336" s="224"/>
      <c r="LRG336" s="372"/>
      <c r="LRH336" s="372"/>
      <c r="LRI336" s="333"/>
      <c r="LRJ336" s="334"/>
      <c r="LRK336" s="372"/>
      <c r="LRL336" s="224"/>
      <c r="LRM336" s="224"/>
      <c r="LRN336" s="335"/>
      <c r="LRO336" s="335"/>
      <c r="LRP336" s="224"/>
      <c r="LRQ336" s="372"/>
      <c r="LRR336" s="372"/>
      <c r="LRS336" s="333"/>
      <c r="LRT336" s="334"/>
      <c r="LRU336" s="372"/>
      <c r="LRV336" s="224"/>
      <c r="LRW336" s="224"/>
      <c r="LRX336" s="335"/>
      <c r="LRY336" s="335"/>
      <c r="LRZ336" s="224"/>
      <c r="LSA336" s="372"/>
      <c r="LSB336" s="372"/>
      <c r="LSC336" s="333"/>
      <c r="LSD336" s="334"/>
      <c r="LSE336" s="372"/>
      <c r="LSF336" s="224"/>
      <c r="LSG336" s="224"/>
      <c r="LSH336" s="335"/>
      <c r="LSI336" s="335"/>
      <c r="LSJ336" s="224"/>
      <c r="LSK336" s="372"/>
      <c r="LSL336" s="372"/>
      <c r="LSM336" s="333"/>
      <c r="LSN336" s="334"/>
      <c r="LSO336" s="372"/>
      <c r="LSP336" s="224"/>
      <c r="LSQ336" s="224"/>
      <c r="LSR336" s="335"/>
      <c r="LSS336" s="335"/>
      <c r="LST336" s="224"/>
      <c r="LSU336" s="372"/>
      <c r="LSV336" s="372"/>
      <c r="LSW336" s="333"/>
      <c r="LSX336" s="334"/>
      <c r="LSY336" s="372"/>
      <c r="LSZ336" s="224"/>
      <c r="LTA336" s="224"/>
      <c r="LTB336" s="335"/>
      <c r="LTC336" s="335"/>
      <c r="LTD336" s="224"/>
      <c r="LTE336" s="372"/>
      <c r="LTF336" s="372"/>
      <c r="LTG336" s="333"/>
      <c r="LTH336" s="334"/>
      <c r="LTI336" s="372"/>
      <c r="LTJ336" s="224"/>
      <c r="LTK336" s="224"/>
      <c r="LTL336" s="335"/>
      <c r="LTM336" s="335"/>
      <c r="LTN336" s="224"/>
      <c r="LTO336" s="372"/>
      <c r="LTP336" s="372"/>
      <c r="LTQ336" s="333"/>
      <c r="LTR336" s="334"/>
      <c r="LTS336" s="372"/>
      <c r="LTT336" s="224"/>
      <c r="LTU336" s="224"/>
      <c r="LTV336" s="335"/>
      <c r="LTW336" s="335"/>
      <c r="LTX336" s="224"/>
      <c r="LTY336" s="372"/>
      <c r="LTZ336" s="372"/>
      <c r="LUA336" s="333"/>
      <c r="LUB336" s="334"/>
      <c r="LUC336" s="372"/>
      <c r="LUD336" s="224"/>
      <c r="LUE336" s="224"/>
      <c r="LUF336" s="335"/>
      <c r="LUG336" s="335"/>
      <c r="LUH336" s="224"/>
      <c r="LUI336" s="372"/>
      <c r="LUJ336" s="372"/>
      <c r="LUK336" s="333"/>
      <c r="LUL336" s="334"/>
      <c r="LUM336" s="372"/>
      <c r="LUN336" s="224"/>
      <c r="LUO336" s="224"/>
      <c r="LUP336" s="335"/>
      <c r="LUQ336" s="335"/>
      <c r="LUR336" s="224"/>
      <c r="LUS336" s="372"/>
      <c r="LUT336" s="372"/>
      <c r="LUU336" s="333"/>
      <c r="LUV336" s="334"/>
      <c r="LUW336" s="372"/>
      <c r="LUX336" s="224"/>
      <c r="LUY336" s="224"/>
      <c r="LUZ336" s="335"/>
      <c r="LVA336" s="335"/>
      <c r="LVB336" s="224"/>
      <c r="LVC336" s="372"/>
      <c r="LVD336" s="372"/>
      <c r="LVE336" s="333"/>
      <c r="LVF336" s="334"/>
      <c r="LVG336" s="372"/>
      <c r="LVH336" s="224"/>
      <c r="LVI336" s="224"/>
      <c r="LVJ336" s="335"/>
      <c r="LVK336" s="335"/>
      <c r="LVL336" s="224"/>
      <c r="LVM336" s="372"/>
      <c r="LVN336" s="372"/>
      <c r="LVO336" s="333"/>
      <c r="LVP336" s="334"/>
      <c r="LVQ336" s="372"/>
      <c r="LVR336" s="224"/>
      <c r="LVS336" s="224"/>
      <c r="LVT336" s="335"/>
      <c r="LVU336" s="335"/>
      <c r="LVV336" s="224"/>
      <c r="LVW336" s="372"/>
      <c r="LVX336" s="372"/>
      <c r="LVY336" s="333"/>
      <c r="LVZ336" s="334"/>
      <c r="LWA336" s="372"/>
      <c r="LWB336" s="224"/>
      <c r="LWC336" s="224"/>
      <c r="LWD336" s="335"/>
      <c r="LWE336" s="335"/>
      <c r="LWF336" s="224"/>
      <c r="LWG336" s="372"/>
      <c r="LWH336" s="372"/>
      <c r="LWI336" s="333"/>
      <c r="LWJ336" s="334"/>
      <c r="LWK336" s="372"/>
      <c r="LWL336" s="224"/>
      <c r="LWM336" s="224"/>
      <c r="LWN336" s="335"/>
      <c r="LWO336" s="335"/>
      <c r="LWP336" s="224"/>
      <c r="LWQ336" s="372"/>
      <c r="LWR336" s="372"/>
      <c r="LWS336" s="333"/>
      <c r="LWT336" s="334"/>
      <c r="LWU336" s="372"/>
      <c r="LWV336" s="224"/>
      <c r="LWW336" s="224"/>
      <c r="LWX336" s="335"/>
      <c r="LWY336" s="335"/>
      <c r="LWZ336" s="224"/>
      <c r="LXA336" s="372"/>
      <c r="LXB336" s="372"/>
      <c r="LXC336" s="333"/>
      <c r="LXD336" s="334"/>
      <c r="LXE336" s="372"/>
      <c r="LXF336" s="224"/>
      <c r="LXG336" s="224"/>
      <c r="LXH336" s="335"/>
      <c r="LXI336" s="335"/>
      <c r="LXJ336" s="224"/>
      <c r="LXK336" s="372"/>
      <c r="LXL336" s="372"/>
      <c r="LXM336" s="333"/>
      <c r="LXN336" s="334"/>
      <c r="LXO336" s="372"/>
      <c r="LXP336" s="224"/>
      <c r="LXQ336" s="224"/>
      <c r="LXR336" s="335"/>
      <c r="LXS336" s="335"/>
      <c r="LXT336" s="224"/>
      <c r="LXU336" s="372"/>
      <c r="LXV336" s="372"/>
      <c r="LXW336" s="333"/>
      <c r="LXX336" s="334"/>
      <c r="LXY336" s="372"/>
      <c r="LXZ336" s="224"/>
      <c r="LYA336" s="224"/>
      <c r="LYB336" s="335"/>
      <c r="LYC336" s="335"/>
      <c r="LYD336" s="224"/>
      <c r="LYE336" s="372"/>
      <c r="LYF336" s="372"/>
      <c r="LYG336" s="333"/>
      <c r="LYH336" s="334"/>
      <c r="LYI336" s="372"/>
      <c r="LYJ336" s="224"/>
      <c r="LYK336" s="224"/>
      <c r="LYL336" s="335"/>
      <c r="LYM336" s="335"/>
      <c r="LYN336" s="224"/>
      <c r="LYO336" s="372"/>
      <c r="LYP336" s="372"/>
      <c r="LYQ336" s="333"/>
      <c r="LYR336" s="334"/>
      <c r="LYS336" s="372"/>
      <c r="LYT336" s="224"/>
      <c r="LYU336" s="224"/>
      <c r="LYV336" s="335"/>
      <c r="LYW336" s="335"/>
      <c r="LYX336" s="224"/>
      <c r="LYY336" s="372"/>
      <c r="LYZ336" s="372"/>
      <c r="LZA336" s="333"/>
      <c r="LZB336" s="334"/>
      <c r="LZC336" s="372"/>
      <c r="LZD336" s="224"/>
      <c r="LZE336" s="224"/>
      <c r="LZF336" s="335"/>
      <c r="LZG336" s="335"/>
      <c r="LZH336" s="224"/>
      <c r="LZI336" s="372"/>
      <c r="LZJ336" s="372"/>
      <c r="LZK336" s="333"/>
      <c r="LZL336" s="334"/>
      <c r="LZM336" s="372"/>
      <c r="LZN336" s="224"/>
      <c r="LZO336" s="224"/>
      <c r="LZP336" s="335"/>
      <c r="LZQ336" s="335"/>
      <c r="LZR336" s="224"/>
      <c r="LZS336" s="372"/>
      <c r="LZT336" s="372"/>
      <c r="LZU336" s="333"/>
      <c r="LZV336" s="334"/>
      <c r="LZW336" s="372"/>
      <c r="LZX336" s="224"/>
      <c r="LZY336" s="224"/>
      <c r="LZZ336" s="335"/>
      <c r="MAA336" s="335"/>
      <c r="MAB336" s="224"/>
      <c r="MAC336" s="372"/>
      <c r="MAD336" s="372"/>
      <c r="MAE336" s="333"/>
      <c r="MAF336" s="334"/>
      <c r="MAG336" s="372"/>
      <c r="MAH336" s="224"/>
      <c r="MAI336" s="224"/>
      <c r="MAJ336" s="335"/>
      <c r="MAK336" s="335"/>
      <c r="MAL336" s="224"/>
      <c r="MAM336" s="372"/>
      <c r="MAN336" s="372"/>
      <c r="MAO336" s="333"/>
      <c r="MAP336" s="334"/>
      <c r="MAQ336" s="372"/>
      <c r="MAR336" s="224"/>
      <c r="MAS336" s="224"/>
      <c r="MAT336" s="335"/>
      <c r="MAU336" s="335"/>
      <c r="MAV336" s="224"/>
      <c r="MAW336" s="372"/>
      <c r="MAX336" s="372"/>
      <c r="MAY336" s="333"/>
      <c r="MAZ336" s="334"/>
      <c r="MBA336" s="372"/>
      <c r="MBB336" s="224"/>
      <c r="MBC336" s="224"/>
      <c r="MBD336" s="335"/>
      <c r="MBE336" s="335"/>
      <c r="MBF336" s="224"/>
      <c r="MBG336" s="372"/>
      <c r="MBH336" s="372"/>
      <c r="MBI336" s="333"/>
      <c r="MBJ336" s="334"/>
      <c r="MBK336" s="372"/>
      <c r="MBL336" s="224"/>
      <c r="MBM336" s="224"/>
      <c r="MBN336" s="335"/>
      <c r="MBO336" s="335"/>
      <c r="MBP336" s="224"/>
      <c r="MBQ336" s="372"/>
      <c r="MBR336" s="372"/>
      <c r="MBS336" s="333"/>
      <c r="MBT336" s="334"/>
      <c r="MBU336" s="372"/>
      <c r="MBV336" s="224"/>
      <c r="MBW336" s="224"/>
      <c r="MBX336" s="335"/>
      <c r="MBY336" s="335"/>
      <c r="MBZ336" s="224"/>
      <c r="MCA336" s="372"/>
      <c r="MCB336" s="372"/>
      <c r="MCC336" s="333"/>
      <c r="MCD336" s="334"/>
      <c r="MCE336" s="372"/>
      <c r="MCF336" s="224"/>
      <c r="MCG336" s="224"/>
      <c r="MCH336" s="335"/>
      <c r="MCI336" s="335"/>
      <c r="MCJ336" s="224"/>
      <c r="MCK336" s="372"/>
      <c r="MCL336" s="372"/>
      <c r="MCM336" s="333"/>
      <c r="MCN336" s="334"/>
      <c r="MCO336" s="372"/>
      <c r="MCP336" s="224"/>
      <c r="MCQ336" s="224"/>
      <c r="MCR336" s="335"/>
      <c r="MCS336" s="335"/>
      <c r="MCT336" s="224"/>
      <c r="MCU336" s="372"/>
      <c r="MCV336" s="372"/>
      <c r="MCW336" s="333"/>
      <c r="MCX336" s="334"/>
      <c r="MCY336" s="372"/>
      <c r="MCZ336" s="224"/>
      <c r="MDA336" s="224"/>
      <c r="MDB336" s="335"/>
      <c r="MDC336" s="335"/>
      <c r="MDD336" s="224"/>
      <c r="MDE336" s="372"/>
      <c r="MDF336" s="372"/>
      <c r="MDG336" s="333"/>
      <c r="MDH336" s="334"/>
      <c r="MDI336" s="372"/>
      <c r="MDJ336" s="224"/>
      <c r="MDK336" s="224"/>
      <c r="MDL336" s="335"/>
      <c r="MDM336" s="335"/>
      <c r="MDN336" s="224"/>
      <c r="MDO336" s="372"/>
      <c r="MDP336" s="372"/>
      <c r="MDQ336" s="333"/>
      <c r="MDR336" s="334"/>
      <c r="MDS336" s="372"/>
      <c r="MDT336" s="224"/>
      <c r="MDU336" s="224"/>
      <c r="MDV336" s="335"/>
      <c r="MDW336" s="335"/>
      <c r="MDX336" s="224"/>
      <c r="MDY336" s="372"/>
      <c r="MDZ336" s="372"/>
      <c r="MEA336" s="333"/>
      <c r="MEB336" s="334"/>
      <c r="MEC336" s="372"/>
      <c r="MED336" s="224"/>
      <c r="MEE336" s="224"/>
      <c r="MEF336" s="335"/>
      <c r="MEG336" s="335"/>
      <c r="MEH336" s="224"/>
      <c r="MEI336" s="372"/>
      <c r="MEJ336" s="372"/>
      <c r="MEK336" s="333"/>
      <c r="MEL336" s="334"/>
      <c r="MEM336" s="372"/>
      <c r="MEN336" s="224"/>
      <c r="MEO336" s="224"/>
      <c r="MEP336" s="335"/>
      <c r="MEQ336" s="335"/>
      <c r="MER336" s="224"/>
      <c r="MES336" s="372"/>
      <c r="MET336" s="372"/>
      <c r="MEU336" s="333"/>
      <c r="MEV336" s="334"/>
      <c r="MEW336" s="372"/>
      <c r="MEX336" s="224"/>
      <c r="MEY336" s="224"/>
      <c r="MEZ336" s="335"/>
      <c r="MFA336" s="335"/>
      <c r="MFB336" s="224"/>
      <c r="MFC336" s="372"/>
      <c r="MFD336" s="372"/>
      <c r="MFE336" s="333"/>
      <c r="MFF336" s="334"/>
      <c r="MFG336" s="372"/>
      <c r="MFH336" s="224"/>
      <c r="MFI336" s="224"/>
      <c r="MFJ336" s="335"/>
      <c r="MFK336" s="335"/>
      <c r="MFL336" s="224"/>
      <c r="MFM336" s="372"/>
      <c r="MFN336" s="372"/>
      <c r="MFO336" s="333"/>
      <c r="MFP336" s="334"/>
      <c r="MFQ336" s="372"/>
      <c r="MFR336" s="224"/>
      <c r="MFS336" s="224"/>
      <c r="MFT336" s="335"/>
      <c r="MFU336" s="335"/>
      <c r="MFV336" s="224"/>
      <c r="MFW336" s="372"/>
      <c r="MFX336" s="372"/>
      <c r="MFY336" s="333"/>
      <c r="MFZ336" s="334"/>
      <c r="MGA336" s="372"/>
      <c r="MGB336" s="224"/>
      <c r="MGC336" s="224"/>
      <c r="MGD336" s="335"/>
      <c r="MGE336" s="335"/>
      <c r="MGF336" s="224"/>
      <c r="MGG336" s="372"/>
      <c r="MGH336" s="372"/>
      <c r="MGI336" s="333"/>
      <c r="MGJ336" s="334"/>
      <c r="MGK336" s="372"/>
      <c r="MGL336" s="224"/>
      <c r="MGM336" s="224"/>
      <c r="MGN336" s="335"/>
      <c r="MGO336" s="335"/>
      <c r="MGP336" s="224"/>
      <c r="MGQ336" s="372"/>
      <c r="MGR336" s="372"/>
      <c r="MGS336" s="333"/>
      <c r="MGT336" s="334"/>
      <c r="MGU336" s="372"/>
      <c r="MGV336" s="224"/>
      <c r="MGW336" s="224"/>
      <c r="MGX336" s="335"/>
      <c r="MGY336" s="335"/>
      <c r="MGZ336" s="224"/>
      <c r="MHA336" s="372"/>
      <c r="MHB336" s="372"/>
      <c r="MHC336" s="333"/>
      <c r="MHD336" s="334"/>
      <c r="MHE336" s="372"/>
      <c r="MHF336" s="224"/>
      <c r="MHG336" s="224"/>
      <c r="MHH336" s="335"/>
      <c r="MHI336" s="335"/>
      <c r="MHJ336" s="224"/>
      <c r="MHK336" s="372"/>
      <c r="MHL336" s="372"/>
      <c r="MHM336" s="333"/>
      <c r="MHN336" s="334"/>
      <c r="MHO336" s="372"/>
      <c r="MHP336" s="224"/>
      <c r="MHQ336" s="224"/>
      <c r="MHR336" s="335"/>
      <c r="MHS336" s="335"/>
      <c r="MHT336" s="224"/>
      <c r="MHU336" s="372"/>
      <c r="MHV336" s="372"/>
      <c r="MHW336" s="333"/>
      <c r="MHX336" s="334"/>
      <c r="MHY336" s="372"/>
      <c r="MHZ336" s="224"/>
      <c r="MIA336" s="224"/>
      <c r="MIB336" s="335"/>
      <c r="MIC336" s="335"/>
      <c r="MID336" s="224"/>
      <c r="MIE336" s="372"/>
      <c r="MIF336" s="372"/>
      <c r="MIG336" s="333"/>
      <c r="MIH336" s="334"/>
      <c r="MII336" s="372"/>
      <c r="MIJ336" s="224"/>
      <c r="MIK336" s="224"/>
      <c r="MIL336" s="335"/>
      <c r="MIM336" s="335"/>
      <c r="MIN336" s="224"/>
      <c r="MIO336" s="372"/>
      <c r="MIP336" s="372"/>
      <c r="MIQ336" s="333"/>
      <c r="MIR336" s="334"/>
      <c r="MIS336" s="372"/>
      <c r="MIT336" s="224"/>
      <c r="MIU336" s="224"/>
      <c r="MIV336" s="335"/>
      <c r="MIW336" s="335"/>
      <c r="MIX336" s="224"/>
      <c r="MIY336" s="372"/>
      <c r="MIZ336" s="372"/>
      <c r="MJA336" s="333"/>
      <c r="MJB336" s="334"/>
      <c r="MJC336" s="372"/>
      <c r="MJD336" s="224"/>
      <c r="MJE336" s="224"/>
      <c r="MJF336" s="335"/>
      <c r="MJG336" s="335"/>
      <c r="MJH336" s="224"/>
      <c r="MJI336" s="372"/>
      <c r="MJJ336" s="372"/>
      <c r="MJK336" s="333"/>
      <c r="MJL336" s="334"/>
      <c r="MJM336" s="372"/>
      <c r="MJN336" s="224"/>
      <c r="MJO336" s="224"/>
      <c r="MJP336" s="335"/>
      <c r="MJQ336" s="335"/>
      <c r="MJR336" s="224"/>
      <c r="MJS336" s="372"/>
      <c r="MJT336" s="372"/>
      <c r="MJU336" s="333"/>
      <c r="MJV336" s="334"/>
      <c r="MJW336" s="372"/>
      <c r="MJX336" s="224"/>
      <c r="MJY336" s="224"/>
      <c r="MJZ336" s="335"/>
      <c r="MKA336" s="335"/>
      <c r="MKB336" s="224"/>
      <c r="MKC336" s="372"/>
      <c r="MKD336" s="372"/>
      <c r="MKE336" s="333"/>
      <c r="MKF336" s="334"/>
      <c r="MKG336" s="372"/>
      <c r="MKH336" s="224"/>
      <c r="MKI336" s="224"/>
      <c r="MKJ336" s="335"/>
      <c r="MKK336" s="335"/>
      <c r="MKL336" s="224"/>
      <c r="MKM336" s="372"/>
      <c r="MKN336" s="372"/>
      <c r="MKO336" s="333"/>
      <c r="MKP336" s="334"/>
      <c r="MKQ336" s="372"/>
      <c r="MKR336" s="224"/>
      <c r="MKS336" s="224"/>
      <c r="MKT336" s="335"/>
      <c r="MKU336" s="335"/>
      <c r="MKV336" s="224"/>
      <c r="MKW336" s="372"/>
      <c r="MKX336" s="372"/>
      <c r="MKY336" s="333"/>
      <c r="MKZ336" s="334"/>
      <c r="MLA336" s="372"/>
      <c r="MLB336" s="224"/>
      <c r="MLC336" s="224"/>
      <c r="MLD336" s="335"/>
      <c r="MLE336" s="335"/>
      <c r="MLF336" s="224"/>
      <c r="MLG336" s="372"/>
      <c r="MLH336" s="372"/>
      <c r="MLI336" s="333"/>
      <c r="MLJ336" s="334"/>
      <c r="MLK336" s="372"/>
      <c r="MLL336" s="224"/>
      <c r="MLM336" s="224"/>
      <c r="MLN336" s="335"/>
      <c r="MLO336" s="335"/>
      <c r="MLP336" s="224"/>
      <c r="MLQ336" s="372"/>
      <c r="MLR336" s="372"/>
      <c r="MLS336" s="333"/>
      <c r="MLT336" s="334"/>
      <c r="MLU336" s="372"/>
      <c r="MLV336" s="224"/>
      <c r="MLW336" s="224"/>
      <c r="MLX336" s="335"/>
      <c r="MLY336" s="335"/>
      <c r="MLZ336" s="224"/>
      <c r="MMA336" s="372"/>
      <c r="MMB336" s="372"/>
      <c r="MMC336" s="333"/>
      <c r="MMD336" s="334"/>
      <c r="MME336" s="372"/>
      <c r="MMF336" s="224"/>
      <c r="MMG336" s="224"/>
      <c r="MMH336" s="335"/>
      <c r="MMI336" s="335"/>
      <c r="MMJ336" s="224"/>
      <c r="MMK336" s="372"/>
      <c r="MML336" s="372"/>
      <c r="MMM336" s="333"/>
      <c r="MMN336" s="334"/>
      <c r="MMO336" s="372"/>
      <c r="MMP336" s="224"/>
      <c r="MMQ336" s="224"/>
      <c r="MMR336" s="335"/>
      <c r="MMS336" s="335"/>
      <c r="MMT336" s="224"/>
      <c r="MMU336" s="372"/>
      <c r="MMV336" s="372"/>
      <c r="MMW336" s="333"/>
      <c r="MMX336" s="334"/>
      <c r="MMY336" s="372"/>
      <c r="MMZ336" s="224"/>
      <c r="MNA336" s="224"/>
      <c r="MNB336" s="335"/>
      <c r="MNC336" s="335"/>
      <c r="MND336" s="224"/>
      <c r="MNE336" s="372"/>
      <c r="MNF336" s="372"/>
      <c r="MNG336" s="333"/>
      <c r="MNH336" s="334"/>
      <c r="MNI336" s="372"/>
      <c r="MNJ336" s="224"/>
      <c r="MNK336" s="224"/>
      <c r="MNL336" s="335"/>
      <c r="MNM336" s="335"/>
      <c r="MNN336" s="224"/>
      <c r="MNO336" s="372"/>
      <c r="MNP336" s="372"/>
      <c r="MNQ336" s="333"/>
      <c r="MNR336" s="334"/>
      <c r="MNS336" s="372"/>
      <c r="MNT336" s="224"/>
      <c r="MNU336" s="224"/>
      <c r="MNV336" s="335"/>
      <c r="MNW336" s="335"/>
      <c r="MNX336" s="224"/>
      <c r="MNY336" s="372"/>
      <c r="MNZ336" s="372"/>
      <c r="MOA336" s="333"/>
      <c r="MOB336" s="334"/>
      <c r="MOC336" s="372"/>
      <c r="MOD336" s="224"/>
      <c r="MOE336" s="224"/>
      <c r="MOF336" s="335"/>
      <c r="MOG336" s="335"/>
      <c r="MOH336" s="224"/>
      <c r="MOI336" s="372"/>
      <c r="MOJ336" s="372"/>
      <c r="MOK336" s="333"/>
      <c r="MOL336" s="334"/>
      <c r="MOM336" s="372"/>
      <c r="MON336" s="224"/>
      <c r="MOO336" s="224"/>
      <c r="MOP336" s="335"/>
      <c r="MOQ336" s="335"/>
      <c r="MOR336" s="224"/>
      <c r="MOS336" s="372"/>
      <c r="MOT336" s="372"/>
      <c r="MOU336" s="333"/>
      <c r="MOV336" s="334"/>
      <c r="MOW336" s="372"/>
      <c r="MOX336" s="224"/>
      <c r="MOY336" s="224"/>
      <c r="MOZ336" s="335"/>
      <c r="MPA336" s="335"/>
      <c r="MPB336" s="224"/>
      <c r="MPC336" s="372"/>
      <c r="MPD336" s="372"/>
      <c r="MPE336" s="333"/>
      <c r="MPF336" s="334"/>
      <c r="MPG336" s="372"/>
      <c r="MPH336" s="224"/>
      <c r="MPI336" s="224"/>
      <c r="MPJ336" s="335"/>
      <c r="MPK336" s="335"/>
      <c r="MPL336" s="224"/>
      <c r="MPM336" s="372"/>
      <c r="MPN336" s="372"/>
      <c r="MPO336" s="333"/>
      <c r="MPP336" s="334"/>
      <c r="MPQ336" s="372"/>
      <c r="MPR336" s="224"/>
      <c r="MPS336" s="224"/>
      <c r="MPT336" s="335"/>
      <c r="MPU336" s="335"/>
      <c r="MPV336" s="224"/>
      <c r="MPW336" s="372"/>
      <c r="MPX336" s="372"/>
      <c r="MPY336" s="333"/>
      <c r="MPZ336" s="334"/>
      <c r="MQA336" s="372"/>
      <c r="MQB336" s="224"/>
      <c r="MQC336" s="224"/>
      <c r="MQD336" s="335"/>
      <c r="MQE336" s="335"/>
      <c r="MQF336" s="224"/>
      <c r="MQG336" s="372"/>
      <c r="MQH336" s="372"/>
      <c r="MQI336" s="333"/>
      <c r="MQJ336" s="334"/>
      <c r="MQK336" s="372"/>
      <c r="MQL336" s="224"/>
      <c r="MQM336" s="224"/>
      <c r="MQN336" s="335"/>
      <c r="MQO336" s="335"/>
      <c r="MQP336" s="224"/>
      <c r="MQQ336" s="372"/>
      <c r="MQR336" s="372"/>
      <c r="MQS336" s="333"/>
      <c r="MQT336" s="334"/>
      <c r="MQU336" s="372"/>
      <c r="MQV336" s="224"/>
      <c r="MQW336" s="224"/>
      <c r="MQX336" s="335"/>
      <c r="MQY336" s="335"/>
      <c r="MQZ336" s="224"/>
      <c r="MRA336" s="372"/>
      <c r="MRB336" s="372"/>
      <c r="MRC336" s="333"/>
      <c r="MRD336" s="334"/>
      <c r="MRE336" s="372"/>
      <c r="MRF336" s="224"/>
      <c r="MRG336" s="224"/>
      <c r="MRH336" s="335"/>
      <c r="MRI336" s="335"/>
      <c r="MRJ336" s="224"/>
      <c r="MRK336" s="372"/>
      <c r="MRL336" s="372"/>
      <c r="MRM336" s="333"/>
      <c r="MRN336" s="334"/>
      <c r="MRO336" s="372"/>
      <c r="MRP336" s="224"/>
      <c r="MRQ336" s="224"/>
      <c r="MRR336" s="335"/>
      <c r="MRS336" s="335"/>
      <c r="MRT336" s="224"/>
      <c r="MRU336" s="372"/>
      <c r="MRV336" s="372"/>
      <c r="MRW336" s="333"/>
      <c r="MRX336" s="334"/>
      <c r="MRY336" s="372"/>
      <c r="MRZ336" s="224"/>
      <c r="MSA336" s="224"/>
      <c r="MSB336" s="335"/>
      <c r="MSC336" s="335"/>
      <c r="MSD336" s="224"/>
      <c r="MSE336" s="372"/>
      <c r="MSF336" s="372"/>
      <c r="MSG336" s="333"/>
      <c r="MSH336" s="334"/>
      <c r="MSI336" s="372"/>
      <c r="MSJ336" s="224"/>
      <c r="MSK336" s="224"/>
      <c r="MSL336" s="335"/>
      <c r="MSM336" s="335"/>
      <c r="MSN336" s="224"/>
      <c r="MSO336" s="372"/>
      <c r="MSP336" s="372"/>
      <c r="MSQ336" s="333"/>
      <c r="MSR336" s="334"/>
      <c r="MSS336" s="372"/>
      <c r="MST336" s="224"/>
      <c r="MSU336" s="224"/>
      <c r="MSV336" s="335"/>
      <c r="MSW336" s="335"/>
      <c r="MSX336" s="224"/>
      <c r="MSY336" s="372"/>
      <c r="MSZ336" s="372"/>
      <c r="MTA336" s="333"/>
      <c r="MTB336" s="334"/>
      <c r="MTC336" s="372"/>
      <c r="MTD336" s="224"/>
      <c r="MTE336" s="224"/>
      <c r="MTF336" s="335"/>
      <c r="MTG336" s="335"/>
      <c r="MTH336" s="224"/>
      <c r="MTI336" s="372"/>
      <c r="MTJ336" s="372"/>
      <c r="MTK336" s="333"/>
      <c r="MTL336" s="334"/>
      <c r="MTM336" s="372"/>
      <c r="MTN336" s="224"/>
      <c r="MTO336" s="224"/>
      <c r="MTP336" s="335"/>
      <c r="MTQ336" s="335"/>
      <c r="MTR336" s="224"/>
      <c r="MTS336" s="372"/>
      <c r="MTT336" s="372"/>
      <c r="MTU336" s="333"/>
      <c r="MTV336" s="334"/>
      <c r="MTW336" s="372"/>
      <c r="MTX336" s="224"/>
      <c r="MTY336" s="224"/>
      <c r="MTZ336" s="335"/>
      <c r="MUA336" s="335"/>
      <c r="MUB336" s="224"/>
      <c r="MUC336" s="372"/>
      <c r="MUD336" s="372"/>
      <c r="MUE336" s="333"/>
      <c r="MUF336" s="334"/>
      <c r="MUG336" s="372"/>
      <c r="MUH336" s="224"/>
      <c r="MUI336" s="224"/>
      <c r="MUJ336" s="335"/>
      <c r="MUK336" s="335"/>
      <c r="MUL336" s="224"/>
      <c r="MUM336" s="372"/>
      <c r="MUN336" s="372"/>
      <c r="MUO336" s="333"/>
      <c r="MUP336" s="334"/>
      <c r="MUQ336" s="372"/>
      <c r="MUR336" s="224"/>
      <c r="MUS336" s="224"/>
      <c r="MUT336" s="335"/>
      <c r="MUU336" s="335"/>
      <c r="MUV336" s="224"/>
      <c r="MUW336" s="372"/>
      <c r="MUX336" s="372"/>
      <c r="MUY336" s="333"/>
      <c r="MUZ336" s="334"/>
      <c r="MVA336" s="372"/>
      <c r="MVB336" s="224"/>
      <c r="MVC336" s="224"/>
      <c r="MVD336" s="335"/>
      <c r="MVE336" s="335"/>
      <c r="MVF336" s="224"/>
      <c r="MVG336" s="372"/>
      <c r="MVH336" s="372"/>
      <c r="MVI336" s="333"/>
      <c r="MVJ336" s="334"/>
      <c r="MVK336" s="372"/>
      <c r="MVL336" s="224"/>
      <c r="MVM336" s="224"/>
      <c r="MVN336" s="335"/>
      <c r="MVO336" s="335"/>
      <c r="MVP336" s="224"/>
      <c r="MVQ336" s="372"/>
      <c r="MVR336" s="372"/>
      <c r="MVS336" s="333"/>
      <c r="MVT336" s="334"/>
      <c r="MVU336" s="372"/>
      <c r="MVV336" s="224"/>
      <c r="MVW336" s="224"/>
      <c r="MVX336" s="335"/>
      <c r="MVY336" s="335"/>
      <c r="MVZ336" s="224"/>
      <c r="MWA336" s="372"/>
      <c r="MWB336" s="372"/>
      <c r="MWC336" s="333"/>
      <c r="MWD336" s="334"/>
      <c r="MWE336" s="372"/>
      <c r="MWF336" s="224"/>
      <c r="MWG336" s="224"/>
      <c r="MWH336" s="335"/>
      <c r="MWI336" s="335"/>
      <c r="MWJ336" s="224"/>
      <c r="MWK336" s="372"/>
      <c r="MWL336" s="372"/>
      <c r="MWM336" s="333"/>
      <c r="MWN336" s="334"/>
      <c r="MWO336" s="372"/>
      <c r="MWP336" s="224"/>
      <c r="MWQ336" s="224"/>
      <c r="MWR336" s="335"/>
      <c r="MWS336" s="335"/>
      <c r="MWT336" s="224"/>
      <c r="MWU336" s="372"/>
      <c r="MWV336" s="372"/>
      <c r="MWW336" s="333"/>
      <c r="MWX336" s="334"/>
      <c r="MWY336" s="372"/>
      <c r="MWZ336" s="224"/>
      <c r="MXA336" s="224"/>
      <c r="MXB336" s="335"/>
      <c r="MXC336" s="335"/>
      <c r="MXD336" s="224"/>
      <c r="MXE336" s="372"/>
      <c r="MXF336" s="372"/>
      <c r="MXG336" s="333"/>
      <c r="MXH336" s="334"/>
      <c r="MXI336" s="372"/>
      <c r="MXJ336" s="224"/>
      <c r="MXK336" s="224"/>
      <c r="MXL336" s="335"/>
      <c r="MXM336" s="335"/>
      <c r="MXN336" s="224"/>
      <c r="MXO336" s="372"/>
      <c r="MXP336" s="372"/>
      <c r="MXQ336" s="333"/>
      <c r="MXR336" s="334"/>
      <c r="MXS336" s="372"/>
      <c r="MXT336" s="224"/>
      <c r="MXU336" s="224"/>
      <c r="MXV336" s="335"/>
      <c r="MXW336" s="335"/>
      <c r="MXX336" s="224"/>
      <c r="MXY336" s="372"/>
      <c r="MXZ336" s="372"/>
      <c r="MYA336" s="333"/>
      <c r="MYB336" s="334"/>
      <c r="MYC336" s="372"/>
      <c r="MYD336" s="224"/>
      <c r="MYE336" s="224"/>
      <c r="MYF336" s="335"/>
      <c r="MYG336" s="335"/>
      <c r="MYH336" s="224"/>
      <c r="MYI336" s="372"/>
      <c r="MYJ336" s="372"/>
      <c r="MYK336" s="333"/>
      <c r="MYL336" s="334"/>
      <c r="MYM336" s="372"/>
      <c r="MYN336" s="224"/>
      <c r="MYO336" s="224"/>
      <c r="MYP336" s="335"/>
      <c r="MYQ336" s="335"/>
      <c r="MYR336" s="224"/>
      <c r="MYS336" s="372"/>
      <c r="MYT336" s="372"/>
      <c r="MYU336" s="333"/>
      <c r="MYV336" s="334"/>
      <c r="MYW336" s="372"/>
      <c r="MYX336" s="224"/>
      <c r="MYY336" s="224"/>
      <c r="MYZ336" s="335"/>
      <c r="MZA336" s="335"/>
      <c r="MZB336" s="224"/>
      <c r="MZC336" s="372"/>
      <c r="MZD336" s="372"/>
      <c r="MZE336" s="333"/>
      <c r="MZF336" s="334"/>
      <c r="MZG336" s="372"/>
      <c r="MZH336" s="224"/>
      <c r="MZI336" s="224"/>
      <c r="MZJ336" s="335"/>
      <c r="MZK336" s="335"/>
      <c r="MZL336" s="224"/>
      <c r="MZM336" s="372"/>
      <c r="MZN336" s="372"/>
      <c r="MZO336" s="333"/>
      <c r="MZP336" s="334"/>
      <c r="MZQ336" s="372"/>
      <c r="MZR336" s="224"/>
      <c r="MZS336" s="224"/>
      <c r="MZT336" s="335"/>
      <c r="MZU336" s="335"/>
      <c r="MZV336" s="224"/>
      <c r="MZW336" s="372"/>
      <c r="MZX336" s="372"/>
      <c r="MZY336" s="333"/>
      <c r="MZZ336" s="334"/>
      <c r="NAA336" s="372"/>
      <c r="NAB336" s="224"/>
      <c r="NAC336" s="224"/>
      <c r="NAD336" s="335"/>
      <c r="NAE336" s="335"/>
      <c r="NAF336" s="224"/>
      <c r="NAG336" s="372"/>
      <c r="NAH336" s="372"/>
      <c r="NAI336" s="333"/>
      <c r="NAJ336" s="334"/>
      <c r="NAK336" s="372"/>
      <c r="NAL336" s="224"/>
      <c r="NAM336" s="224"/>
      <c r="NAN336" s="335"/>
      <c r="NAO336" s="335"/>
      <c r="NAP336" s="224"/>
      <c r="NAQ336" s="372"/>
      <c r="NAR336" s="372"/>
      <c r="NAS336" s="333"/>
      <c r="NAT336" s="334"/>
      <c r="NAU336" s="372"/>
      <c r="NAV336" s="224"/>
      <c r="NAW336" s="224"/>
      <c r="NAX336" s="335"/>
      <c r="NAY336" s="335"/>
      <c r="NAZ336" s="224"/>
      <c r="NBA336" s="372"/>
      <c r="NBB336" s="372"/>
      <c r="NBC336" s="333"/>
      <c r="NBD336" s="334"/>
      <c r="NBE336" s="372"/>
      <c r="NBF336" s="224"/>
      <c r="NBG336" s="224"/>
      <c r="NBH336" s="335"/>
      <c r="NBI336" s="335"/>
      <c r="NBJ336" s="224"/>
      <c r="NBK336" s="372"/>
      <c r="NBL336" s="372"/>
      <c r="NBM336" s="333"/>
      <c r="NBN336" s="334"/>
      <c r="NBO336" s="372"/>
      <c r="NBP336" s="224"/>
      <c r="NBQ336" s="224"/>
      <c r="NBR336" s="335"/>
      <c r="NBS336" s="335"/>
      <c r="NBT336" s="224"/>
      <c r="NBU336" s="372"/>
      <c r="NBV336" s="372"/>
      <c r="NBW336" s="333"/>
      <c r="NBX336" s="334"/>
      <c r="NBY336" s="372"/>
      <c r="NBZ336" s="224"/>
      <c r="NCA336" s="224"/>
      <c r="NCB336" s="335"/>
      <c r="NCC336" s="335"/>
      <c r="NCD336" s="224"/>
      <c r="NCE336" s="372"/>
      <c r="NCF336" s="372"/>
      <c r="NCG336" s="333"/>
      <c r="NCH336" s="334"/>
      <c r="NCI336" s="372"/>
      <c r="NCJ336" s="224"/>
      <c r="NCK336" s="224"/>
      <c r="NCL336" s="335"/>
      <c r="NCM336" s="335"/>
      <c r="NCN336" s="224"/>
      <c r="NCO336" s="372"/>
      <c r="NCP336" s="372"/>
      <c r="NCQ336" s="333"/>
      <c r="NCR336" s="334"/>
      <c r="NCS336" s="372"/>
      <c r="NCT336" s="224"/>
      <c r="NCU336" s="224"/>
      <c r="NCV336" s="335"/>
      <c r="NCW336" s="335"/>
      <c r="NCX336" s="224"/>
      <c r="NCY336" s="372"/>
      <c r="NCZ336" s="372"/>
      <c r="NDA336" s="333"/>
      <c r="NDB336" s="334"/>
      <c r="NDC336" s="372"/>
      <c r="NDD336" s="224"/>
      <c r="NDE336" s="224"/>
      <c r="NDF336" s="335"/>
      <c r="NDG336" s="335"/>
      <c r="NDH336" s="224"/>
      <c r="NDI336" s="372"/>
      <c r="NDJ336" s="372"/>
      <c r="NDK336" s="333"/>
      <c r="NDL336" s="334"/>
      <c r="NDM336" s="372"/>
      <c r="NDN336" s="224"/>
      <c r="NDO336" s="224"/>
      <c r="NDP336" s="335"/>
      <c r="NDQ336" s="335"/>
      <c r="NDR336" s="224"/>
      <c r="NDS336" s="372"/>
      <c r="NDT336" s="372"/>
      <c r="NDU336" s="333"/>
      <c r="NDV336" s="334"/>
      <c r="NDW336" s="372"/>
      <c r="NDX336" s="224"/>
      <c r="NDY336" s="224"/>
      <c r="NDZ336" s="335"/>
      <c r="NEA336" s="335"/>
      <c r="NEB336" s="224"/>
      <c r="NEC336" s="372"/>
      <c r="NED336" s="372"/>
      <c r="NEE336" s="333"/>
      <c r="NEF336" s="334"/>
      <c r="NEG336" s="372"/>
      <c r="NEH336" s="224"/>
      <c r="NEI336" s="224"/>
      <c r="NEJ336" s="335"/>
      <c r="NEK336" s="335"/>
      <c r="NEL336" s="224"/>
      <c r="NEM336" s="372"/>
      <c r="NEN336" s="372"/>
      <c r="NEO336" s="333"/>
      <c r="NEP336" s="334"/>
      <c r="NEQ336" s="372"/>
      <c r="NER336" s="224"/>
      <c r="NES336" s="224"/>
      <c r="NET336" s="335"/>
      <c r="NEU336" s="335"/>
      <c r="NEV336" s="224"/>
      <c r="NEW336" s="372"/>
      <c r="NEX336" s="372"/>
      <c r="NEY336" s="333"/>
      <c r="NEZ336" s="334"/>
      <c r="NFA336" s="372"/>
      <c r="NFB336" s="224"/>
      <c r="NFC336" s="224"/>
      <c r="NFD336" s="335"/>
      <c r="NFE336" s="335"/>
      <c r="NFF336" s="224"/>
      <c r="NFG336" s="372"/>
      <c r="NFH336" s="372"/>
      <c r="NFI336" s="333"/>
      <c r="NFJ336" s="334"/>
      <c r="NFK336" s="372"/>
      <c r="NFL336" s="224"/>
      <c r="NFM336" s="224"/>
      <c r="NFN336" s="335"/>
      <c r="NFO336" s="335"/>
      <c r="NFP336" s="224"/>
      <c r="NFQ336" s="372"/>
      <c r="NFR336" s="372"/>
      <c r="NFS336" s="333"/>
      <c r="NFT336" s="334"/>
      <c r="NFU336" s="372"/>
      <c r="NFV336" s="224"/>
      <c r="NFW336" s="224"/>
      <c r="NFX336" s="335"/>
      <c r="NFY336" s="335"/>
      <c r="NFZ336" s="224"/>
      <c r="NGA336" s="372"/>
      <c r="NGB336" s="372"/>
      <c r="NGC336" s="333"/>
      <c r="NGD336" s="334"/>
      <c r="NGE336" s="372"/>
      <c r="NGF336" s="224"/>
      <c r="NGG336" s="224"/>
      <c r="NGH336" s="335"/>
      <c r="NGI336" s="335"/>
      <c r="NGJ336" s="224"/>
      <c r="NGK336" s="372"/>
      <c r="NGL336" s="372"/>
      <c r="NGM336" s="333"/>
      <c r="NGN336" s="334"/>
      <c r="NGO336" s="372"/>
      <c r="NGP336" s="224"/>
      <c r="NGQ336" s="224"/>
      <c r="NGR336" s="335"/>
      <c r="NGS336" s="335"/>
      <c r="NGT336" s="224"/>
      <c r="NGU336" s="372"/>
      <c r="NGV336" s="372"/>
      <c r="NGW336" s="333"/>
      <c r="NGX336" s="334"/>
      <c r="NGY336" s="372"/>
      <c r="NGZ336" s="224"/>
      <c r="NHA336" s="224"/>
      <c r="NHB336" s="335"/>
      <c r="NHC336" s="335"/>
      <c r="NHD336" s="224"/>
      <c r="NHE336" s="372"/>
      <c r="NHF336" s="372"/>
      <c r="NHG336" s="333"/>
      <c r="NHH336" s="334"/>
      <c r="NHI336" s="372"/>
      <c r="NHJ336" s="224"/>
      <c r="NHK336" s="224"/>
      <c r="NHL336" s="335"/>
      <c r="NHM336" s="335"/>
      <c r="NHN336" s="224"/>
      <c r="NHO336" s="372"/>
      <c r="NHP336" s="372"/>
      <c r="NHQ336" s="333"/>
      <c r="NHR336" s="334"/>
      <c r="NHS336" s="372"/>
      <c r="NHT336" s="224"/>
      <c r="NHU336" s="224"/>
      <c r="NHV336" s="335"/>
      <c r="NHW336" s="335"/>
      <c r="NHX336" s="224"/>
      <c r="NHY336" s="372"/>
      <c r="NHZ336" s="372"/>
      <c r="NIA336" s="333"/>
      <c r="NIB336" s="334"/>
      <c r="NIC336" s="372"/>
      <c r="NID336" s="224"/>
      <c r="NIE336" s="224"/>
      <c r="NIF336" s="335"/>
      <c r="NIG336" s="335"/>
      <c r="NIH336" s="224"/>
      <c r="NII336" s="372"/>
      <c r="NIJ336" s="372"/>
      <c r="NIK336" s="333"/>
      <c r="NIL336" s="334"/>
      <c r="NIM336" s="372"/>
      <c r="NIN336" s="224"/>
      <c r="NIO336" s="224"/>
      <c r="NIP336" s="335"/>
      <c r="NIQ336" s="335"/>
      <c r="NIR336" s="224"/>
      <c r="NIS336" s="372"/>
      <c r="NIT336" s="372"/>
      <c r="NIU336" s="333"/>
      <c r="NIV336" s="334"/>
      <c r="NIW336" s="372"/>
      <c r="NIX336" s="224"/>
      <c r="NIY336" s="224"/>
      <c r="NIZ336" s="335"/>
      <c r="NJA336" s="335"/>
      <c r="NJB336" s="224"/>
      <c r="NJC336" s="372"/>
      <c r="NJD336" s="372"/>
      <c r="NJE336" s="333"/>
      <c r="NJF336" s="334"/>
      <c r="NJG336" s="372"/>
      <c r="NJH336" s="224"/>
      <c r="NJI336" s="224"/>
      <c r="NJJ336" s="335"/>
      <c r="NJK336" s="335"/>
      <c r="NJL336" s="224"/>
      <c r="NJM336" s="372"/>
      <c r="NJN336" s="372"/>
      <c r="NJO336" s="333"/>
      <c r="NJP336" s="334"/>
      <c r="NJQ336" s="372"/>
      <c r="NJR336" s="224"/>
      <c r="NJS336" s="224"/>
      <c r="NJT336" s="335"/>
      <c r="NJU336" s="335"/>
      <c r="NJV336" s="224"/>
      <c r="NJW336" s="372"/>
      <c r="NJX336" s="372"/>
      <c r="NJY336" s="333"/>
      <c r="NJZ336" s="334"/>
      <c r="NKA336" s="372"/>
      <c r="NKB336" s="224"/>
      <c r="NKC336" s="224"/>
      <c r="NKD336" s="335"/>
      <c r="NKE336" s="335"/>
      <c r="NKF336" s="224"/>
      <c r="NKG336" s="372"/>
      <c r="NKH336" s="372"/>
      <c r="NKI336" s="333"/>
      <c r="NKJ336" s="334"/>
      <c r="NKK336" s="372"/>
      <c r="NKL336" s="224"/>
      <c r="NKM336" s="224"/>
      <c r="NKN336" s="335"/>
      <c r="NKO336" s="335"/>
      <c r="NKP336" s="224"/>
      <c r="NKQ336" s="372"/>
      <c r="NKR336" s="372"/>
      <c r="NKS336" s="333"/>
      <c r="NKT336" s="334"/>
      <c r="NKU336" s="372"/>
      <c r="NKV336" s="224"/>
      <c r="NKW336" s="224"/>
      <c r="NKX336" s="335"/>
      <c r="NKY336" s="335"/>
      <c r="NKZ336" s="224"/>
      <c r="NLA336" s="372"/>
      <c r="NLB336" s="372"/>
      <c r="NLC336" s="333"/>
      <c r="NLD336" s="334"/>
      <c r="NLE336" s="372"/>
      <c r="NLF336" s="224"/>
      <c r="NLG336" s="224"/>
      <c r="NLH336" s="335"/>
      <c r="NLI336" s="335"/>
      <c r="NLJ336" s="224"/>
      <c r="NLK336" s="372"/>
      <c r="NLL336" s="372"/>
      <c r="NLM336" s="333"/>
      <c r="NLN336" s="334"/>
      <c r="NLO336" s="372"/>
      <c r="NLP336" s="224"/>
      <c r="NLQ336" s="224"/>
      <c r="NLR336" s="335"/>
      <c r="NLS336" s="335"/>
      <c r="NLT336" s="224"/>
      <c r="NLU336" s="372"/>
      <c r="NLV336" s="372"/>
      <c r="NLW336" s="333"/>
      <c r="NLX336" s="334"/>
      <c r="NLY336" s="372"/>
      <c r="NLZ336" s="224"/>
      <c r="NMA336" s="224"/>
      <c r="NMB336" s="335"/>
      <c r="NMC336" s="335"/>
      <c r="NMD336" s="224"/>
      <c r="NME336" s="372"/>
      <c r="NMF336" s="372"/>
      <c r="NMG336" s="333"/>
      <c r="NMH336" s="334"/>
      <c r="NMI336" s="372"/>
      <c r="NMJ336" s="224"/>
      <c r="NMK336" s="224"/>
      <c r="NML336" s="335"/>
      <c r="NMM336" s="335"/>
      <c r="NMN336" s="224"/>
      <c r="NMO336" s="372"/>
      <c r="NMP336" s="372"/>
      <c r="NMQ336" s="333"/>
      <c r="NMR336" s="334"/>
      <c r="NMS336" s="372"/>
      <c r="NMT336" s="224"/>
      <c r="NMU336" s="224"/>
      <c r="NMV336" s="335"/>
      <c r="NMW336" s="335"/>
      <c r="NMX336" s="224"/>
      <c r="NMY336" s="372"/>
      <c r="NMZ336" s="372"/>
      <c r="NNA336" s="333"/>
      <c r="NNB336" s="334"/>
      <c r="NNC336" s="372"/>
      <c r="NND336" s="224"/>
      <c r="NNE336" s="224"/>
      <c r="NNF336" s="335"/>
      <c r="NNG336" s="335"/>
      <c r="NNH336" s="224"/>
      <c r="NNI336" s="372"/>
      <c r="NNJ336" s="372"/>
      <c r="NNK336" s="333"/>
      <c r="NNL336" s="334"/>
      <c r="NNM336" s="372"/>
      <c r="NNN336" s="224"/>
      <c r="NNO336" s="224"/>
      <c r="NNP336" s="335"/>
      <c r="NNQ336" s="335"/>
      <c r="NNR336" s="224"/>
      <c r="NNS336" s="372"/>
      <c r="NNT336" s="372"/>
      <c r="NNU336" s="333"/>
      <c r="NNV336" s="334"/>
      <c r="NNW336" s="372"/>
      <c r="NNX336" s="224"/>
      <c r="NNY336" s="224"/>
      <c r="NNZ336" s="335"/>
      <c r="NOA336" s="335"/>
      <c r="NOB336" s="224"/>
      <c r="NOC336" s="372"/>
      <c r="NOD336" s="372"/>
      <c r="NOE336" s="333"/>
      <c r="NOF336" s="334"/>
      <c r="NOG336" s="372"/>
      <c r="NOH336" s="224"/>
      <c r="NOI336" s="224"/>
      <c r="NOJ336" s="335"/>
      <c r="NOK336" s="335"/>
      <c r="NOL336" s="224"/>
      <c r="NOM336" s="372"/>
      <c r="NON336" s="372"/>
      <c r="NOO336" s="333"/>
      <c r="NOP336" s="334"/>
      <c r="NOQ336" s="372"/>
      <c r="NOR336" s="224"/>
      <c r="NOS336" s="224"/>
      <c r="NOT336" s="335"/>
      <c r="NOU336" s="335"/>
      <c r="NOV336" s="224"/>
      <c r="NOW336" s="372"/>
      <c r="NOX336" s="372"/>
      <c r="NOY336" s="333"/>
      <c r="NOZ336" s="334"/>
      <c r="NPA336" s="372"/>
      <c r="NPB336" s="224"/>
      <c r="NPC336" s="224"/>
      <c r="NPD336" s="335"/>
      <c r="NPE336" s="335"/>
      <c r="NPF336" s="224"/>
      <c r="NPG336" s="372"/>
      <c r="NPH336" s="372"/>
      <c r="NPI336" s="333"/>
      <c r="NPJ336" s="334"/>
      <c r="NPK336" s="372"/>
      <c r="NPL336" s="224"/>
      <c r="NPM336" s="224"/>
      <c r="NPN336" s="335"/>
      <c r="NPO336" s="335"/>
      <c r="NPP336" s="224"/>
      <c r="NPQ336" s="372"/>
      <c r="NPR336" s="372"/>
      <c r="NPS336" s="333"/>
      <c r="NPT336" s="334"/>
      <c r="NPU336" s="372"/>
      <c r="NPV336" s="224"/>
      <c r="NPW336" s="224"/>
      <c r="NPX336" s="335"/>
      <c r="NPY336" s="335"/>
      <c r="NPZ336" s="224"/>
      <c r="NQA336" s="372"/>
      <c r="NQB336" s="372"/>
      <c r="NQC336" s="333"/>
      <c r="NQD336" s="334"/>
      <c r="NQE336" s="372"/>
      <c r="NQF336" s="224"/>
      <c r="NQG336" s="224"/>
      <c r="NQH336" s="335"/>
      <c r="NQI336" s="335"/>
      <c r="NQJ336" s="224"/>
      <c r="NQK336" s="372"/>
      <c r="NQL336" s="372"/>
      <c r="NQM336" s="333"/>
      <c r="NQN336" s="334"/>
      <c r="NQO336" s="372"/>
      <c r="NQP336" s="224"/>
      <c r="NQQ336" s="224"/>
      <c r="NQR336" s="335"/>
      <c r="NQS336" s="335"/>
      <c r="NQT336" s="224"/>
      <c r="NQU336" s="372"/>
      <c r="NQV336" s="372"/>
      <c r="NQW336" s="333"/>
      <c r="NQX336" s="334"/>
      <c r="NQY336" s="372"/>
      <c r="NQZ336" s="224"/>
      <c r="NRA336" s="224"/>
      <c r="NRB336" s="335"/>
      <c r="NRC336" s="335"/>
      <c r="NRD336" s="224"/>
      <c r="NRE336" s="372"/>
      <c r="NRF336" s="372"/>
      <c r="NRG336" s="333"/>
      <c r="NRH336" s="334"/>
      <c r="NRI336" s="372"/>
      <c r="NRJ336" s="224"/>
      <c r="NRK336" s="224"/>
      <c r="NRL336" s="335"/>
      <c r="NRM336" s="335"/>
      <c r="NRN336" s="224"/>
      <c r="NRO336" s="372"/>
      <c r="NRP336" s="372"/>
      <c r="NRQ336" s="333"/>
      <c r="NRR336" s="334"/>
      <c r="NRS336" s="372"/>
      <c r="NRT336" s="224"/>
      <c r="NRU336" s="224"/>
      <c r="NRV336" s="335"/>
      <c r="NRW336" s="335"/>
      <c r="NRX336" s="224"/>
      <c r="NRY336" s="372"/>
      <c r="NRZ336" s="372"/>
      <c r="NSA336" s="333"/>
      <c r="NSB336" s="334"/>
      <c r="NSC336" s="372"/>
      <c r="NSD336" s="224"/>
      <c r="NSE336" s="224"/>
      <c r="NSF336" s="335"/>
      <c r="NSG336" s="335"/>
      <c r="NSH336" s="224"/>
      <c r="NSI336" s="372"/>
      <c r="NSJ336" s="372"/>
      <c r="NSK336" s="333"/>
      <c r="NSL336" s="334"/>
      <c r="NSM336" s="372"/>
      <c r="NSN336" s="224"/>
      <c r="NSO336" s="224"/>
      <c r="NSP336" s="335"/>
      <c r="NSQ336" s="335"/>
      <c r="NSR336" s="224"/>
      <c r="NSS336" s="372"/>
      <c r="NST336" s="372"/>
      <c r="NSU336" s="333"/>
      <c r="NSV336" s="334"/>
      <c r="NSW336" s="372"/>
      <c r="NSX336" s="224"/>
      <c r="NSY336" s="224"/>
      <c r="NSZ336" s="335"/>
      <c r="NTA336" s="335"/>
      <c r="NTB336" s="224"/>
      <c r="NTC336" s="372"/>
      <c r="NTD336" s="372"/>
      <c r="NTE336" s="333"/>
      <c r="NTF336" s="334"/>
      <c r="NTG336" s="372"/>
      <c r="NTH336" s="224"/>
      <c r="NTI336" s="224"/>
      <c r="NTJ336" s="335"/>
      <c r="NTK336" s="335"/>
      <c r="NTL336" s="224"/>
      <c r="NTM336" s="372"/>
      <c r="NTN336" s="372"/>
      <c r="NTO336" s="333"/>
      <c r="NTP336" s="334"/>
      <c r="NTQ336" s="372"/>
      <c r="NTR336" s="224"/>
      <c r="NTS336" s="224"/>
      <c r="NTT336" s="335"/>
      <c r="NTU336" s="335"/>
      <c r="NTV336" s="224"/>
      <c r="NTW336" s="372"/>
      <c r="NTX336" s="372"/>
      <c r="NTY336" s="333"/>
      <c r="NTZ336" s="334"/>
      <c r="NUA336" s="372"/>
      <c r="NUB336" s="224"/>
      <c r="NUC336" s="224"/>
      <c r="NUD336" s="335"/>
      <c r="NUE336" s="335"/>
      <c r="NUF336" s="224"/>
      <c r="NUG336" s="372"/>
      <c r="NUH336" s="372"/>
      <c r="NUI336" s="333"/>
      <c r="NUJ336" s="334"/>
      <c r="NUK336" s="372"/>
      <c r="NUL336" s="224"/>
      <c r="NUM336" s="224"/>
      <c r="NUN336" s="335"/>
      <c r="NUO336" s="335"/>
      <c r="NUP336" s="224"/>
      <c r="NUQ336" s="372"/>
      <c r="NUR336" s="372"/>
      <c r="NUS336" s="333"/>
      <c r="NUT336" s="334"/>
      <c r="NUU336" s="372"/>
      <c r="NUV336" s="224"/>
      <c r="NUW336" s="224"/>
      <c r="NUX336" s="335"/>
      <c r="NUY336" s="335"/>
      <c r="NUZ336" s="224"/>
      <c r="NVA336" s="372"/>
      <c r="NVB336" s="372"/>
      <c r="NVC336" s="333"/>
      <c r="NVD336" s="334"/>
      <c r="NVE336" s="372"/>
      <c r="NVF336" s="224"/>
      <c r="NVG336" s="224"/>
      <c r="NVH336" s="335"/>
      <c r="NVI336" s="335"/>
      <c r="NVJ336" s="224"/>
      <c r="NVK336" s="372"/>
      <c r="NVL336" s="372"/>
      <c r="NVM336" s="333"/>
      <c r="NVN336" s="334"/>
      <c r="NVO336" s="372"/>
      <c r="NVP336" s="224"/>
      <c r="NVQ336" s="224"/>
      <c r="NVR336" s="335"/>
      <c r="NVS336" s="335"/>
      <c r="NVT336" s="224"/>
      <c r="NVU336" s="372"/>
      <c r="NVV336" s="372"/>
      <c r="NVW336" s="333"/>
      <c r="NVX336" s="334"/>
      <c r="NVY336" s="372"/>
      <c r="NVZ336" s="224"/>
      <c r="NWA336" s="224"/>
      <c r="NWB336" s="335"/>
      <c r="NWC336" s="335"/>
      <c r="NWD336" s="224"/>
      <c r="NWE336" s="372"/>
      <c r="NWF336" s="372"/>
      <c r="NWG336" s="333"/>
      <c r="NWH336" s="334"/>
      <c r="NWI336" s="372"/>
      <c r="NWJ336" s="224"/>
      <c r="NWK336" s="224"/>
      <c r="NWL336" s="335"/>
      <c r="NWM336" s="335"/>
      <c r="NWN336" s="224"/>
      <c r="NWO336" s="372"/>
      <c r="NWP336" s="372"/>
      <c r="NWQ336" s="333"/>
      <c r="NWR336" s="334"/>
      <c r="NWS336" s="372"/>
      <c r="NWT336" s="224"/>
      <c r="NWU336" s="224"/>
      <c r="NWV336" s="335"/>
      <c r="NWW336" s="335"/>
      <c r="NWX336" s="224"/>
      <c r="NWY336" s="372"/>
      <c r="NWZ336" s="372"/>
      <c r="NXA336" s="333"/>
      <c r="NXB336" s="334"/>
      <c r="NXC336" s="372"/>
      <c r="NXD336" s="224"/>
      <c r="NXE336" s="224"/>
      <c r="NXF336" s="335"/>
      <c r="NXG336" s="335"/>
      <c r="NXH336" s="224"/>
      <c r="NXI336" s="372"/>
      <c r="NXJ336" s="372"/>
      <c r="NXK336" s="333"/>
      <c r="NXL336" s="334"/>
      <c r="NXM336" s="372"/>
      <c r="NXN336" s="224"/>
      <c r="NXO336" s="224"/>
      <c r="NXP336" s="335"/>
      <c r="NXQ336" s="335"/>
      <c r="NXR336" s="224"/>
      <c r="NXS336" s="372"/>
      <c r="NXT336" s="372"/>
      <c r="NXU336" s="333"/>
      <c r="NXV336" s="334"/>
      <c r="NXW336" s="372"/>
      <c r="NXX336" s="224"/>
      <c r="NXY336" s="224"/>
      <c r="NXZ336" s="335"/>
      <c r="NYA336" s="335"/>
      <c r="NYB336" s="224"/>
      <c r="NYC336" s="372"/>
      <c r="NYD336" s="372"/>
      <c r="NYE336" s="333"/>
      <c r="NYF336" s="334"/>
      <c r="NYG336" s="372"/>
      <c r="NYH336" s="224"/>
      <c r="NYI336" s="224"/>
      <c r="NYJ336" s="335"/>
      <c r="NYK336" s="335"/>
      <c r="NYL336" s="224"/>
      <c r="NYM336" s="372"/>
      <c r="NYN336" s="372"/>
      <c r="NYO336" s="333"/>
      <c r="NYP336" s="334"/>
      <c r="NYQ336" s="372"/>
      <c r="NYR336" s="224"/>
      <c r="NYS336" s="224"/>
      <c r="NYT336" s="335"/>
      <c r="NYU336" s="335"/>
      <c r="NYV336" s="224"/>
      <c r="NYW336" s="372"/>
      <c r="NYX336" s="372"/>
      <c r="NYY336" s="333"/>
      <c r="NYZ336" s="334"/>
      <c r="NZA336" s="372"/>
      <c r="NZB336" s="224"/>
      <c r="NZC336" s="224"/>
      <c r="NZD336" s="335"/>
      <c r="NZE336" s="335"/>
      <c r="NZF336" s="224"/>
      <c r="NZG336" s="372"/>
      <c r="NZH336" s="372"/>
      <c r="NZI336" s="333"/>
      <c r="NZJ336" s="334"/>
      <c r="NZK336" s="372"/>
      <c r="NZL336" s="224"/>
      <c r="NZM336" s="224"/>
      <c r="NZN336" s="335"/>
      <c r="NZO336" s="335"/>
      <c r="NZP336" s="224"/>
      <c r="NZQ336" s="372"/>
      <c r="NZR336" s="372"/>
      <c r="NZS336" s="333"/>
      <c r="NZT336" s="334"/>
      <c r="NZU336" s="372"/>
      <c r="NZV336" s="224"/>
      <c r="NZW336" s="224"/>
      <c r="NZX336" s="335"/>
      <c r="NZY336" s="335"/>
      <c r="NZZ336" s="224"/>
      <c r="OAA336" s="372"/>
      <c r="OAB336" s="372"/>
      <c r="OAC336" s="333"/>
      <c r="OAD336" s="334"/>
      <c r="OAE336" s="372"/>
      <c r="OAF336" s="224"/>
      <c r="OAG336" s="224"/>
      <c r="OAH336" s="335"/>
      <c r="OAI336" s="335"/>
      <c r="OAJ336" s="224"/>
      <c r="OAK336" s="372"/>
      <c r="OAL336" s="372"/>
      <c r="OAM336" s="333"/>
      <c r="OAN336" s="334"/>
      <c r="OAO336" s="372"/>
      <c r="OAP336" s="224"/>
      <c r="OAQ336" s="224"/>
      <c r="OAR336" s="335"/>
      <c r="OAS336" s="335"/>
      <c r="OAT336" s="224"/>
      <c r="OAU336" s="372"/>
      <c r="OAV336" s="372"/>
      <c r="OAW336" s="333"/>
      <c r="OAX336" s="334"/>
      <c r="OAY336" s="372"/>
      <c r="OAZ336" s="224"/>
      <c r="OBA336" s="224"/>
      <c r="OBB336" s="335"/>
      <c r="OBC336" s="335"/>
      <c r="OBD336" s="224"/>
      <c r="OBE336" s="372"/>
      <c r="OBF336" s="372"/>
      <c r="OBG336" s="333"/>
      <c r="OBH336" s="334"/>
      <c r="OBI336" s="372"/>
      <c r="OBJ336" s="224"/>
      <c r="OBK336" s="224"/>
      <c r="OBL336" s="335"/>
      <c r="OBM336" s="335"/>
      <c r="OBN336" s="224"/>
      <c r="OBO336" s="372"/>
      <c r="OBP336" s="372"/>
      <c r="OBQ336" s="333"/>
      <c r="OBR336" s="334"/>
      <c r="OBS336" s="372"/>
      <c r="OBT336" s="224"/>
      <c r="OBU336" s="224"/>
      <c r="OBV336" s="335"/>
      <c r="OBW336" s="335"/>
      <c r="OBX336" s="224"/>
      <c r="OBY336" s="372"/>
      <c r="OBZ336" s="372"/>
      <c r="OCA336" s="333"/>
      <c r="OCB336" s="334"/>
      <c r="OCC336" s="372"/>
      <c r="OCD336" s="224"/>
      <c r="OCE336" s="224"/>
      <c r="OCF336" s="335"/>
      <c r="OCG336" s="335"/>
      <c r="OCH336" s="224"/>
      <c r="OCI336" s="372"/>
      <c r="OCJ336" s="372"/>
      <c r="OCK336" s="333"/>
      <c r="OCL336" s="334"/>
      <c r="OCM336" s="372"/>
      <c r="OCN336" s="224"/>
      <c r="OCO336" s="224"/>
      <c r="OCP336" s="335"/>
      <c r="OCQ336" s="335"/>
      <c r="OCR336" s="224"/>
      <c r="OCS336" s="372"/>
      <c r="OCT336" s="372"/>
      <c r="OCU336" s="333"/>
      <c r="OCV336" s="334"/>
      <c r="OCW336" s="372"/>
      <c r="OCX336" s="224"/>
      <c r="OCY336" s="224"/>
      <c r="OCZ336" s="335"/>
      <c r="ODA336" s="335"/>
      <c r="ODB336" s="224"/>
      <c r="ODC336" s="372"/>
      <c r="ODD336" s="372"/>
      <c r="ODE336" s="333"/>
      <c r="ODF336" s="334"/>
      <c r="ODG336" s="372"/>
      <c r="ODH336" s="224"/>
      <c r="ODI336" s="224"/>
      <c r="ODJ336" s="335"/>
      <c r="ODK336" s="335"/>
      <c r="ODL336" s="224"/>
      <c r="ODM336" s="372"/>
      <c r="ODN336" s="372"/>
      <c r="ODO336" s="333"/>
      <c r="ODP336" s="334"/>
      <c r="ODQ336" s="372"/>
      <c r="ODR336" s="224"/>
      <c r="ODS336" s="224"/>
      <c r="ODT336" s="335"/>
      <c r="ODU336" s="335"/>
      <c r="ODV336" s="224"/>
      <c r="ODW336" s="372"/>
      <c r="ODX336" s="372"/>
      <c r="ODY336" s="333"/>
      <c r="ODZ336" s="334"/>
      <c r="OEA336" s="372"/>
      <c r="OEB336" s="224"/>
      <c r="OEC336" s="224"/>
      <c r="OED336" s="335"/>
      <c r="OEE336" s="335"/>
      <c r="OEF336" s="224"/>
      <c r="OEG336" s="372"/>
      <c r="OEH336" s="372"/>
      <c r="OEI336" s="333"/>
      <c r="OEJ336" s="334"/>
      <c r="OEK336" s="372"/>
      <c r="OEL336" s="224"/>
      <c r="OEM336" s="224"/>
      <c r="OEN336" s="335"/>
      <c r="OEO336" s="335"/>
      <c r="OEP336" s="224"/>
      <c r="OEQ336" s="372"/>
      <c r="OER336" s="372"/>
      <c r="OES336" s="333"/>
      <c r="OET336" s="334"/>
      <c r="OEU336" s="372"/>
      <c r="OEV336" s="224"/>
      <c r="OEW336" s="224"/>
      <c r="OEX336" s="335"/>
      <c r="OEY336" s="335"/>
      <c r="OEZ336" s="224"/>
      <c r="OFA336" s="372"/>
      <c r="OFB336" s="372"/>
      <c r="OFC336" s="333"/>
      <c r="OFD336" s="334"/>
      <c r="OFE336" s="372"/>
      <c r="OFF336" s="224"/>
      <c r="OFG336" s="224"/>
      <c r="OFH336" s="335"/>
      <c r="OFI336" s="335"/>
      <c r="OFJ336" s="224"/>
      <c r="OFK336" s="372"/>
      <c r="OFL336" s="372"/>
      <c r="OFM336" s="333"/>
      <c r="OFN336" s="334"/>
      <c r="OFO336" s="372"/>
      <c r="OFP336" s="224"/>
      <c r="OFQ336" s="224"/>
      <c r="OFR336" s="335"/>
      <c r="OFS336" s="335"/>
      <c r="OFT336" s="224"/>
      <c r="OFU336" s="372"/>
      <c r="OFV336" s="372"/>
      <c r="OFW336" s="333"/>
      <c r="OFX336" s="334"/>
      <c r="OFY336" s="372"/>
      <c r="OFZ336" s="224"/>
      <c r="OGA336" s="224"/>
      <c r="OGB336" s="335"/>
      <c r="OGC336" s="335"/>
      <c r="OGD336" s="224"/>
      <c r="OGE336" s="372"/>
      <c r="OGF336" s="372"/>
      <c r="OGG336" s="333"/>
      <c r="OGH336" s="334"/>
      <c r="OGI336" s="372"/>
      <c r="OGJ336" s="224"/>
      <c r="OGK336" s="224"/>
      <c r="OGL336" s="335"/>
      <c r="OGM336" s="335"/>
      <c r="OGN336" s="224"/>
      <c r="OGO336" s="372"/>
      <c r="OGP336" s="372"/>
      <c r="OGQ336" s="333"/>
      <c r="OGR336" s="334"/>
      <c r="OGS336" s="372"/>
      <c r="OGT336" s="224"/>
      <c r="OGU336" s="224"/>
      <c r="OGV336" s="335"/>
      <c r="OGW336" s="335"/>
      <c r="OGX336" s="224"/>
      <c r="OGY336" s="372"/>
      <c r="OGZ336" s="372"/>
      <c r="OHA336" s="333"/>
      <c r="OHB336" s="334"/>
      <c r="OHC336" s="372"/>
      <c r="OHD336" s="224"/>
      <c r="OHE336" s="224"/>
      <c r="OHF336" s="335"/>
      <c r="OHG336" s="335"/>
      <c r="OHH336" s="224"/>
      <c r="OHI336" s="372"/>
      <c r="OHJ336" s="372"/>
      <c r="OHK336" s="333"/>
      <c r="OHL336" s="334"/>
      <c r="OHM336" s="372"/>
      <c r="OHN336" s="224"/>
      <c r="OHO336" s="224"/>
      <c r="OHP336" s="335"/>
      <c r="OHQ336" s="335"/>
      <c r="OHR336" s="224"/>
      <c r="OHS336" s="372"/>
      <c r="OHT336" s="372"/>
      <c r="OHU336" s="333"/>
      <c r="OHV336" s="334"/>
      <c r="OHW336" s="372"/>
      <c r="OHX336" s="224"/>
      <c r="OHY336" s="224"/>
      <c r="OHZ336" s="335"/>
      <c r="OIA336" s="335"/>
      <c r="OIB336" s="224"/>
      <c r="OIC336" s="372"/>
      <c r="OID336" s="372"/>
      <c r="OIE336" s="333"/>
      <c r="OIF336" s="334"/>
      <c r="OIG336" s="372"/>
      <c r="OIH336" s="224"/>
      <c r="OII336" s="224"/>
      <c r="OIJ336" s="335"/>
      <c r="OIK336" s="335"/>
      <c r="OIL336" s="224"/>
      <c r="OIM336" s="372"/>
      <c r="OIN336" s="372"/>
      <c r="OIO336" s="333"/>
      <c r="OIP336" s="334"/>
      <c r="OIQ336" s="372"/>
      <c r="OIR336" s="224"/>
      <c r="OIS336" s="224"/>
      <c r="OIT336" s="335"/>
      <c r="OIU336" s="335"/>
      <c r="OIV336" s="224"/>
      <c r="OIW336" s="372"/>
      <c r="OIX336" s="372"/>
      <c r="OIY336" s="333"/>
      <c r="OIZ336" s="334"/>
      <c r="OJA336" s="372"/>
      <c r="OJB336" s="224"/>
      <c r="OJC336" s="224"/>
      <c r="OJD336" s="335"/>
      <c r="OJE336" s="335"/>
      <c r="OJF336" s="224"/>
      <c r="OJG336" s="372"/>
      <c r="OJH336" s="372"/>
      <c r="OJI336" s="333"/>
      <c r="OJJ336" s="334"/>
      <c r="OJK336" s="372"/>
      <c r="OJL336" s="224"/>
      <c r="OJM336" s="224"/>
      <c r="OJN336" s="335"/>
      <c r="OJO336" s="335"/>
      <c r="OJP336" s="224"/>
      <c r="OJQ336" s="372"/>
      <c r="OJR336" s="372"/>
      <c r="OJS336" s="333"/>
      <c r="OJT336" s="334"/>
      <c r="OJU336" s="372"/>
      <c r="OJV336" s="224"/>
      <c r="OJW336" s="224"/>
      <c r="OJX336" s="335"/>
      <c r="OJY336" s="335"/>
      <c r="OJZ336" s="224"/>
      <c r="OKA336" s="372"/>
      <c r="OKB336" s="372"/>
      <c r="OKC336" s="333"/>
      <c r="OKD336" s="334"/>
      <c r="OKE336" s="372"/>
      <c r="OKF336" s="224"/>
      <c r="OKG336" s="224"/>
      <c r="OKH336" s="335"/>
      <c r="OKI336" s="335"/>
      <c r="OKJ336" s="224"/>
      <c r="OKK336" s="372"/>
      <c r="OKL336" s="372"/>
      <c r="OKM336" s="333"/>
      <c r="OKN336" s="334"/>
      <c r="OKO336" s="372"/>
      <c r="OKP336" s="224"/>
      <c r="OKQ336" s="224"/>
      <c r="OKR336" s="335"/>
      <c r="OKS336" s="335"/>
      <c r="OKT336" s="224"/>
      <c r="OKU336" s="372"/>
      <c r="OKV336" s="372"/>
      <c r="OKW336" s="333"/>
      <c r="OKX336" s="334"/>
      <c r="OKY336" s="372"/>
      <c r="OKZ336" s="224"/>
      <c r="OLA336" s="224"/>
      <c r="OLB336" s="335"/>
      <c r="OLC336" s="335"/>
      <c r="OLD336" s="224"/>
      <c r="OLE336" s="372"/>
      <c r="OLF336" s="372"/>
      <c r="OLG336" s="333"/>
      <c r="OLH336" s="334"/>
      <c r="OLI336" s="372"/>
      <c r="OLJ336" s="224"/>
      <c r="OLK336" s="224"/>
      <c r="OLL336" s="335"/>
      <c r="OLM336" s="335"/>
      <c r="OLN336" s="224"/>
      <c r="OLO336" s="372"/>
      <c r="OLP336" s="372"/>
      <c r="OLQ336" s="333"/>
      <c r="OLR336" s="334"/>
      <c r="OLS336" s="372"/>
      <c r="OLT336" s="224"/>
      <c r="OLU336" s="224"/>
      <c r="OLV336" s="335"/>
      <c r="OLW336" s="335"/>
      <c r="OLX336" s="224"/>
      <c r="OLY336" s="372"/>
      <c r="OLZ336" s="372"/>
      <c r="OMA336" s="333"/>
      <c r="OMB336" s="334"/>
      <c r="OMC336" s="372"/>
      <c r="OMD336" s="224"/>
      <c r="OME336" s="224"/>
      <c r="OMF336" s="335"/>
      <c r="OMG336" s="335"/>
      <c r="OMH336" s="224"/>
      <c r="OMI336" s="372"/>
      <c r="OMJ336" s="372"/>
      <c r="OMK336" s="333"/>
      <c r="OML336" s="334"/>
      <c r="OMM336" s="372"/>
      <c r="OMN336" s="224"/>
      <c r="OMO336" s="224"/>
      <c r="OMP336" s="335"/>
      <c r="OMQ336" s="335"/>
      <c r="OMR336" s="224"/>
      <c r="OMS336" s="372"/>
      <c r="OMT336" s="372"/>
      <c r="OMU336" s="333"/>
      <c r="OMV336" s="334"/>
      <c r="OMW336" s="372"/>
      <c r="OMX336" s="224"/>
      <c r="OMY336" s="224"/>
      <c r="OMZ336" s="335"/>
      <c r="ONA336" s="335"/>
      <c r="ONB336" s="224"/>
      <c r="ONC336" s="372"/>
      <c r="OND336" s="372"/>
      <c r="ONE336" s="333"/>
      <c r="ONF336" s="334"/>
      <c r="ONG336" s="372"/>
      <c r="ONH336" s="224"/>
      <c r="ONI336" s="224"/>
      <c r="ONJ336" s="335"/>
      <c r="ONK336" s="335"/>
      <c r="ONL336" s="224"/>
      <c r="ONM336" s="372"/>
      <c r="ONN336" s="372"/>
      <c r="ONO336" s="333"/>
      <c r="ONP336" s="334"/>
      <c r="ONQ336" s="372"/>
      <c r="ONR336" s="224"/>
      <c r="ONS336" s="224"/>
      <c r="ONT336" s="335"/>
      <c r="ONU336" s="335"/>
      <c r="ONV336" s="224"/>
      <c r="ONW336" s="372"/>
      <c r="ONX336" s="372"/>
      <c r="ONY336" s="333"/>
      <c r="ONZ336" s="334"/>
      <c r="OOA336" s="372"/>
      <c r="OOB336" s="224"/>
      <c r="OOC336" s="224"/>
      <c r="OOD336" s="335"/>
      <c r="OOE336" s="335"/>
      <c r="OOF336" s="224"/>
      <c r="OOG336" s="372"/>
      <c r="OOH336" s="372"/>
      <c r="OOI336" s="333"/>
      <c r="OOJ336" s="334"/>
      <c r="OOK336" s="372"/>
      <c r="OOL336" s="224"/>
      <c r="OOM336" s="224"/>
      <c r="OON336" s="335"/>
      <c r="OOO336" s="335"/>
      <c r="OOP336" s="224"/>
      <c r="OOQ336" s="372"/>
      <c r="OOR336" s="372"/>
      <c r="OOS336" s="333"/>
      <c r="OOT336" s="334"/>
      <c r="OOU336" s="372"/>
      <c r="OOV336" s="224"/>
      <c r="OOW336" s="224"/>
      <c r="OOX336" s="335"/>
      <c r="OOY336" s="335"/>
      <c r="OOZ336" s="224"/>
      <c r="OPA336" s="372"/>
      <c r="OPB336" s="372"/>
      <c r="OPC336" s="333"/>
      <c r="OPD336" s="334"/>
      <c r="OPE336" s="372"/>
      <c r="OPF336" s="224"/>
      <c r="OPG336" s="224"/>
      <c r="OPH336" s="335"/>
      <c r="OPI336" s="335"/>
      <c r="OPJ336" s="224"/>
      <c r="OPK336" s="372"/>
      <c r="OPL336" s="372"/>
      <c r="OPM336" s="333"/>
      <c r="OPN336" s="334"/>
      <c r="OPO336" s="372"/>
      <c r="OPP336" s="224"/>
      <c r="OPQ336" s="224"/>
      <c r="OPR336" s="335"/>
      <c r="OPS336" s="335"/>
      <c r="OPT336" s="224"/>
      <c r="OPU336" s="372"/>
      <c r="OPV336" s="372"/>
      <c r="OPW336" s="333"/>
      <c r="OPX336" s="334"/>
      <c r="OPY336" s="372"/>
      <c r="OPZ336" s="224"/>
      <c r="OQA336" s="224"/>
      <c r="OQB336" s="335"/>
      <c r="OQC336" s="335"/>
      <c r="OQD336" s="224"/>
      <c r="OQE336" s="372"/>
      <c r="OQF336" s="372"/>
      <c r="OQG336" s="333"/>
      <c r="OQH336" s="334"/>
      <c r="OQI336" s="372"/>
      <c r="OQJ336" s="224"/>
      <c r="OQK336" s="224"/>
      <c r="OQL336" s="335"/>
      <c r="OQM336" s="335"/>
      <c r="OQN336" s="224"/>
      <c r="OQO336" s="372"/>
      <c r="OQP336" s="372"/>
      <c r="OQQ336" s="333"/>
      <c r="OQR336" s="334"/>
      <c r="OQS336" s="372"/>
      <c r="OQT336" s="224"/>
      <c r="OQU336" s="224"/>
      <c r="OQV336" s="335"/>
      <c r="OQW336" s="335"/>
      <c r="OQX336" s="224"/>
      <c r="OQY336" s="372"/>
      <c r="OQZ336" s="372"/>
      <c r="ORA336" s="333"/>
      <c r="ORB336" s="334"/>
      <c r="ORC336" s="372"/>
      <c r="ORD336" s="224"/>
      <c r="ORE336" s="224"/>
      <c r="ORF336" s="335"/>
      <c r="ORG336" s="335"/>
      <c r="ORH336" s="224"/>
      <c r="ORI336" s="372"/>
      <c r="ORJ336" s="372"/>
      <c r="ORK336" s="333"/>
      <c r="ORL336" s="334"/>
      <c r="ORM336" s="372"/>
      <c r="ORN336" s="224"/>
      <c r="ORO336" s="224"/>
      <c r="ORP336" s="335"/>
      <c r="ORQ336" s="335"/>
      <c r="ORR336" s="224"/>
      <c r="ORS336" s="372"/>
      <c r="ORT336" s="372"/>
      <c r="ORU336" s="333"/>
      <c r="ORV336" s="334"/>
      <c r="ORW336" s="372"/>
      <c r="ORX336" s="224"/>
      <c r="ORY336" s="224"/>
      <c r="ORZ336" s="335"/>
      <c r="OSA336" s="335"/>
      <c r="OSB336" s="224"/>
      <c r="OSC336" s="372"/>
      <c r="OSD336" s="372"/>
      <c r="OSE336" s="333"/>
      <c r="OSF336" s="334"/>
      <c r="OSG336" s="372"/>
      <c r="OSH336" s="224"/>
      <c r="OSI336" s="224"/>
      <c r="OSJ336" s="335"/>
      <c r="OSK336" s="335"/>
      <c r="OSL336" s="224"/>
      <c r="OSM336" s="372"/>
      <c r="OSN336" s="372"/>
      <c r="OSO336" s="333"/>
      <c r="OSP336" s="334"/>
      <c r="OSQ336" s="372"/>
      <c r="OSR336" s="224"/>
      <c r="OSS336" s="224"/>
      <c r="OST336" s="335"/>
      <c r="OSU336" s="335"/>
      <c r="OSV336" s="224"/>
      <c r="OSW336" s="372"/>
      <c r="OSX336" s="372"/>
      <c r="OSY336" s="333"/>
      <c r="OSZ336" s="334"/>
      <c r="OTA336" s="372"/>
      <c r="OTB336" s="224"/>
      <c r="OTC336" s="224"/>
      <c r="OTD336" s="335"/>
      <c r="OTE336" s="335"/>
      <c r="OTF336" s="224"/>
      <c r="OTG336" s="372"/>
      <c r="OTH336" s="372"/>
      <c r="OTI336" s="333"/>
      <c r="OTJ336" s="334"/>
      <c r="OTK336" s="372"/>
      <c r="OTL336" s="224"/>
      <c r="OTM336" s="224"/>
      <c r="OTN336" s="335"/>
      <c r="OTO336" s="335"/>
      <c r="OTP336" s="224"/>
      <c r="OTQ336" s="372"/>
      <c r="OTR336" s="372"/>
      <c r="OTS336" s="333"/>
      <c r="OTT336" s="334"/>
      <c r="OTU336" s="372"/>
      <c r="OTV336" s="224"/>
      <c r="OTW336" s="224"/>
      <c r="OTX336" s="335"/>
      <c r="OTY336" s="335"/>
      <c r="OTZ336" s="224"/>
      <c r="OUA336" s="372"/>
      <c r="OUB336" s="372"/>
      <c r="OUC336" s="333"/>
      <c r="OUD336" s="334"/>
      <c r="OUE336" s="372"/>
      <c r="OUF336" s="224"/>
      <c r="OUG336" s="224"/>
      <c r="OUH336" s="335"/>
      <c r="OUI336" s="335"/>
      <c r="OUJ336" s="224"/>
      <c r="OUK336" s="372"/>
      <c r="OUL336" s="372"/>
      <c r="OUM336" s="333"/>
      <c r="OUN336" s="334"/>
      <c r="OUO336" s="372"/>
      <c r="OUP336" s="224"/>
      <c r="OUQ336" s="224"/>
      <c r="OUR336" s="335"/>
      <c r="OUS336" s="335"/>
      <c r="OUT336" s="224"/>
      <c r="OUU336" s="372"/>
      <c r="OUV336" s="372"/>
      <c r="OUW336" s="333"/>
      <c r="OUX336" s="334"/>
      <c r="OUY336" s="372"/>
      <c r="OUZ336" s="224"/>
      <c r="OVA336" s="224"/>
      <c r="OVB336" s="335"/>
      <c r="OVC336" s="335"/>
      <c r="OVD336" s="224"/>
      <c r="OVE336" s="372"/>
      <c r="OVF336" s="372"/>
      <c r="OVG336" s="333"/>
      <c r="OVH336" s="334"/>
      <c r="OVI336" s="372"/>
      <c r="OVJ336" s="224"/>
      <c r="OVK336" s="224"/>
      <c r="OVL336" s="335"/>
      <c r="OVM336" s="335"/>
      <c r="OVN336" s="224"/>
      <c r="OVO336" s="372"/>
      <c r="OVP336" s="372"/>
      <c r="OVQ336" s="333"/>
      <c r="OVR336" s="334"/>
      <c r="OVS336" s="372"/>
      <c r="OVT336" s="224"/>
      <c r="OVU336" s="224"/>
      <c r="OVV336" s="335"/>
      <c r="OVW336" s="335"/>
      <c r="OVX336" s="224"/>
      <c r="OVY336" s="372"/>
      <c r="OVZ336" s="372"/>
      <c r="OWA336" s="333"/>
      <c r="OWB336" s="334"/>
      <c r="OWC336" s="372"/>
      <c r="OWD336" s="224"/>
      <c r="OWE336" s="224"/>
      <c r="OWF336" s="335"/>
      <c r="OWG336" s="335"/>
      <c r="OWH336" s="224"/>
      <c r="OWI336" s="372"/>
      <c r="OWJ336" s="372"/>
      <c r="OWK336" s="333"/>
      <c r="OWL336" s="334"/>
      <c r="OWM336" s="372"/>
      <c r="OWN336" s="224"/>
      <c r="OWO336" s="224"/>
      <c r="OWP336" s="335"/>
      <c r="OWQ336" s="335"/>
      <c r="OWR336" s="224"/>
      <c r="OWS336" s="372"/>
      <c r="OWT336" s="372"/>
      <c r="OWU336" s="333"/>
      <c r="OWV336" s="334"/>
      <c r="OWW336" s="372"/>
      <c r="OWX336" s="224"/>
      <c r="OWY336" s="224"/>
      <c r="OWZ336" s="335"/>
      <c r="OXA336" s="335"/>
      <c r="OXB336" s="224"/>
      <c r="OXC336" s="372"/>
      <c r="OXD336" s="372"/>
      <c r="OXE336" s="333"/>
      <c r="OXF336" s="334"/>
      <c r="OXG336" s="372"/>
      <c r="OXH336" s="224"/>
      <c r="OXI336" s="224"/>
      <c r="OXJ336" s="335"/>
      <c r="OXK336" s="335"/>
      <c r="OXL336" s="224"/>
      <c r="OXM336" s="372"/>
      <c r="OXN336" s="372"/>
      <c r="OXO336" s="333"/>
      <c r="OXP336" s="334"/>
      <c r="OXQ336" s="372"/>
      <c r="OXR336" s="224"/>
      <c r="OXS336" s="224"/>
      <c r="OXT336" s="335"/>
      <c r="OXU336" s="335"/>
      <c r="OXV336" s="224"/>
      <c r="OXW336" s="372"/>
      <c r="OXX336" s="372"/>
      <c r="OXY336" s="333"/>
      <c r="OXZ336" s="334"/>
      <c r="OYA336" s="372"/>
      <c r="OYB336" s="224"/>
      <c r="OYC336" s="224"/>
      <c r="OYD336" s="335"/>
      <c r="OYE336" s="335"/>
      <c r="OYF336" s="224"/>
      <c r="OYG336" s="372"/>
      <c r="OYH336" s="372"/>
      <c r="OYI336" s="333"/>
      <c r="OYJ336" s="334"/>
      <c r="OYK336" s="372"/>
      <c r="OYL336" s="224"/>
      <c r="OYM336" s="224"/>
      <c r="OYN336" s="335"/>
      <c r="OYO336" s="335"/>
      <c r="OYP336" s="224"/>
      <c r="OYQ336" s="372"/>
      <c r="OYR336" s="372"/>
      <c r="OYS336" s="333"/>
      <c r="OYT336" s="334"/>
      <c r="OYU336" s="372"/>
      <c r="OYV336" s="224"/>
      <c r="OYW336" s="224"/>
      <c r="OYX336" s="335"/>
      <c r="OYY336" s="335"/>
      <c r="OYZ336" s="224"/>
      <c r="OZA336" s="372"/>
      <c r="OZB336" s="372"/>
      <c r="OZC336" s="333"/>
      <c r="OZD336" s="334"/>
      <c r="OZE336" s="372"/>
      <c r="OZF336" s="224"/>
      <c r="OZG336" s="224"/>
      <c r="OZH336" s="335"/>
      <c r="OZI336" s="335"/>
      <c r="OZJ336" s="224"/>
      <c r="OZK336" s="372"/>
      <c r="OZL336" s="372"/>
      <c r="OZM336" s="333"/>
      <c r="OZN336" s="334"/>
      <c r="OZO336" s="372"/>
      <c r="OZP336" s="224"/>
      <c r="OZQ336" s="224"/>
      <c r="OZR336" s="335"/>
      <c r="OZS336" s="335"/>
      <c r="OZT336" s="224"/>
      <c r="OZU336" s="372"/>
      <c r="OZV336" s="372"/>
      <c r="OZW336" s="333"/>
      <c r="OZX336" s="334"/>
      <c r="OZY336" s="372"/>
      <c r="OZZ336" s="224"/>
      <c r="PAA336" s="224"/>
      <c r="PAB336" s="335"/>
      <c r="PAC336" s="335"/>
      <c r="PAD336" s="224"/>
      <c r="PAE336" s="372"/>
      <c r="PAF336" s="372"/>
      <c r="PAG336" s="333"/>
      <c r="PAH336" s="334"/>
      <c r="PAI336" s="372"/>
      <c r="PAJ336" s="224"/>
      <c r="PAK336" s="224"/>
      <c r="PAL336" s="335"/>
      <c r="PAM336" s="335"/>
      <c r="PAN336" s="224"/>
      <c r="PAO336" s="372"/>
      <c r="PAP336" s="372"/>
      <c r="PAQ336" s="333"/>
      <c r="PAR336" s="334"/>
      <c r="PAS336" s="372"/>
      <c r="PAT336" s="224"/>
      <c r="PAU336" s="224"/>
      <c r="PAV336" s="335"/>
      <c r="PAW336" s="335"/>
      <c r="PAX336" s="224"/>
      <c r="PAY336" s="372"/>
      <c r="PAZ336" s="372"/>
      <c r="PBA336" s="333"/>
      <c r="PBB336" s="334"/>
      <c r="PBC336" s="372"/>
      <c r="PBD336" s="224"/>
      <c r="PBE336" s="224"/>
      <c r="PBF336" s="335"/>
      <c r="PBG336" s="335"/>
      <c r="PBH336" s="224"/>
      <c r="PBI336" s="372"/>
      <c r="PBJ336" s="372"/>
      <c r="PBK336" s="333"/>
      <c r="PBL336" s="334"/>
      <c r="PBM336" s="372"/>
      <c r="PBN336" s="224"/>
      <c r="PBO336" s="224"/>
      <c r="PBP336" s="335"/>
      <c r="PBQ336" s="335"/>
      <c r="PBR336" s="224"/>
      <c r="PBS336" s="372"/>
      <c r="PBT336" s="372"/>
      <c r="PBU336" s="333"/>
      <c r="PBV336" s="334"/>
      <c r="PBW336" s="372"/>
      <c r="PBX336" s="224"/>
      <c r="PBY336" s="224"/>
      <c r="PBZ336" s="335"/>
      <c r="PCA336" s="335"/>
      <c r="PCB336" s="224"/>
      <c r="PCC336" s="372"/>
      <c r="PCD336" s="372"/>
      <c r="PCE336" s="333"/>
      <c r="PCF336" s="334"/>
      <c r="PCG336" s="372"/>
      <c r="PCH336" s="224"/>
      <c r="PCI336" s="224"/>
      <c r="PCJ336" s="335"/>
      <c r="PCK336" s="335"/>
      <c r="PCL336" s="224"/>
      <c r="PCM336" s="372"/>
      <c r="PCN336" s="372"/>
      <c r="PCO336" s="333"/>
      <c r="PCP336" s="334"/>
      <c r="PCQ336" s="372"/>
      <c r="PCR336" s="224"/>
      <c r="PCS336" s="224"/>
      <c r="PCT336" s="335"/>
      <c r="PCU336" s="335"/>
      <c r="PCV336" s="224"/>
      <c r="PCW336" s="372"/>
      <c r="PCX336" s="372"/>
      <c r="PCY336" s="333"/>
      <c r="PCZ336" s="334"/>
      <c r="PDA336" s="372"/>
      <c r="PDB336" s="224"/>
      <c r="PDC336" s="224"/>
      <c r="PDD336" s="335"/>
      <c r="PDE336" s="335"/>
      <c r="PDF336" s="224"/>
      <c r="PDG336" s="372"/>
      <c r="PDH336" s="372"/>
      <c r="PDI336" s="333"/>
      <c r="PDJ336" s="334"/>
      <c r="PDK336" s="372"/>
      <c r="PDL336" s="224"/>
      <c r="PDM336" s="224"/>
      <c r="PDN336" s="335"/>
      <c r="PDO336" s="335"/>
      <c r="PDP336" s="224"/>
      <c r="PDQ336" s="372"/>
      <c r="PDR336" s="372"/>
      <c r="PDS336" s="333"/>
      <c r="PDT336" s="334"/>
      <c r="PDU336" s="372"/>
      <c r="PDV336" s="224"/>
      <c r="PDW336" s="224"/>
      <c r="PDX336" s="335"/>
      <c r="PDY336" s="335"/>
      <c r="PDZ336" s="224"/>
      <c r="PEA336" s="372"/>
      <c r="PEB336" s="372"/>
      <c r="PEC336" s="333"/>
      <c r="PED336" s="334"/>
      <c r="PEE336" s="372"/>
      <c r="PEF336" s="224"/>
      <c r="PEG336" s="224"/>
      <c r="PEH336" s="335"/>
      <c r="PEI336" s="335"/>
      <c r="PEJ336" s="224"/>
      <c r="PEK336" s="372"/>
      <c r="PEL336" s="372"/>
      <c r="PEM336" s="333"/>
      <c r="PEN336" s="334"/>
      <c r="PEO336" s="372"/>
      <c r="PEP336" s="224"/>
      <c r="PEQ336" s="224"/>
      <c r="PER336" s="335"/>
      <c r="PES336" s="335"/>
      <c r="PET336" s="224"/>
      <c r="PEU336" s="372"/>
      <c r="PEV336" s="372"/>
      <c r="PEW336" s="333"/>
      <c r="PEX336" s="334"/>
      <c r="PEY336" s="372"/>
      <c r="PEZ336" s="224"/>
      <c r="PFA336" s="224"/>
      <c r="PFB336" s="335"/>
      <c r="PFC336" s="335"/>
      <c r="PFD336" s="224"/>
      <c r="PFE336" s="372"/>
      <c r="PFF336" s="372"/>
      <c r="PFG336" s="333"/>
      <c r="PFH336" s="334"/>
      <c r="PFI336" s="372"/>
      <c r="PFJ336" s="224"/>
      <c r="PFK336" s="224"/>
      <c r="PFL336" s="335"/>
      <c r="PFM336" s="335"/>
      <c r="PFN336" s="224"/>
      <c r="PFO336" s="372"/>
      <c r="PFP336" s="372"/>
      <c r="PFQ336" s="333"/>
      <c r="PFR336" s="334"/>
      <c r="PFS336" s="372"/>
      <c r="PFT336" s="224"/>
      <c r="PFU336" s="224"/>
      <c r="PFV336" s="335"/>
      <c r="PFW336" s="335"/>
      <c r="PFX336" s="224"/>
      <c r="PFY336" s="372"/>
      <c r="PFZ336" s="372"/>
      <c r="PGA336" s="333"/>
      <c r="PGB336" s="334"/>
      <c r="PGC336" s="372"/>
      <c r="PGD336" s="224"/>
      <c r="PGE336" s="224"/>
      <c r="PGF336" s="335"/>
      <c r="PGG336" s="335"/>
      <c r="PGH336" s="224"/>
      <c r="PGI336" s="372"/>
      <c r="PGJ336" s="372"/>
      <c r="PGK336" s="333"/>
      <c r="PGL336" s="334"/>
      <c r="PGM336" s="372"/>
      <c r="PGN336" s="224"/>
      <c r="PGO336" s="224"/>
      <c r="PGP336" s="335"/>
      <c r="PGQ336" s="335"/>
      <c r="PGR336" s="224"/>
      <c r="PGS336" s="372"/>
      <c r="PGT336" s="372"/>
      <c r="PGU336" s="333"/>
      <c r="PGV336" s="334"/>
      <c r="PGW336" s="372"/>
      <c r="PGX336" s="224"/>
      <c r="PGY336" s="224"/>
      <c r="PGZ336" s="335"/>
      <c r="PHA336" s="335"/>
      <c r="PHB336" s="224"/>
      <c r="PHC336" s="372"/>
      <c r="PHD336" s="372"/>
      <c r="PHE336" s="333"/>
      <c r="PHF336" s="334"/>
      <c r="PHG336" s="372"/>
      <c r="PHH336" s="224"/>
      <c r="PHI336" s="224"/>
      <c r="PHJ336" s="335"/>
      <c r="PHK336" s="335"/>
      <c r="PHL336" s="224"/>
      <c r="PHM336" s="372"/>
      <c r="PHN336" s="372"/>
      <c r="PHO336" s="333"/>
      <c r="PHP336" s="334"/>
      <c r="PHQ336" s="372"/>
      <c r="PHR336" s="224"/>
      <c r="PHS336" s="224"/>
      <c r="PHT336" s="335"/>
      <c r="PHU336" s="335"/>
      <c r="PHV336" s="224"/>
      <c r="PHW336" s="372"/>
      <c r="PHX336" s="372"/>
      <c r="PHY336" s="333"/>
      <c r="PHZ336" s="334"/>
      <c r="PIA336" s="372"/>
      <c r="PIB336" s="224"/>
      <c r="PIC336" s="224"/>
      <c r="PID336" s="335"/>
      <c r="PIE336" s="335"/>
      <c r="PIF336" s="224"/>
      <c r="PIG336" s="372"/>
      <c r="PIH336" s="372"/>
      <c r="PII336" s="333"/>
      <c r="PIJ336" s="334"/>
      <c r="PIK336" s="372"/>
      <c r="PIL336" s="224"/>
      <c r="PIM336" s="224"/>
      <c r="PIN336" s="335"/>
      <c r="PIO336" s="335"/>
      <c r="PIP336" s="224"/>
      <c r="PIQ336" s="372"/>
      <c r="PIR336" s="372"/>
      <c r="PIS336" s="333"/>
      <c r="PIT336" s="334"/>
      <c r="PIU336" s="372"/>
      <c r="PIV336" s="224"/>
      <c r="PIW336" s="224"/>
      <c r="PIX336" s="335"/>
      <c r="PIY336" s="335"/>
      <c r="PIZ336" s="224"/>
      <c r="PJA336" s="372"/>
      <c r="PJB336" s="372"/>
      <c r="PJC336" s="333"/>
      <c r="PJD336" s="334"/>
      <c r="PJE336" s="372"/>
      <c r="PJF336" s="224"/>
      <c r="PJG336" s="224"/>
      <c r="PJH336" s="335"/>
      <c r="PJI336" s="335"/>
      <c r="PJJ336" s="224"/>
      <c r="PJK336" s="372"/>
      <c r="PJL336" s="372"/>
      <c r="PJM336" s="333"/>
      <c r="PJN336" s="334"/>
      <c r="PJO336" s="372"/>
      <c r="PJP336" s="224"/>
      <c r="PJQ336" s="224"/>
      <c r="PJR336" s="335"/>
      <c r="PJS336" s="335"/>
      <c r="PJT336" s="224"/>
      <c r="PJU336" s="372"/>
      <c r="PJV336" s="372"/>
      <c r="PJW336" s="333"/>
      <c r="PJX336" s="334"/>
      <c r="PJY336" s="372"/>
      <c r="PJZ336" s="224"/>
      <c r="PKA336" s="224"/>
      <c r="PKB336" s="335"/>
      <c r="PKC336" s="335"/>
      <c r="PKD336" s="224"/>
      <c r="PKE336" s="372"/>
      <c r="PKF336" s="372"/>
      <c r="PKG336" s="333"/>
      <c r="PKH336" s="334"/>
      <c r="PKI336" s="372"/>
      <c r="PKJ336" s="224"/>
      <c r="PKK336" s="224"/>
      <c r="PKL336" s="335"/>
      <c r="PKM336" s="335"/>
      <c r="PKN336" s="224"/>
      <c r="PKO336" s="372"/>
      <c r="PKP336" s="372"/>
      <c r="PKQ336" s="333"/>
      <c r="PKR336" s="334"/>
      <c r="PKS336" s="372"/>
      <c r="PKT336" s="224"/>
      <c r="PKU336" s="224"/>
      <c r="PKV336" s="335"/>
      <c r="PKW336" s="335"/>
      <c r="PKX336" s="224"/>
      <c r="PKY336" s="372"/>
      <c r="PKZ336" s="372"/>
      <c r="PLA336" s="333"/>
      <c r="PLB336" s="334"/>
      <c r="PLC336" s="372"/>
      <c r="PLD336" s="224"/>
      <c r="PLE336" s="224"/>
      <c r="PLF336" s="335"/>
      <c r="PLG336" s="335"/>
      <c r="PLH336" s="224"/>
      <c r="PLI336" s="372"/>
      <c r="PLJ336" s="372"/>
      <c r="PLK336" s="333"/>
      <c r="PLL336" s="334"/>
      <c r="PLM336" s="372"/>
      <c r="PLN336" s="224"/>
      <c r="PLO336" s="224"/>
      <c r="PLP336" s="335"/>
      <c r="PLQ336" s="335"/>
      <c r="PLR336" s="224"/>
      <c r="PLS336" s="372"/>
      <c r="PLT336" s="372"/>
      <c r="PLU336" s="333"/>
      <c r="PLV336" s="334"/>
      <c r="PLW336" s="372"/>
      <c r="PLX336" s="224"/>
      <c r="PLY336" s="224"/>
      <c r="PLZ336" s="335"/>
      <c r="PMA336" s="335"/>
      <c r="PMB336" s="224"/>
      <c r="PMC336" s="372"/>
      <c r="PMD336" s="372"/>
      <c r="PME336" s="333"/>
      <c r="PMF336" s="334"/>
      <c r="PMG336" s="372"/>
      <c r="PMH336" s="224"/>
      <c r="PMI336" s="224"/>
      <c r="PMJ336" s="335"/>
      <c r="PMK336" s="335"/>
      <c r="PML336" s="224"/>
      <c r="PMM336" s="372"/>
      <c r="PMN336" s="372"/>
      <c r="PMO336" s="333"/>
      <c r="PMP336" s="334"/>
      <c r="PMQ336" s="372"/>
      <c r="PMR336" s="224"/>
      <c r="PMS336" s="224"/>
      <c r="PMT336" s="335"/>
      <c r="PMU336" s="335"/>
      <c r="PMV336" s="224"/>
      <c r="PMW336" s="372"/>
      <c r="PMX336" s="372"/>
      <c r="PMY336" s="333"/>
      <c r="PMZ336" s="334"/>
      <c r="PNA336" s="372"/>
      <c r="PNB336" s="224"/>
      <c r="PNC336" s="224"/>
      <c r="PND336" s="335"/>
      <c r="PNE336" s="335"/>
      <c r="PNF336" s="224"/>
      <c r="PNG336" s="372"/>
      <c r="PNH336" s="372"/>
      <c r="PNI336" s="333"/>
      <c r="PNJ336" s="334"/>
      <c r="PNK336" s="372"/>
      <c r="PNL336" s="224"/>
      <c r="PNM336" s="224"/>
      <c r="PNN336" s="335"/>
      <c r="PNO336" s="335"/>
      <c r="PNP336" s="224"/>
      <c r="PNQ336" s="372"/>
      <c r="PNR336" s="372"/>
      <c r="PNS336" s="333"/>
      <c r="PNT336" s="334"/>
      <c r="PNU336" s="372"/>
      <c r="PNV336" s="224"/>
      <c r="PNW336" s="224"/>
      <c r="PNX336" s="335"/>
      <c r="PNY336" s="335"/>
      <c r="PNZ336" s="224"/>
      <c r="POA336" s="372"/>
      <c r="POB336" s="372"/>
      <c r="POC336" s="333"/>
      <c r="POD336" s="334"/>
      <c r="POE336" s="372"/>
      <c r="POF336" s="224"/>
      <c r="POG336" s="224"/>
      <c r="POH336" s="335"/>
      <c r="POI336" s="335"/>
      <c r="POJ336" s="224"/>
      <c r="POK336" s="372"/>
      <c r="POL336" s="372"/>
      <c r="POM336" s="333"/>
      <c r="PON336" s="334"/>
      <c r="POO336" s="372"/>
      <c r="POP336" s="224"/>
      <c r="POQ336" s="224"/>
      <c r="POR336" s="335"/>
      <c r="POS336" s="335"/>
      <c r="POT336" s="224"/>
      <c r="POU336" s="372"/>
      <c r="POV336" s="372"/>
      <c r="POW336" s="333"/>
      <c r="POX336" s="334"/>
      <c r="POY336" s="372"/>
      <c r="POZ336" s="224"/>
      <c r="PPA336" s="224"/>
      <c r="PPB336" s="335"/>
      <c r="PPC336" s="335"/>
      <c r="PPD336" s="224"/>
      <c r="PPE336" s="372"/>
      <c r="PPF336" s="372"/>
      <c r="PPG336" s="333"/>
      <c r="PPH336" s="334"/>
      <c r="PPI336" s="372"/>
      <c r="PPJ336" s="224"/>
      <c r="PPK336" s="224"/>
      <c r="PPL336" s="335"/>
      <c r="PPM336" s="335"/>
      <c r="PPN336" s="224"/>
      <c r="PPO336" s="372"/>
      <c r="PPP336" s="372"/>
      <c r="PPQ336" s="333"/>
      <c r="PPR336" s="334"/>
      <c r="PPS336" s="372"/>
      <c r="PPT336" s="224"/>
      <c r="PPU336" s="224"/>
      <c r="PPV336" s="335"/>
      <c r="PPW336" s="335"/>
      <c r="PPX336" s="224"/>
      <c r="PPY336" s="372"/>
      <c r="PPZ336" s="372"/>
      <c r="PQA336" s="333"/>
      <c r="PQB336" s="334"/>
      <c r="PQC336" s="372"/>
      <c r="PQD336" s="224"/>
      <c r="PQE336" s="224"/>
      <c r="PQF336" s="335"/>
      <c r="PQG336" s="335"/>
      <c r="PQH336" s="224"/>
      <c r="PQI336" s="372"/>
      <c r="PQJ336" s="372"/>
      <c r="PQK336" s="333"/>
      <c r="PQL336" s="334"/>
      <c r="PQM336" s="372"/>
      <c r="PQN336" s="224"/>
      <c r="PQO336" s="224"/>
      <c r="PQP336" s="335"/>
      <c r="PQQ336" s="335"/>
      <c r="PQR336" s="224"/>
      <c r="PQS336" s="372"/>
      <c r="PQT336" s="372"/>
      <c r="PQU336" s="333"/>
      <c r="PQV336" s="334"/>
      <c r="PQW336" s="372"/>
      <c r="PQX336" s="224"/>
      <c r="PQY336" s="224"/>
      <c r="PQZ336" s="335"/>
      <c r="PRA336" s="335"/>
      <c r="PRB336" s="224"/>
      <c r="PRC336" s="372"/>
      <c r="PRD336" s="372"/>
      <c r="PRE336" s="333"/>
      <c r="PRF336" s="334"/>
      <c r="PRG336" s="372"/>
      <c r="PRH336" s="224"/>
      <c r="PRI336" s="224"/>
      <c r="PRJ336" s="335"/>
      <c r="PRK336" s="335"/>
      <c r="PRL336" s="224"/>
      <c r="PRM336" s="372"/>
      <c r="PRN336" s="372"/>
      <c r="PRO336" s="333"/>
      <c r="PRP336" s="334"/>
      <c r="PRQ336" s="372"/>
      <c r="PRR336" s="224"/>
      <c r="PRS336" s="224"/>
      <c r="PRT336" s="335"/>
      <c r="PRU336" s="335"/>
      <c r="PRV336" s="224"/>
      <c r="PRW336" s="372"/>
      <c r="PRX336" s="372"/>
      <c r="PRY336" s="333"/>
      <c r="PRZ336" s="334"/>
      <c r="PSA336" s="372"/>
      <c r="PSB336" s="224"/>
      <c r="PSC336" s="224"/>
      <c r="PSD336" s="335"/>
      <c r="PSE336" s="335"/>
      <c r="PSF336" s="224"/>
      <c r="PSG336" s="372"/>
      <c r="PSH336" s="372"/>
      <c r="PSI336" s="333"/>
      <c r="PSJ336" s="334"/>
      <c r="PSK336" s="372"/>
      <c r="PSL336" s="224"/>
      <c r="PSM336" s="224"/>
      <c r="PSN336" s="335"/>
      <c r="PSO336" s="335"/>
      <c r="PSP336" s="224"/>
      <c r="PSQ336" s="372"/>
      <c r="PSR336" s="372"/>
      <c r="PSS336" s="333"/>
      <c r="PST336" s="334"/>
      <c r="PSU336" s="372"/>
      <c r="PSV336" s="224"/>
      <c r="PSW336" s="224"/>
      <c r="PSX336" s="335"/>
      <c r="PSY336" s="335"/>
      <c r="PSZ336" s="224"/>
      <c r="PTA336" s="372"/>
      <c r="PTB336" s="372"/>
      <c r="PTC336" s="333"/>
      <c r="PTD336" s="334"/>
      <c r="PTE336" s="372"/>
      <c r="PTF336" s="224"/>
      <c r="PTG336" s="224"/>
      <c r="PTH336" s="335"/>
      <c r="PTI336" s="335"/>
      <c r="PTJ336" s="224"/>
      <c r="PTK336" s="372"/>
      <c r="PTL336" s="372"/>
      <c r="PTM336" s="333"/>
      <c r="PTN336" s="334"/>
      <c r="PTO336" s="372"/>
      <c r="PTP336" s="224"/>
      <c r="PTQ336" s="224"/>
      <c r="PTR336" s="335"/>
      <c r="PTS336" s="335"/>
      <c r="PTT336" s="224"/>
      <c r="PTU336" s="372"/>
      <c r="PTV336" s="372"/>
      <c r="PTW336" s="333"/>
      <c r="PTX336" s="334"/>
      <c r="PTY336" s="372"/>
      <c r="PTZ336" s="224"/>
      <c r="PUA336" s="224"/>
      <c r="PUB336" s="335"/>
      <c r="PUC336" s="335"/>
      <c r="PUD336" s="224"/>
      <c r="PUE336" s="372"/>
      <c r="PUF336" s="372"/>
      <c r="PUG336" s="333"/>
      <c r="PUH336" s="334"/>
      <c r="PUI336" s="372"/>
      <c r="PUJ336" s="224"/>
      <c r="PUK336" s="224"/>
      <c r="PUL336" s="335"/>
      <c r="PUM336" s="335"/>
      <c r="PUN336" s="224"/>
      <c r="PUO336" s="372"/>
      <c r="PUP336" s="372"/>
      <c r="PUQ336" s="333"/>
      <c r="PUR336" s="334"/>
      <c r="PUS336" s="372"/>
      <c r="PUT336" s="224"/>
      <c r="PUU336" s="224"/>
      <c r="PUV336" s="335"/>
      <c r="PUW336" s="335"/>
      <c r="PUX336" s="224"/>
      <c r="PUY336" s="372"/>
      <c r="PUZ336" s="372"/>
      <c r="PVA336" s="333"/>
      <c r="PVB336" s="334"/>
      <c r="PVC336" s="372"/>
      <c r="PVD336" s="224"/>
      <c r="PVE336" s="224"/>
      <c r="PVF336" s="335"/>
      <c r="PVG336" s="335"/>
      <c r="PVH336" s="224"/>
      <c r="PVI336" s="372"/>
      <c r="PVJ336" s="372"/>
      <c r="PVK336" s="333"/>
      <c r="PVL336" s="334"/>
      <c r="PVM336" s="372"/>
      <c r="PVN336" s="224"/>
      <c r="PVO336" s="224"/>
      <c r="PVP336" s="335"/>
      <c r="PVQ336" s="335"/>
      <c r="PVR336" s="224"/>
      <c r="PVS336" s="372"/>
      <c r="PVT336" s="372"/>
      <c r="PVU336" s="333"/>
      <c r="PVV336" s="334"/>
      <c r="PVW336" s="372"/>
      <c r="PVX336" s="224"/>
      <c r="PVY336" s="224"/>
      <c r="PVZ336" s="335"/>
      <c r="PWA336" s="335"/>
      <c r="PWB336" s="224"/>
      <c r="PWC336" s="372"/>
      <c r="PWD336" s="372"/>
      <c r="PWE336" s="333"/>
      <c r="PWF336" s="334"/>
      <c r="PWG336" s="372"/>
      <c r="PWH336" s="224"/>
      <c r="PWI336" s="224"/>
      <c r="PWJ336" s="335"/>
      <c r="PWK336" s="335"/>
      <c r="PWL336" s="224"/>
      <c r="PWM336" s="372"/>
      <c r="PWN336" s="372"/>
      <c r="PWO336" s="333"/>
      <c r="PWP336" s="334"/>
      <c r="PWQ336" s="372"/>
      <c r="PWR336" s="224"/>
      <c r="PWS336" s="224"/>
      <c r="PWT336" s="335"/>
      <c r="PWU336" s="335"/>
      <c r="PWV336" s="224"/>
      <c r="PWW336" s="372"/>
      <c r="PWX336" s="372"/>
      <c r="PWY336" s="333"/>
      <c r="PWZ336" s="334"/>
      <c r="PXA336" s="372"/>
      <c r="PXB336" s="224"/>
      <c r="PXC336" s="224"/>
      <c r="PXD336" s="335"/>
      <c r="PXE336" s="335"/>
      <c r="PXF336" s="224"/>
      <c r="PXG336" s="372"/>
      <c r="PXH336" s="372"/>
      <c r="PXI336" s="333"/>
      <c r="PXJ336" s="334"/>
      <c r="PXK336" s="372"/>
      <c r="PXL336" s="224"/>
      <c r="PXM336" s="224"/>
      <c r="PXN336" s="335"/>
      <c r="PXO336" s="335"/>
      <c r="PXP336" s="224"/>
      <c r="PXQ336" s="372"/>
      <c r="PXR336" s="372"/>
      <c r="PXS336" s="333"/>
      <c r="PXT336" s="334"/>
      <c r="PXU336" s="372"/>
      <c r="PXV336" s="224"/>
      <c r="PXW336" s="224"/>
      <c r="PXX336" s="335"/>
      <c r="PXY336" s="335"/>
      <c r="PXZ336" s="224"/>
      <c r="PYA336" s="372"/>
      <c r="PYB336" s="372"/>
      <c r="PYC336" s="333"/>
      <c r="PYD336" s="334"/>
      <c r="PYE336" s="372"/>
      <c r="PYF336" s="224"/>
      <c r="PYG336" s="224"/>
      <c r="PYH336" s="335"/>
      <c r="PYI336" s="335"/>
      <c r="PYJ336" s="224"/>
      <c r="PYK336" s="372"/>
      <c r="PYL336" s="372"/>
      <c r="PYM336" s="333"/>
      <c r="PYN336" s="334"/>
      <c r="PYO336" s="372"/>
      <c r="PYP336" s="224"/>
      <c r="PYQ336" s="224"/>
      <c r="PYR336" s="335"/>
      <c r="PYS336" s="335"/>
      <c r="PYT336" s="224"/>
      <c r="PYU336" s="372"/>
      <c r="PYV336" s="372"/>
      <c r="PYW336" s="333"/>
      <c r="PYX336" s="334"/>
      <c r="PYY336" s="372"/>
      <c r="PYZ336" s="224"/>
      <c r="PZA336" s="224"/>
      <c r="PZB336" s="335"/>
      <c r="PZC336" s="335"/>
      <c r="PZD336" s="224"/>
      <c r="PZE336" s="372"/>
      <c r="PZF336" s="372"/>
      <c r="PZG336" s="333"/>
      <c r="PZH336" s="334"/>
      <c r="PZI336" s="372"/>
      <c r="PZJ336" s="224"/>
      <c r="PZK336" s="224"/>
      <c r="PZL336" s="335"/>
      <c r="PZM336" s="335"/>
      <c r="PZN336" s="224"/>
      <c r="PZO336" s="372"/>
      <c r="PZP336" s="372"/>
      <c r="PZQ336" s="333"/>
      <c r="PZR336" s="334"/>
      <c r="PZS336" s="372"/>
      <c r="PZT336" s="224"/>
      <c r="PZU336" s="224"/>
      <c r="PZV336" s="335"/>
      <c r="PZW336" s="335"/>
      <c r="PZX336" s="224"/>
      <c r="PZY336" s="372"/>
      <c r="PZZ336" s="372"/>
      <c r="QAA336" s="333"/>
      <c r="QAB336" s="334"/>
      <c r="QAC336" s="372"/>
      <c r="QAD336" s="224"/>
      <c r="QAE336" s="224"/>
      <c r="QAF336" s="335"/>
      <c r="QAG336" s="335"/>
      <c r="QAH336" s="224"/>
      <c r="QAI336" s="372"/>
      <c r="QAJ336" s="372"/>
      <c r="QAK336" s="333"/>
      <c r="QAL336" s="334"/>
      <c r="QAM336" s="372"/>
      <c r="QAN336" s="224"/>
      <c r="QAO336" s="224"/>
      <c r="QAP336" s="335"/>
      <c r="QAQ336" s="335"/>
      <c r="QAR336" s="224"/>
      <c r="QAS336" s="372"/>
      <c r="QAT336" s="372"/>
      <c r="QAU336" s="333"/>
      <c r="QAV336" s="334"/>
      <c r="QAW336" s="372"/>
      <c r="QAX336" s="224"/>
      <c r="QAY336" s="224"/>
      <c r="QAZ336" s="335"/>
      <c r="QBA336" s="335"/>
      <c r="QBB336" s="224"/>
      <c r="QBC336" s="372"/>
      <c r="QBD336" s="372"/>
      <c r="QBE336" s="333"/>
      <c r="QBF336" s="334"/>
      <c r="QBG336" s="372"/>
      <c r="QBH336" s="224"/>
      <c r="QBI336" s="224"/>
      <c r="QBJ336" s="335"/>
      <c r="QBK336" s="335"/>
      <c r="QBL336" s="224"/>
      <c r="QBM336" s="372"/>
      <c r="QBN336" s="372"/>
      <c r="QBO336" s="333"/>
      <c r="QBP336" s="334"/>
      <c r="QBQ336" s="372"/>
      <c r="QBR336" s="224"/>
      <c r="QBS336" s="224"/>
      <c r="QBT336" s="335"/>
      <c r="QBU336" s="335"/>
      <c r="QBV336" s="224"/>
      <c r="QBW336" s="372"/>
      <c r="QBX336" s="372"/>
      <c r="QBY336" s="333"/>
      <c r="QBZ336" s="334"/>
      <c r="QCA336" s="372"/>
      <c r="QCB336" s="224"/>
      <c r="QCC336" s="224"/>
      <c r="QCD336" s="335"/>
      <c r="QCE336" s="335"/>
      <c r="QCF336" s="224"/>
      <c r="QCG336" s="372"/>
      <c r="QCH336" s="372"/>
      <c r="QCI336" s="333"/>
      <c r="QCJ336" s="334"/>
      <c r="QCK336" s="372"/>
      <c r="QCL336" s="224"/>
      <c r="QCM336" s="224"/>
      <c r="QCN336" s="335"/>
      <c r="QCO336" s="335"/>
      <c r="QCP336" s="224"/>
      <c r="QCQ336" s="372"/>
      <c r="QCR336" s="372"/>
      <c r="QCS336" s="333"/>
      <c r="QCT336" s="334"/>
      <c r="QCU336" s="372"/>
      <c r="QCV336" s="224"/>
      <c r="QCW336" s="224"/>
      <c r="QCX336" s="335"/>
      <c r="QCY336" s="335"/>
      <c r="QCZ336" s="224"/>
      <c r="QDA336" s="372"/>
      <c r="QDB336" s="372"/>
      <c r="QDC336" s="333"/>
      <c r="QDD336" s="334"/>
      <c r="QDE336" s="372"/>
      <c r="QDF336" s="224"/>
      <c r="QDG336" s="224"/>
      <c r="QDH336" s="335"/>
      <c r="QDI336" s="335"/>
      <c r="QDJ336" s="224"/>
      <c r="QDK336" s="372"/>
      <c r="QDL336" s="372"/>
      <c r="QDM336" s="333"/>
      <c r="QDN336" s="334"/>
      <c r="QDO336" s="372"/>
      <c r="QDP336" s="224"/>
      <c r="QDQ336" s="224"/>
      <c r="QDR336" s="335"/>
      <c r="QDS336" s="335"/>
      <c r="QDT336" s="224"/>
      <c r="QDU336" s="372"/>
      <c r="QDV336" s="372"/>
      <c r="QDW336" s="333"/>
      <c r="QDX336" s="334"/>
      <c r="QDY336" s="372"/>
      <c r="QDZ336" s="224"/>
      <c r="QEA336" s="224"/>
      <c r="QEB336" s="335"/>
      <c r="QEC336" s="335"/>
      <c r="QED336" s="224"/>
      <c r="QEE336" s="372"/>
      <c r="QEF336" s="372"/>
      <c r="QEG336" s="333"/>
      <c r="QEH336" s="334"/>
      <c r="QEI336" s="372"/>
      <c r="QEJ336" s="224"/>
      <c r="QEK336" s="224"/>
      <c r="QEL336" s="335"/>
      <c r="QEM336" s="335"/>
      <c r="QEN336" s="224"/>
      <c r="QEO336" s="372"/>
      <c r="QEP336" s="372"/>
      <c r="QEQ336" s="333"/>
      <c r="QER336" s="334"/>
      <c r="QES336" s="372"/>
      <c r="QET336" s="224"/>
      <c r="QEU336" s="224"/>
      <c r="QEV336" s="335"/>
      <c r="QEW336" s="335"/>
      <c r="QEX336" s="224"/>
      <c r="QEY336" s="372"/>
      <c r="QEZ336" s="372"/>
      <c r="QFA336" s="333"/>
      <c r="QFB336" s="334"/>
      <c r="QFC336" s="372"/>
      <c r="QFD336" s="224"/>
      <c r="QFE336" s="224"/>
      <c r="QFF336" s="335"/>
      <c r="QFG336" s="335"/>
      <c r="QFH336" s="224"/>
      <c r="QFI336" s="372"/>
      <c r="QFJ336" s="372"/>
      <c r="QFK336" s="333"/>
      <c r="QFL336" s="334"/>
      <c r="QFM336" s="372"/>
      <c r="QFN336" s="224"/>
      <c r="QFO336" s="224"/>
      <c r="QFP336" s="335"/>
      <c r="QFQ336" s="335"/>
      <c r="QFR336" s="224"/>
      <c r="QFS336" s="372"/>
      <c r="QFT336" s="372"/>
      <c r="QFU336" s="333"/>
      <c r="QFV336" s="334"/>
      <c r="QFW336" s="372"/>
      <c r="QFX336" s="224"/>
      <c r="QFY336" s="224"/>
      <c r="QFZ336" s="335"/>
      <c r="QGA336" s="335"/>
      <c r="QGB336" s="224"/>
      <c r="QGC336" s="372"/>
      <c r="QGD336" s="372"/>
      <c r="QGE336" s="333"/>
      <c r="QGF336" s="334"/>
      <c r="QGG336" s="372"/>
      <c r="QGH336" s="224"/>
      <c r="QGI336" s="224"/>
      <c r="QGJ336" s="335"/>
      <c r="QGK336" s="335"/>
      <c r="QGL336" s="224"/>
      <c r="QGM336" s="372"/>
      <c r="QGN336" s="372"/>
      <c r="QGO336" s="333"/>
      <c r="QGP336" s="334"/>
      <c r="QGQ336" s="372"/>
      <c r="QGR336" s="224"/>
      <c r="QGS336" s="224"/>
      <c r="QGT336" s="335"/>
      <c r="QGU336" s="335"/>
      <c r="QGV336" s="224"/>
      <c r="QGW336" s="372"/>
      <c r="QGX336" s="372"/>
      <c r="QGY336" s="333"/>
      <c r="QGZ336" s="334"/>
      <c r="QHA336" s="372"/>
      <c r="QHB336" s="224"/>
      <c r="QHC336" s="224"/>
      <c r="QHD336" s="335"/>
      <c r="QHE336" s="335"/>
      <c r="QHF336" s="224"/>
      <c r="QHG336" s="372"/>
      <c r="QHH336" s="372"/>
      <c r="QHI336" s="333"/>
      <c r="QHJ336" s="334"/>
      <c r="QHK336" s="372"/>
      <c r="QHL336" s="224"/>
      <c r="QHM336" s="224"/>
      <c r="QHN336" s="335"/>
      <c r="QHO336" s="335"/>
      <c r="QHP336" s="224"/>
      <c r="QHQ336" s="372"/>
      <c r="QHR336" s="372"/>
      <c r="QHS336" s="333"/>
      <c r="QHT336" s="334"/>
      <c r="QHU336" s="372"/>
      <c r="QHV336" s="224"/>
      <c r="QHW336" s="224"/>
      <c r="QHX336" s="335"/>
      <c r="QHY336" s="335"/>
      <c r="QHZ336" s="224"/>
      <c r="QIA336" s="372"/>
      <c r="QIB336" s="372"/>
      <c r="QIC336" s="333"/>
      <c r="QID336" s="334"/>
      <c r="QIE336" s="372"/>
      <c r="QIF336" s="224"/>
      <c r="QIG336" s="224"/>
      <c r="QIH336" s="335"/>
      <c r="QII336" s="335"/>
      <c r="QIJ336" s="224"/>
      <c r="QIK336" s="372"/>
      <c r="QIL336" s="372"/>
      <c r="QIM336" s="333"/>
      <c r="QIN336" s="334"/>
      <c r="QIO336" s="372"/>
      <c r="QIP336" s="224"/>
      <c r="QIQ336" s="224"/>
      <c r="QIR336" s="335"/>
      <c r="QIS336" s="335"/>
      <c r="QIT336" s="224"/>
      <c r="QIU336" s="372"/>
      <c r="QIV336" s="372"/>
      <c r="QIW336" s="333"/>
      <c r="QIX336" s="334"/>
      <c r="QIY336" s="372"/>
      <c r="QIZ336" s="224"/>
      <c r="QJA336" s="224"/>
      <c r="QJB336" s="335"/>
      <c r="QJC336" s="335"/>
      <c r="QJD336" s="224"/>
      <c r="QJE336" s="372"/>
      <c r="QJF336" s="372"/>
      <c r="QJG336" s="333"/>
      <c r="QJH336" s="334"/>
      <c r="QJI336" s="372"/>
      <c r="QJJ336" s="224"/>
      <c r="QJK336" s="224"/>
      <c r="QJL336" s="335"/>
      <c r="QJM336" s="335"/>
      <c r="QJN336" s="224"/>
      <c r="QJO336" s="372"/>
      <c r="QJP336" s="372"/>
      <c r="QJQ336" s="333"/>
      <c r="QJR336" s="334"/>
      <c r="QJS336" s="372"/>
      <c r="QJT336" s="224"/>
      <c r="QJU336" s="224"/>
      <c r="QJV336" s="335"/>
      <c r="QJW336" s="335"/>
      <c r="QJX336" s="224"/>
      <c r="QJY336" s="372"/>
      <c r="QJZ336" s="372"/>
      <c r="QKA336" s="333"/>
      <c r="QKB336" s="334"/>
      <c r="QKC336" s="372"/>
      <c r="QKD336" s="224"/>
      <c r="QKE336" s="224"/>
      <c r="QKF336" s="335"/>
      <c r="QKG336" s="335"/>
      <c r="QKH336" s="224"/>
      <c r="QKI336" s="372"/>
      <c r="QKJ336" s="372"/>
      <c r="QKK336" s="333"/>
      <c r="QKL336" s="334"/>
      <c r="QKM336" s="372"/>
      <c r="QKN336" s="224"/>
      <c r="QKO336" s="224"/>
      <c r="QKP336" s="335"/>
      <c r="QKQ336" s="335"/>
      <c r="QKR336" s="224"/>
      <c r="QKS336" s="372"/>
      <c r="QKT336" s="372"/>
      <c r="QKU336" s="333"/>
      <c r="QKV336" s="334"/>
      <c r="QKW336" s="372"/>
      <c r="QKX336" s="224"/>
      <c r="QKY336" s="224"/>
      <c r="QKZ336" s="335"/>
      <c r="QLA336" s="335"/>
      <c r="QLB336" s="224"/>
      <c r="QLC336" s="372"/>
      <c r="QLD336" s="372"/>
      <c r="QLE336" s="333"/>
      <c r="QLF336" s="334"/>
      <c r="QLG336" s="372"/>
      <c r="QLH336" s="224"/>
      <c r="QLI336" s="224"/>
      <c r="QLJ336" s="335"/>
      <c r="QLK336" s="335"/>
      <c r="QLL336" s="224"/>
      <c r="QLM336" s="372"/>
      <c r="QLN336" s="372"/>
      <c r="QLO336" s="333"/>
      <c r="QLP336" s="334"/>
      <c r="QLQ336" s="372"/>
      <c r="QLR336" s="224"/>
      <c r="QLS336" s="224"/>
      <c r="QLT336" s="335"/>
      <c r="QLU336" s="335"/>
      <c r="QLV336" s="224"/>
      <c r="QLW336" s="372"/>
      <c r="QLX336" s="372"/>
      <c r="QLY336" s="333"/>
      <c r="QLZ336" s="334"/>
      <c r="QMA336" s="372"/>
      <c r="QMB336" s="224"/>
      <c r="QMC336" s="224"/>
      <c r="QMD336" s="335"/>
      <c r="QME336" s="335"/>
      <c r="QMF336" s="224"/>
      <c r="QMG336" s="372"/>
      <c r="QMH336" s="372"/>
      <c r="QMI336" s="333"/>
      <c r="QMJ336" s="334"/>
      <c r="QMK336" s="372"/>
      <c r="QML336" s="224"/>
      <c r="QMM336" s="224"/>
      <c r="QMN336" s="335"/>
      <c r="QMO336" s="335"/>
      <c r="QMP336" s="224"/>
      <c r="QMQ336" s="372"/>
      <c r="QMR336" s="372"/>
      <c r="QMS336" s="333"/>
      <c r="QMT336" s="334"/>
      <c r="QMU336" s="372"/>
      <c r="QMV336" s="224"/>
      <c r="QMW336" s="224"/>
      <c r="QMX336" s="335"/>
      <c r="QMY336" s="335"/>
      <c r="QMZ336" s="224"/>
      <c r="QNA336" s="372"/>
      <c r="QNB336" s="372"/>
      <c r="QNC336" s="333"/>
      <c r="QND336" s="334"/>
      <c r="QNE336" s="372"/>
      <c r="QNF336" s="224"/>
      <c r="QNG336" s="224"/>
      <c r="QNH336" s="335"/>
      <c r="QNI336" s="335"/>
      <c r="QNJ336" s="224"/>
      <c r="QNK336" s="372"/>
      <c r="QNL336" s="372"/>
      <c r="QNM336" s="333"/>
      <c r="QNN336" s="334"/>
      <c r="QNO336" s="372"/>
      <c r="QNP336" s="224"/>
      <c r="QNQ336" s="224"/>
      <c r="QNR336" s="335"/>
      <c r="QNS336" s="335"/>
      <c r="QNT336" s="224"/>
      <c r="QNU336" s="372"/>
      <c r="QNV336" s="372"/>
      <c r="QNW336" s="333"/>
      <c r="QNX336" s="334"/>
      <c r="QNY336" s="372"/>
      <c r="QNZ336" s="224"/>
      <c r="QOA336" s="224"/>
      <c r="QOB336" s="335"/>
      <c r="QOC336" s="335"/>
      <c r="QOD336" s="224"/>
      <c r="QOE336" s="372"/>
      <c r="QOF336" s="372"/>
      <c r="QOG336" s="333"/>
      <c r="QOH336" s="334"/>
      <c r="QOI336" s="372"/>
      <c r="QOJ336" s="224"/>
      <c r="QOK336" s="224"/>
      <c r="QOL336" s="335"/>
      <c r="QOM336" s="335"/>
      <c r="QON336" s="224"/>
      <c r="QOO336" s="372"/>
      <c r="QOP336" s="372"/>
      <c r="QOQ336" s="333"/>
      <c r="QOR336" s="334"/>
      <c r="QOS336" s="372"/>
      <c r="QOT336" s="224"/>
      <c r="QOU336" s="224"/>
      <c r="QOV336" s="335"/>
      <c r="QOW336" s="335"/>
      <c r="QOX336" s="224"/>
      <c r="QOY336" s="372"/>
      <c r="QOZ336" s="372"/>
      <c r="QPA336" s="333"/>
      <c r="QPB336" s="334"/>
      <c r="QPC336" s="372"/>
      <c r="QPD336" s="224"/>
      <c r="QPE336" s="224"/>
      <c r="QPF336" s="335"/>
      <c r="QPG336" s="335"/>
      <c r="QPH336" s="224"/>
      <c r="QPI336" s="372"/>
      <c r="QPJ336" s="372"/>
      <c r="QPK336" s="333"/>
      <c r="QPL336" s="334"/>
      <c r="QPM336" s="372"/>
      <c r="QPN336" s="224"/>
      <c r="QPO336" s="224"/>
      <c r="QPP336" s="335"/>
      <c r="QPQ336" s="335"/>
      <c r="QPR336" s="224"/>
      <c r="QPS336" s="372"/>
      <c r="QPT336" s="372"/>
      <c r="QPU336" s="333"/>
      <c r="QPV336" s="334"/>
      <c r="QPW336" s="372"/>
      <c r="QPX336" s="224"/>
      <c r="QPY336" s="224"/>
      <c r="QPZ336" s="335"/>
      <c r="QQA336" s="335"/>
      <c r="QQB336" s="224"/>
      <c r="QQC336" s="372"/>
      <c r="QQD336" s="372"/>
      <c r="QQE336" s="333"/>
      <c r="QQF336" s="334"/>
      <c r="QQG336" s="372"/>
      <c r="QQH336" s="224"/>
      <c r="QQI336" s="224"/>
      <c r="QQJ336" s="335"/>
      <c r="QQK336" s="335"/>
      <c r="QQL336" s="224"/>
      <c r="QQM336" s="372"/>
      <c r="QQN336" s="372"/>
      <c r="QQO336" s="333"/>
      <c r="QQP336" s="334"/>
      <c r="QQQ336" s="372"/>
      <c r="QQR336" s="224"/>
      <c r="QQS336" s="224"/>
      <c r="QQT336" s="335"/>
      <c r="QQU336" s="335"/>
      <c r="QQV336" s="224"/>
      <c r="QQW336" s="372"/>
      <c r="QQX336" s="372"/>
      <c r="QQY336" s="333"/>
      <c r="QQZ336" s="334"/>
      <c r="QRA336" s="372"/>
      <c r="QRB336" s="224"/>
      <c r="QRC336" s="224"/>
      <c r="QRD336" s="335"/>
      <c r="QRE336" s="335"/>
      <c r="QRF336" s="224"/>
      <c r="QRG336" s="372"/>
      <c r="QRH336" s="372"/>
      <c r="QRI336" s="333"/>
      <c r="QRJ336" s="334"/>
      <c r="QRK336" s="372"/>
      <c r="QRL336" s="224"/>
      <c r="QRM336" s="224"/>
      <c r="QRN336" s="335"/>
      <c r="QRO336" s="335"/>
      <c r="QRP336" s="224"/>
      <c r="QRQ336" s="372"/>
      <c r="QRR336" s="372"/>
      <c r="QRS336" s="333"/>
      <c r="QRT336" s="334"/>
      <c r="QRU336" s="372"/>
      <c r="QRV336" s="224"/>
      <c r="QRW336" s="224"/>
      <c r="QRX336" s="335"/>
      <c r="QRY336" s="335"/>
      <c r="QRZ336" s="224"/>
      <c r="QSA336" s="372"/>
      <c r="QSB336" s="372"/>
      <c r="QSC336" s="333"/>
      <c r="QSD336" s="334"/>
      <c r="QSE336" s="372"/>
      <c r="QSF336" s="224"/>
      <c r="QSG336" s="224"/>
      <c r="QSH336" s="335"/>
      <c r="QSI336" s="335"/>
      <c r="QSJ336" s="224"/>
      <c r="QSK336" s="372"/>
      <c r="QSL336" s="372"/>
      <c r="QSM336" s="333"/>
      <c r="QSN336" s="334"/>
      <c r="QSO336" s="372"/>
      <c r="QSP336" s="224"/>
      <c r="QSQ336" s="224"/>
      <c r="QSR336" s="335"/>
      <c r="QSS336" s="335"/>
      <c r="QST336" s="224"/>
      <c r="QSU336" s="372"/>
      <c r="QSV336" s="372"/>
      <c r="QSW336" s="333"/>
      <c r="QSX336" s="334"/>
      <c r="QSY336" s="372"/>
      <c r="QSZ336" s="224"/>
      <c r="QTA336" s="224"/>
      <c r="QTB336" s="335"/>
      <c r="QTC336" s="335"/>
      <c r="QTD336" s="224"/>
      <c r="QTE336" s="372"/>
      <c r="QTF336" s="372"/>
      <c r="QTG336" s="333"/>
      <c r="QTH336" s="334"/>
      <c r="QTI336" s="372"/>
      <c r="QTJ336" s="224"/>
      <c r="QTK336" s="224"/>
      <c r="QTL336" s="335"/>
      <c r="QTM336" s="335"/>
      <c r="QTN336" s="224"/>
      <c r="QTO336" s="372"/>
      <c r="QTP336" s="372"/>
      <c r="QTQ336" s="333"/>
      <c r="QTR336" s="334"/>
      <c r="QTS336" s="372"/>
      <c r="QTT336" s="224"/>
      <c r="QTU336" s="224"/>
      <c r="QTV336" s="335"/>
      <c r="QTW336" s="335"/>
      <c r="QTX336" s="224"/>
      <c r="QTY336" s="372"/>
      <c r="QTZ336" s="372"/>
      <c r="QUA336" s="333"/>
      <c r="QUB336" s="334"/>
      <c r="QUC336" s="372"/>
      <c r="QUD336" s="224"/>
      <c r="QUE336" s="224"/>
      <c r="QUF336" s="335"/>
      <c r="QUG336" s="335"/>
      <c r="QUH336" s="224"/>
      <c r="QUI336" s="372"/>
      <c r="QUJ336" s="372"/>
      <c r="QUK336" s="333"/>
      <c r="QUL336" s="334"/>
      <c r="QUM336" s="372"/>
      <c r="QUN336" s="224"/>
      <c r="QUO336" s="224"/>
      <c r="QUP336" s="335"/>
      <c r="QUQ336" s="335"/>
      <c r="QUR336" s="224"/>
      <c r="QUS336" s="372"/>
      <c r="QUT336" s="372"/>
      <c r="QUU336" s="333"/>
      <c r="QUV336" s="334"/>
      <c r="QUW336" s="372"/>
      <c r="QUX336" s="224"/>
      <c r="QUY336" s="224"/>
      <c r="QUZ336" s="335"/>
      <c r="QVA336" s="335"/>
      <c r="QVB336" s="224"/>
      <c r="QVC336" s="372"/>
      <c r="QVD336" s="372"/>
      <c r="QVE336" s="333"/>
      <c r="QVF336" s="334"/>
      <c r="QVG336" s="372"/>
      <c r="QVH336" s="224"/>
      <c r="QVI336" s="224"/>
      <c r="QVJ336" s="335"/>
      <c r="QVK336" s="335"/>
      <c r="QVL336" s="224"/>
      <c r="QVM336" s="372"/>
      <c r="QVN336" s="372"/>
      <c r="QVO336" s="333"/>
      <c r="QVP336" s="334"/>
      <c r="QVQ336" s="372"/>
      <c r="QVR336" s="224"/>
      <c r="QVS336" s="224"/>
      <c r="QVT336" s="335"/>
      <c r="QVU336" s="335"/>
      <c r="QVV336" s="224"/>
      <c r="QVW336" s="372"/>
      <c r="QVX336" s="372"/>
      <c r="QVY336" s="333"/>
      <c r="QVZ336" s="334"/>
      <c r="QWA336" s="372"/>
      <c r="QWB336" s="224"/>
      <c r="QWC336" s="224"/>
      <c r="QWD336" s="335"/>
      <c r="QWE336" s="335"/>
      <c r="QWF336" s="224"/>
      <c r="QWG336" s="372"/>
      <c r="QWH336" s="372"/>
      <c r="QWI336" s="333"/>
      <c r="QWJ336" s="334"/>
      <c r="QWK336" s="372"/>
      <c r="QWL336" s="224"/>
      <c r="QWM336" s="224"/>
      <c r="QWN336" s="335"/>
      <c r="QWO336" s="335"/>
      <c r="QWP336" s="224"/>
      <c r="QWQ336" s="372"/>
      <c r="QWR336" s="372"/>
      <c r="QWS336" s="333"/>
      <c r="QWT336" s="334"/>
      <c r="QWU336" s="372"/>
      <c r="QWV336" s="224"/>
      <c r="QWW336" s="224"/>
      <c r="QWX336" s="335"/>
      <c r="QWY336" s="335"/>
      <c r="QWZ336" s="224"/>
      <c r="QXA336" s="372"/>
      <c r="QXB336" s="372"/>
      <c r="QXC336" s="333"/>
      <c r="QXD336" s="334"/>
      <c r="QXE336" s="372"/>
      <c r="QXF336" s="224"/>
      <c r="QXG336" s="224"/>
      <c r="QXH336" s="335"/>
      <c r="QXI336" s="335"/>
      <c r="QXJ336" s="224"/>
      <c r="QXK336" s="372"/>
      <c r="QXL336" s="372"/>
      <c r="QXM336" s="333"/>
      <c r="QXN336" s="334"/>
      <c r="QXO336" s="372"/>
      <c r="QXP336" s="224"/>
      <c r="QXQ336" s="224"/>
      <c r="QXR336" s="335"/>
      <c r="QXS336" s="335"/>
      <c r="QXT336" s="224"/>
      <c r="QXU336" s="372"/>
      <c r="QXV336" s="372"/>
      <c r="QXW336" s="333"/>
      <c r="QXX336" s="334"/>
      <c r="QXY336" s="372"/>
      <c r="QXZ336" s="224"/>
      <c r="QYA336" s="224"/>
      <c r="QYB336" s="335"/>
      <c r="QYC336" s="335"/>
      <c r="QYD336" s="224"/>
      <c r="QYE336" s="372"/>
      <c r="QYF336" s="372"/>
      <c r="QYG336" s="333"/>
      <c r="QYH336" s="334"/>
      <c r="QYI336" s="372"/>
      <c r="QYJ336" s="224"/>
      <c r="QYK336" s="224"/>
      <c r="QYL336" s="335"/>
      <c r="QYM336" s="335"/>
      <c r="QYN336" s="224"/>
      <c r="QYO336" s="372"/>
      <c r="QYP336" s="372"/>
      <c r="QYQ336" s="333"/>
      <c r="QYR336" s="334"/>
      <c r="QYS336" s="372"/>
      <c r="QYT336" s="224"/>
      <c r="QYU336" s="224"/>
      <c r="QYV336" s="335"/>
      <c r="QYW336" s="335"/>
      <c r="QYX336" s="224"/>
      <c r="QYY336" s="372"/>
      <c r="QYZ336" s="372"/>
      <c r="QZA336" s="333"/>
      <c r="QZB336" s="334"/>
      <c r="QZC336" s="372"/>
      <c r="QZD336" s="224"/>
      <c r="QZE336" s="224"/>
      <c r="QZF336" s="335"/>
      <c r="QZG336" s="335"/>
      <c r="QZH336" s="224"/>
      <c r="QZI336" s="372"/>
      <c r="QZJ336" s="372"/>
      <c r="QZK336" s="333"/>
      <c r="QZL336" s="334"/>
      <c r="QZM336" s="372"/>
      <c r="QZN336" s="224"/>
      <c r="QZO336" s="224"/>
      <c r="QZP336" s="335"/>
      <c r="QZQ336" s="335"/>
      <c r="QZR336" s="224"/>
      <c r="QZS336" s="372"/>
      <c r="QZT336" s="372"/>
      <c r="QZU336" s="333"/>
      <c r="QZV336" s="334"/>
      <c r="QZW336" s="372"/>
      <c r="QZX336" s="224"/>
      <c r="QZY336" s="224"/>
      <c r="QZZ336" s="335"/>
      <c r="RAA336" s="335"/>
      <c r="RAB336" s="224"/>
      <c r="RAC336" s="372"/>
      <c r="RAD336" s="372"/>
      <c r="RAE336" s="333"/>
      <c r="RAF336" s="334"/>
      <c r="RAG336" s="372"/>
      <c r="RAH336" s="224"/>
      <c r="RAI336" s="224"/>
      <c r="RAJ336" s="335"/>
      <c r="RAK336" s="335"/>
      <c r="RAL336" s="224"/>
      <c r="RAM336" s="372"/>
      <c r="RAN336" s="372"/>
      <c r="RAO336" s="333"/>
      <c r="RAP336" s="334"/>
      <c r="RAQ336" s="372"/>
      <c r="RAR336" s="224"/>
      <c r="RAS336" s="224"/>
      <c r="RAT336" s="335"/>
      <c r="RAU336" s="335"/>
      <c r="RAV336" s="224"/>
      <c r="RAW336" s="372"/>
      <c r="RAX336" s="372"/>
      <c r="RAY336" s="333"/>
      <c r="RAZ336" s="334"/>
      <c r="RBA336" s="372"/>
      <c r="RBB336" s="224"/>
      <c r="RBC336" s="224"/>
      <c r="RBD336" s="335"/>
      <c r="RBE336" s="335"/>
      <c r="RBF336" s="224"/>
      <c r="RBG336" s="372"/>
      <c r="RBH336" s="372"/>
      <c r="RBI336" s="333"/>
      <c r="RBJ336" s="334"/>
      <c r="RBK336" s="372"/>
      <c r="RBL336" s="224"/>
      <c r="RBM336" s="224"/>
      <c r="RBN336" s="335"/>
      <c r="RBO336" s="335"/>
      <c r="RBP336" s="224"/>
      <c r="RBQ336" s="372"/>
      <c r="RBR336" s="372"/>
      <c r="RBS336" s="333"/>
      <c r="RBT336" s="334"/>
      <c r="RBU336" s="372"/>
      <c r="RBV336" s="224"/>
      <c r="RBW336" s="224"/>
      <c r="RBX336" s="335"/>
      <c r="RBY336" s="335"/>
      <c r="RBZ336" s="224"/>
      <c r="RCA336" s="372"/>
      <c r="RCB336" s="372"/>
      <c r="RCC336" s="333"/>
      <c r="RCD336" s="334"/>
      <c r="RCE336" s="372"/>
      <c r="RCF336" s="224"/>
      <c r="RCG336" s="224"/>
      <c r="RCH336" s="335"/>
      <c r="RCI336" s="335"/>
      <c r="RCJ336" s="224"/>
      <c r="RCK336" s="372"/>
      <c r="RCL336" s="372"/>
      <c r="RCM336" s="333"/>
      <c r="RCN336" s="334"/>
      <c r="RCO336" s="372"/>
      <c r="RCP336" s="224"/>
      <c r="RCQ336" s="224"/>
      <c r="RCR336" s="335"/>
      <c r="RCS336" s="335"/>
      <c r="RCT336" s="224"/>
      <c r="RCU336" s="372"/>
      <c r="RCV336" s="372"/>
      <c r="RCW336" s="333"/>
      <c r="RCX336" s="334"/>
      <c r="RCY336" s="372"/>
      <c r="RCZ336" s="224"/>
      <c r="RDA336" s="224"/>
      <c r="RDB336" s="335"/>
      <c r="RDC336" s="335"/>
      <c r="RDD336" s="224"/>
      <c r="RDE336" s="372"/>
      <c r="RDF336" s="372"/>
      <c r="RDG336" s="333"/>
      <c r="RDH336" s="334"/>
      <c r="RDI336" s="372"/>
      <c r="RDJ336" s="224"/>
      <c r="RDK336" s="224"/>
      <c r="RDL336" s="335"/>
      <c r="RDM336" s="335"/>
      <c r="RDN336" s="224"/>
      <c r="RDO336" s="372"/>
      <c r="RDP336" s="372"/>
      <c r="RDQ336" s="333"/>
      <c r="RDR336" s="334"/>
      <c r="RDS336" s="372"/>
      <c r="RDT336" s="224"/>
      <c r="RDU336" s="224"/>
      <c r="RDV336" s="335"/>
      <c r="RDW336" s="335"/>
      <c r="RDX336" s="224"/>
      <c r="RDY336" s="372"/>
      <c r="RDZ336" s="372"/>
      <c r="REA336" s="333"/>
      <c r="REB336" s="334"/>
      <c r="REC336" s="372"/>
      <c r="RED336" s="224"/>
      <c r="REE336" s="224"/>
      <c r="REF336" s="335"/>
      <c r="REG336" s="335"/>
      <c r="REH336" s="224"/>
      <c r="REI336" s="372"/>
      <c r="REJ336" s="372"/>
      <c r="REK336" s="333"/>
      <c r="REL336" s="334"/>
      <c r="REM336" s="372"/>
      <c r="REN336" s="224"/>
      <c r="REO336" s="224"/>
      <c r="REP336" s="335"/>
      <c r="REQ336" s="335"/>
      <c r="RER336" s="224"/>
      <c r="RES336" s="372"/>
      <c r="RET336" s="372"/>
      <c r="REU336" s="333"/>
      <c r="REV336" s="334"/>
      <c r="REW336" s="372"/>
      <c r="REX336" s="224"/>
      <c r="REY336" s="224"/>
      <c r="REZ336" s="335"/>
      <c r="RFA336" s="335"/>
      <c r="RFB336" s="224"/>
      <c r="RFC336" s="372"/>
      <c r="RFD336" s="372"/>
      <c r="RFE336" s="333"/>
      <c r="RFF336" s="334"/>
      <c r="RFG336" s="372"/>
      <c r="RFH336" s="224"/>
      <c r="RFI336" s="224"/>
      <c r="RFJ336" s="335"/>
      <c r="RFK336" s="335"/>
      <c r="RFL336" s="224"/>
      <c r="RFM336" s="372"/>
      <c r="RFN336" s="372"/>
      <c r="RFO336" s="333"/>
      <c r="RFP336" s="334"/>
      <c r="RFQ336" s="372"/>
      <c r="RFR336" s="224"/>
      <c r="RFS336" s="224"/>
      <c r="RFT336" s="335"/>
      <c r="RFU336" s="335"/>
      <c r="RFV336" s="224"/>
      <c r="RFW336" s="372"/>
      <c r="RFX336" s="372"/>
      <c r="RFY336" s="333"/>
      <c r="RFZ336" s="334"/>
      <c r="RGA336" s="372"/>
      <c r="RGB336" s="224"/>
      <c r="RGC336" s="224"/>
      <c r="RGD336" s="335"/>
      <c r="RGE336" s="335"/>
      <c r="RGF336" s="224"/>
      <c r="RGG336" s="372"/>
      <c r="RGH336" s="372"/>
      <c r="RGI336" s="333"/>
      <c r="RGJ336" s="334"/>
      <c r="RGK336" s="372"/>
      <c r="RGL336" s="224"/>
      <c r="RGM336" s="224"/>
      <c r="RGN336" s="335"/>
      <c r="RGO336" s="335"/>
      <c r="RGP336" s="224"/>
      <c r="RGQ336" s="372"/>
      <c r="RGR336" s="372"/>
      <c r="RGS336" s="333"/>
      <c r="RGT336" s="334"/>
      <c r="RGU336" s="372"/>
      <c r="RGV336" s="224"/>
      <c r="RGW336" s="224"/>
      <c r="RGX336" s="335"/>
      <c r="RGY336" s="335"/>
      <c r="RGZ336" s="224"/>
      <c r="RHA336" s="372"/>
      <c r="RHB336" s="372"/>
      <c r="RHC336" s="333"/>
      <c r="RHD336" s="334"/>
      <c r="RHE336" s="372"/>
      <c r="RHF336" s="224"/>
      <c r="RHG336" s="224"/>
      <c r="RHH336" s="335"/>
      <c r="RHI336" s="335"/>
      <c r="RHJ336" s="224"/>
      <c r="RHK336" s="372"/>
      <c r="RHL336" s="372"/>
      <c r="RHM336" s="333"/>
      <c r="RHN336" s="334"/>
      <c r="RHO336" s="372"/>
      <c r="RHP336" s="224"/>
      <c r="RHQ336" s="224"/>
      <c r="RHR336" s="335"/>
      <c r="RHS336" s="335"/>
      <c r="RHT336" s="224"/>
      <c r="RHU336" s="372"/>
      <c r="RHV336" s="372"/>
      <c r="RHW336" s="333"/>
      <c r="RHX336" s="334"/>
      <c r="RHY336" s="372"/>
      <c r="RHZ336" s="224"/>
      <c r="RIA336" s="224"/>
      <c r="RIB336" s="335"/>
      <c r="RIC336" s="335"/>
      <c r="RID336" s="224"/>
      <c r="RIE336" s="372"/>
      <c r="RIF336" s="372"/>
      <c r="RIG336" s="333"/>
      <c r="RIH336" s="334"/>
      <c r="RII336" s="372"/>
      <c r="RIJ336" s="224"/>
      <c r="RIK336" s="224"/>
      <c r="RIL336" s="335"/>
      <c r="RIM336" s="335"/>
      <c r="RIN336" s="224"/>
      <c r="RIO336" s="372"/>
      <c r="RIP336" s="372"/>
      <c r="RIQ336" s="333"/>
      <c r="RIR336" s="334"/>
      <c r="RIS336" s="372"/>
      <c r="RIT336" s="224"/>
      <c r="RIU336" s="224"/>
      <c r="RIV336" s="335"/>
      <c r="RIW336" s="335"/>
      <c r="RIX336" s="224"/>
      <c r="RIY336" s="372"/>
      <c r="RIZ336" s="372"/>
      <c r="RJA336" s="333"/>
      <c r="RJB336" s="334"/>
      <c r="RJC336" s="372"/>
      <c r="RJD336" s="224"/>
      <c r="RJE336" s="224"/>
      <c r="RJF336" s="335"/>
      <c r="RJG336" s="335"/>
      <c r="RJH336" s="224"/>
      <c r="RJI336" s="372"/>
      <c r="RJJ336" s="372"/>
      <c r="RJK336" s="333"/>
      <c r="RJL336" s="334"/>
      <c r="RJM336" s="372"/>
      <c r="RJN336" s="224"/>
      <c r="RJO336" s="224"/>
      <c r="RJP336" s="335"/>
      <c r="RJQ336" s="335"/>
      <c r="RJR336" s="224"/>
      <c r="RJS336" s="372"/>
      <c r="RJT336" s="372"/>
      <c r="RJU336" s="333"/>
      <c r="RJV336" s="334"/>
      <c r="RJW336" s="372"/>
      <c r="RJX336" s="224"/>
      <c r="RJY336" s="224"/>
      <c r="RJZ336" s="335"/>
      <c r="RKA336" s="335"/>
      <c r="RKB336" s="224"/>
      <c r="RKC336" s="372"/>
      <c r="RKD336" s="372"/>
      <c r="RKE336" s="333"/>
      <c r="RKF336" s="334"/>
      <c r="RKG336" s="372"/>
      <c r="RKH336" s="224"/>
      <c r="RKI336" s="224"/>
      <c r="RKJ336" s="335"/>
      <c r="RKK336" s="335"/>
      <c r="RKL336" s="224"/>
      <c r="RKM336" s="372"/>
      <c r="RKN336" s="372"/>
      <c r="RKO336" s="333"/>
      <c r="RKP336" s="334"/>
      <c r="RKQ336" s="372"/>
      <c r="RKR336" s="224"/>
      <c r="RKS336" s="224"/>
      <c r="RKT336" s="335"/>
      <c r="RKU336" s="335"/>
      <c r="RKV336" s="224"/>
      <c r="RKW336" s="372"/>
      <c r="RKX336" s="372"/>
      <c r="RKY336" s="333"/>
      <c r="RKZ336" s="334"/>
      <c r="RLA336" s="372"/>
      <c r="RLB336" s="224"/>
      <c r="RLC336" s="224"/>
      <c r="RLD336" s="335"/>
      <c r="RLE336" s="335"/>
      <c r="RLF336" s="224"/>
      <c r="RLG336" s="372"/>
      <c r="RLH336" s="372"/>
      <c r="RLI336" s="333"/>
      <c r="RLJ336" s="334"/>
      <c r="RLK336" s="372"/>
      <c r="RLL336" s="224"/>
      <c r="RLM336" s="224"/>
      <c r="RLN336" s="335"/>
      <c r="RLO336" s="335"/>
      <c r="RLP336" s="224"/>
      <c r="RLQ336" s="372"/>
      <c r="RLR336" s="372"/>
      <c r="RLS336" s="333"/>
      <c r="RLT336" s="334"/>
      <c r="RLU336" s="372"/>
      <c r="RLV336" s="224"/>
      <c r="RLW336" s="224"/>
      <c r="RLX336" s="335"/>
      <c r="RLY336" s="335"/>
      <c r="RLZ336" s="224"/>
      <c r="RMA336" s="372"/>
      <c r="RMB336" s="372"/>
      <c r="RMC336" s="333"/>
      <c r="RMD336" s="334"/>
      <c r="RME336" s="372"/>
      <c r="RMF336" s="224"/>
      <c r="RMG336" s="224"/>
      <c r="RMH336" s="335"/>
      <c r="RMI336" s="335"/>
      <c r="RMJ336" s="224"/>
      <c r="RMK336" s="372"/>
      <c r="RML336" s="372"/>
      <c r="RMM336" s="333"/>
      <c r="RMN336" s="334"/>
      <c r="RMO336" s="372"/>
      <c r="RMP336" s="224"/>
      <c r="RMQ336" s="224"/>
      <c r="RMR336" s="335"/>
      <c r="RMS336" s="335"/>
      <c r="RMT336" s="224"/>
      <c r="RMU336" s="372"/>
      <c r="RMV336" s="372"/>
      <c r="RMW336" s="333"/>
      <c r="RMX336" s="334"/>
      <c r="RMY336" s="372"/>
      <c r="RMZ336" s="224"/>
      <c r="RNA336" s="224"/>
      <c r="RNB336" s="335"/>
      <c r="RNC336" s="335"/>
      <c r="RND336" s="224"/>
      <c r="RNE336" s="372"/>
      <c r="RNF336" s="372"/>
      <c r="RNG336" s="333"/>
      <c r="RNH336" s="334"/>
      <c r="RNI336" s="372"/>
      <c r="RNJ336" s="224"/>
      <c r="RNK336" s="224"/>
      <c r="RNL336" s="335"/>
      <c r="RNM336" s="335"/>
      <c r="RNN336" s="224"/>
      <c r="RNO336" s="372"/>
      <c r="RNP336" s="372"/>
      <c r="RNQ336" s="333"/>
      <c r="RNR336" s="334"/>
      <c r="RNS336" s="372"/>
      <c r="RNT336" s="224"/>
      <c r="RNU336" s="224"/>
      <c r="RNV336" s="335"/>
      <c r="RNW336" s="335"/>
      <c r="RNX336" s="224"/>
      <c r="RNY336" s="372"/>
      <c r="RNZ336" s="372"/>
      <c r="ROA336" s="333"/>
      <c r="ROB336" s="334"/>
      <c r="ROC336" s="372"/>
      <c r="ROD336" s="224"/>
      <c r="ROE336" s="224"/>
      <c r="ROF336" s="335"/>
      <c r="ROG336" s="335"/>
      <c r="ROH336" s="224"/>
      <c r="ROI336" s="372"/>
      <c r="ROJ336" s="372"/>
      <c r="ROK336" s="333"/>
      <c r="ROL336" s="334"/>
      <c r="ROM336" s="372"/>
      <c r="RON336" s="224"/>
      <c r="ROO336" s="224"/>
      <c r="ROP336" s="335"/>
      <c r="ROQ336" s="335"/>
      <c r="ROR336" s="224"/>
      <c r="ROS336" s="372"/>
      <c r="ROT336" s="372"/>
      <c r="ROU336" s="333"/>
      <c r="ROV336" s="334"/>
      <c r="ROW336" s="372"/>
      <c r="ROX336" s="224"/>
      <c r="ROY336" s="224"/>
      <c r="ROZ336" s="335"/>
      <c r="RPA336" s="335"/>
      <c r="RPB336" s="224"/>
      <c r="RPC336" s="372"/>
      <c r="RPD336" s="372"/>
      <c r="RPE336" s="333"/>
      <c r="RPF336" s="334"/>
      <c r="RPG336" s="372"/>
      <c r="RPH336" s="224"/>
      <c r="RPI336" s="224"/>
      <c r="RPJ336" s="335"/>
      <c r="RPK336" s="335"/>
      <c r="RPL336" s="224"/>
      <c r="RPM336" s="372"/>
      <c r="RPN336" s="372"/>
      <c r="RPO336" s="333"/>
      <c r="RPP336" s="334"/>
      <c r="RPQ336" s="372"/>
      <c r="RPR336" s="224"/>
      <c r="RPS336" s="224"/>
      <c r="RPT336" s="335"/>
      <c r="RPU336" s="335"/>
      <c r="RPV336" s="224"/>
      <c r="RPW336" s="372"/>
      <c r="RPX336" s="372"/>
      <c r="RPY336" s="333"/>
      <c r="RPZ336" s="334"/>
      <c r="RQA336" s="372"/>
      <c r="RQB336" s="224"/>
      <c r="RQC336" s="224"/>
      <c r="RQD336" s="335"/>
      <c r="RQE336" s="335"/>
      <c r="RQF336" s="224"/>
      <c r="RQG336" s="372"/>
      <c r="RQH336" s="372"/>
      <c r="RQI336" s="333"/>
      <c r="RQJ336" s="334"/>
      <c r="RQK336" s="372"/>
      <c r="RQL336" s="224"/>
      <c r="RQM336" s="224"/>
      <c r="RQN336" s="335"/>
      <c r="RQO336" s="335"/>
      <c r="RQP336" s="224"/>
      <c r="RQQ336" s="372"/>
      <c r="RQR336" s="372"/>
      <c r="RQS336" s="333"/>
      <c r="RQT336" s="334"/>
      <c r="RQU336" s="372"/>
      <c r="RQV336" s="224"/>
      <c r="RQW336" s="224"/>
      <c r="RQX336" s="335"/>
      <c r="RQY336" s="335"/>
      <c r="RQZ336" s="224"/>
      <c r="RRA336" s="372"/>
      <c r="RRB336" s="372"/>
      <c r="RRC336" s="333"/>
      <c r="RRD336" s="334"/>
      <c r="RRE336" s="372"/>
      <c r="RRF336" s="224"/>
      <c r="RRG336" s="224"/>
      <c r="RRH336" s="335"/>
      <c r="RRI336" s="335"/>
      <c r="RRJ336" s="224"/>
      <c r="RRK336" s="372"/>
      <c r="RRL336" s="372"/>
      <c r="RRM336" s="333"/>
      <c r="RRN336" s="334"/>
      <c r="RRO336" s="372"/>
      <c r="RRP336" s="224"/>
      <c r="RRQ336" s="224"/>
      <c r="RRR336" s="335"/>
      <c r="RRS336" s="335"/>
      <c r="RRT336" s="224"/>
      <c r="RRU336" s="372"/>
      <c r="RRV336" s="372"/>
      <c r="RRW336" s="333"/>
      <c r="RRX336" s="334"/>
      <c r="RRY336" s="372"/>
      <c r="RRZ336" s="224"/>
      <c r="RSA336" s="224"/>
      <c r="RSB336" s="335"/>
      <c r="RSC336" s="335"/>
      <c r="RSD336" s="224"/>
      <c r="RSE336" s="372"/>
      <c r="RSF336" s="372"/>
      <c r="RSG336" s="333"/>
      <c r="RSH336" s="334"/>
      <c r="RSI336" s="372"/>
      <c r="RSJ336" s="224"/>
      <c r="RSK336" s="224"/>
      <c r="RSL336" s="335"/>
      <c r="RSM336" s="335"/>
      <c r="RSN336" s="224"/>
      <c r="RSO336" s="372"/>
      <c r="RSP336" s="372"/>
      <c r="RSQ336" s="333"/>
      <c r="RSR336" s="334"/>
      <c r="RSS336" s="372"/>
      <c r="RST336" s="224"/>
      <c r="RSU336" s="224"/>
      <c r="RSV336" s="335"/>
      <c r="RSW336" s="335"/>
      <c r="RSX336" s="224"/>
      <c r="RSY336" s="372"/>
      <c r="RSZ336" s="372"/>
      <c r="RTA336" s="333"/>
      <c r="RTB336" s="334"/>
      <c r="RTC336" s="372"/>
      <c r="RTD336" s="224"/>
      <c r="RTE336" s="224"/>
      <c r="RTF336" s="335"/>
      <c r="RTG336" s="335"/>
      <c r="RTH336" s="224"/>
      <c r="RTI336" s="372"/>
      <c r="RTJ336" s="372"/>
      <c r="RTK336" s="333"/>
      <c r="RTL336" s="334"/>
      <c r="RTM336" s="372"/>
      <c r="RTN336" s="224"/>
      <c r="RTO336" s="224"/>
      <c r="RTP336" s="335"/>
      <c r="RTQ336" s="335"/>
      <c r="RTR336" s="224"/>
      <c r="RTS336" s="372"/>
      <c r="RTT336" s="372"/>
      <c r="RTU336" s="333"/>
      <c r="RTV336" s="334"/>
      <c r="RTW336" s="372"/>
      <c r="RTX336" s="224"/>
      <c r="RTY336" s="224"/>
      <c r="RTZ336" s="335"/>
      <c r="RUA336" s="335"/>
      <c r="RUB336" s="224"/>
      <c r="RUC336" s="372"/>
      <c r="RUD336" s="372"/>
      <c r="RUE336" s="333"/>
      <c r="RUF336" s="334"/>
      <c r="RUG336" s="372"/>
      <c r="RUH336" s="224"/>
      <c r="RUI336" s="224"/>
      <c r="RUJ336" s="335"/>
      <c r="RUK336" s="335"/>
      <c r="RUL336" s="224"/>
      <c r="RUM336" s="372"/>
      <c r="RUN336" s="372"/>
      <c r="RUO336" s="333"/>
      <c r="RUP336" s="334"/>
      <c r="RUQ336" s="372"/>
      <c r="RUR336" s="224"/>
      <c r="RUS336" s="224"/>
      <c r="RUT336" s="335"/>
      <c r="RUU336" s="335"/>
      <c r="RUV336" s="224"/>
      <c r="RUW336" s="372"/>
      <c r="RUX336" s="372"/>
      <c r="RUY336" s="333"/>
      <c r="RUZ336" s="334"/>
      <c r="RVA336" s="372"/>
      <c r="RVB336" s="224"/>
      <c r="RVC336" s="224"/>
      <c r="RVD336" s="335"/>
      <c r="RVE336" s="335"/>
      <c r="RVF336" s="224"/>
      <c r="RVG336" s="372"/>
      <c r="RVH336" s="372"/>
      <c r="RVI336" s="333"/>
      <c r="RVJ336" s="334"/>
      <c r="RVK336" s="372"/>
      <c r="RVL336" s="224"/>
      <c r="RVM336" s="224"/>
      <c r="RVN336" s="335"/>
      <c r="RVO336" s="335"/>
      <c r="RVP336" s="224"/>
      <c r="RVQ336" s="372"/>
      <c r="RVR336" s="372"/>
      <c r="RVS336" s="333"/>
      <c r="RVT336" s="334"/>
      <c r="RVU336" s="372"/>
      <c r="RVV336" s="224"/>
      <c r="RVW336" s="224"/>
      <c r="RVX336" s="335"/>
      <c r="RVY336" s="335"/>
      <c r="RVZ336" s="224"/>
      <c r="RWA336" s="372"/>
      <c r="RWB336" s="372"/>
      <c r="RWC336" s="333"/>
      <c r="RWD336" s="334"/>
      <c r="RWE336" s="372"/>
      <c r="RWF336" s="224"/>
      <c r="RWG336" s="224"/>
      <c r="RWH336" s="335"/>
      <c r="RWI336" s="335"/>
      <c r="RWJ336" s="224"/>
      <c r="RWK336" s="372"/>
      <c r="RWL336" s="372"/>
      <c r="RWM336" s="333"/>
      <c r="RWN336" s="334"/>
      <c r="RWO336" s="372"/>
      <c r="RWP336" s="224"/>
      <c r="RWQ336" s="224"/>
      <c r="RWR336" s="335"/>
      <c r="RWS336" s="335"/>
      <c r="RWT336" s="224"/>
      <c r="RWU336" s="372"/>
      <c r="RWV336" s="372"/>
      <c r="RWW336" s="333"/>
      <c r="RWX336" s="334"/>
      <c r="RWY336" s="372"/>
      <c r="RWZ336" s="224"/>
      <c r="RXA336" s="224"/>
      <c r="RXB336" s="335"/>
      <c r="RXC336" s="335"/>
      <c r="RXD336" s="224"/>
      <c r="RXE336" s="372"/>
      <c r="RXF336" s="372"/>
      <c r="RXG336" s="333"/>
      <c r="RXH336" s="334"/>
      <c r="RXI336" s="372"/>
      <c r="RXJ336" s="224"/>
      <c r="RXK336" s="224"/>
      <c r="RXL336" s="335"/>
      <c r="RXM336" s="335"/>
      <c r="RXN336" s="224"/>
      <c r="RXO336" s="372"/>
      <c r="RXP336" s="372"/>
      <c r="RXQ336" s="333"/>
      <c r="RXR336" s="334"/>
      <c r="RXS336" s="372"/>
      <c r="RXT336" s="224"/>
      <c r="RXU336" s="224"/>
      <c r="RXV336" s="335"/>
      <c r="RXW336" s="335"/>
      <c r="RXX336" s="224"/>
      <c r="RXY336" s="372"/>
      <c r="RXZ336" s="372"/>
      <c r="RYA336" s="333"/>
      <c r="RYB336" s="334"/>
      <c r="RYC336" s="372"/>
      <c r="RYD336" s="224"/>
      <c r="RYE336" s="224"/>
      <c r="RYF336" s="335"/>
      <c r="RYG336" s="335"/>
      <c r="RYH336" s="224"/>
      <c r="RYI336" s="372"/>
      <c r="RYJ336" s="372"/>
      <c r="RYK336" s="333"/>
      <c r="RYL336" s="334"/>
      <c r="RYM336" s="372"/>
      <c r="RYN336" s="224"/>
      <c r="RYO336" s="224"/>
      <c r="RYP336" s="335"/>
      <c r="RYQ336" s="335"/>
      <c r="RYR336" s="224"/>
      <c r="RYS336" s="372"/>
      <c r="RYT336" s="372"/>
      <c r="RYU336" s="333"/>
      <c r="RYV336" s="334"/>
      <c r="RYW336" s="372"/>
      <c r="RYX336" s="224"/>
      <c r="RYY336" s="224"/>
      <c r="RYZ336" s="335"/>
      <c r="RZA336" s="335"/>
      <c r="RZB336" s="224"/>
      <c r="RZC336" s="372"/>
      <c r="RZD336" s="372"/>
      <c r="RZE336" s="333"/>
      <c r="RZF336" s="334"/>
      <c r="RZG336" s="372"/>
      <c r="RZH336" s="224"/>
      <c r="RZI336" s="224"/>
      <c r="RZJ336" s="335"/>
      <c r="RZK336" s="335"/>
      <c r="RZL336" s="224"/>
      <c r="RZM336" s="372"/>
      <c r="RZN336" s="372"/>
      <c r="RZO336" s="333"/>
      <c r="RZP336" s="334"/>
      <c r="RZQ336" s="372"/>
      <c r="RZR336" s="224"/>
      <c r="RZS336" s="224"/>
      <c r="RZT336" s="335"/>
      <c r="RZU336" s="335"/>
      <c r="RZV336" s="224"/>
      <c r="RZW336" s="372"/>
      <c r="RZX336" s="372"/>
      <c r="RZY336" s="333"/>
      <c r="RZZ336" s="334"/>
      <c r="SAA336" s="372"/>
      <c r="SAB336" s="224"/>
      <c r="SAC336" s="224"/>
      <c r="SAD336" s="335"/>
      <c r="SAE336" s="335"/>
      <c r="SAF336" s="224"/>
      <c r="SAG336" s="372"/>
      <c r="SAH336" s="372"/>
      <c r="SAI336" s="333"/>
      <c r="SAJ336" s="334"/>
      <c r="SAK336" s="372"/>
      <c r="SAL336" s="224"/>
      <c r="SAM336" s="224"/>
      <c r="SAN336" s="335"/>
      <c r="SAO336" s="335"/>
      <c r="SAP336" s="224"/>
      <c r="SAQ336" s="372"/>
      <c r="SAR336" s="372"/>
      <c r="SAS336" s="333"/>
      <c r="SAT336" s="334"/>
      <c r="SAU336" s="372"/>
      <c r="SAV336" s="224"/>
      <c r="SAW336" s="224"/>
      <c r="SAX336" s="335"/>
      <c r="SAY336" s="335"/>
      <c r="SAZ336" s="224"/>
      <c r="SBA336" s="372"/>
      <c r="SBB336" s="372"/>
      <c r="SBC336" s="333"/>
      <c r="SBD336" s="334"/>
      <c r="SBE336" s="372"/>
      <c r="SBF336" s="224"/>
      <c r="SBG336" s="224"/>
      <c r="SBH336" s="335"/>
      <c r="SBI336" s="335"/>
      <c r="SBJ336" s="224"/>
      <c r="SBK336" s="372"/>
      <c r="SBL336" s="372"/>
      <c r="SBM336" s="333"/>
      <c r="SBN336" s="334"/>
      <c r="SBO336" s="372"/>
      <c r="SBP336" s="224"/>
      <c r="SBQ336" s="224"/>
      <c r="SBR336" s="335"/>
      <c r="SBS336" s="335"/>
      <c r="SBT336" s="224"/>
      <c r="SBU336" s="372"/>
      <c r="SBV336" s="372"/>
      <c r="SBW336" s="333"/>
      <c r="SBX336" s="334"/>
      <c r="SBY336" s="372"/>
      <c r="SBZ336" s="224"/>
      <c r="SCA336" s="224"/>
      <c r="SCB336" s="335"/>
      <c r="SCC336" s="335"/>
      <c r="SCD336" s="224"/>
      <c r="SCE336" s="372"/>
      <c r="SCF336" s="372"/>
      <c r="SCG336" s="333"/>
      <c r="SCH336" s="334"/>
      <c r="SCI336" s="372"/>
      <c r="SCJ336" s="224"/>
      <c r="SCK336" s="224"/>
      <c r="SCL336" s="335"/>
      <c r="SCM336" s="335"/>
      <c r="SCN336" s="224"/>
      <c r="SCO336" s="372"/>
      <c r="SCP336" s="372"/>
      <c r="SCQ336" s="333"/>
      <c r="SCR336" s="334"/>
      <c r="SCS336" s="372"/>
      <c r="SCT336" s="224"/>
      <c r="SCU336" s="224"/>
      <c r="SCV336" s="335"/>
      <c r="SCW336" s="335"/>
      <c r="SCX336" s="224"/>
      <c r="SCY336" s="372"/>
      <c r="SCZ336" s="372"/>
      <c r="SDA336" s="333"/>
      <c r="SDB336" s="334"/>
      <c r="SDC336" s="372"/>
      <c r="SDD336" s="224"/>
      <c r="SDE336" s="224"/>
      <c r="SDF336" s="335"/>
      <c r="SDG336" s="335"/>
      <c r="SDH336" s="224"/>
      <c r="SDI336" s="372"/>
      <c r="SDJ336" s="372"/>
      <c r="SDK336" s="333"/>
      <c r="SDL336" s="334"/>
      <c r="SDM336" s="372"/>
      <c r="SDN336" s="224"/>
      <c r="SDO336" s="224"/>
      <c r="SDP336" s="335"/>
      <c r="SDQ336" s="335"/>
      <c r="SDR336" s="224"/>
      <c r="SDS336" s="372"/>
      <c r="SDT336" s="372"/>
      <c r="SDU336" s="333"/>
      <c r="SDV336" s="334"/>
      <c r="SDW336" s="372"/>
      <c r="SDX336" s="224"/>
      <c r="SDY336" s="224"/>
      <c r="SDZ336" s="335"/>
      <c r="SEA336" s="335"/>
      <c r="SEB336" s="224"/>
      <c r="SEC336" s="372"/>
      <c r="SED336" s="372"/>
      <c r="SEE336" s="333"/>
      <c r="SEF336" s="334"/>
      <c r="SEG336" s="372"/>
      <c r="SEH336" s="224"/>
      <c r="SEI336" s="224"/>
      <c r="SEJ336" s="335"/>
      <c r="SEK336" s="335"/>
      <c r="SEL336" s="224"/>
      <c r="SEM336" s="372"/>
      <c r="SEN336" s="372"/>
      <c r="SEO336" s="333"/>
      <c r="SEP336" s="334"/>
      <c r="SEQ336" s="372"/>
      <c r="SER336" s="224"/>
      <c r="SES336" s="224"/>
      <c r="SET336" s="335"/>
      <c r="SEU336" s="335"/>
      <c r="SEV336" s="224"/>
      <c r="SEW336" s="372"/>
      <c r="SEX336" s="372"/>
      <c r="SEY336" s="333"/>
      <c r="SEZ336" s="334"/>
      <c r="SFA336" s="372"/>
      <c r="SFB336" s="224"/>
      <c r="SFC336" s="224"/>
      <c r="SFD336" s="335"/>
      <c r="SFE336" s="335"/>
      <c r="SFF336" s="224"/>
      <c r="SFG336" s="372"/>
      <c r="SFH336" s="372"/>
      <c r="SFI336" s="333"/>
      <c r="SFJ336" s="334"/>
      <c r="SFK336" s="372"/>
      <c r="SFL336" s="224"/>
      <c r="SFM336" s="224"/>
      <c r="SFN336" s="335"/>
      <c r="SFO336" s="335"/>
      <c r="SFP336" s="224"/>
      <c r="SFQ336" s="372"/>
      <c r="SFR336" s="372"/>
      <c r="SFS336" s="333"/>
      <c r="SFT336" s="334"/>
      <c r="SFU336" s="372"/>
      <c r="SFV336" s="224"/>
      <c r="SFW336" s="224"/>
      <c r="SFX336" s="335"/>
      <c r="SFY336" s="335"/>
      <c r="SFZ336" s="224"/>
      <c r="SGA336" s="372"/>
      <c r="SGB336" s="372"/>
      <c r="SGC336" s="333"/>
      <c r="SGD336" s="334"/>
      <c r="SGE336" s="372"/>
      <c r="SGF336" s="224"/>
      <c r="SGG336" s="224"/>
      <c r="SGH336" s="335"/>
      <c r="SGI336" s="335"/>
      <c r="SGJ336" s="224"/>
      <c r="SGK336" s="372"/>
      <c r="SGL336" s="372"/>
      <c r="SGM336" s="333"/>
      <c r="SGN336" s="334"/>
      <c r="SGO336" s="372"/>
      <c r="SGP336" s="224"/>
      <c r="SGQ336" s="224"/>
      <c r="SGR336" s="335"/>
      <c r="SGS336" s="335"/>
      <c r="SGT336" s="224"/>
      <c r="SGU336" s="372"/>
      <c r="SGV336" s="372"/>
      <c r="SGW336" s="333"/>
      <c r="SGX336" s="334"/>
      <c r="SGY336" s="372"/>
      <c r="SGZ336" s="224"/>
      <c r="SHA336" s="224"/>
      <c r="SHB336" s="335"/>
      <c r="SHC336" s="335"/>
      <c r="SHD336" s="224"/>
      <c r="SHE336" s="372"/>
      <c r="SHF336" s="372"/>
      <c r="SHG336" s="333"/>
      <c r="SHH336" s="334"/>
      <c r="SHI336" s="372"/>
      <c r="SHJ336" s="224"/>
      <c r="SHK336" s="224"/>
      <c r="SHL336" s="335"/>
      <c r="SHM336" s="335"/>
      <c r="SHN336" s="224"/>
      <c r="SHO336" s="372"/>
      <c r="SHP336" s="372"/>
      <c r="SHQ336" s="333"/>
      <c r="SHR336" s="334"/>
      <c r="SHS336" s="372"/>
      <c r="SHT336" s="224"/>
      <c r="SHU336" s="224"/>
      <c r="SHV336" s="335"/>
      <c r="SHW336" s="335"/>
      <c r="SHX336" s="224"/>
      <c r="SHY336" s="372"/>
      <c r="SHZ336" s="372"/>
      <c r="SIA336" s="333"/>
      <c r="SIB336" s="334"/>
      <c r="SIC336" s="372"/>
      <c r="SID336" s="224"/>
      <c r="SIE336" s="224"/>
      <c r="SIF336" s="335"/>
      <c r="SIG336" s="335"/>
      <c r="SIH336" s="224"/>
      <c r="SII336" s="372"/>
      <c r="SIJ336" s="372"/>
      <c r="SIK336" s="333"/>
      <c r="SIL336" s="334"/>
      <c r="SIM336" s="372"/>
      <c r="SIN336" s="224"/>
      <c r="SIO336" s="224"/>
      <c r="SIP336" s="335"/>
      <c r="SIQ336" s="335"/>
      <c r="SIR336" s="224"/>
      <c r="SIS336" s="372"/>
      <c r="SIT336" s="372"/>
      <c r="SIU336" s="333"/>
      <c r="SIV336" s="334"/>
      <c r="SIW336" s="372"/>
      <c r="SIX336" s="224"/>
      <c r="SIY336" s="224"/>
      <c r="SIZ336" s="335"/>
      <c r="SJA336" s="335"/>
      <c r="SJB336" s="224"/>
      <c r="SJC336" s="372"/>
      <c r="SJD336" s="372"/>
      <c r="SJE336" s="333"/>
      <c r="SJF336" s="334"/>
      <c r="SJG336" s="372"/>
      <c r="SJH336" s="224"/>
      <c r="SJI336" s="224"/>
      <c r="SJJ336" s="335"/>
      <c r="SJK336" s="335"/>
      <c r="SJL336" s="224"/>
      <c r="SJM336" s="372"/>
      <c r="SJN336" s="372"/>
      <c r="SJO336" s="333"/>
      <c r="SJP336" s="334"/>
      <c r="SJQ336" s="372"/>
      <c r="SJR336" s="224"/>
      <c r="SJS336" s="224"/>
      <c r="SJT336" s="335"/>
      <c r="SJU336" s="335"/>
      <c r="SJV336" s="224"/>
      <c r="SJW336" s="372"/>
      <c r="SJX336" s="372"/>
      <c r="SJY336" s="333"/>
      <c r="SJZ336" s="334"/>
      <c r="SKA336" s="372"/>
      <c r="SKB336" s="224"/>
      <c r="SKC336" s="224"/>
      <c r="SKD336" s="335"/>
      <c r="SKE336" s="335"/>
      <c r="SKF336" s="224"/>
      <c r="SKG336" s="372"/>
      <c r="SKH336" s="372"/>
      <c r="SKI336" s="333"/>
      <c r="SKJ336" s="334"/>
      <c r="SKK336" s="372"/>
      <c r="SKL336" s="224"/>
      <c r="SKM336" s="224"/>
      <c r="SKN336" s="335"/>
      <c r="SKO336" s="335"/>
      <c r="SKP336" s="224"/>
      <c r="SKQ336" s="372"/>
      <c r="SKR336" s="372"/>
      <c r="SKS336" s="333"/>
      <c r="SKT336" s="334"/>
      <c r="SKU336" s="372"/>
      <c r="SKV336" s="224"/>
      <c r="SKW336" s="224"/>
      <c r="SKX336" s="335"/>
      <c r="SKY336" s="335"/>
      <c r="SKZ336" s="224"/>
      <c r="SLA336" s="372"/>
      <c r="SLB336" s="372"/>
      <c r="SLC336" s="333"/>
      <c r="SLD336" s="334"/>
      <c r="SLE336" s="372"/>
      <c r="SLF336" s="224"/>
      <c r="SLG336" s="224"/>
      <c r="SLH336" s="335"/>
      <c r="SLI336" s="335"/>
      <c r="SLJ336" s="224"/>
      <c r="SLK336" s="372"/>
      <c r="SLL336" s="372"/>
      <c r="SLM336" s="333"/>
      <c r="SLN336" s="334"/>
      <c r="SLO336" s="372"/>
      <c r="SLP336" s="224"/>
      <c r="SLQ336" s="224"/>
      <c r="SLR336" s="335"/>
      <c r="SLS336" s="335"/>
      <c r="SLT336" s="224"/>
      <c r="SLU336" s="372"/>
      <c r="SLV336" s="372"/>
      <c r="SLW336" s="333"/>
      <c r="SLX336" s="334"/>
      <c r="SLY336" s="372"/>
      <c r="SLZ336" s="224"/>
      <c r="SMA336" s="224"/>
      <c r="SMB336" s="335"/>
      <c r="SMC336" s="335"/>
      <c r="SMD336" s="224"/>
      <c r="SME336" s="372"/>
      <c r="SMF336" s="372"/>
      <c r="SMG336" s="333"/>
      <c r="SMH336" s="334"/>
      <c r="SMI336" s="372"/>
      <c r="SMJ336" s="224"/>
      <c r="SMK336" s="224"/>
      <c r="SML336" s="335"/>
      <c r="SMM336" s="335"/>
      <c r="SMN336" s="224"/>
      <c r="SMO336" s="372"/>
      <c r="SMP336" s="372"/>
      <c r="SMQ336" s="333"/>
      <c r="SMR336" s="334"/>
      <c r="SMS336" s="372"/>
      <c r="SMT336" s="224"/>
      <c r="SMU336" s="224"/>
      <c r="SMV336" s="335"/>
      <c r="SMW336" s="335"/>
      <c r="SMX336" s="224"/>
      <c r="SMY336" s="372"/>
      <c r="SMZ336" s="372"/>
      <c r="SNA336" s="333"/>
      <c r="SNB336" s="334"/>
      <c r="SNC336" s="372"/>
      <c r="SND336" s="224"/>
      <c r="SNE336" s="224"/>
      <c r="SNF336" s="335"/>
      <c r="SNG336" s="335"/>
      <c r="SNH336" s="224"/>
      <c r="SNI336" s="372"/>
      <c r="SNJ336" s="372"/>
      <c r="SNK336" s="333"/>
      <c r="SNL336" s="334"/>
      <c r="SNM336" s="372"/>
      <c r="SNN336" s="224"/>
      <c r="SNO336" s="224"/>
      <c r="SNP336" s="335"/>
      <c r="SNQ336" s="335"/>
      <c r="SNR336" s="224"/>
      <c r="SNS336" s="372"/>
      <c r="SNT336" s="372"/>
      <c r="SNU336" s="333"/>
      <c r="SNV336" s="334"/>
      <c r="SNW336" s="372"/>
      <c r="SNX336" s="224"/>
      <c r="SNY336" s="224"/>
      <c r="SNZ336" s="335"/>
      <c r="SOA336" s="335"/>
      <c r="SOB336" s="224"/>
      <c r="SOC336" s="372"/>
      <c r="SOD336" s="372"/>
      <c r="SOE336" s="333"/>
      <c r="SOF336" s="334"/>
      <c r="SOG336" s="372"/>
      <c r="SOH336" s="224"/>
      <c r="SOI336" s="224"/>
      <c r="SOJ336" s="335"/>
      <c r="SOK336" s="335"/>
      <c r="SOL336" s="224"/>
      <c r="SOM336" s="372"/>
      <c r="SON336" s="372"/>
      <c r="SOO336" s="333"/>
      <c r="SOP336" s="334"/>
      <c r="SOQ336" s="372"/>
      <c r="SOR336" s="224"/>
      <c r="SOS336" s="224"/>
      <c r="SOT336" s="335"/>
      <c r="SOU336" s="335"/>
      <c r="SOV336" s="224"/>
      <c r="SOW336" s="372"/>
      <c r="SOX336" s="372"/>
      <c r="SOY336" s="333"/>
      <c r="SOZ336" s="334"/>
      <c r="SPA336" s="372"/>
      <c r="SPB336" s="224"/>
      <c r="SPC336" s="224"/>
      <c r="SPD336" s="335"/>
      <c r="SPE336" s="335"/>
      <c r="SPF336" s="224"/>
      <c r="SPG336" s="372"/>
      <c r="SPH336" s="372"/>
      <c r="SPI336" s="333"/>
      <c r="SPJ336" s="334"/>
      <c r="SPK336" s="372"/>
      <c r="SPL336" s="224"/>
      <c r="SPM336" s="224"/>
      <c r="SPN336" s="335"/>
      <c r="SPO336" s="335"/>
      <c r="SPP336" s="224"/>
      <c r="SPQ336" s="372"/>
      <c r="SPR336" s="372"/>
      <c r="SPS336" s="333"/>
      <c r="SPT336" s="334"/>
      <c r="SPU336" s="372"/>
      <c r="SPV336" s="224"/>
      <c r="SPW336" s="224"/>
      <c r="SPX336" s="335"/>
      <c r="SPY336" s="335"/>
      <c r="SPZ336" s="224"/>
      <c r="SQA336" s="372"/>
      <c r="SQB336" s="372"/>
      <c r="SQC336" s="333"/>
      <c r="SQD336" s="334"/>
      <c r="SQE336" s="372"/>
      <c r="SQF336" s="224"/>
      <c r="SQG336" s="224"/>
      <c r="SQH336" s="335"/>
      <c r="SQI336" s="335"/>
      <c r="SQJ336" s="224"/>
      <c r="SQK336" s="372"/>
      <c r="SQL336" s="372"/>
      <c r="SQM336" s="333"/>
      <c r="SQN336" s="334"/>
      <c r="SQO336" s="372"/>
      <c r="SQP336" s="224"/>
      <c r="SQQ336" s="224"/>
      <c r="SQR336" s="335"/>
      <c r="SQS336" s="335"/>
      <c r="SQT336" s="224"/>
      <c r="SQU336" s="372"/>
      <c r="SQV336" s="372"/>
      <c r="SQW336" s="333"/>
      <c r="SQX336" s="334"/>
      <c r="SQY336" s="372"/>
      <c r="SQZ336" s="224"/>
      <c r="SRA336" s="224"/>
      <c r="SRB336" s="335"/>
      <c r="SRC336" s="335"/>
      <c r="SRD336" s="224"/>
      <c r="SRE336" s="372"/>
      <c r="SRF336" s="372"/>
      <c r="SRG336" s="333"/>
      <c r="SRH336" s="334"/>
      <c r="SRI336" s="372"/>
      <c r="SRJ336" s="224"/>
      <c r="SRK336" s="224"/>
      <c r="SRL336" s="335"/>
      <c r="SRM336" s="335"/>
      <c r="SRN336" s="224"/>
      <c r="SRO336" s="372"/>
      <c r="SRP336" s="372"/>
      <c r="SRQ336" s="333"/>
      <c r="SRR336" s="334"/>
      <c r="SRS336" s="372"/>
      <c r="SRT336" s="224"/>
      <c r="SRU336" s="224"/>
      <c r="SRV336" s="335"/>
      <c r="SRW336" s="335"/>
      <c r="SRX336" s="224"/>
      <c r="SRY336" s="372"/>
      <c r="SRZ336" s="372"/>
      <c r="SSA336" s="333"/>
      <c r="SSB336" s="334"/>
      <c r="SSC336" s="372"/>
      <c r="SSD336" s="224"/>
      <c r="SSE336" s="224"/>
      <c r="SSF336" s="335"/>
      <c r="SSG336" s="335"/>
      <c r="SSH336" s="224"/>
      <c r="SSI336" s="372"/>
      <c r="SSJ336" s="372"/>
      <c r="SSK336" s="333"/>
      <c r="SSL336" s="334"/>
      <c r="SSM336" s="372"/>
      <c r="SSN336" s="224"/>
      <c r="SSO336" s="224"/>
      <c r="SSP336" s="335"/>
      <c r="SSQ336" s="335"/>
      <c r="SSR336" s="224"/>
      <c r="SSS336" s="372"/>
      <c r="SST336" s="372"/>
      <c r="SSU336" s="333"/>
      <c r="SSV336" s="334"/>
      <c r="SSW336" s="372"/>
      <c r="SSX336" s="224"/>
      <c r="SSY336" s="224"/>
      <c r="SSZ336" s="335"/>
      <c r="STA336" s="335"/>
      <c r="STB336" s="224"/>
      <c r="STC336" s="372"/>
      <c r="STD336" s="372"/>
      <c r="STE336" s="333"/>
      <c r="STF336" s="334"/>
      <c r="STG336" s="372"/>
      <c r="STH336" s="224"/>
      <c r="STI336" s="224"/>
      <c r="STJ336" s="335"/>
      <c r="STK336" s="335"/>
      <c r="STL336" s="224"/>
      <c r="STM336" s="372"/>
      <c r="STN336" s="372"/>
      <c r="STO336" s="333"/>
      <c r="STP336" s="334"/>
      <c r="STQ336" s="372"/>
      <c r="STR336" s="224"/>
      <c r="STS336" s="224"/>
      <c r="STT336" s="335"/>
      <c r="STU336" s="335"/>
      <c r="STV336" s="224"/>
      <c r="STW336" s="372"/>
      <c r="STX336" s="372"/>
      <c r="STY336" s="333"/>
      <c r="STZ336" s="334"/>
      <c r="SUA336" s="372"/>
      <c r="SUB336" s="224"/>
      <c r="SUC336" s="224"/>
      <c r="SUD336" s="335"/>
      <c r="SUE336" s="335"/>
      <c r="SUF336" s="224"/>
      <c r="SUG336" s="372"/>
      <c r="SUH336" s="372"/>
      <c r="SUI336" s="333"/>
      <c r="SUJ336" s="334"/>
      <c r="SUK336" s="372"/>
      <c r="SUL336" s="224"/>
      <c r="SUM336" s="224"/>
      <c r="SUN336" s="335"/>
      <c r="SUO336" s="335"/>
      <c r="SUP336" s="224"/>
      <c r="SUQ336" s="372"/>
      <c r="SUR336" s="372"/>
      <c r="SUS336" s="333"/>
      <c r="SUT336" s="334"/>
      <c r="SUU336" s="372"/>
      <c r="SUV336" s="224"/>
      <c r="SUW336" s="224"/>
      <c r="SUX336" s="335"/>
      <c r="SUY336" s="335"/>
      <c r="SUZ336" s="224"/>
      <c r="SVA336" s="372"/>
      <c r="SVB336" s="372"/>
      <c r="SVC336" s="333"/>
      <c r="SVD336" s="334"/>
      <c r="SVE336" s="372"/>
      <c r="SVF336" s="224"/>
      <c r="SVG336" s="224"/>
      <c r="SVH336" s="335"/>
      <c r="SVI336" s="335"/>
      <c r="SVJ336" s="224"/>
      <c r="SVK336" s="372"/>
      <c r="SVL336" s="372"/>
      <c r="SVM336" s="333"/>
      <c r="SVN336" s="334"/>
      <c r="SVO336" s="372"/>
      <c r="SVP336" s="224"/>
      <c r="SVQ336" s="224"/>
      <c r="SVR336" s="335"/>
      <c r="SVS336" s="335"/>
      <c r="SVT336" s="224"/>
      <c r="SVU336" s="372"/>
      <c r="SVV336" s="372"/>
      <c r="SVW336" s="333"/>
      <c r="SVX336" s="334"/>
      <c r="SVY336" s="372"/>
      <c r="SVZ336" s="224"/>
      <c r="SWA336" s="224"/>
      <c r="SWB336" s="335"/>
      <c r="SWC336" s="335"/>
      <c r="SWD336" s="224"/>
      <c r="SWE336" s="372"/>
      <c r="SWF336" s="372"/>
      <c r="SWG336" s="333"/>
      <c r="SWH336" s="334"/>
      <c r="SWI336" s="372"/>
      <c r="SWJ336" s="224"/>
      <c r="SWK336" s="224"/>
      <c r="SWL336" s="335"/>
      <c r="SWM336" s="335"/>
      <c r="SWN336" s="224"/>
      <c r="SWO336" s="372"/>
      <c r="SWP336" s="372"/>
      <c r="SWQ336" s="333"/>
      <c r="SWR336" s="334"/>
      <c r="SWS336" s="372"/>
      <c r="SWT336" s="224"/>
      <c r="SWU336" s="224"/>
      <c r="SWV336" s="335"/>
      <c r="SWW336" s="335"/>
      <c r="SWX336" s="224"/>
      <c r="SWY336" s="372"/>
      <c r="SWZ336" s="372"/>
      <c r="SXA336" s="333"/>
      <c r="SXB336" s="334"/>
      <c r="SXC336" s="372"/>
      <c r="SXD336" s="224"/>
      <c r="SXE336" s="224"/>
      <c r="SXF336" s="335"/>
      <c r="SXG336" s="335"/>
      <c r="SXH336" s="224"/>
      <c r="SXI336" s="372"/>
      <c r="SXJ336" s="372"/>
      <c r="SXK336" s="333"/>
      <c r="SXL336" s="334"/>
      <c r="SXM336" s="372"/>
      <c r="SXN336" s="224"/>
      <c r="SXO336" s="224"/>
      <c r="SXP336" s="335"/>
      <c r="SXQ336" s="335"/>
      <c r="SXR336" s="224"/>
      <c r="SXS336" s="372"/>
      <c r="SXT336" s="372"/>
      <c r="SXU336" s="333"/>
      <c r="SXV336" s="334"/>
      <c r="SXW336" s="372"/>
      <c r="SXX336" s="224"/>
      <c r="SXY336" s="224"/>
      <c r="SXZ336" s="335"/>
      <c r="SYA336" s="335"/>
      <c r="SYB336" s="224"/>
      <c r="SYC336" s="372"/>
      <c r="SYD336" s="372"/>
      <c r="SYE336" s="333"/>
      <c r="SYF336" s="334"/>
      <c r="SYG336" s="372"/>
      <c r="SYH336" s="224"/>
      <c r="SYI336" s="224"/>
      <c r="SYJ336" s="335"/>
      <c r="SYK336" s="335"/>
      <c r="SYL336" s="224"/>
      <c r="SYM336" s="372"/>
      <c r="SYN336" s="372"/>
      <c r="SYO336" s="333"/>
      <c r="SYP336" s="334"/>
      <c r="SYQ336" s="372"/>
      <c r="SYR336" s="224"/>
      <c r="SYS336" s="224"/>
      <c r="SYT336" s="335"/>
      <c r="SYU336" s="335"/>
      <c r="SYV336" s="224"/>
      <c r="SYW336" s="372"/>
      <c r="SYX336" s="372"/>
      <c r="SYY336" s="333"/>
      <c r="SYZ336" s="334"/>
      <c r="SZA336" s="372"/>
      <c r="SZB336" s="224"/>
      <c r="SZC336" s="224"/>
      <c r="SZD336" s="335"/>
      <c r="SZE336" s="335"/>
      <c r="SZF336" s="224"/>
      <c r="SZG336" s="372"/>
      <c r="SZH336" s="372"/>
      <c r="SZI336" s="333"/>
      <c r="SZJ336" s="334"/>
      <c r="SZK336" s="372"/>
      <c r="SZL336" s="224"/>
      <c r="SZM336" s="224"/>
      <c r="SZN336" s="335"/>
      <c r="SZO336" s="335"/>
      <c r="SZP336" s="224"/>
      <c r="SZQ336" s="372"/>
      <c r="SZR336" s="372"/>
      <c r="SZS336" s="333"/>
      <c r="SZT336" s="334"/>
      <c r="SZU336" s="372"/>
      <c r="SZV336" s="224"/>
      <c r="SZW336" s="224"/>
      <c r="SZX336" s="335"/>
      <c r="SZY336" s="335"/>
      <c r="SZZ336" s="224"/>
      <c r="TAA336" s="372"/>
      <c r="TAB336" s="372"/>
      <c r="TAC336" s="333"/>
      <c r="TAD336" s="334"/>
      <c r="TAE336" s="372"/>
      <c r="TAF336" s="224"/>
      <c r="TAG336" s="224"/>
      <c r="TAH336" s="335"/>
      <c r="TAI336" s="335"/>
      <c r="TAJ336" s="224"/>
      <c r="TAK336" s="372"/>
      <c r="TAL336" s="372"/>
      <c r="TAM336" s="333"/>
      <c r="TAN336" s="334"/>
      <c r="TAO336" s="372"/>
      <c r="TAP336" s="224"/>
      <c r="TAQ336" s="224"/>
      <c r="TAR336" s="335"/>
      <c r="TAS336" s="335"/>
      <c r="TAT336" s="224"/>
      <c r="TAU336" s="372"/>
      <c r="TAV336" s="372"/>
      <c r="TAW336" s="333"/>
      <c r="TAX336" s="334"/>
      <c r="TAY336" s="372"/>
      <c r="TAZ336" s="224"/>
      <c r="TBA336" s="224"/>
      <c r="TBB336" s="335"/>
      <c r="TBC336" s="335"/>
      <c r="TBD336" s="224"/>
      <c r="TBE336" s="372"/>
      <c r="TBF336" s="372"/>
      <c r="TBG336" s="333"/>
      <c r="TBH336" s="334"/>
      <c r="TBI336" s="372"/>
      <c r="TBJ336" s="224"/>
      <c r="TBK336" s="224"/>
      <c r="TBL336" s="335"/>
      <c r="TBM336" s="335"/>
      <c r="TBN336" s="224"/>
      <c r="TBO336" s="372"/>
      <c r="TBP336" s="372"/>
      <c r="TBQ336" s="333"/>
      <c r="TBR336" s="334"/>
      <c r="TBS336" s="372"/>
      <c r="TBT336" s="224"/>
      <c r="TBU336" s="224"/>
      <c r="TBV336" s="335"/>
      <c r="TBW336" s="335"/>
      <c r="TBX336" s="224"/>
      <c r="TBY336" s="372"/>
      <c r="TBZ336" s="372"/>
      <c r="TCA336" s="333"/>
      <c r="TCB336" s="334"/>
      <c r="TCC336" s="372"/>
      <c r="TCD336" s="224"/>
      <c r="TCE336" s="224"/>
      <c r="TCF336" s="335"/>
      <c r="TCG336" s="335"/>
      <c r="TCH336" s="224"/>
      <c r="TCI336" s="372"/>
      <c r="TCJ336" s="372"/>
      <c r="TCK336" s="333"/>
      <c r="TCL336" s="334"/>
      <c r="TCM336" s="372"/>
      <c r="TCN336" s="224"/>
      <c r="TCO336" s="224"/>
      <c r="TCP336" s="335"/>
      <c r="TCQ336" s="335"/>
      <c r="TCR336" s="224"/>
      <c r="TCS336" s="372"/>
      <c r="TCT336" s="372"/>
      <c r="TCU336" s="333"/>
      <c r="TCV336" s="334"/>
      <c r="TCW336" s="372"/>
      <c r="TCX336" s="224"/>
      <c r="TCY336" s="224"/>
      <c r="TCZ336" s="335"/>
      <c r="TDA336" s="335"/>
      <c r="TDB336" s="224"/>
      <c r="TDC336" s="372"/>
      <c r="TDD336" s="372"/>
      <c r="TDE336" s="333"/>
      <c r="TDF336" s="334"/>
      <c r="TDG336" s="372"/>
      <c r="TDH336" s="224"/>
      <c r="TDI336" s="224"/>
      <c r="TDJ336" s="335"/>
      <c r="TDK336" s="335"/>
      <c r="TDL336" s="224"/>
      <c r="TDM336" s="372"/>
      <c r="TDN336" s="372"/>
      <c r="TDO336" s="333"/>
      <c r="TDP336" s="334"/>
      <c r="TDQ336" s="372"/>
      <c r="TDR336" s="224"/>
      <c r="TDS336" s="224"/>
      <c r="TDT336" s="335"/>
      <c r="TDU336" s="335"/>
      <c r="TDV336" s="224"/>
      <c r="TDW336" s="372"/>
      <c r="TDX336" s="372"/>
      <c r="TDY336" s="333"/>
      <c r="TDZ336" s="334"/>
      <c r="TEA336" s="372"/>
      <c r="TEB336" s="224"/>
      <c r="TEC336" s="224"/>
      <c r="TED336" s="335"/>
      <c r="TEE336" s="335"/>
      <c r="TEF336" s="224"/>
      <c r="TEG336" s="372"/>
      <c r="TEH336" s="372"/>
      <c r="TEI336" s="333"/>
      <c r="TEJ336" s="334"/>
      <c r="TEK336" s="372"/>
      <c r="TEL336" s="224"/>
      <c r="TEM336" s="224"/>
      <c r="TEN336" s="335"/>
      <c r="TEO336" s="335"/>
      <c r="TEP336" s="224"/>
      <c r="TEQ336" s="372"/>
      <c r="TER336" s="372"/>
      <c r="TES336" s="333"/>
      <c r="TET336" s="334"/>
      <c r="TEU336" s="372"/>
      <c r="TEV336" s="224"/>
      <c r="TEW336" s="224"/>
      <c r="TEX336" s="335"/>
      <c r="TEY336" s="335"/>
      <c r="TEZ336" s="224"/>
      <c r="TFA336" s="372"/>
      <c r="TFB336" s="372"/>
      <c r="TFC336" s="333"/>
      <c r="TFD336" s="334"/>
      <c r="TFE336" s="372"/>
      <c r="TFF336" s="224"/>
      <c r="TFG336" s="224"/>
      <c r="TFH336" s="335"/>
      <c r="TFI336" s="335"/>
      <c r="TFJ336" s="224"/>
      <c r="TFK336" s="372"/>
      <c r="TFL336" s="372"/>
      <c r="TFM336" s="333"/>
      <c r="TFN336" s="334"/>
      <c r="TFO336" s="372"/>
      <c r="TFP336" s="224"/>
      <c r="TFQ336" s="224"/>
      <c r="TFR336" s="335"/>
      <c r="TFS336" s="335"/>
      <c r="TFT336" s="224"/>
      <c r="TFU336" s="372"/>
      <c r="TFV336" s="372"/>
      <c r="TFW336" s="333"/>
      <c r="TFX336" s="334"/>
      <c r="TFY336" s="372"/>
      <c r="TFZ336" s="224"/>
      <c r="TGA336" s="224"/>
      <c r="TGB336" s="335"/>
      <c r="TGC336" s="335"/>
      <c r="TGD336" s="224"/>
      <c r="TGE336" s="372"/>
      <c r="TGF336" s="372"/>
      <c r="TGG336" s="333"/>
      <c r="TGH336" s="334"/>
      <c r="TGI336" s="372"/>
      <c r="TGJ336" s="224"/>
      <c r="TGK336" s="224"/>
      <c r="TGL336" s="335"/>
      <c r="TGM336" s="335"/>
      <c r="TGN336" s="224"/>
      <c r="TGO336" s="372"/>
      <c r="TGP336" s="372"/>
      <c r="TGQ336" s="333"/>
      <c r="TGR336" s="334"/>
      <c r="TGS336" s="372"/>
      <c r="TGT336" s="224"/>
      <c r="TGU336" s="224"/>
      <c r="TGV336" s="335"/>
      <c r="TGW336" s="335"/>
      <c r="TGX336" s="224"/>
      <c r="TGY336" s="372"/>
      <c r="TGZ336" s="372"/>
      <c r="THA336" s="333"/>
      <c r="THB336" s="334"/>
      <c r="THC336" s="372"/>
      <c r="THD336" s="224"/>
      <c r="THE336" s="224"/>
      <c r="THF336" s="335"/>
      <c r="THG336" s="335"/>
      <c r="THH336" s="224"/>
      <c r="THI336" s="372"/>
      <c r="THJ336" s="372"/>
      <c r="THK336" s="333"/>
      <c r="THL336" s="334"/>
      <c r="THM336" s="372"/>
      <c r="THN336" s="224"/>
      <c r="THO336" s="224"/>
      <c r="THP336" s="335"/>
      <c r="THQ336" s="335"/>
      <c r="THR336" s="224"/>
      <c r="THS336" s="372"/>
      <c r="THT336" s="372"/>
      <c r="THU336" s="333"/>
      <c r="THV336" s="334"/>
      <c r="THW336" s="372"/>
      <c r="THX336" s="224"/>
      <c r="THY336" s="224"/>
      <c r="THZ336" s="335"/>
      <c r="TIA336" s="335"/>
      <c r="TIB336" s="224"/>
      <c r="TIC336" s="372"/>
      <c r="TID336" s="372"/>
      <c r="TIE336" s="333"/>
      <c r="TIF336" s="334"/>
      <c r="TIG336" s="372"/>
      <c r="TIH336" s="224"/>
      <c r="TII336" s="224"/>
      <c r="TIJ336" s="335"/>
      <c r="TIK336" s="335"/>
      <c r="TIL336" s="224"/>
      <c r="TIM336" s="372"/>
      <c r="TIN336" s="372"/>
      <c r="TIO336" s="333"/>
      <c r="TIP336" s="334"/>
      <c r="TIQ336" s="372"/>
      <c r="TIR336" s="224"/>
      <c r="TIS336" s="224"/>
      <c r="TIT336" s="335"/>
      <c r="TIU336" s="335"/>
      <c r="TIV336" s="224"/>
      <c r="TIW336" s="372"/>
      <c r="TIX336" s="372"/>
      <c r="TIY336" s="333"/>
      <c r="TIZ336" s="334"/>
      <c r="TJA336" s="372"/>
      <c r="TJB336" s="224"/>
      <c r="TJC336" s="224"/>
      <c r="TJD336" s="335"/>
      <c r="TJE336" s="335"/>
      <c r="TJF336" s="224"/>
      <c r="TJG336" s="372"/>
      <c r="TJH336" s="372"/>
      <c r="TJI336" s="333"/>
      <c r="TJJ336" s="334"/>
      <c r="TJK336" s="372"/>
      <c r="TJL336" s="224"/>
      <c r="TJM336" s="224"/>
      <c r="TJN336" s="335"/>
      <c r="TJO336" s="335"/>
      <c r="TJP336" s="224"/>
      <c r="TJQ336" s="372"/>
      <c r="TJR336" s="372"/>
      <c r="TJS336" s="333"/>
      <c r="TJT336" s="334"/>
      <c r="TJU336" s="372"/>
      <c r="TJV336" s="224"/>
      <c r="TJW336" s="224"/>
      <c r="TJX336" s="335"/>
      <c r="TJY336" s="335"/>
      <c r="TJZ336" s="224"/>
      <c r="TKA336" s="372"/>
      <c r="TKB336" s="372"/>
      <c r="TKC336" s="333"/>
      <c r="TKD336" s="334"/>
      <c r="TKE336" s="372"/>
      <c r="TKF336" s="224"/>
      <c r="TKG336" s="224"/>
      <c r="TKH336" s="335"/>
      <c r="TKI336" s="335"/>
      <c r="TKJ336" s="224"/>
      <c r="TKK336" s="372"/>
      <c r="TKL336" s="372"/>
      <c r="TKM336" s="333"/>
      <c r="TKN336" s="334"/>
      <c r="TKO336" s="372"/>
      <c r="TKP336" s="224"/>
      <c r="TKQ336" s="224"/>
      <c r="TKR336" s="335"/>
      <c r="TKS336" s="335"/>
      <c r="TKT336" s="224"/>
      <c r="TKU336" s="372"/>
      <c r="TKV336" s="372"/>
      <c r="TKW336" s="333"/>
      <c r="TKX336" s="334"/>
      <c r="TKY336" s="372"/>
      <c r="TKZ336" s="224"/>
      <c r="TLA336" s="224"/>
      <c r="TLB336" s="335"/>
      <c r="TLC336" s="335"/>
      <c r="TLD336" s="224"/>
      <c r="TLE336" s="372"/>
      <c r="TLF336" s="372"/>
      <c r="TLG336" s="333"/>
      <c r="TLH336" s="334"/>
      <c r="TLI336" s="372"/>
      <c r="TLJ336" s="224"/>
      <c r="TLK336" s="224"/>
      <c r="TLL336" s="335"/>
      <c r="TLM336" s="335"/>
      <c r="TLN336" s="224"/>
      <c r="TLO336" s="372"/>
      <c r="TLP336" s="372"/>
      <c r="TLQ336" s="333"/>
      <c r="TLR336" s="334"/>
      <c r="TLS336" s="372"/>
      <c r="TLT336" s="224"/>
      <c r="TLU336" s="224"/>
      <c r="TLV336" s="335"/>
      <c r="TLW336" s="335"/>
      <c r="TLX336" s="224"/>
      <c r="TLY336" s="372"/>
      <c r="TLZ336" s="372"/>
      <c r="TMA336" s="333"/>
      <c r="TMB336" s="334"/>
      <c r="TMC336" s="372"/>
      <c r="TMD336" s="224"/>
      <c r="TME336" s="224"/>
      <c r="TMF336" s="335"/>
      <c r="TMG336" s="335"/>
      <c r="TMH336" s="224"/>
      <c r="TMI336" s="372"/>
      <c r="TMJ336" s="372"/>
      <c r="TMK336" s="333"/>
      <c r="TML336" s="334"/>
      <c r="TMM336" s="372"/>
      <c r="TMN336" s="224"/>
      <c r="TMO336" s="224"/>
      <c r="TMP336" s="335"/>
      <c r="TMQ336" s="335"/>
      <c r="TMR336" s="224"/>
      <c r="TMS336" s="372"/>
      <c r="TMT336" s="372"/>
      <c r="TMU336" s="333"/>
      <c r="TMV336" s="334"/>
      <c r="TMW336" s="372"/>
      <c r="TMX336" s="224"/>
      <c r="TMY336" s="224"/>
      <c r="TMZ336" s="335"/>
      <c r="TNA336" s="335"/>
      <c r="TNB336" s="224"/>
      <c r="TNC336" s="372"/>
      <c r="TND336" s="372"/>
      <c r="TNE336" s="333"/>
      <c r="TNF336" s="334"/>
      <c r="TNG336" s="372"/>
      <c r="TNH336" s="224"/>
      <c r="TNI336" s="224"/>
      <c r="TNJ336" s="335"/>
      <c r="TNK336" s="335"/>
      <c r="TNL336" s="224"/>
      <c r="TNM336" s="372"/>
      <c r="TNN336" s="372"/>
      <c r="TNO336" s="333"/>
      <c r="TNP336" s="334"/>
      <c r="TNQ336" s="372"/>
      <c r="TNR336" s="224"/>
      <c r="TNS336" s="224"/>
      <c r="TNT336" s="335"/>
      <c r="TNU336" s="335"/>
      <c r="TNV336" s="224"/>
      <c r="TNW336" s="372"/>
      <c r="TNX336" s="372"/>
      <c r="TNY336" s="333"/>
      <c r="TNZ336" s="334"/>
      <c r="TOA336" s="372"/>
      <c r="TOB336" s="224"/>
      <c r="TOC336" s="224"/>
      <c r="TOD336" s="335"/>
      <c r="TOE336" s="335"/>
      <c r="TOF336" s="224"/>
      <c r="TOG336" s="372"/>
      <c r="TOH336" s="372"/>
      <c r="TOI336" s="333"/>
      <c r="TOJ336" s="334"/>
      <c r="TOK336" s="372"/>
      <c r="TOL336" s="224"/>
      <c r="TOM336" s="224"/>
      <c r="TON336" s="335"/>
      <c r="TOO336" s="335"/>
      <c r="TOP336" s="224"/>
      <c r="TOQ336" s="372"/>
      <c r="TOR336" s="372"/>
      <c r="TOS336" s="333"/>
      <c r="TOT336" s="334"/>
      <c r="TOU336" s="372"/>
      <c r="TOV336" s="224"/>
      <c r="TOW336" s="224"/>
      <c r="TOX336" s="335"/>
      <c r="TOY336" s="335"/>
      <c r="TOZ336" s="224"/>
      <c r="TPA336" s="372"/>
      <c r="TPB336" s="372"/>
      <c r="TPC336" s="333"/>
      <c r="TPD336" s="334"/>
      <c r="TPE336" s="372"/>
      <c r="TPF336" s="224"/>
      <c r="TPG336" s="224"/>
      <c r="TPH336" s="335"/>
      <c r="TPI336" s="335"/>
      <c r="TPJ336" s="224"/>
      <c r="TPK336" s="372"/>
      <c r="TPL336" s="372"/>
      <c r="TPM336" s="333"/>
      <c r="TPN336" s="334"/>
      <c r="TPO336" s="372"/>
      <c r="TPP336" s="224"/>
      <c r="TPQ336" s="224"/>
      <c r="TPR336" s="335"/>
      <c r="TPS336" s="335"/>
      <c r="TPT336" s="224"/>
      <c r="TPU336" s="372"/>
      <c r="TPV336" s="372"/>
      <c r="TPW336" s="333"/>
      <c r="TPX336" s="334"/>
      <c r="TPY336" s="372"/>
      <c r="TPZ336" s="224"/>
      <c r="TQA336" s="224"/>
      <c r="TQB336" s="335"/>
      <c r="TQC336" s="335"/>
      <c r="TQD336" s="224"/>
      <c r="TQE336" s="372"/>
      <c r="TQF336" s="372"/>
      <c r="TQG336" s="333"/>
      <c r="TQH336" s="334"/>
      <c r="TQI336" s="372"/>
      <c r="TQJ336" s="224"/>
      <c r="TQK336" s="224"/>
      <c r="TQL336" s="335"/>
      <c r="TQM336" s="335"/>
      <c r="TQN336" s="224"/>
      <c r="TQO336" s="372"/>
      <c r="TQP336" s="372"/>
      <c r="TQQ336" s="333"/>
      <c r="TQR336" s="334"/>
      <c r="TQS336" s="372"/>
      <c r="TQT336" s="224"/>
      <c r="TQU336" s="224"/>
      <c r="TQV336" s="335"/>
      <c r="TQW336" s="335"/>
      <c r="TQX336" s="224"/>
      <c r="TQY336" s="372"/>
      <c r="TQZ336" s="372"/>
      <c r="TRA336" s="333"/>
      <c r="TRB336" s="334"/>
      <c r="TRC336" s="372"/>
      <c r="TRD336" s="224"/>
      <c r="TRE336" s="224"/>
      <c r="TRF336" s="335"/>
      <c r="TRG336" s="335"/>
      <c r="TRH336" s="224"/>
      <c r="TRI336" s="372"/>
      <c r="TRJ336" s="372"/>
      <c r="TRK336" s="333"/>
      <c r="TRL336" s="334"/>
      <c r="TRM336" s="372"/>
      <c r="TRN336" s="224"/>
      <c r="TRO336" s="224"/>
      <c r="TRP336" s="335"/>
      <c r="TRQ336" s="335"/>
      <c r="TRR336" s="224"/>
      <c r="TRS336" s="372"/>
      <c r="TRT336" s="372"/>
      <c r="TRU336" s="333"/>
      <c r="TRV336" s="334"/>
      <c r="TRW336" s="372"/>
      <c r="TRX336" s="224"/>
      <c r="TRY336" s="224"/>
      <c r="TRZ336" s="335"/>
      <c r="TSA336" s="335"/>
      <c r="TSB336" s="224"/>
      <c r="TSC336" s="372"/>
      <c r="TSD336" s="372"/>
      <c r="TSE336" s="333"/>
      <c r="TSF336" s="334"/>
      <c r="TSG336" s="372"/>
      <c r="TSH336" s="224"/>
      <c r="TSI336" s="224"/>
      <c r="TSJ336" s="335"/>
      <c r="TSK336" s="335"/>
      <c r="TSL336" s="224"/>
      <c r="TSM336" s="372"/>
      <c r="TSN336" s="372"/>
      <c r="TSO336" s="333"/>
      <c r="TSP336" s="334"/>
      <c r="TSQ336" s="372"/>
      <c r="TSR336" s="224"/>
      <c r="TSS336" s="224"/>
      <c r="TST336" s="335"/>
      <c r="TSU336" s="335"/>
      <c r="TSV336" s="224"/>
      <c r="TSW336" s="372"/>
      <c r="TSX336" s="372"/>
      <c r="TSY336" s="333"/>
      <c r="TSZ336" s="334"/>
      <c r="TTA336" s="372"/>
      <c r="TTB336" s="224"/>
      <c r="TTC336" s="224"/>
      <c r="TTD336" s="335"/>
      <c r="TTE336" s="335"/>
      <c r="TTF336" s="224"/>
      <c r="TTG336" s="372"/>
      <c r="TTH336" s="372"/>
      <c r="TTI336" s="333"/>
      <c r="TTJ336" s="334"/>
      <c r="TTK336" s="372"/>
      <c r="TTL336" s="224"/>
      <c r="TTM336" s="224"/>
      <c r="TTN336" s="335"/>
      <c r="TTO336" s="335"/>
      <c r="TTP336" s="224"/>
      <c r="TTQ336" s="372"/>
      <c r="TTR336" s="372"/>
      <c r="TTS336" s="333"/>
      <c r="TTT336" s="334"/>
      <c r="TTU336" s="372"/>
      <c r="TTV336" s="224"/>
      <c r="TTW336" s="224"/>
      <c r="TTX336" s="335"/>
      <c r="TTY336" s="335"/>
      <c r="TTZ336" s="224"/>
      <c r="TUA336" s="372"/>
      <c r="TUB336" s="372"/>
      <c r="TUC336" s="333"/>
      <c r="TUD336" s="334"/>
      <c r="TUE336" s="372"/>
      <c r="TUF336" s="224"/>
      <c r="TUG336" s="224"/>
      <c r="TUH336" s="335"/>
      <c r="TUI336" s="335"/>
      <c r="TUJ336" s="224"/>
      <c r="TUK336" s="372"/>
      <c r="TUL336" s="372"/>
      <c r="TUM336" s="333"/>
      <c r="TUN336" s="334"/>
      <c r="TUO336" s="372"/>
      <c r="TUP336" s="224"/>
      <c r="TUQ336" s="224"/>
      <c r="TUR336" s="335"/>
      <c r="TUS336" s="335"/>
      <c r="TUT336" s="224"/>
      <c r="TUU336" s="372"/>
      <c r="TUV336" s="372"/>
      <c r="TUW336" s="333"/>
      <c r="TUX336" s="334"/>
      <c r="TUY336" s="372"/>
      <c r="TUZ336" s="224"/>
      <c r="TVA336" s="224"/>
      <c r="TVB336" s="335"/>
      <c r="TVC336" s="335"/>
      <c r="TVD336" s="224"/>
      <c r="TVE336" s="372"/>
      <c r="TVF336" s="372"/>
      <c r="TVG336" s="333"/>
      <c r="TVH336" s="334"/>
      <c r="TVI336" s="372"/>
      <c r="TVJ336" s="224"/>
      <c r="TVK336" s="224"/>
      <c r="TVL336" s="335"/>
      <c r="TVM336" s="335"/>
      <c r="TVN336" s="224"/>
      <c r="TVO336" s="372"/>
      <c r="TVP336" s="372"/>
      <c r="TVQ336" s="333"/>
      <c r="TVR336" s="334"/>
      <c r="TVS336" s="372"/>
      <c r="TVT336" s="224"/>
      <c r="TVU336" s="224"/>
      <c r="TVV336" s="335"/>
      <c r="TVW336" s="335"/>
      <c r="TVX336" s="224"/>
      <c r="TVY336" s="372"/>
      <c r="TVZ336" s="372"/>
      <c r="TWA336" s="333"/>
      <c r="TWB336" s="334"/>
      <c r="TWC336" s="372"/>
      <c r="TWD336" s="224"/>
      <c r="TWE336" s="224"/>
      <c r="TWF336" s="335"/>
      <c r="TWG336" s="335"/>
      <c r="TWH336" s="224"/>
      <c r="TWI336" s="372"/>
      <c r="TWJ336" s="372"/>
      <c r="TWK336" s="333"/>
      <c r="TWL336" s="334"/>
      <c r="TWM336" s="372"/>
      <c r="TWN336" s="224"/>
      <c r="TWO336" s="224"/>
      <c r="TWP336" s="335"/>
      <c r="TWQ336" s="335"/>
      <c r="TWR336" s="224"/>
      <c r="TWS336" s="372"/>
      <c r="TWT336" s="372"/>
      <c r="TWU336" s="333"/>
      <c r="TWV336" s="334"/>
      <c r="TWW336" s="372"/>
      <c r="TWX336" s="224"/>
      <c r="TWY336" s="224"/>
      <c r="TWZ336" s="335"/>
      <c r="TXA336" s="335"/>
      <c r="TXB336" s="224"/>
      <c r="TXC336" s="372"/>
      <c r="TXD336" s="372"/>
      <c r="TXE336" s="333"/>
      <c r="TXF336" s="334"/>
      <c r="TXG336" s="372"/>
      <c r="TXH336" s="224"/>
      <c r="TXI336" s="224"/>
      <c r="TXJ336" s="335"/>
      <c r="TXK336" s="335"/>
      <c r="TXL336" s="224"/>
      <c r="TXM336" s="372"/>
      <c r="TXN336" s="372"/>
      <c r="TXO336" s="333"/>
      <c r="TXP336" s="334"/>
      <c r="TXQ336" s="372"/>
      <c r="TXR336" s="224"/>
      <c r="TXS336" s="224"/>
      <c r="TXT336" s="335"/>
      <c r="TXU336" s="335"/>
      <c r="TXV336" s="224"/>
      <c r="TXW336" s="372"/>
      <c r="TXX336" s="372"/>
      <c r="TXY336" s="333"/>
      <c r="TXZ336" s="334"/>
      <c r="TYA336" s="372"/>
      <c r="TYB336" s="224"/>
      <c r="TYC336" s="224"/>
      <c r="TYD336" s="335"/>
      <c r="TYE336" s="335"/>
      <c r="TYF336" s="224"/>
      <c r="TYG336" s="372"/>
      <c r="TYH336" s="372"/>
      <c r="TYI336" s="333"/>
      <c r="TYJ336" s="334"/>
      <c r="TYK336" s="372"/>
      <c r="TYL336" s="224"/>
      <c r="TYM336" s="224"/>
      <c r="TYN336" s="335"/>
      <c r="TYO336" s="335"/>
      <c r="TYP336" s="224"/>
      <c r="TYQ336" s="372"/>
      <c r="TYR336" s="372"/>
      <c r="TYS336" s="333"/>
      <c r="TYT336" s="334"/>
      <c r="TYU336" s="372"/>
      <c r="TYV336" s="224"/>
      <c r="TYW336" s="224"/>
      <c r="TYX336" s="335"/>
      <c r="TYY336" s="335"/>
      <c r="TYZ336" s="224"/>
      <c r="TZA336" s="372"/>
      <c r="TZB336" s="372"/>
      <c r="TZC336" s="333"/>
      <c r="TZD336" s="334"/>
      <c r="TZE336" s="372"/>
      <c r="TZF336" s="224"/>
      <c r="TZG336" s="224"/>
      <c r="TZH336" s="335"/>
      <c r="TZI336" s="335"/>
      <c r="TZJ336" s="224"/>
      <c r="TZK336" s="372"/>
      <c r="TZL336" s="372"/>
      <c r="TZM336" s="333"/>
      <c r="TZN336" s="334"/>
      <c r="TZO336" s="372"/>
      <c r="TZP336" s="224"/>
      <c r="TZQ336" s="224"/>
      <c r="TZR336" s="335"/>
      <c r="TZS336" s="335"/>
      <c r="TZT336" s="224"/>
      <c r="TZU336" s="372"/>
      <c r="TZV336" s="372"/>
      <c r="TZW336" s="333"/>
      <c r="TZX336" s="334"/>
      <c r="TZY336" s="372"/>
      <c r="TZZ336" s="224"/>
      <c r="UAA336" s="224"/>
      <c r="UAB336" s="335"/>
      <c r="UAC336" s="335"/>
      <c r="UAD336" s="224"/>
      <c r="UAE336" s="372"/>
      <c r="UAF336" s="372"/>
      <c r="UAG336" s="333"/>
      <c r="UAH336" s="334"/>
      <c r="UAI336" s="372"/>
      <c r="UAJ336" s="224"/>
      <c r="UAK336" s="224"/>
      <c r="UAL336" s="335"/>
      <c r="UAM336" s="335"/>
      <c r="UAN336" s="224"/>
      <c r="UAO336" s="372"/>
      <c r="UAP336" s="372"/>
      <c r="UAQ336" s="333"/>
      <c r="UAR336" s="334"/>
      <c r="UAS336" s="372"/>
      <c r="UAT336" s="224"/>
      <c r="UAU336" s="224"/>
      <c r="UAV336" s="335"/>
      <c r="UAW336" s="335"/>
      <c r="UAX336" s="224"/>
      <c r="UAY336" s="372"/>
      <c r="UAZ336" s="372"/>
      <c r="UBA336" s="333"/>
      <c r="UBB336" s="334"/>
      <c r="UBC336" s="372"/>
      <c r="UBD336" s="224"/>
      <c r="UBE336" s="224"/>
      <c r="UBF336" s="335"/>
      <c r="UBG336" s="335"/>
      <c r="UBH336" s="224"/>
      <c r="UBI336" s="372"/>
      <c r="UBJ336" s="372"/>
      <c r="UBK336" s="333"/>
      <c r="UBL336" s="334"/>
      <c r="UBM336" s="372"/>
      <c r="UBN336" s="224"/>
      <c r="UBO336" s="224"/>
      <c r="UBP336" s="335"/>
      <c r="UBQ336" s="335"/>
      <c r="UBR336" s="224"/>
      <c r="UBS336" s="372"/>
      <c r="UBT336" s="372"/>
      <c r="UBU336" s="333"/>
      <c r="UBV336" s="334"/>
      <c r="UBW336" s="372"/>
      <c r="UBX336" s="224"/>
      <c r="UBY336" s="224"/>
      <c r="UBZ336" s="335"/>
      <c r="UCA336" s="335"/>
      <c r="UCB336" s="224"/>
      <c r="UCC336" s="372"/>
      <c r="UCD336" s="372"/>
      <c r="UCE336" s="333"/>
      <c r="UCF336" s="334"/>
      <c r="UCG336" s="372"/>
      <c r="UCH336" s="224"/>
      <c r="UCI336" s="224"/>
      <c r="UCJ336" s="335"/>
      <c r="UCK336" s="335"/>
      <c r="UCL336" s="224"/>
      <c r="UCM336" s="372"/>
      <c r="UCN336" s="372"/>
      <c r="UCO336" s="333"/>
      <c r="UCP336" s="334"/>
      <c r="UCQ336" s="372"/>
      <c r="UCR336" s="224"/>
      <c r="UCS336" s="224"/>
      <c r="UCT336" s="335"/>
      <c r="UCU336" s="335"/>
      <c r="UCV336" s="224"/>
      <c r="UCW336" s="372"/>
      <c r="UCX336" s="372"/>
      <c r="UCY336" s="333"/>
      <c r="UCZ336" s="334"/>
      <c r="UDA336" s="372"/>
      <c r="UDB336" s="224"/>
      <c r="UDC336" s="224"/>
      <c r="UDD336" s="335"/>
      <c r="UDE336" s="335"/>
      <c r="UDF336" s="224"/>
      <c r="UDG336" s="372"/>
      <c r="UDH336" s="372"/>
      <c r="UDI336" s="333"/>
      <c r="UDJ336" s="334"/>
      <c r="UDK336" s="372"/>
      <c r="UDL336" s="224"/>
      <c r="UDM336" s="224"/>
      <c r="UDN336" s="335"/>
      <c r="UDO336" s="335"/>
      <c r="UDP336" s="224"/>
      <c r="UDQ336" s="372"/>
      <c r="UDR336" s="372"/>
      <c r="UDS336" s="333"/>
      <c r="UDT336" s="334"/>
      <c r="UDU336" s="372"/>
      <c r="UDV336" s="224"/>
      <c r="UDW336" s="224"/>
      <c r="UDX336" s="335"/>
      <c r="UDY336" s="335"/>
      <c r="UDZ336" s="224"/>
      <c r="UEA336" s="372"/>
      <c r="UEB336" s="372"/>
      <c r="UEC336" s="333"/>
      <c r="UED336" s="334"/>
      <c r="UEE336" s="372"/>
      <c r="UEF336" s="224"/>
      <c r="UEG336" s="224"/>
      <c r="UEH336" s="335"/>
      <c r="UEI336" s="335"/>
      <c r="UEJ336" s="224"/>
      <c r="UEK336" s="372"/>
      <c r="UEL336" s="372"/>
      <c r="UEM336" s="333"/>
      <c r="UEN336" s="334"/>
      <c r="UEO336" s="372"/>
      <c r="UEP336" s="224"/>
      <c r="UEQ336" s="224"/>
      <c r="UER336" s="335"/>
      <c r="UES336" s="335"/>
      <c r="UET336" s="224"/>
      <c r="UEU336" s="372"/>
      <c r="UEV336" s="372"/>
      <c r="UEW336" s="333"/>
      <c r="UEX336" s="334"/>
      <c r="UEY336" s="372"/>
      <c r="UEZ336" s="224"/>
      <c r="UFA336" s="224"/>
      <c r="UFB336" s="335"/>
      <c r="UFC336" s="335"/>
      <c r="UFD336" s="224"/>
      <c r="UFE336" s="372"/>
      <c r="UFF336" s="372"/>
      <c r="UFG336" s="333"/>
      <c r="UFH336" s="334"/>
      <c r="UFI336" s="372"/>
      <c r="UFJ336" s="224"/>
      <c r="UFK336" s="224"/>
      <c r="UFL336" s="335"/>
      <c r="UFM336" s="335"/>
      <c r="UFN336" s="224"/>
      <c r="UFO336" s="372"/>
      <c r="UFP336" s="372"/>
      <c r="UFQ336" s="333"/>
      <c r="UFR336" s="334"/>
      <c r="UFS336" s="372"/>
      <c r="UFT336" s="224"/>
      <c r="UFU336" s="224"/>
      <c r="UFV336" s="335"/>
      <c r="UFW336" s="335"/>
      <c r="UFX336" s="224"/>
      <c r="UFY336" s="372"/>
      <c r="UFZ336" s="372"/>
      <c r="UGA336" s="333"/>
      <c r="UGB336" s="334"/>
      <c r="UGC336" s="372"/>
      <c r="UGD336" s="224"/>
      <c r="UGE336" s="224"/>
      <c r="UGF336" s="335"/>
      <c r="UGG336" s="335"/>
      <c r="UGH336" s="224"/>
      <c r="UGI336" s="372"/>
      <c r="UGJ336" s="372"/>
      <c r="UGK336" s="333"/>
      <c r="UGL336" s="334"/>
      <c r="UGM336" s="372"/>
      <c r="UGN336" s="224"/>
      <c r="UGO336" s="224"/>
      <c r="UGP336" s="335"/>
      <c r="UGQ336" s="335"/>
      <c r="UGR336" s="224"/>
      <c r="UGS336" s="372"/>
      <c r="UGT336" s="372"/>
      <c r="UGU336" s="333"/>
      <c r="UGV336" s="334"/>
      <c r="UGW336" s="372"/>
      <c r="UGX336" s="224"/>
      <c r="UGY336" s="224"/>
      <c r="UGZ336" s="335"/>
      <c r="UHA336" s="335"/>
      <c r="UHB336" s="224"/>
      <c r="UHC336" s="372"/>
      <c r="UHD336" s="372"/>
      <c r="UHE336" s="333"/>
      <c r="UHF336" s="334"/>
      <c r="UHG336" s="372"/>
      <c r="UHH336" s="224"/>
      <c r="UHI336" s="224"/>
      <c r="UHJ336" s="335"/>
      <c r="UHK336" s="335"/>
      <c r="UHL336" s="224"/>
      <c r="UHM336" s="372"/>
      <c r="UHN336" s="372"/>
      <c r="UHO336" s="333"/>
      <c r="UHP336" s="334"/>
      <c r="UHQ336" s="372"/>
      <c r="UHR336" s="224"/>
      <c r="UHS336" s="224"/>
      <c r="UHT336" s="335"/>
      <c r="UHU336" s="335"/>
      <c r="UHV336" s="224"/>
      <c r="UHW336" s="372"/>
      <c r="UHX336" s="372"/>
      <c r="UHY336" s="333"/>
      <c r="UHZ336" s="334"/>
      <c r="UIA336" s="372"/>
      <c r="UIB336" s="224"/>
      <c r="UIC336" s="224"/>
      <c r="UID336" s="335"/>
      <c r="UIE336" s="335"/>
      <c r="UIF336" s="224"/>
      <c r="UIG336" s="372"/>
      <c r="UIH336" s="372"/>
      <c r="UII336" s="333"/>
      <c r="UIJ336" s="334"/>
      <c r="UIK336" s="372"/>
      <c r="UIL336" s="224"/>
      <c r="UIM336" s="224"/>
      <c r="UIN336" s="335"/>
      <c r="UIO336" s="335"/>
      <c r="UIP336" s="224"/>
      <c r="UIQ336" s="372"/>
      <c r="UIR336" s="372"/>
      <c r="UIS336" s="333"/>
      <c r="UIT336" s="334"/>
      <c r="UIU336" s="372"/>
      <c r="UIV336" s="224"/>
      <c r="UIW336" s="224"/>
      <c r="UIX336" s="335"/>
      <c r="UIY336" s="335"/>
      <c r="UIZ336" s="224"/>
      <c r="UJA336" s="372"/>
      <c r="UJB336" s="372"/>
      <c r="UJC336" s="333"/>
      <c r="UJD336" s="334"/>
      <c r="UJE336" s="372"/>
      <c r="UJF336" s="224"/>
      <c r="UJG336" s="224"/>
      <c r="UJH336" s="335"/>
      <c r="UJI336" s="335"/>
      <c r="UJJ336" s="224"/>
      <c r="UJK336" s="372"/>
      <c r="UJL336" s="372"/>
      <c r="UJM336" s="333"/>
      <c r="UJN336" s="334"/>
      <c r="UJO336" s="372"/>
      <c r="UJP336" s="224"/>
      <c r="UJQ336" s="224"/>
      <c r="UJR336" s="335"/>
      <c r="UJS336" s="335"/>
      <c r="UJT336" s="224"/>
      <c r="UJU336" s="372"/>
      <c r="UJV336" s="372"/>
      <c r="UJW336" s="333"/>
      <c r="UJX336" s="334"/>
      <c r="UJY336" s="372"/>
      <c r="UJZ336" s="224"/>
      <c r="UKA336" s="224"/>
      <c r="UKB336" s="335"/>
      <c r="UKC336" s="335"/>
      <c r="UKD336" s="224"/>
      <c r="UKE336" s="372"/>
      <c r="UKF336" s="372"/>
      <c r="UKG336" s="333"/>
      <c r="UKH336" s="334"/>
      <c r="UKI336" s="372"/>
      <c r="UKJ336" s="224"/>
      <c r="UKK336" s="224"/>
      <c r="UKL336" s="335"/>
      <c r="UKM336" s="335"/>
      <c r="UKN336" s="224"/>
      <c r="UKO336" s="372"/>
      <c r="UKP336" s="372"/>
      <c r="UKQ336" s="333"/>
      <c r="UKR336" s="334"/>
      <c r="UKS336" s="372"/>
      <c r="UKT336" s="224"/>
      <c r="UKU336" s="224"/>
      <c r="UKV336" s="335"/>
      <c r="UKW336" s="335"/>
      <c r="UKX336" s="224"/>
      <c r="UKY336" s="372"/>
      <c r="UKZ336" s="372"/>
      <c r="ULA336" s="333"/>
      <c r="ULB336" s="334"/>
      <c r="ULC336" s="372"/>
      <c r="ULD336" s="224"/>
      <c r="ULE336" s="224"/>
      <c r="ULF336" s="335"/>
      <c r="ULG336" s="335"/>
      <c r="ULH336" s="224"/>
      <c r="ULI336" s="372"/>
      <c r="ULJ336" s="372"/>
      <c r="ULK336" s="333"/>
      <c r="ULL336" s="334"/>
      <c r="ULM336" s="372"/>
      <c r="ULN336" s="224"/>
      <c r="ULO336" s="224"/>
      <c r="ULP336" s="335"/>
      <c r="ULQ336" s="335"/>
      <c r="ULR336" s="224"/>
      <c r="ULS336" s="372"/>
      <c r="ULT336" s="372"/>
      <c r="ULU336" s="333"/>
      <c r="ULV336" s="334"/>
      <c r="ULW336" s="372"/>
      <c r="ULX336" s="224"/>
      <c r="ULY336" s="224"/>
      <c r="ULZ336" s="335"/>
      <c r="UMA336" s="335"/>
      <c r="UMB336" s="224"/>
      <c r="UMC336" s="372"/>
      <c r="UMD336" s="372"/>
      <c r="UME336" s="333"/>
      <c r="UMF336" s="334"/>
      <c r="UMG336" s="372"/>
      <c r="UMH336" s="224"/>
      <c r="UMI336" s="224"/>
      <c r="UMJ336" s="335"/>
      <c r="UMK336" s="335"/>
      <c r="UML336" s="224"/>
      <c r="UMM336" s="372"/>
      <c r="UMN336" s="372"/>
      <c r="UMO336" s="333"/>
      <c r="UMP336" s="334"/>
      <c r="UMQ336" s="372"/>
      <c r="UMR336" s="224"/>
      <c r="UMS336" s="224"/>
      <c r="UMT336" s="335"/>
      <c r="UMU336" s="335"/>
      <c r="UMV336" s="224"/>
      <c r="UMW336" s="372"/>
      <c r="UMX336" s="372"/>
      <c r="UMY336" s="333"/>
      <c r="UMZ336" s="334"/>
      <c r="UNA336" s="372"/>
      <c r="UNB336" s="224"/>
      <c r="UNC336" s="224"/>
      <c r="UND336" s="335"/>
      <c r="UNE336" s="335"/>
      <c r="UNF336" s="224"/>
      <c r="UNG336" s="372"/>
      <c r="UNH336" s="372"/>
      <c r="UNI336" s="333"/>
      <c r="UNJ336" s="334"/>
      <c r="UNK336" s="372"/>
      <c r="UNL336" s="224"/>
      <c r="UNM336" s="224"/>
      <c r="UNN336" s="335"/>
      <c r="UNO336" s="335"/>
      <c r="UNP336" s="224"/>
      <c r="UNQ336" s="372"/>
      <c r="UNR336" s="372"/>
      <c r="UNS336" s="333"/>
      <c r="UNT336" s="334"/>
      <c r="UNU336" s="372"/>
      <c r="UNV336" s="224"/>
      <c r="UNW336" s="224"/>
      <c r="UNX336" s="335"/>
      <c r="UNY336" s="335"/>
      <c r="UNZ336" s="224"/>
      <c r="UOA336" s="372"/>
      <c r="UOB336" s="372"/>
      <c r="UOC336" s="333"/>
      <c r="UOD336" s="334"/>
      <c r="UOE336" s="372"/>
      <c r="UOF336" s="224"/>
      <c r="UOG336" s="224"/>
      <c r="UOH336" s="335"/>
      <c r="UOI336" s="335"/>
      <c r="UOJ336" s="224"/>
      <c r="UOK336" s="372"/>
      <c r="UOL336" s="372"/>
      <c r="UOM336" s="333"/>
      <c r="UON336" s="334"/>
      <c r="UOO336" s="372"/>
      <c r="UOP336" s="224"/>
      <c r="UOQ336" s="224"/>
      <c r="UOR336" s="335"/>
      <c r="UOS336" s="335"/>
      <c r="UOT336" s="224"/>
      <c r="UOU336" s="372"/>
      <c r="UOV336" s="372"/>
      <c r="UOW336" s="333"/>
      <c r="UOX336" s="334"/>
      <c r="UOY336" s="372"/>
      <c r="UOZ336" s="224"/>
      <c r="UPA336" s="224"/>
      <c r="UPB336" s="335"/>
      <c r="UPC336" s="335"/>
      <c r="UPD336" s="224"/>
      <c r="UPE336" s="372"/>
      <c r="UPF336" s="372"/>
      <c r="UPG336" s="333"/>
      <c r="UPH336" s="334"/>
      <c r="UPI336" s="372"/>
      <c r="UPJ336" s="224"/>
      <c r="UPK336" s="224"/>
      <c r="UPL336" s="335"/>
      <c r="UPM336" s="335"/>
      <c r="UPN336" s="224"/>
      <c r="UPO336" s="372"/>
      <c r="UPP336" s="372"/>
      <c r="UPQ336" s="333"/>
      <c r="UPR336" s="334"/>
      <c r="UPS336" s="372"/>
      <c r="UPT336" s="224"/>
      <c r="UPU336" s="224"/>
      <c r="UPV336" s="335"/>
      <c r="UPW336" s="335"/>
      <c r="UPX336" s="224"/>
      <c r="UPY336" s="372"/>
      <c r="UPZ336" s="372"/>
      <c r="UQA336" s="333"/>
      <c r="UQB336" s="334"/>
      <c r="UQC336" s="372"/>
      <c r="UQD336" s="224"/>
      <c r="UQE336" s="224"/>
      <c r="UQF336" s="335"/>
      <c r="UQG336" s="335"/>
      <c r="UQH336" s="224"/>
      <c r="UQI336" s="372"/>
      <c r="UQJ336" s="372"/>
      <c r="UQK336" s="333"/>
      <c r="UQL336" s="334"/>
      <c r="UQM336" s="372"/>
      <c r="UQN336" s="224"/>
      <c r="UQO336" s="224"/>
      <c r="UQP336" s="335"/>
      <c r="UQQ336" s="335"/>
      <c r="UQR336" s="224"/>
      <c r="UQS336" s="372"/>
      <c r="UQT336" s="372"/>
      <c r="UQU336" s="333"/>
      <c r="UQV336" s="334"/>
      <c r="UQW336" s="372"/>
      <c r="UQX336" s="224"/>
      <c r="UQY336" s="224"/>
      <c r="UQZ336" s="335"/>
      <c r="URA336" s="335"/>
      <c r="URB336" s="224"/>
      <c r="URC336" s="372"/>
      <c r="URD336" s="372"/>
      <c r="URE336" s="333"/>
      <c r="URF336" s="334"/>
      <c r="URG336" s="372"/>
      <c r="URH336" s="224"/>
      <c r="URI336" s="224"/>
      <c r="URJ336" s="335"/>
      <c r="URK336" s="335"/>
      <c r="URL336" s="224"/>
      <c r="URM336" s="372"/>
      <c r="URN336" s="372"/>
      <c r="URO336" s="333"/>
      <c r="URP336" s="334"/>
      <c r="URQ336" s="372"/>
      <c r="URR336" s="224"/>
      <c r="URS336" s="224"/>
      <c r="URT336" s="335"/>
      <c r="URU336" s="335"/>
      <c r="URV336" s="224"/>
      <c r="URW336" s="372"/>
      <c r="URX336" s="372"/>
      <c r="URY336" s="333"/>
      <c r="URZ336" s="334"/>
      <c r="USA336" s="372"/>
      <c r="USB336" s="224"/>
      <c r="USC336" s="224"/>
      <c r="USD336" s="335"/>
      <c r="USE336" s="335"/>
      <c r="USF336" s="224"/>
      <c r="USG336" s="372"/>
      <c r="USH336" s="372"/>
      <c r="USI336" s="333"/>
      <c r="USJ336" s="334"/>
      <c r="USK336" s="372"/>
      <c r="USL336" s="224"/>
      <c r="USM336" s="224"/>
      <c r="USN336" s="335"/>
      <c r="USO336" s="335"/>
      <c r="USP336" s="224"/>
      <c r="USQ336" s="372"/>
      <c r="USR336" s="372"/>
      <c r="USS336" s="333"/>
      <c r="UST336" s="334"/>
      <c r="USU336" s="372"/>
      <c r="USV336" s="224"/>
      <c r="USW336" s="224"/>
      <c r="USX336" s="335"/>
      <c r="USY336" s="335"/>
      <c r="USZ336" s="224"/>
      <c r="UTA336" s="372"/>
      <c r="UTB336" s="372"/>
      <c r="UTC336" s="333"/>
      <c r="UTD336" s="334"/>
      <c r="UTE336" s="372"/>
      <c r="UTF336" s="224"/>
      <c r="UTG336" s="224"/>
      <c r="UTH336" s="335"/>
      <c r="UTI336" s="335"/>
      <c r="UTJ336" s="224"/>
      <c r="UTK336" s="372"/>
      <c r="UTL336" s="372"/>
      <c r="UTM336" s="333"/>
      <c r="UTN336" s="334"/>
      <c r="UTO336" s="372"/>
      <c r="UTP336" s="224"/>
      <c r="UTQ336" s="224"/>
      <c r="UTR336" s="335"/>
      <c r="UTS336" s="335"/>
      <c r="UTT336" s="224"/>
      <c r="UTU336" s="372"/>
      <c r="UTV336" s="372"/>
      <c r="UTW336" s="333"/>
      <c r="UTX336" s="334"/>
      <c r="UTY336" s="372"/>
      <c r="UTZ336" s="224"/>
      <c r="UUA336" s="224"/>
      <c r="UUB336" s="335"/>
      <c r="UUC336" s="335"/>
      <c r="UUD336" s="224"/>
      <c r="UUE336" s="372"/>
      <c r="UUF336" s="372"/>
      <c r="UUG336" s="333"/>
      <c r="UUH336" s="334"/>
      <c r="UUI336" s="372"/>
      <c r="UUJ336" s="224"/>
      <c r="UUK336" s="224"/>
      <c r="UUL336" s="335"/>
      <c r="UUM336" s="335"/>
      <c r="UUN336" s="224"/>
      <c r="UUO336" s="372"/>
      <c r="UUP336" s="372"/>
      <c r="UUQ336" s="333"/>
      <c r="UUR336" s="334"/>
      <c r="UUS336" s="372"/>
      <c r="UUT336" s="224"/>
      <c r="UUU336" s="224"/>
      <c r="UUV336" s="335"/>
      <c r="UUW336" s="335"/>
      <c r="UUX336" s="224"/>
      <c r="UUY336" s="372"/>
      <c r="UUZ336" s="372"/>
      <c r="UVA336" s="333"/>
      <c r="UVB336" s="334"/>
      <c r="UVC336" s="372"/>
      <c r="UVD336" s="224"/>
      <c r="UVE336" s="224"/>
      <c r="UVF336" s="335"/>
      <c r="UVG336" s="335"/>
      <c r="UVH336" s="224"/>
      <c r="UVI336" s="372"/>
      <c r="UVJ336" s="372"/>
      <c r="UVK336" s="333"/>
      <c r="UVL336" s="334"/>
      <c r="UVM336" s="372"/>
      <c r="UVN336" s="224"/>
      <c r="UVO336" s="224"/>
      <c r="UVP336" s="335"/>
      <c r="UVQ336" s="335"/>
      <c r="UVR336" s="224"/>
      <c r="UVS336" s="372"/>
      <c r="UVT336" s="372"/>
      <c r="UVU336" s="333"/>
      <c r="UVV336" s="334"/>
      <c r="UVW336" s="372"/>
      <c r="UVX336" s="224"/>
      <c r="UVY336" s="224"/>
      <c r="UVZ336" s="335"/>
      <c r="UWA336" s="335"/>
      <c r="UWB336" s="224"/>
      <c r="UWC336" s="372"/>
      <c r="UWD336" s="372"/>
      <c r="UWE336" s="333"/>
      <c r="UWF336" s="334"/>
      <c r="UWG336" s="372"/>
      <c r="UWH336" s="224"/>
      <c r="UWI336" s="224"/>
      <c r="UWJ336" s="335"/>
      <c r="UWK336" s="335"/>
      <c r="UWL336" s="224"/>
      <c r="UWM336" s="372"/>
      <c r="UWN336" s="372"/>
      <c r="UWO336" s="333"/>
      <c r="UWP336" s="334"/>
      <c r="UWQ336" s="372"/>
      <c r="UWR336" s="224"/>
      <c r="UWS336" s="224"/>
      <c r="UWT336" s="335"/>
      <c r="UWU336" s="335"/>
      <c r="UWV336" s="224"/>
      <c r="UWW336" s="372"/>
      <c r="UWX336" s="372"/>
      <c r="UWY336" s="333"/>
      <c r="UWZ336" s="334"/>
      <c r="UXA336" s="372"/>
      <c r="UXB336" s="224"/>
      <c r="UXC336" s="224"/>
      <c r="UXD336" s="335"/>
      <c r="UXE336" s="335"/>
      <c r="UXF336" s="224"/>
      <c r="UXG336" s="372"/>
      <c r="UXH336" s="372"/>
      <c r="UXI336" s="333"/>
      <c r="UXJ336" s="334"/>
      <c r="UXK336" s="372"/>
      <c r="UXL336" s="224"/>
      <c r="UXM336" s="224"/>
      <c r="UXN336" s="335"/>
      <c r="UXO336" s="335"/>
      <c r="UXP336" s="224"/>
      <c r="UXQ336" s="372"/>
      <c r="UXR336" s="372"/>
      <c r="UXS336" s="333"/>
      <c r="UXT336" s="334"/>
      <c r="UXU336" s="372"/>
      <c r="UXV336" s="224"/>
      <c r="UXW336" s="224"/>
      <c r="UXX336" s="335"/>
      <c r="UXY336" s="335"/>
      <c r="UXZ336" s="224"/>
      <c r="UYA336" s="372"/>
      <c r="UYB336" s="372"/>
      <c r="UYC336" s="333"/>
      <c r="UYD336" s="334"/>
      <c r="UYE336" s="372"/>
      <c r="UYF336" s="224"/>
      <c r="UYG336" s="224"/>
      <c r="UYH336" s="335"/>
      <c r="UYI336" s="335"/>
      <c r="UYJ336" s="224"/>
      <c r="UYK336" s="372"/>
      <c r="UYL336" s="372"/>
      <c r="UYM336" s="333"/>
      <c r="UYN336" s="334"/>
      <c r="UYO336" s="372"/>
      <c r="UYP336" s="224"/>
      <c r="UYQ336" s="224"/>
      <c r="UYR336" s="335"/>
      <c r="UYS336" s="335"/>
      <c r="UYT336" s="224"/>
      <c r="UYU336" s="372"/>
      <c r="UYV336" s="372"/>
      <c r="UYW336" s="333"/>
      <c r="UYX336" s="334"/>
      <c r="UYY336" s="372"/>
      <c r="UYZ336" s="224"/>
      <c r="UZA336" s="224"/>
      <c r="UZB336" s="335"/>
      <c r="UZC336" s="335"/>
      <c r="UZD336" s="224"/>
      <c r="UZE336" s="372"/>
      <c r="UZF336" s="372"/>
      <c r="UZG336" s="333"/>
      <c r="UZH336" s="334"/>
      <c r="UZI336" s="372"/>
      <c r="UZJ336" s="224"/>
      <c r="UZK336" s="224"/>
      <c r="UZL336" s="335"/>
      <c r="UZM336" s="335"/>
      <c r="UZN336" s="224"/>
      <c r="UZO336" s="372"/>
      <c r="UZP336" s="372"/>
      <c r="UZQ336" s="333"/>
      <c r="UZR336" s="334"/>
      <c r="UZS336" s="372"/>
      <c r="UZT336" s="224"/>
      <c r="UZU336" s="224"/>
      <c r="UZV336" s="335"/>
      <c r="UZW336" s="335"/>
      <c r="UZX336" s="224"/>
      <c r="UZY336" s="372"/>
      <c r="UZZ336" s="372"/>
      <c r="VAA336" s="333"/>
      <c r="VAB336" s="334"/>
      <c r="VAC336" s="372"/>
      <c r="VAD336" s="224"/>
      <c r="VAE336" s="224"/>
      <c r="VAF336" s="335"/>
      <c r="VAG336" s="335"/>
      <c r="VAH336" s="224"/>
      <c r="VAI336" s="372"/>
      <c r="VAJ336" s="372"/>
      <c r="VAK336" s="333"/>
      <c r="VAL336" s="334"/>
      <c r="VAM336" s="372"/>
      <c r="VAN336" s="224"/>
      <c r="VAO336" s="224"/>
      <c r="VAP336" s="335"/>
      <c r="VAQ336" s="335"/>
      <c r="VAR336" s="224"/>
      <c r="VAS336" s="372"/>
      <c r="VAT336" s="372"/>
      <c r="VAU336" s="333"/>
      <c r="VAV336" s="334"/>
      <c r="VAW336" s="372"/>
      <c r="VAX336" s="224"/>
      <c r="VAY336" s="224"/>
      <c r="VAZ336" s="335"/>
      <c r="VBA336" s="335"/>
      <c r="VBB336" s="224"/>
      <c r="VBC336" s="372"/>
      <c r="VBD336" s="372"/>
      <c r="VBE336" s="333"/>
      <c r="VBF336" s="334"/>
      <c r="VBG336" s="372"/>
      <c r="VBH336" s="224"/>
      <c r="VBI336" s="224"/>
      <c r="VBJ336" s="335"/>
      <c r="VBK336" s="335"/>
      <c r="VBL336" s="224"/>
      <c r="VBM336" s="372"/>
      <c r="VBN336" s="372"/>
      <c r="VBO336" s="333"/>
      <c r="VBP336" s="334"/>
      <c r="VBQ336" s="372"/>
      <c r="VBR336" s="224"/>
      <c r="VBS336" s="224"/>
      <c r="VBT336" s="335"/>
      <c r="VBU336" s="335"/>
      <c r="VBV336" s="224"/>
      <c r="VBW336" s="372"/>
      <c r="VBX336" s="372"/>
      <c r="VBY336" s="333"/>
      <c r="VBZ336" s="334"/>
      <c r="VCA336" s="372"/>
      <c r="VCB336" s="224"/>
      <c r="VCC336" s="224"/>
      <c r="VCD336" s="335"/>
      <c r="VCE336" s="335"/>
      <c r="VCF336" s="224"/>
      <c r="VCG336" s="372"/>
      <c r="VCH336" s="372"/>
      <c r="VCI336" s="333"/>
      <c r="VCJ336" s="334"/>
      <c r="VCK336" s="372"/>
      <c r="VCL336" s="224"/>
      <c r="VCM336" s="224"/>
      <c r="VCN336" s="335"/>
      <c r="VCO336" s="335"/>
      <c r="VCP336" s="224"/>
      <c r="VCQ336" s="372"/>
      <c r="VCR336" s="372"/>
      <c r="VCS336" s="333"/>
      <c r="VCT336" s="334"/>
      <c r="VCU336" s="372"/>
      <c r="VCV336" s="224"/>
      <c r="VCW336" s="224"/>
      <c r="VCX336" s="335"/>
      <c r="VCY336" s="335"/>
      <c r="VCZ336" s="224"/>
      <c r="VDA336" s="372"/>
      <c r="VDB336" s="372"/>
      <c r="VDC336" s="333"/>
      <c r="VDD336" s="334"/>
      <c r="VDE336" s="372"/>
      <c r="VDF336" s="224"/>
      <c r="VDG336" s="224"/>
      <c r="VDH336" s="335"/>
      <c r="VDI336" s="335"/>
      <c r="VDJ336" s="224"/>
      <c r="VDK336" s="372"/>
      <c r="VDL336" s="372"/>
      <c r="VDM336" s="333"/>
      <c r="VDN336" s="334"/>
      <c r="VDO336" s="372"/>
      <c r="VDP336" s="224"/>
      <c r="VDQ336" s="224"/>
      <c r="VDR336" s="335"/>
      <c r="VDS336" s="335"/>
      <c r="VDT336" s="224"/>
      <c r="VDU336" s="372"/>
      <c r="VDV336" s="372"/>
      <c r="VDW336" s="333"/>
      <c r="VDX336" s="334"/>
      <c r="VDY336" s="372"/>
      <c r="VDZ336" s="224"/>
      <c r="VEA336" s="224"/>
      <c r="VEB336" s="335"/>
      <c r="VEC336" s="335"/>
      <c r="VED336" s="224"/>
      <c r="VEE336" s="372"/>
      <c r="VEF336" s="372"/>
      <c r="VEG336" s="333"/>
      <c r="VEH336" s="334"/>
      <c r="VEI336" s="372"/>
      <c r="VEJ336" s="224"/>
      <c r="VEK336" s="224"/>
      <c r="VEL336" s="335"/>
      <c r="VEM336" s="335"/>
      <c r="VEN336" s="224"/>
      <c r="VEO336" s="372"/>
      <c r="VEP336" s="372"/>
      <c r="VEQ336" s="333"/>
      <c r="VER336" s="334"/>
      <c r="VES336" s="372"/>
      <c r="VET336" s="224"/>
      <c r="VEU336" s="224"/>
      <c r="VEV336" s="335"/>
      <c r="VEW336" s="335"/>
      <c r="VEX336" s="224"/>
      <c r="VEY336" s="372"/>
      <c r="VEZ336" s="372"/>
      <c r="VFA336" s="333"/>
      <c r="VFB336" s="334"/>
      <c r="VFC336" s="372"/>
      <c r="VFD336" s="224"/>
      <c r="VFE336" s="224"/>
      <c r="VFF336" s="335"/>
      <c r="VFG336" s="335"/>
      <c r="VFH336" s="224"/>
      <c r="VFI336" s="372"/>
      <c r="VFJ336" s="372"/>
      <c r="VFK336" s="333"/>
      <c r="VFL336" s="334"/>
      <c r="VFM336" s="372"/>
      <c r="VFN336" s="224"/>
      <c r="VFO336" s="224"/>
      <c r="VFP336" s="335"/>
      <c r="VFQ336" s="335"/>
      <c r="VFR336" s="224"/>
      <c r="VFS336" s="372"/>
      <c r="VFT336" s="372"/>
      <c r="VFU336" s="333"/>
      <c r="VFV336" s="334"/>
      <c r="VFW336" s="372"/>
      <c r="VFX336" s="224"/>
      <c r="VFY336" s="224"/>
      <c r="VFZ336" s="335"/>
      <c r="VGA336" s="335"/>
      <c r="VGB336" s="224"/>
      <c r="VGC336" s="372"/>
      <c r="VGD336" s="372"/>
      <c r="VGE336" s="333"/>
      <c r="VGF336" s="334"/>
      <c r="VGG336" s="372"/>
      <c r="VGH336" s="224"/>
      <c r="VGI336" s="224"/>
      <c r="VGJ336" s="335"/>
      <c r="VGK336" s="335"/>
      <c r="VGL336" s="224"/>
      <c r="VGM336" s="372"/>
      <c r="VGN336" s="372"/>
      <c r="VGO336" s="333"/>
      <c r="VGP336" s="334"/>
      <c r="VGQ336" s="372"/>
      <c r="VGR336" s="224"/>
      <c r="VGS336" s="224"/>
      <c r="VGT336" s="335"/>
      <c r="VGU336" s="335"/>
      <c r="VGV336" s="224"/>
      <c r="VGW336" s="372"/>
      <c r="VGX336" s="372"/>
      <c r="VGY336" s="333"/>
      <c r="VGZ336" s="334"/>
      <c r="VHA336" s="372"/>
      <c r="VHB336" s="224"/>
      <c r="VHC336" s="224"/>
      <c r="VHD336" s="335"/>
      <c r="VHE336" s="335"/>
      <c r="VHF336" s="224"/>
      <c r="VHG336" s="372"/>
      <c r="VHH336" s="372"/>
      <c r="VHI336" s="333"/>
      <c r="VHJ336" s="334"/>
      <c r="VHK336" s="372"/>
      <c r="VHL336" s="224"/>
      <c r="VHM336" s="224"/>
      <c r="VHN336" s="335"/>
      <c r="VHO336" s="335"/>
      <c r="VHP336" s="224"/>
      <c r="VHQ336" s="372"/>
      <c r="VHR336" s="372"/>
      <c r="VHS336" s="333"/>
      <c r="VHT336" s="334"/>
      <c r="VHU336" s="372"/>
      <c r="VHV336" s="224"/>
      <c r="VHW336" s="224"/>
      <c r="VHX336" s="335"/>
      <c r="VHY336" s="335"/>
      <c r="VHZ336" s="224"/>
      <c r="VIA336" s="372"/>
      <c r="VIB336" s="372"/>
      <c r="VIC336" s="333"/>
      <c r="VID336" s="334"/>
      <c r="VIE336" s="372"/>
      <c r="VIF336" s="224"/>
      <c r="VIG336" s="224"/>
      <c r="VIH336" s="335"/>
      <c r="VII336" s="335"/>
      <c r="VIJ336" s="224"/>
      <c r="VIK336" s="372"/>
      <c r="VIL336" s="372"/>
      <c r="VIM336" s="333"/>
      <c r="VIN336" s="334"/>
      <c r="VIO336" s="372"/>
      <c r="VIP336" s="224"/>
      <c r="VIQ336" s="224"/>
      <c r="VIR336" s="335"/>
      <c r="VIS336" s="335"/>
      <c r="VIT336" s="224"/>
      <c r="VIU336" s="372"/>
      <c r="VIV336" s="372"/>
      <c r="VIW336" s="333"/>
      <c r="VIX336" s="334"/>
      <c r="VIY336" s="372"/>
      <c r="VIZ336" s="224"/>
      <c r="VJA336" s="224"/>
      <c r="VJB336" s="335"/>
      <c r="VJC336" s="335"/>
      <c r="VJD336" s="224"/>
      <c r="VJE336" s="372"/>
      <c r="VJF336" s="372"/>
      <c r="VJG336" s="333"/>
      <c r="VJH336" s="334"/>
      <c r="VJI336" s="372"/>
      <c r="VJJ336" s="224"/>
      <c r="VJK336" s="224"/>
      <c r="VJL336" s="335"/>
      <c r="VJM336" s="335"/>
      <c r="VJN336" s="224"/>
      <c r="VJO336" s="372"/>
      <c r="VJP336" s="372"/>
      <c r="VJQ336" s="333"/>
      <c r="VJR336" s="334"/>
      <c r="VJS336" s="372"/>
      <c r="VJT336" s="224"/>
      <c r="VJU336" s="224"/>
      <c r="VJV336" s="335"/>
      <c r="VJW336" s="335"/>
      <c r="VJX336" s="224"/>
      <c r="VJY336" s="372"/>
      <c r="VJZ336" s="372"/>
      <c r="VKA336" s="333"/>
      <c r="VKB336" s="334"/>
      <c r="VKC336" s="372"/>
      <c r="VKD336" s="224"/>
      <c r="VKE336" s="224"/>
      <c r="VKF336" s="335"/>
      <c r="VKG336" s="335"/>
      <c r="VKH336" s="224"/>
      <c r="VKI336" s="372"/>
      <c r="VKJ336" s="372"/>
      <c r="VKK336" s="333"/>
      <c r="VKL336" s="334"/>
      <c r="VKM336" s="372"/>
      <c r="VKN336" s="224"/>
      <c r="VKO336" s="224"/>
      <c r="VKP336" s="335"/>
      <c r="VKQ336" s="335"/>
      <c r="VKR336" s="224"/>
      <c r="VKS336" s="372"/>
      <c r="VKT336" s="372"/>
      <c r="VKU336" s="333"/>
      <c r="VKV336" s="334"/>
      <c r="VKW336" s="372"/>
      <c r="VKX336" s="224"/>
      <c r="VKY336" s="224"/>
      <c r="VKZ336" s="335"/>
      <c r="VLA336" s="335"/>
      <c r="VLB336" s="224"/>
      <c r="VLC336" s="372"/>
      <c r="VLD336" s="372"/>
      <c r="VLE336" s="333"/>
      <c r="VLF336" s="334"/>
      <c r="VLG336" s="372"/>
      <c r="VLH336" s="224"/>
      <c r="VLI336" s="224"/>
      <c r="VLJ336" s="335"/>
      <c r="VLK336" s="335"/>
      <c r="VLL336" s="224"/>
      <c r="VLM336" s="372"/>
      <c r="VLN336" s="372"/>
      <c r="VLO336" s="333"/>
      <c r="VLP336" s="334"/>
      <c r="VLQ336" s="372"/>
      <c r="VLR336" s="224"/>
      <c r="VLS336" s="224"/>
      <c r="VLT336" s="335"/>
      <c r="VLU336" s="335"/>
      <c r="VLV336" s="224"/>
      <c r="VLW336" s="372"/>
      <c r="VLX336" s="372"/>
      <c r="VLY336" s="333"/>
      <c r="VLZ336" s="334"/>
      <c r="VMA336" s="372"/>
      <c r="VMB336" s="224"/>
      <c r="VMC336" s="224"/>
      <c r="VMD336" s="335"/>
      <c r="VME336" s="335"/>
      <c r="VMF336" s="224"/>
      <c r="VMG336" s="372"/>
      <c r="VMH336" s="372"/>
      <c r="VMI336" s="333"/>
      <c r="VMJ336" s="334"/>
      <c r="VMK336" s="372"/>
      <c r="VML336" s="224"/>
      <c r="VMM336" s="224"/>
      <c r="VMN336" s="335"/>
      <c r="VMO336" s="335"/>
      <c r="VMP336" s="224"/>
      <c r="VMQ336" s="372"/>
      <c r="VMR336" s="372"/>
      <c r="VMS336" s="333"/>
      <c r="VMT336" s="334"/>
      <c r="VMU336" s="372"/>
      <c r="VMV336" s="224"/>
      <c r="VMW336" s="224"/>
      <c r="VMX336" s="335"/>
      <c r="VMY336" s="335"/>
      <c r="VMZ336" s="224"/>
      <c r="VNA336" s="372"/>
      <c r="VNB336" s="372"/>
      <c r="VNC336" s="333"/>
      <c r="VND336" s="334"/>
      <c r="VNE336" s="372"/>
      <c r="VNF336" s="224"/>
      <c r="VNG336" s="224"/>
      <c r="VNH336" s="335"/>
      <c r="VNI336" s="335"/>
      <c r="VNJ336" s="224"/>
      <c r="VNK336" s="372"/>
      <c r="VNL336" s="372"/>
      <c r="VNM336" s="333"/>
      <c r="VNN336" s="334"/>
      <c r="VNO336" s="372"/>
      <c r="VNP336" s="224"/>
      <c r="VNQ336" s="224"/>
      <c r="VNR336" s="335"/>
      <c r="VNS336" s="335"/>
      <c r="VNT336" s="224"/>
      <c r="VNU336" s="372"/>
      <c r="VNV336" s="372"/>
      <c r="VNW336" s="333"/>
      <c r="VNX336" s="334"/>
      <c r="VNY336" s="372"/>
      <c r="VNZ336" s="224"/>
      <c r="VOA336" s="224"/>
      <c r="VOB336" s="335"/>
      <c r="VOC336" s="335"/>
      <c r="VOD336" s="224"/>
      <c r="VOE336" s="372"/>
      <c r="VOF336" s="372"/>
      <c r="VOG336" s="333"/>
      <c r="VOH336" s="334"/>
      <c r="VOI336" s="372"/>
      <c r="VOJ336" s="224"/>
      <c r="VOK336" s="224"/>
      <c r="VOL336" s="335"/>
      <c r="VOM336" s="335"/>
      <c r="VON336" s="224"/>
      <c r="VOO336" s="372"/>
      <c r="VOP336" s="372"/>
      <c r="VOQ336" s="333"/>
      <c r="VOR336" s="334"/>
      <c r="VOS336" s="372"/>
      <c r="VOT336" s="224"/>
      <c r="VOU336" s="224"/>
      <c r="VOV336" s="335"/>
      <c r="VOW336" s="335"/>
      <c r="VOX336" s="224"/>
      <c r="VOY336" s="372"/>
      <c r="VOZ336" s="372"/>
      <c r="VPA336" s="333"/>
      <c r="VPB336" s="334"/>
      <c r="VPC336" s="372"/>
      <c r="VPD336" s="224"/>
      <c r="VPE336" s="224"/>
      <c r="VPF336" s="335"/>
      <c r="VPG336" s="335"/>
      <c r="VPH336" s="224"/>
      <c r="VPI336" s="372"/>
      <c r="VPJ336" s="372"/>
      <c r="VPK336" s="333"/>
      <c r="VPL336" s="334"/>
      <c r="VPM336" s="372"/>
      <c r="VPN336" s="224"/>
      <c r="VPO336" s="224"/>
      <c r="VPP336" s="335"/>
      <c r="VPQ336" s="335"/>
      <c r="VPR336" s="224"/>
      <c r="VPS336" s="372"/>
      <c r="VPT336" s="372"/>
      <c r="VPU336" s="333"/>
      <c r="VPV336" s="334"/>
      <c r="VPW336" s="372"/>
      <c r="VPX336" s="224"/>
      <c r="VPY336" s="224"/>
      <c r="VPZ336" s="335"/>
      <c r="VQA336" s="335"/>
      <c r="VQB336" s="224"/>
      <c r="VQC336" s="372"/>
      <c r="VQD336" s="372"/>
      <c r="VQE336" s="333"/>
      <c r="VQF336" s="334"/>
      <c r="VQG336" s="372"/>
      <c r="VQH336" s="224"/>
      <c r="VQI336" s="224"/>
      <c r="VQJ336" s="335"/>
      <c r="VQK336" s="335"/>
      <c r="VQL336" s="224"/>
      <c r="VQM336" s="372"/>
      <c r="VQN336" s="372"/>
      <c r="VQO336" s="333"/>
      <c r="VQP336" s="334"/>
      <c r="VQQ336" s="372"/>
      <c r="VQR336" s="224"/>
      <c r="VQS336" s="224"/>
      <c r="VQT336" s="335"/>
      <c r="VQU336" s="335"/>
      <c r="VQV336" s="224"/>
      <c r="VQW336" s="372"/>
      <c r="VQX336" s="372"/>
      <c r="VQY336" s="333"/>
      <c r="VQZ336" s="334"/>
      <c r="VRA336" s="372"/>
      <c r="VRB336" s="224"/>
      <c r="VRC336" s="224"/>
      <c r="VRD336" s="335"/>
      <c r="VRE336" s="335"/>
      <c r="VRF336" s="224"/>
      <c r="VRG336" s="372"/>
      <c r="VRH336" s="372"/>
      <c r="VRI336" s="333"/>
      <c r="VRJ336" s="334"/>
      <c r="VRK336" s="372"/>
      <c r="VRL336" s="224"/>
      <c r="VRM336" s="224"/>
      <c r="VRN336" s="335"/>
      <c r="VRO336" s="335"/>
      <c r="VRP336" s="224"/>
      <c r="VRQ336" s="372"/>
      <c r="VRR336" s="372"/>
      <c r="VRS336" s="333"/>
      <c r="VRT336" s="334"/>
      <c r="VRU336" s="372"/>
      <c r="VRV336" s="224"/>
      <c r="VRW336" s="224"/>
      <c r="VRX336" s="335"/>
      <c r="VRY336" s="335"/>
      <c r="VRZ336" s="224"/>
      <c r="VSA336" s="372"/>
      <c r="VSB336" s="372"/>
      <c r="VSC336" s="333"/>
      <c r="VSD336" s="334"/>
      <c r="VSE336" s="372"/>
      <c r="VSF336" s="224"/>
      <c r="VSG336" s="224"/>
      <c r="VSH336" s="335"/>
      <c r="VSI336" s="335"/>
      <c r="VSJ336" s="224"/>
      <c r="VSK336" s="372"/>
      <c r="VSL336" s="372"/>
      <c r="VSM336" s="333"/>
      <c r="VSN336" s="334"/>
      <c r="VSO336" s="372"/>
      <c r="VSP336" s="224"/>
      <c r="VSQ336" s="224"/>
      <c r="VSR336" s="335"/>
      <c r="VSS336" s="335"/>
      <c r="VST336" s="224"/>
      <c r="VSU336" s="372"/>
      <c r="VSV336" s="372"/>
      <c r="VSW336" s="333"/>
      <c r="VSX336" s="334"/>
      <c r="VSY336" s="372"/>
      <c r="VSZ336" s="224"/>
      <c r="VTA336" s="224"/>
      <c r="VTB336" s="335"/>
      <c r="VTC336" s="335"/>
      <c r="VTD336" s="224"/>
      <c r="VTE336" s="372"/>
      <c r="VTF336" s="372"/>
      <c r="VTG336" s="333"/>
      <c r="VTH336" s="334"/>
      <c r="VTI336" s="372"/>
      <c r="VTJ336" s="224"/>
      <c r="VTK336" s="224"/>
      <c r="VTL336" s="335"/>
      <c r="VTM336" s="335"/>
      <c r="VTN336" s="224"/>
      <c r="VTO336" s="372"/>
      <c r="VTP336" s="372"/>
      <c r="VTQ336" s="333"/>
      <c r="VTR336" s="334"/>
      <c r="VTS336" s="372"/>
      <c r="VTT336" s="224"/>
      <c r="VTU336" s="224"/>
      <c r="VTV336" s="335"/>
      <c r="VTW336" s="335"/>
      <c r="VTX336" s="224"/>
      <c r="VTY336" s="372"/>
      <c r="VTZ336" s="372"/>
      <c r="VUA336" s="333"/>
      <c r="VUB336" s="334"/>
      <c r="VUC336" s="372"/>
      <c r="VUD336" s="224"/>
      <c r="VUE336" s="224"/>
      <c r="VUF336" s="335"/>
      <c r="VUG336" s="335"/>
      <c r="VUH336" s="224"/>
      <c r="VUI336" s="372"/>
      <c r="VUJ336" s="372"/>
      <c r="VUK336" s="333"/>
      <c r="VUL336" s="334"/>
      <c r="VUM336" s="372"/>
      <c r="VUN336" s="224"/>
      <c r="VUO336" s="224"/>
      <c r="VUP336" s="335"/>
      <c r="VUQ336" s="335"/>
      <c r="VUR336" s="224"/>
      <c r="VUS336" s="372"/>
      <c r="VUT336" s="372"/>
      <c r="VUU336" s="333"/>
      <c r="VUV336" s="334"/>
      <c r="VUW336" s="372"/>
      <c r="VUX336" s="224"/>
      <c r="VUY336" s="224"/>
      <c r="VUZ336" s="335"/>
      <c r="VVA336" s="335"/>
      <c r="VVB336" s="224"/>
      <c r="VVC336" s="372"/>
      <c r="VVD336" s="372"/>
      <c r="VVE336" s="333"/>
      <c r="VVF336" s="334"/>
      <c r="VVG336" s="372"/>
      <c r="VVH336" s="224"/>
      <c r="VVI336" s="224"/>
      <c r="VVJ336" s="335"/>
      <c r="VVK336" s="335"/>
      <c r="VVL336" s="224"/>
      <c r="VVM336" s="372"/>
      <c r="VVN336" s="372"/>
      <c r="VVO336" s="333"/>
      <c r="VVP336" s="334"/>
      <c r="VVQ336" s="372"/>
      <c r="VVR336" s="224"/>
      <c r="VVS336" s="224"/>
      <c r="VVT336" s="335"/>
      <c r="VVU336" s="335"/>
      <c r="VVV336" s="224"/>
      <c r="VVW336" s="372"/>
      <c r="VVX336" s="372"/>
      <c r="VVY336" s="333"/>
      <c r="VVZ336" s="334"/>
      <c r="VWA336" s="372"/>
      <c r="VWB336" s="224"/>
      <c r="VWC336" s="224"/>
      <c r="VWD336" s="335"/>
      <c r="VWE336" s="335"/>
      <c r="VWF336" s="224"/>
      <c r="VWG336" s="372"/>
      <c r="VWH336" s="372"/>
      <c r="VWI336" s="333"/>
      <c r="VWJ336" s="334"/>
      <c r="VWK336" s="372"/>
      <c r="VWL336" s="224"/>
      <c r="VWM336" s="224"/>
      <c r="VWN336" s="335"/>
      <c r="VWO336" s="335"/>
      <c r="VWP336" s="224"/>
      <c r="VWQ336" s="372"/>
      <c r="VWR336" s="372"/>
      <c r="VWS336" s="333"/>
      <c r="VWT336" s="334"/>
      <c r="VWU336" s="372"/>
      <c r="VWV336" s="224"/>
      <c r="VWW336" s="224"/>
      <c r="VWX336" s="335"/>
      <c r="VWY336" s="335"/>
      <c r="VWZ336" s="224"/>
      <c r="VXA336" s="372"/>
      <c r="VXB336" s="372"/>
      <c r="VXC336" s="333"/>
      <c r="VXD336" s="334"/>
      <c r="VXE336" s="372"/>
      <c r="VXF336" s="224"/>
      <c r="VXG336" s="224"/>
      <c r="VXH336" s="335"/>
      <c r="VXI336" s="335"/>
      <c r="VXJ336" s="224"/>
      <c r="VXK336" s="372"/>
      <c r="VXL336" s="372"/>
      <c r="VXM336" s="333"/>
      <c r="VXN336" s="334"/>
      <c r="VXO336" s="372"/>
      <c r="VXP336" s="224"/>
      <c r="VXQ336" s="224"/>
      <c r="VXR336" s="335"/>
      <c r="VXS336" s="335"/>
      <c r="VXT336" s="224"/>
      <c r="VXU336" s="372"/>
      <c r="VXV336" s="372"/>
      <c r="VXW336" s="333"/>
      <c r="VXX336" s="334"/>
      <c r="VXY336" s="372"/>
      <c r="VXZ336" s="224"/>
      <c r="VYA336" s="224"/>
      <c r="VYB336" s="335"/>
      <c r="VYC336" s="335"/>
      <c r="VYD336" s="224"/>
      <c r="VYE336" s="372"/>
      <c r="VYF336" s="372"/>
      <c r="VYG336" s="333"/>
      <c r="VYH336" s="334"/>
      <c r="VYI336" s="372"/>
      <c r="VYJ336" s="224"/>
      <c r="VYK336" s="224"/>
      <c r="VYL336" s="335"/>
      <c r="VYM336" s="335"/>
      <c r="VYN336" s="224"/>
      <c r="VYO336" s="372"/>
      <c r="VYP336" s="372"/>
      <c r="VYQ336" s="333"/>
      <c r="VYR336" s="334"/>
      <c r="VYS336" s="372"/>
      <c r="VYT336" s="224"/>
      <c r="VYU336" s="224"/>
      <c r="VYV336" s="335"/>
      <c r="VYW336" s="335"/>
      <c r="VYX336" s="224"/>
      <c r="VYY336" s="372"/>
      <c r="VYZ336" s="372"/>
      <c r="VZA336" s="333"/>
      <c r="VZB336" s="334"/>
      <c r="VZC336" s="372"/>
      <c r="VZD336" s="224"/>
      <c r="VZE336" s="224"/>
      <c r="VZF336" s="335"/>
      <c r="VZG336" s="335"/>
      <c r="VZH336" s="224"/>
      <c r="VZI336" s="372"/>
      <c r="VZJ336" s="372"/>
      <c r="VZK336" s="333"/>
      <c r="VZL336" s="334"/>
      <c r="VZM336" s="372"/>
      <c r="VZN336" s="224"/>
      <c r="VZO336" s="224"/>
      <c r="VZP336" s="335"/>
      <c r="VZQ336" s="335"/>
      <c r="VZR336" s="224"/>
      <c r="VZS336" s="372"/>
      <c r="VZT336" s="372"/>
      <c r="VZU336" s="333"/>
      <c r="VZV336" s="334"/>
      <c r="VZW336" s="372"/>
      <c r="VZX336" s="224"/>
      <c r="VZY336" s="224"/>
      <c r="VZZ336" s="335"/>
      <c r="WAA336" s="335"/>
      <c r="WAB336" s="224"/>
      <c r="WAC336" s="372"/>
      <c r="WAD336" s="372"/>
      <c r="WAE336" s="333"/>
      <c r="WAF336" s="334"/>
      <c r="WAG336" s="372"/>
      <c r="WAH336" s="224"/>
      <c r="WAI336" s="224"/>
      <c r="WAJ336" s="335"/>
      <c r="WAK336" s="335"/>
      <c r="WAL336" s="224"/>
      <c r="WAM336" s="372"/>
      <c r="WAN336" s="372"/>
      <c r="WAO336" s="333"/>
      <c r="WAP336" s="334"/>
      <c r="WAQ336" s="372"/>
      <c r="WAR336" s="224"/>
      <c r="WAS336" s="224"/>
      <c r="WAT336" s="335"/>
      <c r="WAU336" s="335"/>
      <c r="WAV336" s="224"/>
      <c r="WAW336" s="372"/>
      <c r="WAX336" s="372"/>
      <c r="WAY336" s="333"/>
      <c r="WAZ336" s="334"/>
      <c r="WBA336" s="372"/>
      <c r="WBB336" s="224"/>
      <c r="WBC336" s="224"/>
      <c r="WBD336" s="335"/>
      <c r="WBE336" s="335"/>
      <c r="WBF336" s="224"/>
      <c r="WBG336" s="372"/>
      <c r="WBH336" s="372"/>
      <c r="WBI336" s="333"/>
      <c r="WBJ336" s="334"/>
      <c r="WBK336" s="372"/>
      <c r="WBL336" s="224"/>
      <c r="WBM336" s="224"/>
      <c r="WBN336" s="335"/>
      <c r="WBO336" s="335"/>
      <c r="WBP336" s="224"/>
      <c r="WBQ336" s="372"/>
      <c r="WBR336" s="372"/>
      <c r="WBS336" s="333"/>
      <c r="WBT336" s="334"/>
      <c r="WBU336" s="372"/>
      <c r="WBV336" s="224"/>
      <c r="WBW336" s="224"/>
      <c r="WBX336" s="335"/>
      <c r="WBY336" s="335"/>
      <c r="WBZ336" s="224"/>
      <c r="WCA336" s="372"/>
      <c r="WCB336" s="372"/>
      <c r="WCC336" s="333"/>
      <c r="WCD336" s="334"/>
      <c r="WCE336" s="372"/>
      <c r="WCF336" s="224"/>
      <c r="WCG336" s="224"/>
      <c r="WCH336" s="335"/>
      <c r="WCI336" s="335"/>
      <c r="WCJ336" s="224"/>
      <c r="WCK336" s="372"/>
      <c r="WCL336" s="372"/>
      <c r="WCM336" s="333"/>
      <c r="WCN336" s="334"/>
      <c r="WCO336" s="372"/>
      <c r="WCP336" s="224"/>
      <c r="WCQ336" s="224"/>
      <c r="WCR336" s="335"/>
      <c r="WCS336" s="335"/>
      <c r="WCT336" s="224"/>
      <c r="WCU336" s="372"/>
      <c r="WCV336" s="372"/>
      <c r="WCW336" s="333"/>
      <c r="WCX336" s="334"/>
      <c r="WCY336" s="372"/>
      <c r="WCZ336" s="224"/>
      <c r="WDA336" s="224"/>
      <c r="WDB336" s="335"/>
      <c r="WDC336" s="335"/>
      <c r="WDD336" s="224"/>
      <c r="WDE336" s="372"/>
      <c r="WDF336" s="372"/>
      <c r="WDG336" s="333"/>
      <c r="WDH336" s="334"/>
      <c r="WDI336" s="372"/>
      <c r="WDJ336" s="224"/>
      <c r="WDK336" s="224"/>
      <c r="WDL336" s="335"/>
      <c r="WDM336" s="335"/>
      <c r="WDN336" s="224"/>
      <c r="WDO336" s="372"/>
      <c r="WDP336" s="372"/>
      <c r="WDQ336" s="333"/>
      <c r="WDR336" s="334"/>
      <c r="WDS336" s="372"/>
      <c r="WDT336" s="224"/>
      <c r="WDU336" s="224"/>
      <c r="WDV336" s="335"/>
      <c r="WDW336" s="335"/>
      <c r="WDX336" s="224"/>
      <c r="WDY336" s="372"/>
      <c r="WDZ336" s="372"/>
      <c r="WEA336" s="333"/>
      <c r="WEB336" s="334"/>
      <c r="WEC336" s="372"/>
      <c r="WED336" s="224"/>
      <c r="WEE336" s="224"/>
      <c r="WEF336" s="335"/>
      <c r="WEG336" s="335"/>
      <c r="WEH336" s="224"/>
      <c r="WEI336" s="372"/>
      <c r="WEJ336" s="372"/>
      <c r="WEK336" s="333"/>
      <c r="WEL336" s="334"/>
      <c r="WEM336" s="372"/>
      <c r="WEN336" s="224"/>
      <c r="WEO336" s="224"/>
      <c r="WEP336" s="335"/>
      <c r="WEQ336" s="335"/>
      <c r="WER336" s="224"/>
      <c r="WES336" s="372"/>
      <c r="WET336" s="372"/>
      <c r="WEU336" s="333"/>
      <c r="WEV336" s="334"/>
      <c r="WEW336" s="372"/>
      <c r="WEX336" s="224"/>
      <c r="WEY336" s="224"/>
      <c r="WEZ336" s="335"/>
      <c r="WFA336" s="335"/>
      <c r="WFB336" s="224"/>
      <c r="WFC336" s="372"/>
      <c r="WFD336" s="372"/>
      <c r="WFE336" s="333"/>
      <c r="WFF336" s="334"/>
      <c r="WFG336" s="372"/>
      <c r="WFH336" s="224"/>
      <c r="WFI336" s="224"/>
      <c r="WFJ336" s="335"/>
      <c r="WFK336" s="335"/>
      <c r="WFL336" s="224"/>
      <c r="WFM336" s="372"/>
      <c r="WFN336" s="372"/>
      <c r="WFO336" s="333"/>
      <c r="WFP336" s="334"/>
      <c r="WFQ336" s="372"/>
      <c r="WFR336" s="224"/>
      <c r="WFS336" s="224"/>
      <c r="WFT336" s="335"/>
      <c r="WFU336" s="335"/>
      <c r="WFV336" s="224"/>
      <c r="WFW336" s="372"/>
      <c r="WFX336" s="372"/>
      <c r="WFY336" s="333"/>
      <c r="WFZ336" s="334"/>
      <c r="WGA336" s="372"/>
      <c r="WGB336" s="224"/>
      <c r="WGC336" s="224"/>
      <c r="WGD336" s="335"/>
      <c r="WGE336" s="335"/>
      <c r="WGF336" s="224"/>
      <c r="WGG336" s="372"/>
      <c r="WGH336" s="372"/>
      <c r="WGI336" s="333"/>
      <c r="WGJ336" s="334"/>
      <c r="WGK336" s="372"/>
      <c r="WGL336" s="224"/>
      <c r="WGM336" s="224"/>
      <c r="WGN336" s="335"/>
      <c r="WGO336" s="335"/>
      <c r="WGP336" s="224"/>
      <c r="WGQ336" s="372"/>
      <c r="WGR336" s="372"/>
      <c r="WGS336" s="333"/>
      <c r="WGT336" s="334"/>
      <c r="WGU336" s="372"/>
      <c r="WGV336" s="224"/>
      <c r="WGW336" s="224"/>
      <c r="WGX336" s="335"/>
      <c r="WGY336" s="335"/>
      <c r="WGZ336" s="224"/>
      <c r="WHA336" s="372"/>
      <c r="WHB336" s="372"/>
      <c r="WHC336" s="333"/>
      <c r="WHD336" s="334"/>
      <c r="WHE336" s="372"/>
      <c r="WHF336" s="224"/>
      <c r="WHG336" s="224"/>
      <c r="WHH336" s="335"/>
      <c r="WHI336" s="335"/>
      <c r="WHJ336" s="224"/>
      <c r="WHK336" s="372"/>
      <c r="WHL336" s="372"/>
      <c r="WHM336" s="333"/>
      <c r="WHN336" s="334"/>
      <c r="WHO336" s="372"/>
      <c r="WHP336" s="224"/>
      <c r="WHQ336" s="224"/>
      <c r="WHR336" s="335"/>
      <c r="WHS336" s="335"/>
      <c r="WHT336" s="224"/>
      <c r="WHU336" s="372"/>
      <c r="WHV336" s="372"/>
      <c r="WHW336" s="333"/>
      <c r="WHX336" s="334"/>
      <c r="WHY336" s="372"/>
      <c r="WHZ336" s="224"/>
      <c r="WIA336" s="224"/>
      <c r="WIB336" s="335"/>
      <c r="WIC336" s="335"/>
      <c r="WID336" s="224"/>
      <c r="WIE336" s="372"/>
      <c r="WIF336" s="372"/>
      <c r="WIG336" s="333"/>
      <c r="WIH336" s="334"/>
      <c r="WII336" s="372"/>
      <c r="WIJ336" s="224"/>
      <c r="WIK336" s="224"/>
      <c r="WIL336" s="335"/>
      <c r="WIM336" s="335"/>
      <c r="WIN336" s="224"/>
      <c r="WIO336" s="372"/>
      <c r="WIP336" s="372"/>
      <c r="WIQ336" s="333"/>
      <c r="WIR336" s="334"/>
      <c r="WIS336" s="372"/>
      <c r="WIT336" s="224"/>
      <c r="WIU336" s="224"/>
      <c r="WIV336" s="335"/>
      <c r="WIW336" s="335"/>
      <c r="WIX336" s="224"/>
      <c r="WIY336" s="372"/>
      <c r="WIZ336" s="372"/>
      <c r="WJA336" s="333"/>
      <c r="WJB336" s="334"/>
      <c r="WJC336" s="372"/>
      <c r="WJD336" s="224"/>
      <c r="WJE336" s="224"/>
      <c r="WJF336" s="335"/>
      <c r="WJG336" s="335"/>
      <c r="WJH336" s="224"/>
      <c r="WJI336" s="372"/>
      <c r="WJJ336" s="372"/>
      <c r="WJK336" s="333"/>
      <c r="WJL336" s="334"/>
      <c r="WJM336" s="372"/>
      <c r="WJN336" s="224"/>
      <c r="WJO336" s="224"/>
      <c r="WJP336" s="335"/>
      <c r="WJQ336" s="335"/>
      <c r="WJR336" s="224"/>
      <c r="WJS336" s="372"/>
      <c r="WJT336" s="372"/>
      <c r="WJU336" s="333"/>
      <c r="WJV336" s="334"/>
      <c r="WJW336" s="372"/>
      <c r="WJX336" s="224"/>
      <c r="WJY336" s="224"/>
      <c r="WJZ336" s="335"/>
      <c r="WKA336" s="335"/>
      <c r="WKB336" s="224"/>
      <c r="WKC336" s="372"/>
      <c r="WKD336" s="372"/>
      <c r="WKE336" s="333"/>
      <c r="WKF336" s="334"/>
      <c r="WKG336" s="372"/>
      <c r="WKH336" s="224"/>
      <c r="WKI336" s="224"/>
      <c r="WKJ336" s="335"/>
      <c r="WKK336" s="335"/>
      <c r="WKL336" s="224"/>
      <c r="WKM336" s="372"/>
      <c r="WKN336" s="372"/>
      <c r="WKO336" s="333"/>
      <c r="WKP336" s="334"/>
      <c r="WKQ336" s="372"/>
      <c r="WKR336" s="224"/>
      <c r="WKS336" s="224"/>
      <c r="WKT336" s="335"/>
      <c r="WKU336" s="335"/>
      <c r="WKV336" s="224"/>
      <c r="WKW336" s="372"/>
      <c r="WKX336" s="372"/>
      <c r="WKY336" s="333"/>
      <c r="WKZ336" s="334"/>
      <c r="WLA336" s="372"/>
      <c r="WLB336" s="224"/>
      <c r="WLC336" s="224"/>
      <c r="WLD336" s="335"/>
      <c r="WLE336" s="335"/>
      <c r="WLF336" s="224"/>
      <c r="WLG336" s="372"/>
      <c r="WLH336" s="372"/>
      <c r="WLI336" s="333"/>
      <c r="WLJ336" s="334"/>
      <c r="WLK336" s="372"/>
      <c r="WLL336" s="224"/>
      <c r="WLM336" s="224"/>
      <c r="WLN336" s="335"/>
      <c r="WLO336" s="335"/>
      <c r="WLP336" s="224"/>
      <c r="WLQ336" s="372"/>
      <c r="WLR336" s="372"/>
      <c r="WLS336" s="333"/>
      <c r="WLT336" s="334"/>
      <c r="WLU336" s="372"/>
      <c r="WLV336" s="224"/>
      <c r="WLW336" s="224"/>
      <c r="WLX336" s="335"/>
      <c r="WLY336" s="335"/>
      <c r="WLZ336" s="224"/>
      <c r="WMA336" s="372"/>
      <c r="WMB336" s="372"/>
      <c r="WMC336" s="333"/>
      <c r="WMD336" s="334"/>
      <c r="WME336" s="372"/>
      <c r="WMF336" s="224"/>
      <c r="WMG336" s="224"/>
      <c r="WMH336" s="335"/>
      <c r="WMI336" s="335"/>
      <c r="WMJ336" s="224"/>
      <c r="WMK336" s="372"/>
      <c r="WML336" s="372"/>
      <c r="WMM336" s="333"/>
      <c r="WMN336" s="334"/>
      <c r="WMO336" s="372"/>
      <c r="WMP336" s="224"/>
      <c r="WMQ336" s="224"/>
      <c r="WMR336" s="335"/>
      <c r="WMS336" s="335"/>
      <c r="WMT336" s="224"/>
      <c r="WMU336" s="372"/>
      <c r="WMV336" s="372"/>
      <c r="WMW336" s="333"/>
      <c r="WMX336" s="334"/>
      <c r="WMY336" s="372"/>
      <c r="WMZ336" s="224"/>
      <c r="WNA336" s="224"/>
      <c r="WNB336" s="335"/>
      <c r="WNC336" s="335"/>
      <c r="WND336" s="224"/>
      <c r="WNE336" s="372"/>
      <c r="WNF336" s="372"/>
      <c r="WNG336" s="333"/>
      <c r="WNH336" s="334"/>
      <c r="WNI336" s="372"/>
      <c r="WNJ336" s="224"/>
      <c r="WNK336" s="224"/>
      <c r="WNL336" s="335"/>
      <c r="WNM336" s="335"/>
      <c r="WNN336" s="224"/>
      <c r="WNO336" s="372"/>
      <c r="WNP336" s="372"/>
      <c r="WNQ336" s="333"/>
      <c r="WNR336" s="334"/>
      <c r="WNS336" s="372"/>
      <c r="WNT336" s="224"/>
      <c r="WNU336" s="224"/>
      <c r="WNV336" s="335"/>
      <c r="WNW336" s="335"/>
      <c r="WNX336" s="224"/>
      <c r="WNY336" s="372"/>
      <c r="WNZ336" s="372"/>
      <c r="WOA336" s="333"/>
      <c r="WOB336" s="334"/>
      <c r="WOC336" s="372"/>
      <c r="WOD336" s="224"/>
      <c r="WOE336" s="224"/>
      <c r="WOF336" s="335"/>
      <c r="WOG336" s="335"/>
      <c r="WOH336" s="224"/>
      <c r="WOI336" s="372"/>
      <c r="WOJ336" s="372"/>
      <c r="WOK336" s="333"/>
      <c r="WOL336" s="334"/>
      <c r="WOM336" s="372"/>
      <c r="WON336" s="224"/>
      <c r="WOO336" s="224"/>
      <c r="WOP336" s="335"/>
      <c r="WOQ336" s="335"/>
      <c r="WOR336" s="224"/>
      <c r="WOS336" s="372"/>
      <c r="WOT336" s="372"/>
      <c r="WOU336" s="333"/>
      <c r="WOV336" s="334"/>
      <c r="WOW336" s="372"/>
      <c r="WOX336" s="224"/>
      <c r="WOY336" s="224"/>
      <c r="WOZ336" s="335"/>
      <c r="WPA336" s="335"/>
      <c r="WPB336" s="224"/>
      <c r="WPC336" s="372"/>
      <c r="WPD336" s="372"/>
      <c r="WPE336" s="333"/>
      <c r="WPF336" s="334"/>
      <c r="WPG336" s="372"/>
      <c r="WPH336" s="224"/>
      <c r="WPI336" s="224"/>
      <c r="WPJ336" s="335"/>
      <c r="WPK336" s="335"/>
      <c r="WPL336" s="224"/>
      <c r="WPM336" s="372"/>
      <c r="WPN336" s="372"/>
      <c r="WPO336" s="333"/>
      <c r="WPP336" s="334"/>
      <c r="WPQ336" s="372"/>
      <c r="WPR336" s="224"/>
      <c r="WPS336" s="224"/>
      <c r="WPT336" s="335"/>
      <c r="WPU336" s="335"/>
      <c r="WPV336" s="224"/>
      <c r="WPW336" s="372"/>
      <c r="WPX336" s="372"/>
      <c r="WPY336" s="333"/>
      <c r="WPZ336" s="334"/>
      <c r="WQA336" s="372"/>
      <c r="WQB336" s="224"/>
      <c r="WQC336" s="224"/>
      <c r="WQD336" s="335"/>
      <c r="WQE336" s="335"/>
      <c r="WQF336" s="224"/>
      <c r="WQG336" s="372"/>
      <c r="WQH336" s="372"/>
      <c r="WQI336" s="333"/>
      <c r="WQJ336" s="334"/>
      <c r="WQK336" s="372"/>
      <c r="WQL336" s="224"/>
      <c r="WQM336" s="224"/>
      <c r="WQN336" s="335"/>
      <c r="WQO336" s="335"/>
      <c r="WQP336" s="224"/>
      <c r="WQQ336" s="372"/>
      <c r="WQR336" s="372"/>
      <c r="WQS336" s="333"/>
      <c r="WQT336" s="334"/>
      <c r="WQU336" s="372"/>
      <c r="WQV336" s="224"/>
      <c r="WQW336" s="224"/>
      <c r="WQX336" s="335"/>
      <c r="WQY336" s="335"/>
      <c r="WQZ336" s="224"/>
      <c r="WRA336" s="372"/>
      <c r="WRB336" s="372"/>
      <c r="WRC336" s="333"/>
      <c r="WRD336" s="334"/>
      <c r="WRE336" s="372"/>
      <c r="WRF336" s="224"/>
      <c r="WRG336" s="224"/>
      <c r="WRH336" s="335"/>
      <c r="WRI336" s="335"/>
      <c r="WRJ336" s="224"/>
      <c r="WRK336" s="372"/>
      <c r="WRL336" s="372"/>
      <c r="WRM336" s="333"/>
      <c r="WRN336" s="334"/>
      <c r="WRO336" s="372"/>
      <c r="WRP336" s="224"/>
      <c r="WRQ336" s="224"/>
      <c r="WRR336" s="335"/>
      <c r="WRS336" s="335"/>
      <c r="WRT336" s="224"/>
      <c r="WRU336" s="372"/>
      <c r="WRV336" s="372"/>
      <c r="WRW336" s="333"/>
      <c r="WRX336" s="334"/>
      <c r="WRY336" s="372"/>
      <c r="WRZ336" s="224"/>
      <c r="WSA336" s="224"/>
      <c r="WSB336" s="335"/>
      <c r="WSC336" s="335"/>
      <c r="WSD336" s="224"/>
      <c r="WSE336" s="372"/>
      <c r="WSF336" s="372"/>
      <c r="WSG336" s="333"/>
      <c r="WSH336" s="334"/>
      <c r="WSI336" s="372"/>
      <c r="WSJ336" s="224"/>
      <c r="WSK336" s="224"/>
      <c r="WSL336" s="335"/>
      <c r="WSM336" s="335"/>
      <c r="WSN336" s="224"/>
      <c r="WSO336" s="372"/>
      <c r="WSP336" s="372"/>
      <c r="WSQ336" s="333"/>
      <c r="WSR336" s="334"/>
      <c r="WSS336" s="372"/>
      <c r="WST336" s="224"/>
      <c r="WSU336" s="224"/>
      <c r="WSV336" s="335"/>
      <c r="WSW336" s="335"/>
      <c r="WSX336" s="224"/>
      <c r="WSY336" s="372"/>
      <c r="WSZ336" s="372"/>
      <c r="WTA336" s="333"/>
      <c r="WTB336" s="334"/>
      <c r="WTC336" s="372"/>
      <c r="WTD336" s="224"/>
      <c r="WTE336" s="224"/>
      <c r="WTF336" s="335"/>
      <c r="WTG336" s="335"/>
      <c r="WTH336" s="224"/>
      <c r="WTI336" s="372"/>
      <c r="WTJ336" s="372"/>
      <c r="WTK336" s="333"/>
      <c r="WTL336" s="334"/>
      <c r="WTM336" s="372"/>
      <c r="WTN336" s="224"/>
      <c r="WTO336" s="224"/>
      <c r="WTP336" s="335"/>
      <c r="WTQ336" s="335"/>
      <c r="WTR336" s="224"/>
      <c r="WTS336" s="372"/>
      <c r="WTT336" s="372"/>
      <c r="WTU336" s="333"/>
      <c r="WTV336" s="334"/>
      <c r="WTW336" s="372"/>
      <c r="WTX336" s="224"/>
      <c r="WTY336" s="224"/>
      <c r="WTZ336" s="335"/>
      <c r="WUA336" s="335"/>
      <c r="WUB336" s="224"/>
      <c r="WUC336" s="372"/>
      <c r="WUD336" s="372"/>
      <c r="WUE336" s="333"/>
      <c r="WUF336" s="334"/>
      <c r="WUG336" s="372"/>
      <c r="WUH336" s="224"/>
      <c r="WUI336" s="224"/>
      <c r="WUJ336" s="335"/>
      <c r="WUK336" s="335"/>
      <c r="WUL336" s="224"/>
      <c r="WUM336" s="372"/>
      <c r="WUN336" s="372"/>
      <c r="WUO336" s="333"/>
      <c r="WUP336" s="334"/>
      <c r="WUQ336" s="372"/>
      <c r="WUR336" s="224"/>
      <c r="WUS336" s="224"/>
      <c r="WUT336" s="335"/>
      <c r="WUU336" s="335"/>
      <c r="WUV336" s="224"/>
      <c r="WUW336" s="372"/>
      <c r="WUX336" s="372"/>
      <c r="WUY336" s="333"/>
      <c r="WUZ336" s="334"/>
      <c r="WVA336" s="372"/>
      <c r="WVB336" s="224"/>
      <c r="WVC336" s="224"/>
      <c r="WVD336" s="335"/>
      <c r="WVE336" s="335"/>
      <c r="WVF336" s="224"/>
      <c r="WVG336" s="372"/>
      <c r="WVH336" s="372"/>
      <c r="WVI336" s="333"/>
      <c r="WVJ336" s="334"/>
      <c r="WVK336" s="372"/>
      <c r="WVL336" s="224"/>
      <c r="WVM336" s="224"/>
      <c r="WVN336" s="335"/>
      <c r="WVO336" s="335"/>
      <c r="WVP336" s="224"/>
      <c r="WVQ336" s="372"/>
      <c r="WVR336" s="372"/>
      <c r="WVS336" s="333"/>
      <c r="WVT336" s="334"/>
      <c r="WVU336" s="372"/>
      <c r="WVV336" s="224"/>
      <c r="WVW336" s="224"/>
      <c r="WVX336" s="335"/>
      <c r="WVY336" s="335"/>
      <c r="WVZ336" s="224"/>
      <c r="WWA336" s="372"/>
      <c r="WWB336" s="372"/>
      <c r="WWC336" s="333"/>
      <c r="WWD336" s="334"/>
      <c r="WWE336" s="372"/>
      <c r="WWF336" s="224"/>
      <c r="WWG336" s="224"/>
      <c r="WWH336" s="335"/>
      <c r="WWI336" s="335"/>
      <c r="WWJ336" s="224"/>
      <c r="WWK336" s="372"/>
      <c r="WWL336" s="372"/>
      <c r="WWM336" s="333"/>
      <c r="WWN336" s="334"/>
      <c r="WWO336" s="372"/>
      <c r="WWP336" s="224"/>
      <c r="WWQ336" s="224"/>
      <c r="WWR336" s="335"/>
      <c r="WWS336" s="335"/>
      <c r="WWT336" s="224"/>
      <c r="WWU336" s="372"/>
      <c r="WWV336" s="372"/>
      <c r="WWW336" s="333"/>
      <c r="WWX336" s="334"/>
      <c r="WWY336" s="372"/>
      <c r="WWZ336" s="224"/>
      <c r="WXA336" s="224"/>
      <c r="WXB336" s="335"/>
      <c r="WXC336" s="335"/>
      <c r="WXD336" s="224"/>
      <c r="WXE336" s="372"/>
      <c r="WXF336" s="372"/>
      <c r="WXG336" s="333"/>
      <c r="WXH336" s="334"/>
      <c r="WXI336" s="372"/>
      <c r="WXJ336" s="224"/>
      <c r="WXK336" s="224"/>
      <c r="WXL336" s="335"/>
      <c r="WXM336" s="335"/>
      <c r="WXN336" s="224"/>
      <c r="WXO336" s="372"/>
      <c r="WXP336" s="372"/>
      <c r="WXQ336" s="333"/>
      <c r="WXR336" s="334"/>
      <c r="WXS336" s="372"/>
      <c r="WXT336" s="224"/>
      <c r="WXU336" s="224"/>
      <c r="WXV336" s="335"/>
      <c r="WXW336" s="335"/>
      <c r="WXX336" s="224"/>
      <c r="WXY336" s="372"/>
      <c r="WXZ336" s="372"/>
      <c r="WYA336" s="333"/>
      <c r="WYB336" s="334"/>
      <c r="WYC336" s="372"/>
      <c r="WYD336" s="224"/>
      <c r="WYE336" s="224"/>
      <c r="WYF336" s="335"/>
      <c r="WYG336" s="335"/>
      <c r="WYH336" s="224"/>
      <c r="WYI336" s="372"/>
      <c r="WYJ336" s="372"/>
      <c r="WYK336" s="333"/>
      <c r="WYL336" s="334"/>
      <c r="WYM336" s="372"/>
      <c r="WYN336" s="224"/>
      <c r="WYO336" s="224"/>
      <c r="WYP336" s="335"/>
      <c r="WYQ336" s="335"/>
      <c r="WYR336" s="224"/>
      <c r="WYS336" s="372"/>
      <c r="WYT336" s="372"/>
      <c r="WYU336" s="333"/>
      <c r="WYV336" s="334"/>
      <c r="WYW336" s="372"/>
      <c r="WYX336" s="224"/>
      <c r="WYY336" s="224"/>
      <c r="WYZ336" s="335"/>
      <c r="WZA336" s="335"/>
      <c r="WZB336" s="224"/>
      <c r="WZC336" s="372"/>
      <c r="WZD336" s="372"/>
      <c r="WZE336" s="333"/>
      <c r="WZF336" s="334"/>
      <c r="WZG336" s="372"/>
      <c r="WZH336" s="224"/>
      <c r="WZI336" s="224"/>
      <c r="WZJ336" s="335"/>
      <c r="WZK336" s="335"/>
      <c r="WZL336" s="224"/>
      <c r="WZM336" s="372"/>
      <c r="WZN336" s="372"/>
      <c r="WZO336" s="333"/>
      <c r="WZP336" s="334"/>
      <c r="WZQ336" s="372"/>
      <c r="WZR336" s="224"/>
      <c r="WZS336" s="224"/>
      <c r="WZT336" s="335"/>
      <c r="WZU336" s="335"/>
      <c r="WZV336" s="224"/>
      <c r="WZW336" s="372"/>
      <c r="WZX336" s="372"/>
      <c r="WZY336" s="333"/>
      <c r="WZZ336" s="334"/>
      <c r="XAA336" s="372"/>
      <c r="XAB336" s="224"/>
      <c r="XAC336" s="224"/>
      <c r="XAD336" s="335"/>
      <c r="XAE336" s="335"/>
      <c r="XAF336" s="224"/>
      <c r="XAG336" s="372"/>
      <c r="XAH336" s="372"/>
      <c r="XAI336" s="333"/>
      <c r="XAJ336" s="334"/>
      <c r="XAK336" s="372"/>
      <c r="XAL336" s="224"/>
      <c r="XAM336" s="224"/>
      <c r="XAN336" s="335"/>
      <c r="XAO336" s="335"/>
      <c r="XAP336" s="224"/>
      <c r="XAQ336" s="372"/>
      <c r="XAR336" s="372"/>
      <c r="XAS336" s="333"/>
      <c r="XAT336" s="334"/>
      <c r="XAU336" s="372"/>
      <c r="XAV336" s="224"/>
      <c r="XAW336" s="224"/>
      <c r="XAX336" s="335"/>
      <c r="XAY336" s="335"/>
      <c r="XAZ336" s="224"/>
      <c r="XBA336" s="372"/>
      <c r="XBB336" s="372"/>
      <c r="XBC336" s="333"/>
      <c r="XBD336" s="334"/>
      <c r="XBE336" s="372"/>
      <c r="XBF336" s="224"/>
      <c r="XBG336" s="224"/>
      <c r="XBH336" s="335"/>
      <c r="XBI336" s="335"/>
      <c r="XBJ336" s="224"/>
      <c r="XBK336" s="372"/>
      <c r="XBL336" s="372"/>
      <c r="XBM336" s="333"/>
      <c r="XBN336" s="334"/>
      <c r="XBO336" s="372"/>
      <c r="XBP336" s="224"/>
      <c r="XBQ336" s="224"/>
      <c r="XBR336" s="335"/>
      <c r="XBS336" s="335"/>
      <c r="XBT336" s="224"/>
      <c r="XBU336" s="372"/>
      <c r="XBV336" s="372"/>
      <c r="XBW336" s="333"/>
      <c r="XBX336" s="334"/>
      <c r="XBY336" s="372"/>
      <c r="XBZ336" s="224"/>
      <c r="XCA336" s="224"/>
      <c r="XCB336" s="335"/>
      <c r="XCC336" s="335"/>
      <c r="XCD336" s="224"/>
      <c r="XCE336" s="372"/>
      <c r="XCF336" s="372"/>
      <c r="XCG336" s="333"/>
      <c r="XCH336" s="334"/>
      <c r="XCI336" s="372"/>
      <c r="XCJ336" s="224"/>
      <c r="XCK336" s="224"/>
      <c r="XCL336" s="335"/>
      <c r="XCM336" s="335"/>
      <c r="XCN336" s="224"/>
      <c r="XCO336" s="372"/>
      <c r="XCP336" s="372"/>
      <c r="XCQ336" s="333"/>
      <c r="XCR336" s="334"/>
      <c r="XCS336" s="372"/>
      <c r="XCT336" s="224"/>
      <c r="XCU336" s="224"/>
      <c r="XCV336" s="335"/>
      <c r="XCW336" s="335"/>
      <c r="XCX336" s="224"/>
      <c r="XCY336" s="372"/>
      <c r="XCZ336" s="372"/>
      <c r="XDA336" s="333"/>
      <c r="XDB336" s="334"/>
      <c r="XDC336" s="372"/>
      <c r="XDD336" s="224"/>
      <c r="XDE336" s="224"/>
      <c r="XDF336" s="335"/>
      <c r="XDG336" s="335"/>
      <c r="XDH336" s="224"/>
      <c r="XDI336" s="372"/>
      <c r="XDJ336" s="372"/>
      <c r="XDK336" s="333"/>
      <c r="XDL336" s="334"/>
      <c r="XDM336" s="372"/>
      <c r="XDN336" s="224"/>
      <c r="XDO336" s="224"/>
      <c r="XDP336" s="335"/>
      <c r="XDQ336" s="335"/>
      <c r="XDR336" s="224"/>
      <c r="XDS336" s="372"/>
      <c r="XDT336" s="372"/>
      <c r="XDU336" s="333"/>
      <c r="XDV336" s="334"/>
      <c r="XDW336" s="372"/>
      <c r="XDX336" s="224"/>
      <c r="XDY336" s="224"/>
      <c r="XDZ336" s="335"/>
      <c r="XEA336" s="335"/>
      <c r="XEB336" s="224"/>
      <c r="XEC336" s="372"/>
      <c r="XED336" s="372"/>
      <c r="XEE336" s="333"/>
      <c r="XEF336" s="334"/>
      <c r="XEG336" s="372"/>
      <c r="XEH336" s="224"/>
      <c r="XEI336" s="224"/>
      <c r="XEJ336" s="335"/>
      <c r="XEK336" s="335"/>
      <c r="XEL336" s="224"/>
      <c r="XEM336" s="372"/>
      <c r="XEN336" s="372"/>
      <c r="XEO336" s="333"/>
      <c r="XEP336" s="334"/>
    </row>
    <row r="337" spans="1:10" s="322" customFormat="1" ht="18.75" customHeight="1">
      <c r="A337" s="75"/>
      <c r="B337" s="75"/>
      <c r="C337" s="93" t="s">
        <v>2195</v>
      </c>
      <c r="D337" s="103" t="s">
        <v>768</v>
      </c>
      <c r="E337" s="75"/>
      <c r="F337" s="328"/>
      <c r="G337" s="328"/>
      <c r="H337" s="315"/>
      <c r="I337" s="77"/>
      <c r="J337" s="328"/>
    </row>
    <row r="338" spans="1:10" s="322" customFormat="1" ht="18.75" customHeight="1">
      <c r="A338" s="313" t="s">
        <v>903</v>
      </c>
      <c r="B338" s="313" t="s">
        <v>485</v>
      </c>
      <c r="C338" s="313" t="s">
        <v>2196</v>
      </c>
      <c r="D338" s="314" t="s">
        <v>2368</v>
      </c>
      <c r="E338" s="313" t="s">
        <v>486</v>
      </c>
      <c r="F338" s="560">
        <v>1</v>
      </c>
      <c r="G338" s="316">
        <f t="shared" si="86"/>
        <v>0.1278</v>
      </c>
      <c r="H338" s="315"/>
      <c r="I338" s="536">
        <f t="shared" si="85"/>
        <v>0</v>
      </c>
      <c r="J338" s="315">
        <f t="shared" ref="J338:J368" si="92">F338*I338</f>
        <v>0</v>
      </c>
    </row>
    <row r="339" spans="1:10" s="322" customFormat="1" ht="18.75" customHeight="1">
      <c r="A339" s="313" t="s">
        <v>903</v>
      </c>
      <c r="B339" s="313" t="s">
        <v>485</v>
      </c>
      <c r="C339" s="313" t="s">
        <v>2198</v>
      </c>
      <c r="D339" s="314" t="s">
        <v>769</v>
      </c>
      <c r="E339" s="313" t="s">
        <v>486</v>
      </c>
      <c r="F339" s="560">
        <v>54</v>
      </c>
      <c r="G339" s="316">
        <f t="shared" ref="G339" si="93">$J$4</f>
        <v>0.24940000000000001</v>
      </c>
      <c r="H339" s="315"/>
      <c r="I339" s="536">
        <f t="shared" si="85"/>
        <v>0</v>
      </c>
      <c r="J339" s="315">
        <f t="shared" si="92"/>
        <v>0</v>
      </c>
    </row>
    <row r="340" spans="1:10" s="322" customFormat="1" ht="18.75" customHeight="1">
      <c r="A340" s="313" t="s">
        <v>903</v>
      </c>
      <c r="B340" s="313" t="s">
        <v>485</v>
      </c>
      <c r="C340" s="313" t="s">
        <v>2199</v>
      </c>
      <c r="D340" s="314" t="s">
        <v>770</v>
      </c>
      <c r="E340" s="313" t="s">
        <v>486</v>
      </c>
      <c r="F340" s="560">
        <v>2</v>
      </c>
      <c r="G340" s="316">
        <f t="shared" si="86"/>
        <v>0.1278</v>
      </c>
      <c r="H340" s="315"/>
      <c r="I340" s="536">
        <f t="shared" si="85"/>
        <v>0</v>
      </c>
      <c r="J340" s="315">
        <f t="shared" si="92"/>
        <v>0</v>
      </c>
    </row>
    <row r="341" spans="1:10" s="322" customFormat="1" ht="18.75" customHeight="1">
      <c r="A341" s="313" t="s">
        <v>162</v>
      </c>
      <c r="B341" s="313" t="s">
        <v>485</v>
      </c>
      <c r="C341" s="313" t="s">
        <v>2200</v>
      </c>
      <c r="D341" s="314" t="s">
        <v>771</v>
      </c>
      <c r="E341" s="313" t="s">
        <v>486</v>
      </c>
      <c r="F341" s="560">
        <v>3</v>
      </c>
      <c r="G341" s="316">
        <f t="shared" si="86"/>
        <v>0.1278</v>
      </c>
      <c r="H341" s="315"/>
      <c r="I341" s="536">
        <f t="shared" si="85"/>
        <v>0</v>
      </c>
      <c r="J341" s="315">
        <f t="shared" si="92"/>
        <v>0</v>
      </c>
    </row>
    <row r="342" spans="1:10" s="322" customFormat="1" ht="18.75" customHeight="1">
      <c r="A342" s="313" t="s">
        <v>903</v>
      </c>
      <c r="B342" s="313" t="s">
        <v>485</v>
      </c>
      <c r="C342" s="313" t="s">
        <v>2201</v>
      </c>
      <c r="D342" s="314" t="s">
        <v>772</v>
      </c>
      <c r="E342" s="313" t="s">
        <v>486</v>
      </c>
      <c r="F342" s="560">
        <v>108</v>
      </c>
      <c r="G342" s="316">
        <f t="shared" si="86"/>
        <v>0.1278</v>
      </c>
      <c r="H342" s="315"/>
      <c r="I342" s="536">
        <f t="shared" si="85"/>
        <v>0</v>
      </c>
      <c r="J342" s="315">
        <f t="shared" si="92"/>
        <v>0</v>
      </c>
    </row>
    <row r="343" spans="1:10" s="322" customFormat="1" ht="18.75" customHeight="1">
      <c r="A343" s="313" t="s">
        <v>903</v>
      </c>
      <c r="B343" s="313" t="s">
        <v>485</v>
      </c>
      <c r="C343" s="313" t="s">
        <v>2202</v>
      </c>
      <c r="D343" s="314" t="s">
        <v>773</v>
      </c>
      <c r="E343" s="313" t="s">
        <v>486</v>
      </c>
      <c r="F343" s="560">
        <v>1</v>
      </c>
      <c r="G343" s="316">
        <f t="shared" si="86"/>
        <v>0.1278</v>
      </c>
      <c r="H343" s="315"/>
      <c r="I343" s="536">
        <f t="shared" si="85"/>
        <v>0</v>
      </c>
      <c r="J343" s="315">
        <f t="shared" si="92"/>
        <v>0</v>
      </c>
    </row>
    <row r="344" spans="1:10" s="322" customFormat="1" ht="18.75" customHeight="1">
      <c r="A344" s="313" t="s">
        <v>903</v>
      </c>
      <c r="B344" s="313" t="s">
        <v>485</v>
      </c>
      <c r="C344" s="313" t="s">
        <v>2203</v>
      </c>
      <c r="D344" s="314" t="s">
        <v>774</v>
      </c>
      <c r="E344" s="313" t="s">
        <v>486</v>
      </c>
      <c r="F344" s="560">
        <v>1</v>
      </c>
      <c r="G344" s="316">
        <f t="shared" si="86"/>
        <v>0.1278</v>
      </c>
      <c r="H344" s="315"/>
      <c r="I344" s="536">
        <f t="shared" si="85"/>
        <v>0</v>
      </c>
      <c r="J344" s="315">
        <f t="shared" si="92"/>
        <v>0</v>
      </c>
    </row>
    <row r="345" spans="1:10" s="322" customFormat="1" ht="18.75" customHeight="1">
      <c r="A345" s="313" t="s">
        <v>903</v>
      </c>
      <c r="B345" s="313" t="s">
        <v>485</v>
      </c>
      <c r="C345" s="313" t="s">
        <v>2197</v>
      </c>
      <c r="D345" s="314" t="s">
        <v>705</v>
      </c>
      <c r="E345" s="313" t="s">
        <v>486</v>
      </c>
      <c r="F345" s="560">
        <v>1</v>
      </c>
      <c r="G345" s="316">
        <f t="shared" si="86"/>
        <v>0.1278</v>
      </c>
      <c r="H345" s="315"/>
      <c r="I345" s="536">
        <f t="shared" si="85"/>
        <v>0</v>
      </c>
      <c r="J345" s="315">
        <f t="shared" si="92"/>
        <v>0</v>
      </c>
    </row>
    <row r="346" spans="1:10" s="322" customFormat="1" ht="18.75" customHeight="1">
      <c r="A346" s="313" t="s">
        <v>903</v>
      </c>
      <c r="B346" s="313" t="s">
        <v>485</v>
      </c>
      <c r="C346" s="313" t="s">
        <v>2204</v>
      </c>
      <c r="D346" s="314" t="s">
        <v>775</v>
      </c>
      <c r="E346" s="313" t="s">
        <v>486</v>
      </c>
      <c r="F346" s="560">
        <v>1</v>
      </c>
      <c r="G346" s="316">
        <f t="shared" si="86"/>
        <v>0.1278</v>
      </c>
      <c r="H346" s="315"/>
      <c r="I346" s="536">
        <f t="shared" si="85"/>
        <v>0</v>
      </c>
      <c r="J346" s="315">
        <f t="shared" si="92"/>
        <v>0</v>
      </c>
    </row>
    <row r="347" spans="1:10" s="322" customFormat="1" ht="18.75" customHeight="1">
      <c r="A347" s="313" t="s">
        <v>903</v>
      </c>
      <c r="B347" s="313" t="s">
        <v>485</v>
      </c>
      <c r="C347" s="313" t="s">
        <v>2205</v>
      </c>
      <c r="D347" s="314" t="s">
        <v>776</v>
      </c>
      <c r="E347" s="313" t="s">
        <v>486</v>
      </c>
      <c r="F347" s="560">
        <v>1</v>
      </c>
      <c r="G347" s="316">
        <f t="shared" si="86"/>
        <v>0.1278</v>
      </c>
      <c r="H347" s="315"/>
      <c r="I347" s="536">
        <f t="shared" si="85"/>
        <v>0</v>
      </c>
      <c r="J347" s="315">
        <f t="shared" si="92"/>
        <v>0</v>
      </c>
    </row>
    <row r="348" spans="1:10" s="322" customFormat="1" ht="16.5" customHeight="1">
      <c r="A348" s="313" t="s">
        <v>903</v>
      </c>
      <c r="B348" s="313" t="s">
        <v>485</v>
      </c>
      <c r="C348" s="313" t="s">
        <v>2206</v>
      </c>
      <c r="D348" s="314" t="s">
        <v>777</v>
      </c>
      <c r="E348" s="313" t="s">
        <v>486</v>
      </c>
      <c r="F348" s="560">
        <v>1</v>
      </c>
      <c r="G348" s="316">
        <f t="shared" si="86"/>
        <v>0.1278</v>
      </c>
      <c r="H348" s="315"/>
      <c r="I348" s="536">
        <f t="shared" si="85"/>
        <v>0</v>
      </c>
      <c r="J348" s="315">
        <f t="shared" si="92"/>
        <v>0</v>
      </c>
    </row>
    <row r="349" spans="1:10" s="322" customFormat="1" ht="18.75" customHeight="1">
      <c r="A349" s="313" t="s">
        <v>903</v>
      </c>
      <c r="B349" s="313" t="s">
        <v>485</v>
      </c>
      <c r="C349" s="313" t="s">
        <v>2207</v>
      </c>
      <c r="D349" s="314" t="s">
        <v>709</v>
      </c>
      <c r="E349" s="313" t="s">
        <v>486</v>
      </c>
      <c r="F349" s="560">
        <v>1</v>
      </c>
      <c r="G349" s="316">
        <f t="shared" si="86"/>
        <v>0.1278</v>
      </c>
      <c r="H349" s="315"/>
      <c r="I349" s="536">
        <f t="shared" si="85"/>
        <v>0</v>
      </c>
      <c r="J349" s="315">
        <f t="shared" si="92"/>
        <v>0</v>
      </c>
    </row>
    <row r="350" spans="1:10" s="322" customFormat="1" ht="18.75" customHeight="1">
      <c r="A350" s="313" t="s">
        <v>903</v>
      </c>
      <c r="B350" s="313" t="s">
        <v>485</v>
      </c>
      <c r="C350" s="313" t="s">
        <v>2208</v>
      </c>
      <c r="D350" s="314" t="s">
        <v>705</v>
      </c>
      <c r="E350" s="313" t="s">
        <v>486</v>
      </c>
      <c r="F350" s="560">
        <v>1</v>
      </c>
      <c r="G350" s="316">
        <f t="shared" si="86"/>
        <v>0.1278</v>
      </c>
      <c r="H350" s="315"/>
      <c r="I350" s="536">
        <f t="shared" si="85"/>
        <v>0</v>
      </c>
      <c r="J350" s="315">
        <f t="shared" si="92"/>
        <v>0</v>
      </c>
    </row>
    <row r="351" spans="1:10" s="322" customFormat="1" ht="21.75" customHeight="1">
      <c r="A351" s="313">
        <v>83387</v>
      </c>
      <c r="B351" s="313" t="s">
        <v>16</v>
      </c>
      <c r="C351" s="313" t="s">
        <v>2209</v>
      </c>
      <c r="D351" s="314" t="s">
        <v>778</v>
      </c>
      <c r="E351" s="313" t="s">
        <v>486</v>
      </c>
      <c r="F351" s="560">
        <v>28</v>
      </c>
      <c r="G351" s="316">
        <f t="shared" si="86"/>
        <v>0.1278</v>
      </c>
      <c r="H351" s="315"/>
      <c r="I351" s="536">
        <f t="shared" si="85"/>
        <v>0</v>
      </c>
      <c r="J351" s="315">
        <f t="shared" si="92"/>
        <v>0</v>
      </c>
    </row>
    <row r="352" spans="1:10" s="322" customFormat="1" ht="14.25" customHeight="1">
      <c r="A352" s="313">
        <v>89389</v>
      </c>
      <c r="B352" s="313" t="s">
        <v>16</v>
      </c>
      <c r="C352" s="313" t="s">
        <v>2210</v>
      </c>
      <c r="D352" s="314" t="s">
        <v>779</v>
      </c>
      <c r="E352" s="313" t="s">
        <v>486</v>
      </c>
      <c r="F352" s="560">
        <v>11</v>
      </c>
      <c r="G352" s="316">
        <f t="shared" si="86"/>
        <v>0.1278</v>
      </c>
      <c r="H352" s="315"/>
      <c r="I352" s="536">
        <f t="shared" si="85"/>
        <v>0</v>
      </c>
      <c r="J352" s="315">
        <f t="shared" si="92"/>
        <v>0</v>
      </c>
    </row>
    <row r="353" spans="1:16370" s="322" customFormat="1" ht="18.75" customHeight="1">
      <c r="A353" s="313">
        <v>89385</v>
      </c>
      <c r="B353" s="313" t="s">
        <v>16</v>
      </c>
      <c r="C353" s="313" t="s">
        <v>2211</v>
      </c>
      <c r="D353" s="314" t="s">
        <v>780</v>
      </c>
      <c r="E353" s="313" t="s">
        <v>486</v>
      </c>
      <c r="F353" s="560">
        <v>35</v>
      </c>
      <c r="G353" s="316">
        <f t="shared" si="86"/>
        <v>0.1278</v>
      </c>
      <c r="H353" s="315"/>
      <c r="I353" s="536">
        <f t="shared" si="85"/>
        <v>0</v>
      </c>
      <c r="J353" s="315">
        <f t="shared" si="92"/>
        <v>0</v>
      </c>
    </row>
    <row r="354" spans="1:16370" s="322" customFormat="1" ht="18.75" customHeight="1">
      <c r="A354" s="313" t="s">
        <v>714</v>
      </c>
      <c r="B354" s="313" t="s">
        <v>20</v>
      </c>
      <c r="C354" s="313" t="s">
        <v>2212</v>
      </c>
      <c r="D354" s="314" t="s">
        <v>781</v>
      </c>
      <c r="E354" s="313" t="s">
        <v>486</v>
      </c>
      <c r="F354" s="560">
        <v>83</v>
      </c>
      <c r="G354" s="316">
        <f t="shared" si="86"/>
        <v>0.1278</v>
      </c>
      <c r="H354" s="315"/>
      <c r="I354" s="536">
        <f t="shared" si="85"/>
        <v>0</v>
      </c>
      <c r="J354" s="315">
        <f t="shared" si="92"/>
        <v>0</v>
      </c>
    </row>
    <row r="355" spans="1:16370" s="322" customFormat="1" ht="18.75" customHeight="1">
      <c r="A355" s="313" t="s">
        <v>714</v>
      </c>
      <c r="B355" s="313" t="s">
        <v>20</v>
      </c>
      <c r="C355" s="313" t="s">
        <v>2213</v>
      </c>
      <c r="D355" s="314" t="s">
        <v>782</v>
      </c>
      <c r="E355" s="313" t="s">
        <v>486</v>
      </c>
      <c r="F355" s="560">
        <v>9</v>
      </c>
      <c r="G355" s="316">
        <f t="shared" si="86"/>
        <v>0.1278</v>
      </c>
      <c r="H355" s="315"/>
      <c r="I355" s="536">
        <f t="shared" si="85"/>
        <v>0</v>
      </c>
      <c r="J355" s="315">
        <f t="shared" si="92"/>
        <v>0</v>
      </c>
    </row>
    <row r="356" spans="1:16370" s="322" customFormat="1" ht="18.75" customHeight="1">
      <c r="A356" s="313" t="s">
        <v>713</v>
      </c>
      <c r="B356" s="313" t="s">
        <v>20</v>
      </c>
      <c r="C356" s="313" t="s">
        <v>2214</v>
      </c>
      <c r="D356" s="314" t="s">
        <v>783</v>
      </c>
      <c r="E356" s="313" t="s">
        <v>486</v>
      </c>
      <c r="F356" s="560">
        <v>131</v>
      </c>
      <c r="G356" s="316">
        <f t="shared" si="86"/>
        <v>0.1278</v>
      </c>
      <c r="H356" s="315"/>
      <c r="I356" s="536">
        <f t="shared" si="85"/>
        <v>0</v>
      </c>
      <c r="J356" s="315">
        <f t="shared" si="92"/>
        <v>0</v>
      </c>
    </row>
    <row r="357" spans="1:16370" s="322" customFormat="1" ht="24" customHeight="1">
      <c r="A357" s="313" t="s">
        <v>713</v>
      </c>
      <c r="B357" s="313" t="s">
        <v>20</v>
      </c>
      <c r="C357" s="313" t="s">
        <v>2215</v>
      </c>
      <c r="D357" s="314" t="s">
        <v>784</v>
      </c>
      <c r="E357" s="313" t="s">
        <v>486</v>
      </c>
      <c r="F357" s="560">
        <v>41</v>
      </c>
      <c r="G357" s="316">
        <f t="shared" si="86"/>
        <v>0.1278</v>
      </c>
      <c r="H357" s="315"/>
      <c r="I357" s="536">
        <f t="shared" si="85"/>
        <v>0</v>
      </c>
      <c r="J357" s="315">
        <f t="shared" si="92"/>
        <v>0</v>
      </c>
    </row>
    <row r="358" spans="1:16370" s="322" customFormat="1" ht="18.75" customHeight="1">
      <c r="A358" s="313" t="s">
        <v>785</v>
      </c>
      <c r="B358" s="313" t="s">
        <v>20</v>
      </c>
      <c r="C358" s="313" t="s">
        <v>2216</v>
      </c>
      <c r="D358" s="314" t="s">
        <v>786</v>
      </c>
      <c r="E358" s="313" t="s">
        <v>486</v>
      </c>
      <c r="F358" s="560">
        <v>131</v>
      </c>
      <c r="G358" s="316">
        <f t="shared" si="86"/>
        <v>0.1278</v>
      </c>
      <c r="H358" s="315"/>
      <c r="I358" s="536">
        <f t="shared" si="85"/>
        <v>0</v>
      </c>
      <c r="J358" s="315">
        <f t="shared" si="92"/>
        <v>0</v>
      </c>
    </row>
    <row r="359" spans="1:16370" s="322" customFormat="1" ht="18.75" customHeight="1">
      <c r="A359" s="313" t="s">
        <v>785</v>
      </c>
      <c r="B359" s="313" t="s">
        <v>20</v>
      </c>
      <c r="C359" s="313" t="s">
        <v>2217</v>
      </c>
      <c r="D359" s="314" t="s">
        <v>787</v>
      </c>
      <c r="E359" s="313" t="s">
        <v>486</v>
      </c>
      <c r="F359" s="560">
        <v>41</v>
      </c>
      <c r="G359" s="316">
        <f t="shared" si="86"/>
        <v>0.1278</v>
      </c>
      <c r="H359" s="315"/>
      <c r="I359" s="536">
        <f t="shared" ref="I359:I386" si="94">(H359*(1+$J$4))</f>
        <v>0</v>
      </c>
      <c r="J359" s="315">
        <f t="shared" si="92"/>
        <v>0</v>
      </c>
    </row>
    <row r="360" spans="1:16370" s="322" customFormat="1" ht="18.75" customHeight="1">
      <c r="A360" s="313">
        <v>4332</v>
      </c>
      <c r="B360" s="313" t="s">
        <v>16</v>
      </c>
      <c r="C360" s="313" t="s">
        <v>2218</v>
      </c>
      <c r="D360" s="314" t="s">
        <v>788</v>
      </c>
      <c r="E360" s="313" t="s">
        <v>486</v>
      </c>
      <c r="F360" s="560">
        <v>6</v>
      </c>
      <c r="G360" s="316">
        <f t="shared" si="86"/>
        <v>0.1278</v>
      </c>
      <c r="H360" s="315"/>
      <c r="I360" s="536">
        <f t="shared" si="94"/>
        <v>0</v>
      </c>
      <c r="J360" s="315">
        <f t="shared" si="92"/>
        <v>0</v>
      </c>
    </row>
    <row r="361" spans="1:16370" s="322" customFormat="1" ht="18.75" customHeight="1">
      <c r="A361" s="313">
        <v>4332</v>
      </c>
      <c r="B361" s="313" t="s">
        <v>16</v>
      </c>
      <c r="C361" s="313" t="s">
        <v>2219</v>
      </c>
      <c r="D361" s="314" t="s">
        <v>789</v>
      </c>
      <c r="E361" s="313" t="s">
        <v>486</v>
      </c>
      <c r="F361" s="560">
        <v>3</v>
      </c>
      <c r="G361" s="316">
        <f t="shared" si="86"/>
        <v>0.1278</v>
      </c>
      <c r="H361" s="315"/>
      <c r="I361" s="536">
        <f t="shared" si="94"/>
        <v>0</v>
      </c>
      <c r="J361" s="315">
        <f t="shared" si="92"/>
        <v>0</v>
      </c>
    </row>
    <row r="362" spans="1:16370" s="322" customFormat="1" ht="18.75" customHeight="1">
      <c r="A362" s="313" t="s">
        <v>903</v>
      </c>
      <c r="B362" s="313" t="s">
        <v>485</v>
      </c>
      <c r="C362" s="313" t="s">
        <v>2220</v>
      </c>
      <c r="D362" s="314" t="s">
        <v>790</v>
      </c>
      <c r="E362" s="313" t="s">
        <v>486</v>
      </c>
      <c r="F362" s="560">
        <v>48</v>
      </c>
      <c r="G362" s="316">
        <f t="shared" si="86"/>
        <v>0.1278</v>
      </c>
      <c r="H362" s="315"/>
      <c r="I362" s="536">
        <f t="shared" si="94"/>
        <v>0</v>
      </c>
      <c r="J362" s="315">
        <f t="shared" si="92"/>
        <v>0</v>
      </c>
    </row>
    <row r="363" spans="1:16370" s="210" customFormat="1" ht="18.75" customHeight="1">
      <c r="A363" s="313">
        <v>14148</v>
      </c>
      <c r="B363" s="313" t="s">
        <v>16</v>
      </c>
      <c r="C363" s="313" t="s">
        <v>2221</v>
      </c>
      <c r="D363" s="314" t="s">
        <v>791</v>
      </c>
      <c r="E363" s="313" t="s">
        <v>486</v>
      </c>
      <c r="F363" s="560">
        <v>59</v>
      </c>
      <c r="G363" s="316">
        <f t="shared" si="86"/>
        <v>0.1278</v>
      </c>
      <c r="H363" s="315"/>
      <c r="I363" s="536">
        <f t="shared" si="94"/>
        <v>0</v>
      </c>
      <c r="J363" s="315">
        <f t="shared" si="92"/>
        <v>0</v>
      </c>
      <c r="K363" s="324"/>
      <c r="L363" s="224"/>
      <c r="M363" s="224"/>
      <c r="N363" s="335"/>
      <c r="O363" s="335"/>
      <c r="P363" s="224"/>
      <c r="Q363" s="324"/>
      <c r="R363" s="324"/>
      <c r="S363" s="333"/>
      <c r="T363" s="334"/>
      <c r="U363" s="324"/>
      <c r="V363" s="224"/>
      <c r="W363" s="224"/>
      <c r="X363" s="335"/>
      <c r="Y363" s="335"/>
      <c r="Z363" s="224"/>
      <c r="AA363" s="324"/>
      <c r="AB363" s="324"/>
      <c r="AC363" s="333"/>
      <c r="AD363" s="334"/>
      <c r="AE363" s="324"/>
      <c r="AF363" s="224"/>
      <c r="AG363" s="224"/>
      <c r="AH363" s="335"/>
      <c r="AI363" s="335"/>
      <c r="AJ363" s="224"/>
      <c r="AK363" s="324"/>
      <c r="AL363" s="324"/>
      <c r="AM363" s="333"/>
      <c r="AN363" s="334"/>
      <c r="AO363" s="324"/>
      <c r="AP363" s="224"/>
      <c r="AQ363" s="224"/>
      <c r="AR363" s="335"/>
      <c r="AS363" s="335"/>
      <c r="AT363" s="224"/>
      <c r="AU363" s="324"/>
      <c r="AV363" s="324"/>
      <c r="AW363" s="333"/>
      <c r="AX363" s="334"/>
      <c r="AY363" s="324"/>
      <c r="AZ363" s="224"/>
      <c r="BA363" s="224"/>
      <c r="BB363" s="335"/>
      <c r="BC363" s="335"/>
      <c r="BD363" s="224"/>
      <c r="BE363" s="324"/>
      <c r="BF363" s="324"/>
      <c r="BG363" s="333"/>
      <c r="BH363" s="334"/>
      <c r="BI363" s="324"/>
      <c r="BJ363" s="224"/>
      <c r="BK363" s="224"/>
      <c r="BL363" s="335"/>
      <c r="BM363" s="335"/>
      <c r="BN363" s="224"/>
      <c r="BO363" s="324"/>
      <c r="BP363" s="324"/>
      <c r="BQ363" s="333"/>
      <c r="BR363" s="334"/>
      <c r="BS363" s="324"/>
      <c r="BT363" s="224"/>
      <c r="BU363" s="224"/>
      <c r="BV363" s="335"/>
      <c r="BW363" s="335"/>
      <c r="BX363" s="224"/>
      <c r="BY363" s="324"/>
      <c r="BZ363" s="324"/>
      <c r="CA363" s="333"/>
      <c r="CB363" s="334"/>
      <c r="CC363" s="324"/>
      <c r="CD363" s="224"/>
      <c r="CE363" s="224"/>
      <c r="CF363" s="335"/>
      <c r="CG363" s="335"/>
      <c r="CH363" s="224"/>
      <c r="CI363" s="324"/>
      <c r="CJ363" s="324"/>
      <c r="CK363" s="333"/>
      <c r="CL363" s="334"/>
      <c r="CM363" s="324"/>
      <c r="CN363" s="224"/>
      <c r="CO363" s="224"/>
      <c r="CP363" s="335"/>
      <c r="CQ363" s="335"/>
      <c r="CR363" s="224"/>
      <c r="CS363" s="324"/>
      <c r="CT363" s="324"/>
      <c r="CU363" s="333"/>
      <c r="CV363" s="334"/>
      <c r="CW363" s="324"/>
      <c r="CX363" s="224"/>
      <c r="CY363" s="224"/>
      <c r="CZ363" s="335"/>
      <c r="DA363" s="335"/>
      <c r="DB363" s="224"/>
      <c r="DC363" s="324"/>
      <c r="DD363" s="324"/>
      <c r="DE363" s="333"/>
      <c r="DF363" s="334"/>
      <c r="DG363" s="324"/>
      <c r="DH363" s="224"/>
      <c r="DI363" s="224"/>
      <c r="DJ363" s="335"/>
      <c r="DK363" s="335"/>
      <c r="DL363" s="224"/>
      <c r="DM363" s="324"/>
      <c r="DN363" s="324"/>
      <c r="DO363" s="333"/>
      <c r="DP363" s="334"/>
      <c r="DQ363" s="324"/>
      <c r="DR363" s="224"/>
      <c r="DS363" s="224"/>
      <c r="DT363" s="335"/>
      <c r="DU363" s="335"/>
      <c r="DV363" s="224"/>
      <c r="DW363" s="324"/>
      <c r="DX363" s="324"/>
      <c r="DY363" s="333"/>
      <c r="DZ363" s="334"/>
      <c r="EA363" s="324"/>
      <c r="EB363" s="224"/>
      <c r="EC363" s="224"/>
      <c r="ED363" s="335"/>
      <c r="EE363" s="335"/>
      <c r="EF363" s="224"/>
      <c r="EG363" s="324"/>
      <c r="EH363" s="324"/>
      <c r="EI363" s="333"/>
      <c r="EJ363" s="334"/>
      <c r="EK363" s="324"/>
      <c r="EL363" s="224"/>
      <c r="EM363" s="224"/>
      <c r="EN363" s="335"/>
      <c r="EO363" s="335"/>
      <c r="EP363" s="224"/>
      <c r="EQ363" s="324"/>
      <c r="ER363" s="324"/>
      <c r="ES363" s="333"/>
      <c r="ET363" s="334"/>
      <c r="EU363" s="324"/>
      <c r="EV363" s="224"/>
      <c r="EW363" s="224"/>
      <c r="EX363" s="335"/>
      <c r="EY363" s="335"/>
      <c r="EZ363" s="224"/>
      <c r="FA363" s="324"/>
      <c r="FB363" s="324"/>
      <c r="FC363" s="333"/>
      <c r="FD363" s="334"/>
      <c r="FE363" s="324"/>
      <c r="FF363" s="224"/>
      <c r="FG363" s="224"/>
      <c r="FH363" s="335"/>
      <c r="FI363" s="335"/>
      <c r="FJ363" s="224"/>
      <c r="FK363" s="324"/>
      <c r="FL363" s="324"/>
      <c r="FM363" s="333"/>
      <c r="FN363" s="334"/>
      <c r="FO363" s="324"/>
      <c r="FP363" s="224"/>
      <c r="FQ363" s="224"/>
      <c r="FR363" s="335"/>
      <c r="FS363" s="335"/>
      <c r="FT363" s="224"/>
      <c r="FU363" s="324"/>
      <c r="FV363" s="324"/>
      <c r="FW363" s="333"/>
      <c r="FX363" s="334"/>
      <c r="FY363" s="324"/>
      <c r="FZ363" s="224"/>
      <c r="GA363" s="224"/>
      <c r="GB363" s="335"/>
      <c r="GC363" s="335"/>
      <c r="GD363" s="224"/>
      <c r="GE363" s="324"/>
      <c r="GF363" s="324"/>
      <c r="GG363" s="333"/>
      <c r="GH363" s="334"/>
      <c r="GI363" s="324"/>
      <c r="GJ363" s="224"/>
      <c r="GK363" s="224"/>
      <c r="GL363" s="335"/>
      <c r="GM363" s="335"/>
      <c r="GN363" s="224"/>
      <c r="GO363" s="324"/>
      <c r="GP363" s="324"/>
      <c r="GQ363" s="333"/>
      <c r="GR363" s="334"/>
      <c r="GS363" s="324"/>
      <c r="GT363" s="224"/>
      <c r="GU363" s="224"/>
      <c r="GV363" s="335"/>
      <c r="GW363" s="335"/>
      <c r="GX363" s="224"/>
      <c r="GY363" s="324"/>
      <c r="GZ363" s="324"/>
      <c r="HA363" s="333"/>
      <c r="HB363" s="334"/>
      <c r="HC363" s="324"/>
      <c r="HD363" s="224"/>
      <c r="HE363" s="224"/>
      <c r="HF363" s="335"/>
      <c r="HG363" s="335"/>
      <c r="HH363" s="224"/>
      <c r="HI363" s="324"/>
      <c r="HJ363" s="324"/>
      <c r="HK363" s="333"/>
      <c r="HL363" s="334"/>
      <c r="HM363" s="324"/>
      <c r="HN363" s="224"/>
      <c r="HO363" s="224"/>
      <c r="HP363" s="335"/>
      <c r="HQ363" s="335"/>
      <c r="HR363" s="224"/>
      <c r="HS363" s="324"/>
      <c r="HT363" s="324"/>
      <c r="HU363" s="333"/>
      <c r="HV363" s="334"/>
      <c r="HW363" s="324"/>
      <c r="HX363" s="224"/>
      <c r="HY363" s="224"/>
      <c r="HZ363" s="335"/>
      <c r="IA363" s="335"/>
      <c r="IB363" s="224"/>
      <c r="IC363" s="324"/>
      <c r="ID363" s="324"/>
      <c r="IE363" s="333"/>
      <c r="IF363" s="334"/>
      <c r="IG363" s="324"/>
      <c r="IH363" s="224"/>
      <c r="II363" s="224"/>
      <c r="IJ363" s="335"/>
      <c r="IK363" s="335"/>
      <c r="IL363" s="224"/>
      <c r="IM363" s="324"/>
      <c r="IN363" s="324"/>
      <c r="IO363" s="333"/>
      <c r="IP363" s="334"/>
      <c r="IQ363" s="324"/>
      <c r="IR363" s="224"/>
      <c r="IS363" s="224"/>
      <c r="IT363" s="335"/>
      <c r="IU363" s="335"/>
      <c r="IV363" s="224"/>
      <c r="IW363" s="324"/>
      <c r="IX363" s="324"/>
      <c r="IY363" s="333"/>
      <c r="IZ363" s="334"/>
      <c r="JA363" s="324"/>
      <c r="JB363" s="224"/>
      <c r="JC363" s="224"/>
      <c r="JD363" s="335"/>
      <c r="JE363" s="335"/>
      <c r="JF363" s="224"/>
      <c r="JG363" s="324"/>
      <c r="JH363" s="324"/>
      <c r="JI363" s="333"/>
      <c r="JJ363" s="334"/>
      <c r="JK363" s="324"/>
      <c r="JL363" s="224"/>
      <c r="JM363" s="224"/>
      <c r="JN363" s="335"/>
      <c r="JO363" s="335"/>
      <c r="JP363" s="224"/>
      <c r="JQ363" s="324"/>
      <c r="JR363" s="324"/>
      <c r="JS363" s="333"/>
      <c r="JT363" s="334"/>
      <c r="JU363" s="324"/>
      <c r="JV363" s="224"/>
      <c r="JW363" s="224"/>
      <c r="JX363" s="335"/>
      <c r="JY363" s="335"/>
      <c r="JZ363" s="224"/>
      <c r="KA363" s="324"/>
      <c r="KB363" s="324"/>
      <c r="KC363" s="333"/>
      <c r="KD363" s="334"/>
      <c r="KE363" s="324"/>
      <c r="KF363" s="224"/>
      <c r="KG363" s="224"/>
      <c r="KH363" s="335"/>
      <c r="KI363" s="335"/>
      <c r="KJ363" s="224"/>
      <c r="KK363" s="324"/>
      <c r="KL363" s="324"/>
      <c r="KM363" s="333"/>
      <c r="KN363" s="334"/>
      <c r="KO363" s="324"/>
      <c r="KP363" s="224"/>
      <c r="KQ363" s="224"/>
      <c r="KR363" s="335"/>
      <c r="KS363" s="335"/>
      <c r="KT363" s="224"/>
      <c r="KU363" s="324"/>
      <c r="KV363" s="324"/>
      <c r="KW363" s="333"/>
      <c r="KX363" s="334"/>
      <c r="KY363" s="324"/>
      <c r="KZ363" s="224"/>
      <c r="LA363" s="224"/>
      <c r="LB363" s="335"/>
      <c r="LC363" s="335"/>
      <c r="LD363" s="224"/>
      <c r="LE363" s="324"/>
      <c r="LF363" s="324"/>
      <c r="LG363" s="333"/>
      <c r="LH363" s="334"/>
      <c r="LI363" s="324"/>
      <c r="LJ363" s="224"/>
      <c r="LK363" s="224"/>
      <c r="LL363" s="335"/>
      <c r="LM363" s="335"/>
      <c r="LN363" s="224"/>
      <c r="LO363" s="324"/>
      <c r="LP363" s="324"/>
      <c r="LQ363" s="333"/>
      <c r="LR363" s="334"/>
      <c r="LS363" s="324"/>
      <c r="LT363" s="224"/>
      <c r="LU363" s="224"/>
      <c r="LV363" s="335"/>
      <c r="LW363" s="335"/>
      <c r="LX363" s="224"/>
      <c r="LY363" s="324"/>
      <c r="LZ363" s="324"/>
      <c r="MA363" s="333"/>
      <c r="MB363" s="334"/>
      <c r="MC363" s="324"/>
      <c r="MD363" s="224"/>
      <c r="ME363" s="224"/>
      <c r="MF363" s="335"/>
      <c r="MG363" s="335"/>
      <c r="MH363" s="224"/>
      <c r="MI363" s="324"/>
      <c r="MJ363" s="324"/>
      <c r="MK363" s="333"/>
      <c r="ML363" s="334"/>
      <c r="MM363" s="324"/>
      <c r="MN363" s="224"/>
      <c r="MO363" s="224"/>
      <c r="MP363" s="335"/>
      <c r="MQ363" s="335"/>
      <c r="MR363" s="224"/>
      <c r="MS363" s="324"/>
      <c r="MT363" s="324"/>
      <c r="MU363" s="333"/>
      <c r="MV363" s="334"/>
      <c r="MW363" s="324"/>
      <c r="MX363" s="224"/>
      <c r="MY363" s="224"/>
      <c r="MZ363" s="335"/>
      <c r="NA363" s="335"/>
      <c r="NB363" s="224"/>
      <c r="NC363" s="324"/>
      <c r="ND363" s="324"/>
      <c r="NE363" s="333"/>
      <c r="NF363" s="334"/>
      <c r="NG363" s="324"/>
      <c r="NH363" s="224"/>
      <c r="NI363" s="224"/>
      <c r="NJ363" s="335"/>
      <c r="NK363" s="335"/>
      <c r="NL363" s="224"/>
      <c r="NM363" s="324"/>
      <c r="NN363" s="324"/>
      <c r="NO363" s="333"/>
      <c r="NP363" s="334"/>
      <c r="NQ363" s="324"/>
      <c r="NR363" s="224"/>
      <c r="NS363" s="224"/>
      <c r="NT363" s="335"/>
      <c r="NU363" s="335"/>
      <c r="NV363" s="224"/>
      <c r="NW363" s="324"/>
      <c r="NX363" s="324"/>
      <c r="NY363" s="333"/>
      <c r="NZ363" s="334"/>
      <c r="OA363" s="324"/>
      <c r="OB363" s="224"/>
      <c r="OC363" s="224"/>
      <c r="OD363" s="335"/>
      <c r="OE363" s="335"/>
      <c r="OF363" s="224"/>
      <c r="OG363" s="324"/>
      <c r="OH363" s="324"/>
      <c r="OI363" s="333"/>
      <c r="OJ363" s="334"/>
      <c r="OK363" s="324"/>
      <c r="OL363" s="224"/>
      <c r="OM363" s="224"/>
      <c r="ON363" s="335"/>
      <c r="OO363" s="335"/>
      <c r="OP363" s="224"/>
      <c r="OQ363" s="324"/>
      <c r="OR363" s="324"/>
      <c r="OS363" s="333"/>
      <c r="OT363" s="334"/>
      <c r="OU363" s="324"/>
      <c r="OV363" s="224"/>
      <c r="OW363" s="224"/>
      <c r="OX363" s="335"/>
      <c r="OY363" s="335"/>
      <c r="OZ363" s="224"/>
      <c r="PA363" s="324"/>
      <c r="PB363" s="324"/>
      <c r="PC363" s="333"/>
      <c r="PD363" s="334"/>
      <c r="PE363" s="324"/>
      <c r="PF363" s="224"/>
      <c r="PG363" s="224"/>
      <c r="PH363" s="335"/>
      <c r="PI363" s="335"/>
      <c r="PJ363" s="224"/>
      <c r="PK363" s="324"/>
      <c r="PL363" s="324"/>
      <c r="PM363" s="333"/>
      <c r="PN363" s="334"/>
      <c r="PO363" s="324"/>
      <c r="PP363" s="224"/>
      <c r="PQ363" s="224"/>
      <c r="PR363" s="335"/>
      <c r="PS363" s="335"/>
      <c r="PT363" s="224"/>
      <c r="PU363" s="324"/>
      <c r="PV363" s="324"/>
      <c r="PW363" s="333"/>
      <c r="PX363" s="334"/>
      <c r="PY363" s="324"/>
      <c r="PZ363" s="224"/>
      <c r="QA363" s="224"/>
      <c r="QB363" s="335"/>
      <c r="QC363" s="335"/>
      <c r="QD363" s="224"/>
      <c r="QE363" s="324"/>
      <c r="QF363" s="324"/>
      <c r="QG363" s="333"/>
      <c r="QH363" s="334"/>
      <c r="QI363" s="324"/>
      <c r="QJ363" s="224"/>
      <c r="QK363" s="224"/>
      <c r="QL363" s="335"/>
      <c r="QM363" s="335"/>
      <c r="QN363" s="224"/>
      <c r="QO363" s="324"/>
      <c r="QP363" s="324"/>
      <c r="QQ363" s="333"/>
      <c r="QR363" s="334"/>
      <c r="QS363" s="324"/>
      <c r="QT363" s="224"/>
      <c r="QU363" s="224"/>
      <c r="QV363" s="335"/>
      <c r="QW363" s="335"/>
      <c r="QX363" s="224"/>
      <c r="QY363" s="324"/>
      <c r="QZ363" s="324"/>
      <c r="RA363" s="333"/>
      <c r="RB363" s="334"/>
      <c r="RC363" s="324"/>
      <c r="RD363" s="224"/>
      <c r="RE363" s="224"/>
      <c r="RF363" s="335"/>
      <c r="RG363" s="335"/>
      <c r="RH363" s="224"/>
      <c r="RI363" s="324"/>
      <c r="RJ363" s="324"/>
      <c r="RK363" s="333"/>
      <c r="RL363" s="334"/>
      <c r="RM363" s="324"/>
      <c r="RN363" s="224"/>
      <c r="RO363" s="224"/>
      <c r="RP363" s="335"/>
      <c r="RQ363" s="335"/>
      <c r="RR363" s="224"/>
      <c r="RS363" s="324"/>
      <c r="RT363" s="324"/>
      <c r="RU363" s="333"/>
      <c r="RV363" s="334"/>
      <c r="RW363" s="324"/>
      <c r="RX363" s="224"/>
      <c r="RY363" s="224"/>
      <c r="RZ363" s="335"/>
      <c r="SA363" s="335"/>
      <c r="SB363" s="224"/>
      <c r="SC363" s="324"/>
      <c r="SD363" s="324"/>
      <c r="SE363" s="333"/>
      <c r="SF363" s="334"/>
      <c r="SG363" s="324"/>
      <c r="SH363" s="224"/>
      <c r="SI363" s="224"/>
      <c r="SJ363" s="335"/>
      <c r="SK363" s="335"/>
      <c r="SL363" s="224"/>
      <c r="SM363" s="324"/>
      <c r="SN363" s="324"/>
      <c r="SO363" s="333"/>
      <c r="SP363" s="334"/>
      <c r="SQ363" s="324"/>
      <c r="SR363" s="224"/>
      <c r="SS363" s="224"/>
      <c r="ST363" s="335"/>
      <c r="SU363" s="335"/>
      <c r="SV363" s="224"/>
      <c r="SW363" s="324"/>
      <c r="SX363" s="324"/>
      <c r="SY363" s="333"/>
      <c r="SZ363" s="334"/>
      <c r="TA363" s="324"/>
      <c r="TB363" s="224"/>
      <c r="TC363" s="224"/>
      <c r="TD363" s="335"/>
      <c r="TE363" s="335"/>
      <c r="TF363" s="224"/>
      <c r="TG363" s="324"/>
      <c r="TH363" s="324"/>
      <c r="TI363" s="333"/>
      <c r="TJ363" s="334"/>
      <c r="TK363" s="324"/>
      <c r="TL363" s="224"/>
      <c r="TM363" s="224"/>
      <c r="TN363" s="335"/>
      <c r="TO363" s="335"/>
      <c r="TP363" s="224"/>
      <c r="TQ363" s="324"/>
      <c r="TR363" s="324"/>
      <c r="TS363" s="333"/>
      <c r="TT363" s="334"/>
      <c r="TU363" s="324"/>
      <c r="TV363" s="224"/>
      <c r="TW363" s="224"/>
      <c r="TX363" s="335"/>
      <c r="TY363" s="335"/>
      <c r="TZ363" s="224"/>
      <c r="UA363" s="324"/>
      <c r="UB363" s="324"/>
      <c r="UC363" s="333"/>
      <c r="UD363" s="334"/>
      <c r="UE363" s="324"/>
      <c r="UF363" s="224"/>
      <c r="UG363" s="224"/>
      <c r="UH363" s="335"/>
      <c r="UI363" s="335"/>
      <c r="UJ363" s="224"/>
      <c r="UK363" s="324"/>
      <c r="UL363" s="324"/>
      <c r="UM363" s="333"/>
      <c r="UN363" s="334"/>
      <c r="UO363" s="324"/>
      <c r="UP363" s="224"/>
      <c r="UQ363" s="224"/>
      <c r="UR363" s="335"/>
      <c r="US363" s="335"/>
      <c r="UT363" s="224"/>
      <c r="UU363" s="324"/>
      <c r="UV363" s="324"/>
      <c r="UW363" s="333"/>
      <c r="UX363" s="334"/>
      <c r="UY363" s="324"/>
      <c r="UZ363" s="224"/>
      <c r="VA363" s="224"/>
      <c r="VB363" s="335"/>
      <c r="VC363" s="335"/>
      <c r="VD363" s="224"/>
      <c r="VE363" s="324"/>
      <c r="VF363" s="324"/>
      <c r="VG363" s="333"/>
      <c r="VH363" s="334"/>
      <c r="VI363" s="324"/>
      <c r="VJ363" s="224"/>
      <c r="VK363" s="224"/>
      <c r="VL363" s="335"/>
      <c r="VM363" s="335"/>
      <c r="VN363" s="224"/>
      <c r="VO363" s="324"/>
      <c r="VP363" s="324"/>
      <c r="VQ363" s="333"/>
      <c r="VR363" s="334"/>
      <c r="VS363" s="324"/>
      <c r="VT363" s="224"/>
      <c r="VU363" s="224"/>
      <c r="VV363" s="335"/>
      <c r="VW363" s="335"/>
      <c r="VX363" s="224"/>
      <c r="VY363" s="324"/>
      <c r="VZ363" s="324"/>
      <c r="WA363" s="333"/>
      <c r="WB363" s="334"/>
      <c r="WC363" s="324"/>
      <c r="WD363" s="224"/>
      <c r="WE363" s="224"/>
      <c r="WF363" s="335"/>
      <c r="WG363" s="335"/>
      <c r="WH363" s="224"/>
      <c r="WI363" s="324"/>
      <c r="WJ363" s="324"/>
      <c r="WK363" s="333"/>
      <c r="WL363" s="334"/>
      <c r="WM363" s="324"/>
      <c r="WN363" s="224"/>
      <c r="WO363" s="224"/>
      <c r="WP363" s="335"/>
      <c r="WQ363" s="335"/>
      <c r="WR363" s="224"/>
      <c r="WS363" s="324"/>
      <c r="WT363" s="324"/>
      <c r="WU363" s="333"/>
      <c r="WV363" s="334"/>
      <c r="WW363" s="324"/>
      <c r="WX363" s="224"/>
      <c r="WY363" s="224"/>
      <c r="WZ363" s="335"/>
      <c r="XA363" s="335"/>
      <c r="XB363" s="224"/>
      <c r="XC363" s="324"/>
      <c r="XD363" s="324"/>
      <c r="XE363" s="333"/>
      <c r="XF363" s="334"/>
      <c r="XG363" s="324"/>
      <c r="XH363" s="224"/>
      <c r="XI363" s="224"/>
      <c r="XJ363" s="335"/>
      <c r="XK363" s="335"/>
      <c r="XL363" s="224"/>
      <c r="XM363" s="324"/>
      <c r="XN363" s="324"/>
      <c r="XO363" s="333"/>
      <c r="XP363" s="334"/>
      <c r="XQ363" s="324"/>
      <c r="XR363" s="224"/>
      <c r="XS363" s="224"/>
      <c r="XT363" s="335"/>
      <c r="XU363" s="335"/>
      <c r="XV363" s="224"/>
      <c r="XW363" s="324"/>
      <c r="XX363" s="324"/>
      <c r="XY363" s="333"/>
      <c r="XZ363" s="334"/>
      <c r="YA363" s="324"/>
      <c r="YB363" s="224"/>
      <c r="YC363" s="224"/>
      <c r="YD363" s="335"/>
      <c r="YE363" s="335"/>
      <c r="YF363" s="224"/>
      <c r="YG363" s="324"/>
      <c r="YH363" s="324"/>
      <c r="YI363" s="333"/>
      <c r="YJ363" s="334"/>
      <c r="YK363" s="324"/>
      <c r="YL363" s="224"/>
      <c r="YM363" s="224"/>
      <c r="YN363" s="335"/>
      <c r="YO363" s="335"/>
      <c r="YP363" s="224"/>
      <c r="YQ363" s="324"/>
      <c r="YR363" s="324"/>
      <c r="YS363" s="333"/>
      <c r="YT363" s="334"/>
      <c r="YU363" s="324"/>
      <c r="YV363" s="224"/>
      <c r="YW363" s="224"/>
      <c r="YX363" s="335"/>
      <c r="YY363" s="335"/>
      <c r="YZ363" s="224"/>
      <c r="ZA363" s="324"/>
      <c r="ZB363" s="324"/>
      <c r="ZC363" s="333"/>
      <c r="ZD363" s="334"/>
      <c r="ZE363" s="324"/>
      <c r="ZF363" s="224"/>
      <c r="ZG363" s="224"/>
      <c r="ZH363" s="335"/>
      <c r="ZI363" s="335"/>
      <c r="ZJ363" s="224"/>
      <c r="ZK363" s="324"/>
      <c r="ZL363" s="324"/>
      <c r="ZM363" s="333"/>
      <c r="ZN363" s="334"/>
      <c r="ZO363" s="324"/>
      <c r="ZP363" s="224"/>
      <c r="ZQ363" s="224"/>
      <c r="ZR363" s="335"/>
      <c r="ZS363" s="335"/>
      <c r="ZT363" s="224"/>
      <c r="ZU363" s="324"/>
      <c r="ZV363" s="324"/>
      <c r="ZW363" s="333"/>
      <c r="ZX363" s="334"/>
      <c r="ZY363" s="324"/>
      <c r="ZZ363" s="224"/>
      <c r="AAA363" s="224"/>
      <c r="AAB363" s="335"/>
      <c r="AAC363" s="335"/>
      <c r="AAD363" s="224"/>
      <c r="AAE363" s="324"/>
      <c r="AAF363" s="324"/>
      <c r="AAG363" s="333"/>
      <c r="AAH363" s="334"/>
      <c r="AAI363" s="324"/>
      <c r="AAJ363" s="224"/>
      <c r="AAK363" s="224"/>
      <c r="AAL363" s="335"/>
      <c r="AAM363" s="335"/>
      <c r="AAN363" s="224"/>
      <c r="AAO363" s="324"/>
      <c r="AAP363" s="324"/>
      <c r="AAQ363" s="333"/>
      <c r="AAR363" s="334"/>
      <c r="AAS363" s="324"/>
      <c r="AAT363" s="224"/>
      <c r="AAU363" s="224"/>
      <c r="AAV363" s="335"/>
      <c r="AAW363" s="335"/>
      <c r="AAX363" s="224"/>
      <c r="AAY363" s="324"/>
      <c r="AAZ363" s="324"/>
      <c r="ABA363" s="333"/>
      <c r="ABB363" s="334"/>
      <c r="ABC363" s="324"/>
      <c r="ABD363" s="224"/>
      <c r="ABE363" s="224"/>
      <c r="ABF363" s="335"/>
      <c r="ABG363" s="335"/>
      <c r="ABH363" s="224"/>
      <c r="ABI363" s="324"/>
      <c r="ABJ363" s="324"/>
      <c r="ABK363" s="333"/>
      <c r="ABL363" s="334"/>
      <c r="ABM363" s="324"/>
      <c r="ABN363" s="224"/>
      <c r="ABO363" s="224"/>
      <c r="ABP363" s="335"/>
      <c r="ABQ363" s="335"/>
      <c r="ABR363" s="224"/>
      <c r="ABS363" s="324"/>
      <c r="ABT363" s="324"/>
      <c r="ABU363" s="333"/>
      <c r="ABV363" s="334"/>
      <c r="ABW363" s="324"/>
      <c r="ABX363" s="224"/>
      <c r="ABY363" s="224"/>
      <c r="ABZ363" s="335"/>
      <c r="ACA363" s="335"/>
      <c r="ACB363" s="224"/>
      <c r="ACC363" s="324"/>
      <c r="ACD363" s="324"/>
      <c r="ACE363" s="333"/>
      <c r="ACF363" s="334"/>
      <c r="ACG363" s="324"/>
      <c r="ACH363" s="224"/>
      <c r="ACI363" s="224"/>
      <c r="ACJ363" s="335"/>
      <c r="ACK363" s="335"/>
      <c r="ACL363" s="224"/>
      <c r="ACM363" s="324"/>
      <c r="ACN363" s="324"/>
      <c r="ACO363" s="333"/>
      <c r="ACP363" s="334"/>
      <c r="ACQ363" s="324"/>
      <c r="ACR363" s="224"/>
      <c r="ACS363" s="224"/>
      <c r="ACT363" s="335"/>
      <c r="ACU363" s="335"/>
      <c r="ACV363" s="224"/>
      <c r="ACW363" s="324"/>
      <c r="ACX363" s="324"/>
      <c r="ACY363" s="333"/>
      <c r="ACZ363" s="334"/>
      <c r="ADA363" s="324"/>
      <c r="ADB363" s="224"/>
      <c r="ADC363" s="224"/>
      <c r="ADD363" s="335"/>
      <c r="ADE363" s="335"/>
      <c r="ADF363" s="224"/>
      <c r="ADG363" s="324"/>
      <c r="ADH363" s="324"/>
      <c r="ADI363" s="333"/>
      <c r="ADJ363" s="334"/>
      <c r="ADK363" s="324"/>
      <c r="ADL363" s="224"/>
      <c r="ADM363" s="224"/>
      <c r="ADN363" s="335"/>
      <c r="ADO363" s="335"/>
      <c r="ADP363" s="224"/>
      <c r="ADQ363" s="324"/>
      <c r="ADR363" s="324"/>
      <c r="ADS363" s="333"/>
      <c r="ADT363" s="334"/>
      <c r="ADU363" s="324"/>
      <c r="ADV363" s="224"/>
      <c r="ADW363" s="224"/>
      <c r="ADX363" s="335"/>
      <c r="ADY363" s="335"/>
      <c r="ADZ363" s="224"/>
      <c r="AEA363" s="324"/>
      <c r="AEB363" s="324"/>
      <c r="AEC363" s="333"/>
      <c r="AED363" s="334"/>
      <c r="AEE363" s="324"/>
      <c r="AEF363" s="224"/>
      <c r="AEG363" s="224"/>
      <c r="AEH363" s="335"/>
      <c r="AEI363" s="335"/>
      <c r="AEJ363" s="224"/>
      <c r="AEK363" s="324"/>
      <c r="AEL363" s="324"/>
      <c r="AEM363" s="333"/>
      <c r="AEN363" s="334"/>
      <c r="AEO363" s="324"/>
      <c r="AEP363" s="224"/>
      <c r="AEQ363" s="224"/>
      <c r="AER363" s="335"/>
      <c r="AES363" s="335"/>
      <c r="AET363" s="224"/>
      <c r="AEU363" s="324"/>
      <c r="AEV363" s="324"/>
      <c r="AEW363" s="333"/>
      <c r="AEX363" s="334"/>
      <c r="AEY363" s="324"/>
      <c r="AEZ363" s="224"/>
      <c r="AFA363" s="224"/>
      <c r="AFB363" s="335"/>
      <c r="AFC363" s="335"/>
      <c r="AFD363" s="224"/>
      <c r="AFE363" s="324"/>
      <c r="AFF363" s="324"/>
      <c r="AFG363" s="333"/>
      <c r="AFH363" s="334"/>
      <c r="AFI363" s="324"/>
      <c r="AFJ363" s="224"/>
      <c r="AFK363" s="224"/>
      <c r="AFL363" s="335"/>
      <c r="AFM363" s="335"/>
      <c r="AFN363" s="224"/>
      <c r="AFO363" s="324"/>
      <c r="AFP363" s="324"/>
      <c r="AFQ363" s="333"/>
      <c r="AFR363" s="334"/>
      <c r="AFS363" s="324"/>
      <c r="AFT363" s="224"/>
      <c r="AFU363" s="224"/>
      <c r="AFV363" s="335"/>
      <c r="AFW363" s="335"/>
      <c r="AFX363" s="224"/>
      <c r="AFY363" s="324"/>
      <c r="AFZ363" s="324"/>
      <c r="AGA363" s="333"/>
      <c r="AGB363" s="334"/>
      <c r="AGC363" s="324"/>
      <c r="AGD363" s="224"/>
      <c r="AGE363" s="224"/>
      <c r="AGF363" s="335"/>
      <c r="AGG363" s="335"/>
      <c r="AGH363" s="224"/>
      <c r="AGI363" s="324"/>
      <c r="AGJ363" s="324"/>
      <c r="AGK363" s="333"/>
      <c r="AGL363" s="334"/>
      <c r="AGM363" s="324"/>
      <c r="AGN363" s="224"/>
      <c r="AGO363" s="224"/>
      <c r="AGP363" s="335"/>
      <c r="AGQ363" s="335"/>
      <c r="AGR363" s="224"/>
      <c r="AGS363" s="324"/>
      <c r="AGT363" s="324"/>
      <c r="AGU363" s="333"/>
      <c r="AGV363" s="334"/>
      <c r="AGW363" s="324"/>
      <c r="AGX363" s="224"/>
      <c r="AGY363" s="224"/>
      <c r="AGZ363" s="335"/>
      <c r="AHA363" s="335"/>
      <c r="AHB363" s="224"/>
      <c r="AHC363" s="324"/>
      <c r="AHD363" s="324"/>
      <c r="AHE363" s="333"/>
      <c r="AHF363" s="334"/>
      <c r="AHG363" s="324"/>
      <c r="AHH363" s="224"/>
      <c r="AHI363" s="224"/>
      <c r="AHJ363" s="335"/>
      <c r="AHK363" s="335"/>
      <c r="AHL363" s="224"/>
      <c r="AHM363" s="324"/>
      <c r="AHN363" s="324"/>
      <c r="AHO363" s="333"/>
      <c r="AHP363" s="334"/>
      <c r="AHQ363" s="324"/>
      <c r="AHR363" s="224"/>
      <c r="AHS363" s="224"/>
      <c r="AHT363" s="335"/>
      <c r="AHU363" s="335"/>
      <c r="AHV363" s="224"/>
      <c r="AHW363" s="324"/>
      <c r="AHX363" s="324"/>
      <c r="AHY363" s="333"/>
      <c r="AHZ363" s="334"/>
      <c r="AIA363" s="324"/>
      <c r="AIB363" s="224"/>
      <c r="AIC363" s="224"/>
      <c r="AID363" s="335"/>
      <c r="AIE363" s="335"/>
      <c r="AIF363" s="224"/>
      <c r="AIG363" s="324"/>
      <c r="AIH363" s="324"/>
      <c r="AII363" s="333"/>
      <c r="AIJ363" s="334"/>
      <c r="AIK363" s="324"/>
      <c r="AIL363" s="224"/>
      <c r="AIM363" s="224"/>
      <c r="AIN363" s="335"/>
      <c r="AIO363" s="335"/>
      <c r="AIP363" s="224"/>
      <c r="AIQ363" s="324"/>
      <c r="AIR363" s="324"/>
      <c r="AIS363" s="333"/>
      <c r="AIT363" s="334"/>
      <c r="AIU363" s="324"/>
      <c r="AIV363" s="224"/>
      <c r="AIW363" s="224"/>
      <c r="AIX363" s="335"/>
      <c r="AIY363" s="335"/>
      <c r="AIZ363" s="224"/>
      <c r="AJA363" s="324"/>
      <c r="AJB363" s="324"/>
      <c r="AJC363" s="333"/>
      <c r="AJD363" s="334"/>
      <c r="AJE363" s="324"/>
      <c r="AJF363" s="224"/>
      <c r="AJG363" s="224"/>
      <c r="AJH363" s="335"/>
      <c r="AJI363" s="335"/>
      <c r="AJJ363" s="224"/>
      <c r="AJK363" s="324"/>
      <c r="AJL363" s="324"/>
      <c r="AJM363" s="333"/>
      <c r="AJN363" s="334"/>
      <c r="AJO363" s="324"/>
      <c r="AJP363" s="224"/>
      <c r="AJQ363" s="224"/>
      <c r="AJR363" s="335"/>
      <c r="AJS363" s="335"/>
      <c r="AJT363" s="224"/>
      <c r="AJU363" s="324"/>
      <c r="AJV363" s="324"/>
      <c r="AJW363" s="333"/>
      <c r="AJX363" s="334"/>
      <c r="AJY363" s="324"/>
      <c r="AJZ363" s="224"/>
      <c r="AKA363" s="224"/>
      <c r="AKB363" s="335"/>
      <c r="AKC363" s="335"/>
      <c r="AKD363" s="224"/>
      <c r="AKE363" s="324"/>
      <c r="AKF363" s="324"/>
      <c r="AKG363" s="333"/>
      <c r="AKH363" s="334"/>
      <c r="AKI363" s="324"/>
      <c r="AKJ363" s="224"/>
      <c r="AKK363" s="224"/>
      <c r="AKL363" s="335"/>
      <c r="AKM363" s="335"/>
      <c r="AKN363" s="224"/>
      <c r="AKO363" s="324"/>
      <c r="AKP363" s="324"/>
      <c r="AKQ363" s="333"/>
      <c r="AKR363" s="334"/>
      <c r="AKS363" s="324"/>
      <c r="AKT363" s="224"/>
      <c r="AKU363" s="224"/>
      <c r="AKV363" s="335"/>
      <c r="AKW363" s="335"/>
      <c r="AKX363" s="224"/>
      <c r="AKY363" s="324"/>
      <c r="AKZ363" s="324"/>
      <c r="ALA363" s="333"/>
      <c r="ALB363" s="334"/>
      <c r="ALC363" s="324"/>
      <c r="ALD363" s="224"/>
      <c r="ALE363" s="224"/>
      <c r="ALF363" s="335"/>
      <c r="ALG363" s="335"/>
      <c r="ALH363" s="224"/>
      <c r="ALI363" s="324"/>
      <c r="ALJ363" s="324"/>
      <c r="ALK363" s="333"/>
      <c r="ALL363" s="334"/>
      <c r="ALM363" s="324"/>
      <c r="ALN363" s="224"/>
      <c r="ALO363" s="224"/>
      <c r="ALP363" s="335"/>
      <c r="ALQ363" s="335"/>
      <c r="ALR363" s="224"/>
      <c r="ALS363" s="324"/>
      <c r="ALT363" s="324"/>
      <c r="ALU363" s="333"/>
      <c r="ALV363" s="334"/>
      <c r="ALW363" s="324"/>
      <c r="ALX363" s="224"/>
      <c r="ALY363" s="224"/>
      <c r="ALZ363" s="335"/>
      <c r="AMA363" s="335"/>
      <c r="AMB363" s="224"/>
      <c r="AMC363" s="324"/>
      <c r="AMD363" s="324"/>
      <c r="AME363" s="333"/>
      <c r="AMF363" s="334"/>
      <c r="AMG363" s="324"/>
      <c r="AMH363" s="224"/>
      <c r="AMI363" s="224"/>
      <c r="AMJ363" s="335"/>
      <c r="AMK363" s="335"/>
      <c r="AML363" s="224"/>
      <c r="AMM363" s="324"/>
      <c r="AMN363" s="324"/>
      <c r="AMO363" s="333"/>
      <c r="AMP363" s="334"/>
      <c r="AMQ363" s="324"/>
      <c r="AMR363" s="224"/>
      <c r="AMS363" s="224"/>
      <c r="AMT363" s="335"/>
      <c r="AMU363" s="335"/>
      <c r="AMV363" s="224"/>
      <c r="AMW363" s="324"/>
      <c r="AMX363" s="324"/>
      <c r="AMY363" s="333"/>
      <c r="AMZ363" s="334"/>
      <c r="ANA363" s="324"/>
      <c r="ANB363" s="224"/>
      <c r="ANC363" s="224"/>
      <c r="AND363" s="335"/>
      <c r="ANE363" s="335"/>
      <c r="ANF363" s="224"/>
      <c r="ANG363" s="324"/>
      <c r="ANH363" s="324"/>
      <c r="ANI363" s="333"/>
      <c r="ANJ363" s="334"/>
      <c r="ANK363" s="324"/>
      <c r="ANL363" s="224"/>
      <c r="ANM363" s="224"/>
      <c r="ANN363" s="335"/>
      <c r="ANO363" s="335"/>
      <c r="ANP363" s="224"/>
      <c r="ANQ363" s="324"/>
      <c r="ANR363" s="324"/>
      <c r="ANS363" s="333"/>
      <c r="ANT363" s="334"/>
      <c r="ANU363" s="324"/>
      <c r="ANV363" s="224"/>
      <c r="ANW363" s="224"/>
      <c r="ANX363" s="335"/>
      <c r="ANY363" s="335"/>
      <c r="ANZ363" s="224"/>
      <c r="AOA363" s="324"/>
      <c r="AOB363" s="324"/>
      <c r="AOC363" s="333"/>
      <c r="AOD363" s="334"/>
      <c r="AOE363" s="324"/>
      <c r="AOF363" s="224"/>
      <c r="AOG363" s="224"/>
      <c r="AOH363" s="335"/>
      <c r="AOI363" s="335"/>
      <c r="AOJ363" s="224"/>
      <c r="AOK363" s="324"/>
      <c r="AOL363" s="324"/>
      <c r="AOM363" s="333"/>
      <c r="AON363" s="334"/>
      <c r="AOO363" s="324"/>
      <c r="AOP363" s="224"/>
      <c r="AOQ363" s="224"/>
      <c r="AOR363" s="335"/>
      <c r="AOS363" s="335"/>
      <c r="AOT363" s="224"/>
      <c r="AOU363" s="324"/>
      <c r="AOV363" s="324"/>
      <c r="AOW363" s="333"/>
      <c r="AOX363" s="334"/>
      <c r="AOY363" s="324"/>
      <c r="AOZ363" s="224"/>
      <c r="APA363" s="224"/>
      <c r="APB363" s="335"/>
      <c r="APC363" s="335"/>
      <c r="APD363" s="224"/>
      <c r="APE363" s="324"/>
      <c r="APF363" s="324"/>
      <c r="APG363" s="333"/>
      <c r="APH363" s="334"/>
      <c r="API363" s="324"/>
      <c r="APJ363" s="224"/>
      <c r="APK363" s="224"/>
      <c r="APL363" s="335"/>
      <c r="APM363" s="335"/>
      <c r="APN363" s="224"/>
      <c r="APO363" s="324"/>
      <c r="APP363" s="324"/>
      <c r="APQ363" s="333"/>
      <c r="APR363" s="334"/>
      <c r="APS363" s="324"/>
      <c r="APT363" s="224"/>
      <c r="APU363" s="224"/>
      <c r="APV363" s="335"/>
      <c r="APW363" s="335"/>
      <c r="APX363" s="224"/>
      <c r="APY363" s="324"/>
      <c r="APZ363" s="324"/>
      <c r="AQA363" s="333"/>
      <c r="AQB363" s="334"/>
      <c r="AQC363" s="324"/>
      <c r="AQD363" s="224"/>
      <c r="AQE363" s="224"/>
      <c r="AQF363" s="335"/>
      <c r="AQG363" s="335"/>
      <c r="AQH363" s="224"/>
      <c r="AQI363" s="324"/>
      <c r="AQJ363" s="324"/>
      <c r="AQK363" s="333"/>
      <c r="AQL363" s="334"/>
      <c r="AQM363" s="324"/>
      <c r="AQN363" s="224"/>
      <c r="AQO363" s="224"/>
      <c r="AQP363" s="335"/>
      <c r="AQQ363" s="335"/>
      <c r="AQR363" s="224"/>
      <c r="AQS363" s="324"/>
      <c r="AQT363" s="324"/>
      <c r="AQU363" s="333"/>
      <c r="AQV363" s="334"/>
      <c r="AQW363" s="324"/>
      <c r="AQX363" s="224"/>
      <c r="AQY363" s="224"/>
      <c r="AQZ363" s="335"/>
      <c r="ARA363" s="335"/>
      <c r="ARB363" s="224"/>
      <c r="ARC363" s="324"/>
      <c r="ARD363" s="324"/>
      <c r="ARE363" s="333"/>
      <c r="ARF363" s="334"/>
      <c r="ARG363" s="324"/>
      <c r="ARH363" s="224"/>
      <c r="ARI363" s="224"/>
      <c r="ARJ363" s="335"/>
      <c r="ARK363" s="335"/>
      <c r="ARL363" s="224"/>
      <c r="ARM363" s="324"/>
      <c r="ARN363" s="324"/>
      <c r="ARO363" s="333"/>
      <c r="ARP363" s="334"/>
      <c r="ARQ363" s="324"/>
      <c r="ARR363" s="224"/>
      <c r="ARS363" s="224"/>
      <c r="ART363" s="335"/>
      <c r="ARU363" s="335"/>
      <c r="ARV363" s="224"/>
      <c r="ARW363" s="324"/>
      <c r="ARX363" s="324"/>
      <c r="ARY363" s="333"/>
      <c r="ARZ363" s="334"/>
      <c r="ASA363" s="324"/>
      <c r="ASB363" s="224"/>
      <c r="ASC363" s="224"/>
      <c r="ASD363" s="335"/>
      <c r="ASE363" s="335"/>
      <c r="ASF363" s="224"/>
      <c r="ASG363" s="324"/>
      <c r="ASH363" s="324"/>
      <c r="ASI363" s="333"/>
      <c r="ASJ363" s="334"/>
      <c r="ASK363" s="324"/>
      <c r="ASL363" s="224"/>
      <c r="ASM363" s="224"/>
      <c r="ASN363" s="335"/>
      <c r="ASO363" s="335"/>
      <c r="ASP363" s="224"/>
      <c r="ASQ363" s="324"/>
      <c r="ASR363" s="324"/>
      <c r="ASS363" s="333"/>
      <c r="AST363" s="334"/>
      <c r="ASU363" s="324"/>
      <c r="ASV363" s="224"/>
      <c r="ASW363" s="224"/>
      <c r="ASX363" s="335"/>
      <c r="ASY363" s="335"/>
      <c r="ASZ363" s="224"/>
      <c r="ATA363" s="324"/>
      <c r="ATB363" s="324"/>
      <c r="ATC363" s="333"/>
      <c r="ATD363" s="334"/>
      <c r="ATE363" s="324"/>
      <c r="ATF363" s="224"/>
      <c r="ATG363" s="224"/>
      <c r="ATH363" s="335"/>
      <c r="ATI363" s="335"/>
      <c r="ATJ363" s="224"/>
      <c r="ATK363" s="324"/>
      <c r="ATL363" s="324"/>
      <c r="ATM363" s="333"/>
      <c r="ATN363" s="334"/>
      <c r="ATO363" s="324"/>
      <c r="ATP363" s="224"/>
      <c r="ATQ363" s="224"/>
      <c r="ATR363" s="335"/>
      <c r="ATS363" s="335"/>
      <c r="ATT363" s="224"/>
      <c r="ATU363" s="324"/>
      <c r="ATV363" s="324"/>
      <c r="ATW363" s="333"/>
      <c r="ATX363" s="334"/>
      <c r="ATY363" s="324"/>
      <c r="ATZ363" s="224"/>
      <c r="AUA363" s="224"/>
      <c r="AUB363" s="335"/>
      <c r="AUC363" s="335"/>
      <c r="AUD363" s="224"/>
      <c r="AUE363" s="324"/>
      <c r="AUF363" s="324"/>
      <c r="AUG363" s="333"/>
      <c r="AUH363" s="334"/>
      <c r="AUI363" s="324"/>
      <c r="AUJ363" s="224"/>
      <c r="AUK363" s="224"/>
      <c r="AUL363" s="335"/>
      <c r="AUM363" s="335"/>
      <c r="AUN363" s="224"/>
      <c r="AUO363" s="324"/>
      <c r="AUP363" s="324"/>
      <c r="AUQ363" s="333"/>
      <c r="AUR363" s="334"/>
      <c r="AUS363" s="324"/>
      <c r="AUT363" s="224"/>
      <c r="AUU363" s="224"/>
      <c r="AUV363" s="335"/>
      <c r="AUW363" s="335"/>
      <c r="AUX363" s="224"/>
      <c r="AUY363" s="324"/>
      <c r="AUZ363" s="324"/>
      <c r="AVA363" s="333"/>
      <c r="AVB363" s="334"/>
      <c r="AVC363" s="324"/>
      <c r="AVD363" s="224"/>
      <c r="AVE363" s="224"/>
      <c r="AVF363" s="335"/>
      <c r="AVG363" s="335"/>
      <c r="AVH363" s="224"/>
      <c r="AVI363" s="324"/>
      <c r="AVJ363" s="324"/>
      <c r="AVK363" s="333"/>
      <c r="AVL363" s="334"/>
      <c r="AVM363" s="324"/>
      <c r="AVN363" s="224"/>
      <c r="AVO363" s="224"/>
      <c r="AVP363" s="335"/>
      <c r="AVQ363" s="335"/>
      <c r="AVR363" s="224"/>
      <c r="AVS363" s="324"/>
      <c r="AVT363" s="324"/>
      <c r="AVU363" s="333"/>
      <c r="AVV363" s="334"/>
      <c r="AVW363" s="324"/>
      <c r="AVX363" s="224"/>
      <c r="AVY363" s="224"/>
      <c r="AVZ363" s="335"/>
      <c r="AWA363" s="335"/>
      <c r="AWB363" s="224"/>
      <c r="AWC363" s="324"/>
      <c r="AWD363" s="324"/>
      <c r="AWE363" s="333"/>
      <c r="AWF363" s="334"/>
      <c r="AWG363" s="324"/>
      <c r="AWH363" s="224"/>
      <c r="AWI363" s="224"/>
      <c r="AWJ363" s="335"/>
      <c r="AWK363" s="335"/>
      <c r="AWL363" s="224"/>
      <c r="AWM363" s="324"/>
      <c r="AWN363" s="324"/>
      <c r="AWO363" s="333"/>
      <c r="AWP363" s="334"/>
      <c r="AWQ363" s="324"/>
      <c r="AWR363" s="224"/>
      <c r="AWS363" s="224"/>
      <c r="AWT363" s="335"/>
      <c r="AWU363" s="335"/>
      <c r="AWV363" s="224"/>
      <c r="AWW363" s="324"/>
      <c r="AWX363" s="324"/>
      <c r="AWY363" s="333"/>
      <c r="AWZ363" s="334"/>
      <c r="AXA363" s="324"/>
      <c r="AXB363" s="224"/>
      <c r="AXC363" s="224"/>
      <c r="AXD363" s="335"/>
      <c r="AXE363" s="335"/>
      <c r="AXF363" s="224"/>
      <c r="AXG363" s="324"/>
      <c r="AXH363" s="324"/>
      <c r="AXI363" s="333"/>
      <c r="AXJ363" s="334"/>
      <c r="AXK363" s="324"/>
      <c r="AXL363" s="224"/>
      <c r="AXM363" s="224"/>
      <c r="AXN363" s="335"/>
      <c r="AXO363" s="335"/>
      <c r="AXP363" s="224"/>
      <c r="AXQ363" s="324"/>
      <c r="AXR363" s="324"/>
      <c r="AXS363" s="333"/>
      <c r="AXT363" s="334"/>
      <c r="AXU363" s="324"/>
      <c r="AXV363" s="224"/>
      <c r="AXW363" s="224"/>
      <c r="AXX363" s="335"/>
      <c r="AXY363" s="335"/>
      <c r="AXZ363" s="224"/>
      <c r="AYA363" s="324"/>
      <c r="AYB363" s="324"/>
      <c r="AYC363" s="333"/>
      <c r="AYD363" s="334"/>
      <c r="AYE363" s="324"/>
      <c r="AYF363" s="224"/>
      <c r="AYG363" s="224"/>
      <c r="AYH363" s="335"/>
      <c r="AYI363" s="335"/>
      <c r="AYJ363" s="224"/>
      <c r="AYK363" s="324"/>
      <c r="AYL363" s="324"/>
      <c r="AYM363" s="333"/>
      <c r="AYN363" s="334"/>
      <c r="AYO363" s="324"/>
      <c r="AYP363" s="224"/>
      <c r="AYQ363" s="224"/>
      <c r="AYR363" s="335"/>
      <c r="AYS363" s="335"/>
      <c r="AYT363" s="224"/>
      <c r="AYU363" s="324"/>
      <c r="AYV363" s="324"/>
      <c r="AYW363" s="333"/>
      <c r="AYX363" s="334"/>
      <c r="AYY363" s="324"/>
      <c r="AYZ363" s="224"/>
      <c r="AZA363" s="224"/>
      <c r="AZB363" s="335"/>
      <c r="AZC363" s="335"/>
      <c r="AZD363" s="224"/>
      <c r="AZE363" s="324"/>
      <c r="AZF363" s="324"/>
      <c r="AZG363" s="333"/>
      <c r="AZH363" s="334"/>
      <c r="AZI363" s="324"/>
      <c r="AZJ363" s="224"/>
      <c r="AZK363" s="224"/>
      <c r="AZL363" s="335"/>
      <c r="AZM363" s="335"/>
      <c r="AZN363" s="224"/>
      <c r="AZO363" s="324"/>
      <c r="AZP363" s="324"/>
      <c r="AZQ363" s="333"/>
      <c r="AZR363" s="334"/>
      <c r="AZS363" s="324"/>
      <c r="AZT363" s="224"/>
      <c r="AZU363" s="224"/>
      <c r="AZV363" s="335"/>
      <c r="AZW363" s="335"/>
      <c r="AZX363" s="224"/>
      <c r="AZY363" s="324"/>
      <c r="AZZ363" s="324"/>
      <c r="BAA363" s="333"/>
      <c r="BAB363" s="334"/>
      <c r="BAC363" s="324"/>
      <c r="BAD363" s="224"/>
      <c r="BAE363" s="224"/>
      <c r="BAF363" s="335"/>
      <c r="BAG363" s="335"/>
      <c r="BAH363" s="224"/>
      <c r="BAI363" s="324"/>
      <c r="BAJ363" s="324"/>
      <c r="BAK363" s="333"/>
      <c r="BAL363" s="334"/>
      <c r="BAM363" s="324"/>
      <c r="BAN363" s="224"/>
      <c r="BAO363" s="224"/>
      <c r="BAP363" s="335"/>
      <c r="BAQ363" s="335"/>
      <c r="BAR363" s="224"/>
      <c r="BAS363" s="324"/>
      <c r="BAT363" s="324"/>
      <c r="BAU363" s="333"/>
      <c r="BAV363" s="334"/>
      <c r="BAW363" s="324"/>
      <c r="BAX363" s="224"/>
      <c r="BAY363" s="224"/>
      <c r="BAZ363" s="335"/>
      <c r="BBA363" s="335"/>
      <c r="BBB363" s="224"/>
      <c r="BBC363" s="324"/>
      <c r="BBD363" s="324"/>
      <c r="BBE363" s="333"/>
      <c r="BBF363" s="334"/>
      <c r="BBG363" s="324"/>
      <c r="BBH363" s="224"/>
      <c r="BBI363" s="224"/>
      <c r="BBJ363" s="335"/>
      <c r="BBK363" s="335"/>
      <c r="BBL363" s="224"/>
      <c r="BBM363" s="324"/>
      <c r="BBN363" s="324"/>
      <c r="BBO363" s="333"/>
      <c r="BBP363" s="334"/>
      <c r="BBQ363" s="324"/>
      <c r="BBR363" s="224"/>
      <c r="BBS363" s="224"/>
      <c r="BBT363" s="335"/>
      <c r="BBU363" s="335"/>
      <c r="BBV363" s="224"/>
      <c r="BBW363" s="324"/>
      <c r="BBX363" s="324"/>
      <c r="BBY363" s="333"/>
      <c r="BBZ363" s="334"/>
      <c r="BCA363" s="324"/>
      <c r="BCB363" s="224"/>
      <c r="BCC363" s="224"/>
      <c r="BCD363" s="335"/>
      <c r="BCE363" s="335"/>
      <c r="BCF363" s="224"/>
      <c r="BCG363" s="324"/>
      <c r="BCH363" s="324"/>
      <c r="BCI363" s="333"/>
      <c r="BCJ363" s="334"/>
      <c r="BCK363" s="324"/>
      <c r="BCL363" s="224"/>
      <c r="BCM363" s="224"/>
      <c r="BCN363" s="335"/>
      <c r="BCO363" s="335"/>
      <c r="BCP363" s="224"/>
      <c r="BCQ363" s="324"/>
      <c r="BCR363" s="324"/>
      <c r="BCS363" s="333"/>
      <c r="BCT363" s="334"/>
      <c r="BCU363" s="324"/>
      <c r="BCV363" s="224"/>
      <c r="BCW363" s="224"/>
      <c r="BCX363" s="335"/>
      <c r="BCY363" s="335"/>
      <c r="BCZ363" s="224"/>
      <c r="BDA363" s="324"/>
      <c r="BDB363" s="324"/>
      <c r="BDC363" s="333"/>
      <c r="BDD363" s="334"/>
      <c r="BDE363" s="324"/>
      <c r="BDF363" s="224"/>
      <c r="BDG363" s="224"/>
      <c r="BDH363" s="335"/>
      <c r="BDI363" s="335"/>
      <c r="BDJ363" s="224"/>
      <c r="BDK363" s="324"/>
      <c r="BDL363" s="324"/>
      <c r="BDM363" s="333"/>
      <c r="BDN363" s="334"/>
      <c r="BDO363" s="324"/>
      <c r="BDP363" s="224"/>
      <c r="BDQ363" s="224"/>
      <c r="BDR363" s="335"/>
      <c r="BDS363" s="335"/>
      <c r="BDT363" s="224"/>
      <c r="BDU363" s="324"/>
      <c r="BDV363" s="324"/>
      <c r="BDW363" s="333"/>
      <c r="BDX363" s="334"/>
      <c r="BDY363" s="324"/>
      <c r="BDZ363" s="224"/>
      <c r="BEA363" s="224"/>
      <c r="BEB363" s="335"/>
      <c r="BEC363" s="335"/>
      <c r="BED363" s="224"/>
      <c r="BEE363" s="324"/>
      <c r="BEF363" s="324"/>
      <c r="BEG363" s="333"/>
      <c r="BEH363" s="334"/>
      <c r="BEI363" s="324"/>
      <c r="BEJ363" s="224"/>
      <c r="BEK363" s="224"/>
      <c r="BEL363" s="335"/>
      <c r="BEM363" s="335"/>
      <c r="BEN363" s="224"/>
      <c r="BEO363" s="324"/>
      <c r="BEP363" s="324"/>
      <c r="BEQ363" s="333"/>
      <c r="BER363" s="334"/>
      <c r="BES363" s="324"/>
      <c r="BET363" s="224"/>
      <c r="BEU363" s="224"/>
      <c r="BEV363" s="335"/>
      <c r="BEW363" s="335"/>
      <c r="BEX363" s="224"/>
      <c r="BEY363" s="324"/>
      <c r="BEZ363" s="324"/>
      <c r="BFA363" s="333"/>
      <c r="BFB363" s="334"/>
      <c r="BFC363" s="324"/>
      <c r="BFD363" s="224"/>
      <c r="BFE363" s="224"/>
      <c r="BFF363" s="335"/>
      <c r="BFG363" s="335"/>
      <c r="BFH363" s="224"/>
      <c r="BFI363" s="324"/>
      <c r="BFJ363" s="324"/>
      <c r="BFK363" s="333"/>
      <c r="BFL363" s="334"/>
      <c r="BFM363" s="324"/>
      <c r="BFN363" s="224"/>
      <c r="BFO363" s="224"/>
      <c r="BFP363" s="335"/>
      <c r="BFQ363" s="335"/>
      <c r="BFR363" s="224"/>
      <c r="BFS363" s="324"/>
      <c r="BFT363" s="324"/>
      <c r="BFU363" s="333"/>
      <c r="BFV363" s="334"/>
      <c r="BFW363" s="324"/>
      <c r="BFX363" s="224"/>
      <c r="BFY363" s="224"/>
      <c r="BFZ363" s="335"/>
      <c r="BGA363" s="335"/>
      <c r="BGB363" s="224"/>
      <c r="BGC363" s="324"/>
      <c r="BGD363" s="324"/>
      <c r="BGE363" s="333"/>
      <c r="BGF363" s="334"/>
      <c r="BGG363" s="324"/>
      <c r="BGH363" s="224"/>
      <c r="BGI363" s="224"/>
      <c r="BGJ363" s="335"/>
      <c r="BGK363" s="335"/>
      <c r="BGL363" s="224"/>
      <c r="BGM363" s="324"/>
      <c r="BGN363" s="324"/>
      <c r="BGO363" s="333"/>
      <c r="BGP363" s="334"/>
      <c r="BGQ363" s="324"/>
      <c r="BGR363" s="224"/>
      <c r="BGS363" s="224"/>
      <c r="BGT363" s="335"/>
      <c r="BGU363" s="335"/>
      <c r="BGV363" s="224"/>
      <c r="BGW363" s="324"/>
      <c r="BGX363" s="324"/>
      <c r="BGY363" s="333"/>
      <c r="BGZ363" s="334"/>
      <c r="BHA363" s="324"/>
      <c r="BHB363" s="224"/>
      <c r="BHC363" s="224"/>
      <c r="BHD363" s="335"/>
      <c r="BHE363" s="335"/>
      <c r="BHF363" s="224"/>
      <c r="BHG363" s="324"/>
      <c r="BHH363" s="324"/>
      <c r="BHI363" s="333"/>
      <c r="BHJ363" s="334"/>
      <c r="BHK363" s="324"/>
      <c r="BHL363" s="224"/>
      <c r="BHM363" s="224"/>
      <c r="BHN363" s="335"/>
      <c r="BHO363" s="335"/>
      <c r="BHP363" s="224"/>
      <c r="BHQ363" s="324"/>
      <c r="BHR363" s="324"/>
      <c r="BHS363" s="333"/>
      <c r="BHT363" s="334"/>
      <c r="BHU363" s="324"/>
      <c r="BHV363" s="224"/>
      <c r="BHW363" s="224"/>
      <c r="BHX363" s="335"/>
      <c r="BHY363" s="335"/>
      <c r="BHZ363" s="224"/>
      <c r="BIA363" s="324"/>
      <c r="BIB363" s="324"/>
      <c r="BIC363" s="333"/>
      <c r="BID363" s="334"/>
      <c r="BIE363" s="324"/>
      <c r="BIF363" s="224"/>
      <c r="BIG363" s="224"/>
      <c r="BIH363" s="335"/>
      <c r="BII363" s="335"/>
      <c r="BIJ363" s="224"/>
      <c r="BIK363" s="324"/>
      <c r="BIL363" s="324"/>
      <c r="BIM363" s="333"/>
      <c r="BIN363" s="334"/>
      <c r="BIO363" s="324"/>
      <c r="BIP363" s="224"/>
      <c r="BIQ363" s="224"/>
      <c r="BIR363" s="335"/>
      <c r="BIS363" s="335"/>
      <c r="BIT363" s="224"/>
      <c r="BIU363" s="324"/>
      <c r="BIV363" s="324"/>
      <c r="BIW363" s="333"/>
      <c r="BIX363" s="334"/>
      <c r="BIY363" s="324"/>
      <c r="BIZ363" s="224"/>
      <c r="BJA363" s="224"/>
      <c r="BJB363" s="335"/>
      <c r="BJC363" s="335"/>
      <c r="BJD363" s="224"/>
      <c r="BJE363" s="324"/>
      <c r="BJF363" s="324"/>
      <c r="BJG363" s="333"/>
      <c r="BJH363" s="334"/>
      <c r="BJI363" s="324"/>
      <c r="BJJ363" s="224"/>
      <c r="BJK363" s="224"/>
      <c r="BJL363" s="335"/>
      <c r="BJM363" s="335"/>
      <c r="BJN363" s="224"/>
      <c r="BJO363" s="324"/>
      <c r="BJP363" s="324"/>
      <c r="BJQ363" s="333"/>
      <c r="BJR363" s="334"/>
      <c r="BJS363" s="324"/>
      <c r="BJT363" s="224"/>
      <c r="BJU363" s="224"/>
      <c r="BJV363" s="335"/>
      <c r="BJW363" s="335"/>
      <c r="BJX363" s="224"/>
      <c r="BJY363" s="324"/>
      <c r="BJZ363" s="324"/>
      <c r="BKA363" s="333"/>
      <c r="BKB363" s="334"/>
      <c r="BKC363" s="324"/>
      <c r="BKD363" s="224"/>
      <c r="BKE363" s="224"/>
      <c r="BKF363" s="335"/>
      <c r="BKG363" s="335"/>
      <c r="BKH363" s="224"/>
      <c r="BKI363" s="324"/>
      <c r="BKJ363" s="324"/>
      <c r="BKK363" s="333"/>
      <c r="BKL363" s="334"/>
      <c r="BKM363" s="324"/>
      <c r="BKN363" s="224"/>
      <c r="BKO363" s="224"/>
      <c r="BKP363" s="335"/>
      <c r="BKQ363" s="335"/>
      <c r="BKR363" s="224"/>
      <c r="BKS363" s="324"/>
      <c r="BKT363" s="324"/>
      <c r="BKU363" s="333"/>
      <c r="BKV363" s="334"/>
      <c r="BKW363" s="324"/>
      <c r="BKX363" s="224"/>
      <c r="BKY363" s="224"/>
      <c r="BKZ363" s="335"/>
      <c r="BLA363" s="335"/>
      <c r="BLB363" s="224"/>
      <c r="BLC363" s="324"/>
      <c r="BLD363" s="324"/>
      <c r="BLE363" s="333"/>
      <c r="BLF363" s="334"/>
      <c r="BLG363" s="324"/>
      <c r="BLH363" s="224"/>
      <c r="BLI363" s="224"/>
      <c r="BLJ363" s="335"/>
      <c r="BLK363" s="335"/>
      <c r="BLL363" s="224"/>
      <c r="BLM363" s="324"/>
      <c r="BLN363" s="324"/>
      <c r="BLO363" s="333"/>
      <c r="BLP363" s="334"/>
      <c r="BLQ363" s="324"/>
      <c r="BLR363" s="224"/>
      <c r="BLS363" s="224"/>
      <c r="BLT363" s="335"/>
      <c r="BLU363" s="335"/>
      <c r="BLV363" s="224"/>
      <c r="BLW363" s="324"/>
      <c r="BLX363" s="324"/>
      <c r="BLY363" s="333"/>
      <c r="BLZ363" s="334"/>
      <c r="BMA363" s="324"/>
      <c r="BMB363" s="224"/>
      <c r="BMC363" s="224"/>
      <c r="BMD363" s="335"/>
      <c r="BME363" s="335"/>
      <c r="BMF363" s="224"/>
      <c r="BMG363" s="324"/>
      <c r="BMH363" s="324"/>
      <c r="BMI363" s="333"/>
      <c r="BMJ363" s="334"/>
      <c r="BMK363" s="324"/>
      <c r="BML363" s="224"/>
      <c r="BMM363" s="224"/>
      <c r="BMN363" s="335"/>
      <c r="BMO363" s="335"/>
      <c r="BMP363" s="224"/>
      <c r="BMQ363" s="324"/>
      <c r="BMR363" s="324"/>
      <c r="BMS363" s="333"/>
      <c r="BMT363" s="334"/>
      <c r="BMU363" s="324"/>
      <c r="BMV363" s="224"/>
      <c r="BMW363" s="224"/>
      <c r="BMX363" s="335"/>
      <c r="BMY363" s="335"/>
      <c r="BMZ363" s="224"/>
      <c r="BNA363" s="324"/>
      <c r="BNB363" s="324"/>
      <c r="BNC363" s="333"/>
      <c r="BND363" s="334"/>
      <c r="BNE363" s="324"/>
      <c r="BNF363" s="224"/>
      <c r="BNG363" s="224"/>
      <c r="BNH363" s="335"/>
      <c r="BNI363" s="335"/>
      <c r="BNJ363" s="224"/>
      <c r="BNK363" s="324"/>
      <c r="BNL363" s="324"/>
      <c r="BNM363" s="333"/>
      <c r="BNN363" s="334"/>
      <c r="BNO363" s="324"/>
      <c r="BNP363" s="224"/>
      <c r="BNQ363" s="224"/>
      <c r="BNR363" s="335"/>
      <c r="BNS363" s="335"/>
      <c r="BNT363" s="224"/>
      <c r="BNU363" s="324"/>
      <c r="BNV363" s="324"/>
      <c r="BNW363" s="333"/>
      <c r="BNX363" s="334"/>
      <c r="BNY363" s="324"/>
      <c r="BNZ363" s="224"/>
      <c r="BOA363" s="224"/>
      <c r="BOB363" s="335"/>
      <c r="BOC363" s="335"/>
      <c r="BOD363" s="224"/>
      <c r="BOE363" s="324"/>
      <c r="BOF363" s="324"/>
      <c r="BOG363" s="333"/>
      <c r="BOH363" s="334"/>
      <c r="BOI363" s="324"/>
      <c r="BOJ363" s="224"/>
      <c r="BOK363" s="224"/>
      <c r="BOL363" s="335"/>
      <c r="BOM363" s="335"/>
      <c r="BON363" s="224"/>
      <c r="BOO363" s="324"/>
      <c r="BOP363" s="324"/>
      <c r="BOQ363" s="333"/>
      <c r="BOR363" s="334"/>
      <c r="BOS363" s="324"/>
      <c r="BOT363" s="224"/>
      <c r="BOU363" s="224"/>
      <c r="BOV363" s="335"/>
      <c r="BOW363" s="335"/>
      <c r="BOX363" s="224"/>
      <c r="BOY363" s="324"/>
      <c r="BOZ363" s="324"/>
      <c r="BPA363" s="333"/>
      <c r="BPB363" s="334"/>
      <c r="BPC363" s="324"/>
      <c r="BPD363" s="224"/>
      <c r="BPE363" s="224"/>
      <c r="BPF363" s="335"/>
      <c r="BPG363" s="335"/>
      <c r="BPH363" s="224"/>
      <c r="BPI363" s="324"/>
      <c r="BPJ363" s="324"/>
      <c r="BPK363" s="333"/>
      <c r="BPL363" s="334"/>
      <c r="BPM363" s="324"/>
      <c r="BPN363" s="224"/>
      <c r="BPO363" s="224"/>
      <c r="BPP363" s="335"/>
      <c r="BPQ363" s="335"/>
      <c r="BPR363" s="224"/>
      <c r="BPS363" s="324"/>
      <c r="BPT363" s="324"/>
      <c r="BPU363" s="333"/>
      <c r="BPV363" s="334"/>
      <c r="BPW363" s="324"/>
      <c r="BPX363" s="224"/>
      <c r="BPY363" s="224"/>
      <c r="BPZ363" s="335"/>
      <c r="BQA363" s="335"/>
      <c r="BQB363" s="224"/>
      <c r="BQC363" s="324"/>
      <c r="BQD363" s="324"/>
      <c r="BQE363" s="333"/>
      <c r="BQF363" s="334"/>
      <c r="BQG363" s="324"/>
      <c r="BQH363" s="224"/>
      <c r="BQI363" s="224"/>
      <c r="BQJ363" s="335"/>
      <c r="BQK363" s="335"/>
      <c r="BQL363" s="224"/>
      <c r="BQM363" s="324"/>
      <c r="BQN363" s="324"/>
      <c r="BQO363" s="333"/>
      <c r="BQP363" s="334"/>
      <c r="BQQ363" s="324"/>
      <c r="BQR363" s="224"/>
      <c r="BQS363" s="224"/>
      <c r="BQT363" s="335"/>
      <c r="BQU363" s="335"/>
      <c r="BQV363" s="224"/>
      <c r="BQW363" s="324"/>
      <c r="BQX363" s="324"/>
      <c r="BQY363" s="333"/>
      <c r="BQZ363" s="334"/>
      <c r="BRA363" s="324"/>
      <c r="BRB363" s="224"/>
      <c r="BRC363" s="224"/>
      <c r="BRD363" s="335"/>
      <c r="BRE363" s="335"/>
      <c r="BRF363" s="224"/>
      <c r="BRG363" s="324"/>
      <c r="BRH363" s="324"/>
      <c r="BRI363" s="333"/>
      <c r="BRJ363" s="334"/>
      <c r="BRK363" s="324"/>
      <c r="BRL363" s="224"/>
      <c r="BRM363" s="224"/>
      <c r="BRN363" s="335"/>
      <c r="BRO363" s="335"/>
      <c r="BRP363" s="224"/>
      <c r="BRQ363" s="324"/>
      <c r="BRR363" s="324"/>
      <c r="BRS363" s="333"/>
      <c r="BRT363" s="334"/>
      <c r="BRU363" s="324"/>
      <c r="BRV363" s="224"/>
      <c r="BRW363" s="224"/>
      <c r="BRX363" s="335"/>
      <c r="BRY363" s="335"/>
      <c r="BRZ363" s="224"/>
      <c r="BSA363" s="324"/>
      <c r="BSB363" s="324"/>
      <c r="BSC363" s="333"/>
      <c r="BSD363" s="334"/>
      <c r="BSE363" s="324"/>
      <c r="BSF363" s="224"/>
      <c r="BSG363" s="224"/>
      <c r="BSH363" s="335"/>
      <c r="BSI363" s="335"/>
      <c r="BSJ363" s="224"/>
      <c r="BSK363" s="324"/>
      <c r="BSL363" s="324"/>
      <c r="BSM363" s="333"/>
      <c r="BSN363" s="334"/>
      <c r="BSO363" s="324"/>
      <c r="BSP363" s="224"/>
      <c r="BSQ363" s="224"/>
      <c r="BSR363" s="335"/>
      <c r="BSS363" s="335"/>
      <c r="BST363" s="224"/>
      <c r="BSU363" s="324"/>
      <c r="BSV363" s="324"/>
      <c r="BSW363" s="333"/>
      <c r="BSX363" s="334"/>
      <c r="BSY363" s="324"/>
      <c r="BSZ363" s="224"/>
      <c r="BTA363" s="224"/>
      <c r="BTB363" s="335"/>
      <c r="BTC363" s="335"/>
      <c r="BTD363" s="224"/>
      <c r="BTE363" s="324"/>
      <c r="BTF363" s="324"/>
      <c r="BTG363" s="333"/>
      <c r="BTH363" s="334"/>
      <c r="BTI363" s="324"/>
      <c r="BTJ363" s="224"/>
      <c r="BTK363" s="224"/>
      <c r="BTL363" s="335"/>
      <c r="BTM363" s="335"/>
      <c r="BTN363" s="224"/>
      <c r="BTO363" s="324"/>
      <c r="BTP363" s="324"/>
      <c r="BTQ363" s="333"/>
      <c r="BTR363" s="334"/>
      <c r="BTS363" s="324"/>
      <c r="BTT363" s="224"/>
      <c r="BTU363" s="224"/>
      <c r="BTV363" s="335"/>
      <c r="BTW363" s="335"/>
      <c r="BTX363" s="224"/>
      <c r="BTY363" s="324"/>
      <c r="BTZ363" s="324"/>
      <c r="BUA363" s="333"/>
      <c r="BUB363" s="334"/>
      <c r="BUC363" s="324"/>
      <c r="BUD363" s="224"/>
      <c r="BUE363" s="224"/>
      <c r="BUF363" s="335"/>
      <c r="BUG363" s="335"/>
      <c r="BUH363" s="224"/>
      <c r="BUI363" s="324"/>
      <c r="BUJ363" s="324"/>
      <c r="BUK363" s="333"/>
      <c r="BUL363" s="334"/>
      <c r="BUM363" s="324"/>
      <c r="BUN363" s="224"/>
      <c r="BUO363" s="224"/>
      <c r="BUP363" s="335"/>
      <c r="BUQ363" s="335"/>
      <c r="BUR363" s="224"/>
      <c r="BUS363" s="324"/>
      <c r="BUT363" s="324"/>
      <c r="BUU363" s="333"/>
      <c r="BUV363" s="334"/>
      <c r="BUW363" s="324"/>
      <c r="BUX363" s="224"/>
      <c r="BUY363" s="224"/>
      <c r="BUZ363" s="335"/>
      <c r="BVA363" s="335"/>
      <c r="BVB363" s="224"/>
      <c r="BVC363" s="324"/>
      <c r="BVD363" s="324"/>
      <c r="BVE363" s="333"/>
      <c r="BVF363" s="334"/>
      <c r="BVG363" s="324"/>
      <c r="BVH363" s="224"/>
      <c r="BVI363" s="224"/>
      <c r="BVJ363" s="335"/>
      <c r="BVK363" s="335"/>
      <c r="BVL363" s="224"/>
      <c r="BVM363" s="324"/>
      <c r="BVN363" s="324"/>
      <c r="BVO363" s="333"/>
      <c r="BVP363" s="334"/>
      <c r="BVQ363" s="324"/>
      <c r="BVR363" s="224"/>
      <c r="BVS363" s="224"/>
      <c r="BVT363" s="335"/>
      <c r="BVU363" s="335"/>
      <c r="BVV363" s="224"/>
      <c r="BVW363" s="324"/>
      <c r="BVX363" s="324"/>
      <c r="BVY363" s="333"/>
      <c r="BVZ363" s="334"/>
      <c r="BWA363" s="324"/>
      <c r="BWB363" s="224"/>
      <c r="BWC363" s="224"/>
      <c r="BWD363" s="335"/>
      <c r="BWE363" s="335"/>
      <c r="BWF363" s="224"/>
      <c r="BWG363" s="324"/>
      <c r="BWH363" s="324"/>
      <c r="BWI363" s="333"/>
      <c r="BWJ363" s="334"/>
      <c r="BWK363" s="324"/>
      <c r="BWL363" s="224"/>
      <c r="BWM363" s="224"/>
      <c r="BWN363" s="335"/>
      <c r="BWO363" s="335"/>
      <c r="BWP363" s="224"/>
      <c r="BWQ363" s="324"/>
      <c r="BWR363" s="324"/>
      <c r="BWS363" s="333"/>
      <c r="BWT363" s="334"/>
      <c r="BWU363" s="324"/>
      <c r="BWV363" s="224"/>
      <c r="BWW363" s="224"/>
      <c r="BWX363" s="335"/>
      <c r="BWY363" s="335"/>
      <c r="BWZ363" s="224"/>
      <c r="BXA363" s="324"/>
      <c r="BXB363" s="324"/>
      <c r="BXC363" s="333"/>
      <c r="BXD363" s="334"/>
      <c r="BXE363" s="324"/>
      <c r="BXF363" s="224"/>
      <c r="BXG363" s="224"/>
      <c r="BXH363" s="335"/>
      <c r="BXI363" s="335"/>
      <c r="BXJ363" s="224"/>
      <c r="BXK363" s="324"/>
      <c r="BXL363" s="324"/>
      <c r="BXM363" s="333"/>
      <c r="BXN363" s="334"/>
      <c r="BXO363" s="324"/>
      <c r="BXP363" s="224"/>
      <c r="BXQ363" s="224"/>
      <c r="BXR363" s="335"/>
      <c r="BXS363" s="335"/>
      <c r="BXT363" s="224"/>
      <c r="BXU363" s="324"/>
      <c r="BXV363" s="324"/>
      <c r="BXW363" s="333"/>
      <c r="BXX363" s="334"/>
      <c r="BXY363" s="324"/>
      <c r="BXZ363" s="224"/>
      <c r="BYA363" s="224"/>
      <c r="BYB363" s="335"/>
      <c r="BYC363" s="335"/>
      <c r="BYD363" s="224"/>
      <c r="BYE363" s="324"/>
      <c r="BYF363" s="324"/>
      <c r="BYG363" s="333"/>
      <c r="BYH363" s="334"/>
      <c r="BYI363" s="324"/>
      <c r="BYJ363" s="224"/>
      <c r="BYK363" s="224"/>
      <c r="BYL363" s="335"/>
      <c r="BYM363" s="335"/>
      <c r="BYN363" s="224"/>
      <c r="BYO363" s="324"/>
      <c r="BYP363" s="324"/>
      <c r="BYQ363" s="333"/>
      <c r="BYR363" s="334"/>
      <c r="BYS363" s="324"/>
      <c r="BYT363" s="224"/>
      <c r="BYU363" s="224"/>
      <c r="BYV363" s="335"/>
      <c r="BYW363" s="335"/>
      <c r="BYX363" s="224"/>
      <c r="BYY363" s="324"/>
      <c r="BYZ363" s="324"/>
      <c r="BZA363" s="333"/>
      <c r="BZB363" s="334"/>
      <c r="BZC363" s="324"/>
      <c r="BZD363" s="224"/>
      <c r="BZE363" s="224"/>
      <c r="BZF363" s="335"/>
      <c r="BZG363" s="335"/>
      <c r="BZH363" s="224"/>
      <c r="BZI363" s="324"/>
      <c r="BZJ363" s="324"/>
      <c r="BZK363" s="333"/>
      <c r="BZL363" s="334"/>
      <c r="BZM363" s="324"/>
      <c r="BZN363" s="224"/>
      <c r="BZO363" s="224"/>
      <c r="BZP363" s="335"/>
      <c r="BZQ363" s="335"/>
      <c r="BZR363" s="224"/>
      <c r="BZS363" s="324"/>
      <c r="BZT363" s="324"/>
      <c r="BZU363" s="333"/>
      <c r="BZV363" s="334"/>
      <c r="BZW363" s="324"/>
      <c r="BZX363" s="224"/>
      <c r="BZY363" s="224"/>
      <c r="BZZ363" s="335"/>
      <c r="CAA363" s="335"/>
      <c r="CAB363" s="224"/>
      <c r="CAC363" s="324"/>
      <c r="CAD363" s="324"/>
      <c r="CAE363" s="333"/>
      <c r="CAF363" s="334"/>
      <c r="CAG363" s="324"/>
      <c r="CAH363" s="224"/>
      <c r="CAI363" s="224"/>
      <c r="CAJ363" s="335"/>
      <c r="CAK363" s="335"/>
      <c r="CAL363" s="224"/>
      <c r="CAM363" s="324"/>
      <c r="CAN363" s="324"/>
      <c r="CAO363" s="333"/>
      <c r="CAP363" s="334"/>
      <c r="CAQ363" s="324"/>
      <c r="CAR363" s="224"/>
      <c r="CAS363" s="224"/>
      <c r="CAT363" s="335"/>
      <c r="CAU363" s="335"/>
      <c r="CAV363" s="224"/>
      <c r="CAW363" s="324"/>
      <c r="CAX363" s="324"/>
      <c r="CAY363" s="333"/>
      <c r="CAZ363" s="334"/>
      <c r="CBA363" s="324"/>
      <c r="CBB363" s="224"/>
      <c r="CBC363" s="224"/>
      <c r="CBD363" s="335"/>
      <c r="CBE363" s="335"/>
      <c r="CBF363" s="224"/>
      <c r="CBG363" s="324"/>
      <c r="CBH363" s="324"/>
      <c r="CBI363" s="333"/>
      <c r="CBJ363" s="334"/>
      <c r="CBK363" s="324"/>
      <c r="CBL363" s="224"/>
      <c r="CBM363" s="224"/>
      <c r="CBN363" s="335"/>
      <c r="CBO363" s="335"/>
      <c r="CBP363" s="224"/>
      <c r="CBQ363" s="324"/>
      <c r="CBR363" s="324"/>
      <c r="CBS363" s="333"/>
      <c r="CBT363" s="334"/>
      <c r="CBU363" s="324"/>
      <c r="CBV363" s="224"/>
      <c r="CBW363" s="224"/>
      <c r="CBX363" s="335"/>
      <c r="CBY363" s="335"/>
      <c r="CBZ363" s="224"/>
      <c r="CCA363" s="324"/>
      <c r="CCB363" s="324"/>
      <c r="CCC363" s="333"/>
      <c r="CCD363" s="334"/>
      <c r="CCE363" s="324"/>
      <c r="CCF363" s="224"/>
      <c r="CCG363" s="224"/>
      <c r="CCH363" s="335"/>
      <c r="CCI363" s="335"/>
      <c r="CCJ363" s="224"/>
      <c r="CCK363" s="324"/>
      <c r="CCL363" s="324"/>
      <c r="CCM363" s="333"/>
      <c r="CCN363" s="334"/>
      <c r="CCO363" s="324"/>
      <c r="CCP363" s="224"/>
      <c r="CCQ363" s="224"/>
      <c r="CCR363" s="335"/>
      <c r="CCS363" s="335"/>
      <c r="CCT363" s="224"/>
      <c r="CCU363" s="324"/>
      <c r="CCV363" s="324"/>
      <c r="CCW363" s="333"/>
      <c r="CCX363" s="334"/>
      <c r="CCY363" s="324"/>
      <c r="CCZ363" s="224"/>
      <c r="CDA363" s="224"/>
      <c r="CDB363" s="335"/>
      <c r="CDC363" s="335"/>
      <c r="CDD363" s="224"/>
      <c r="CDE363" s="324"/>
      <c r="CDF363" s="324"/>
      <c r="CDG363" s="333"/>
      <c r="CDH363" s="334"/>
      <c r="CDI363" s="324"/>
      <c r="CDJ363" s="224"/>
      <c r="CDK363" s="224"/>
      <c r="CDL363" s="335"/>
      <c r="CDM363" s="335"/>
      <c r="CDN363" s="224"/>
      <c r="CDO363" s="324"/>
      <c r="CDP363" s="324"/>
      <c r="CDQ363" s="333"/>
      <c r="CDR363" s="334"/>
      <c r="CDS363" s="324"/>
      <c r="CDT363" s="224"/>
      <c r="CDU363" s="224"/>
      <c r="CDV363" s="335"/>
      <c r="CDW363" s="335"/>
      <c r="CDX363" s="224"/>
      <c r="CDY363" s="324"/>
      <c r="CDZ363" s="324"/>
      <c r="CEA363" s="333"/>
      <c r="CEB363" s="334"/>
      <c r="CEC363" s="324"/>
      <c r="CED363" s="224"/>
      <c r="CEE363" s="224"/>
      <c r="CEF363" s="335"/>
      <c r="CEG363" s="335"/>
      <c r="CEH363" s="224"/>
      <c r="CEI363" s="324"/>
      <c r="CEJ363" s="324"/>
      <c r="CEK363" s="333"/>
      <c r="CEL363" s="334"/>
      <c r="CEM363" s="324"/>
      <c r="CEN363" s="224"/>
      <c r="CEO363" s="224"/>
      <c r="CEP363" s="335"/>
      <c r="CEQ363" s="335"/>
      <c r="CER363" s="224"/>
      <c r="CES363" s="324"/>
      <c r="CET363" s="324"/>
      <c r="CEU363" s="333"/>
      <c r="CEV363" s="334"/>
      <c r="CEW363" s="324"/>
      <c r="CEX363" s="224"/>
      <c r="CEY363" s="224"/>
      <c r="CEZ363" s="335"/>
      <c r="CFA363" s="335"/>
      <c r="CFB363" s="224"/>
      <c r="CFC363" s="324"/>
      <c r="CFD363" s="324"/>
      <c r="CFE363" s="333"/>
      <c r="CFF363" s="334"/>
      <c r="CFG363" s="324"/>
      <c r="CFH363" s="224"/>
      <c r="CFI363" s="224"/>
      <c r="CFJ363" s="335"/>
      <c r="CFK363" s="335"/>
      <c r="CFL363" s="224"/>
      <c r="CFM363" s="324"/>
      <c r="CFN363" s="324"/>
      <c r="CFO363" s="333"/>
      <c r="CFP363" s="334"/>
      <c r="CFQ363" s="324"/>
      <c r="CFR363" s="224"/>
      <c r="CFS363" s="224"/>
      <c r="CFT363" s="335"/>
      <c r="CFU363" s="335"/>
      <c r="CFV363" s="224"/>
      <c r="CFW363" s="324"/>
      <c r="CFX363" s="324"/>
      <c r="CFY363" s="333"/>
      <c r="CFZ363" s="334"/>
      <c r="CGA363" s="324"/>
      <c r="CGB363" s="224"/>
      <c r="CGC363" s="224"/>
      <c r="CGD363" s="335"/>
      <c r="CGE363" s="335"/>
      <c r="CGF363" s="224"/>
      <c r="CGG363" s="324"/>
      <c r="CGH363" s="324"/>
      <c r="CGI363" s="333"/>
      <c r="CGJ363" s="334"/>
      <c r="CGK363" s="324"/>
      <c r="CGL363" s="224"/>
      <c r="CGM363" s="224"/>
      <c r="CGN363" s="335"/>
      <c r="CGO363" s="335"/>
      <c r="CGP363" s="224"/>
      <c r="CGQ363" s="324"/>
      <c r="CGR363" s="324"/>
      <c r="CGS363" s="333"/>
      <c r="CGT363" s="334"/>
      <c r="CGU363" s="324"/>
      <c r="CGV363" s="224"/>
      <c r="CGW363" s="224"/>
      <c r="CGX363" s="335"/>
      <c r="CGY363" s="335"/>
      <c r="CGZ363" s="224"/>
      <c r="CHA363" s="324"/>
      <c r="CHB363" s="324"/>
      <c r="CHC363" s="333"/>
      <c r="CHD363" s="334"/>
      <c r="CHE363" s="324"/>
      <c r="CHF363" s="224"/>
      <c r="CHG363" s="224"/>
      <c r="CHH363" s="335"/>
      <c r="CHI363" s="335"/>
      <c r="CHJ363" s="224"/>
      <c r="CHK363" s="324"/>
      <c r="CHL363" s="324"/>
      <c r="CHM363" s="333"/>
      <c r="CHN363" s="334"/>
      <c r="CHO363" s="324"/>
      <c r="CHP363" s="224"/>
      <c r="CHQ363" s="224"/>
      <c r="CHR363" s="335"/>
      <c r="CHS363" s="335"/>
      <c r="CHT363" s="224"/>
      <c r="CHU363" s="324"/>
      <c r="CHV363" s="324"/>
      <c r="CHW363" s="333"/>
      <c r="CHX363" s="334"/>
      <c r="CHY363" s="324"/>
      <c r="CHZ363" s="224"/>
      <c r="CIA363" s="224"/>
      <c r="CIB363" s="335"/>
      <c r="CIC363" s="335"/>
      <c r="CID363" s="224"/>
      <c r="CIE363" s="324"/>
      <c r="CIF363" s="324"/>
      <c r="CIG363" s="333"/>
      <c r="CIH363" s="334"/>
      <c r="CII363" s="324"/>
      <c r="CIJ363" s="224"/>
      <c r="CIK363" s="224"/>
      <c r="CIL363" s="335"/>
      <c r="CIM363" s="335"/>
      <c r="CIN363" s="224"/>
      <c r="CIO363" s="324"/>
      <c r="CIP363" s="324"/>
      <c r="CIQ363" s="333"/>
      <c r="CIR363" s="334"/>
      <c r="CIS363" s="324"/>
      <c r="CIT363" s="224"/>
      <c r="CIU363" s="224"/>
      <c r="CIV363" s="335"/>
      <c r="CIW363" s="335"/>
      <c r="CIX363" s="224"/>
      <c r="CIY363" s="324"/>
      <c r="CIZ363" s="324"/>
      <c r="CJA363" s="333"/>
      <c r="CJB363" s="334"/>
      <c r="CJC363" s="324"/>
      <c r="CJD363" s="224"/>
      <c r="CJE363" s="224"/>
      <c r="CJF363" s="335"/>
      <c r="CJG363" s="335"/>
      <c r="CJH363" s="224"/>
      <c r="CJI363" s="324"/>
      <c r="CJJ363" s="324"/>
      <c r="CJK363" s="333"/>
      <c r="CJL363" s="334"/>
      <c r="CJM363" s="324"/>
      <c r="CJN363" s="224"/>
      <c r="CJO363" s="224"/>
      <c r="CJP363" s="335"/>
      <c r="CJQ363" s="335"/>
      <c r="CJR363" s="224"/>
      <c r="CJS363" s="324"/>
      <c r="CJT363" s="324"/>
      <c r="CJU363" s="333"/>
      <c r="CJV363" s="334"/>
      <c r="CJW363" s="324"/>
      <c r="CJX363" s="224"/>
      <c r="CJY363" s="224"/>
      <c r="CJZ363" s="335"/>
      <c r="CKA363" s="335"/>
      <c r="CKB363" s="224"/>
      <c r="CKC363" s="324"/>
      <c r="CKD363" s="324"/>
      <c r="CKE363" s="333"/>
      <c r="CKF363" s="334"/>
      <c r="CKG363" s="324"/>
      <c r="CKH363" s="224"/>
      <c r="CKI363" s="224"/>
      <c r="CKJ363" s="335"/>
      <c r="CKK363" s="335"/>
      <c r="CKL363" s="224"/>
      <c r="CKM363" s="324"/>
      <c r="CKN363" s="324"/>
      <c r="CKO363" s="333"/>
      <c r="CKP363" s="334"/>
      <c r="CKQ363" s="324"/>
      <c r="CKR363" s="224"/>
      <c r="CKS363" s="224"/>
      <c r="CKT363" s="335"/>
      <c r="CKU363" s="335"/>
      <c r="CKV363" s="224"/>
      <c r="CKW363" s="324"/>
      <c r="CKX363" s="324"/>
      <c r="CKY363" s="333"/>
      <c r="CKZ363" s="334"/>
      <c r="CLA363" s="324"/>
      <c r="CLB363" s="224"/>
      <c r="CLC363" s="224"/>
      <c r="CLD363" s="335"/>
      <c r="CLE363" s="335"/>
      <c r="CLF363" s="224"/>
      <c r="CLG363" s="324"/>
      <c r="CLH363" s="324"/>
      <c r="CLI363" s="333"/>
      <c r="CLJ363" s="334"/>
      <c r="CLK363" s="324"/>
      <c r="CLL363" s="224"/>
      <c r="CLM363" s="224"/>
      <c r="CLN363" s="335"/>
      <c r="CLO363" s="335"/>
      <c r="CLP363" s="224"/>
      <c r="CLQ363" s="324"/>
      <c r="CLR363" s="324"/>
      <c r="CLS363" s="333"/>
      <c r="CLT363" s="334"/>
      <c r="CLU363" s="324"/>
      <c r="CLV363" s="224"/>
      <c r="CLW363" s="224"/>
      <c r="CLX363" s="335"/>
      <c r="CLY363" s="335"/>
      <c r="CLZ363" s="224"/>
      <c r="CMA363" s="324"/>
      <c r="CMB363" s="324"/>
      <c r="CMC363" s="333"/>
      <c r="CMD363" s="334"/>
      <c r="CME363" s="324"/>
      <c r="CMF363" s="224"/>
      <c r="CMG363" s="224"/>
      <c r="CMH363" s="335"/>
      <c r="CMI363" s="335"/>
      <c r="CMJ363" s="224"/>
      <c r="CMK363" s="324"/>
      <c r="CML363" s="324"/>
      <c r="CMM363" s="333"/>
      <c r="CMN363" s="334"/>
      <c r="CMO363" s="324"/>
      <c r="CMP363" s="224"/>
      <c r="CMQ363" s="224"/>
      <c r="CMR363" s="335"/>
      <c r="CMS363" s="335"/>
      <c r="CMT363" s="224"/>
      <c r="CMU363" s="324"/>
      <c r="CMV363" s="324"/>
      <c r="CMW363" s="333"/>
      <c r="CMX363" s="334"/>
      <c r="CMY363" s="324"/>
      <c r="CMZ363" s="224"/>
      <c r="CNA363" s="224"/>
      <c r="CNB363" s="335"/>
      <c r="CNC363" s="335"/>
      <c r="CND363" s="224"/>
      <c r="CNE363" s="324"/>
      <c r="CNF363" s="324"/>
      <c r="CNG363" s="333"/>
      <c r="CNH363" s="334"/>
      <c r="CNI363" s="324"/>
      <c r="CNJ363" s="224"/>
      <c r="CNK363" s="224"/>
      <c r="CNL363" s="335"/>
      <c r="CNM363" s="335"/>
      <c r="CNN363" s="224"/>
      <c r="CNO363" s="324"/>
      <c r="CNP363" s="324"/>
      <c r="CNQ363" s="333"/>
      <c r="CNR363" s="334"/>
      <c r="CNS363" s="324"/>
      <c r="CNT363" s="224"/>
      <c r="CNU363" s="224"/>
      <c r="CNV363" s="335"/>
      <c r="CNW363" s="335"/>
      <c r="CNX363" s="224"/>
      <c r="CNY363" s="324"/>
      <c r="CNZ363" s="324"/>
      <c r="COA363" s="333"/>
      <c r="COB363" s="334"/>
      <c r="COC363" s="324"/>
      <c r="COD363" s="224"/>
      <c r="COE363" s="224"/>
      <c r="COF363" s="335"/>
      <c r="COG363" s="335"/>
      <c r="COH363" s="224"/>
      <c r="COI363" s="324"/>
      <c r="COJ363" s="324"/>
      <c r="COK363" s="333"/>
      <c r="COL363" s="334"/>
      <c r="COM363" s="324"/>
      <c r="CON363" s="224"/>
      <c r="COO363" s="224"/>
      <c r="COP363" s="335"/>
      <c r="COQ363" s="335"/>
      <c r="COR363" s="224"/>
      <c r="COS363" s="324"/>
      <c r="COT363" s="324"/>
      <c r="COU363" s="333"/>
      <c r="COV363" s="334"/>
      <c r="COW363" s="324"/>
      <c r="COX363" s="224"/>
      <c r="COY363" s="224"/>
      <c r="COZ363" s="335"/>
      <c r="CPA363" s="335"/>
      <c r="CPB363" s="224"/>
      <c r="CPC363" s="324"/>
      <c r="CPD363" s="324"/>
      <c r="CPE363" s="333"/>
      <c r="CPF363" s="334"/>
      <c r="CPG363" s="324"/>
      <c r="CPH363" s="224"/>
      <c r="CPI363" s="224"/>
      <c r="CPJ363" s="335"/>
      <c r="CPK363" s="335"/>
      <c r="CPL363" s="224"/>
      <c r="CPM363" s="324"/>
      <c r="CPN363" s="324"/>
      <c r="CPO363" s="333"/>
      <c r="CPP363" s="334"/>
      <c r="CPQ363" s="324"/>
      <c r="CPR363" s="224"/>
      <c r="CPS363" s="224"/>
      <c r="CPT363" s="335"/>
      <c r="CPU363" s="335"/>
      <c r="CPV363" s="224"/>
      <c r="CPW363" s="324"/>
      <c r="CPX363" s="324"/>
      <c r="CPY363" s="333"/>
      <c r="CPZ363" s="334"/>
      <c r="CQA363" s="324"/>
      <c r="CQB363" s="224"/>
      <c r="CQC363" s="224"/>
      <c r="CQD363" s="335"/>
      <c r="CQE363" s="335"/>
      <c r="CQF363" s="224"/>
      <c r="CQG363" s="324"/>
      <c r="CQH363" s="324"/>
      <c r="CQI363" s="333"/>
      <c r="CQJ363" s="334"/>
      <c r="CQK363" s="324"/>
      <c r="CQL363" s="224"/>
      <c r="CQM363" s="224"/>
      <c r="CQN363" s="335"/>
      <c r="CQO363" s="335"/>
      <c r="CQP363" s="224"/>
      <c r="CQQ363" s="324"/>
      <c r="CQR363" s="324"/>
      <c r="CQS363" s="333"/>
      <c r="CQT363" s="334"/>
      <c r="CQU363" s="324"/>
      <c r="CQV363" s="224"/>
      <c r="CQW363" s="224"/>
      <c r="CQX363" s="335"/>
      <c r="CQY363" s="335"/>
      <c r="CQZ363" s="224"/>
      <c r="CRA363" s="324"/>
      <c r="CRB363" s="324"/>
      <c r="CRC363" s="333"/>
      <c r="CRD363" s="334"/>
      <c r="CRE363" s="324"/>
      <c r="CRF363" s="224"/>
      <c r="CRG363" s="224"/>
      <c r="CRH363" s="335"/>
      <c r="CRI363" s="335"/>
      <c r="CRJ363" s="224"/>
      <c r="CRK363" s="324"/>
      <c r="CRL363" s="324"/>
      <c r="CRM363" s="333"/>
      <c r="CRN363" s="334"/>
      <c r="CRO363" s="324"/>
      <c r="CRP363" s="224"/>
      <c r="CRQ363" s="224"/>
      <c r="CRR363" s="335"/>
      <c r="CRS363" s="335"/>
      <c r="CRT363" s="224"/>
      <c r="CRU363" s="324"/>
      <c r="CRV363" s="324"/>
      <c r="CRW363" s="333"/>
      <c r="CRX363" s="334"/>
      <c r="CRY363" s="324"/>
      <c r="CRZ363" s="224"/>
      <c r="CSA363" s="224"/>
      <c r="CSB363" s="335"/>
      <c r="CSC363" s="335"/>
      <c r="CSD363" s="224"/>
      <c r="CSE363" s="324"/>
      <c r="CSF363" s="324"/>
      <c r="CSG363" s="333"/>
      <c r="CSH363" s="334"/>
      <c r="CSI363" s="324"/>
      <c r="CSJ363" s="224"/>
      <c r="CSK363" s="224"/>
      <c r="CSL363" s="335"/>
      <c r="CSM363" s="335"/>
      <c r="CSN363" s="224"/>
      <c r="CSO363" s="324"/>
      <c r="CSP363" s="324"/>
      <c r="CSQ363" s="333"/>
      <c r="CSR363" s="334"/>
      <c r="CSS363" s="324"/>
      <c r="CST363" s="224"/>
      <c r="CSU363" s="224"/>
      <c r="CSV363" s="335"/>
      <c r="CSW363" s="335"/>
      <c r="CSX363" s="224"/>
      <c r="CSY363" s="324"/>
      <c r="CSZ363" s="324"/>
      <c r="CTA363" s="333"/>
      <c r="CTB363" s="334"/>
      <c r="CTC363" s="324"/>
      <c r="CTD363" s="224"/>
      <c r="CTE363" s="224"/>
      <c r="CTF363" s="335"/>
      <c r="CTG363" s="335"/>
      <c r="CTH363" s="224"/>
      <c r="CTI363" s="324"/>
      <c r="CTJ363" s="324"/>
      <c r="CTK363" s="333"/>
      <c r="CTL363" s="334"/>
      <c r="CTM363" s="324"/>
      <c r="CTN363" s="224"/>
      <c r="CTO363" s="224"/>
      <c r="CTP363" s="335"/>
      <c r="CTQ363" s="335"/>
      <c r="CTR363" s="224"/>
      <c r="CTS363" s="324"/>
      <c r="CTT363" s="324"/>
      <c r="CTU363" s="333"/>
      <c r="CTV363" s="334"/>
      <c r="CTW363" s="324"/>
      <c r="CTX363" s="224"/>
      <c r="CTY363" s="224"/>
      <c r="CTZ363" s="335"/>
      <c r="CUA363" s="335"/>
      <c r="CUB363" s="224"/>
      <c r="CUC363" s="324"/>
      <c r="CUD363" s="324"/>
      <c r="CUE363" s="333"/>
      <c r="CUF363" s="334"/>
      <c r="CUG363" s="324"/>
      <c r="CUH363" s="224"/>
      <c r="CUI363" s="224"/>
      <c r="CUJ363" s="335"/>
      <c r="CUK363" s="335"/>
      <c r="CUL363" s="224"/>
      <c r="CUM363" s="324"/>
      <c r="CUN363" s="324"/>
      <c r="CUO363" s="333"/>
      <c r="CUP363" s="334"/>
      <c r="CUQ363" s="324"/>
      <c r="CUR363" s="224"/>
      <c r="CUS363" s="224"/>
      <c r="CUT363" s="335"/>
      <c r="CUU363" s="335"/>
      <c r="CUV363" s="224"/>
      <c r="CUW363" s="324"/>
      <c r="CUX363" s="324"/>
      <c r="CUY363" s="333"/>
      <c r="CUZ363" s="334"/>
      <c r="CVA363" s="324"/>
      <c r="CVB363" s="224"/>
      <c r="CVC363" s="224"/>
      <c r="CVD363" s="335"/>
      <c r="CVE363" s="335"/>
      <c r="CVF363" s="224"/>
      <c r="CVG363" s="324"/>
      <c r="CVH363" s="324"/>
      <c r="CVI363" s="333"/>
      <c r="CVJ363" s="334"/>
      <c r="CVK363" s="324"/>
      <c r="CVL363" s="224"/>
      <c r="CVM363" s="224"/>
      <c r="CVN363" s="335"/>
      <c r="CVO363" s="335"/>
      <c r="CVP363" s="224"/>
      <c r="CVQ363" s="324"/>
      <c r="CVR363" s="324"/>
      <c r="CVS363" s="333"/>
      <c r="CVT363" s="334"/>
      <c r="CVU363" s="324"/>
      <c r="CVV363" s="224"/>
      <c r="CVW363" s="224"/>
      <c r="CVX363" s="335"/>
      <c r="CVY363" s="335"/>
      <c r="CVZ363" s="224"/>
      <c r="CWA363" s="324"/>
      <c r="CWB363" s="324"/>
      <c r="CWC363" s="333"/>
      <c r="CWD363" s="334"/>
      <c r="CWE363" s="324"/>
      <c r="CWF363" s="224"/>
      <c r="CWG363" s="224"/>
      <c r="CWH363" s="335"/>
      <c r="CWI363" s="335"/>
      <c r="CWJ363" s="224"/>
      <c r="CWK363" s="324"/>
      <c r="CWL363" s="324"/>
      <c r="CWM363" s="333"/>
      <c r="CWN363" s="334"/>
      <c r="CWO363" s="324"/>
      <c r="CWP363" s="224"/>
      <c r="CWQ363" s="224"/>
      <c r="CWR363" s="335"/>
      <c r="CWS363" s="335"/>
      <c r="CWT363" s="224"/>
      <c r="CWU363" s="324"/>
      <c r="CWV363" s="324"/>
      <c r="CWW363" s="333"/>
      <c r="CWX363" s="334"/>
      <c r="CWY363" s="324"/>
      <c r="CWZ363" s="224"/>
      <c r="CXA363" s="224"/>
      <c r="CXB363" s="335"/>
      <c r="CXC363" s="335"/>
      <c r="CXD363" s="224"/>
      <c r="CXE363" s="324"/>
      <c r="CXF363" s="324"/>
      <c r="CXG363" s="333"/>
      <c r="CXH363" s="334"/>
      <c r="CXI363" s="324"/>
      <c r="CXJ363" s="224"/>
      <c r="CXK363" s="224"/>
      <c r="CXL363" s="335"/>
      <c r="CXM363" s="335"/>
      <c r="CXN363" s="224"/>
      <c r="CXO363" s="324"/>
      <c r="CXP363" s="324"/>
      <c r="CXQ363" s="333"/>
      <c r="CXR363" s="334"/>
      <c r="CXS363" s="324"/>
      <c r="CXT363" s="224"/>
      <c r="CXU363" s="224"/>
      <c r="CXV363" s="335"/>
      <c r="CXW363" s="335"/>
      <c r="CXX363" s="224"/>
      <c r="CXY363" s="324"/>
      <c r="CXZ363" s="324"/>
      <c r="CYA363" s="333"/>
      <c r="CYB363" s="334"/>
      <c r="CYC363" s="324"/>
      <c r="CYD363" s="224"/>
      <c r="CYE363" s="224"/>
      <c r="CYF363" s="335"/>
      <c r="CYG363" s="335"/>
      <c r="CYH363" s="224"/>
      <c r="CYI363" s="324"/>
      <c r="CYJ363" s="324"/>
      <c r="CYK363" s="333"/>
      <c r="CYL363" s="334"/>
      <c r="CYM363" s="324"/>
      <c r="CYN363" s="224"/>
      <c r="CYO363" s="224"/>
      <c r="CYP363" s="335"/>
      <c r="CYQ363" s="335"/>
      <c r="CYR363" s="224"/>
      <c r="CYS363" s="324"/>
      <c r="CYT363" s="324"/>
      <c r="CYU363" s="333"/>
      <c r="CYV363" s="334"/>
      <c r="CYW363" s="324"/>
      <c r="CYX363" s="224"/>
      <c r="CYY363" s="224"/>
      <c r="CYZ363" s="335"/>
      <c r="CZA363" s="335"/>
      <c r="CZB363" s="224"/>
      <c r="CZC363" s="324"/>
      <c r="CZD363" s="324"/>
      <c r="CZE363" s="333"/>
      <c r="CZF363" s="334"/>
      <c r="CZG363" s="324"/>
      <c r="CZH363" s="224"/>
      <c r="CZI363" s="224"/>
      <c r="CZJ363" s="335"/>
      <c r="CZK363" s="335"/>
      <c r="CZL363" s="224"/>
      <c r="CZM363" s="324"/>
      <c r="CZN363" s="324"/>
      <c r="CZO363" s="333"/>
      <c r="CZP363" s="334"/>
      <c r="CZQ363" s="324"/>
      <c r="CZR363" s="224"/>
      <c r="CZS363" s="224"/>
      <c r="CZT363" s="335"/>
      <c r="CZU363" s="335"/>
      <c r="CZV363" s="224"/>
      <c r="CZW363" s="324"/>
      <c r="CZX363" s="324"/>
      <c r="CZY363" s="333"/>
      <c r="CZZ363" s="334"/>
      <c r="DAA363" s="324"/>
      <c r="DAB363" s="224"/>
      <c r="DAC363" s="224"/>
      <c r="DAD363" s="335"/>
      <c r="DAE363" s="335"/>
      <c r="DAF363" s="224"/>
      <c r="DAG363" s="324"/>
      <c r="DAH363" s="324"/>
      <c r="DAI363" s="333"/>
      <c r="DAJ363" s="334"/>
      <c r="DAK363" s="324"/>
      <c r="DAL363" s="224"/>
      <c r="DAM363" s="224"/>
      <c r="DAN363" s="335"/>
      <c r="DAO363" s="335"/>
      <c r="DAP363" s="224"/>
      <c r="DAQ363" s="324"/>
      <c r="DAR363" s="324"/>
      <c r="DAS363" s="333"/>
      <c r="DAT363" s="334"/>
      <c r="DAU363" s="324"/>
      <c r="DAV363" s="224"/>
      <c r="DAW363" s="224"/>
      <c r="DAX363" s="335"/>
      <c r="DAY363" s="335"/>
      <c r="DAZ363" s="224"/>
      <c r="DBA363" s="324"/>
      <c r="DBB363" s="324"/>
      <c r="DBC363" s="333"/>
      <c r="DBD363" s="334"/>
      <c r="DBE363" s="324"/>
      <c r="DBF363" s="224"/>
      <c r="DBG363" s="224"/>
      <c r="DBH363" s="335"/>
      <c r="DBI363" s="335"/>
      <c r="DBJ363" s="224"/>
      <c r="DBK363" s="324"/>
      <c r="DBL363" s="324"/>
      <c r="DBM363" s="333"/>
      <c r="DBN363" s="334"/>
      <c r="DBO363" s="324"/>
      <c r="DBP363" s="224"/>
      <c r="DBQ363" s="224"/>
      <c r="DBR363" s="335"/>
      <c r="DBS363" s="335"/>
      <c r="DBT363" s="224"/>
      <c r="DBU363" s="324"/>
      <c r="DBV363" s="324"/>
      <c r="DBW363" s="333"/>
      <c r="DBX363" s="334"/>
      <c r="DBY363" s="324"/>
      <c r="DBZ363" s="224"/>
      <c r="DCA363" s="224"/>
      <c r="DCB363" s="335"/>
      <c r="DCC363" s="335"/>
      <c r="DCD363" s="224"/>
      <c r="DCE363" s="324"/>
      <c r="DCF363" s="324"/>
      <c r="DCG363" s="333"/>
      <c r="DCH363" s="334"/>
      <c r="DCI363" s="324"/>
      <c r="DCJ363" s="224"/>
      <c r="DCK363" s="224"/>
      <c r="DCL363" s="335"/>
      <c r="DCM363" s="335"/>
      <c r="DCN363" s="224"/>
      <c r="DCO363" s="324"/>
      <c r="DCP363" s="324"/>
      <c r="DCQ363" s="333"/>
      <c r="DCR363" s="334"/>
      <c r="DCS363" s="324"/>
      <c r="DCT363" s="224"/>
      <c r="DCU363" s="224"/>
      <c r="DCV363" s="335"/>
      <c r="DCW363" s="335"/>
      <c r="DCX363" s="224"/>
      <c r="DCY363" s="324"/>
      <c r="DCZ363" s="324"/>
      <c r="DDA363" s="333"/>
      <c r="DDB363" s="334"/>
      <c r="DDC363" s="324"/>
      <c r="DDD363" s="224"/>
      <c r="DDE363" s="224"/>
      <c r="DDF363" s="335"/>
      <c r="DDG363" s="335"/>
      <c r="DDH363" s="224"/>
      <c r="DDI363" s="324"/>
      <c r="DDJ363" s="324"/>
      <c r="DDK363" s="333"/>
      <c r="DDL363" s="334"/>
      <c r="DDM363" s="324"/>
      <c r="DDN363" s="224"/>
      <c r="DDO363" s="224"/>
      <c r="DDP363" s="335"/>
      <c r="DDQ363" s="335"/>
      <c r="DDR363" s="224"/>
      <c r="DDS363" s="324"/>
      <c r="DDT363" s="324"/>
      <c r="DDU363" s="333"/>
      <c r="DDV363" s="334"/>
      <c r="DDW363" s="324"/>
      <c r="DDX363" s="224"/>
      <c r="DDY363" s="224"/>
      <c r="DDZ363" s="335"/>
      <c r="DEA363" s="335"/>
      <c r="DEB363" s="224"/>
      <c r="DEC363" s="324"/>
      <c r="DED363" s="324"/>
      <c r="DEE363" s="333"/>
      <c r="DEF363" s="334"/>
      <c r="DEG363" s="324"/>
      <c r="DEH363" s="224"/>
      <c r="DEI363" s="224"/>
      <c r="DEJ363" s="335"/>
      <c r="DEK363" s="335"/>
      <c r="DEL363" s="224"/>
      <c r="DEM363" s="324"/>
      <c r="DEN363" s="324"/>
      <c r="DEO363" s="333"/>
      <c r="DEP363" s="334"/>
      <c r="DEQ363" s="324"/>
      <c r="DER363" s="224"/>
      <c r="DES363" s="224"/>
      <c r="DET363" s="335"/>
      <c r="DEU363" s="335"/>
      <c r="DEV363" s="224"/>
      <c r="DEW363" s="324"/>
      <c r="DEX363" s="324"/>
      <c r="DEY363" s="333"/>
      <c r="DEZ363" s="334"/>
      <c r="DFA363" s="324"/>
      <c r="DFB363" s="224"/>
      <c r="DFC363" s="224"/>
      <c r="DFD363" s="335"/>
      <c r="DFE363" s="335"/>
      <c r="DFF363" s="224"/>
      <c r="DFG363" s="324"/>
      <c r="DFH363" s="324"/>
      <c r="DFI363" s="333"/>
      <c r="DFJ363" s="334"/>
      <c r="DFK363" s="324"/>
      <c r="DFL363" s="224"/>
      <c r="DFM363" s="224"/>
      <c r="DFN363" s="335"/>
      <c r="DFO363" s="335"/>
      <c r="DFP363" s="224"/>
      <c r="DFQ363" s="324"/>
      <c r="DFR363" s="324"/>
      <c r="DFS363" s="333"/>
      <c r="DFT363" s="334"/>
      <c r="DFU363" s="324"/>
      <c r="DFV363" s="224"/>
      <c r="DFW363" s="224"/>
      <c r="DFX363" s="335"/>
      <c r="DFY363" s="335"/>
      <c r="DFZ363" s="224"/>
      <c r="DGA363" s="324"/>
      <c r="DGB363" s="324"/>
      <c r="DGC363" s="333"/>
      <c r="DGD363" s="334"/>
      <c r="DGE363" s="324"/>
      <c r="DGF363" s="224"/>
      <c r="DGG363" s="224"/>
      <c r="DGH363" s="335"/>
      <c r="DGI363" s="335"/>
      <c r="DGJ363" s="224"/>
      <c r="DGK363" s="324"/>
      <c r="DGL363" s="324"/>
      <c r="DGM363" s="333"/>
      <c r="DGN363" s="334"/>
      <c r="DGO363" s="324"/>
      <c r="DGP363" s="224"/>
      <c r="DGQ363" s="224"/>
      <c r="DGR363" s="335"/>
      <c r="DGS363" s="335"/>
      <c r="DGT363" s="224"/>
      <c r="DGU363" s="324"/>
      <c r="DGV363" s="324"/>
      <c r="DGW363" s="333"/>
      <c r="DGX363" s="334"/>
      <c r="DGY363" s="324"/>
      <c r="DGZ363" s="224"/>
      <c r="DHA363" s="224"/>
      <c r="DHB363" s="335"/>
      <c r="DHC363" s="335"/>
      <c r="DHD363" s="224"/>
      <c r="DHE363" s="324"/>
      <c r="DHF363" s="324"/>
      <c r="DHG363" s="333"/>
      <c r="DHH363" s="334"/>
      <c r="DHI363" s="324"/>
      <c r="DHJ363" s="224"/>
      <c r="DHK363" s="224"/>
      <c r="DHL363" s="335"/>
      <c r="DHM363" s="335"/>
      <c r="DHN363" s="224"/>
      <c r="DHO363" s="324"/>
      <c r="DHP363" s="324"/>
      <c r="DHQ363" s="333"/>
      <c r="DHR363" s="334"/>
      <c r="DHS363" s="324"/>
      <c r="DHT363" s="224"/>
      <c r="DHU363" s="224"/>
      <c r="DHV363" s="335"/>
      <c r="DHW363" s="335"/>
      <c r="DHX363" s="224"/>
      <c r="DHY363" s="324"/>
      <c r="DHZ363" s="324"/>
      <c r="DIA363" s="333"/>
      <c r="DIB363" s="334"/>
      <c r="DIC363" s="324"/>
      <c r="DID363" s="224"/>
      <c r="DIE363" s="224"/>
      <c r="DIF363" s="335"/>
      <c r="DIG363" s="335"/>
      <c r="DIH363" s="224"/>
      <c r="DII363" s="324"/>
      <c r="DIJ363" s="324"/>
      <c r="DIK363" s="333"/>
      <c r="DIL363" s="334"/>
      <c r="DIM363" s="324"/>
      <c r="DIN363" s="224"/>
      <c r="DIO363" s="224"/>
      <c r="DIP363" s="335"/>
      <c r="DIQ363" s="335"/>
      <c r="DIR363" s="224"/>
      <c r="DIS363" s="324"/>
      <c r="DIT363" s="324"/>
      <c r="DIU363" s="333"/>
      <c r="DIV363" s="334"/>
      <c r="DIW363" s="324"/>
      <c r="DIX363" s="224"/>
      <c r="DIY363" s="224"/>
      <c r="DIZ363" s="335"/>
      <c r="DJA363" s="335"/>
      <c r="DJB363" s="224"/>
      <c r="DJC363" s="324"/>
      <c r="DJD363" s="324"/>
      <c r="DJE363" s="333"/>
      <c r="DJF363" s="334"/>
      <c r="DJG363" s="324"/>
      <c r="DJH363" s="224"/>
      <c r="DJI363" s="224"/>
      <c r="DJJ363" s="335"/>
      <c r="DJK363" s="335"/>
      <c r="DJL363" s="224"/>
      <c r="DJM363" s="324"/>
      <c r="DJN363" s="324"/>
      <c r="DJO363" s="333"/>
      <c r="DJP363" s="334"/>
      <c r="DJQ363" s="324"/>
      <c r="DJR363" s="224"/>
      <c r="DJS363" s="224"/>
      <c r="DJT363" s="335"/>
      <c r="DJU363" s="335"/>
      <c r="DJV363" s="224"/>
      <c r="DJW363" s="324"/>
      <c r="DJX363" s="324"/>
      <c r="DJY363" s="333"/>
      <c r="DJZ363" s="334"/>
      <c r="DKA363" s="324"/>
      <c r="DKB363" s="224"/>
      <c r="DKC363" s="224"/>
      <c r="DKD363" s="335"/>
      <c r="DKE363" s="335"/>
      <c r="DKF363" s="224"/>
      <c r="DKG363" s="324"/>
      <c r="DKH363" s="324"/>
      <c r="DKI363" s="333"/>
      <c r="DKJ363" s="334"/>
      <c r="DKK363" s="324"/>
      <c r="DKL363" s="224"/>
      <c r="DKM363" s="224"/>
      <c r="DKN363" s="335"/>
      <c r="DKO363" s="335"/>
      <c r="DKP363" s="224"/>
      <c r="DKQ363" s="324"/>
      <c r="DKR363" s="324"/>
      <c r="DKS363" s="333"/>
      <c r="DKT363" s="334"/>
      <c r="DKU363" s="324"/>
      <c r="DKV363" s="224"/>
      <c r="DKW363" s="224"/>
      <c r="DKX363" s="335"/>
      <c r="DKY363" s="335"/>
      <c r="DKZ363" s="224"/>
      <c r="DLA363" s="324"/>
      <c r="DLB363" s="324"/>
      <c r="DLC363" s="333"/>
      <c r="DLD363" s="334"/>
      <c r="DLE363" s="324"/>
      <c r="DLF363" s="224"/>
      <c r="DLG363" s="224"/>
      <c r="DLH363" s="335"/>
      <c r="DLI363" s="335"/>
      <c r="DLJ363" s="224"/>
      <c r="DLK363" s="324"/>
      <c r="DLL363" s="324"/>
      <c r="DLM363" s="333"/>
      <c r="DLN363" s="334"/>
      <c r="DLO363" s="324"/>
      <c r="DLP363" s="224"/>
      <c r="DLQ363" s="224"/>
      <c r="DLR363" s="335"/>
      <c r="DLS363" s="335"/>
      <c r="DLT363" s="224"/>
      <c r="DLU363" s="324"/>
      <c r="DLV363" s="324"/>
      <c r="DLW363" s="333"/>
      <c r="DLX363" s="334"/>
      <c r="DLY363" s="324"/>
      <c r="DLZ363" s="224"/>
      <c r="DMA363" s="224"/>
      <c r="DMB363" s="335"/>
      <c r="DMC363" s="335"/>
      <c r="DMD363" s="224"/>
      <c r="DME363" s="324"/>
      <c r="DMF363" s="324"/>
      <c r="DMG363" s="333"/>
      <c r="DMH363" s="334"/>
      <c r="DMI363" s="324"/>
      <c r="DMJ363" s="224"/>
      <c r="DMK363" s="224"/>
      <c r="DML363" s="335"/>
      <c r="DMM363" s="335"/>
      <c r="DMN363" s="224"/>
      <c r="DMO363" s="324"/>
      <c r="DMP363" s="324"/>
      <c r="DMQ363" s="333"/>
      <c r="DMR363" s="334"/>
      <c r="DMS363" s="324"/>
      <c r="DMT363" s="224"/>
      <c r="DMU363" s="224"/>
      <c r="DMV363" s="335"/>
      <c r="DMW363" s="335"/>
      <c r="DMX363" s="224"/>
      <c r="DMY363" s="324"/>
      <c r="DMZ363" s="324"/>
      <c r="DNA363" s="333"/>
      <c r="DNB363" s="334"/>
      <c r="DNC363" s="324"/>
      <c r="DND363" s="224"/>
      <c r="DNE363" s="224"/>
      <c r="DNF363" s="335"/>
      <c r="DNG363" s="335"/>
      <c r="DNH363" s="224"/>
      <c r="DNI363" s="324"/>
      <c r="DNJ363" s="324"/>
      <c r="DNK363" s="333"/>
      <c r="DNL363" s="334"/>
      <c r="DNM363" s="324"/>
      <c r="DNN363" s="224"/>
      <c r="DNO363" s="224"/>
      <c r="DNP363" s="335"/>
      <c r="DNQ363" s="335"/>
      <c r="DNR363" s="224"/>
      <c r="DNS363" s="324"/>
      <c r="DNT363" s="324"/>
      <c r="DNU363" s="333"/>
      <c r="DNV363" s="334"/>
      <c r="DNW363" s="324"/>
      <c r="DNX363" s="224"/>
      <c r="DNY363" s="224"/>
      <c r="DNZ363" s="335"/>
      <c r="DOA363" s="335"/>
      <c r="DOB363" s="224"/>
      <c r="DOC363" s="324"/>
      <c r="DOD363" s="324"/>
      <c r="DOE363" s="333"/>
      <c r="DOF363" s="334"/>
      <c r="DOG363" s="324"/>
      <c r="DOH363" s="224"/>
      <c r="DOI363" s="224"/>
      <c r="DOJ363" s="335"/>
      <c r="DOK363" s="335"/>
      <c r="DOL363" s="224"/>
      <c r="DOM363" s="324"/>
      <c r="DON363" s="324"/>
      <c r="DOO363" s="333"/>
      <c r="DOP363" s="334"/>
      <c r="DOQ363" s="324"/>
      <c r="DOR363" s="224"/>
      <c r="DOS363" s="224"/>
      <c r="DOT363" s="335"/>
      <c r="DOU363" s="335"/>
      <c r="DOV363" s="224"/>
      <c r="DOW363" s="324"/>
      <c r="DOX363" s="324"/>
      <c r="DOY363" s="333"/>
      <c r="DOZ363" s="334"/>
      <c r="DPA363" s="324"/>
      <c r="DPB363" s="224"/>
      <c r="DPC363" s="224"/>
      <c r="DPD363" s="335"/>
      <c r="DPE363" s="335"/>
      <c r="DPF363" s="224"/>
      <c r="DPG363" s="324"/>
      <c r="DPH363" s="324"/>
      <c r="DPI363" s="333"/>
      <c r="DPJ363" s="334"/>
      <c r="DPK363" s="324"/>
      <c r="DPL363" s="224"/>
      <c r="DPM363" s="224"/>
      <c r="DPN363" s="335"/>
      <c r="DPO363" s="335"/>
      <c r="DPP363" s="224"/>
      <c r="DPQ363" s="324"/>
      <c r="DPR363" s="324"/>
      <c r="DPS363" s="333"/>
      <c r="DPT363" s="334"/>
      <c r="DPU363" s="324"/>
      <c r="DPV363" s="224"/>
      <c r="DPW363" s="224"/>
      <c r="DPX363" s="335"/>
      <c r="DPY363" s="335"/>
      <c r="DPZ363" s="224"/>
      <c r="DQA363" s="324"/>
      <c r="DQB363" s="324"/>
      <c r="DQC363" s="333"/>
      <c r="DQD363" s="334"/>
      <c r="DQE363" s="324"/>
      <c r="DQF363" s="224"/>
      <c r="DQG363" s="224"/>
      <c r="DQH363" s="335"/>
      <c r="DQI363" s="335"/>
      <c r="DQJ363" s="224"/>
      <c r="DQK363" s="324"/>
      <c r="DQL363" s="324"/>
      <c r="DQM363" s="333"/>
      <c r="DQN363" s="334"/>
      <c r="DQO363" s="324"/>
      <c r="DQP363" s="224"/>
      <c r="DQQ363" s="224"/>
      <c r="DQR363" s="335"/>
      <c r="DQS363" s="335"/>
      <c r="DQT363" s="224"/>
      <c r="DQU363" s="324"/>
      <c r="DQV363" s="324"/>
      <c r="DQW363" s="333"/>
      <c r="DQX363" s="334"/>
      <c r="DQY363" s="324"/>
      <c r="DQZ363" s="224"/>
      <c r="DRA363" s="224"/>
      <c r="DRB363" s="335"/>
      <c r="DRC363" s="335"/>
      <c r="DRD363" s="224"/>
      <c r="DRE363" s="324"/>
      <c r="DRF363" s="324"/>
      <c r="DRG363" s="333"/>
      <c r="DRH363" s="334"/>
      <c r="DRI363" s="324"/>
      <c r="DRJ363" s="224"/>
      <c r="DRK363" s="224"/>
      <c r="DRL363" s="335"/>
      <c r="DRM363" s="335"/>
      <c r="DRN363" s="224"/>
      <c r="DRO363" s="324"/>
      <c r="DRP363" s="324"/>
      <c r="DRQ363" s="333"/>
      <c r="DRR363" s="334"/>
      <c r="DRS363" s="324"/>
      <c r="DRT363" s="224"/>
      <c r="DRU363" s="224"/>
      <c r="DRV363" s="335"/>
      <c r="DRW363" s="335"/>
      <c r="DRX363" s="224"/>
      <c r="DRY363" s="324"/>
      <c r="DRZ363" s="324"/>
      <c r="DSA363" s="333"/>
      <c r="DSB363" s="334"/>
      <c r="DSC363" s="324"/>
      <c r="DSD363" s="224"/>
      <c r="DSE363" s="224"/>
      <c r="DSF363" s="335"/>
      <c r="DSG363" s="335"/>
      <c r="DSH363" s="224"/>
      <c r="DSI363" s="324"/>
      <c r="DSJ363" s="324"/>
      <c r="DSK363" s="333"/>
      <c r="DSL363" s="334"/>
      <c r="DSM363" s="324"/>
      <c r="DSN363" s="224"/>
      <c r="DSO363" s="224"/>
      <c r="DSP363" s="335"/>
      <c r="DSQ363" s="335"/>
      <c r="DSR363" s="224"/>
      <c r="DSS363" s="324"/>
      <c r="DST363" s="324"/>
      <c r="DSU363" s="333"/>
      <c r="DSV363" s="334"/>
      <c r="DSW363" s="324"/>
      <c r="DSX363" s="224"/>
      <c r="DSY363" s="224"/>
      <c r="DSZ363" s="335"/>
      <c r="DTA363" s="335"/>
      <c r="DTB363" s="224"/>
      <c r="DTC363" s="324"/>
      <c r="DTD363" s="324"/>
      <c r="DTE363" s="333"/>
      <c r="DTF363" s="334"/>
      <c r="DTG363" s="324"/>
      <c r="DTH363" s="224"/>
      <c r="DTI363" s="224"/>
      <c r="DTJ363" s="335"/>
      <c r="DTK363" s="335"/>
      <c r="DTL363" s="224"/>
      <c r="DTM363" s="324"/>
      <c r="DTN363" s="324"/>
      <c r="DTO363" s="333"/>
      <c r="DTP363" s="334"/>
      <c r="DTQ363" s="324"/>
      <c r="DTR363" s="224"/>
      <c r="DTS363" s="224"/>
      <c r="DTT363" s="335"/>
      <c r="DTU363" s="335"/>
      <c r="DTV363" s="224"/>
      <c r="DTW363" s="324"/>
      <c r="DTX363" s="324"/>
      <c r="DTY363" s="333"/>
      <c r="DTZ363" s="334"/>
      <c r="DUA363" s="324"/>
      <c r="DUB363" s="224"/>
      <c r="DUC363" s="224"/>
      <c r="DUD363" s="335"/>
      <c r="DUE363" s="335"/>
      <c r="DUF363" s="224"/>
      <c r="DUG363" s="324"/>
      <c r="DUH363" s="324"/>
      <c r="DUI363" s="333"/>
      <c r="DUJ363" s="334"/>
      <c r="DUK363" s="324"/>
      <c r="DUL363" s="224"/>
      <c r="DUM363" s="224"/>
      <c r="DUN363" s="335"/>
      <c r="DUO363" s="335"/>
      <c r="DUP363" s="224"/>
      <c r="DUQ363" s="324"/>
      <c r="DUR363" s="324"/>
      <c r="DUS363" s="333"/>
      <c r="DUT363" s="334"/>
      <c r="DUU363" s="324"/>
      <c r="DUV363" s="224"/>
      <c r="DUW363" s="224"/>
      <c r="DUX363" s="335"/>
      <c r="DUY363" s="335"/>
      <c r="DUZ363" s="224"/>
      <c r="DVA363" s="324"/>
      <c r="DVB363" s="324"/>
      <c r="DVC363" s="333"/>
      <c r="DVD363" s="334"/>
      <c r="DVE363" s="324"/>
      <c r="DVF363" s="224"/>
      <c r="DVG363" s="224"/>
      <c r="DVH363" s="335"/>
      <c r="DVI363" s="335"/>
      <c r="DVJ363" s="224"/>
      <c r="DVK363" s="324"/>
      <c r="DVL363" s="324"/>
      <c r="DVM363" s="333"/>
      <c r="DVN363" s="334"/>
      <c r="DVO363" s="324"/>
      <c r="DVP363" s="224"/>
      <c r="DVQ363" s="224"/>
      <c r="DVR363" s="335"/>
      <c r="DVS363" s="335"/>
      <c r="DVT363" s="224"/>
      <c r="DVU363" s="324"/>
      <c r="DVV363" s="324"/>
      <c r="DVW363" s="333"/>
      <c r="DVX363" s="334"/>
      <c r="DVY363" s="324"/>
      <c r="DVZ363" s="224"/>
      <c r="DWA363" s="224"/>
      <c r="DWB363" s="335"/>
      <c r="DWC363" s="335"/>
      <c r="DWD363" s="224"/>
      <c r="DWE363" s="324"/>
      <c r="DWF363" s="324"/>
      <c r="DWG363" s="333"/>
      <c r="DWH363" s="334"/>
      <c r="DWI363" s="324"/>
      <c r="DWJ363" s="224"/>
      <c r="DWK363" s="224"/>
      <c r="DWL363" s="335"/>
      <c r="DWM363" s="335"/>
      <c r="DWN363" s="224"/>
      <c r="DWO363" s="324"/>
      <c r="DWP363" s="324"/>
      <c r="DWQ363" s="333"/>
      <c r="DWR363" s="334"/>
      <c r="DWS363" s="324"/>
      <c r="DWT363" s="224"/>
      <c r="DWU363" s="224"/>
      <c r="DWV363" s="335"/>
      <c r="DWW363" s="335"/>
      <c r="DWX363" s="224"/>
      <c r="DWY363" s="324"/>
      <c r="DWZ363" s="324"/>
      <c r="DXA363" s="333"/>
      <c r="DXB363" s="334"/>
      <c r="DXC363" s="324"/>
      <c r="DXD363" s="224"/>
      <c r="DXE363" s="224"/>
      <c r="DXF363" s="335"/>
      <c r="DXG363" s="335"/>
      <c r="DXH363" s="224"/>
      <c r="DXI363" s="324"/>
      <c r="DXJ363" s="324"/>
      <c r="DXK363" s="333"/>
      <c r="DXL363" s="334"/>
      <c r="DXM363" s="324"/>
      <c r="DXN363" s="224"/>
      <c r="DXO363" s="224"/>
      <c r="DXP363" s="335"/>
      <c r="DXQ363" s="335"/>
      <c r="DXR363" s="224"/>
      <c r="DXS363" s="324"/>
      <c r="DXT363" s="324"/>
      <c r="DXU363" s="333"/>
      <c r="DXV363" s="334"/>
      <c r="DXW363" s="324"/>
      <c r="DXX363" s="224"/>
      <c r="DXY363" s="224"/>
      <c r="DXZ363" s="335"/>
      <c r="DYA363" s="335"/>
      <c r="DYB363" s="224"/>
      <c r="DYC363" s="324"/>
      <c r="DYD363" s="324"/>
      <c r="DYE363" s="333"/>
      <c r="DYF363" s="334"/>
      <c r="DYG363" s="324"/>
      <c r="DYH363" s="224"/>
      <c r="DYI363" s="224"/>
      <c r="DYJ363" s="335"/>
      <c r="DYK363" s="335"/>
      <c r="DYL363" s="224"/>
      <c r="DYM363" s="324"/>
      <c r="DYN363" s="324"/>
      <c r="DYO363" s="333"/>
      <c r="DYP363" s="334"/>
      <c r="DYQ363" s="324"/>
      <c r="DYR363" s="224"/>
      <c r="DYS363" s="224"/>
      <c r="DYT363" s="335"/>
      <c r="DYU363" s="335"/>
      <c r="DYV363" s="224"/>
      <c r="DYW363" s="324"/>
      <c r="DYX363" s="324"/>
      <c r="DYY363" s="333"/>
      <c r="DYZ363" s="334"/>
      <c r="DZA363" s="324"/>
      <c r="DZB363" s="224"/>
      <c r="DZC363" s="224"/>
      <c r="DZD363" s="335"/>
      <c r="DZE363" s="335"/>
      <c r="DZF363" s="224"/>
      <c r="DZG363" s="324"/>
      <c r="DZH363" s="324"/>
      <c r="DZI363" s="333"/>
      <c r="DZJ363" s="334"/>
      <c r="DZK363" s="324"/>
      <c r="DZL363" s="224"/>
      <c r="DZM363" s="224"/>
      <c r="DZN363" s="335"/>
      <c r="DZO363" s="335"/>
      <c r="DZP363" s="224"/>
      <c r="DZQ363" s="324"/>
      <c r="DZR363" s="324"/>
      <c r="DZS363" s="333"/>
      <c r="DZT363" s="334"/>
      <c r="DZU363" s="324"/>
      <c r="DZV363" s="224"/>
      <c r="DZW363" s="224"/>
      <c r="DZX363" s="335"/>
      <c r="DZY363" s="335"/>
      <c r="DZZ363" s="224"/>
      <c r="EAA363" s="324"/>
      <c r="EAB363" s="324"/>
      <c r="EAC363" s="333"/>
      <c r="EAD363" s="334"/>
      <c r="EAE363" s="324"/>
      <c r="EAF363" s="224"/>
      <c r="EAG363" s="224"/>
      <c r="EAH363" s="335"/>
      <c r="EAI363" s="335"/>
      <c r="EAJ363" s="224"/>
      <c r="EAK363" s="324"/>
      <c r="EAL363" s="324"/>
      <c r="EAM363" s="333"/>
      <c r="EAN363" s="334"/>
      <c r="EAO363" s="324"/>
      <c r="EAP363" s="224"/>
      <c r="EAQ363" s="224"/>
      <c r="EAR363" s="335"/>
      <c r="EAS363" s="335"/>
      <c r="EAT363" s="224"/>
      <c r="EAU363" s="324"/>
      <c r="EAV363" s="324"/>
      <c r="EAW363" s="333"/>
      <c r="EAX363" s="334"/>
      <c r="EAY363" s="324"/>
      <c r="EAZ363" s="224"/>
      <c r="EBA363" s="224"/>
      <c r="EBB363" s="335"/>
      <c r="EBC363" s="335"/>
      <c r="EBD363" s="224"/>
      <c r="EBE363" s="324"/>
      <c r="EBF363" s="324"/>
      <c r="EBG363" s="333"/>
      <c r="EBH363" s="334"/>
      <c r="EBI363" s="324"/>
      <c r="EBJ363" s="224"/>
      <c r="EBK363" s="224"/>
      <c r="EBL363" s="335"/>
      <c r="EBM363" s="335"/>
      <c r="EBN363" s="224"/>
      <c r="EBO363" s="324"/>
      <c r="EBP363" s="324"/>
      <c r="EBQ363" s="333"/>
      <c r="EBR363" s="334"/>
      <c r="EBS363" s="324"/>
      <c r="EBT363" s="224"/>
      <c r="EBU363" s="224"/>
      <c r="EBV363" s="335"/>
      <c r="EBW363" s="335"/>
      <c r="EBX363" s="224"/>
      <c r="EBY363" s="324"/>
      <c r="EBZ363" s="324"/>
      <c r="ECA363" s="333"/>
      <c r="ECB363" s="334"/>
      <c r="ECC363" s="324"/>
      <c r="ECD363" s="224"/>
      <c r="ECE363" s="224"/>
      <c r="ECF363" s="335"/>
      <c r="ECG363" s="335"/>
      <c r="ECH363" s="224"/>
      <c r="ECI363" s="324"/>
      <c r="ECJ363" s="324"/>
      <c r="ECK363" s="333"/>
      <c r="ECL363" s="334"/>
      <c r="ECM363" s="324"/>
      <c r="ECN363" s="224"/>
      <c r="ECO363" s="224"/>
      <c r="ECP363" s="335"/>
      <c r="ECQ363" s="335"/>
      <c r="ECR363" s="224"/>
      <c r="ECS363" s="324"/>
      <c r="ECT363" s="324"/>
      <c r="ECU363" s="333"/>
      <c r="ECV363" s="334"/>
      <c r="ECW363" s="324"/>
      <c r="ECX363" s="224"/>
      <c r="ECY363" s="224"/>
      <c r="ECZ363" s="335"/>
      <c r="EDA363" s="335"/>
      <c r="EDB363" s="224"/>
      <c r="EDC363" s="324"/>
      <c r="EDD363" s="324"/>
      <c r="EDE363" s="333"/>
      <c r="EDF363" s="334"/>
      <c r="EDG363" s="324"/>
      <c r="EDH363" s="224"/>
      <c r="EDI363" s="224"/>
      <c r="EDJ363" s="335"/>
      <c r="EDK363" s="335"/>
      <c r="EDL363" s="224"/>
      <c r="EDM363" s="324"/>
      <c r="EDN363" s="324"/>
      <c r="EDO363" s="333"/>
      <c r="EDP363" s="334"/>
      <c r="EDQ363" s="324"/>
      <c r="EDR363" s="224"/>
      <c r="EDS363" s="224"/>
      <c r="EDT363" s="335"/>
      <c r="EDU363" s="335"/>
      <c r="EDV363" s="224"/>
      <c r="EDW363" s="324"/>
      <c r="EDX363" s="324"/>
      <c r="EDY363" s="333"/>
      <c r="EDZ363" s="334"/>
      <c r="EEA363" s="324"/>
      <c r="EEB363" s="224"/>
      <c r="EEC363" s="224"/>
      <c r="EED363" s="335"/>
      <c r="EEE363" s="335"/>
      <c r="EEF363" s="224"/>
      <c r="EEG363" s="324"/>
      <c r="EEH363" s="324"/>
      <c r="EEI363" s="333"/>
      <c r="EEJ363" s="334"/>
      <c r="EEK363" s="324"/>
      <c r="EEL363" s="224"/>
      <c r="EEM363" s="224"/>
      <c r="EEN363" s="335"/>
      <c r="EEO363" s="335"/>
      <c r="EEP363" s="224"/>
      <c r="EEQ363" s="324"/>
      <c r="EER363" s="324"/>
      <c r="EES363" s="333"/>
      <c r="EET363" s="334"/>
      <c r="EEU363" s="324"/>
      <c r="EEV363" s="224"/>
      <c r="EEW363" s="224"/>
      <c r="EEX363" s="335"/>
      <c r="EEY363" s="335"/>
      <c r="EEZ363" s="224"/>
      <c r="EFA363" s="324"/>
      <c r="EFB363" s="324"/>
      <c r="EFC363" s="333"/>
      <c r="EFD363" s="334"/>
      <c r="EFE363" s="324"/>
      <c r="EFF363" s="224"/>
      <c r="EFG363" s="224"/>
      <c r="EFH363" s="335"/>
      <c r="EFI363" s="335"/>
      <c r="EFJ363" s="224"/>
      <c r="EFK363" s="324"/>
      <c r="EFL363" s="324"/>
      <c r="EFM363" s="333"/>
      <c r="EFN363" s="334"/>
      <c r="EFO363" s="324"/>
      <c r="EFP363" s="224"/>
      <c r="EFQ363" s="224"/>
      <c r="EFR363" s="335"/>
      <c r="EFS363" s="335"/>
      <c r="EFT363" s="224"/>
      <c r="EFU363" s="324"/>
      <c r="EFV363" s="324"/>
      <c r="EFW363" s="333"/>
      <c r="EFX363" s="334"/>
      <c r="EFY363" s="324"/>
      <c r="EFZ363" s="224"/>
      <c r="EGA363" s="224"/>
      <c r="EGB363" s="335"/>
      <c r="EGC363" s="335"/>
      <c r="EGD363" s="224"/>
      <c r="EGE363" s="324"/>
      <c r="EGF363" s="324"/>
      <c r="EGG363" s="333"/>
      <c r="EGH363" s="334"/>
      <c r="EGI363" s="324"/>
      <c r="EGJ363" s="224"/>
      <c r="EGK363" s="224"/>
      <c r="EGL363" s="335"/>
      <c r="EGM363" s="335"/>
      <c r="EGN363" s="224"/>
      <c r="EGO363" s="324"/>
      <c r="EGP363" s="324"/>
      <c r="EGQ363" s="333"/>
      <c r="EGR363" s="334"/>
      <c r="EGS363" s="324"/>
      <c r="EGT363" s="224"/>
      <c r="EGU363" s="224"/>
      <c r="EGV363" s="335"/>
      <c r="EGW363" s="335"/>
      <c r="EGX363" s="224"/>
      <c r="EGY363" s="324"/>
      <c r="EGZ363" s="324"/>
      <c r="EHA363" s="333"/>
      <c r="EHB363" s="334"/>
      <c r="EHC363" s="324"/>
      <c r="EHD363" s="224"/>
      <c r="EHE363" s="224"/>
      <c r="EHF363" s="335"/>
      <c r="EHG363" s="335"/>
      <c r="EHH363" s="224"/>
      <c r="EHI363" s="324"/>
      <c r="EHJ363" s="324"/>
      <c r="EHK363" s="333"/>
      <c r="EHL363" s="334"/>
      <c r="EHM363" s="324"/>
      <c r="EHN363" s="224"/>
      <c r="EHO363" s="224"/>
      <c r="EHP363" s="335"/>
      <c r="EHQ363" s="335"/>
      <c r="EHR363" s="224"/>
      <c r="EHS363" s="324"/>
      <c r="EHT363" s="324"/>
      <c r="EHU363" s="333"/>
      <c r="EHV363" s="334"/>
      <c r="EHW363" s="324"/>
      <c r="EHX363" s="224"/>
      <c r="EHY363" s="224"/>
      <c r="EHZ363" s="335"/>
      <c r="EIA363" s="335"/>
      <c r="EIB363" s="224"/>
      <c r="EIC363" s="324"/>
      <c r="EID363" s="324"/>
      <c r="EIE363" s="333"/>
      <c r="EIF363" s="334"/>
      <c r="EIG363" s="324"/>
      <c r="EIH363" s="224"/>
      <c r="EII363" s="224"/>
      <c r="EIJ363" s="335"/>
      <c r="EIK363" s="335"/>
      <c r="EIL363" s="224"/>
      <c r="EIM363" s="324"/>
      <c r="EIN363" s="324"/>
      <c r="EIO363" s="333"/>
      <c r="EIP363" s="334"/>
      <c r="EIQ363" s="324"/>
      <c r="EIR363" s="224"/>
      <c r="EIS363" s="224"/>
      <c r="EIT363" s="335"/>
      <c r="EIU363" s="335"/>
      <c r="EIV363" s="224"/>
      <c r="EIW363" s="324"/>
      <c r="EIX363" s="324"/>
      <c r="EIY363" s="333"/>
      <c r="EIZ363" s="334"/>
      <c r="EJA363" s="324"/>
      <c r="EJB363" s="224"/>
      <c r="EJC363" s="224"/>
      <c r="EJD363" s="335"/>
      <c r="EJE363" s="335"/>
      <c r="EJF363" s="224"/>
      <c r="EJG363" s="324"/>
      <c r="EJH363" s="324"/>
      <c r="EJI363" s="333"/>
      <c r="EJJ363" s="334"/>
      <c r="EJK363" s="324"/>
      <c r="EJL363" s="224"/>
      <c r="EJM363" s="224"/>
      <c r="EJN363" s="335"/>
      <c r="EJO363" s="335"/>
      <c r="EJP363" s="224"/>
      <c r="EJQ363" s="324"/>
      <c r="EJR363" s="324"/>
      <c r="EJS363" s="333"/>
      <c r="EJT363" s="334"/>
      <c r="EJU363" s="324"/>
      <c r="EJV363" s="224"/>
      <c r="EJW363" s="224"/>
      <c r="EJX363" s="335"/>
      <c r="EJY363" s="335"/>
      <c r="EJZ363" s="224"/>
      <c r="EKA363" s="324"/>
      <c r="EKB363" s="324"/>
      <c r="EKC363" s="333"/>
      <c r="EKD363" s="334"/>
      <c r="EKE363" s="324"/>
      <c r="EKF363" s="224"/>
      <c r="EKG363" s="224"/>
      <c r="EKH363" s="335"/>
      <c r="EKI363" s="335"/>
      <c r="EKJ363" s="224"/>
      <c r="EKK363" s="324"/>
      <c r="EKL363" s="324"/>
      <c r="EKM363" s="333"/>
      <c r="EKN363" s="334"/>
      <c r="EKO363" s="324"/>
      <c r="EKP363" s="224"/>
      <c r="EKQ363" s="224"/>
      <c r="EKR363" s="335"/>
      <c r="EKS363" s="335"/>
      <c r="EKT363" s="224"/>
      <c r="EKU363" s="324"/>
      <c r="EKV363" s="324"/>
      <c r="EKW363" s="333"/>
      <c r="EKX363" s="334"/>
      <c r="EKY363" s="324"/>
      <c r="EKZ363" s="224"/>
      <c r="ELA363" s="224"/>
      <c r="ELB363" s="335"/>
      <c r="ELC363" s="335"/>
      <c r="ELD363" s="224"/>
      <c r="ELE363" s="324"/>
      <c r="ELF363" s="324"/>
      <c r="ELG363" s="333"/>
      <c r="ELH363" s="334"/>
      <c r="ELI363" s="324"/>
      <c r="ELJ363" s="224"/>
      <c r="ELK363" s="224"/>
      <c r="ELL363" s="335"/>
      <c r="ELM363" s="335"/>
      <c r="ELN363" s="224"/>
      <c r="ELO363" s="324"/>
      <c r="ELP363" s="324"/>
      <c r="ELQ363" s="333"/>
      <c r="ELR363" s="334"/>
      <c r="ELS363" s="324"/>
      <c r="ELT363" s="224"/>
      <c r="ELU363" s="224"/>
      <c r="ELV363" s="335"/>
      <c r="ELW363" s="335"/>
      <c r="ELX363" s="224"/>
      <c r="ELY363" s="324"/>
      <c r="ELZ363" s="324"/>
      <c r="EMA363" s="333"/>
      <c r="EMB363" s="334"/>
      <c r="EMC363" s="324"/>
      <c r="EMD363" s="224"/>
      <c r="EME363" s="224"/>
      <c r="EMF363" s="335"/>
      <c r="EMG363" s="335"/>
      <c r="EMH363" s="224"/>
      <c r="EMI363" s="324"/>
      <c r="EMJ363" s="324"/>
      <c r="EMK363" s="333"/>
      <c r="EML363" s="334"/>
      <c r="EMM363" s="324"/>
      <c r="EMN363" s="224"/>
      <c r="EMO363" s="224"/>
      <c r="EMP363" s="335"/>
      <c r="EMQ363" s="335"/>
      <c r="EMR363" s="224"/>
      <c r="EMS363" s="324"/>
      <c r="EMT363" s="324"/>
      <c r="EMU363" s="333"/>
      <c r="EMV363" s="334"/>
      <c r="EMW363" s="324"/>
      <c r="EMX363" s="224"/>
      <c r="EMY363" s="224"/>
      <c r="EMZ363" s="335"/>
      <c r="ENA363" s="335"/>
      <c r="ENB363" s="224"/>
      <c r="ENC363" s="324"/>
      <c r="END363" s="324"/>
      <c r="ENE363" s="333"/>
      <c r="ENF363" s="334"/>
      <c r="ENG363" s="324"/>
      <c r="ENH363" s="224"/>
      <c r="ENI363" s="224"/>
      <c r="ENJ363" s="335"/>
      <c r="ENK363" s="335"/>
      <c r="ENL363" s="224"/>
      <c r="ENM363" s="324"/>
      <c r="ENN363" s="324"/>
      <c r="ENO363" s="333"/>
      <c r="ENP363" s="334"/>
      <c r="ENQ363" s="324"/>
      <c r="ENR363" s="224"/>
      <c r="ENS363" s="224"/>
      <c r="ENT363" s="335"/>
      <c r="ENU363" s="335"/>
      <c r="ENV363" s="224"/>
      <c r="ENW363" s="324"/>
      <c r="ENX363" s="324"/>
      <c r="ENY363" s="333"/>
      <c r="ENZ363" s="334"/>
      <c r="EOA363" s="324"/>
      <c r="EOB363" s="224"/>
      <c r="EOC363" s="224"/>
      <c r="EOD363" s="335"/>
      <c r="EOE363" s="335"/>
      <c r="EOF363" s="224"/>
      <c r="EOG363" s="324"/>
      <c r="EOH363" s="324"/>
      <c r="EOI363" s="333"/>
      <c r="EOJ363" s="334"/>
      <c r="EOK363" s="324"/>
      <c r="EOL363" s="224"/>
      <c r="EOM363" s="224"/>
      <c r="EON363" s="335"/>
      <c r="EOO363" s="335"/>
      <c r="EOP363" s="224"/>
      <c r="EOQ363" s="324"/>
      <c r="EOR363" s="324"/>
      <c r="EOS363" s="333"/>
      <c r="EOT363" s="334"/>
      <c r="EOU363" s="324"/>
      <c r="EOV363" s="224"/>
      <c r="EOW363" s="224"/>
      <c r="EOX363" s="335"/>
      <c r="EOY363" s="335"/>
      <c r="EOZ363" s="224"/>
      <c r="EPA363" s="324"/>
      <c r="EPB363" s="324"/>
      <c r="EPC363" s="333"/>
      <c r="EPD363" s="334"/>
      <c r="EPE363" s="324"/>
      <c r="EPF363" s="224"/>
      <c r="EPG363" s="224"/>
      <c r="EPH363" s="335"/>
      <c r="EPI363" s="335"/>
      <c r="EPJ363" s="224"/>
      <c r="EPK363" s="324"/>
      <c r="EPL363" s="324"/>
      <c r="EPM363" s="333"/>
      <c r="EPN363" s="334"/>
      <c r="EPO363" s="324"/>
      <c r="EPP363" s="224"/>
      <c r="EPQ363" s="224"/>
      <c r="EPR363" s="335"/>
      <c r="EPS363" s="335"/>
      <c r="EPT363" s="224"/>
      <c r="EPU363" s="324"/>
      <c r="EPV363" s="324"/>
      <c r="EPW363" s="333"/>
      <c r="EPX363" s="334"/>
      <c r="EPY363" s="324"/>
      <c r="EPZ363" s="224"/>
      <c r="EQA363" s="224"/>
      <c r="EQB363" s="335"/>
      <c r="EQC363" s="335"/>
      <c r="EQD363" s="224"/>
      <c r="EQE363" s="324"/>
      <c r="EQF363" s="324"/>
      <c r="EQG363" s="333"/>
      <c r="EQH363" s="334"/>
      <c r="EQI363" s="324"/>
      <c r="EQJ363" s="224"/>
      <c r="EQK363" s="224"/>
      <c r="EQL363" s="335"/>
      <c r="EQM363" s="335"/>
      <c r="EQN363" s="224"/>
      <c r="EQO363" s="324"/>
      <c r="EQP363" s="324"/>
      <c r="EQQ363" s="333"/>
      <c r="EQR363" s="334"/>
      <c r="EQS363" s="324"/>
      <c r="EQT363" s="224"/>
      <c r="EQU363" s="224"/>
      <c r="EQV363" s="335"/>
      <c r="EQW363" s="335"/>
      <c r="EQX363" s="224"/>
      <c r="EQY363" s="324"/>
      <c r="EQZ363" s="324"/>
      <c r="ERA363" s="333"/>
      <c r="ERB363" s="334"/>
      <c r="ERC363" s="324"/>
      <c r="ERD363" s="224"/>
      <c r="ERE363" s="224"/>
      <c r="ERF363" s="335"/>
      <c r="ERG363" s="335"/>
      <c r="ERH363" s="224"/>
      <c r="ERI363" s="324"/>
      <c r="ERJ363" s="324"/>
      <c r="ERK363" s="333"/>
      <c r="ERL363" s="334"/>
      <c r="ERM363" s="324"/>
      <c r="ERN363" s="224"/>
      <c r="ERO363" s="224"/>
      <c r="ERP363" s="335"/>
      <c r="ERQ363" s="335"/>
      <c r="ERR363" s="224"/>
      <c r="ERS363" s="324"/>
      <c r="ERT363" s="324"/>
      <c r="ERU363" s="333"/>
      <c r="ERV363" s="334"/>
      <c r="ERW363" s="324"/>
      <c r="ERX363" s="224"/>
      <c r="ERY363" s="224"/>
      <c r="ERZ363" s="335"/>
      <c r="ESA363" s="335"/>
      <c r="ESB363" s="224"/>
      <c r="ESC363" s="324"/>
      <c r="ESD363" s="324"/>
      <c r="ESE363" s="333"/>
      <c r="ESF363" s="334"/>
      <c r="ESG363" s="324"/>
      <c r="ESH363" s="224"/>
      <c r="ESI363" s="224"/>
      <c r="ESJ363" s="335"/>
      <c r="ESK363" s="335"/>
      <c r="ESL363" s="224"/>
      <c r="ESM363" s="324"/>
      <c r="ESN363" s="324"/>
      <c r="ESO363" s="333"/>
      <c r="ESP363" s="334"/>
      <c r="ESQ363" s="324"/>
      <c r="ESR363" s="224"/>
      <c r="ESS363" s="224"/>
      <c r="EST363" s="335"/>
      <c r="ESU363" s="335"/>
      <c r="ESV363" s="224"/>
      <c r="ESW363" s="324"/>
      <c r="ESX363" s="324"/>
      <c r="ESY363" s="333"/>
      <c r="ESZ363" s="334"/>
      <c r="ETA363" s="324"/>
      <c r="ETB363" s="224"/>
      <c r="ETC363" s="224"/>
      <c r="ETD363" s="335"/>
      <c r="ETE363" s="335"/>
      <c r="ETF363" s="224"/>
      <c r="ETG363" s="324"/>
      <c r="ETH363" s="324"/>
      <c r="ETI363" s="333"/>
      <c r="ETJ363" s="334"/>
      <c r="ETK363" s="324"/>
      <c r="ETL363" s="224"/>
      <c r="ETM363" s="224"/>
      <c r="ETN363" s="335"/>
      <c r="ETO363" s="335"/>
      <c r="ETP363" s="224"/>
      <c r="ETQ363" s="324"/>
      <c r="ETR363" s="324"/>
      <c r="ETS363" s="333"/>
      <c r="ETT363" s="334"/>
      <c r="ETU363" s="324"/>
      <c r="ETV363" s="224"/>
      <c r="ETW363" s="224"/>
      <c r="ETX363" s="335"/>
      <c r="ETY363" s="335"/>
      <c r="ETZ363" s="224"/>
      <c r="EUA363" s="324"/>
      <c r="EUB363" s="324"/>
      <c r="EUC363" s="333"/>
      <c r="EUD363" s="334"/>
      <c r="EUE363" s="324"/>
      <c r="EUF363" s="224"/>
      <c r="EUG363" s="224"/>
      <c r="EUH363" s="335"/>
      <c r="EUI363" s="335"/>
      <c r="EUJ363" s="224"/>
      <c r="EUK363" s="324"/>
      <c r="EUL363" s="324"/>
      <c r="EUM363" s="333"/>
      <c r="EUN363" s="334"/>
      <c r="EUO363" s="324"/>
      <c r="EUP363" s="224"/>
      <c r="EUQ363" s="224"/>
      <c r="EUR363" s="335"/>
      <c r="EUS363" s="335"/>
      <c r="EUT363" s="224"/>
      <c r="EUU363" s="324"/>
      <c r="EUV363" s="324"/>
      <c r="EUW363" s="333"/>
      <c r="EUX363" s="334"/>
      <c r="EUY363" s="324"/>
      <c r="EUZ363" s="224"/>
      <c r="EVA363" s="224"/>
      <c r="EVB363" s="335"/>
      <c r="EVC363" s="335"/>
      <c r="EVD363" s="224"/>
      <c r="EVE363" s="324"/>
      <c r="EVF363" s="324"/>
      <c r="EVG363" s="333"/>
      <c r="EVH363" s="334"/>
      <c r="EVI363" s="324"/>
      <c r="EVJ363" s="224"/>
      <c r="EVK363" s="224"/>
      <c r="EVL363" s="335"/>
      <c r="EVM363" s="335"/>
      <c r="EVN363" s="224"/>
      <c r="EVO363" s="324"/>
      <c r="EVP363" s="324"/>
      <c r="EVQ363" s="333"/>
      <c r="EVR363" s="334"/>
      <c r="EVS363" s="324"/>
      <c r="EVT363" s="224"/>
      <c r="EVU363" s="224"/>
      <c r="EVV363" s="335"/>
      <c r="EVW363" s="335"/>
      <c r="EVX363" s="224"/>
      <c r="EVY363" s="324"/>
      <c r="EVZ363" s="324"/>
      <c r="EWA363" s="333"/>
      <c r="EWB363" s="334"/>
      <c r="EWC363" s="324"/>
      <c r="EWD363" s="224"/>
      <c r="EWE363" s="224"/>
      <c r="EWF363" s="335"/>
      <c r="EWG363" s="335"/>
      <c r="EWH363" s="224"/>
      <c r="EWI363" s="324"/>
      <c r="EWJ363" s="324"/>
      <c r="EWK363" s="333"/>
      <c r="EWL363" s="334"/>
      <c r="EWM363" s="324"/>
      <c r="EWN363" s="224"/>
      <c r="EWO363" s="224"/>
      <c r="EWP363" s="335"/>
      <c r="EWQ363" s="335"/>
      <c r="EWR363" s="224"/>
      <c r="EWS363" s="324"/>
      <c r="EWT363" s="324"/>
      <c r="EWU363" s="333"/>
      <c r="EWV363" s="334"/>
      <c r="EWW363" s="324"/>
      <c r="EWX363" s="224"/>
      <c r="EWY363" s="224"/>
      <c r="EWZ363" s="335"/>
      <c r="EXA363" s="335"/>
      <c r="EXB363" s="224"/>
      <c r="EXC363" s="324"/>
      <c r="EXD363" s="324"/>
      <c r="EXE363" s="333"/>
      <c r="EXF363" s="334"/>
      <c r="EXG363" s="324"/>
      <c r="EXH363" s="224"/>
      <c r="EXI363" s="224"/>
      <c r="EXJ363" s="335"/>
      <c r="EXK363" s="335"/>
      <c r="EXL363" s="224"/>
      <c r="EXM363" s="324"/>
      <c r="EXN363" s="324"/>
      <c r="EXO363" s="333"/>
      <c r="EXP363" s="334"/>
      <c r="EXQ363" s="324"/>
      <c r="EXR363" s="224"/>
      <c r="EXS363" s="224"/>
      <c r="EXT363" s="335"/>
      <c r="EXU363" s="335"/>
      <c r="EXV363" s="224"/>
      <c r="EXW363" s="324"/>
      <c r="EXX363" s="324"/>
      <c r="EXY363" s="333"/>
      <c r="EXZ363" s="334"/>
      <c r="EYA363" s="324"/>
      <c r="EYB363" s="224"/>
      <c r="EYC363" s="224"/>
      <c r="EYD363" s="335"/>
      <c r="EYE363" s="335"/>
      <c r="EYF363" s="224"/>
      <c r="EYG363" s="324"/>
      <c r="EYH363" s="324"/>
      <c r="EYI363" s="333"/>
      <c r="EYJ363" s="334"/>
      <c r="EYK363" s="324"/>
      <c r="EYL363" s="224"/>
      <c r="EYM363" s="224"/>
      <c r="EYN363" s="335"/>
      <c r="EYO363" s="335"/>
      <c r="EYP363" s="224"/>
      <c r="EYQ363" s="324"/>
      <c r="EYR363" s="324"/>
      <c r="EYS363" s="333"/>
      <c r="EYT363" s="334"/>
      <c r="EYU363" s="324"/>
      <c r="EYV363" s="224"/>
      <c r="EYW363" s="224"/>
      <c r="EYX363" s="335"/>
      <c r="EYY363" s="335"/>
      <c r="EYZ363" s="224"/>
      <c r="EZA363" s="324"/>
      <c r="EZB363" s="324"/>
      <c r="EZC363" s="333"/>
      <c r="EZD363" s="334"/>
      <c r="EZE363" s="324"/>
      <c r="EZF363" s="224"/>
      <c r="EZG363" s="224"/>
      <c r="EZH363" s="335"/>
      <c r="EZI363" s="335"/>
      <c r="EZJ363" s="224"/>
      <c r="EZK363" s="324"/>
      <c r="EZL363" s="324"/>
      <c r="EZM363" s="333"/>
      <c r="EZN363" s="334"/>
      <c r="EZO363" s="324"/>
      <c r="EZP363" s="224"/>
      <c r="EZQ363" s="224"/>
      <c r="EZR363" s="335"/>
      <c r="EZS363" s="335"/>
      <c r="EZT363" s="224"/>
      <c r="EZU363" s="324"/>
      <c r="EZV363" s="324"/>
      <c r="EZW363" s="333"/>
      <c r="EZX363" s="334"/>
      <c r="EZY363" s="324"/>
      <c r="EZZ363" s="224"/>
      <c r="FAA363" s="224"/>
      <c r="FAB363" s="335"/>
      <c r="FAC363" s="335"/>
      <c r="FAD363" s="224"/>
      <c r="FAE363" s="324"/>
      <c r="FAF363" s="324"/>
      <c r="FAG363" s="333"/>
      <c r="FAH363" s="334"/>
      <c r="FAI363" s="324"/>
      <c r="FAJ363" s="224"/>
      <c r="FAK363" s="224"/>
      <c r="FAL363" s="335"/>
      <c r="FAM363" s="335"/>
      <c r="FAN363" s="224"/>
      <c r="FAO363" s="324"/>
      <c r="FAP363" s="324"/>
      <c r="FAQ363" s="333"/>
      <c r="FAR363" s="334"/>
      <c r="FAS363" s="324"/>
      <c r="FAT363" s="224"/>
      <c r="FAU363" s="224"/>
      <c r="FAV363" s="335"/>
      <c r="FAW363" s="335"/>
      <c r="FAX363" s="224"/>
      <c r="FAY363" s="324"/>
      <c r="FAZ363" s="324"/>
      <c r="FBA363" s="333"/>
      <c r="FBB363" s="334"/>
      <c r="FBC363" s="324"/>
      <c r="FBD363" s="224"/>
      <c r="FBE363" s="224"/>
      <c r="FBF363" s="335"/>
      <c r="FBG363" s="335"/>
      <c r="FBH363" s="224"/>
      <c r="FBI363" s="324"/>
      <c r="FBJ363" s="324"/>
      <c r="FBK363" s="333"/>
      <c r="FBL363" s="334"/>
      <c r="FBM363" s="324"/>
      <c r="FBN363" s="224"/>
      <c r="FBO363" s="224"/>
      <c r="FBP363" s="335"/>
      <c r="FBQ363" s="335"/>
      <c r="FBR363" s="224"/>
      <c r="FBS363" s="324"/>
      <c r="FBT363" s="324"/>
      <c r="FBU363" s="333"/>
      <c r="FBV363" s="334"/>
      <c r="FBW363" s="324"/>
      <c r="FBX363" s="224"/>
      <c r="FBY363" s="224"/>
      <c r="FBZ363" s="335"/>
      <c r="FCA363" s="335"/>
      <c r="FCB363" s="224"/>
      <c r="FCC363" s="324"/>
      <c r="FCD363" s="324"/>
      <c r="FCE363" s="333"/>
      <c r="FCF363" s="334"/>
      <c r="FCG363" s="324"/>
      <c r="FCH363" s="224"/>
      <c r="FCI363" s="224"/>
      <c r="FCJ363" s="335"/>
      <c r="FCK363" s="335"/>
      <c r="FCL363" s="224"/>
      <c r="FCM363" s="324"/>
      <c r="FCN363" s="324"/>
      <c r="FCO363" s="333"/>
      <c r="FCP363" s="334"/>
      <c r="FCQ363" s="324"/>
      <c r="FCR363" s="224"/>
      <c r="FCS363" s="224"/>
      <c r="FCT363" s="335"/>
      <c r="FCU363" s="335"/>
      <c r="FCV363" s="224"/>
      <c r="FCW363" s="324"/>
      <c r="FCX363" s="324"/>
      <c r="FCY363" s="333"/>
      <c r="FCZ363" s="334"/>
      <c r="FDA363" s="324"/>
      <c r="FDB363" s="224"/>
      <c r="FDC363" s="224"/>
      <c r="FDD363" s="335"/>
      <c r="FDE363" s="335"/>
      <c r="FDF363" s="224"/>
      <c r="FDG363" s="324"/>
      <c r="FDH363" s="324"/>
      <c r="FDI363" s="333"/>
      <c r="FDJ363" s="334"/>
      <c r="FDK363" s="324"/>
      <c r="FDL363" s="224"/>
      <c r="FDM363" s="224"/>
      <c r="FDN363" s="335"/>
      <c r="FDO363" s="335"/>
      <c r="FDP363" s="224"/>
      <c r="FDQ363" s="324"/>
      <c r="FDR363" s="324"/>
      <c r="FDS363" s="333"/>
      <c r="FDT363" s="334"/>
      <c r="FDU363" s="324"/>
      <c r="FDV363" s="224"/>
      <c r="FDW363" s="224"/>
      <c r="FDX363" s="335"/>
      <c r="FDY363" s="335"/>
      <c r="FDZ363" s="224"/>
      <c r="FEA363" s="324"/>
      <c r="FEB363" s="324"/>
      <c r="FEC363" s="333"/>
      <c r="FED363" s="334"/>
      <c r="FEE363" s="324"/>
      <c r="FEF363" s="224"/>
      <c r="FEG363" s="224"/>
      <c r="FEH363" s="335"/>
      <c r="FEI363" s="335"/>
      <c r="FEJ363" s="224"/>
      <c r="FEK363" s="324"/>
      <c r="FEL363" s="324"/>
      <c r="FEM363" s="333"/>
      <c r="FEN363" s="334"/>
      <c r="FEO363" s="324"/>
      <c r="FEP363" s="224"/>
      <c r="FEQ363" s="224"/>
      <c r="FER363" s="335"/>
      <c r="FES363" s="335"/>
      <c r="FET363" s="224"/>
      <c r="FEU363" s="324"/>
      <c r="FEV363" s="324"/>
      <c r="FEW363" s="333"/>
      <c r="FEX363" s="334"/>
      <c r="FEY363" s="324"/>
      <c r="FEZ363" s="224"/>
      <c r="FFA363" s="224"/>
      <c r="FFB363" s="335"/>
      <c r="FFC363" s="335"/>
      <c r="FFD363" s="224"/>
      <c r="FFE363" s="324"/>
      <c r="FFF363" s="324"/>
      <c r="FFG363" s="333"/>
      <c r="FFH363" s="334"/>
      <c r="FFI363" s="324"/>
      <c r="FFJ363" s="224"/>
      <c r="FFK363" s="224"/>
      <c r="FFL363" s="335"/>
      <c r="FFM363" s="335"/>
      <c r="FFN363" s="224"/>
      <c r="FFO363" s="324"/>
      <c r="FFP363" s="324"/>
      <c r="FFQ363" s="333"/>
      <c r="FFR363" s="334"/>
      <c r="FFS363" s="324"/>
      <c r="FFT363" s="224"/>
      <c r="FFU363" s="224"/>
      <c r="FFV363" s="335"/>
      <c r="FFW363" s="335"/>
      <c r="FFX363" s="224"/>
      <c r="FFY363" s="324"/>
      <c r="FFZ363" s="324"/>
      <c r="FGA363" s="333"/>
      <c r="FGB363" s="334"/>
      <c r="FGC363" s="324"/>
      <c r="FGD363" s="224"/>
      <c r="FGE363" s="224"/>
      <c r="FGF363" s="335"/>
      <c r="FGG363" s="335"/>
      <c r="FGH363" s="224"/>
      <c r="FGI363" s="324"/>
      <c r="FGJ363" s="324"/>
      <c r="FGK363" s="333"/>
      <c r="FGL363" s="334"/>
      <c r="FGM363" s="324"/>
      <c r="FGN363" s="224"/>
      <c r="FGO363" s="224"/>
      <c r="FGP363" s="335"/>
      <c r="FGQ363" s="335"/>
      <c r="FGR363" s="224"/>
      <c r="FGS363" s="324"/>
      <c r="FGT363" s="324"/>
      <c r="FGU363" s="333"/>
      <c r="FGV363" s="334"/>
      <c r="FGW363" s="324"/>
      <c r="FGX363" s="224"/>
      <c r="FGY363" s="224"/>
      <c r="FGZ363" s="335"/>
      <c r="FHA363" s="335"/>
      <c r="FHB363" s="224"/>
      <c r="FHC363" s="324"/>
      <c r="FHD363" s="324"/>
      <c r="FHE363" s="333"/>
      <c r="FHF363" s="334"/>
      <c r="FHG363" s="324"/>
      <c r="FHH363" s="224"/>
      <c r="FHI363" s="224"/>
      <c r="FHJ363" s="335"/>
      <c r="FHK363" s="335"/>
      <c r="FHL363" s="224"/>
      <c r="FHM363" s="324"/>
      <c r="FHN363" s="324"/>
      <c r="FHO363" s="333"/>
      <c r="FHP363" s="334"/>
      <c r="FHQ363" s="324"/>
      <c r="FHR363" s="224"/>
      <c r="FHS363" s="224"/>
      <c r="FHT363" s="335"/>
      <c r="FHU363" s="335"/>
      <c r="FHV363" s="224"/>
      <c r="FHW363" s="324"/>
      <c r="FHX363" s="324"/>
      <c r="FHY363" s="333"/>
      <c r="FHZ363" s="334"/>
      <c r="FIA363" s="324"/>
      <c r="FIB363" s="224"/>
      <c r="FIC363" s="224"/>
      <c r="FID363" s="335"/>
      <c r="FIE363" s="335"/>
      <c r="FIF363" s="224"/>
      <c r="FIG363" s="324"/>
      <c r="FIH363" s="324"/>
      <c r="FII363" s="333"/>
      <c r="FIJ363" s="334"/>
      <c r="FIK363" s="324"/>
      <c r="FIL363" s="224"/>
      <c r="FIM363" s="224"/>
      <c r="FIN363" s="335"/>
      <c r="FIO363" s="335"/>
      <c r="FIP363" s="224"/>
      <c r="FIQ363" s="324"/>
      <c r="FIR363" s="324"/>
      <c r="FIS363" s="333"/>
      <c r="FIT363" s="334"/>
      <c r="FIU363" s="324"/>
      <c r="FIV363" s="224"/>
      <c r="FIW363" s="224"/>
      <c r="FIX363" s="335"/>
      <c r="FIY363" s="335"/>
      <c r="FIZ363" s="224"/>
      <c r="FJA363" s="324"/>
      <c r="FJB363" s="324"/>
      <c r="FJC363" s="333"/>
      <c r="FJD363" s="334"/>
      <c r="FJE363" s="324"/>
      <c r="FJF363" s="224"/>
      <c r="FJG363" s="224"/>
      <c r="FJH363" s="335"/>
      <c r="FJI363" s="335"/>
      <c r="FJJ363" s="224"/>
      <c r="FJK363" s="324"/>
      <c r="FJL363" s="324"/>
      <c r="FJM363" s="333"/>
      <c r="FJN363" s="334"/>
      <c r="FJO363" s="324"/>
      <c r="FJP363" s="224"/>
      <c r="FJQ363" s="224"/>
      <c r="FJR363" s="335"/>
      <c r="FJS363" s="335"/>
      <c r="FJT363" s="224"/>
      <c r="FJU363" s="324"/>
      <c r="FJV363" s="324"/>
      <c r="FJW363" s="333"/>
      <c r="FJX363" s="334"/>
      <c r="FJY363" s="324"/>
      <c r="FJZ363" s="224"/>
      <c r="FKA363" s="224"/>
      <c r="FKB363" s="335"/>
      <c r="FKC363" s="335"/>
      <c r="FKD363" s="224"/>
      <c r="FKE363" s="324"/>
      <c r="FKF363" s="324"/>
      <c r="FKG363" s="333"/>
      <c r="FKH363" s="334"/>
      <c r="FKI363" s="324"/>
      <c r="FKJ363" s="224"/>
      <c r="FKK363" s="224"/>
      <c r="FKL363" s="335"/>
      <c r="FKM363" s="335"/>
      <c r="FKN363" s="224"/>
      <c r="FKO363" s="324"/>
      <c r="FKP363" s="324"/>
      <c r="FKQ363" s="333"/>
      <c r="FKR363" s="334"/>
      <c r="FKS363" s="324"/>
      <c r="FKT363" s="224"/>
      <c r="FKU363" s="224"/>
      <c r="FKV363" s="335"/>
      <c r="FKW363" s="335"/>
      <c r="FKX363" s="224"/>
      <c r="FKY363" s="324"/>
      <c r="FKZ363" s="324"/>
      <c r="FLA363" s="333"/>
      <c r="FLB363" s="334"/>
      <c r="FLC363" s="324"/>
      <c r="FLD363" s="224"/>
      <c r="FLE363" s="224"/>
      <c r="FLF363" s="335"/>
      <c r="FLG363" s="335"/>
      <c r="FLH363" s="224"/>
      <c r="FLI363" s="324"/>
      <c r="FLJ363" s="324"/>
      <c r="FLK363" s="333"/>
      <c r="FLL363" s="334"/>
      <c r="FLM363" s="324"/>
      <c r="FLN363" s="224"/>
      <c r="FLO363" s="224"/>
      <c r="FLP363" s="335"/>
      <c r="FLQ363" s="335"/>
      <c r="FLR363" s="224"/>
      <c r="FLS363" s="324"/>
      <c r="FLT363" s="324"/>
      <c r="FLU363" s="333"/>
      <c r="FLV363" s="334"/>
      <c r="FLW363" s="324"/>
      <c r="FLX363" s="224"/>
      <c r="FLY363" s="224"/>
      <c r="FLZ363" s="335"/>
      <c r="FMA363" s="335"/>
      <c r="FMB363" s="224"/>
      <c r="FMC363" s="324"/>
      <c r="FMD363" s="324"/>
      <c r="FME363" s="333"/>
      <c r="FMF363" s="334"/>
      <c r="FMG363" s="324"/>
      <c r="FMH363" s="224"/>
      <c r="FMI363" s="224"/>
      <c r="FMJ363" s="335"/>
      <c r="FMK363" s="335"/>
      <c r="FML363" s="224"/>
      <c r="FMM363" s="324"/>
      <c r="FMN363" s="324"/>
      <c r="FMO363" s="333"/>
      <c r="FMP363" s="334"/>
      <c r="FMQ363" s="324"/>
      <c r="FMR363" s="224"/>
      <c r="FMS363" s="224"/>
      <c r="FMT363" s="335"/>
      <c r="FMU363" s="335"/>
      <c r="FMV363" s="224"/>
      <c r="FMW363" s="324"/>
      <c r="FMX363" s="324"/>
      <c r="FMY363" s="333"/>
      <c r="FMZ363" s="334"/>
      <c r="FNA363" s="324"/>
      <c r="FNB363" s="224"/>
      <c r="FNC363" s="224"/>
      <c r="FND363" s="335"/>
      <c r="FNE363" s="335"/>
      <c r="FNF363" s="224"/>
      <c r="FNG363" s="324"/>
      <c r="FNH363" s="324"/>
      <c r="FNI363" s="333"/>
      <c r="FNJ363" s="334"/>
      <c r="FNK363" s="324"/>
      <c r="FNL363" s="224"/>
      <c r="FNM363" s="224"/>
      <c r="FNN363" s="335"/>
      <c r="FNO363" s="335"/>
      <c r="FNP363" s="224"/>
      <c r="FNQ363" s="324"/>
      <c r="FNR363" s="324"/>
      <c r="FNS363" s="333"/>
      <c r="FNT363" s="334"/>
      <c r="FNU363" s="324"/>
      <c r="FNV363" s="224"/>
      <c r="FNW363" s="224"/>
      <c r="FNX363" s="335"/>
      <c r="FNY363" s="335"/>
      <c r="FNZ363" s="224"/>
      <c r="FOA363" s="324"/>
      <c r="FOB363" s="324"/>
      <c r="FOC363" s="333"/>
      <c r="FOD363" s="334"/>
      <c r="FOE363" s="324"/>
      <c r="FOF363" s="224"/>
      <c r="FOG363" s="224"/>
      <c r="FOH363" s="335"/>
      <c r="FOI363" s="335"/>
      <c r="FOJ363" s="224"/>
      <c r="FOK363" s="324"/>
      <c r="FOL363" s="324"/>
      <c r="FOM363" s="333"/>
      <c r="FON363" s="334"/>
      <c r="FOO363" s="324"/>
      <c r="FOP363" s="224"/>
      <c r="FOQ363" s="224"/>
      <c r="FOR363" s="335"/>
      <c r="FOS363" s="335"/>
      <c r="FOT363" s="224"/>
      <c r="FOU363" s="324"/>
      <c r="FOV363" s="324"/>
      <c r="FOW363" s="333"/>
      <c r="FOX363" s="334"/>
      <c r="FOY363" s="324"/>
      <c r="FOZ363" s="224"/>
      <c r="FPA363" s="224"/>
      <c r="FPB363" s="335"/>
      <c r="FPC363" s="335"/>
      <c r="FPD363" s="224"/>
      <c r="FPE363" s="324"/>
      <c r="FPF363" s="324"/>
      <c r="FPG363" s="333"/>
      <c r="FPH363" s="334"/>
      <c r="FPI363" s="324"/>
      <c r="FPJ363" s="224"/>
      <c r="FPK363" s="224"/>
      <c r="FPL363" s="335"/>
      <c r="FPM363" s="335"/>
      <c r="FPN363" s="224"/>
      <c r="FPO363" s="324"/>
      <c r="FPP363" s="324"/>
      <c r="FPQ363" s="333"/>
      <c r="FPR363" s="334"/>
      <c r="FPS363" s="324"/>
      <c r="FPT363" s="224"/>
      <c r="FPU363" s="224"/>
      <c r="FPV363" s="335"/>
      <c r="FPW363" s="335"/>
      <c r="FPX363" s="224"/>
      <c r="FPY363" s="324"/>
      <c r="FPZ363" s="324"/>
      <c r="FQA363" s="333"/>
      <c r="FQB363" s="334"/>
      <c r="FQC363" s="324"/>
      <c r="FQD363" s="224"/>
      <c r="FQE363" s="224"/>
      <c r="FQF363" s="335"/>
      <c r="FQG363" s="335"/>
      <c r="FQH363" s="224"/>
      <c r="FQI363" s="324"/>
      <c r="FQJ363" s="324"/>
      <c r="FQK363" s="333"/>
      <c r="FQL363" s="334"/>
      <c r="FQM363" s="324"/>
      <c r="FQN363" s="224"/>
      <c r="FQO363" s="224"/>
      <c r="FQP363" s="335"/>
      <c r="FQQ363" s="335"/>
      <c r="FQR363" s="224"/>
      <c r="FQS363" s="324"/>
      <c r="FQT363" s="324"/>
      <c r="FQU363" s="333"/>
      <c r="FQV363" s="334"/>
      <c r="FQW363" s="324"/>
      <c r="FQX363" s="224"/>
      <c r="FQY363" s="224"/>
      <c r="FQZ363" s="335"/>
      <c r="FRA363" s="335"/>
      <c r="FRB363" s="224"/>
      <c r="FRC363" s="324"/>
      <c r="FRD363" s="324"/>
      <c r="FRE363" s="333"/>
      <c r="FRF363" s="334"/>
      <c r="FRG363" s="324"/>
      <c r="FRH363" s="224"/>
      <c r="FRI363" s="224"/>
      <c r="FRJ363" s="335"/>
      <c r="FRK363" s="335"/>
      <c r="FRL363" s="224"/>
      <c r="FRM363" s="324"/>
      <c r="FRN363" s="324"/>
      <c r="FRO363" s="333"/>
      <c r="FRP363" s="334"/>
      <c r="FRQ363" s="324"/>
      <c r="FRR363" s="224"/>
      <c r="FRS363" s="224"/>
      <c r="FRT363" s="335"/>
      <c r="FRU363" s="335"/>
      <c r="FRV363" s="224"/>
      <c r="FRW363" s="324"/>
      <c r="FRX363" s="324"/>
      <c r="FRY363" s="333"/>
      <c r="FRZ363" s="334"/>
      <c r="FSA363" s="324"/>
      <c r="FSB363" s="224"/>
      <c r="FSC363" s="224"/>
      <c r="FSD363" s="335"/>
      <c r="FSE363" s="335"/>
      <c r="FSF363" s="224"/>
      <c r="FSG363" s="324"/>
      <c r="FSH363" s="324"/>
      <c r="FSI363" s="333"/>
      <c r="FSJ363" s="334"/>
      <c r="FSK363" s="324"/>
      <c r="FSL363" s="224"/>
      <c r="FSM363" s="224"/>
      <c r="FSN363" s="335"/>
      <c r="FSO363" s="335"/>
      <c r="FSP363" s="224"/>
      <c r="FSQ363" s="324"/>
      <c r="FSR363" s="324"/>
      <c r="FSS363" s="333"/>
      <c r="FST363" s="334"/>
      <c r="FSU363" s="324"/>
      <c r="FSV363" s="224"/>
      <c r="FSW363" s="224"/>
      <c r="FSX363" s="335"/>
      <c r="FSY363" s="335"/>
      <c r="FSZ363" s="224"/>
      <c r="FTA363" s="324"/>
      <c r="FTB363" s="324"/>
      <c r="FTC363" s="333"/>
      <c r="FTD363" s="334"/>
      <c r="FTE363" s="324"/>
      <c r="FTF363" s="224"/>
      <c r="FTG363" s="224"/>
      <c r="FTH363" s="335"/>
      <c r="FTI363" s="335"/>
      <c r="FTJ363" s="224"/>
      <c r="FTK363" s="324"/>
      <c r="FTL363" s="324"/>
      <c r="FTM363" s="333"/>
      <c r="FTN363" s="334"/>
      <c r="FTO363" s="324"/>
      <c r="FTP363" s="224"/>
      <c r="FTQ363" s="224"/>
      <c r="FTR363" s="335"/>
      <c r="FTS363" s="335"/>
      <c r="FTT363" s="224"/>
      <c r="FTU363" s="324"/>
      <c r="FTV363" s="324"/>
      <c r="FTW363" s="333"/>
      <c r="FTX363" s="334"/>
      <c r="FTY363" s="324"/>
      <c r="FTZ363" s="224"/>
      <c r="FUA363" s="224"/>
      <c r="FUB363" s="335"/>
      <c r="FUC363" s="335"/>
      <c r="FUD363" s="224"/>
      <c r="FUE363" s="324"/>
      <c r="FUF363" s="324"/>
      <c r="FUG363" s="333"/>
      <c r="FUH363" s="334"/>
      <c r="FUI363" s="324"/>
      <c r="FUJ363" s="224"/>
      <c r="FUK363" s="224"/>
      <c r="FUL363" s="335"/>
      <c r="FUM363" s="335"/>
      <c r="FUN363" s="224"/>
      <c r="FUO363" s="324"/>
      <c r="FUP363" s="324"/>
      <c r="FUQ363" s="333"/>
      <c r="FUR363" s="334"/>
      <c r="FUS363" s="324"/>
      <c r="FUT363" s="224"/>
      <c r="FUU363" s="224"/>
      <c r="FUV363" s="335"/>
      <c r="FUW363" s="335"/>
      <c r="FUX363" s="224"/>
      <c r="FUY363" s="324"/>
      <c r="FUZ363" s="324"/>
      <c r="FVA363" s="333"/>
      <c r="FVB363" s="334"/>
      <c r="FVC363" s="324"/>
      <c r="FVD363" s="224"/>
      <c r="FVE363" s="224"/>
      <c r="FVF363" s="335"/>
      <c r="FVG363" s="335"/>
      <c r="FVH363" s="224"/>
      <c r="FVI363" s="324"/>
      <c r="FVJ363" s="324"/>
      <c r="FVK363" s="333"/>
      <c r="FVL363" s="334"/>
      <c r="FVM363" s="324"/>
      <c r="FVN363" s="224"/>
      <c r="FVO363" s="224"/>
      <c r="FVP363" s="335"/>
      <c r="FVQ363" s="335"/>
      <c r="FVR363" s="224"/>
      <c r="FVS363" s="324"/>
      <c r="FVT363" s="324"/>
      <c r="FVU363" s="333"/>
      <c r="FVV363" s="334"/>
      <c r="FVW363" s="324"/>
      <c r="FVX363" s="224"/>
      <c r="FVY363" s="224"/>
      <c r="FVZ363" s="335"/>
      <c r="FWA363" s="335"/>
      <c r="FWB363" s="224"/>
      <c r="FWC363" s="324"/>
      <c r="FWD363" s="324"/>
      <c r="FWE363" s="333"/>
      <c r="FWF363" s="334"/>
      <c r="FWG363" s="324"/>
      <c r="FWH363" s="224"/>
      <c r="FWI363" s="224"/>
      <c r="FWJ363" s="335"/>
      <c r="FWK363" s="335"/>
      <c r="FWL363" s="224"/>
      <c r="FWM363" s="324"/>
      <c r="FWN363" s="324"/>
      <c r="FWO363" s="333"/>
      <c r="FWP363" s="334"/>
      <c r="FWQ363" s="324"/>
      <c r="FWR363" s="224"/>
      <c r="FWS363" s="224"/>
      <c r="FWT363" s="335"/>
      <c r="FWU363" s="335"/>
      <c r="FWV363" s="224"/>
      <c r="FWW363" s="324"/>
      <c r="FWX363" s="324"/>
      <c r="FWY363" s="333"/>
      <c r="FWZ363" s="334"/>
      <c r="FXA363" s="324"/>
      <c r="FXB363" s="224"/>
      <c r="FXC363" s="224"/>
      <c r="FXD363" s="335"/>
      <c r="FXE363" s="335"/>
      <c r="FXF363" s="224"/>
      <c r="FXG363" s="324"/>
      <c r="FXH363" s="324"/>
      <c r="FXI363" s="333"/>
      <c r="FXJ363" s="334"/>
      <c r="FXK363" s="324"/>
      <c r="FXL363" s="224"/>
      <c r="FXM363" s="224"/>
      <c r="FXN363" s="335"/>
      <c r="FXO363" s="335"/>
      <c r="FXP363" s="224"/>
      <c r="FXQ363" s="324"/>
      <c r="FXR363" s="324"/>
      <c r="FXS363" s="333"/>
      <c r="FXT363" s="334"/>
      <c r="FXU363" s="324"/>
      <c r="FXV363" s="224"/>
      <c r="FXW363" s="224"/>
      <c r="FXX363" s="335"/>
      <c r="FXY363" s="335"/>
      <c r="FXZ363" s="224"/>
      <c r="FYA363" s="324"/>
      <c r="FYB363" s="324"/>
      <c r="FYC363" s="333"/>
      <c r="FYD363" s="334"/>
      <c r="FYE363" s="324"/>
      <c r="FYF363" s="224"/>
      <c r="FYG363" s="224"/>
      <c r="FYH363" s="335"/>
      <c r="FYI363" s="335"/>
      <c r="FYJ363" s="224"/>
      <c r="FYK363" s="324"/>
      <c r="FYL363" s="324"/>
      <c r="FYM363" s="333"/>
      <c r="FYN363" s="334"/>
      <c r="FYO363" s="324"/>
      <c r="FYP363" s="224"/>
      <c r="FYQ363" s="224"/>
      <c r="FYR363" s="335"/>
      <c r="FYS363" s="335"/>
      <c r="FYT363" s="224"/>
      <c r="FYU363" s="324"/>
      <c r="FYV363" s="324"/>
      <c r="FYW363" s="333"/>
      <c r="FYX363" s="334"/>
      <c r="FYY363" s="324"/>
      <c r="FYZ363" s="224"/>
      <c r="FZA363" s="224"/>
      <c r="FZB363" s="335"/>
      <c r="FZC363" s="335"/>
      <c r="FZD363" s="224"/>
      <c r="FZE363" s="324"/>
      <c r="FZF363" s="324"/>
      <c r="FZG363" s="333"/>
      <c r="FZH363" s="334"/>
      <c r="FZI363" s="324"/>
      <c r="FZJ363" s="224"/>
      <c r="FZK363" s="224"/>
      <c r="FZL363" s="335"/>
      <c r="FZM363" s="335"/>
      <c r="FZN363" s="224"/>
      <c r="FZO363" s="324"/>
      <c r="FZP363" s="324"/>
      <c r="FZQ363" s="333"/>
      <c r="FZR363" s="334"/>
      <c r="FZS363" s="324"/>
      <c r="FZT363" s="224"/>
      <c r="FZU363" s="224"/>
      <c r="FZV363" s="335"/>
      <c r="FZW363" s="335"/>
      <c r="FZX363" s="224"/>
      <c r="FZY363" s="324"/>
      <c r="FZZ363" s="324"/>
      <c r="GAA363" s="333"/>
      <c r="GAB363" s="334"/>
      <c r="GAC363" s="324"/>
      <c r="GAD363" s="224"/>
      <c r="GAE363" s="224"/>
      <c r="GAF363" s="335"/>
      <c r="GAG363" s="335"/>
      <c r="GAH363" s="224"/>
      <c r="GAI363" s="324"/>
      <c r="GAJ363" s="324"/>
      <c r="GAK363" s="333"/>
      <c r="GAL363" s="334"/>
      <c r="GAM363" s="324"/>
      <c r="GAN363" s="224"/>
      <c r="GAO363" s="224"/>
      <c r="GAP363" s="335"/>
      <c r="GAQ363" s="335"/>
      <c r="GAR363" s="224"/>
      <c r="GAS363" s="324"/>
      <c r="GAT363" s="324"/>
      <c r="GAU363" s="333"/>
      <c r="GAV363" s="334"/>
      <c r="GAW363" s="324"/>
      <c r="GAX363" s="224"/>
      <c r="GAY363" s="224"/>
      <c r="GAZ363" s="335"/>
      <c r="GBA363" s="335"/>
      <c r="GBB363" s="224"/>
      <c r="GBC363" s="324"/>
      <c r="GBD363" s="324"/>
      <c r="GBE363" s="333"/>
      <c r="GBF363" s="334"/>
      <c r="GBG363" s="324"/>
      <c r="GBH363" s="224"/>
      <c r="GBI363" s="224"/>
      <c r="GBJ363" s="335"/>
      <c r="GBK363" s="335"/>
      <c r="GBL363" s="224"/>
      <c r="GBM363" s="324"/>
      <c r="GBN363" s="324"/>
      <c r="GBO363" s="333"/>
      <c r="GBP363" s="334"/>
      <c r="GBQ363" s="324"/>
      <c r="GBR363" s="224"/>
      <c r="GBS363" s="224"/>
      <c r="GBT363" s="335"/>
      <c r="GBU363" s="335"/>
      <c r="GBV363" s="224"/>
      <c r="GBW363" s="324"/>
      <c r="GBX363" s="324"/>
      <c r="GBY363" s="333"/>
      <c r="GBZ363" s="334"/>
      <c r="GCA363" s="324"/>
      <c r="GCB363" s="224"/>
      <c r="GCC363" s="224"/>
      <c r="GCD363" s="335"/>
      <c r="GCE363" s="335"/>
      <c r="GCF363" s="224"/>
      <c r="GCG363" s="324"/>
      <c r="GCH363" s="324"/>
      <c r="GCI363" s="333"/>
      <c r="GCJ363" s="334"/>
      <c r="GCK363" s="324"/>
      <c r="GCL363" s="224"/>
      <c r="GCM363" s="224"/>
      <c r="GCN363" s="335"/>
      <c r="GCO363" s="335"/>
      <c r="GCP363" s="224"/>
      <c r="GCQ363" s="324"/>
      <c r="GCR363" s="324"/>
      <c r="GCS363" s="333"/>
      <c r="GCT363" s="334"/>
      <c r="GCU363" s="324"/>
      <c r="GCV363" s="224"/>
      <c r="GCW363" s="224"/>
      <c r="GCX363" s="335"/>
      <c r="GCY363" s="335"/>
      <c r="GCZ363" s="224"/>
      <c r="GDA363" s="324"/>
      <c r="GDB363" s="324"/>
      <c r="GDC363" s="333"/>
      <c r="GDD363" s="334"/>
      <c r="GDE363" s="324"/>
      <c r="GDF363" s="224"/>
      <c r="GDG363" s="224"/>
      <c r="GDH363" s="335"/>
      <c r="GDI363" s="335"/>
      <c r="GDJ363" s="224"/>
      <c r="GDK363" s="324"/>
      <c r="GDL363" s="324"/>
      <c r="GDM363" s="333"/>
      <c r="GDN363" s="334"/>
      <c r="GDO363" s="324"/>
      <c r="GDP363" s="224"/>
      <c r="GDQ363" s="224"/>
      <c r="GDR363" s="335"/>
      <c r="GDS363" s="335"/>
      <c r="GDT363" s="224"/>
      <c r="GDU363" s="324"/>
      <c r="GDV363" s="324"/>
      <c r="GDW363" s="333"/>
      <c r="GDX363" s="334"/>
      <c r="GDY363" s="324"/>
      <c r="GDZ363" s="224"/>
      <c r="GEA363" s="224"/>
      <c r="GEB363" s="335"/>
      <c r="GEC363" s="335"/>
      <c r="GED363" s="224"/>
      <c r="GEE363" s="324"/>
      <c r="GEF363" s="324"/>
      <c r="GEG363" s="333"/>
      <c r="GEH363" s="334"/>
      <c r="GEI363" s="324"/>
      <c r="GEJ363" s="224"/>
      <c r="GEK363" s="224"/>
      <c r="GEL363" s="335"/>
      <c r="GEM363" s="335"/>
      <c r="GEN363" s="224"/>
      <c r="GEO363" s="324"/>
      <c r="GEP363" s="324"/>
      <c r="GEQ363" s="333"/>
      <c r="GER363" s="334"/>
      <c r="GES363" s="324"/>
      <c r="GET363" s="224"/>
      <c r="GEU363" s="224"/>
      <c r="GEV363" s="335"/>
      <c r="GEW363" s="335"/>
      <c r="GEX363" s="224"/>
      <c r="GEY363" s="324"/>
      <c r="GEZ363" s="324"/>
      <c r="GFA363" s="333"/>
      <c r="GFB363" s="334"/>
      <c r="GFC363" s="324"/>
      <c r="GFD363" s="224"/>
      <c r="GFE363" s="224"/>
      <c r="GFF363" s="335"/>
      <c r="GFG363" s="335"/>
      <c r="GFH363" s="224"/>
      <c r="GFI363" s="324"/>
      <c r="GFJ363" s="324"/>
      <c r="GFK363" s="333"/>
      <c r="GFL363" s="334"/>
      <c r="GFM363" s="324"/>
      <c r="GFN363" s="224"/>
      <c r="GFO363" s="224"/>
      <c r="GFP363" s="335"/>
      <c r="GFQ363" s="335"/>
      <c r="GFR363" s="224"/>
      <c r="GFS363" s="324"/>
      <c r="GFT363" s="324"/>
      <c r="GFU363" s="333"/>
      <c r="GFV363" s="334"/>
      <c r="GFW363" s="324"/>
      <c r="GFX363" s="224"/>
      <c r="GFY363" s="224"/>
      <c r="GFZ363" s="335"/>
      <c r="GGA363" s="335"/>
      <c r="GGB363" s="224"/>
      <c r="GGC363" s="324"/>
      <c r="GGD363" s="324"/>
      <c r="GGE363" s="333"/>
      <c r="GGF363" s="334"/>
      <c r="GGG363" s="324"/>
      <c r="GGH363" s="224"/>
      <c r="GGI363" s="224"/>
      <c r="GGJ363" s="335"/>
      <c r="GGK363" s="335"/>
      <c r="GGL363" s="224"/>
      <c r="GGM363" s="324"/>
      <c r="GGN363" s="324"/>
      <c r="GGO363" s="333"/>
      <c r="GGP363" s="334"/>
      <c r="GGQ363" s="324"/>
      <c r="GGR363" s="224"/>
      <c r="GGS363" s="224"/>
      <c r="GGT363" s="335"/>
      <c r="GGU363" s="335"/>
      <c r="GGV363" s="224"/>
      <c r="GGW363" s="324"/>
      <c r="GGX363" s="324"/>
      <c r="GGY363" s="333"/>
      <c r="GGZ363" s="334"/>
      <c r="GHA363" s="324"/>
      <c r="GHB363" s="224"/>
      <c r="GHC363" s="224"/>
      <c r="GHD363" s="335"/>
      <c r="GHE363" s="335"/>
      <c r="GHF363" s="224"/>
      <c r="GHG363" s="324"/>
      <c r="GHH363" s="324"/>
      <c r="GHI363" s="333"/>
      <c r="GHJ363" s="334"/>
      <c r="GHK363" s="324"/>
      <c r="GHL363" s="224"/>
      <c r="GHM363" s="224"/>
      <c r="GHN363" s="335"/>
      <c r="GHO363" s="335"/>
      <c r="GHP363" s="224"/>
      <c r="GHQ363" s="324"/>
      <c r="GHR363" s="324"/>
      <c r="GHS363" s="333"/>
      <c r="GHT363" s="334"/>
      <c r="GHU363" s="324"/>
      <c r="GHV363" s="224"/>
      <c r="GHW363" s="224"/>
      <c r="GHX363" s="335"/>
      <c r="GHY363" s="335"/>
      <c r="GHZ363" s="224"/>
      <c r="GIA363" s="324"/>
      <c r="GIB363" s="324"/>
      <c r="GIC363" s="333"/>
      <c r="GID363" s="334"/>
      <c r="GIE363" s="324"/>
      <c r="GIF363" s="224"/>
      <c r="GIG363" s="224"/>
      <c r="GIH363" s="335"/>
      <c r="GII363" s="335"/>
      <c r="GIJ363" s="224"/>
      <c r="GIK363" s="324"/>
      <c r="GIL363" s="324"/>
      <c r="GIM363" s="333"/>
      <c r="GIN363" s="334"/>
      <c r="GIO363" s="324"/>
      <c r="GIP363" s="224"/>
      <c r="GIQ363" s="224"/>
      <c r="GIR363" s="335"/>
      <c r="GIS363" s="335"/>
      <c r="GIT363" s="224"/>
      <c r="GIU363" s="324"/>
      <c r="GIV363" s="324"/>
      <c r="GIW363" s="333"/>
      <c r="GIX363" s="334"/>
      <c r="GIY363" s="324"/>
      <c r="GIZ363" s="224"/>
      <c r="GJA363" s="224"/>
      <c r="GJB363" s="335"/>
      <c r="GJC363" s="335"/>
      <c r="GJD363" s="224"/>
      <c r="GJE363" s="324"/>
      <c r="GJF363" s="324"/>
      <c r="GJG363" s="333"/>
      <c r="GJH363" s="334"/>
      <c r="GJI363" s="324"/>
      <c r="GJJ363" s="224"/>
      <c r="GJK363" s="224"/>
      <c r="GJL363" s="335"/>
      <c r="GJM363" s="335"/>
      <c r="GJN363" s="224"/>
      <c r="GJO363" s="324"/>
      <c r="GJP363" s="324"/>
      <c r="GJQ363" s="333"/>
      <c r="GJR363" s="334"/>
      <c r="GJS363" s="324"/>
      <c r="GJT363" s="224"/>
      <c r="GJU363" s="224"/>
      <c r="GJV363" s="335"/>
      <c r="GJW363" s="335"/>
      <c r="GJX363" s="224"/>
      <c r="GJY363" s="324"/>
      <c r="GJZ363" s="324"/>
      <c r="GKA363" s="333"/>
      <c r="GKB363" s="334"/>
      <c r="GKC363" s="324"/>
      <c r="GKD363" s="224"/>
      <c r="GKE363" s="224"/>
      <c r="GKF363" s="335"/>
      <c r="GKG363" s="335"/>
      <c r="GKH363" s="224"/>
      <c r="GKI363" s="324"/>
      <c r="GKJ363" s="324"/>
      <c r="GKK363" s="333"/>
      <c r="GKL363" s="334"/>
      <c r="GKM363" s="324"/>
      <c r="GKN363" s="224"/>
      <c r="GKO363" s="224"/>
      <c r="GKP363" s="335"/>
      <c r="GKQ363" s="335"/>
      <c r="GKR363" s="224"/>
      <c r="GKS363" s="324"/>
      <c r="GKT363" s="324"/>
      <c r="GKU363" s="333"/>
      <c r="GKV363" s="334"/>
      <c r="GKW363" s="324"/>
      <c r="GKX363" s="224"/>
      <c r="GKY363" s="224"/>
      <c r="GKZ363" s="335"/>
      <c r="GLA363" s="335"/>
      <c r="GLB363" s="224"/>
      <c r="GLC363" s="324"/>
      <c r="GLD363" s="324"/>
      <c r="GLE363" s="333"/>
      <c r="GLF363" s="334"/>
      <c r="GLG363" s="324"/>
      <c r="GLH363" s="224"/>
      <c r="GLI363" s="224"/>
      <c r="GLJ363" s="335"/>
      <c r="GLK363" s="335"/>
      <c r="GLL363" s="224"/>
      <c r="GLM363" s="324"/>
      <c r="GLN363" s="324"/>
      <c r="GLO363" s="333"/>
      <c r="GLP363" s="334"/>
      <c r="GLQ363" s="324"/>
      <c r="GLR363" s="224"/>
      <c r="GLS363" s="224"/>
      <c r="GLT363" s="335"/>
      <c r="GLU363" s="335"/>
      <c r="GLV363" s="224"/>
      <c r="GLW363" s="324"/>
      <c r="GLX363" s="324"/>
      <c r="GLY363" s="333"/>
      <c r="GLZ363" s="334"/>
      <c r="GMA363" s="324"/>
      <c r="GMB363" s="224"/>
      <c r="GMC363" s="224"/>
      <c r="GMD363" s="335"/>
      <c r="GME363" s="335"/>
      <c r="GMF363" s="224"/>
      <c r="GMG363" s="324"/>
      <c r="GMH363" s="324"/>
      <c r="GMI363" s="333"/>
      <c r="GMJ363" s="334"/>
      <c r="GMK363" s="324"/>
      <c r="GML363" s="224"/>
      <c r="GMM363" s="224"/>
      <c r="GMN363" s="335"/>
      <c r="GMO363" s="335"/>
      <c r="GMP363" s="224"/>
      <c r="GMQ363" s="324"/>
      <c r="GMR363" s="324"/>
      <c r="GMS363" s="333"/>
      <c r="GMT363" s="334"/>
      <c r="GMU363" s="324"/>
      <c r="GMV363" s="224"/>
      <c r="GMW363" s="224"/>
      <c r="GMX363" s="335"/>
      <c r="GMY363" s="335"/>
      <c r="GMZ363" s="224"/>
      <c r="GNA363" s="324"/>
      <c r="GNB363" s="324"/>
      <c r="GNC363" s="333"/>
      <c r="GND363" s="334"/>
      <c r="GNE363" s="324"/>
      <c r="GNF363" s="224"/>
      <c r="GNG363" s="224"/>
      <c r="GNH363" s="335"/>
      <c r="GNI363" s="335"/>
      <c r="GNJ363" s="224"/>
      <c r="GNK363" s="324"/>
      <c r="GNL363" s="324"/>
      <c r="GNM363" s="333"/>
      <c r="GNN363" s="334"/>
      <c r="GNO363" s="324"/>
      <c r="GNP363" s="224"/>
      <c r="GNQ363" s="224"/>
      <c r="GNR363" s="335"/>
      <c r="GNS363" s="335"/>
      <c r="GNT363" s="224"/>
      <c r="GNU363" s="324"/>
      <c r="GNV363" s="324"/>
      <c r="GNW363" s="333"/>
      <c r="GNX363" s="334"/>
      <c r="GNY363" s="324"/>
      <c r="GNZ363" s="224"/>
      <c r="GOA363" s="224"/>
      <c r="GOB363" s="335"/>
      <c r="GOC363" s="335"/>
      <c r="GOD363" s="224"/>
      <c r="GOE363" s="324"/>
      <c r="GOF363" s="324"/>
      <c r="GOG363" s="333"/>
      <c r="GOH363" s="334"/>
      <c r="GOI363" s="324"/>
      <c r="GOJ363" s="224"/>
      <c r="GOK363" s="224"/>
      <c r="GOL363" s="335"/>
      <c r="GOM363" s="335"/>
      <c r="GON363" s="224"/>
      <c r="GOO363" s="324"/>
      <c r="GOP363" s="324"/>
      <c r="GOQ363" s="333"/>
      <c r="GOR363" s="334"/>
      <c r="GOS363" s="324"/>
      <c r="GOT363" s="224"/>
      <c r="GOU363" s="224"/>
      <c r="GOV363" s="335"/>
      <c r="GOW363" s="335"/>
      <c r="GOX363" s="224"/>
      <c r="GOY363" s="324"/>
      <c r="GOZ363" s="324"/>
      <c r="GPA363" s="333"/>
      <c r="GPB363" s="334"/>
      <c r="GPC363" s="324"/>
      <c r="GPD363" s="224"/>
      <c r="GPE363" s="224"/>
      <c r="GPF363" s="335"/>
      <c r="GPG363" s="335"/>
      <c r="GPH363" s="224"/>
      <c r="GPI363" s="324"/>
      <c r="GPJ363" s="324"/>
      <c r="GPK363" s="333"/>
      <c r="GPL363" s="334"/>
      <c r="GPM363" s="324"/>
      <c r="GPN363" s="224"/>
      <c r="GPO363" s="224"/>
      <c r="GPP363" s="335"/>
      <c r="GPQ363" s="335"/>
      <c r="GPR363" s="224"/>
      <c r="GPS363" s="324"/>
      <c r="GPT363" s="324"/>
      <c r="GPU363" s="333"/>
      <c r="GPV363" s="334"/>
      <c r="GPW363" s="324"/>
      <c r="GPX363" s="224"/>
      <c r="GPY363" s="224"/>
      <c r="GPZ363" s="335"/>
      <c r="GQA363" s="335"/>
      <c r="GQB363" s="224"/>
      <c r="GQC363" s="324"/>
      <c r="GQD363" s="324"/>
      <c r="GQE363" s="333"/>
      <c r="GQF363" s="334"/>
      <c r="GQG363" s="324"/>
      <c r="GQH363" s="224"/>
      <c r="GQI363" s="224"/>
      <c r="GQJ363" s="335"/>
      <c r="GQK363" s="335"/>
      <c r="GQL363" s="224"/>
      <c r="GQM363" s="324"/>
      <c r="GQN363" s="324"/>
      <c r="GQO363" s="333"/>
      <c r="GQP363" s="334"/>
      <c r="GQQ363" s="324"/>
      <c r="GQR363" s="224"/>
      <c r="GQS363" s="224"/>
      <c r="GQT363" s="335"/>
      <c r="GQU363" s="335"/>
      <c r="GQV363" s="224"/>
      <c r="GQW363" s="324"/>
      <c r="GQX363" s="324"/>
      <c r="GQY363" s="333"/>
      <c r="GQZ363" s="334"/>
      <c r="GRA363" s="324"/>
      <c r="GRB363" s="224"/>
      <c r="GRC363" s="224"/>
      <c r="GRD363" s="335"/>
      <c r="GRE363" s="335"/>
      <c r="GRF363" s="224"/>
      <c r="GRG363" s="324"/>
      <c r="GRH363" s="324"/>
      <c r="GRI363" s="333"/>
      <c r="GRJ363" s="334"/>
      <c r="GRK363" s="324"/>
      <c r="GRL363" s="224"/>
      <c r="GRM363" s="224"/>
      <c r="GRN363" s="335"/>
      <c r="GRO363" s="335"/>
      <c r="GRP363" s="224"/>
      <c r="GRQ363" s="324"/>
      <c r="GRR363" s="324"/>
      <c r="GRS363" s="333"/>
      <c r="GRT363" s="334"/>
      <c r="GRU363" s="324"/>
      <c r="GRV363" s="224"/>
      <c r="GRW363" s="224"/>
      <c r="GRX363" s="335"/>
      <c r="GRY363" s="335"/>
      <c r="GRZ363" s="224"/>
      <c r="GSA363" s="324"/>
      <c r="GSB363" s="324"/>
      <c r="GSC363" s="333"/>
      <c r="GSD363" s="334"/>
      <c r="GSE363" s="324"/>
      <c r="GSF363" s="224"/>
      <c r="GSG363" s="224"/>
      <c r="GSH363" s="335"/>
      <c r="GSI363" s="335"/>
      <c r="GSJ363" s="224"/>
      <c r="GSK363" s="324"/>
      <c r="GSL363" s="324"/>
      <c r="GSM363" s="333"/>
      <c r="GSN363" s="334"/>
      <c r="GSO363" s="324"/>
      <c r="GSP363" s="224"/>
      <c r="GSQ363" s="224"/>
      <c r="GSR363" s="335"/>
      <c r="GSS363" s="335"/>
      <c r="GST363" s="224"/>
      <c r="GSU363" s="324"/>
      <c r="GSV363" s="324"/>
      <c r="GSW363" s="333"/>
      <c r="GSX363" s="334"/>
      <c r="GSY363" s="324"/>
      <c r="GSZ363" s="224"/>
      <c r="GTA363" s="224"/>
      <c r="GTB363" s="335"/>
      <c r="GTC363" s="335"/>
      <c r="GTD363" s="224"/>
      <c r="GTE363" s="324"/>
      <c r="GTF363" s="324"/>
      <c r="GTG363" s="333"/>
      <c r="GTH363" s="334"/>
      <c r="GTI363" s="324"/>
      <c r="GTJ363" s="224"/>
      <c r="GTK363" s="224"/>
      <c r="GTL363" s="335"/>
      <c r="GTM363" s="335"/>
      <c r="GTN363" s="224"/>
      <c r="GTO363" s="324"/>
      <c r="GTP363" s="324"/>
      <c r="GTQ363" s="333"/>
      <c r="GTR363" s="334"/>
      <c r="GTS363" s="324"/>
      <c r="GTT363" s="224"/>
      <c r="GTU363" s="224"/>
      <c r="GTV363" s="335"/>
      <c r="GTW363" s="335"/>
      <c r="GTX363" s="224"/>
      <c r="GTY363" s="324"/>
      <c r="GTZ363" s="324"/>
      <c r="GUA363" s="333"/>
      <c r="GUB363" s="334"/>
      <c r="GUC363" s="324"/>
      <c r="GUD363" s="224"/>
      <c r="GUE363" s="224"/>
      <c r="GUF363" s="335"/>
      <c r="GUG363" s="335"/>
      <c r="GUH363" s="224"/>
      <c r="GUI363" s="324"/>
      <c r="GUJ363" s="324"/>
      <c r="GUK363" s="333"/>
      <c r="GUL363" s="334"/>
      <c r="GUM363" s="324"/>
      <c r="GUN363" s="224"/>
      <c r="GUO363" s="224"/>
      <c r="GUP363" s="335"/>
      <c r="GUQ363" s="335"/>
      <c r="GUR363" s="224"/>
      <c r="GUS363" s="324"/>
      <c r="GUT363" s="324"/>
      <c r="GUU363" s="333"/>
      <c r="GUV363" s="334"/>
      <c r="GUW363" s="324"/>
      <c r="GUX363" s="224"/>
      <c r="GUY363" s="224"/>
      <c r="GUZ363" s="335"/>
      <c r="GVA363" s="335"/>
      <c r="GVB363" s="224"/>
      <c r="GVC363" s="324"/>
      <c r="GVD363" s="324"/>
      <c r="GVE363" s="333"/>
      <c r="GVF363" s="334"/>
      <c r="GVG363" s="324"/>
      <c r="GVH363" s="224"/>
      <c r="GVI363" s="224"/>
      <c r="GVJ363" s="335"/>
      <c r="GVK363" s="335"/>
      <c r="GVL363" s="224"/>
      <c r="GVM363" s="324"/>
      <c r="GVN363" s="324"/>
      <c r="GVO363" s="333"/>
      <c r="GVP363" s="334"/>
      <c r="GVQ363" s="324"/>
      <c r="GVR363" s="224"/>
      <c r="GVS363" s="224"/>
      <c r="GVT363" s="335"/>
      <c r="GVU363" s="335"/>
      <c r="GVV363" s="224"/>
      <c r="GVW363" s="324"/>
      <c r="GVX363" s="324"/>
      <c r="GVY363" s="333"/>
      <c r="GVZ363" s="334"/>
      <c r="GWA363" s="324"/>
      <c r="GWB363" s="224"/>
      <c r="GWC363" s="224"/>
      <c r="GWD363" s="335"/>
      <c r="GWE363" s="335"/>
      <c r="GWF363" s="224"/>
      <c r="GWG363" s="324"/>
      <c r="GWH363" s="324"/>
      <c r="GWI363" s="333"/>
      <c r="GWJ363" s="334"/>
      <c r="GWK363" s="324"/>
      <c r="GWL363" s="224"/>
      <c r="GWM363" s="224"/>
      <c r="GWN363" s="335"/>
      <c r="GWO363" s="335"/>
      <c r="GWP363" s="224"/>
      <c r="GWQ363" s="324"/>
      <c r="GWR363" s="324"/>
      <c r="GWS363" s="333"/>
      <c r="GWT363" s="334"/>
      <c r="GWU363" s="324"/>
      <c r="GWV363" s="224"/>
      <c r="GWW363" s="224"/>
      <c r="GWX363" s="335"/>
      <c r="GWY363" s="335"/>
      <c r="GWZ363" s="224"/>
      <c r="GXA363" s="324"/>
      <c r="GXB363" s="324"/>
      <c r="GXC363" s="333"/>
      <c r="GXD363" s="334"/>
      <c r="GXE363" s="324"/>
      <c r="GXF363" s="224"/>
      <c r="GXG363" s="224"/>
      <c r="GXH363" s="335"/>
      <c r="GXI363" s="335"/>
      <c r="GXJ363" s="224"/>
      <c r="GXK363" s="324"/>
      <c r="GXL363" s="324"/>
      <c r="GXM363" s="333"/>
      <c r="GXN363" s="334"/>
      <c r="GXO363" s="324"/>
      <c r="GXP363" s="224"/>
      <c r="GXQ363" s="224"/>
      <c r="GXR363" s="335"/>
      <c r="GXS363" s="335"/>
      <c r="GXT363" s="224"/>
      <c r="GXU363" s="324"/>
      <c r="GXV363" s="324"/>
      <c r="GXW363" s="333"/>
      <c r="GXX363" s="334"/>
      <c r="GXY363" s="324"/>
      <c r="GXZ363" s="224"/>
      <c r="GYA363" s="224"/>
      <c r="GYB363" s="335"/>
      <c r="GYC363" s="335"/>
      <c r="GYD363" s="224"/>
      <c r="GYE363" s="324"/>
      <c r="GYF363" s="324"/>
      <c r="GYG363" s="333"/>
      <c r="GYH363" s="334"/>
      <c r="GYI363" s="324"/>
      <c r="GYJ363" s="224"/>
      <c r="GYK363" s="224"/>
      <c r="GYL363" s="335"/>
      <c r="GYM363" s="335"/>
      <c r="GYN363" s="224"/>
      <c r="GYO363" s="324"/>
      <c r="GYP363" s="324"/>
      <c r="GYQ363" s="333"/>
      <c r="GYR363" s="334"/>
      <c r="GYS363" s="324"/>
      <c r="GYT363" s="224"/>
      <c r="GYU363" s="224"/>
      <c r="GYV363" s="335"/>
      <c r="GYW363" s="335"/>
      <c r="GYX363" s="224"/>
      <c r="GYY363" s="324"/>
      <c r="GYZ363" s="324"/>
      <c r="GZA363" s="333"/>
      <c r="GZB363" s="334"/>
      <c r="GZC363" s="324"/>
      <c r="GZD363" s="224"/>
      <c r="GZE363" s="224"/>
      <c r="GZF363" s="335"/>
      <c r="GZG363" s="335"/>
      <c r="GZH363" s="224"/>
      <c r="GZI363" s="324"/>
      <c r="GZJ363" s="324"/>
      <c r="GZK363" s="333"/>
      <c r="GZL363" s="334"/>
      <c r="GZM363" s="324"/>
      <c r="GZN363" s="224"/>
      <c r="GZO363" s="224"/>
      <c r="GZP363" s="335"/>
      <c r="GZQ363" s="335"/>
      <c r="GZR363" s="224"/>
      <c r="GZS363" s="324"/>
      <c r="GZT363" s="324"/>
      <c r="GZU363" s="333"/>
      <c r="GZV363" s="334"/>
      <c r="GZW363" s="324"/>
      <c r="GZX363" s="224"/>
      <c r="GZY363" s="224"/>
      <c r="GZZ363" s="335"/>
      <c r="HAA363" s="335"/>
      <c r="HAB363" s="224"/>
      <c r="HAC363" s="324"/>
      <c r="HAD363" s="324"/>
      <c r="HAE363" s="333"/>
      <c r="HAF363" s="334"/>
      <c r="HAG363" s="324"/>
      <c r="HAH363" s="224"/>
      <c r="HAI363" s="224"/>
      <c r="HAJ363" s="335"/>
      <c r="HAK363" s="335"/>
      <c r="HAL363" s="224"/>
      <c r="HAM363" s="324"/>
      <c r="HAN363" s="324"/>
      <c r="HAO363" s="333"/>
      <c r="HAP363" s="334"/>
      <c r="HAQ363" s="324"/>
      <c r="HAR363" s="224"/>
      <c r="HAS363" s="224"/>
      <c r="HAT363" s="335"/>
      <c r="HAU363" s="335"/>
      <c r="HAV363" s="224"/>
      <c r="HAW363" s="324"/>
      <c r="HAX363" s="324"/>
      <c r="HAY363" s="333"/>
      <c r="HAZ363" s="334"/>
      <c r="HBA363" s="324"/>
      <c r="HBB363" s="224"/>
      <c r="HBC363" s="224"/>
      <c r="HBD363" s="335"/>
      <c r="HBE363" s="335"/>
      <c r="HBF363" s="224"/>
      <c r="HBG363" s="324"/>
      <c r="HBH363" s="324"/>
      <c r="HBI363" s="333"/>
      <c r="HBJ363" s="334"/>
      <c r="HBK363" s="324"/>
      <c r="HBL363" s="224"/>
      <c r="HBM363" s="224"/>
      <c r="HBN363" s="335"/>
      <c r="HBO363" s="335"/>
      <c r="HBP363" s="224"/>
      <c r="HBQ363" s="324"/>
      <c r="HBR363" s="324"/>
      <c r="HBS363" s="333"/>
      <c r="HBT363" s="334"/>
      <c r="HBU363" s="324"/>
      <c r="HBV363" s="224"/>
      <c r="HBW363" s="224"/>
      <c r="HBX363" s="335"/>
      <c r="HBY363" s="335"/>
      <c r="HBZ363" s="224"/>
      <c r="HCA363" s="324"/>
      <c r="HCB363" s="324"/>
      <c r="HCC363" s="333"/>
      <c r="HCD363" s="334"/>
      <c r="HCE363" s="324"/>
      <c r="HCF363" s="224"/>
      <c r="HCG363" s="224"/>
      <c r="HCH363" s="335"/>
      <c r="HCI363" s="335"/>
      <c r="HCJ363" s="224"/>
      <c r="HCK363" s="324"/>
      <c r="HCL363" s="324"/>
      <c r="HCM363" s="333"/>
      <c r="HCN363" s="334"/>
      <c r="HCO363" s="324"/>
      <c r="HCP363" s="224"/>
      <c r="HCQ363" s="224"/>
      <c r="HCR363" s="335"/>
      <c r="HCS363" s="335"/>
      <c r="HCT363" s="224"/>
      <c r="HCU363" s="324"/>
      <c r="HCV363" s="324"/>
      <c r="HCW363" s="333"/>
      <c r="HCX363" s="334"/>
      <c r="HCY363" s="324"/>
      <c r="HCZ363" s="224"/>
      <c r="HDA363" s="224"/>
      <c r="HDB363" s="335"/>
      <c r="HDC363" s="335"/>
      <c r="HDD363" s="224"/>
      <c r="HDE363" s="324"/>
      <c r="HDF363" s="324"/>
      <c r="HDG363" s="333"/>
      <c r="HDH363" s="334"/>
      <c r="HDI363" s="324"/>
      <c r="HDJ363" s="224"/>
      <c r="HDK363" s="224"/>
      <c r="HDL363" s="335"/>
      <c r="HDM363" s="335"/>
      <c r="HDN363" s="224"/>
      <c r="HDO363" s="324"/>
      <c r="HDP363" s="324"/>
      <c r="HDQ363" s="333"/>
      <c r="HDR363" s="334"/>
      <c r="HDS363" s="324"/>
      <c r="HDT363" s="224"/>
      <c r="HDU363" s="224"/>
      <c r="HDV363" s="335"/>
      <c r="HDW363" s="335"/>
      <c r="HDX363" s="224"/>
      <c r="HDY363" s="324"/>
      <c r="HDZ363" s="324"/>
      <c r="HEA363" s="333"/>
      <c r="HEB363" s="334"/>
      <c r="HEC363" s="324"/>
      <c r="HED363" s="224"/>
      <c r="HEE363" s="224"/>
      <c r="HEF363" s="335"/>
      <c r="HEG363" s="335"/>
      <c r="HEH363" s="224"/>
      <c r="HEI363" s="324"/>
      <c r="HEJ363" s="324"/>
      <c r="HEK363" s="333"/>
      <c r="HEL363" s="334"/>
      <c r="HEM363" s="324"/>
      <c r="HEN363" s="224"/>
      <c r="HEO363" s="224"/>
      <c r="HEP363" s="335"/>
      <c r="HEQ363" s="335"/>
      <c r="HER363" s="224"/>
      <c r="HES363" s="324"/>
      <c r="HET363" s="324"/>
      <c r="HEU363" s="333"/>
      <c r="HEV363" s="334"/>
      <c r="HEW363" s="324"/>
      <c r="HEX363" s="224"/>
      <c r="HEY363" s="224"/>
      <c r="HEZ363" s="335"/>
      <c r="HFA363" s="335"/>
      <c r="HFB363" s="224"/>
      <c r="HFC363" s="324"/>
      <c r="HFD363" s="324"/>
      <c r="HFE363" s="333"/>
      <c r="HFF363" s="334"/>
      <c r="HFG363" s="324"/>
      <c r="HFH363" s="224"/>
      <c r="HFI363" s="224"/>
      <c r="HFJ363" s="335"/>
      <c r="HFK363" s="335"/>
      <c r="HFL363" s="224"/>
      <c r="HFM363" s="324"/>
      <c r="HFN363" s="324"/>
      <c r="HFO363" s="333"/>
      <c r="HFP363" s="334"/>
      <c r="HFQ363" s="324"/>
      <c r="HFR363" s="224"/>
      <c r="HFS363" s="224"/>
      <c r="HFT363" s="335"/>
      <c r="HFU363" s="335"/>
      <c r="HFV363" s="224"/>
      <c r="HFW363" s="324"/>
      <c r="HFX363" s="324"/>
      <c r="HFY363" s="333"/>
      <c r="HFZ363" s="334"/>
      <c r="HGA363" s="324"/>
      <c r="HGB363" s="224"/>
      <c r="HGC363" s="224"/>
      <c r="HGD363" s="335"/>
      <c r="HGE363" s="335"/>
      <c r="HGF363" s="224"/>
      <c r="HGG363" s="324"/>
      <c r="HGH363" s="324"/>
      <c r="HGI363" s="333"/>
      <c r="HGJ363" s="334"/>
      <c r="HGK363" s="324"/>
      <c r="HGL363" s="224"/>
      <c r="HGM363" s="224"/>
      <c r="HGN363" s="335"/>
      <c r="HGO363" s="335"/>
      <c r="HGP363" s="224"/>
      <c r="HGQ363" s="324"/>
      <c r="HGR363" s="324"/>
      <c r="HGS363" s="333"/>
      <c r="HGT363" s="334"/>
      <c r="HGU363" s="324"/>
      <c r="HGV363" s="224"/>
      <c r="HGW363" s="224"/>
      <c r="HGX363" s="335"/>
      <c r="HGY363" s="335"/>
      <c r="HGZ363" s="224"/>
      <c r="HHA363" s="324"/>
      <c r="HHB363" s="324"/>
      <c r="HHC363" s="333"/>
      <c r="HHD363" s="334"/>
      <c r="HHE363" s="324"/>
      <c r="HHF363" s="224"/>
      <c r="HHG363" s="224"/>
      <c r="HHH363" s="335"/>
      <c r="HHI363" s="335"/>
      <c r="HHJ363" s="224"/>
      <c r="HHK363" s="324"/>
      <c r="HHL363" s="324"/>
      <c r="HHM363" s="333"/>
      <c r="HHN363" s="334"/>
      <c r="HHO363" s="324"/>
      <c r="HHP363" s="224"/>
      <c r="HHQ363" s="224"/>
      <c r="HHR363" s="335"/>
      <c r="HHS363" s="335"/>
      <c r="HHT363" s="224"/>
      <c r="HHU363" s="324"/>
      <c r="HHV363" s="324"/>
      <c r="HHW363" s="333"/>
      <c r="HHX363" s="334"/>
      <c r="HHY363" s="324"/>
      <c r="HHZ363" s="224"/>
      <c r="HIA363" s="224"/>
      <c r="HIB363" s="335"/>
      <c r="HIC363" s="335"/>
      <c r="HID363" s="224"/>
      <c r="HIE363" s="324"/>
      <c r="HIF363" s="324"/>
      <c r="HIG363" s="333"/>
      <c r="HIH363" s="334"/>
      <c r="HII363" s="324"/>
      <c r="HIJ363" s="224"/>
      <c r="HIK363" s="224"/>
      <c r="HIL363" s="335"/>
      <c r="HIM363" s="335"/>
      <c r="HIN363" s="224"/>
      <c r="HIO363" s="324"/>
      <c r="HIP363" s="324"/>
      <c r="HIQ363" s="333"/>
      <c r="HIR363" s="334"/>
      <c r="HIS363" s="324"/>
      <c r="HIT363" s="224"/>
      <c r="HIU363" s="224"/>
      <c r="HIV363" s="335"/>
      <c r="HIW363" s="335"/>
      <c r="HIX363" s="224"/>
      <c r="HIY363" s="324"/>
      <c r="HIZ363" s="324"/>
      <c r="HJA363" s="333"/>
      <c r="HJB363" s="334"/>
      <c r="HJC363" s="324"/>
      <c r="HJD363" s="224"/>
      <c r="HJE363" s="224"/>
      <c r="HJF363" s="335"/>
      <c r="HJG363" s="335"/>
      <c r="HJH363" s="224"/>
      <c r="HJI363" s="324"/>
      <c r="HJJ363" s="324"/>
      <c r="HJK363" s="333"/>
      <c r="HJL363" s="334"/>
      <c r="HJM363" s="324"/>
      <c r="HJN363" s="224"/>
      <c r="HJO363" s="224"/>
      <c r="HJP363" s="335"/>
      <c r="HJQ363" s="335"/>
      <c r="HJR363" s="224"/>
      <c r="HJS363" s="324"/>
      <c r="HJT363" s="324"/>
      <c r="HJU363" s="333"/>
      <c r="HJV363" s="334"/>
      <c r="HJW363" s="324"/>
      <c r="HJX363" s="224"/>
      <c r="HJY363" s="224"/>
      <c r="HJZ363" s="335"/>
      <c r="HKA363" s="335"/>
      <c r="HKB363" s="224"/>
      <c r="HKC363" s="324"/>
      <c r="HKD363" s="324"/>
      <c r="HKE363" s="333"/>
      <c r="HKF363" s="334"/>
      <c r="HKG363" s="324"/>
      <c r="HKH363" s="224"/>
      <c r="HKI363" s="224"/>
      <c r="HKJ363" s="335"/>
      <c r="HKK363" s="335"/>
      <c r="HKL363" s="224"/>
      <c r="HKM363" s="324"/>
      <c r="HKN363" s="324"/>
      <c r="HKO363" s="333"/>
      <c r="HKP363" s="334"/>
      <c r="HKQ363" s="324"/>
      <c r="HKR363" s="224"/>
      <c r="HKS363" s="224"/>
      <c r="HKT363" s="335"/>
      <c r="HKU363" s="335"/>
      <c r="HKV363" s="224"/>
      <c r="HKW363" s="324"/>
      <c r="HKX363" s="324"/>
      <c r="HKY363" s="333"/>
      <c r="HKZ363" s="334"/>
      <c r="HLA363" s="324"/>
      <c r="HLB363" s="224"/>
      <c r="HLC363" s="224"/>
      <c r="HLD363" s="335"/>
      <c r="HLE363" s="335"/>
      <c r="HLF363" s="224"/>
      <c r="HLG363" s="324"/>
      <c r="HLH363" s="324"/>
      <c r="HLI363" s="333"/>
      <c r="HLJ363" s="334"/>
      <c r="HLK363" s="324"/>
      <c r="HLL363" s="224"/>
      <c r="HLM363" s="224"/>
      <c r="HLN363" s="335"/>
      <c r="HLO363" s="335"/>
      <c r="HLP363" s="224"/>
      <c r="HLQ363" s="324"/>
      <c r="HLR363" s="324"/>
      <c r="HLS363" s="333"/>
      <c r="HLT363" s="334"/>
      <c r="HLU363" s="324"/>
      <c r="HLV363" s="224"/>
      <c r="HLW363" s="224"/>
      <c r="HLX363" s="335"/>
      <c r="HLY363" s="335"/>
      <c r="HLZ363" s="224"/>
      <c r="HMA363" s="324"/>
      <c r="HMB363" s="324"/>
      <c r="HMC363" s="333"/>
      <c r="HMD363" s="334"/>
      <c r="HME363" s="324"/>
      <c r="HMF363" s="224"/>
      <c r="HMG363" s="224"/>
      <c r="HMH363" s="335"/>
      <c r="HMI363" s="335"/>
      <c r="HMJ363" s="224"/>
      <c r="HMK363" s="324"/>
      <c r="HML363" s="324"/>
      <c r="HMM363" s="333"/>
      <c r="HMN363" s="334"/>
      <c r="HMO363" s="324"/>
      <c r="HMP363" s="224"/>
      <c r="HMQ363" s="224"/>
      <c r="HMR363" s="335"/>
      <c r="HMS363" s="335"/>
      <c r="HMT363" s="224"/>
      <c r="HMU363" s="324"/>
      <c r="HMV363" s="324"/>
      <c r="HMW363" s="333"/>
      <c r="HMX363" s="334"/>
      <c r="HMY363" s="324"/>
      <c r="HMZ363" s="224"/>
      <c r="HNA363" s="224"/>
      <c r="HNB363" s="335"/>
      <c r="HNC363" s="335"/>
      <c r="HND363" s="224"/>
      <c r="HNE363" s="324"/>
      <c r="HNF363" s="324"/>
      <c r="HNG363" s="333"/>
      <c r="HNH363" s="334"/>
      <c r="HNI363" s="324"/>
      <c r="HNJ363" s="224"/>
      <c r="HNK363" s="224"/>
      <c r="HNL363" s="335"/>
      <c r="HNM363" s="335"/>
      <c r="HNN363" s="224"/>
      <c r="HNO363" s="324"/>
      <c r="HNP363" s="324"/>
      <c r="HNQ363" s="333"/>
      <c r="HNR363" s="334"/>
      <c r="HNS363" s="324"/>
      <c r="HNT363" s="224"/>
      <c r="HNU363" s="224"/>
      <c r="HNV363" s="335"/>
      <c r="HNW363" s="335"/>
      <c r="HNX363" s="224"/>
      <c r="HNY363" s="324"/>
      <c r="HNZ363" s="324"/>
      <c r="HOA363" s="333"/>
      <c r="HOB363" s="334"/>
      <c r="HOC363" s="324"/>
      <c r="HOD363" s="224"/>
      <c r="HOE363" s="224"/>
      <c r="HOF363" s="335"/>
      <c r="HOG363" s="335"/>
      <c r="HOH363" s="224"/>
      <c r="HOI363" s="324"/>
      <c r="HOJ363" s="324"/>
      <c r="HOK363" s="333"/>
      <c r="HOL363" s="334"/>
      <c r="HOM363" s="324"/>
      <c r="HON363" s="224"/>
      <c r="HOO363" s="224"/>
      <c r="HOP363" s="335"/>
      <c r="HOQ363" s="335"/>
      <c r="HOR363" s="224"/>
      <c r="HOS363" s="324"/>
      <c r="HOT363" s="324"/>
      <c r="HOU363" s="333"/>
      <c r="HOV363" s="334"/>
      <c r="HOW363" s="324"/>
      <c r="HOX363" s="224"/>
      <c r="HOY363" s="224"/>
      <c r="HOZ363" s="335"/>
      <c r="HPA363" s="335"/>
      <c r="HPB363" s="224"/>
      <c r="HPC363" s="324"/>
      <c r="HPD363" s="324"/>
      <c r="HPE363" s="333"/>
      <c r="HPF363" s="334"/>
      <c r="HPG363" s="324"/>
      <c r="HPH363" s="224"/>
      <c r="HPI363" s="224"/>
      <c r="HPJ363" s="335"/>
      <c r="HPK363" s="335"/>
      <c r="HPL363" s="224"/>
      <c r="HPM363" s="324"/>
      <c r="HPN363" s="324"/>
      <c r="HPO363" s="333"/>
      <c r="HPP363" s="334"/>
      <c r="HPQ363" s="324"/>
      <c r="HPR363" s="224"/>
      <c r="HPS363" s="224"/>
      <c r="HPT363" s="335"/>
      <c r="HPU363" s="335"/>
      <c r="HPV363" s="224"/>
      <c r="HPW363" s="324"/>
      <c r="HPX363" s="324"/>
      <c r="HPY363" s="333"/>
      <c r="HPZ363" s="334"/>
      <c r="HQA363" s="324"/>
      <c r="HQB363" s="224"/>
      <c r="HQC363" s="224"/>
      <c r="HQD363" s="335"/>
      <c r="HQE363" s="335"/>
      <c r="HQF363" s="224"/>
      <c r="HQG363" s="324"/>
      <c r="HQH363" s="324"/>
      <c r="HQI363" s="333"/>
      <c r="HQJ363" s="334"/>
      <c r="HQK363" s="324"/>
      <c r="HQL363" s="224"/>
      <c r="HQM363" s="224"/>
      <c r="HQN363" s="335"/>
      <c r="HQO363" s="335"/>
      <c r="HQP363" s="224"/>
      <c r="HQQ363" s="324"/>
      <c r="HQR363" s="324"/>
      <c r="HQS363" s="333"/>
      <c r="HQT363" s="334"/>
      <c r="HQU363" s="324"/>
      <c r="HQV363" s="224"/>
      <c r="HQW363" s="224"/>
      <c r="HQX363" s="335"/>
      <c r="HQY363" s="335"/>
      <c r="HQZ363" s="224"/>
      <c r="HRA363" s="324"/>
      <c r="HRB363" s="324"/>
      <c r="HRC363" s="333"/>
      <c r="HRD363" s="334"/>
      <c r="HRE363" s="324"/>
      <c r="HRF363" s="224"/>
      <c r="HRG363" s="224"/>
      <c r="HRH363" s="335"/>
      <c r="HRI363" s="335"/>
      <c r="HRJ363" s="224"/>
      <c r="HRK363" s="324"/>
      <c r="HRL363" s="324"/>
      <c r="HRM363" s="333"/>
      <c r="HRN363" s="334"/>
      <c r="HRO363" s="324"/>
      <c r="HRP363" s="224"/>
      <c r="HRQ363" s="224"/>
      <c r="HRR363" s="335"/>
      <c r="HRS363" s="335"/>
      <c r="HRT363" s="224"/>
      <c r="HRU363" s="324"/>
      <c r="HRV363" s="324"/>
      <c r="HRW363" s="333"/>
      <c r="HRX363" s="334"/>
      <c r="HRY363" s="324"/>
      <c r="HRZ363" s="224"/>
      <c r="HSA363" s="224"/>
      <c r="HSB363" s="335"/>
      <c r="HSC363" s="335"/>
      <c r="HSD363" s="224"/>
      <c r="HSE363" s="324"/>
      <c r="HSF363" s="324"/>
      <c r="HSG363" s="333"/>
      <c r="HSH363" s="334"/>
      <c r="HSI363" s="324"/>
      <c r="HSJ363" s="224"/>
      <c r="HSK363" s="224"/>
      <c r="HSL363" s="335"/>
      <c r="HSM363" s="335"/>
      <c r="HSN363" s="224"/>
      <c r="HSO363" s="324"/>
      <c r="HSP363" s="324"/>
      <c r="HSQ363" s="333"/>
      <c r="HSR363" s="334"/>
      <c r="HSS363" s="324"/>
      <c r="HST363" s="224"/>
      <c r="HSU363" s="224"/>
      <c r="HSV363" s="335"/>
      <c r="HSW363" s="335"/>
      <c r="HSX363" s="224"/>
      <c r="HSY363" s="324"/>
      <c r="HSZ363" s="324"/>
      <c r="HTA363" s="333"/>
      <c r="HTB363" s="334"/>
      <c r="HTC363" s="324"/>
      <c r="HTD363" s="224"/>
      <c r="HTE363" s="224"/>
      <c r="HTF363" s="335"/>
      <c r="HTG363" s="335"/>
      <c r="HTH363" s="224"/>
      <c r="HTI363" s="324"/>
      <c r="HTJ363" s="324"/>
      <c r="HTK363" s="333"/>
      <c r="HTL363" s="334"/>
      <c r="HTM363" s="324"/>
      <c r="HTN363" s="224"/>
      <c r="HTO363" s="224"/>
      <c r="HTP363" s="335"/>
      <c r="HTQ363" s="335"/>
      <c r="HTR363" s="224"/>
      <c r="HTS363" s="324"/>
      <c r="HTT363" s="324"/>
      <c r="HTU363" s="333"/>
      <c r="HTV363" s="334"/>
      <c r="HTW363" s="324"/>
      <c r="HTX363" s="224"/>
      <c r="HTY363" s="224"/>
      <c r="HTZ363" s="335"/>
      <c r="HUA363" s="335"/>
      <c r="HUB363" s="224"/>
      <c r="HUC363" s="324"/>
      <c r="HUD363" s="324"/>
      <c r="HUE363" s="333"/>
      <c r="HUF363" s="334"/>
      <c r="HUG363" s="324"/>
      <c r="HUH363" s="224"/>
      <c r="HUI363" s="224"/>
      <c r="HUJ363" s="335"/>
      <c r="HUK363" s="335"/>
      <c r="HUL363" s="224"/>
      <c r="HUM363" s="324"/>
      <c r="HUN363" s="324"/>
      <c r="HUO363" s="333"/>
      <c r="HUP363" s="334"/>
      <c r="HUQ363" s="324"/>
      <c r="HUR363" s="224"/>
      <c r="HUS363" s="224"/>
      <c r="HUT363" s="335"/>
      <c r="HUU363" s="335"/>
      <c r="HUV363" s="224"/>
      <c r="HUW363" s="324"/>
      <c r="HUX363" s="324"/>
      <c r="HUY363" s="333"/>
      <c r="HUZ363" s="334"/>
      <c r="HVA363" s="324"/>
      <c r="HVB363" s="224"/>
      <c r="HVC363" s="224"/>
      <c r="HVD363" s="335"/>
      <c r="HVE363" s="335"/>
      <c r="HVF363" s="224"/>
      <c r="HVG363" s="324"/>
      <c r="HVH363" s="324"/>
      <c r="HVI363" s="333"/>
      <c r="HVJ363" s="334"/>
      <c r="HVK363" s="324"/>
      <c r="HVL363" s="224"/>
      <c r="HVM363" s="224"/>
      <c r="HVN363" s="335"/>
      <c r="HVO363" s="335"/>
      <c r="HVP363" s="224"/>
      <c r="HVQ363" s="324"/>
      <c r="HVR363" s="324"/>
      <c r="HVS363" s="333"/>
      <c r="HVT363" s="334"/>
      <c r="HVU363" s="324"/>
      <c r="HVV363" s="224"/>
      <c r="HVW363" s="224"/>
      <c r="HVX363" s="335"/>
      <c r="HVY363" s="335"/>
      <c r="HVZ363" s="224"/>
      <c r="HWA363" s="324"/>
      <c r="HWB363" s="324"/>
      <c r="HWC363" s="333"/>
      <c r="HWD363" s="334"/>
      <c r="HWE363" s="324"/>
      <c r="HWF363" s="224"/>
      <c r="HWG363" s="224"/>
      <c r="HWH363" s="335"/>
      <c r="HWI363" s="335"/>
      <c r="HWJ363" s="224"/>
      <c r="HWK363" s="324"/>
      <c r="HWL363" s="324"/>
      <c r="HWM363" s="333"/>
      <c r="HWN363" s="334"/>
      <c r="HWO363" s="324"/>
      <c r="HWP363" s="224"/>
      <c r="HWQ363" s="224"/>
      <c r="HWR363" s="335"/>
      <c r="HWS363" s="335"/>
      <c r="HWT363" s="224"/>
      <c r="HWU363" s="324"/>
      <c r="HWV363" s="324"/>
      <c r="HWW363" s="333"/>
      <c r="HWX363" s="334"/>
      <c r="HWY363" s="324"/>
      <c r="HWZ363" s="224"/>
      <c r="HXA363" s="224"/>
      <c r="HXB363" s="335"/>
      <c r="HXC363" s="335"/>
      <c r="HXD363" s="224"/>
      <c r="HXE363" s="324"/>
      <c r="HXF363" s="324"/>
      <c r="HXG363" s="333"/>
      <c r="HXH363" s="334"/>
      <c r="HXI363" s="324"/>
      <c r="HXJ363" s="224"/>
      <c r="HXK363" s="224"/>
      <c r="HXL363" s="335"/>
      <c r="HXM363" s="335"/>
      <c r="HXN363" s="224"/>
      <c r="HXO363" s="324"/>
      <c r="HXP363" s="324"/>
      <c r="HXQ363" s="333"/>
      <c r="HXR363" s="334"/>
      <c r="HXS363" s="324"/>
      <c r="HXT363" s="224"/>
      <c r="HXU363" s="224"/>
      <c r="HXV363" s="335"/>
      <c r="HXW363" s="335"/>
      <c r="HXX363" s="224"/>
      <c r="HXY363" s="324"/>
      <c r="HXZ363" s="324"/>
      <c r="HYA363" s="333"/>
      <c r="HYB363" s="334"/>
      <c r="HYC363" s="324"/>
      <c r="HYD363" s="224"/>
      <c r="HYE363" s="224"/>
      <c r="HYF363" s="335"/>
      <c r="HYG363" s="335"/>
      <c r="HYH363" s="224"/>
      <c r="HYI363" s="324"/>
      <c r="HYJ363" s="324"/>
      <c r="HYK363" s="333"/>
      <c r="HYL363" s="334"/>
      <c r="HYM363" s="324"/>
      <c r="HYN363" s="224"/>
      <c r="HYO363" s="224"/>
      <c r="HYP363" s="335"/>
      <c r="HYQ363" s="335"/>
      <c r="HYR363" s="224"/>
      <c r="HYS363" s="324"/>
      <c r="HYT363" s="324"/>
      <c r="HYU363" s="333"/>
      <c r="HYV363" s="334"/>
      <c r="HYW363" s="324"/>
      <c r="HYX363" s="224"/>
      <c r="HYY363" s="224"/>
      <c r="HYZ363" s="335"/>
      <c r="HZA363" s="335"/>
      <c r="HZB363" s="224"/>
      <c r="HZC363" s="324"/>
      <c r="HZD363" s="324"/>
      <c r="HZE363" s="333"/>
      <c r="HZF363" s="334"/>
      <c r="HZG363" s="324"/>
      <c r="HZH363" s="224"/>
      <c r="HZI363" s="224"/>
      <c r="HZJ363" s="335"/>
      <c r="HZK363" s="335"/>
      <c r="HZL363" s="224"/>
      <c r="HZM363" s="324"/>
      <c r="HZN363" s="324"/>
      <c r="HZO363" s="333"/>
      <c r="HZP363" s="334"/>
      <c r="HZQ363" s="324"/>
      <c r="HZR363" s="224"/>
      <c r="HZS363" s="224"/>
      <c r="HZT363" s="335"/>
      <c r="HZU363" s="335"/>
      <c r="HZV363" s="224"/>
      <c r="HZW363" s="324"/>
      <c r="HZX363" s="324"/>
      <c r="HZY363" s="333"/>
      <c r="HZZ363" s="334"/>
      <c r="IAA363" s="324"/>
      <c r="IAB363" s="224"/>
      <c r="IAC363" s="224"/>
      <c r="IAD363" s="335"/>
      <c r="IAE363" s="335"/>
      <c r="IAF363" s="224"/>
      <c r="IAG363" s="324"/>
      <c r="IAH363" s="324"/>
      <c r="IAI363" s="333"/>
      <c r="IAJ363" s="334"/>
      <c r="IAK363" s="324"/>
      <c r="IAL363" s="224"/>
      <c r="IAM363" s="224"/>
      <c r="IAN363" s="335"/>
      <c r="IAO363" s="335"/>
      <c r="IAP363" s="224"/>
      <c r="IAQ363" s="324"/>
      <c r="IAR363" s="324"/>
      <c r="IAS363" s="333"/>
      <c r="IAT363" s="334"/>
      <c r="IAU363" s="324"/>
      <c r="IAV363" s="224"/>
      <c r="IAW363" s="224"/>
      <c r="IAX363" s="335"/>
      <c r="IAY363" s="335"/>
      <c r="IAZ363" s="224"/>
      <c r="IBA363" s="324"/>
      <c r="IBB363" s="324"/>
      <c r="IBC363" s="333"/>
      <c r="IBD363" s="334"/>
      <c r="IBE363" s="324"/>
      <c r="IBF363" s="224"/>
      <c r="IBG363" s="224"/>
      <c r="IBH363" s="335"/>
      <c r="IBI363" s="335"/>
      <c r="IBJ363" s="224"/>
      <c r="IBK363" s="324"/>
      <c r="IBL363" s="324"/>
      <c r="IBM363" s="333"/>
      <c r="IBN363" s="334"/>
      <c r="IBO363" s="324"/>
      <c r="IBP363" s="224"/>
      <c r="IBQ363" s="224"/>
      <c r="IBR363" s="335"/>
      <c r="IBS363" s="335"/>
      <c r="IBT363" s="224"/>
      <c r="IBU363" s="324"/>
      <c r="IBV363" s="324"/>
      <c r="IBW363" s="333"/>
      <c r="IBX363" s="334"/>
      <c r="IBY363" s="324"/>
      <c r="IBZ363" s="224"/>
      <c r="ICA363" s="224"/>
      <c r="ICB363" s="335"/>
      <c r="ICC363" s="335"/>
      <c r="ICD363" s="224"/>
      <c r="ICE363" s="324"/>
      <c r="ICF363" s="324"/>
      <c r="ICG363" s="333"/>
      <c r="ICH363" s="334"/>
      <c r="ICI363" s="324"/>
      <c r="ICJ363" s="224"/>
      <c r="ICK363" s="224"/>
      <c r="ICL363" s="335"/>
      <c r="ICM363" s="335"/>
      <c r="ICN363" s="224"/>
      <c r="ICO363" s="324"/>
      <c r="ICP363" s="324"/>
      <c r="ICQ363" s="333"/>
      <c r="ICR363" s="334"/>
      <c r="ICS363" s="324"/>
      <c r="ICT363" s="224"/>
      <c r="ICU363" s="224"/>
      <c r="ICV363" s="335"/>
      <c r="ICW363" s="335"/>
      <c r="ICX363" s="224"/>
      <c r="ICY363" s="324"/>
      <c r="ICZ363" s="324"/>
      <c r="IDA363" s="333"/>
      <c r="IDB363" s="334"/>
      <c r="IDC363" s="324"/>
      <c r="IDD363" s="224"/>
      <c r="IDE363" s="224"/>
      <c r="IDF363" s="335"/>
      <c r="IDG363" s="335"/>
      <c r="IDH363" s="224"/>
      <c r="IDI363" s="324"/>
      <c r="IDJ363" s="324"/>
      <c r="IDK363" s="333"/>
      <c r="IDL363" s="334"/>
      <c r="IDM363" s="324"/>
      <c r="IDN363" s="224"/>
      <c r="IDO363" s="224"/>
      <c r="IDP363" s="335"/>
      <c r="IDQ363" s="335"/>
      <c r="IDR363" s="224"/>
      <c r="IDS363" s="324"/>
      <c r="IDT363" s="324"/>
      <c r="IDU363" s="333"/>
      <c r="IDV363" s="334"/>
      <c r="IDW363" s="324"/>
      <c r="IDX363" s="224"/>
      <c r="IDY363" s="224"/>
      <c r="IDZ363" s="335"/>
      <c r="IEA363" s="335"/>
      <c r="IEB363" s="224"/>
      <c r="IEC363" s="324"/>
      <c r="IED363" s="324"/>
      <c r="IEE363" s="333"/>
      <c r="IEF363" s="334"/>
      <c r="IEG363" s="324"/>
      <c r="IEH363" s="224"/>
      <c r="IEI363" s="224"/>
      <c r="IEJ363" s="335"/>
      <c r="IEK363" s="335"/>
      <c r="IEL363" s="224"/>
      <c r="IEM363" s="324"/>
      <c r="IEN363" s="324"/>
      <c r="IEO363" s="333"/>
      <c r="IEP363" s="334"/>
      <c r="IEQ363" s="324"/>
      <c r="IER363" s="224"/>
      <c r="IES363" s="224"/>
      <c r="IET363" s="335"/>
      <c r="IEU363" s="335"/>
      <c r="IEV363" s="224"/>
      <c r="IEW363" s="324"/>
      <c r="IEX363" s="324"/>
      <c r="IEY363" s="333"/>
      <c r="IEZ363" s="334"/>
      <c r="IFA363" s="324"/>
      <c r="IFB363" s="224"/>
      <c r="IFC363" s="224"/>
      <c r="IFD363" s="335"/>
      <c r="IFE363" s="335"/>
      <c r="IFF363" s="224"/>
      <c r="IFG363" s="324"/>
      <c r="IFH363" s="324"/>
      <c r="IFI363" s="333"/>
      <c r="IFJ363" s="334"/>
      <c r="IFK363" s="324"/>
      <c r="IFL363" s="224"/>
      <c r="IFM363" s="224"/>
      <c r="IFN363" s="335"/>
      <c r="IFO363" s="335"/>
      <c r="IFP363" s="224"/>
      <c r="IFQ363" s="324"/>
      <c r="IFR363" s="324"/>
      <c r="IFS363" s="333"/>
      <c r="IFT363" s="334"/>
      <c r="IFU363" s="324"/>
      <c r="IFV363" s="224"/>
      <c r="IFW363" s="224"/>
      <c r="IFX363" s="335"/>
      <c r="IFY363" s="335"/>
      <c r="IFZ363" s="224"/>
      <c r="IGA363" s="324"/>
      <c r="IGB363" s="324"/>
      <c r="IGC363" s="333"/>
      <c r="IGD363" s="334"/>
      <c r="IGE363" s="324"/>
      <c r="IGF363" s="224"/>
      <c r="IGG363" s="224"/>
      <c r="IGH363" s="335"/>
      <c r="IGI363" s="335"/>
      <c r="IGJ363" s="224"/>
      <c r="IGK363" s="324"/>
      <c r="IGL363" s="324"/>
      <c r="IGM363" s="333"/>
      <c r="IGN363" s="334"/>
      <c r="IGO363" s="324"/>
      <c r="IGP363" s="224"/>
      <c r="IGQ363" s="224"/>
      <c r="IGR363" s="335"/>
      <c r="IGS363" s="335"/>
      <c r="IGT363" s="224"/>
      <c r="IGU363" s="324"/>
      <c r="IGV363" s="324"/>
      <c r="IGW363" s="333"/>
      <c r="IGX363" s="334"/>
      <c r="IGY363" s="324"/>
      <c r="IGZ363" s="224"/>
      <c r="IHA363" s="224"/>
      <c r="IHB363" s="335"/>
      <c r="IHC363" s="335"/>
      <c r="IHD363" s="224"/>
      <c r="IHE363" s="324"/>
      <c r="IHF363" s="324"/>
      <c r="IHG363" s="333"/>
      <c r="IHH363" s="334"/>
      <c r="IHI363" s="324"/>
      <c r="IHJ363" s="224"/>
      <c r="IHK363" s="224"/>
      <c r="IHL363" s="335"/>
      <c r="IHM363" s="335"/>
      <c r="IHN363" s="224"/>
      <c r="IHO363" s="324"/>
      <c r="IHP363" s="324"/>
      <c r="IHQ363" s="333"/>
      <c r="IHR363" s="334"/>
      <c r="IHS363" s="324"/>
      <c r="IHT363" s="224"/>
      <c r="IHU363" s="224"/>
      <c r="IHV363" s="335"/>
      <c r="IHW363" s="335"/>
      <c r="IHX363" s="224"/>
      <c r="IHY363" s="324"/>
      <c r="IHZ363" s="324"/>
      <c r="IIA363" s="333"/>
      <c r="IIB363" s="334"/>
      <c r="IIC363" s="324"/>
      <c r="IID363" s="224"/>
      <c r="IIE363" s="224"/>
      <c r="IIF363" s="335"/>
      <c r="IIG363" s="335"/>
      <c r="IIH363" s="224"/>
      <c r="III363" s="324"/>
      <c r="IIJ363" s="324"/>
      <c r="IIK363" s="333"/>
      <c r="IIL363" s="334"/>
      <c r="IIM363" s="324"/>
      <c r="IIN363" s="224"/>
      <c r="IIO363" s="224"/>
      <c r="IIP363" s="335"/>
      <c r="IIQ363" s="335"/>
      <c r="IIR363" s="224"/>
      <c r="IIS363" s="324"/>
      <c r="IIT363" s="324"/>
      <c r="IIU363" s="333"/>
      <c r="IIV363" s="334"/>
      <c r="IIW363" s="324"/>
      <c r="IIX363" s="224"/>
      <c r="IIY363" s="224"/>
      <c r="IIZ363" s="335"/>
      <c r="IJA363" s="335"/>
      <c r="IJB363" s="224"/>
      <c r="IJC363" s="324"/>
      <c r="IJD363" s="324"/>
      <c r="IJE363" s="333"/>
      <c r="IJF363" s="334"/>
      <c r="IJG363" s="324"/>
      <c r="IJH363" s="224"/>
      <c r="IJI363" s="224"/>
      <c r="IJJ363" s="335"/>
      <c r="IJK363" s="335"/>
      <c r="IJL363" s="224"/>
      <c r="IJM363" s="324"/>
      <c r="IJN363" s="324"/>
      <c r="IJO363" s="333"/>
      <c r="IJP363" s="334"/>
      <c r="IJQ363" s="324"/>
      <c r="IJR363" s="224"/>
      <c r="IJS363" s="224"/>
      <c r="IJT363" s="335"/>
      <c r="IJU363" s="335"/>
      <c r="IJV363" s="224"/>
      <c r="IJW363" s="324"/>
      <c r="IJX363" s="324"/>
      <c r="IJY363" s="333"/>
      <c r="IJZ363" s="334"/>
      <c r="IKA363" s="324"/>
      <c r="IKB363" s="224"/>
      <c r="IKC363" s="224"/>
      <c r="IKD363" s="335"/>
      <c r="IKE363" s="335"/>
      <c r="IKF363" s="224"/>
      <c r="IKG363" s="324"/>
      <c r="IKH363" s="324"/>
      <c r="IKI363" s="333"/>
      <c r="IKJ363" s="334"/>
      <c r="IKK363" s="324"/>
      <c r="IKL363" s="224"/>
      <c r="IKM363" s="224"/>
      <c r="IKN363" s="335"/>
      <c r="IKO363" s="335"/>
      <c r="IKP363" s="224"/>
      <c r="IKQ363" s="324"/>
      <c r="IKR363" s="324"/>
      <c r="IKS363" s="333"/>
      <c r="IKT363" s="334"/>
      <c r="IKU363" s="324"/>
      <c r="IKV363" s="224"/>
      <c r="IKW363" s="224"/>
      <c r="IKX363" s="335"/>
      <c r="IKY363" s="335"/>
      <c r="IKZ363" s="224"/>
      <c r="ILA363" s="324"/>
      <c r="ILB363" s="324"/>
      <c r="ILC363" s="333"/>
      <c r="ILD363" s="334"/>
      <c r="ILE363" s="324"/>
      <c r="ILF363" s="224"/>
      <c r="ILG363" s="224"/>
      <c r="ILH363" s="335"/>
      <c r="ILI363" s="335"/>
      <c r="ILJ363" s="224"/>
      <c r="ILK363" s="324"/>
      <c r="ILL363" s="324"/>
      <c r="ILM363" s="333"/>
      <c r="ILN363" s="334"/>
      <c r="ILO363" s="324"/>
      <c r="ILP363" s="224"/>
      <c r="ILQ363" s="224"/>
      <c r="ILR363" s="335"/>
      <c r="ILS363" s="335"/>
      <c r="ILT363" s="224"/>
      <c r="ILU363" s="324"/>
      <c r="ILV363" s="324"/>
      <c r="ILW363" s="333"/>
      <c r="ILX363" s="334"/>
      <c r="ILY363" s="324"/>
      <c r="ILZ363" s="224"/>
      <c r="IMA363" s="224"/>
      <c r="IMB363" s="335"/>
      <c r="IMC363" s="335"/>
      <c r="IMD363" s="224"/>
      <c r="IME363" s="324"/>
      <c r="IMF363" s="324"/>
      <c r="IMG363" s="333"/>
      <c r="IMH363" s="334"/>
      <c r="IMI363" s="324"/>
      <c r="IMJ363" s="224"/>
      <c r="IMK363" s="224"/>
      <c r="IML363" s="335"/>
      <c r="IMM363" s="335"/>
      <c r="IMN363" s="224"/>
      <c r="IMO363" s="324"/>
      <c r="IMP363" s="324"/>
      <c r="IMQ363" s="333"/>
      <c r="IMR363" s="334"/>
      <c r="IMS363" s="324"/>
      <c r="IMT363" s="224"/>
      <c r="IMU363" s="224"/>
      <c r="IMV363" s="335"/>
      <c r="IMW363" s="335"/>
      <c r="IMX363" s="224"/>
      <c r="IMY363" s="324"/>
      <c r="IMZ363" s="324"/>
      <c r="INA363" s="333"/>
      <c r="INB363" s="334"/>
      <c r="INC363" s="324"/>
      <c r="IND363" s="224"/>
      <c r="INE363" s="224"/>
      <c r="INF363" s="335"/>
      <c r="ING363" s="335"/>
      <c r="INH363" s="224"/>
      <c r="INI363" s="324"/>
      <c r="INJ363" s="324"/>
      <c r="INK363" s="333"/>
      <c r="INL363" s="334"/>
      <c r="INM363" s="324"/>
      <c r="INN363" s="224"/>
      <c r="INO363" s="224"/>
      <c r="INP363" s="335"/>
      <c r="INQ363" s="335"/>
      <c r="INR363" s="224"/>
      <c r="INS363" s="324"/>
      <c r="INT363" s="324"/>
      <c r="INU363" s="333"/>
      <c r="INV363" s="334"/>
      <c r="INW363" s="324"/>
      <c r="INX363" s="224"/>
      <c r="INY363" s="224"/>
      <c r="INZ363" s="335"/>
      <c r="IOA363" s="335"/>
      <c r="IOB363" s="224"/>
      <c r="IOC363" s="324"/>
      <c r="IOD363" s="324"/>
      <c r="IOE363" s="333"/>
      <c r="IOF363" s="334"/>
      <c r="IOG363" s="324"/>
      <c r="IOH363" s="224"/>
      <c r="IOI363" s="224"/>
      <c r="IOJ363" s="335"/>
      <c r="IOK363" s="335"/>
      <c r="IOL363" s="224"/>
      <c r="IOM363" s="324"/>
      <c r="ION363" s="324"/>
      <c r="IOO363" s="333"/>
      <c r="IOP363" s="334"/>
      <c r="IOQ363" s="324"/>
      <c r="IOR363" s="224"/>
      <c r="IOS363" s="224"/>
      <c r="IOT363" s="335"/>
      <c r="IOU363" s="335"/>
      <c r="IOV363" s="224"/>
      <c r="IOW363" s="324"/>
      <c r="IOX363" s="324"/>
      <c r="IOY363" s="333"/>
      <c r="IOZ363" s="334"/>
      <c r="IPA363" s="324"/>
      <c r="IPB363" s="224"/>
      <c r="IPC363" s="224"/>
      <c r="IPD363" s="335"/>
      <c r="IPE363" s="335"/>
      <c r="IPF363" s="224"/>
      <c r="IPG363" s="324"/>
      <c r="IPH363" s="324"/>
      <c r="IPI363" s="333"/>
      <c r="IPJ363" s="334"/>
      <c r="IPK363" s="324"/>
      <c r="IPL363" s="224"/>
      <c r="IPM363" s="224"/>
      <c r="IPN363" s="335"/>
      <c r="IPO363" s="335"/>
      <c r="IPP363" s="224"/>
      <c r="IPQ363" s="324"/>
      <c r="IPR363" s="324"/>
      <c r="IPS363" s="333"/>
      <c r="IPT363" s="334"/>
      <c r="IPU363" s="324"/>
      <c r="IPV363" s="224"/>
      <c r="IPW363" s="224"/>
      <c r="IPX363" s="335"/>
      <c r="IPY363" s="335"/>
      <c r="IPZ363" s="224"/>
      <c r="IQA363" s="324"/>
      <c r="IQB363" s="324"/>
      <c r="IQC363" s="333"/>
      <c r="IQD363" s="334"/>
      <c r="IQE363" s="324"/>
      <c r="IQF363" s="224"/>
      <c r="IQG363" s="224"/>
      <c r="IQH363" s="335"/>
      <c r="IQI363" s="335"/>
      <c r="IQJ363" s="224"/>
      <c r="IQK363" s="324"/>
      <c r="IQL363" s="324"/>
      <c r="IQM363" s="333"/>
      <c r="IQN363" s="334"/>
      <c r="IQO363" s="324"/>
      <c r="IQP363" s="224"/>
      <c r="IQQ363" s="224"/>
      <c r="IQR363" s="335"/>
      <c r="IQS363" s="335"/>
      <c r="IQT363" s="224"/>
      <c r="IQU363" s="324"/>
      <c r="IQV363" s="324"/>
      <c r="IQW363" s="333"/>
      <c r="IQX363" s="334"/>
      <c r="IQY363" s="324"/>
      <c r="IQZ363" s="224"/>
      <c r="IRA363" s="224"/>
      <c r="IRB363" s="335"/>
      <c r="IRC363" s="335"/>
      <c r="IRD363" s="224"/>
      <c r="IRE363" s="324"/>
      <c r="IRF363" s="324"/>
      <c r="IRG363" s="333"/>
      <c r="IRH363" s="334"/>
      <c r="IRI363" s="324"/>
      <c r="IRJ363" s="224"/>
      <c r="IRK363" s="224"/>
      <c r="IRL363" s="335"/>
      <c r="IRM363" s="335"/>
      <c r="IRN363" s="224"/>
      <c r="IRO363" s="324"/>
      <c r="IRP363" s="324"/>
      <c r="IRQ363" s="333"/>
      <c r="IRR363" s="334"/>
      <c r="IRS363" s="324"/>
      <c r="IRT363" s="224"/>
      <c r="IRU363" s="224"/>
      <c r="IRV363" s="335"/>
      <c r="IRW363" s="335"/>
      <c r="IRX363" s="224"/>
      <c r="IRY363" s="324"/>
      <c r="IRZ363" s="324"/>
      <c r="ISA363" s="333"/>
      <c r="ISB363" s="334"/>
      <c r="ISC363" s="324"/>
      <c r="ISD363" s="224"/>
      <c r="ISE363" s="224"/>
      <c r="ISF363" s="335"/>
      <c r="ISG363" s="335"/>
      <c r="ISH363" s="224"/>
      <c r="ISI363" s="324"/>
      <c r="ISJ363" s="324"/>
      <c r="ISK363" s="333"/>
      <c r="ISL363" s="334"/>
      <c r="ISM363" s="324"/>
      <c r="ISN363" s="224"/>
      <c r="ISO363" s="224"/>
      <c r="ISP363" s="335"/>
      <c r="ISQ363" s="335"/>
      <c r="ISR363" s="224"/>
      <c r="ISS363" s="324"/>
      <c r="IST363" s="324"/>
      <c r="ISU363" s="333"/>
      <c r="ISV363" s="334"/>
      <c r="ISW363" s="324"/>
      <c r="ISX363" s="224"/>
      <c r="ISY363" s="224"/>
      <c r="ISZ363" s="335"/>
      <c r="ITA363" s="335"/>
      <c r="ITB363" s="224"/>
      <c r="ITC363" s="324"/>
      <c r="ITD363" s="324"/>
      <c r="ITE363" s="333"/>
      <c r="ITF363" s="334"/>
      <c r="ITG363" s="324"/>
      <c r="ITH363" s="224"/>
      <c r="ITI363" s="224"/>
      <c r="ITJ363" s="335"/>
      <c r="ITK363" s="335"/>
      <c r="ITL363" s="224"/>
      <c r="ITM363" s="324"/>
      <c r="ITN363" s="324"/>
      <c r="ITO363" s="333"/>
      <c r="ITP363" s="334"/>
      <c r="ITQ363" s="324"/>
      <c r="ITR363" s="224"/>
      <c r="ITS363" s="224"/>
      <c r="ITT363" s="335"/>
      <c r="ITU363" s="335"/>
      <c r="ITV363" s="224"/>
      <c r="ITW363" s="324"/>
      <c r="ITX363" s="324"/>
      <c r="ITY363" s="333"/>
      <c r="ITZ363" s="334"/>
      <c r="IUA363" s="324"/>
      <c r="IUB363" s="224"/>
      <c r="IUC363" s="224"/>
      <c r="IUD363" s="335"/>
      <c r="IUE363" s="335"/>
      <c r="IUF363" s="224"/>
      <c r="IUG363" s="324"/>
      <c r="IUH363" s="324"/>
      <c r="IUI363" s="333"/>
      <c r="IUJ363" s="334"/>
      <c r="IUK363" s="324"/>
      <c r="IUL363" s="224"/>
      <c r="IUM363" s="224"/>
      <c r="IUN363" s="335"/>
      <c r="IUO363" s="335"/>
      <c r="IUP363" s="224"/>
      <c r="IUQ363" s="324"/>
      <c r="IUR363" s="324"/>
      <c r="IUS363" s="333"/>
      <c r="IUT363" s="334"/>
      <c r="IUU363" s="324"/>
      <c r="IUV363" s="224"/>
      <c r="IUW363" s="224"/>
      <c r="IUX363" s="335"/>
      <c r="IUY363" s="335"/>
      <c r="IUZ363" s="224"/>
      <c r="IVA363" s="324"/>
      <c r="IVB363" s="324"/>
      <c r="IVC363" s="333"/>
      <c r="IVD363" s="334"/>
      <c r="IVE363" s="324"/>
      <c r="IVF363" s="224"/>
      <c r="IVG363" s="224"/>
      <c r="IVH363" s="335"/>
      <c r="IVI363" s="335"/>
      <c r="IVJ363" s="224"/>
      <c r="IVK363" s="324"/>
      <c r="IVL363" s="324"/>
      <c r="IVM363" s="333"/>
      <c r="IVN363" s="334"/>
      <c r="IVO363" s="324"/>
      <c r="IVP363" s="224"/>
      <c r="IVQ363" s="224"/>
      <c r="IVR363" s="335"/>
      <c r="IVS363" s="335"/>
      <c r="IVT363" s="224"/>
      <c r="IVU363" s="324"/>
      <c r="IVV363" s="324"/>
      <c r="IVW363" s="333"/>
      <c r="IVX363" s="334"/>
      <c r="IVY363" s="324"/>
      <c r="IVZ363" s="224"/>
      <c r="IWA363" s="224"/>
      <c r="IWB363" s="335"/>
      <c r="IWC363" s="335"/>
      <c r="IWD363" s="224"/>
      <c r="IWE363" s="324"/>
      <c r="IWF363" s="324"/>
      <c r="IWG363" s="333"/>
      <c r="IWH363" s="334"/>
      <c r="IWI363" s="324"/>
      <c r="IWJ363" s="224"/>
      <c r="IWK363" s="224"/>
      <c r="IWL363" s="335"/>
      <c r="IWM363" s="335"/>
      <c r="IWN363" s="224"/>
      <c r="IWO363" s="324"/>
      <c r="IWP363" s="324"/>
      <c r="IWQ363" s="333"/>
      <c r="IWR363" s="334"/>
      <c r="IWS363" s="324"/>
      <c r="IWT363" s="224"/>
      <c r="IWU363" s="224"/>
      <c r="IWV363" s="335"/>
      <c r="IWW363" s="335"/>
      <c r="IWX363" s="224"/>
      <c r="IWY363" s="324"/>
      <c r="IWZ363" s="324"/>
      <c r="IXA363" s="333"/>
      <c r="IXB363" s="334"/>
      <c r="IXC363" s="324"/>
      <c r="IXD363" s="224"/>
      <c r="IXE363" s="224"/>
      <c r="IXF363" s="335"/>
      <c r="IXG363" s="335"/>
      <c r="IXH363" s="224"/>
      <c r="IXI363" s="324"/>
      <c r="IXJ363" s="324"/>
      <c r="IXK363" s="333"/>
      <c r="IXL363" s="334"/>
      <c r="IXM363" s="324"/>
      <c r="IXN363" s="224"/>
      <c r="IXO363" s="224"/>
      <c r="IXP363" s="335"/>
      <c r="IXQ363" s="335"/>
      <c r="IXR363" s="224"/>
      <c r="IXS363" s="324"/>
      <c r="IXT363" s="324"/>
      <c r="IXU363" s="333"/>
      <c r="IXV363" s="334"/>
      <c r="IXW363" s="324"/>
      <c r="IXX363" s="224"/>
      <c r="IXY363" s="224"/>
      <c r="IXZ363" s="335"/>
      <c r="IYA363" s="335"/>
      <c r="IYB363" s="224"/>
      <c r="IYC363" s="324"/>
      <c r="IYD363" s="324"/>
      <c r="IYE363" s="333"/>
      <c r="IYF363" s="334"/>
      <c r="IYG363" s="324"/>
      <c r="IYH363" s="224"/>
      <c r="IYI363" s="224"/>
      <c r="IYJ363" s="335"/>
      <c r="IYK363" s="335"/>
      <c r="IYL363" s="224"/>
      <c r="IYM363" s="324"/>
      <c r="IYN363" s="324"/>
      <c r="IYO363" s="333"/>
      <c r="IYP363" s="334"/>
      <c r="IYQ363" s="324"/>
      <c r="IYR363" s="224"/>
      <c r="IYS363" s="224"/>
      <c r="IYT363" s="335"/>
      <c r="IYU363" s="335"/>
      <c r="IYV363" s="224"/>
      <c r="IYW363" s="324"/>
      <c r="IYX363" s="324"/>
      <c r="IYY363" s="333"/>
      <c r="IYZ363" s="334"/>
      <c r="IZA363" s="324"/>
      <c r="IZB363" s="224"/>
      <c r="IZC363" s="224"/>
      <c r="IZD363" s="335"/>
      <c r="IZE363" s="335"/>
      <c r="IZF363" s="224"/>
      <c r="IZG363" s="324"/>
      <c r="IZH363" s="324"/>
      <c r="IZI363" s="333"/>
      <c r="IZJ363" s="334"/>
      <c r="IZK363" s="324"/>
      <c r="IZL363" s="224"/>
      <c r="IZM363" s="224"/>
      <c r="IZN363" s="335"/>
      <c r="IZO363" s="335"/>
      <c r="IZP363" s="224"/>
      <c r="IZQ363" s="324"/>
      <c r="IZR363" s="324"/>
      <c r="IZS363" s="333"/>
      <c r="IZT363" s="334"/>
      <c r="IZU363" s="324"/>
      <c r="IZV363" s="224"/>
      <c r="IZW363" s="224"/>
      <c r="IZX363" s="335"/>
      <c r="IZY363" s="335"/>
      <c r="IZZ363" s="224"/>
      <c r="JAA363" s="324"/>
      <c r="JAB363" s="324"/>
      <c r="JAC363" s="333"/>
      <c r="JAD363" s="334"/>
      <c r="JAE363" s="324"/>
      <c r="JAF363" s="224"/>
      <c r="JAG363" s="224"/>
      <c r="JAH363" s="335"/>
      <c r="JAI363" s="335"/>
      <c r="JAJ363" s="224"/>
      <c r="JAK363" s="324"/>
      <c r="JAL363" s="324"/>
      <c r="JAM363" s="333"/>
      <c r="JAN363" s="334"/>
      <c r="JAO363" s="324"/>
      <c r="JAP363" s="224"/>
      <c r="JAQ363" s="224"/>
      <c r="JAR363" s="335"/>
      <c r="JAS363" s="335"/>
      <c r="JAT363" s="224"/>
      <c r="JAU363" s="324"/>
      <c r="JAV363" s="324"/>
      <c r="JAW363" s="333"/>
      <c r="JAX363" s="334"/>
      <c r="JAY363" s="324"/>
      <c r="JAZ363" s="224"/>
      <c r="JBA363" s="224"/>
      <c r="JBB363" s="335"/>
      <c r="JBC363" s="335"/>
      <c r="JBD363" s="224"/>
      <c r="JBE363" s="324"/>
      <c r="JBF363" s="324"/>
      <c r="JBG363" s="333"/>
      <c r="JBH363" s="334"/>
      <c r="JBI363" s="324"/>
      <c r="JBJ363" s="224"/>
      <c r="JBK363" s="224"/>
      <c r="JBL363" s="335"/>
      <c r="JBM363" s="335"/>
      <c r="JBN363" s="224"/>
      <c r="JBO363" s="324"/>
      <c r="JBP363" s="324"/>
      <c r="JBQ363" s="333"/>
      <c r="JBR363" s="334"/>
      <c r="JBS363" s="324"/>
      <c r="JBT363" s="224"/>
      <c r="JBU363" s="224"/>
      <c r="JBV363" s="335"/>
      <c r="JBW363" s="335"/>
      <c r="JBX363" s="224"/>
      <c r="JBY363" s="324"/>
      <c r="JBZ363" s="324"/>
      <c r="JCA363" s="333"/>
      <c r="JCB363" s="334"/>
      <c r="JCC363" s="324"/>
      <c r="JCD363" s="224"/>
      <c r="JCE363" s="224"/>
      <c r="JCF363" s="335"/>
      <c r="JCG363" s="335"/>
      <c r="JCH363" s="224"/>
      <c r="JCI363" s="324"/>
      <c r="JCJ363" s="324"/>
      <c r="JCK363" s="333"/>
      <c r="JCL363" s="334"/>
      <c r="JCM363" s="324"/>
      <c r="JCN363" s="224"/>
      <c r="JCO363" s="224"/>
      <c r="JCP363" s="335"/>
      <c r="JCQ363" s="335"/>
      <c r="JCR363" s="224"/>
      <c r="JCS363" s="324"/>
      <c r="JCT363" s="324"/>
      <c r="JCU363" s="333"/>
      <c r="JCV363" s="334"/>
      <c r="JCW363" s="324"/>
      <c r="JCX363" s="224"/>
      <c r="JCY363" s="224"/>
      <c r="JCZ363" s="335"/>
      <c r="JDA363" s="335"/>
      <c r="JDB363" s="224"/>
      <c r="JDC363" s="324"/>
      <c r="JDD363" s="324"/>
      <c r="JDE363" s="333"/>
      <c r="JDF363" s="334"/>
      <c r="JDG363" s="324"/>
      <c r="JDH363" s="224"/>
      <c r="JDI363" s="224"/>
      <c r="JDJ363" s="335"/>
      <c r="JDK363" s="335"/>
      <c r="JDL363" s="224"/>
      <c r="JDM363" s="324"/>
      <c r="JDN363" s="324"/>
      <c r="JDO363" s="333"/>
      <c r="JDP363" s="334"/>
      <c r="JDQ363" s="324"/>
      <c r="JDR363" s="224"/>
      <c r="JDS363" s="224"/>
      <c r="JDT363" s="335"/>
      <c r="JDU363" s="335"/>
      <c r="JDV363" s="224"/>
      <c r="JDW363" s="324"/>
      <c r="JDX363" s="324"/>
      <c r="JDY363" s="333"/>
      <c r="JDZ363" s="334"/>
      <c r="JEA363" s="324"/>
      <c r="JEB363" s="224"/>
      <c r="JEC363" s="224"/>
      <c r="JED363" s="335"/>
      <c r="JEE363" s="335"/>
      <c r="JEF363" s="224"/>
      <c r="JEG363" s="324"/>
      <c r="JEH363" s="324"/>
      <c r="JEI363" s="333"/>
      <c r="JEJ363" s="334"/>
      <c r="JEK363" s="324"/>
      <c r="JEL363" s="224"/>
      <c r="JEM363" s="224"/>
      <c r="JEN363" s="335"/>
      <c r="JEO363" s="335"/>
      <c r="JEP363" s="224"/>
      <c r="JEQ363" s="324"/>
      <c r="JER363" s="324"/>
      <c r="JES363" s="333"/>
      <c r="JET363" s="334"/>
      <c r="JEU363" s="324"/>
      <c r="JEV363" s="224"/>
      <c r="JEW363" s="224"/>
      <c r="JEX363" s="335"/>
      <c r="JEY363" s="335"/>
      <c r="JEZ363" s="224"/>
      <c r="JFA363" s="324"/>
      <c r="JFB363" s="324"/>
      <c r="JFC363" s="333"/>
      <c r="JFD363" s="334"/>
      <c r="JFE363" s="324"/>
      <c r="JFF363" s="224"/>
      <c r="JFG363" s="224"/>
      <c r="JFH363" s="335"/>
      <c r="JFI363" s="335"/>
      <c r="JFJ363" s="224"/>
      <c r="JFK363" s="324"/>
      <c r="JFL363" s="324"/>
      <c r="JFM363" s="333"/>
      <c r="JFN363" s="334"/>
      <c r="JFO363" s="324"/>
      <c r="JFP363" s="224"/>
      <c r="JFQ363" s="224"/>
      <c r="JFR363" s="335"/>
      <c r="JFS363" s="335"/>
      <c r="JFT363" s="224"/>
      <c r="JFU363" s="324"/>
      <c r="JFV363" s="324"/>
      <c r="JFW363" s="333"/>
      <c r="JFX363" s="334"/>
      <c r="JFY363" s="324"/>
      <c r="JFZ363" s="224"/>
      <c r="JGA363" s="224"/>
      <c r="JGB363" s="335"/>
      <c r="JGC363" s="335"/>
      <c r="JGD363" s="224"/>
      <c r="JGE363" s="324"/>
      <c r="JGF363" s="324"/>
      <c r="JGG363" s="333"/>
      <c r="JGH363" s="334"/>
      <c r="JGI363" s="324"/>
      <c r="JGJ363" s="224"/>
      <c r="JGK363" s="224"/>
      <c r="JGL363" s="335"/>
      <c r="JGM363" s="335"/>
      <c r="JGN363" s="224"/>
      <c r="JGO363" s="324"/>
      <c r="JGP363" s="324"/>
      <c r="JGQ363" s="333"/>
      <c r="JGR363" s="334"/>
      <c r="JGS363" s="324"/>
      <c r="JGT363" s="224"/>
      <c r="JGU363" s="224"/>
      <c r="JGV363" s="335"/>
      <c r="JGW363" s="335"/>
      <c r="JGX363" s="224"/>
      <c r="JGY363" s="324"/>
      <c r="JGZ363" s="324"/>
      <c r="JHA363" s="333"/>
      <c r="JHB363" s="334"/>
      <c r="JHC363" s="324"/>
      <c r="JHD363" s="224"/>
      <c r="JHE363" s="224"/>
      <c r="JHF363" s="335"/>
      <c r="JHG363" s="335"/>
      <c r="JHH363" s="224"/>
      <c r="JHI363" s="324"/>
      <c r="JHJ363" s="324"/>
      <c r="JHK363" s="333"/>
      <c r="JHL363" s="334"/>
      <c r="JHM363" s="324"/>
      <c r="JHN363" s="224"/>
      <c r="JHO363" s="224"/>
      <c r="JHP363" s="335"/>
      <c r="JHQ363" s="335"/>
      <c r="JHR363" s="224"/>
      <c r="JHS363" s="324"/>
      <c r="JHT363" s="324"/>
      <c r="JHU363" s="333"/>
      <c r="JHV363" s="334"/>
      <c r="JHW363" s="324"/>
      <c r="JHX363" s="224"/>
      <c r="JHY363" s="224"/>
      <c r="JHZ363" s="335"/>
      <c r="JIA363" s="335"/>
      <c r="JIB363" s="224"/>
      <c r="JIC363" s="324"/>
      <c r="JID363" s="324"/>
      <c r="JIE363" s="333"/>
      <c r="JIF363" s="334"/>
      <c r="JIG363" s="324"/>
      <c r="JIH363" s="224"/>
      <c r="JII363" s="224"/>
      <c r="JIJ363" s="335"/>
      <c r="JIK363" s="335"/>
      <c r="JIL363" s="224"/>
      <c r="JIM363" s="324"/>
      <c r="JIN363" s="324"/>
      <c r="JIO363" s="333"/>
      <c r="JIP363" s="334"/>
      <c r="JIQ363" s="324"/>
      <c r="JIR363" s="224"/>
      <c r="JIS363" s="224"/>
      <c r="JIT363" s="335"/>
      <c r="JIU363" s="335"/>
      <c r="JIV363" s="224"/>
      <c r="JIW363" s="324"/>
      <c r="JIX363" s="324"/>
      <c r="JIY363" s="333"/>
      <c r="JIZ363" s="334"/>
      <c r="JJA363" s="324"/>
      <c r="JJB363" s="224"/>
      <c r="JJC363" s="224"/>
      <c r="JJD363" s="335"/>
      <c r="JJE363" s="335"/>
      <c r="JJF363" s="224"/>
      <c r="JJG363" s="324"/>
      <c r="JJH363" s="324"/>
      <c r="JJI363" s="333"/>
      <c r="JJJ363" s="334"/>
      <c r="JJK363" s="324"/>
      <c r="JJL363" s="224"/>
      <c r="JJM363" s="224"/>
      <c r="JJN363" s="335"/>
      <c r="JJO363" s="335"/>
      <c r="JJP363" s="224"/>
      <c r="JJQ363" s="324"/>
      <c r="JJR363" s="324"/>
      <c r="JJS363" s="333"/>
      <c r="JJT363" s="334"/>
      <c r="JJU363" s="324"/>
      <c r="JJV363" s="224"/>
      <c r="JJW363" s="224"/>
      <c r="JJX363" s="335"/>
      <c r="JJY363" s="335"/>
      <c r="JJZ363" s="224"/>
      <c r="JKA363" s="324"/>
      <c r="JKB363" s="324"/>
      <c r="JKC363" s="333"/>
      <c r="JKD363" s="334"/>
      <c r="JKE363" s="324"/>
      <c r="JKF363" s="224"/>
      <c r="JKG363" s="224"/>
      <c r="JKH363" s="335"/>
      <c r="JKI363" s="335"/>
      <c r="JKJ363" s="224"/>
      <c r="JKK363" s="324"/>
      <c r="JKL363" s="324"/>
      <c r="JKM363" s="333"/>
      <c r="JKN363" s="334"/>
      <c r="JKO363" s="324"/>
      <c r="JKP363" s="224"/>
      <c r="JKQ363" s="224"/>
      <c r="JKR363" s="335"/>
      <c r="JKS363" s="335"/>
      <c r="JKT363" s="224"/>
      <c r="JKU363" s="324"/>
      <c r="JKV363" s="324"/>
      <c r="JKW363" s="333"/>
      <c r="JKX363" s="334"/>
      <c r="JKY363" s="324"/>
      <c r="JKZ363" s="224"/>
      <c r="JLA363" s="224"/>
      <c r="JLB363" s="335"/>
      <c r="JLC363" s="335"/>
      <c r="JLD363" s="224"/>
      <c r="JLE363" s="324"/>
      <c r="JLF363" s="324"/>
      <c r="JLG363" s="333"/>
      <c r="JLH363" s="334"/>
      <c r="JLI363" s="324"/>
      <c r="JLJ363" s="224"/>
      <c r="JLK363" s="224"/>
      <c r="JLL363" s="335"/>
      <c r="JLM363" s="335"/>
      <c r="JLN363" s="224"/>
      <c r="JLO363" s="324"/>
      <c r="JLP363" s="324"/>
      <c r="JLQ363" s="333"/>
      <c r="JLR363" s="334"/>
      <c r="JLS363" s="324"/>
      <c r="JLT363" s="224"/>
      <c r="JLU363" s="224"/>
      <c r="JLV363" s="335"/>
      <c r="JLW363" s="335"/>
      <c r="JLX363" s="224"/>
      <c r="JLY363" s="324"/>
      <c r="JLZ363" s="324"/>
      <c r="JMA363" s="333"/>
      <c r="JMB363" s="334"/>
      <c r="JMC363" s="324"/>
      <c r="JMD363" s="224"/>
      <c r="JME363" s="224"/>
      <c r="JMF363" s="335"/>
      <c r="JMG363" s="335"/>
      <c r="JMH363" s="224"/>
      <c r="JMI363" s="324"/>
      <c r="JMJ363" s="324"/>
      <c r="JMK363" s="333"/>
      <c r="JML363" s="334"/>
      <c r="JMM363" s="324"/>
      <c r="JMN363" s="224"/>
      <c r="JMO363" s="224"/>
      <c r="JMP363" s="335"/>
      <c r="JMQ363" s="335"/>
      <c r="JMR363" s="224"/>
      <c r="JMS363" s="324"/>
      <c r="JMT363" s="324"/>
      <c r="JMU363" s="333"/>
      <c r="JMV363" s="334"/>
      <c r="JMW363" s="324"/>
      <c r="JMX363" s="224"/>
      <c r="JMY363" s="224"/>
      <c r="JMZ363" s="335"/>
      <c r="JNA363" s="335"/>
      <c r="JNB363" s="224"/>
      <c r="JNC363" s="324"/>
      <c r="JND363" s="324"/>
      <c r="JNE363" s="333"/>
      <c r="JNF363" s="334"/>
      <c r="JNG363" s="324"/>
      <c r="JNH363" s="224"/>
      <c r="JNI363" s="224"/>
      <c r="JNJ363" s="335"/>
      <c r="JNK363" s="335"/>
      <c r="JNL363" s="224"/>
      <c r="JNM363" s="324"/>
      <c r="JNN363" s="324"/>
      <c r="JNO363" s="333"/>
      <c r="JNP363" s="334"/>
      <c r="JNQ363" s="324"/>
      <c r="JNR363" s="224"/>
      <c r="JNS363" s="224"/>
      <c r="JNT363" s="335"/>
      <c r="JNU363" s="335"/>
      <c r="JNV363" s="224"/>
      <c r="JNW363" s="324"/>
      <c r="JNX363" s="324"/>
      <c r="JNY363" s="333"/>
      <c r="JNZ363" s="334"/>
      <c r="JOA363" s="324"/>
      <c r="JOB363" s="224"/>
      <c r="JOC363" s="224"/>
      <c r="JOD363" s="335"/>
      <c r="JOE363" s="335"/>
      <c r="JOF363" s="224"/>
      <c r="JOG363" s="324"/>
      <c r="JOH363" s="324"/>
      <c r="JOI363" s="333"/>
      <c r="JOJ363" s="334"/>
      <c r="JOK363" s="324"/>
      <c r="JOL363" s="224"/>
      <c r="JOM363" s="224"/>
      <c r="JON363" s="335"/>
      <c r="JOO363" s="335"/>
      <c r="JOP363" s="224"/>
      <c r="JOQ363" s="324"/>
      <c r="JOR363" s="324"/>
      <c r="JOS363" s="333"/>
      <c r="JOT363" s="334"/>
      <c r="JOU363" s="324"/>
      <c r="JOV363" s="224"/>
      <c r="JOW363" s="224"/>
      <c r="JOX363" s="335"/>
      <c r="JOY363" s="335"/>
      <c r="JOZ363" s="224"/>
      <c r="JPA363" s="324"/>
      <c r="JPB363" s="324"/>
      <c r="JPC363" s="333"/>
      <c r="JPD363" s="334"/>
      <c r="JPE363" s="324"/>
      <c r="JPF363" s="224"/>
      <c r="JPG363" s="224"/>
      <c r="JPH363" s="335"/>
      <c r="JPI363" s="335"/>
      <c r="JPJ363" s="224"/>
      <c r="JPK363" s="324"/>
      <c r="JPL363" s="324"/>
      <c r="JPM363" s="333"/>
      <c r="JPN363" s="334"/>
      <c r="JPO363" s="324"/>
      <c r="JPP363" s="224"/>
      <c r="JPQ363" s="224"/>
      <c r="JPR363" s="335"/>
      <c r="JPS363" s="335"/>
      <c r="JPT363" s="224"/>
      <c r="JPU363" s="324"/>
      <c r="JPV363" s="324"/>
      <c r="JPW363" s="333"/>
      <c r="JPX363" s="334"/>
      <c r="JPY363" s="324"/>
      <c r="JPZ363" s="224"/>
      <c r="JQA363" s="224"/>
      <c r="JQB363" s="335"/>
      <c r="JQC363" s="335"/>
      <c r="JQD363" s="224"/>
      <c r="JQE363" s="324"/>
      <c r="JQF363" s="324"/>
      <c r="JQG363" s="333"/>
      <c r="JQH363" s="334"/>
      <c r="JQI363" s="324"/>
      <c r="JQJ363" s="224"/>
      <c r="JQK363" s="224"/>
      <c r="JQL363" s="335"/>
      <c r="JQM363" s="335"/>
      <c r="JQN363" s="224"/>
      <c r="JQO363" s="324"/>
      <c r="JQP363" s="324"/>
      <c r="JQQ363" s="333"/>
      <c r="JQR363" s="334"/>
      <c r="JQS363" s="324"/>
      <c r="JQT363" s="224"/>
      <c r="JQU363" s="224"/>
      <c r="JQV363" s="335"/>
      <c r="JQW363" s="335"/>
      <c r="JQX363" s="224"/>
      <c r="JQY363" s="324"/>
      <c r="JQZ363" s="324"/>
      <c r="JRA363" s="333"/>
      <c r="JRB363" s="334"/>
      <c r="JRC363" s="324"/>
      <c r="JRD363" s="224"/>
      <c r="JRE363" s="224"/>
      <c r="JRF363" s="335"/>
      <c r="JRG363" s="335"/>
      <c r="JRH363" s="224"/>
      <c r="JRI363" s="324"/>
      <c r="JRJ363" s="324"/>
      <c r="JRK363" s="333"/>
      <c r="JRL363" s="334"/>
      <c r="JRM363" s="324"/>
      <c r="JRN363" s="224"/>
      <c r="JRO363" s="224"/>
      <c r="JRP363" s="335"/>
      <c r="JRQ363" s="335"/>
      <c r="JRR363" s="224"/>
      <c r="JRS363" s="324"/>
      <c r="JRT363" s="324"/>
      <c r="JRU363" s="333"/>
      <c r="JRV363" s="334"/>
      <c r="JRW363" s="324"/>
      <c r="JRX363" s="224"/>
      <c r="JRY363" s="224"/>
      <c r="JRZ363" s="335"/>
      <c r="JSA363" s="335"/>
      <c r="JSB363" s="224"/>
      <c r="JSC363" s="324"/>
      <c r="JSD363" s="324"/>
      <c r="JSE363" s="333"/>
      <c r="JSF363" s="334"/>
      <c r="JSG363" s="324"/>
      <c r="JSH363" s="224"/>
      <c r="JSI363" s="224"/>
      <c r="JSJ363" s="335"/>
      <c r="JSK363" s="335"/>
      <c r="JSL363" s="224"/>
      <c r="JSM363" s="324"/>
      <c r="JSN363" s="324"/>
      <c r="JSO363" s="333"/>
      <c r="JSP363" s="334"/>
      <c r="JSQ363" s="324"/>
      <c r="JSR363" s="224"/>
      <c r="JSS363" s="224"/>
      <c r="JST363" s="335"/>
      <c r="JSU363" s="335"/>
      <c r="JSV363" s="224"/>
      <c r="JSW363" s="324"/>
      <c r="JSX363" s="324"/>
      <c r="JSY363" s="333"/>
      <c r="JSZ363" s="334"/>
      <c r="JTA363" s="324"/>
      <c r="JTB363" s="224"/>
      <c r="JTC363" s="224"/>
      <c r="JTD363" s="335"/>
      <c r="JTE363" s="335"/>
      <c r="JTF363" s="224"/>
      <c r="JTG363" s="324"/>
      <c r="JTH363" s="324"/>
      <c r="JTI363" s="333"/>
      <c r="JTJ363" s="334"/>
      <c r="JTK363" s="324"/>
      <c r="JTL363" s="224"/>
      <c r="JTM363" s="224"/>
      <c r="JTN363" s="335"/>
      <c r="JTO363" s="335"/>
      <c r="JTP363" s="224"/>
      <c r="JTQ363" s="324"/>
      <c r="JTR363" s="324"/>
      <c r="JTS363" s="333"/>
      <c r="JTT363" s="334"/>
      <c r="JTU363" s="324"/>
      <c r="JTV363" s="224"/>
      <c r="JTW363" s="224"/>
      <c r="JTX363" s="335"/>
      <c r="JTY363" s="335"/>
      <c r="JTZ363" s="224"/>
      <c r="JUA363" s="324"/>
      <c r="JUB363" s="324"/>
      <c r="JUC363" s="333"/>
      <c r="JUD363" s="334"/>
      <c r="JUE363" s="324"/>
      <c r="JUF363" s="224"/>
      <c r="JUG363" s="224"/>
      <c r="JUH363" s="335"/>
      <c r="JUI363" s="335"/>
      <c r="JUJ363" s="224"/>
      <c r="JUK363" s="324"/>
      <c r="JUL363" s="324"/>
      <c r="JUM363" s="333"/>
      <c r="JUN363" s="334"/>
      <c r="JUO363" s="324"/>
      <c r="JUP363" s="224"/>
      <c r="JUQ363" s="224"/>
      <c r="JUR363" s="335"/>
      <c r="JUS363" s="335"/>
      <c r="JUT363" s="224"/>
      <c r="JUU363" s="324"/>
      <c r="JUV363" s="324"/>
      <c r="JUW363" s="333"/>
      <c r="JUX363" s="334"/>
      <c r="JUY363" s="324"/>
      <c r="JUZ363" s="224"/>
      <c r="JVA363" s="224"/>
      <c r="JVB363" s="335"/>
      <c r="JVC363" s="335"/>
      <c r="JVD363" s="224"/>
      <c r="JVE363" s="324"/>
      <c r="JVF363" s="324"/>
      <c r="JVG363" s="333"/>
      <c r="JVH363" s="334"/>
      <c r="JVI363" s="324"/>
      <c r="JVJ363" s="224"/>
      <c r="JVK363" s="224"/>
      <c r="JVL363" s="335"/>
      <c r="JVM363" s="335"/>
      <c r="JVN363" s="224"/>
      <c r="JVO363" s="324"/>
      <c r="JVP363" s="324"/>
      <c r="JVQ363" s="333"/>
      <c r="JVR363" s="334"/>
      <c r="JVS363" s="324"/>
      <c r="JVT363" s="224"/>
      <c r="JVU363" s="224"/>
      <c r="JVV363" s="335"/>
      <c r="JVW363" s="335"/>
      <c r="JVX363" s="224"/>
      <c r="JVY363" s="324"/>
      <c r="JVZ363" s="324"/>
      <c r="JWA363" s="333"/>
      <c r="JWB363" s="334"/>
      <c r="JWC363" s="324"/>
      <c r="JWD363" s="224"/>
      <c r="JWE363" s="224"/>
      <c r="JWF363" s="335"/>
      <c r="JWG363" s="335"/>
      <c r="JWH363" s="224"/>
      <c r="JWI363" s="324"/>
      <c r="JWJ363" s="324"/>
      <c r="JWK363" s="333"/>
      <c r="JWL363" s="334"/>
      <c r="JWM363" s="324"/>
      <c r="JWN363" s="224"/>
      <c r="JWO363" s="224"/>
      <c r="JWP363" s="335"/>
      <c r="JWQ363" s="335"/>
      <c r="JWR363" s="224"/>
      <c r="JWS363" s="324"/>
      <c r="JWT363" s="324"/>
      <c r="JWU363" s="333"/>
      <c r="JWV363" s="334"/>
      <c r="JWW363" s="324"/>
      <c r="JWX363" s="224"/>
      <c r="JWY363" s="224"/>
      <c r="JWZ363" s="335"/>
      <c r="JXA363" s="335"/>
      <c r="JXB363" s="224"/>
      <c r="JXC363" s="324"/>
      <c r="JXD363" s="324"/>
      <c r="JXE363" s="333"/>
      <c r="JXF363" s="334"/>
      <c r="JXG363" s="324"/>
      <c r="JXH363" s="224"/>
      <c r="JXI363" s="224"/>
      <c r="JXJ363" s="335"/>
      <c r="JXK363" s="335"/>
      <c r="JXL363" s="224"/>
      <c r="JXM363" s="324"/>
      <c r="JXN363" s="324"/>
      <c r="JXO363" s="333"/>
      <c r="JXP363" s="334"/>
      <c r="JXQ363" s="324"/>
      <c r="JXR363" s="224"/>
      <c r="JXS363" s="224"/>
      <c r="JXT363" s="335"/>
      <c r="JXU363" s="335"/>
      <c r="JXV363" s="224"/>
      <c r="JXW363" s="324"/>
      <c r="JXX363" s="324"/>
      <c r="JXY363" s="333"/>
      <c r="JXZ363" s="334"/>
      <c r="JYA363" s="324"/>
      <c r="JYB363" s="224"/>
      <c r="JYC363" s="224"/>
      <c r="JYD363" s="335"/>
      <c r="JYE363" s="335"/>
      <c r="JYF363" s="224"/>
      <c r="JYG363" s="324"/>
      <c r="JYH363" s="324"/>
      <c r="JYI363" s="333"/>
      <c r="JYJ363" s="334"/>
      <c r="JYK363" s="324"/>
      <c r="JYL363" s="224"/>
      <c r="JYM363" s="224"/>
      <c r="JYN363" s="335"/>
      <c r="JYO363" s="335"/>
      <c r="JYP363" s="224"/>
      <c r="JYQ363" s="324"/>
      <c r="JYR363" s="324"/>
      <c r="JYS363" s="333"/>
      <c r="JYT363" s="334"/>
      <c r="JYU363" s="324"/>
      <c r="JYV363" s="224"/>
      <c r="JYW363" s="224"/>
      <c r="JYX363" s="335"/>
      <c r="JYY363" s="335"/>
      <c r="JYZ363" s="224"/>
      <c r="JZA363" s="324"/>
      <c r="JZB363" s="324"/>
      <c r="JZC363" s="333"/>
      <c r="JZD363" s="334"/>
      <c r="JZE363" s="324"/>
      <c r="JZF363" s="224"/>
      <c r="JZG363" s="224"/>
      <c r="JZH363" s="335"/>
      <c r="JZI363" s="335"/>
      <c r="JZJ363" s="224"/>
      <c r="JZK363" s="324"/>
      <c r="JZL363" s="324"/>
      <c r="JZM363" s="333"/>
      <c r="JZN363" s="334"/>
      <c r="JZO363" s="324"/>
      <c r="JZP363" s="224"/>
      <c r="JZQ363" s="224"/>
      <c r="JZR363" s="335"/>
      <c r="JZS363" s="335"/>
      <c r="JZT363" s="224"/>
      <c r="JZU363" s="324"/>
      <c r="JZV363" s="324"/>
      <c r="JZW363" s="333"/>
      <c r="JZX363" s="334"/>
      <c r="JZY363" s="324"/>
      <c r="JZZ363" s="224"/>
      <c r="KAA363" s="224"/>
      <c r="KAB363" s="335"/>
      <c r="KAC363" s="335"/>
      <c r="KAD363" s="224"/>
      <c r="KAE363" s="324"/>
      <c r="KAF363" s="324"/>
      <c r="KAG363" s="333"/>
      <c r="KAH363" s="334"/>
      <c r="KAI363" s="324"/>
      <c r="KAJ363" s="224"/>
      <c r="KAK363" s="224"/>
      <c r="KAL363" s="335"/>
      <c r="KAM363" s="335"/>
      <c r="KAN363" s="224"/>
      <c r="KAO363" s="324"/>
      <c r="KAP363" s="324"/>
      <c r="KAQ363" s="333"/>
      <c r="KAR363" s="334"/>
      <c r="KAS363" s="324"/>
      <c r="KAT363" s="224"/>
      <c r="KAU363" s="224"/>
      <c r="KAV363" s="335"/>
      <c r="KAW363" s="335"/>
      <c r="KAX363" s="224"/>
      <c r="KAY363" s="324"/>
      <c r="KAZ363" s="324"/>
      <c r="KBA363" s="333"/>
      <c r="KBB363" s="334"/>
      <c r="KBC363" s="324"/>
      <c r="KBD363" s="224"/>
      <c r="KBE363" s="224"/>
      <c r="KBF363" s="335"/>
      <c r="KBG363" s="335"/>
      <c r="KBH363" s="224"/>
      <c r="KBI363" s="324"/>
      <c r="KBJ363" s="324"/>
      <c r="KBK363" s="333"/>
      <c r="KBL363" s="334"/>
      <c r="KBM363" s="324"/>
      <c r="KBN363" s="224"/>
      <c r="KBO363" s="224"/>
      <c r="KBP363" s="335"/>
      <c r="KBQ363" s="335"/>
      <c r="KBR363" s="224"/>
      <c r="KBS363" s="324"/>
      <c r="KBT363" s="324"/>
      <c r="KBU363" s="333"/>
      <c r="KBV363" s="334"/>
      <c r="KBW363" s="324"/>
      <c r="KBX363" s="224"/>
      <c r="KBY363" s="224"/>
      <c r="KBZ363" s="335"/>
      <c r="KCA363" s="335"/>
      <c r="KCB363" s="224"/>
      <c r="KCC363" s="324"/>
      <c r="KCD363" s="324"/>
      <c r="KCE363" s="333"/>
      <c r="KCF363" s="334"/>
      <c r="KCG363" s="324"/>
      <c r="KCH363" s="224"/>
      <c r="KCI363" s="224"/>
      <c r="KCJ363" s="335"/>
      <c r="KCK363" s="335"/>
      <c r="KCL363" s="224"/>
      <c r="KCM363" s="324"/>
      <c r="KCN363" s="324"/>
      <c r="KCO363" s="333"/>
      <c r="KCP363" s="334"/>
      <c r="KCQ363" s="324"/>
      <c r="KCR363" s="224"/>
      <c r="KCS363" s="224"/>
      <c r="KCT363" s="335"/>
      <c r="KCU363" s="335"/>
      <c r="KCV363" s="224"/>
      <c r="KCW363" s="324"/>
      <c r="KCX363" s="324"/>
      <c r="KCY363" s="333"/>
      <c r="KCZ363" s="334"/>
      <c r="KDA363" s="324"/>
      <c r="KDB363" s="224"/>
      <c r="KDC363" s="224"/>
      <c r="KDD363" s="335"/>
      <c r="KDE363" s="335"/>
      <c r="KDF363" s="224"/>
      <c r="KDG363" s="324"/>
      <c r="KDH363" s="324"/>
      <c r="KDI363" s="333"/>
      <c r="KDJ363" s="334"/>
      <c r="KDK363" s="324"/>
      <c r="KDL363" s="224"/>
      <c r="KDM363" s="224"/>
      <c r="KDN363" s="335"/>
      <c r="KDO363" s="335"/>
      <c r="KDP363" s="224"/>
      <c r="KDQ363" s="324"/>
      <c r="KDR363" s="324"/>
      <c r="KDS363" s="333"/>
      <c r="KDT363" s="334"/>
      <c r="KDU363" s="324"/>
      <c r="KDV363" s="224"/>
      <c r="KDW363" s="224"/>
      <c r="KDX363" s="335"/>
      <c r="KDY363" s="335"/>
      <c r="KDZ363" s="224"/>
      <c r="KEA363" s="324"/>
      <c r="KEB363" s="324"/>
      <c r="KEC363" s="333"/>
      <c r="KED363" s="334"/>
      <c r="KEE363" s="324"/>
      <c r="KEF363" s="224"/>
      <c r="KEG363" s="224"/>
      <c r="KEH363" s="335"/>
      <c r="KEI363" s="335"/>
      <c r="KEJ363" s="224"/>
      <c r="KEK363" s="324"/>
      <c r="KEL363" s="324"/>
      <c r="KEM363" s="333"/>
      <c r="KEN363" s="334"/>
      <c r="KEO363" s="324"/>
      <c r="KEP363" s="224"/>
      <c r="KEQ363" s="224"/>
      <c r="KER363" s="335"/>
      <c r="KES363" s="335"/>
      <c r="KET363" s="224"/>
      <c r="KEU363" s="324"/>
      <c r="KEV363" s="324"/>
      <c r="KEW363" s="333"/>
      <c r="KEX363" s="334"/>
      <c r="KEY363" s="324"/>
      <c r="KEZ363" s="224"/>
      <c r="KFA363" s="224"/>
      <c r="KFB363" s="335"/>
      <c r="KFC363" s="335"/>
      <c r="KFD363" s="224"/>
      <c r="KFE363" s="324"/>
      <c r="KFF363" s="324"/>
      <c r="KFG363" s="333"/>
      <c r="KFH363" s="334"/>
      <c r="KFI363" s="324"/>
      <c r="KFJ363" s="224"/>
      <c r="KFK363" s="224"/>
      <c r="KFL363" s="335"/>
      <c r="KFM363" s="335"/>
      <c r="KFN363" s="224"/>
      <c r="KFO363" s="324"/>
      <c r="KFP363" s="324"/>
      <c r="KFQ363" s="333"/>
      <c r="KFR363" s="334"/>
      <c r="KFS363" s="324"/>
      <c r="KFT363" s="224"/>
      <c r="KFU363" s="224"/>
      <c r="KFV363" s="335"/>
      <c r="KFW363" s="335"/>
      <c r="KFX363" s="224"/>
      <c r="KFY363" s="324"/>
      <c r="KFZ363" s="324"/>
      <c r="KGA363" s="333"/>
      <c r="KGB363" s="334"/>
      <c r="KGC363" s="324"/>
      <c r="KGD363" s="224"/>
      <c r="KGE363" s="224"/>
      <c r="KGF363" s="335"/>
      <c r="KGG363" s="335"/>
      <c r="KGH363" s="224"/>
      <c r="KGI363" s="324"/>
      <c r="KGJ363" s="324"/>
      <c r="KGK363" s="333"/>
      <c r="KGL363" s="334"/>
      <c r="KGM363" s="324"/>
      <c r="KGN363" s="224"/>
      <c r="KGO363" s="224"/>
      <c r="KGP363" s="335"/>
      <c r="KGQ363" s="335"/>
      <c r="KGR363" s="224"/>
      <c r="KGS363" s="324"/>
      <c r="KGT363" s="324"/>
      <c r="KGU363" s="333"/>
      <c r="KGV363" s="334"/>
      <c r="KGW363" s="324"/>
      <c r="KGX363" s="224"/>
      <c r="KGY363" s="224"/>
      <c r="KGZ363" s="335"/>
      <c r="KHA363" s="335"/>
      <c r="KHB363" s="224"/>
      <c r="KHC363" s="324"/>
      <c r="KHD363" s="324"/>
      <c r="KHE363" s="333"/>
      <c r="KHF363" s="334"/>
      <c r="KHG363" s="324"/>
      <c r="KHH363" s="224"/>
      <c r="KHI363" s="224"/>
      <c r="KHJ363" s="335"/>
      <c r="KHK363" s="335"/>
      <c r="KHL363" s="224"/>
      <c r="KHM363" s="324"/>
      <c r="KHN363" s="324"/>
      <c r="KHO363" s="333"/>
      <c r="KHP363" s="334"/>
      <c r="KHQ363" s="324"/>
      <c r="KHR363" s="224"/>
      <c r="KHS363" s="224"/>
      <c r="KHT363" s="335"/>
      <c r="KHU363" s="335"/>
      <c r="KHV363" s="224"/>
      <c r="KHW363" s="324"/>
      <c r="KHX363" s="324"/>
      <c r="KHY363" s="333"/>
      <c r="KHZ363" s="334"/>
      <c r="KIA363" s="324"/>
      <c r="KIB363" s="224"/>
      <c r="KIC363" s="224"/>
      <c r="KID363" s="335"/>
      <c r="KIE363" s="335"/>
      <c r="KIF363" s="224"/>
      <c r="KIG363" s="324"/>
      <c r="KIH363" s="324"/>
      <c r="KII363" s="333"/>
      <c r="KIJ363" s="334"/>
      <c r="KIK363" s="324"/>
      <c r="KIL363" s="224"/>
      <c r="KIM363" s="224"/>
      <c r="KIN363" s="335"/>
      <c r="KIO363" s="335"/>
      <c r="KIP363" s="224"/>
      <c r="KIQ363" s="324"/>
      <c r="KIR363" s="324"/>
      <c r="KIS363" s="333"/>
      <c r="KIT363" s="334"/>
      <c r="KIU363" s="324"/>
      <c r="KIV363" s="224"/>
      <c r="KIW363" s="224"/>
      <c r="KIX363" s="335"/>
      <c r="KIY363" s="335"/>
      <c r="KIZ363" s="224"/>
      <c r="KJA363" s="324"/>
      <c r="KJB363" s="324"/>
      <c r="KJC363" s="333"/>
      <c r="KJD363" s="334"/>
      <c r="KJE363" s="324"/>
      <c r="KJF363" s="224"/>
      <c r="KJG363" s="224"/>
      <c r="KJH363" s="335"/>
      <c r="KJI363" s="335"/>
      <c r="KJJ363" s="224"/>
      <c r="KJK363" s="324"/>
      <c r="KJL363" s="324"/>
      <c r="KJM363" s="333"/>
      <c r="KJN363" s="334"/>
      <c r="KJO363" s="324"/>
      <c r="KJP363" s="224"/>
      <c r="KJQ363" s="224"/>
      <c r="KJR363" s="335"/>
      <c r="KJS363" s="335"/>
      <c r="KJT363" s="224"/>
      <c r="KJU363" s="324"/>
      <c r="KJV363" s="324"/>
      <c r="KJW363" s="333"/>
      <c r="KJX363" s="334"/>
      <c r="KJY363" s="324"/>
      <c r="KJZ363" s="224"/>
      <c r="KKA363" s="224"/>
      <c r="KKB363" s="335"/>
      <c r="KKC363" s="335"/>
      <c r="KKD363" s="224"/>
      <c r="KKE363" s="324"/>
      <c r="KKF363" s="324"/>
      <c r="KKG363" s="333"/>
      <c r="KKH363" s="334"/>
      <c r="KKI363" s="324"/>
      <c r="KKJ363" s="224"/>
      <c r="KKK363" s="224"/>
      <c r="KKL363" s="335"/>
      <c r="KKM363" s="335"/>
      <c r="KKN363" s="224"/>
      <c r="KKO363" s="324"/>
      <c r="KKP363" s="324"/>
      <c r="KKQ363" s="333"/>
      <c r="KKR363" s="334"/>
      <c r="KKS363" s="324"/>
      <c r="KKT363" s="224"/>
      <c r="KKU363" s="224"/>
      <c r="KKV363" s="335"/>
      <c r="KKW363" s="335"/>
      <c r="KKX363" s="224"/>
      <c r="KKY363" s="324"/>
      <c r="KKZ363" s="324"/>
      <c r="KLA363" s="333"/>
      <c r="KLB363" s="334"/>
      <c r="KLC363" s="324"/>
      <c r="KLD363" s="224"/>
      <c r="KLE363" s="224"/>
      <c r="KLF363" s="335"/>
      <c r="KLG363" s="335"/>
      <c r="KLH363" s="224"/>
      <c r="KLI363" s="324"/>
      <c r="KLJ363" s="324"/>
      <c r="KLK363" s="333"/>
      <c r="KLL363" s="334"/>
      <c r="KLM363" s="324"/>
      <c r="KLN363" s="224"/>
      <c r="KLO363" s="224"/>
      <c r="KLP363" s="335"/>
      <c r="KLQ363" s="335"/>
      <c r="KLR363" s="224"/>
      <c r="KLS363" s="324"/>
      <c r="KLT363" s="324"/>
      <c r="KLU363" s="333"/>
      <c r="KLV363" s="334"/>
      <c r="KLW363" s="324"/>
      <c r="KLX363" s="224"/>
      <c r="KLY363" s="224"/>
      <c r="KLZ363" s="335"/>
      <c r="KMA363" s="335"/>
      <c r="KMB363" s="224"/>
      <c r="KMC363" s="324"/>
      <c r="KMD363" s="324"/>
      <c r="KME363" s="333"/>
      <c r="KMF363" s="334"/>
      <c r="KMG363" s="324"/>
      <c r="KMH363" s="224"/>
      <c r="KMI363" s="224"/>
      <c r="KMJ363" s="335"/>
      <c r="KMK363" s="335"/>
      <c r="KML363" s="224"/>
      <c r="KMM363" s="324"/>
      <c r="KMN363" s="324"/>
      <c r="KMO363" s="333"/>
      <c r="KMP363" s="334"/>
      <c r="KMQ363" s="324"/>
      <c r="KMR363" s="224"/>
      <c r="KMS363" s="224"/>
      <c r="KMT363" s="335"/>
      <c r="KMU363" s="335"/>
      <c r="KMV363" s="224"/>
      <c r="KMW363" s="324"/>
      <c r="KMX363" s="324"/>
      <c r="KMY363" s="333"/>
      <c r="KMZ363" s="334"/>
      <c r="KNA363" s="324"/>
      <c r="KNB363" s="224"/>
      <c r="KNC363" s="224"/>
      <c r="KND363" s="335"/>
      <c r="KNE363" s="335"/>
      <c r="KNF363" s="224"/>
      <c r="KNG363" s="324"/>
      <c r="KNH363" s="324"/>
      <c r="KNI363" s="333"/>
      <c r="KNJ363" s="334"/>
      <c r="KNK363" s="324"/>
      <c r="KNL363" s="224"/>
      <c r="KNM363" s="224"/>
      <c r="KNN363" s="335"/>
      <c r="KNO363" s="335"/>
      <c r="KNP363" s="224"/>
      <c r="KNQ363" s="324"/>
      <c r="KNR363" s="324"/>
      <c r="KNS363" s="333"/>
      <c r="KNT363" s="334"/>
      <c r="KNU363" s="324"/>
      <c r="KNV363" s="224"/>
      <c r="KNW363" s="224"/>
      <c r="KNX363" s="335"/>
      <c r="KNY363" s="335"/>
      <c r="KNZ363" s="224"/>
      <c r="KOA363" s="324"/>
      <c r="KOB363" s="324"/>
      <c r="KOC363" s="333"/>
      <c r="KOD363" s="334"/>
      <c r="KOE363" s="324"/>
      <c r="KOF363" s="224"/>
      <c r="KOG363" s="224"/>
      <c r="KOH363" s="335"/>
      <c r="KOI363" s="335"/>
      <c r="KOJ363" s="224"/>
      <c r="KOK363" s="324"/>
      <c r="KOL363" s="324"/>
      <c r="KOM363" s="333"/>
      <c r="KON363" s="334"/>
      <c r="KOO363" s="324"/>
      <c r="KOP363" s="224"/>
      <c r="KOQ363" s="224"/>
      <c r="KOR363" s="335"/>
      <c r="KOS363" s="335"/>
      <c r="KOT363" s="224"/>
      <c r="KOU363" s="324"/>
      <c r="KOV363" s="324"/>
      <c r="KOW363" s="333"/>
      <c r="KOX363" s="334"/>
      <c r="KOY363" s="324"/>
      <c r="KOZ363" s="224"/>
      <c r="KPA363" s="224"/>
      <c r="KPB363" s="335"/>
      <c r="KPC363" s="335"/>
      <c r="KPD363" s="224"/>
      <c r="KPE363" s="324"/>
      <c r="KPF363" s="324"/>
      <c r="KPG363" s="333"/>
      <c r="KPH363" s="334"/>
      <c r="KPI363" s="324"/>
      <c r="KPJ363" s="224"/>
      <c r="KPK363" s="224"/>
      <c r="KPL363" s="335"/>
      <c r="KPM363" s="335"/>
      <c r="KPN363" s="224"/>
      <c r="KPO363" s="324"/>
      <c r="KPP363" s="324"/>
      <c r="KPQ363" s="333"/>
      <c r="KPR363" s="334"/>
      <c r="KPS363" s="324"/>
      <c r="KPT363" s="224"/>
      <c r="KPU363" s="224"/>
      <c r="KPV363" s="335"/>
      <c r="KPW363" s="335"/>
      <c r="KPX363" s="224"/>
      <c r="KPY363" s="324"/>
      <c r="KPZ363" s="324"/>
      <c r="KQA363" s="333"/>
      <c r="KQB363" s="334"/>
      <c r="KQC363" s="324"/>
      <c r="KQD363" s="224"/>
      <c r="KQE363" s="224"/>
      <c r="KQF363" s="335"/>
      <c r="KQG363" s="335"/>
      <c r="KQH363" s="224"/>
      <c r="KQI363" s="324"/>
      <c r="KQJ363" s="324"/>
      <c r="KQK363" s="333"/>
      <c r="KQL363" s="334"/>
      <c r="KQM363" s="324"/>
      <c r="KQN363" s="224"/>
      <c r="KQO363" s="224"/>
      <c r="KQP363" s="335"/>
      <c r="KQQ363" s="335"/>
      <c r="KQR363" s="224"/>
      <c r="KQS363" s="324"/>
      <c r="KQT363" s="324"/>
      <c r="KQU363" s="333"/>
      <c r="KQV363" s="334"/>
      <c r="KQW363" s="324"/>
      <c r="KQX363" s="224"/>
      <c r="KQY363" s="224"/>
      <c r="KQZ363" s="335"/>
      <c r="KRA363" s="335"/>
      <c r="KRB363" s="224"/>
      <c r="KRC363" s="324"/>
      <c r="KRD363" s="324"/>
      <c r="KRE363" s="333"/>
      <c r="KRF363" s="334"/>
      <c r="KRG363" s="324"/>
      <c r="KRH363" s="224"/>
      <c r="KRI363" s="224"/>
      <c r="KRJ363" s="335"/>
      <c r="KRK363" s="335"/>
      <c r="KRL363" s="224"/>
      <c r="KRM363" s="324"/>
      <c r="KRN363" s="324"/>
      <c r="KRO363" s="333"/>
      <c r="KRP363" s="334"/>
      <c r="KRQ363" s="324"/>
      <c r="KRR363" s="224"/>
      <c r="KRS363" s="224"/>
      <c r="KRT363" s="335"/>
      <c r="KRU363" s="335"/>
      <c r="KRV363" s="224"/>
      <c r="KRW363" s="324"/>
      <c r="KRX363" s="324"/>
      <c r="KRY363" s="333"/>
      <c r="KRZ363" s="334"/>
      <c r="KSA363" s="324"/>
      <c r="KSB363" s="224"/>
      <c r="KSC363" s="224"/>
      <c r="KSD363" s="335"/>
      <c r="KSE363" s="335"/>
      <c r="KSF363" s="224"/>
      <c r="KSG363" s="324"/>
      <c r="KSH363" s="324"/>
      <c r="KSI363" s="333"/>
      <c r="KSJ363" s="334"/>
      <c r="KSK363" s="324"/>
      <c r="KSL363" s="224"/>
      <c r="KSM363" s="224"/>
      <c r="KSN363" s="335"/>
      <c r="KSO363" s="335"/>
      <c r="KSP363" s="224"/>
      <c r="KSQ363" s="324"/>
      <c r="KSR363" s="324"/>
      <c r="KSS363" s="333"/>
      <c r="KST363" s="334"/>
      <c r="KSU363" s="324"/>
      <c r="KSV363" s="224"/>
      <c r="KSW363" s="224"/>
      <c r="KSX363" s="335"/>
      <c r="KSY363" s="335"/>
      <c r="KSZ363" s="224"/>
      <c r="KTA363" s="324"/>
      <c r="KTB363" s="324"/>
      <c r="KTC363" s="333"/>
      <c r="KTD363" s="334"/>
      <c r="KTE363" s="324"/>
      <c r="KTF363" s="224"/>
      <c r="KTG363" s="224"/>
      <c r="KTH363" s="335"/>
      <c r="KTI363" s="335"/>
      <c r="KTJ363" s="224"/>
      <c r="KTK363" s="324"/>
      <c r="KTL363" s="324"/>
      <c r="KTM363" s="333"/>
      <c r="KTN363" s="334"/>
      <c r="KTO363" s="324"/>
      <c r="KTP363" s="224"/>
      <c r="KTQ363" s="224"/>
      <c r="KTR363" s="335"/>
      <c r="KTS363" s="335"/>
      <c r="KTT363" s="224"/>
      <c r="KTU363" s="324"/>
      <c r="KTV363" s="324"/>
      <c r="KTW363" s="333"/>
      <c r="KTX363" s="334"/>
      <c r="KTY363" s="324"/>
      <c r="KTZ363" s="224"/>
      <c r="KUA363" s="224"/>
      <c r="KUB363" s="335"/>
      <c r="KUC363" s="335"/>
      <c r="KUD363" s="224"/>
      <c r="KUE363" s="324"/>
      <c r="KUF363" s="324"/>
      <c r="KUG363" s="333"/>
      <c r="KUH363" s="334"/>
      <c r="KUI363" s="324"/>
      <c r="KUJ363" s="224"/>
      <c r="KUK363" s="224"/>
      <c r="KUL363" s="335"/>
      <c r="KUM363" s="335"/>
      <c r="KUN363" s="224"/>
      <c r="KUO363" s="324"/>
      <c r="KUP363" s="324"/>
      <c r="KUQ363" s="333"/>
      <c r="KUR363" s="334"/>
      <c r="KUS363" s="324"/>
      <c r="KUT363" s="224"/>
      <c r="KUU363" s="224"/>
      <c r="KUV363" s="335"/>
      <c r="KUW363" s="335"/>
      <c r="KUX363" s="224"/>
      <c r="KUY363" s="324"/>
      <c r="KUZ363" s="324"/>
      <c r="KVA363" s="333"/>
      <c r="KVB363" s="334"/>
      <c r="KVC363" s="324"/>
      <c r="KVD363" s="224"/>
      <c r="KVE363" s="224"/>
      <c r="KVF363" s="335"/>
      <c r="KVG363" s="335"/>
      <c r="KVH363" s="224"/>
      <c r="KVI363" s="324"/>
      <c r="KVJ363" s="324"/>
      <c r="KVK363" s="333"/>
      <c r="KVL363" s="334"/>
      <c r="KVM363" s="324"/>
      <c r="KVN363" s="224"/>
      <c r="KVO363" s="224"/>
      <c r="KVP363" s="335"/>
      <c r="KVQ363" s="335"/>
      <c r="KVR363" s="224"/>
      <c r="KVS363" s="324"/>
      <c r="KVT363" s="324"/>
      <c r="KVU363" s="333"/>
      <c r="KVV363" s="334"/>
      <c r="KVW363" s="324"/>
      <c r="KVX363" s="224"/>
      <c r="KVY363" s="224"/>
      <c r="KVZ363" s="335"/>
      <c r="KWA363" s="335"/>
      <c r="KWB363" s="224"/>
      <c r="KWC363" s="324"/>
      <c r="KWD363" s="324"/>
      <c r="KWE363" s="333"/>
      <c r="KWF363" s="334"/>
      <c r="KWG363" s="324"/>
      <c r="KWH363" s="224"/>
      <c r="KWI363" s="224"/>
      <c r="KWJ363" s="335"/>
      <c r="KWK363" s="335"/>
      <c r="KWL363" s="224"/>
      <c r="KWM363" s="324"/>
      <c r="KWN363" s="324"/>
      <c r="KWO363" s="333"/>
      <c r="KWP363" s="334"/>
      <c r="KWQ363" s="324"/>
      <c r="KWR363" s="224"/>
      <c r="KWS363" s="224"/>
      <c r="KWT363" s="335"/>
      <c r="KWU363" s="335"/>
      <c r="KWV363" s="224"/>
      <c r="KWW363" s="324"/>
      <c r="KWX363" s="324"/>
      <c r="KWY363" s="333"/>
      <c r="KWZ363" s="334"/>
      <c r="KXA363" s="324"/>
      <c r="KXB363" s="224"/>
      <c r="KXC363" s="224"/>
      <c r="KXD363" s="335"/>
      <c r="KXE363" s="335"/>
      <c r="KXF363" s="224"/>
      <c r="KXG363" s="324"/>
      <c r="KXH363" s="324"/>
      <c r="KXI363" s="333"/>
      <c r="KXJ363" s="334"/>
      <c r="KXK363" s="324"/>
      <c r="KXL363" s="224"/>
      <c r="KXM363" s="224"/>
      <c r="KXN363" s="335"/>
      <c r="KXO363" s="335"/>
      <c r="KXP363" s="224"/>
      <c r="KXQ363" s="324"/>
      <c r="KXR363" s="324"/>
      <c r="KXS363" s="333"/>
      <c r="KXT363" s="334"/>
      <c r="KXU363" s="324"/>
      <c r="KXV363" s="224"/>
      <c r="KXW363" s="224"/>
      <c r="KXX363" s="335"/>
      <c r="KXY363" s="335"/>
      <c r="KXZ363" s="224"/>
      <c r="KYA363" s="324"/>
      <c r="KYB363" s="324"/>
      <c r="KYC363" s="333"/>
      <c r="KYD363" s="334"/>
      <c r="KYE363" s="324"/>
      <c r="KYF363" s="224"/>
      <c r="KYG363" s="224"/>
      <c r="KYH363" s="335"/>
      <c r="KYI363" s="335"/>
      <c r="KYJ363" s="224"/>
      <c r="KYK363" s="324"/>
      <c r="KYL363" s="324"/>
      <c r="KYM363" s="333"/>
      <c r="KYN363" s="334"/>
      <c r="KYO363" s="324"/>
      <c r="KYP363" s="224"/>
      <c r="KYQ363" s="224"/>
      <c r="KYR363" s="335"/>
      <c r="KYS363" s="335"/>
      <c r="KYT363" s="224"/>
      <c r="KYU363" s="324"/>
      <c r="KYV363" s="324"/>
      <c r="KYW363" s="333"/>
      <c r="KYX363" s="334"/>
      <c r="KYY363" s="324"/>
      <c r="KYZ363" s="224"/>
      <c r="KZA363" s="224"/>
      <c r="KZB363" s="335"/>
      <c r="KZC363" s="335"/>
      <c r="KZD363" s="224"/>
      <c r="KZE363" s="324"/>
      <c r="KZF363" s="324"/>
      <c r="KZG363" s="333"/>
      <c r="KZH363" s="334"/>
      <c r="KZI363" s="324"/>
      <c r="KZJ363" s="224"/>
      <c r="KZK363" s="224"/>
      <c r="KZL363" s="335"/>
      <c r="KZM363" s="335"/>
      <c r="KZN363" s="224"/>
      <c r="KZO363" s="324"/>
      <c r="KZP363" s="324"/>
      <c r="KZQ363" s="333"/>
      <c r="KZR363" s="334"/>
      <c r="KZS363" s="324"/>
      <c r="KZT363" s="224"/>
      <c r="KZU363" s="224"/>
      <c r="KZV363" s="335"/>
      <c r="KZW363" s="335"/>
      <c r="KZX363" s="224"/>
      <c r="KZY363" s="324"/>
      <c r="KZZ363" s="324"/>
      <c r="LAA363" s="333"/>
      <c r="LAB363" s="334"/>
      <c r="LAC363" s="324"/>
      <c r="LAD363" s="224"/>
      <c r="LAE363" s="224"/>
      <c r="LAF363" s="335"/>
      <c r="LAG363" s="335"/>
      <c r="LAH363" s="224"/>
      <c r="LAI363" s="324"/>
      <c r="LAJ363" s="324"/>
      <c r="LAK363" s="333"/>
      <c r="LAL363" s="334"/>
      <c r="LAM363" s="324"/>
      <c r="LAN363" s="224"/>
      <c r="LAO363" s="224"/>
      <c r="LAP363" s="335"/>
      <c r="LAQ363" s="335"/>
      <c r="LAR363" s="224"/>
      <c r="LAS363" s="324"/>
      <c r="LAT363" s="324"/>
      <c r="LAU363" s="333"/>
      <c r="LAV363" s="334"/>
      <c r="LAW363" s="324"/>
      <c r="LAX363" s="224"/>
      <c r="LAY363" s="224"/>
      <c r="LAZ363" s="335"/>
      <c r="LBA363" s="335"/>
      <c r="LBB363" s="224"/>
      <c r="LBC363" s="324"/>
      <c r="LBD363" s="324"/>
      <c r="LBE363" s="333"/>
      <c r="LBF363" s="334"/>
      <c r="LBG363" s="324"/>
      <c r="LBH363" s="224"/>
      <c r="LBI363" s="224"/>
      <c r="LBJ363" s="335"/>
      <c r="LBK363" s="335"/>
      <c r="LBL363" s="224"/>
      <c r="LBM363" s="324"/>
      <c r="LBN363" s="324"/>
      <c r="LBO363" s="333"/>
      <c r="LBP363" s="334"/>
      <c r="LBQ363" s="324"/>
      <c r="LBR363" s="224"/>
      <c r="LBS363" s="224"/>
      <c r="LBT363" s="335"/>
      <c r="LBU363" s="335"/>
      <c r="LBV363" s="224"/>
      <c r="LBW363" s="324"/>
      <c r="LBX363" s="324"/>
      <c r="LBY363" s="333"/>
      <c r="LBZ363" s="334"/>
      <c r="LCA363" s="324"/>
      <c r="LCB363" s="224"/>
      <c r="LCC363" s="224"/>
      <c r="LCD363" s="335"/>
      <c r="LCE363" s="335"/>
      <c r="LCF363" s="224"/>
      <c r="LCG363" s="324"/>
      <c r="LCH363" s="324"/>
      <c r="LCI363" s="333"/>
      <c r="LCJ363" s="334"/>
      <c r="LCK363" s="324"/>
      <c r="LCL363" s="224"/>
      <c r="LCM363" s="224"/>
      <c r="LCN363" s="335"/>
      <c r="LCO363" s="335"/>
      <c r="LCP363" s="224"/>
      <c r="LCQ363" s="324"/>
      <c r="LCR363" s="324"/>
      <c r="LCS363" s="333"/>
      <c r="LCT363" s="334"/>
      <c r="LCU363" s="324"/>
      <c r="LCV363" s="224"/>
      <c r="LCW363" s="224"/>
      <c r="LCX363" s="335"/>
      <c r="LCY363" s="335"/>
      <c r="LCZ363" s="224"/>
      <c r="LDA363" s="324"/>
      <c r="LDB363" s="324"/>
      <c r="LDC363" s="333"/>
      <c r="LDD363" s="334"/>
      <c r="LDE363" s="324"/>
      <c r="LDF363" s="224"/>
      <c r="LDG363" s="224"/>
      <c r="LDH363" s="335"/>
      <c r="LDI363" s="335"/>
      <c r="LDJ363" s="224"/>
      <c r="LDK363" s="324"/>
      <c r="LDL363" s="324"/>
      <c r="LDM363" s="333"/>
      <c r="LDN363" s="334"/>
      <c r="LDO363" s="324"/>
      <c r="LDP363" s="224"/>
      <c r="LDQ363" s="224"/>
      <c r="LDR363" s="335"/>
      <c r="LDS363" s="335"/>
      <c r="LDT363" s="224"/>
      <c r="LDU363" s="324"/>
      <c r="LDV363" s="324"/>
      <c r="LDW363" s="333"/>
      <c r="LDX363" s="334"/>
      <c r="LDY363" s="324"/>
      <c r="LDZ363" s="224"/>
      <c r="LEA363" s="224"/>
      <c r="LEB363" s="335"/>
      <c r="LEC363" s="335"/>
      <c r="LED363" s="224"/>
      <c r="LEE363" s="324"/>
      <c r="LEF363" s="324"/>
      <c r="LEG363" s="333"/>
      <c r="LEH363" s="334"/>
      <c r="LEI363" s="324"/>
      <c r="LEJ363" s="224"/>
      <c r="LEK363" s="224"/>
      <c r="LEL363" s="335"/>
      <c r="LEM363" s="335"/>
      <c r="LEN363" s="224"/>
      <c r="LEO363" s="324"/>
      <c r="LEP363" s="324"/>
      <c r="LEQ363" s="333"/>
      <c r="LER363" s="334"/>
      <c r="LES363" s="324"/>
      <c r="LET363" s="224"/>
      <c r="LEU363" s="224"/>
      <c r="LEV363" s="335"/>
      <c r="LEW363" s="335"/>
      <c r="LEX363" s="224"/>
      <c r="LEY363" s="324"/>
      <c r="LEZ363" s="324"/>
      <c r="LFA363" s="333"/>
      <c r="LFB363" s="334"/>
      <c r="LFC363" s="324"/>
      <c r="LFD363" s="224"/>
      <c r="LFE363" s="224"/>
      <c r="LFF363" s="335"/>
      <c r="LFG363" s="335"/>
      <c r="LFH363" s="224"/>
      <c r="LFI363" s="324"/>
      <c r="LFJ363" s="324"/>
      <c r="LFK363" s="333"/>
      <c r="LFL363" s="334"/>
      <c r="LFM363" s="324"/>
      <c r="LFN363" s="224"/>
      <c r="LFO363" s="224"/>
      <c r="LFP363" s="335"/>
      <c r="LFQ363" s="335"/>
      <c r="LFR363" s="224"/>
      <c r="LFS363" s="324"/>
      <c r="LFT363" s="324"/>
      <c r="LFU363" s="333"/>
      <c r="LFV363" s="334"/>
      <c r="LFW363" s="324"/>
      <c r="LFX363" s="224"/>
      <c r="LFY363" s="224"/>
      <c r="LFZ363" s="335"/>
      <c r="LGA363" s="335"/>
      <c r="LGB363" s="224"/>
      <c r="LGC363" s="324"/>
      <c r="LGD363" s="324"/>
      <c r="LGE363" s="333"/>
      <c r="LGF363" s="334"/>
      <c r="LGG363" s="324"/>
      <c r="LGH363" s="224"/>
      <c r="LGI363" s="224"/>
      <c r="LGJ363" s="335"/>
      <c r="LGK363" s="335"/>
      <c r="LGL363" s="224"/>
      <c r="LGM363" s="324"/>
      <c r="LGN363" s="324"/>
      <c r="LGO363" s="333"/>
      <c r="LGP363" s="334"/>
      <c r="LGQ363" s="324"/>
      <c r="LGR363" s="224"/>
      <c r="LGS363" s="224"/>
      <c r="LGT363" s="335"/>
      <c r="LGU363" s="335"/>
      <c r="LGV363" s="224"/>
      <c r="LGW363" s="324"/>
      <c r="LGX363" s="324"/>
      <c r="LGY363" s="333"/>
      <c r="LGZ363" s="334"/>
      <c r="LHA363" s="324"/>
      <c r="LHB363" s="224"/>
      <c r="LHC363" s="224"/>
      <c r="LHD363" s="335"/>
      <c r="LHE363" s="335"/>
      <c r="LHF363" s="224"/>
      <c r="LHG363" s="324"/>
      <c r="LHH363" s="324"/>
      <c r="LHI363" s="333"/>
      <c r="LHJ363" s="334"/>
      <c r="LHK363" s="324"/>
      <c r="LHL363" s="224"/>
      <c r="LHM363" s="224"/>
      <c r="LHN363" s="335"/>
      <c r="LHO363" s="335"/>
      <c r="LHP363" s="224"/>
      <c r="LHQ363" s="324"/>
      <c r="LHR363" s="324"/>
      <c r="LHS363" s="333"/>
      <c r="LHT363" s="334"/>
      <c r="LHU363" s="324"/>
      <c r="LHV363" s="224"/>
      <c r="LHW363" s="224"/>
      <c r="LHX363" s="335"/>
      <c r="LHY363" s="335"/>
      <c r="LHZ363" s="224"/>
      <c r="LIA363" s="324"/>
      <c r="LIB363" s="324"/>
      <c r="LIC363" s="333"/>
      <c r="LID363" s="334"/>
      <c r="LIE363" s="324"/>
      <c r="LIF363" s="224"/>
      <c r="LIG363" s="224"/>
      <c r="LIH363" s="335"/>
      <c r="LII363" s="335"/>
      <c r="LIJ363" s="224"/>
      <c r="LIK363" s="324"/>
      <c r="LIL363" s="324"/>
      <c r="LIM363" s="333"/>
      <c r="LIN363" s="334"/>
      <c r="LIO363" s="324"/>
      <c r="LIP363" s="224"/>
      <c r="LIQ363" s="224"/>
      <c r="LIR363" s="335"/>
      <c r="LIS363" s="335"/>
      <c r="LIT363" s="224"/>
      <c r="LIU363" s="324"/>
      <c r="LIV363" s="324"/>
      <c r="LIW363" s="333"/>
      <c r="LIX363" s="334"/>
      <c r="LIY363" s="324"/>
      <c r="LIZ363" s="224"/>
      <c r="LJA363" s="224"/>
      <c r="LJB363" s="335"/>
      <c r="LJC363" s="335"/>
      <c r="LJD363" s="224"/>
      <c r="LJE363" s="324"/>
      <c r="LJF363" s="324"/>
      <c r="LJG363" s="333"/>
      <c r="LJH363" s="334"/>
      <c r="LJI363" s="324"/>
      <c r="LJJ363" s="224"/>
      <c r="LJK363" s="224"/>
      <c r="LJL363" s="335"/>
      <c r="LJM363" s="335"/>
      <c r="LJN363" s="224"/>
      <c r="LJO363" s="324"/>
      <c r="LJP363" s="324"/>
      <c r="LJQ363" s="333"/>
      <c r="LJR363" s="334"/>
      <c r="LJS363" s="324"/>
      <c r="LJT363" s="224"/>
      <c r="LJU363" s="224"/>
      <c r="LJV363" s="335"/>
      <c r="LJW363" s="335"/>
      <c r="LJX363" s="224"/>
      <c r="LJY363" s="324"/>
      <c r="LJZ363" s="324"/>
      <c r="LKA363" s="333"/>
      <c r="LKB363" s="334"/>
      <c r="LKC363" s="324"/>
      <c r="LKD363" s="224"/>
      <c r="LKE363" s="224"/>
      <c r="LKF363" s="335"/>
      <c r="LKG363" s="335"/>
      <c r="LKH363" s="224"/>
      <c r="LKI363" s="324"/>
      <c r="LKJ363" s="324"/>
      <c r="LKK363" s="333"/>
      <c r="LKL363" s="334"/>
      <c r="LKM363" s="324"/>
      <c r="LKN363" s="224"/>
      <c r="LKO363" s="224"/>
      <c r="LKP363" s="335"/>
      <c r="LKQ363" s="335"/>
      <c r="LKR363" s="224"/>
      <c r="LKS363" s="324"/>
      <c r="LKT363" s="324"/>
      <c r="LKU363" s="333"/>
      <c r="LKV363" s="334"/>
      <c r="LKW363" s="324"/>
      <c r="LKX363" s="224"/>
      <c r="LKY363" s="224"/>
      <c r="LKZ363" s="335"/>
      <c r="LLA363" s="335"/>
      <c r="LLB363" s="224"/>
      <c r="LLC363" s="324"/>
      <c r="LLD363" s="324"/>
      <c r="LLE363" s="333"/>
      <c r="LLF363" s="334"/>
      <c r="LLG363" s="324"/>
      <c r="LLH363" s="224"/>
      <c r="LLI363" s="224"/>
      <c r="LLJ363" s="335"/>
      <c r="LLK363" s="335"/>
      <c r="LLL363" s="224"/>
      <c r="LLM363" s="324"/>
      <c r="LLN363" s="324"/>
      <c r="LLO363" s="333"/>
      <c r="LLP363" s="334"/>
      <c r="LLQ363" s="324"/>
      <c r="LLR363" s="224"/>
      <c r="LLS363" s="224"/>
      <c r="LLT363" s="335"/>
      <c r="LLU363" s="335"/>
      <c r="LLV363" s="224"/>
      <c r="LLW363" s="324"/>
      <c r="LLX363" s="324"/>
      <c r="LLY363" s="333"/>
      <c r="LLZ363" s="334"/>
      <c r="LMA363" s="324"/>
      <c r="LMB363" s="224"/>
      <c r="LMC363" s="224"/>
      <c r="LMD363" s="335"/>
      <c r="LME363" s="335"/>
      <c r="LMF363" s="224"/>
      <c r="LMG363" s="324"/>
      <c r="LMH363" s="324"/>
      <c r="LMI363" s="333"/>
      <c r="LMJ363" s="334"/>
      <c r="LMK363" s="324"/>
      <c r="LML363" s="224"/>
      <c r="LMM363" s="224"/>
      <c r="LMN363" s="335"/>
      <c r="LMO363" s="335"/>
      <c r="LMP363" s="224"/>
      <c r="LMQ363" s="324"/>
      <c r="LMR363" s="324"/>
      <c r="LMS363" s="333"/>
      <c r="LMT363" s="334"/>
      <c r="LMU363" s="324"/>
      <c r="LMV363" s="224"/>
      <c r="LMW363" s="224"/>
      <c r="LMX363" s="335"/>
      <c r="LMY363" s="335"/>
      <c r="LMZ363" s="224"/>
      <c r="LNA363" s="324"/>
      <c r="LNB363" s="324"/>
      <c r="LNC363" s="333"/>
      <c r="LND363" s="334"/>
      <c r="LNE363" s="324"/>
      <c r="LNF363" s="224"/>
      <c r="LNG363" s="224"/>
      <c r="LNH363" s="335"/>
      <c r="LNI363" s="335"/>
      <c r="LNJ363" s="224"/>
      <c r="LNK363" s="324"/>
      <c r="LNL363" s="324"/>
      <c r="LNM363" s="333"/>
      <c r="LNN363" s="334"/>
      <c r="LNO363" s="324"/>
      <c r="LNP363" s="224"/>
      <c r="LNQ363" s="224"/>
      <c r="LNR363" s="335"/>
      <c r="LNS363" s="335"/>
      <c r="LNT363" s="224"/>
      <c r="LNU363" s="324"/>
      <c r="LNV363" s="324"/>
      <c r="LNW363" s="333"/>
      <c r="LNX363" s="334"/>
      <c r="LNY363" s="324"/>
      <c r="LNZ363" s="224"/>
      <c r="LOA363" s="224"/>
      <c r="LOB363" s="335"/>
      <c r="LOC363" s="335"/>
      <c r="LOD363" s="224"/>
      <c r="LOE363" s="324"/>
      <c r="LOF363" s="324"/>
      <c r="LOG363" s="333"/>
      <c r="LOH363" s="334"/>
      <c r="LOI363" s="324"/>
      <c r="LOJ363" s="224"/>
      <c r="LOK363" s="224"/>
      <c r="LOL363" s="335"/>
      <c r="LOM363" s="335"/>
      <c r="LON363" s="224"/>
      <c r="LOO363" s="324"/>
      <c r="LOP363" s="324"/>
      <c r="LOQ363" s="333"/>
      <c r="LOR363" s="334"/>
      <c r="LOS363" s="324"/>
      <c r="LOT363" s="224"/>
      <c r="LOU363" s="224"/>
      <c r="LOV363" s="335"/>
      <c r="LOW363" s="335"/>
      <c r="LOX363" s="224"/>
      <c r="LOY363" s="324"/>
      <c r="LOZ363" s="324"/>
      <c r="LPA363" s="333"/>
      <c r="LPB363" s="334"/>
      <c r="LPC363" s="324"/>
      <c r="LPD363" s="224"/>
      <c r="LPE363" s="224"/>
      <c r="LPF363" s="335"/>
      <c r="LPG363" s="335"/>
      <c r="LPH363" s="224"/>
      <c r="LPI363" s="324"/>
      <c r="LPJ363" s="324"/>
      <c r="LPK363" s="333"/>
      <c r="LPL363" s="334"/>
      <c r="LPM363" s="324"/>
      <c r="LPN363" s="224"/>
      <c r="LPO363" s="224"/>
      <c r="LPP363" s="335"/>
      <c r="LPQ363" s="335"/>
      <c r="LPR363" s="224"/>
      <c r="LPS363" s="324"/>
      <c r="LPT363" s="324"/>
      <c r="LPU363" s="333"/>
      <c r="LPV363" s="334"/>
      <c r="LPW363" s="324"/>
      <c r="LPX363" s="224"/>
      <c r="LPY363" s="224"/>
      <c r="LPZ363" s="335"/>
      <c r="LQA363" s="335"/>
      <c r="LQB363" s="224"/>
      <c r="LQC363" s="324"/>
      <c r="LQD363" s="324"/>
      <c r="LQE363" s="333"/>
      <c r="LQF363" s="334"/>
      <c r="LQG363" s="324"/>
      <c r="LQH363" s="224"/>
      <c r="LQI363" s="224"/>
      <c r="LQJ363" s="335"/>
      <c r="LQK363" s="335"/>
      <c r="LQL363" s="224"/>
      <c r="LQM363" s="324"/>
      <c r="LQN363" s="324"/>
      <c r="LQO363" s="333"/>
      <c r="LQP363" s="334"/>
      <c r="LQQ363" s="324"/>
      <c r="LQR363" s="224"/>
      <c r="LQS363" s="224"/>
      <c r="LQT363" s="335"/>
      <c r="LQU363" s="335"/>
      <c r="LQV363" s="224"/>
      <c r="LQW363" s="324"/>
      <c r="LQX363" s="324"/>
      <c r="LQY363" s="333"/>
      <c r="LQZ363" s="334"/>
      <c r="LRA363" s="324"/>
      <c r="LRB363" s="224"/>
      <c r="LRC363" s="224"/>
      <c r="LRD363" s="335"/>
      <c r="LRE363" s="335"/>
      <c r="LRF363" s="224"/>
      <c r="LRG363" s="324"/>
      <c r="LRH363" s="324"/>
      <c r="LRI363" s="333"/>
      <c r="LRJ363" s="334"/>
      <c r="LRK363" s="324"/>
      <c r="LRL363" s="224"/>
      <c r="LRM363" s="224"/>
      <c r="LRN363" s="335"/>
      <c r="LRO363" s="335"/>
      <c r="LRP363" s="224"/>
      <c r="LRQ363" s="324"/>
      <c r="LRR363" s="324"/>
      <c r="LRS363" s="333"/>
      <c r="LRT363" s="334"/>
      <c r="LRU363" s="324"/>
      <c r="LRV363" s="224"/>
      <c r="LRW363" s="224"/>
      <c r="LRX363" s="335"/>
      <c r="LRY363" s="335"/>
      <c r="LRZ363" s="224"/>
      <c r="LSA363" s="324"/>
      <c r="LSB363" s="324"/>
      <c r="LSC363" s="333"/>
      <c r="LSD363" s="334"/>
      <c r="LSE363" s="324"/>
      <c r="LSF363" s="224"/>
      <c r="LSG363" s="224"/>
      <c r="LSH363" s="335"/>
      <c r="LSI363" s="335"/>
      <c r="LSJ363" s="224"/>
      <c r="LSK363" s="324"/>
      <c r="LSL363" s="324"/>
      <c r="LSM363" s="333"/>
      <c r="LSN363" s="334"/>
      <c r="LSO363" s="324"/>
      <c r="LSP363" s="224"/>
      <c r="LSQ363" s="224"/>
      <c r="LSR363" s="335"/>
      <c r="LSS363" s="335"/>
      <c r="LST363" s="224"/>
      <c r="LSU363" s="324"/>
      <c r="LSV363" s="324"/>
      <c r="LSW363" s="333"/>
      <c r="LSX363" s="334"/>
      <c r="LSY363" s="324"/>
      <c r="LSZ363" s="224"/>
      <c r="LTA363" s="224"/>
      <c r="LTB363" s="335"/>
      <c r="LTC363" s="335"/>
      <c r="LTD363" s="224"/>
      <c r="LTE363" s="324"/>
      <c r="LTF363" s="324"/>
      <c r="LTG363" s="333"/>
      <c r="LTH363" s="334"/>
      <c r="LTI363" s="324"/>
      <c r="LTJ363" s="224"/>
      <c r="LTK363" s="224"/>
      <c r="LTL363" s="335"/>
      <c r="LTM363" s="335"/>
      <c r="LTN363" s="224"/>
      <c r="LTO363" s="324"/>
      <c r="LTP363" s="324"/>
      <c r="LTQ363" s="333"/>
      <c r="LTR363" s="334"/>
      <c r="LTS363" s="324"/>
      <c r="LTT363" s="224"/>
      <c r="LTU363" s="224"/>
      <c r="LTV363" s="335"/>
      <c r="LTW363" s="335"/>
      <c r="LTX363" s="224"/>
      <c r="LTY363" s="324"/>
      <c r="LTZ363" s="324"/>
      <c r="LUA363" s="333"/>
      <c r="LUB363" s="334"/>
      <c r="LUC363" s="324"/>
      <c r="LUD363" s="224"/>
      <c r="LUE363" s="224"/>
      <c r="LUF363" s="335"/>
      <c r="LUG363" s="335"/>
      <c r="LUH363" s="224"/>
      <c r="LUI363" s="324"/>
      <c r="LUJ363" s="324"/>
      <c r="LUK363" s="333"/>
      <c r="LUL363" s="334"/>
      <c r="LUM363" s="324"/>
      <c r="LUN363" s="224"/>
      <c r="LUO363" s="224"/>
      <c r="LUP363" s="335"/>
      <c r="LUQ363" s="335"/>
      <c r="LUR363" s="224"/>
      <c r="LUS363" s="324"/>
      <c r="LUT363" s="324"/>
      <c r="LUU363" s="333"/>
      <c r="LUV363" s="334"/>
      <c r="LUW363" s="324"/>
      <c r="LUX363" s="224"/>
      <c r="LUY363" s="224"/>
      <c r="LUZ363" s="335"/>
      <c r="LVA363" s="335"/>
      <c r="LVB363" s="224"/>
      <c r="LVC363" s="324"/>
      <c r="LVD363" s="324"/>
      <c r="LVE363" s="333"/>
      <c r="LVF363" s="334"/>
      <c r="LVG363" s="324"/>
      <c r="LVH363" s="224"/>
      <c r="LVI363" s="224"/>
      <c r="LVJ363" s="335"/>
      <c r="LVK363" s="335"/>
      <c r="LVL363" s="224"/>
      <c r="LVM363" s="324"/>
      <c r="LVN363" s="324"/>
      <c r="LVO363" s="333"/>
      <c r="LVP363" s="334"/>
      <c r="LVQ363" s="324"/>
      <c r="LVR363" s="224"/>
      <c r="LVS363" s="224"/>
      <c r="LVT363" s="335"/>
      <c r="LVU363" s="335"/>
      <c r="LVV363" s="224"/>
      <c r="LVW363" s="324"/>
      <c r="LVX363" s="324"/>
      <c r="LVY363" s="333"/>
      <c r="LVZ363" s="334"/>
      <c r="LWA363" s="324"/>
      <c r="LWB363" s="224"/>
      <c r="LWC363" s="224"/>
      <c r="LWD363" s="335"/>
      <c r="LWE363" s="335"/>
      <c r="LWF363" s="224"/>
      <c r="LWG363" s="324"/>
      <c r="LWH363" s="324"/>
      <c r="LWI363" s="333"/>
      <c r="LWJ363" s="334"/>
      <c r="LWK363" s="324"/>
      <c r="LWL363" s="224"/>
      <c r="LWM363" s="224"/>
      <c r="LWN363" s="335"/>
      <c r="LWO363" s="335"/>
      <c r="LWP363" s="224"/>
      <c r="LWQ363" s="324"/>
      <c r="LWR363" s="324"/>
      <c r="LWS363" s="333"/>
      <c r="LWT363" s="334"/>
      <c r="LWU363" s="324"/>
      <c r="LWV363" s="224"/>
      <c r="LWW363" s="224"/>
      <c r="LWX363" s="335"/>
      <c r="LWY363" s="335"/>
      <c r="LWZ363" s="224"/>
      <c r="LXA363" s="324"/>
      <c r="LXB363" s="324"/>
      <c r="LXC363" s="333"/>
      <c r="LXD363" s="334"/>
      <c r="LXE363" s="324"/>
      <c r="LXF363" s="224"/>
      <c r="LXG363" s="224"/>
      <c r="LXH363" s="335"/>
      <c r="LXI363" s="335"/>
      <c r="LXJ363" s="224"/>
      <c r="LXK363" s="324"/>
      <c r="LXL363" s="324"/>
      <c r="LXM363" s="333"/>
      <c r="LXN363" s="334"/>
      <c r="LXO363" s="324"/>
      <c r="LXP363" s="224"/>
      <c r="LXQ363" s="224"/>
      <c r="LXR363" s="335"/>
      <c r="LXS363" s="335"/>
      <c r="LXT363" s="224"/>
      <c r="LXU363" s="324"/>
      <c r="LXV363" s="324"/>
      <c r="LXW363" s="333"/>
      <c r="LXX363" s="334"/>
      <c r="LXY363" s="324"/>
      <c r="LXZ363" s="224"/>
      <c r="LYA363" s="224"/>
      <c r="LYB363" s="335"/>
      <c r="LYC363" s="335"/>
      <c r="LYD363" s="224"/>
      <c r="LYE363" s="324"/>
      <c r="LYF363" s="324"/>
      <c r="LYG363" s="333"/>
      <c r="LYH363" s="334"/>
      <c r="LYI363" s="324"/>
      <c r="LYJ363" s="224"/>
      <c r="LYK363" s="224"/>
      <c r="LYL363" s="335"/>
      <c r="LYM363" s="335"/>
      <c r="LYN363" s="224"/>
      <c r="LYO363" s="324"/>
      <c r="LYP363" s="324"/>
      <c r="LYQ363" s="333"/>
      <c r="LYR363" s="334"/>
      <c r="LYS363" s="324"/>
      <c r="LYT363" s="224"/>
      <c r="LYU363" s="224"/>
      <c r="LYV363" s="335"/>
      <c r="LYW363" s="335"/>
      <c r="LYX363" s="224"/>
      <c r="LYY363" s="324"/>
      <c r="LYZ363" s="324"/>
      <c r="LZA363" s="333"/>
      <c r="LZB363" s="334"/>
      <c r="LZC363" s="324"/>
      <c r="LZD363" s="224"/>
      <c r="LZE363" s="224"/>
      <c r="LZF363" s="335"/>
      <c r="LZG363" s="335"/>
      <c r="LZH363" s="224"/>
      <c r="LZI363" s="324"/>
      <c r="LZJ363" s="324"/>
      <c r="LZK363" s="333"/>
      <c r="LZL363" s="334"/>
      <c r="LZM363" s="324"/>
      <c r="LZN363" s="224"/>
      <c r="LZO363" s="224"/>
      <c r="LZP363" s="335"/>
      <c r="LZQ363" s="335"/>
      <c r="LZR363" s="224"/>
      <c r="LZS363" s="324"/>
      <c r="LZT363" s="324"/>
      <c r="LZU363" s="333"/>
      <c r="LZV363" s="334"/>
      <c r="LZW363" s="324"/>
      <c r="LZX363" s="224"/>
      <c r="LZY363" s="224"/>
      <c r="LZZ363" s="335"/>
      <c r="MAA363" s="335"/>
      <c r="MAB363" s="224"/>
      <c r="MAC363" s="324"/>
      <c r="MAD363" s="324"/>
      <c r="MAE363" s="333"/>
      <c r="MAF363" s="334"/>
      <c r="MAG363" s="324"/>
      <c r="MAH363" s="224"/>
      <c r="MAI363" s="224"/>
      <c r="MAJ363" s="335"/>
      <c r="MAK363" s="335"/>
      <c r="MAL363" s="224"/>
      <c r="MAM363" s="324"/>
      <c r="MAN363" s="324"/>
      <c r="MAO363" s="333"/>
      <c r="MAP363" s="334"/>
      <c r="MAQ363" s="324"/>
      <c r="MAR363" s="224"/>
      <c r="MAS363" s="224"/>
      <c r="MAT363" s="335"/>
      <c r="MAU363" s="335"/>
      <c r="MAV363" s="224"/>
      <c r="MAW363" s="324"/>
      <c r="MAX363" s="324"/>
      <c r="MAY363" s="333"/>
      <c r="MAZ363" s="334"/>
      <c r="MBA363" s="324"/>
      <c r="MBB363" s="224"/>
      <c r="MBC363" s="224"/>
      <c r="MBD363" s="335"/>
      <c r="MBE363" s="335"/>
      <c r="MBF363" s="224"/>
      <c r="MBG363" s="324"/>
      <c r="MBH363" s="324"/>
      <c r="MBI363" s="333"/>
      <c r="MBJ363" s="334"/>
      <c r="MBK363" s="324"/>
      <c r="MBL363" s="224"/>
      <c r="MBM363" s="224"/>
      <c r="MBN363" s="335"/>
      <c r="MBO363" s="335"/>
      <c r="MBP363" s="224"/>
      <c r="MBQ363" s="324"/>
      <c r="MBR363" s="324"/>
      <c r="MBS363" s="333"/>
      <c r="MBT363" s="334"/>
      <c r="MBU363" s="324"/>
      <c r="MBV363" s="224"/>
      <c r="MBW363" s="224"/>
      <c r="MBX363" s="335"/>
      <c r="MBY363" s="335"/>
      <c r="MBZ363" s="224"/>
      <c r="MCA363" s="324"/>
      <c r="MCB363" s="324"/>
      <c r="MCC363" s="333"/>
      <c r="MCD363" s="334"/>
      <c r="MCE363" s="324"/>
      <c r="MCF363" s="224"/>
      <c r="MCG363" s="224"/>
      <c r="MCH363" s="335"/>
      <c r="MCI363" s="335"/>
      <c r="MCJ363" s="224"/>
      <c r="MCK363" s="324"/>
      <c r="MCL363" s="324"/>
      <c r="MCM363" s="333"/>
      <c r="MCN363" s="334"/>
      <c r="MCO363" s="324"/>
      <c r="MCP363" s="224"/>
      <c r="MCQ363" s="224"/>
      <c r="MCR363" s="335"/>
      <c r="MCS363" s="335"/>
      <c r="MCT363" s="224"/>
      <c r="MCU363" s="324"/>
      <c r="MCV363" s="324"/>
      <c r="MCW363" s="333"/>
      <c r="MCX363" s="334"/>
      <c r="MCY363" s="324"/>
      <c r="MCZ363" s="224"/>
      <c r="MDA363" s="224"/>
      <c r="MDB363" s="335"/>
      <c r="MDC363" s="335"/>
      <c r="MDD363" s="224"/>
      <c r="MDE363" s="324"/>
      <c r="MDF363" s="324"/>
      <c r="MDG363" s="333"/>
      <c r="MDH363" s="334"/>
      <c r="MDI363" s="324"/>
      <c r="MDJ363" s="224"/>
      <c r="MDK363" s="224"/>
      <c r="MDL363" s="335"/>
      <c r="MDM363" s="335"/>
      <c r="MDN363" s="224"/>
      <c r="MDO363" s="324"/>
      <c r="MDP363" s="324"/>
      <c r="MDQ363" s="333"/>
      <c r="MDR363" s="334"/>
      <c r="MDS363" s="324"/>
      <c r="MDT363" s="224"/>
      <c r="MDU363" s="224"/>
      <c r="MDV363" s="335"/>
      <c r="MDW363" s="335"/>
      <c r="MDX363" s="224"/>
      <c r="MDY363" s="324"/>
      <c r="MDZ363" s="324"/>
      <c r="MEA363" s="333"/>
      <c r="MEB363" s="334"/>
      <c r="MEC363" s="324"/>
      <c r="MED363" s="224"/>
      <c r="MEE363" s="224"/>
      <c r="MEF363" s="335"/>
      <c r="MEG363" s="335"/>
      <c r="MEH363" s="224"/>
      <c r="MEI363" s="324"/>
      <c r="MEJ363" s="324"/>
      <c r="MEK363" s="333"/>
      <c r="MEL363" s="334"/>
      <c r="MEM363" s="324"/>
      <c r="MEN363" s="224"/>
      <c r="MEO363" s="224"/>
      <c r="MEP363" s="335"/>
      <c r="MEQ363" s="335"/>
      <c r="MER363" s="224"/>
      <c r="MES363" s="324"/>
      <c r="MET363" s="324"/>
      <c r="MEU363" s="333"/>
      <c r="MEV363" s="334"/>
      <c r="MEW363" s="324"/>
      <c r="MEX363" s="224"/>
      <c r="MEY363" s="224"/>
      <c r="MEZ363" s="335"/>
      <c r="MFA363" s="335"/>
      <c r="MFB363" s="224"/>
      <c r="MFC363" s="324"/>
      <c r="MFD363" s="324"/>
      <c r="MFE363" s="333"/>
      <c r="MFF363" s="334"/>
      <c r="MFG363" s="324"/>
      <c r="MFH363" s="224"/>
      <c r="MFI363" s="224"/>
      <c r="MFJ363" s="335"/>
      <c r="MFK363" s="335"/>
      <c r="MFL363" s="224"/>
      <c r="MFM363" s="324"/>
      <c r="MFN363" s="324"/>
      <c r="MFO363" s="333"/>
      <c r="MFP363" s="334"/>
      <c r="MFQ363" s="324"/>
      <c r="MFR363" s="224"/>
      <c r="MFS363" s="224"/>
      <c r="MFT363" s="335"/>
      <c r="MFU363" s="335"/>
      <c r="MFV363" s="224"/>
      <c r="MFW363" s="324"/>
      <c r="MFX363" s="324"/>
      <c r="MFY363" s="333"/>
      <c r="MFZ363" s="334"/>
      <c r="MGA363" s="324"/>
      <c r="MGB363" s="224"/>
      <c r="MGC363" s="224"/>
      <c r="MGD363" s="335"/>
      <c r="MGE363" s="335"/>
      <c r="MGF363" s="224"/>
      <c r="MGG363" s="324"/>
      <c r="MGH363" s="324"/>
      <c r="MGI363" s="333"/>
      <c r="MGJ363" s="334"/>
      <c r="MGK363" s="324"/>
      <c r="MGL363" s="224"/>
      <c r="MGM363" s="224"/>
      <c r="MGN363" s="335"/>
      <c r="MGO363" s="335"/>
      <c r="MGP363" s="224"/>
      <c r="MGQ363" s="324"/>
      <c r="MGR363" s="324"/>
      <c r="MGS363" s="333"/>
      <c r="MGT363" s="334"/>
      <c r="MGU363" s="324"/>
      <c r="MGV363" s="224"/>
      <c r="MGW363" s="224"/>
      <c r="MGX363" s="335"/>
      <c r="MGY363" s="335"/>
      <c r="MGZ363" s="224"/>
      <c r="MHA363" s="324"/>
      <c r="MHB363" s="324"/>
      <c r="MHC363" s="333"/>
      <c r="MHD363" s="334"/>
      <c r="MHE363" s="324"/>
      <c r="MHF363" s="224"/>
      <c r="MHG363" s="224"/>
      <c r="MHH363" s="335"/>
      <c r="MHI363" s="335"/>
      <c r="MHJ363" s="224"/>
      <c r="MHK363" s="324"/>
      <c r="MHL363" s="324"/>
      <c r="MHM363" s="333"/>
      <c r="MHN363" s="334"/>
      <c r="MHO363" s="324"/>
      <c r="MHP363" s="224"/>
      <c r="MHQ363" s="224"/>
      <c r="MHR363" s="335"/>
      <c r="MHS363" s="335"/>
      <c r="MHT363" s="224"/>
      <c r="MHU363" s="324"/>
      <c r="MHV363" s="324"/>
      <c r="MHW363" s="333"/>
      <c r="MHX363" s="334"/>
      <c r="MHY363" s="324"/>
      <c r="MHZ363" s="224"/>
      <c r="MIA363" s="224"/>
      <c r="MIB363" s="335"/>
      <c r="MIC363" s="335"/>
      <c r="MID363" s="224"/>
      <c r="MIE363" s="324"/>
      <c r="MIF363" s="324"/>
      <c r="MIG363" s="333"/>
      <c r="MIH363" s="334"/>
      <c r="MII363" s="324"/>
      <c r="MIJ363" s="224"/>
      <c r="MIK363" s="224"/>
      <c r="MIL363" s="335"/>
      <c r="MIM363" s="335"/>
      <c r="MIN363" s="224"/>
      <c r="MIO363" s="324"/>
      <c r="MIP363" s="324"/>
      <c r="MIQ363" s="333"/>
      <c r="MIR363" s="334"/>
      <c r="MIS363" s="324"/>
      <c r="MIT363" s="224"/>
      <c r="MIU363" s="224"/>
      <c r="MIV363" s="335"/>
      <c r="MIW363" s="335"/>
      <c r="MIX363" s="224"/>
      <c r="MIY363" s="324"/>
      <c r="MIZ363" s="324"/>
      <c r="MJA363" s="333"/>
      <c r="MJB363" s="334"/>
      <c r="MJC363" s="324"/>
      <c r="MJD363" s="224"/>
      <c r="MJE363" s="224"/>
      <c r="MJF363" s="335"/>
      <c r="MJG363" s="335"/>
      <c r="MJH363" s="224"/>
      <c r="MJI363" s="324"/>
      <c r="MJJ363" s="324"/>
      <c r="MJK363" s="333"/>
      <c r="MJL363" s="334"/>
      <c r="MJM363" s="324"/>
      <c r="MJN363" s="224"/>
      <c r="MJO363" s="224"/>
      <c r="MJP363" s="335"/>
      <c r="MJQ363" s="335"/>
      <c r="MJR363" s="224"/>
      <c r="MJS363" s="324"/>
      <c r="MJT363" s="324"/>
      <c r="MJU363" s="333"/>
      <c r="MJV363" s="334"/>
      <c r="MJW363" s="324"/>
      <c r="MJX363" s="224"/>
      <c r="MJY363" s="224"/>
      <c r="MJZ363" s="335"/>
      <c r="MKA363" s="335"/>
      <c r="MKB363" s="224"/>
      <c r="MKC363" s="324"/>
      <c r="MKD363" s="324"/>
      <c r="MKE363" s="333"/>
      <c r="MKF363" s="334"/>
      <c r="MKG363" s="324"/>
      <c r="MKH363" s="224"/>
      <c r="MKI363" s="224"/>
      <c r="MKJ363" s="335"/>
      <c r="MKK363" s="335"/>
      <c r="MKL363" s="224"/>
      <c r="MKM363" s="324"/>
      <c r="MKN363" s="324"/>
      <c r="MKO363" s="333"/>
      <c r="MKP363" s="334"/>
      <c r="MKQ363" s="324"/>
      <c r="MKR363" s="224"/>
      <c r="MKS363" s="224"/>
      <c r="MKT363" s="335"/>
      <c r="MKU363" s="335"/>
      <c r="MKV363" s="224"/>
      <c r="MKW363" s="324"/>
      <c r="MKX363" s="324"/>
      <c r="MKY363" s="333"/>
      <c r="MKZ363" s="334"/>
      <c r="MLA363" s="324"/>
      <c r="MLB363" s="224"/>
      <c r="MLC363" s="224"/>
      <c r="MLD363" s="335"/>
      <c r="MLE363" s="335"/>
      <c r="MLF363" s="224"/>
      <c r="MLG363" s="324"/>
      <c r="MLH363" s="324"/>
      <c r="MLI363" s="333"/>
      <c r="MLJ363" s="334"/>
      <c r="MLK363" s="324"/>
      <c r="MLL363" s="224"/>
      <c r="MLM363" s="224"/>
      <c r="MLN363" s="335"/>
      <c r="MLO363" s="335"/>
      <c r="MLP363" s="224"/>
      <c r="MLQ363" s="324"/>
      <c r="MLR363" s="324"/>
      <c r="MLS363" s="333"/>
      <c r="MLT363" s="334"/>
      <c r="MLU363" s="324"/>
      <c r="MLV363" s="224"/>
      <c r="MLW363" s="224"/>
      <c r="MLX363" s="335"/>
      <c r="MLY363" s="335"/>
      <c r="MLZ363" s="224"/>
      <c r="MMA363" s="324"/>
      <c r="MMB363" s="324"/>
      <c r="MMC363" s="333"/>
      <c r="MMD363" s="334"/>
      <c r="MME363" s="324"/>
      <c r="MMF363" s="224"/>
      <c r="MMG363" s="224"/>
      <c r="MMH363" s="335"/>
      <c r="MMI363" s="335"/>
      <c r="MMJ363" s="224"/>
      <c r="MMK363" s="324"/>
      <c r="MML363" s="324"/>
      <c r="MMM363" s="333"/>
      <c r="MMN363" s="334"/>
      <c r="MMO363" s="324"/>
      <c r="MMP363" s="224"/>
      <c r="MMQ363" s="224"/>
      <c r="MMR363" s="335"/>
      <c r="MMS363" s="335"/>
      <c r="MMT363" s="224"/>
      <c r="MMU363" s="324"/>
      <c r="MMV363" s="324"/>
      <c r="MMW363" s="333"/>
      <c r="MMX363" s="334"/>
      <c r="MMY363" s="324"/>
      <c r="MMZ363" s="224"/>
      <c r="MNA363" s="224"/>
      <c r="MNB363" s="335"/>
      <c r="MNC363" s="335"/>
      <c r="MND363" s="224"/>
      <c r="MNE363" s="324"/>
      <c r="MNF363" s="324"/>
      <c r="MNG363" s="333"/>
      <c r="MNH363" s="334"/>
      <c r="MNI363" s="324"/>
      <c r="MNJ363" s="224"/>
      <c r="MNK363" s="224"/>
      <c r="MNL363" s="335"/>
      <c r="MNM363" s="335"/>
      <c r="MNN363" s="224"/>
      <c r="MNO363" s="324"/>
      <c r="MNP363" s="324"/>
      <c r="MNQ363" s="333"/>
      <c r="MNR363" s="334"/>
      <c r="MNS363" s="324"/>
      <c r="MNT363" s="224"/>
      <c r="MNU363" s="224"/>
      <c r="MNV363" s="335"/>
      <c r="MNW363" s="335"/>
      <c r="MNX363" s="224"/>
      <c r="MNY363" s="324"/>
      <c r="MNZ363" s="324"/>
      <c r="MOA363" s="333"/>
      <c r="MOB363" s="334"/>
      <c r="MOC363" s="324"/>
      <c r="MOD363" s="224"/>
      <c r="MOE363" s="224"/>
      <c r="MOF363" s="335"/>
      <c r="MOG363" s="335"/>
      <c r="MOH363" s="224"/>
      <c r="MOI363" s="324"/>
      <c r="MOJ363" s="324"/>
      <c r="MOK363" s="333"/>
      <c r="MOL363" s="334"/>
      <c r="MOM363" s="324"/>
      <c r="MON363" s="224"/>
      <c r="MOO363" s="224"/>
      <c r="MOP363" s="335"/>
      <c r="MOQ363" s="335"/>
      <c r="MOR363" s="224"/>
      <c r="MOS363" s="324"/>
      <c r="MOT363" s="324"/>
      <c r="MOU363" s="333"/>
      <c r="MOV363" s="334"/>
      <c r="MOW363" s="324"/>
      <c r="MOX363" s="224"/>
      <c r="MOY363" s="224"/>
      <c r="MOZ363" s="335"/>
      <c r="MPA363" s="335"/>
      <c r="MPB363" s="224"/>
      <c r="MPC363" s="324"/>
      <c r="MPD363" s="324"/>
      <c r="MPE363" s="333"/>
      <c r="MPF363" s="334"/>
      <c r="MPG363" s="324"/>
      <c r="MPH363" s="224"/>
      <c r="MPI363" s="224"/>
      <c r="MPJ363" s="335"/>
      <c r="MPK363" s="335"/>
      <c r="MPL363" s="224"/>
      <c r="MPM363" s="324"/>
      <c r="MPN363" s="324"/>
      <c r="MPO363" s="333"/>
      <c r="MPP363" s="334"/>
      <c r="MPQ363" s="324"/>
      <c r="MPR363" s="224"/>
      <c r="MPS363" s="224"/>
      <c r="MPT363" s="335"/>
      <c r="MPU363" s="335"/>
      <c r="MPV363" s="224"/>
      <c r="MPW363" s="324"/>
      <c r="MPX363" s="324"/>
      <c r="MPY363" s="333"/>
      <c r="MPZ363" s="334"/>
      <c r="MQA363" s="324"/>
      <c r="MQB363" s="224"/>
      <c r="MQC363" s="224"/>
      <c r="MQD363" s="335"/>
      <c r="MQE363" s="335"/>
      <c r="MQF363" s="224"/>
      <c r="MQG363" s="324"/>
      <c r="MQH363" s="324"/>
      <c r="MQI363" s="333"/>
      <c r="MQJ363" s="334"/>
      <c r="MQK363" s="324"/>
      <c r="MQL363" s="224"/>
      <c r="MQM363" s="224"/>
      <c r="MQN363" s="335"/>
      <c r="MQO363" s="335"/>
      <c r="MQP363" s="224"/>
      <c r="MQQ363" s="324"/>
      <c r="MQR363" s="324"/>
      <c r="MQS363" s="333"/>
      <c r="MQT363" s="334"/>
      <c r="MQU363" s="324"/>
      <c r="MQV363" s="224"/>
      <c r="MQW363" s="224"/>
      <c r="MQX363" s="335"/>
      <c r="MQY363" s="335"/>
      <c r="MQZ363" s="224"/>
      <c r="MRA363" s="324"/>
      <c r="MRB363" s="324"/>
      <c r="MRC363" s="333"/>
      <c r="MRD363" s="334"/>
      <c r="MRE363" s="324"/>
      <c r="MRF363" s="224"/>
      <c r="MRG363" s="224"/>
      <c r="MRH363" s="335"/>
      <c r="MRI363" s="335"/>
      <c r="MRJ363" s="224"/>
      <c r="MRK363" s="324"/>
      <c r="MRL363" s="324"/>
      <c r="MRM363" s="333"/>
      <c r="MRN363" s="334"/>
      <c r="MRO363" s="324"/>
      <c r="MRP363" s="224"/>
      <c r="MRQ363" s="224"/>
      <c r="MRR363" s="335"/>
      <c r="MRS363" s="335"/>
      <c r="MRT363" s="224"/>
      <c r="MRU363" s="324"/>
      <c r="MRV363" s="324"/>
      <c r="MRW363" s="333"/>
      <c r="MRX363" s="334"/>
      <c r="MRY363" s="324"/>
      <c r="MRZ363" s="224"/>
      <c r="MSA363" s="224"/>
      <c r="MSB363" s="335"/>
      <c r="MSC363" s="335"/>
      <c r="MSD363" s="224"/>
      <c r="MSE363" s="324"/>
      <c r="MSF363" s="324"/>
      <c r="MSG363" s="333"/>
      <c r="MSH363" s="334"/>
      <c r="MSI363" s="324"/>
      <c r="MSJ363" s="224"/>
      <c r="MSK363" s="224"/>
      <c r="MSL363" s="335"/>
      <c r="MSM363" s="335"/>
      <c r="MSN363" s="224"/>
      <c r="MSO363" s="324"/>
      <c r="MSP363" s="324"/>
      <c r="MSQ363" s="333"/>
      <c r="MSR363" s="334"/>
      <c r="MSS363" s="324"/>
      <c r="MST363" s="224"/>
      <c r="MSU363" s="224"/>
      <c r="MSV363" s="335"/>
      <c r="MSW363" s="335"/>
      <c r="MSX363" s="224"/>
      <c r="MSY363" s="324"/>
      <c r="MSZ363" s="324"/>
      <c r="MTA363" s="333"/>
      <c r="MTB363" s="334"/>
      <c r="MTC363" s="324"/>
      <c r="MTD363" s="224"/>
      <c r="MTE363" s="224"/>
      <c r="MTF363" s="335"/>
      <c r="MTG363" s="335"/>
      <c r="MTH363" s="224"/>
      <c r="MTI363" s="324"/>
      <c r="MTJ363" s="324"/>
      <c r="MTK363" s="333"/>
      <c r="MTL363" s="334"/>
      <c r="MTM363" s="324"/>
      <c r="MTN363" s="224"/>
      <c r="MTO363" s="224"/>
      <c r="MTP363" s="335"/>
      <c r="MTQ363" s="335"/>
      <c r="MTR363" s="224"/>
      <c r="MTS363" s="324"/>
      <c r="MTT363" s="324"/>
      <c r="MTU363" s="333"/>
      <c r="MTV363" s="334"/>
      <c r="MTW363" s="324"/>
      <c r="MTX363" s="224"/>
      <c r="MTY363" s="224"/>
      <c r="MTZ363" s="335"/>
      <c r="MUA363" s="335"/>
      <c r="MUB363" s="224"/>
      <c r="MUC363" s="324"/>
      <c r="MUD363" s="324"/>
      <c r="MUE363" s="333"/>
      <c r="MUF363" s="334"/>
      <c r="MUG363" s="324"/>
      <c r="MUH363" s="224"/>
      <c r="MUI363" s="224"/>
      <c r="MUJ363" s="335"/>
      <c r="MUK363" s="335"/>
      <c r="MUL363" s="224"/>
      <c r="MUM363" s="324"/>
      <c r="MUN363" s="324"/>
      <c r="MUO363" s="333"/>
      <c r="MUP363" s="334"/>
      <c r="MUQ363" s="324"/>
      <c r="MUR363" s="224"/>
      <c r="MUS363" s="224"/>
      <c r="MUT363" s="335"/>
      <c r="MUU363" s="335"/>
      <c r="MUV363" s="224"/>
      <c r="MUW363" s="324"/>
      <c r="MUX363" s="324"/>
      <c r="MUY363" s="333"/>
      <c r="MUZ363" s="334"/>
      <c r="MVA363" s="324"/>
      <c r="MVB363" s="224"/>
      <c r="MVC363" s="224"/>
      <c r="MVD363" s="335"/>
      <c r="MVE363" s="335"/>
      <c r="MVF363" s="224"/>
      <c r="MVG363" s="324"/>
      <c r="MVH363" s="324"/>
      <c r="MVI363" s="333"/>
      <c r="MVJ363" s="334"/>
      <c r="MVK363" s="324"/>
      <c r="MVL363" s="224"/>
      <c r="MVM363" s="224"/>
      <c r="MVN363" s="335"/>
      <c r="MVO363" s="335"/>
      <c r="MVP363" s="224"/>
      <c r="MVQ363" s="324"/>
      <c r="MVR363" s="324"/>
      <c r="MVS363" s="333"/>
      <c r="MVT363" s="334"/>
      <c r="MVU363" s="324"/>
      <c r="MVV363" s="224"/>
      <c r="MVW363" s="224"/>
      <c r="MVX363" s="335"/>
      <c r="MVY363" s="335"/>
      <c r="MVZ363" s="224"/>
      <c r="MWA363" s="324"/>
      <c r="MWB363" s="324"/>
      <c r="MWC363" s="333"/>
      <c r="MWD363" s="334"/>
      <c r="MWE363" s="324"/>
      <c r="MWF363" s="224"/>
      <c r="MWG363" s="224"/>
      <c r="MWH363" s="335"/>
      <c r="MWI363" s="335"/>
      <c r="MWJ363" s="224"/>
      <c r="MWK363" s="324"/>
      <c r="MWL363" s="324"/>
      <c r="MWM363" s="333"/>
      <c r="MWN363" s="334"/>
      <c r="MWO363" s="324"/>
      <c r="MWP363" s="224"/>
      <c r="MWQ363" s="224"/>
      <c r="MWR363" s="335"/>
      <c r="MWS363" s="335"/>
      <c r="MWT363" s="224"/>
      <c r="MWU363" s="324"/>
      <c r="MWV363" s="324"/>
      <c r="MWW363" s="333"/>
      <c r="MWX363" s="334"/>
      <c r="MWY363" s="324"/>
      <c r="MWZ363" s="224"/>
      <c r="MXA363" s="224"/>
      <c r="MXB363" s="335"/>
      <c r="MXC363" s="335"/>
      <c r="MXD363" s="224"/>
      <c r="MXE363" s="324"/>
      <c r="MXF363" s="324"/>
      <c r="MXG363" s="333"/>
      <c r="MXH363" s="334"/>
      <c r="MXI363" s="324"/>
      <c r="MXJ363" s="224"/>
      <c r="MXK363" s="224"/>
      <c r="MXL363" s="335"/>
      <c r="MXM363" s="335"/>
      <c r="MXN363" s="224"/>
      <c r="MXO363" s="324"/>
      <c r="MXP363" s="324"/>
      <c r="MXQ363" s="333"/>
      <c r="MXR363" s="334"/>
      <c r="MXS363" s="324"/>
      <c r="MXT363" s="224"/>
      <c r="MXU363" s="224"/>
      <c r="MXV363" s="335"/>
      <c r="MXW363" s="335"/>
      <c r="MXX363" s="224"/>
      <c r="MXY363" s="324"/>
      <c r="MXZ363" s="324"/>
      <c r="MYA363" s="333"/>
      <c r="MYB363" s="334"/>
      <c r="MYC363" s="324"/>
      <c r="MYD363" s="224"/>
      <c r="MYE363" s="224"/>
      <c r="MYF363" s="335"/>
      <c r="MYG363" s="335"/>
      <c r="MYH363" s="224"/>
      <c r="MYI363" s="324"/>
      <c r="MYJ363" s="324"/>
      <c r="MYK363" s="333"/>
      <c r="MYL363" s="334"/>
      <c r="MYM363" s="324"/>
      <c r="MYN363" s="224"/>
      <c r="MYO363" s="224"/>
      <c r="MYP363" s="335"/>
      <c r="MYQ363" s="335"/>
      <c r="MYR363" s="224"/>
      <c r="MYS363" s="324"/>
      <c r="MYT363" s="324"/>
      <c r="MYU363" s="333"/>
      <c r="MYV363" s="334"/>
      <c r="MYW363" s="324"/>
      <c r="MYX363" s="224"/>
      <c r="MYY363" s="224"/>
      <c r="MYZ363" s="335"/>
      <c r="MZA363" s="335"/>
      <c r="MZB363" s="224"/>
      <c r="MZC363" s="324"/>
      <c r="MZD363" s="324"/>
      <c r="MZE363" s="333"/>
      <c r="MZF363" s="334"/>
      <c r="MZG363" s="324"/>
      <c r="MZH363" s="224"/>
      <c r="MZI363" s="224"/>
      <c r="MZJ363" s="335"/>
      <c r="MZK363" s="335"/>
      <c r="MZL363" s="224"/>
      <c r="MZM363" s="324"/>
      <c r="MZN363" s="324"/>
      <c r="MZO363" s="333"/>
      <c r="MZP363" s="334"/>
      <c r="MZQ363" s="324"/>
      <c r="MZR363" s="224"/>
      <c r="MZS363" s="224"/>
      <c r="MZT363" s="335"/>
      <c r="MZU363" s="335"/>
      <c r="MZV363" s="224"/>
      <c r="MZW363" s="324"/>
      <c r="MZX363" s="324"/>
      <c r="MZY363" s="333"/>
      <c r="MZZ363" s="334"/>
      <c r="NAA363" s="324"/>
      <c r="NAB363" s="224"/>
      <c r="NAC363" s="224"/>
      <c r="NAD363" s="335"/>
      <c r="NAE363" s="335"/>
      <c r="NAF363" s="224"/>
      <c r="NAG363" s="324"/>
      <c r="NAH363" s="324"/>
      <c r="NAI363" s="333"/>
      <c r="NAJ363" s="334"/>
      <c r="NAK363" s="324"/>
      <c r="NAL363" s="224"/>
      <c r="NAM363" s="224"/>
      <c r="NAN363" s="335"/>
      <c r="NAO363" s="335"/>
      <c r="NAP363" s="224"/>
      <c r="NAQ363" s="324"/>
      <c r="NAR363" s="324"/>
      <c r="NAS363" s="333"/>
      <c r="NAT363" s="334"/>
      <c r="NAU363" s="324"/>
      <c r="NAV363" s="224"/>
      <c r="NAW363" s="224"/>
      <c r="NAX363" s="335"/>
      <c r="NAY363" s="335"/>
      <c r="NAZ363" s="224"/>
      <c r="NBA363" s="324"/>
      <c r="NBB363" s="324"/>
      <c r="NBC363" s="333"/>
      <c r="NBD363" s="334"/>
      <c r="NBE363" s="324"/>
      <c r="NBF363" s="224"/>
      <c r="NBG363" s="224"/>
      <c r="NBH363" s="335"/>
      <c r="NBI363" s="335"/>
      <c r="NBJ363" s="224"/>
      <c r="NBK363" s="324"/>
      <c r="NBL363" s="324"/>
      <c r="NBM363" s="333"/>
      <c r="NBN363" s="334"/>
      <c r="NBO363" s="324"/>
      <c r="NBP363" s="224"/>
      <c r="NBQ363" s="224"/>
      <c r="NBR363" s="335"/>
      <c r="NBS363" s="335"/>
      <c r="NBT363" s="224"/>
      <c r="NBU363" s="324"/>
      <c r="NBV363" s="324"/>
      <c r="NBW363" s="333"/>
      <c r="NBX363" s="334"/>
      <c r="NBY363" s="324"/>
      <c r="NBZ363" s="224"/>
      <c r="NCA363" s="224"/>
      <c r="NCB363" s="335"/>
      <c r="NCC363" s="335"/>
      <c r="NCD363" s="224"/>
      <c r="NCE363" s="324"/>
      <c r="NCF363" s="324"/>
      <c r="NCG363" s="333"/>
      <c r="NCH363" s="334"/>
      <c r="NCI363" s="324"/>
      <c r="NCJ363" s="224"/>
      <c r="NCK363" s="224"/>
      <c r="NCL363" s="335"/>
      <c r="NCM363" s="335"/>
      <c r="NCN363" s="224"/>
      <c r="NCO363" s="324"/>
      <c r="NCP363" s="324"/>
      <c r="NCQ363" s="333"/>
      <c r="NCR363" s="334"/>
      <c r="NCS363" s="324"/>
      <c r="NCT363" s="224"/>
      <c r="NCU363" s="224"/>
      <c r="NCV363" s="335"/>
      <c r="NCW363" s="335"/>
      <c r="NCX363" s="224"/>
      <c r="NCY363" s="324"/>
      <c r="NCZ363" s="324"/>
      <c r="NDA363" s="333"/>
      <c r="NDB363" s="334"/>
      <c r="NDC363" s="324"/>
      <c r="NDD363" s="224"/>
      <c r="NDE363" s="224"/>
      <c r="NDF363" s="335"/>
      <c r="NDG363" s="335"/>
      <c r="NDH363" s="224"/>
      <c r="NDI363" s="324"/>
      <c r="NDJ363" s="324"/>
      <c r="NDK363" s="333"/>
      <c r="NDL363" s="334"/>
      <c r="NDM363" s="324"/>
      <c r="NDN363" s="224"/>
      <c r="NDO363" s="224"/>
      <c r="NDP363" s="335"/>
      <c r="NDQ363" s="335"/>
      <c r="NDR363" s="224"/>
      <c r="NDS363" s="324"/>
      <c r="NDT363" s="324"/>
      <c r="NDU363" s="333"/>
      <c r="NDV363" s="334"/>
      <c r="NDW363" s="324"/>
      <c r="NDX363" s="224"/>
      <c r="NDY363" s="224"/>
      <c r="NDZ363" s="335"/>
      <c r="NEA363" s="335"/>
      <c r="NEB363" s="224"/>
      <c r="NEC363" s="324"/>
      <c r="NED363" s="324"/>
      <c r="NEE363" s="333"/>
      <c r="NEF363" s="334"/>
      <c r="NEG363" s="324"/>
      <c r="NEH363" s="224"/>
      <c r="NEI363" s="224"/>
      <c r="NEJ363" s="335"/>
      <c r="NEK363" s="335"/>
      <c r="NEL363" s="224"/>
      <c r="NEM363" s="324"/>
      <c r="NEN363" s="324"/>
      <c r="NEO363" s="333"/>
      <c r="NEP363" s="334"/>
      <c r="NEQ363" s="324"/>
      <c r="NER363" s="224"/>
      <c r="NES363" s="224"/>
      <c r="NET363" s="335"/>
      <c r="NEU363" s="335"/>
      <c r="NEV363" s="224"/>
      <c r="NEW363" s="324"/>
      <c r="NEX363" s="324"/>
      <c r="NEY363" s="333"/>
      <c r="NEZ363" s="334"/>
      <c r="NFA363" s="324"/>
      <c r="NFB363" s="224"/>
      <c r="NFC363" s="224"/>
      <c r="NFD363" s="335"/>
      <c r="NFE363" s="335"/>
      <c r="NFF363" s="224"/>
      <c r="NFG363" s="324"/>
      <c r="NFH363" s="324"/>
      <c r="NFI363" s="333"/>
      <c r="NFJ363" s="334"/>
      <c r="NFK363" s="324"/>
      <c r="NFL363" s="224"/>
      <c r="NFM363" s="224"/>
      <c r="NFN363" s="335"/>
      <c r="NFO363" s="335"/>
      <c r="NFP363" s="224"/>
      <c r="NFQ363" s="324"/>
      <c r="NFR363" s="324"/>
      <c r="NFS363" s="333"/>
      <c r="NFT363" s="334"/>
      <c r="NFU363" s="324"/>
      <c r="NFV363" s="224"/>
      <c r="NFW363" s="224"/>
      <c r="NFX363" s="335"/>
      <c r="NFY363" s="335"/>
      <c r="NFZ363" s="224"/>
      <c r="NGA363" s="324"/>
      <c r="NGB363" s="324"/>
      <c r="NGC363" s="333"/>
      <c r="NGD363" s="334"/>
      <c r="NGE363" s="324"/>
      <c r="NGF363" s="224"/>
      <c r="NGG363" s="224"/>
      <c r="NGH363" s="335"/>
      <c r="NGI363" s="335"/>
      <c r="NGJ363" s="224"/>
      <c r="NGK363" s="324"/>
      <c r="NGL363" s="324"/>
      <c r="NGM363" s="333"/>
      <c r="NGN363" s="334"/>
      <c r="NGO363" s="324"/>
      <c r="NGP363" s="224"/>
      <c r="NGQ363" s="224"/>
      <c r="NGR363" s="335"/>
      <c r="NGS363" s="335"/>
      <c r="NGT363" s="224"/>
      <c r="NGU363" s="324"/>
      <c r="NGV363" s="324"/>
      <c r="NGW363" s="333"/>
      <c r="NGX363" s="334"/>
      <c r="NGY363" s="324"/>
      <c r="NGZ363" s="224"/>
      <c r="NHA363" s="224"/>
      <c r="NHB363" s="335"/>
      <c r="NHC363" s="335"/>
      <c r="NHD363" s="224"/>
      <c r="NHE363" s="324"/>
      <c r="NHF363" s="324"/>
      <c r="NHG363" s="333"/>
      <c r="NHH363" s="334"/>
      <c r="NHI363" s="324"/>
      <c r="NHJ363" s="224"/>
      <c r="NHK363" s="224"/>
      <c r="NHL363" s="335"/>
      <c r="NHM363" s="335"/>
      <c r="NHN363" s="224"/>
      <c r="NHO363" s="324"/>
      <c r="NHP363" s="324"/>
      <c r="NHQ363" s="333"/>
      <c r="NHR363" s="334"/>
      <c r="NHS363" s="324"/>
      <c r="NHT363" s="224"/>
      <c r="NHU363" s="224"/>
      <c r="NHV363" s="335"/>
      <c r="NHW363" s="335"/>
      <c r="NHX363" s="224"/>
      <c r="NHY363" s="324"/>
      <c r="NHZ363" s="324"/>
      <c r="NIA363" s="333"/>
      <c r="NIB363" s="334"/>
      <c r="NIC363" s="324"/>
      <c r="NID363" s="224"/>
      <c r="NIE363" s="224"/>
      <c r="NIF363" s="335"/>
      <c r="NIG363" s="335"/>
      <c r="NIH363" s="224"/>
      <c r="NII363" s="324"/>
      <c r="NIJ363" s="324"/>
      <c r="NIK363" s="333"/>
      <c r="NIL363" s="334"/>
      <c r="NIM363" s="324"/>
      <c r="NIN363" s="224"/>
      <c r="NIO363" s="224"/>
      <c r="NIP363" s="335"/>
      <c r="NIQ363" s="335"/>
      <c r="NIR363" s="224"/>
      <c r="NIS363" s="324"/>
      <c r="NIT363" s="324"/>
      <c r="NIU363" s="333"/>
      <c r="NIV363" s="334"/>
      <c r="NIW363" s="324"/>
      <c r="NIX363" s="224"/>
      <c r="NIY363" s="224"/>
      <c r="NIZ363" s="335"/>
      <c r="NJA363" s="335"/>
      <c r="NJB363" s="224"/>
      <c r="NJC363" s="324"/>
      <c r="NJD363" s="324"/>
      <c r="NJE363" s="333"/>
      <c r="NJF363" s="334"/>
      <c r="NJG363" s="324"/>
      <c r="NJH363" s="224"/>
      <c r="NJI363" s="224"/>
      <c r="NJJ363" s="335"/>
      <c r="NJK363" s="335"/>
      <c r="NJL363" s="224"/>
      <c r="NJM363" s="324"/>
      <c r="NJN363" s="324"/>
      <c r="NJO363" s="333"/>
      <c r="NJP363" s="334"/>
      <c r="NJQ363" s="324"/>
      <c r="NJR363" s="224"/>
      <c r="NJS363" s="224"/>
      <c r="NJT363" s="335"/>
      <c r="NJU363" s="335"/>
      <c r="NJV363" s="224"/>
      <c r="NJW363" s="324"/>
      <c r="NJX363" s="324"/>
      <c r="NJY363" s="333"/>
      <c r="NJZ363" s="334"/>
      <c r="NKA363" s="324"/>
      <c r="NKB363" s="224"/>
      <c r="NKC363" s="224"/>
      <c r="NKD363" s="335"/>
      <c r="NKE363" s="335"/>
      <c r="NKF363" s="224"/>
      <c r="NKG363" s="324"/>
      <c r="NKH363" s="324"/>
      <c r="NKI363" s="333"/>
      <c r="NKJ363" s="334"/>
      <c r="NKK363" s="324"/>
      <c r="NKL363" s="224"/>
      <c r="NKM363" s="224"/>
      <c r="NKN363" s="335"/>
      <c r="NKO363" s="335"/>
      <c r="NKP363" s="224"/>
      <c r="NKQ363" s="324"/>
      <c r="NKR363" s="324"/>
      <c r="NKS363" s="333"/>
      <c r="NKT363" s="334"/>
      <c r="NKU363" s="324"/>
      <c r="NKV363" s="224"/>
      <c r="NKW363" s="224"/>
      <c r="NKX363" s="335"/>
      <c r="NKY363" s="335"/>
      <c r="NKZ363" s="224"/>
      <c r="NLA363" s="324"/>
      <c r="NLB363" s="324"/>
      <c r="NLC363" s="333"/>
      <c r="NLD363" s="334"/>
      <c r="NLE363" s="324"/>
      <c r="NLF363" s="224"/>
      <c r="NLG363" s="224"/>
      <c r="NLH363" s="335"/>
      <c r="NLI363" s="335"/>
      <c r="NLJ363" s="224"/>
      <c r="NLK363" s="324"/>
      <c r="NLL363" s="324"/>
      <c r="NLM363" s="333"/>
      <c r="NLN363" s="334"/>
      <c r="NLO363" s="324"/>
      <c r="NLP363" s="224"/>
      <c r="NLQ363" s="224"/>
      <c r="NLR363" s="335"/>
      <c r="NLS363" s="335"/>
      <c r="NLT363" s="224"/>
      <c r="NLU363" s="324"/>
      <c r="NLV363" s="324"/>
      <c r="NLW363" s="333"/>
      <c r="NLX363" s="334"/>
      <c r="NLY363" s="324"/>
      <c r="NLZ363" s="224"/>
      <c r="NMA363" s="224"/>
      <c r="NMB363" s="335"/>
      <c r="NMC363" s="335"/>
      <c r="NMD363" s="224"/>
      <c r="NME363" s="324"/>
      <c r="NMF363" s="324"/>
      <c r="NMG363" s="333"/>
      <c r="NMH363" s="334"/>
      <c r="NMI363" s="324"/>
      <c r="NMJ363" s="224"/>
      <c r="NMK363" s="224"/>
      <c r="NML363" s="335"/>
      <c r="NMM363" s="335"/>
      <c r="NMN363" s="224"/>
      <c r="NMO363" s="324"/>
      <c r="NMP363" s="324"/>
      <c r="NMQ363" s="333"/>
      <c r="NMR363" s="334"/>
      <c r="NMS363" s="324"/>
      <c r="NMT363" s="224"/>
      <c r="NMU363" s="224"/>
      <c r="NMV363" s="335"/>
      <c r="NMW363" s="335"/>
      <c r="NMX363" s="224"/>
      <c r="NMY363" s="324"/>
      <c r="NMZ363" s="324"/>
      <c r="NNA363" s="333"/>
      <c r="NNB363" s="334"/>
      <c r="NNC363" s="324"/>
      <c r="NND363" s="224"/>
      <c r="NNE363" s="224"/>
      <c r="NNF363" s="335"/>
      <c r="NNG363" s="335"/>
      <c r="NNH363" s="224"/>
      <c r="NNI363" s="324"/>
      <c r="NNJ363" s="324"/>
      <c r="NNK363" s="333"/>
      <c r="NNL363" s="334"/>
      <c r="NNM363" s="324"/>
      <c r="NNN363" s="224"/>
      <c r="NNO363" s="224"/>
      <c r="NNP363" s="335"/>
      <c r="NNQ363" s="335"/>
      <c r="NNR363" s="224"/>
      <c r="NNS363" s="324"/>
      <c r="NNT363" s="324"/>
      <c r="NNU363" s="333"/>
      <c r="NNV363" s="334"/>
      <c r="NNW363" s="324"/>
      <c r="NNX363" s="224"/>
      <c r="NNY363" s="224"/>
      <c r="NNZ363" s="335"/>
      <c r="NOA363" s="335"/>
      <c r="NOB363" s="224"/>
      <c r="NOC363" s="324"/>
      <c r="NOD363" s="324"/>
      <c r="NOE363" s="333"/>
      <c r="NOF363" s="334"/>
      <c r="NOG363" s="324"/>
      <c r="NOH363" s="224"/>
      <c r="NOI363" s="224"/>
      <c r="NOJ363" s="335"/>
      <c r="NOK363" s="335"/>
      <c r="NOL363" s="224"/>
      <c r="NOM363" s="324"/>
      <c r="NON363" s="324"/>
      <c r="NOO363" s="333"/>
      <c r="NOP363" s="334"/>
      <c r="NOQ363" s="324"/>
      <c r="NOR363" s="224"/>
      <c r="NOS363" s="224"/>
      <c r="NOT363" s="335"/>
      <c r="NOU363" s="335"/>
      <c r="NOV363" s="224"/>
      <c r="NOW363" s="324"/>
      <c r="NOX363" s="324"/>
      <c r="NOY363" s="333"/>
      <c r="NOZ363" s="334"/>
      <c r="NPA363" s="324"/>
      <c r="NPB363" s="224"/>
      <c r="NPC363" s="224"/>
      <c r="NPD363" s="335"/>
      <c r="NPE363" s="335"/>
      <c r="NPF363" s="224"/>
      <c r="NPG363" s="324"/>
      <c r="NPH363" s="324"/>
      <c r="NPI363" s="333"/>
      <c r="NPJ363" s="334"/>
      <c r="NPK363" s="324"/>
      <c r="NPL363" s="224"/>
      <c r="NPM363" s="224"/>
      <c r="NPN363" s="335"/>
      <c r="NPO363" s="335"/>
      <c r="NPP363" s="224"/>
      <c r="NPQ363" s="324"/>
      <c r="NPR363" s="324"/>
      <c r="NPS363" s="333"/>
      <c r="NPT363" s="334"/>
      <c r="NPU363" s="324"/>
      <c r="NPV363" s="224"/>
      <c r="NPW363" s="224"/>
      <c r="NPX363" s="335"/>
      <c r="NPY363" s="335"/>
      <c r="NPZ363" s="224"/>
      <c r="NQA363" s="324"/>
      <c r="NQB363" s="324"/>
      <c r="NQC363" s="333"/>
      <c r="NQD363" s="334"/>
      <c r="NQE363" s="324"/>
      <c r="NQF363" s="224"/>
      <c r="NQG363" s="224"/>
      <c r="NQH363" s="335"/>
      <c r="NQI363" s="335"/>
      <c r="NQJ363" s="224"/>
      <c r="NQK363" s="324"/>
      <c r="NQL363" s="324"/>
      <c r="NQM363" s="333"/>
      <c r="NQN363" s="334"/>
      <c r="NQO363" s="324"/>
      <c r="NQP363" s="224"/>
      <c r="NQQ363" s="224"/>
      <c r="NQR363" s="335"/>
      <c r="NQS363" s="335"/>
      <c r="NQT363" s="224"/>
      <c r="NQU363" s="324"/>
      <c r="NQV363" s="324"/>
      <c r="NQW363" s="333"/>
      <c r="NQX363" s="334"/>
      <c r="NQY363" s="324"/>
      <c r="NQZ363" s="224"/>
      <c r="NRA363" s="224"/>
      <c r="NRB363" s="335"/>
      <c r="NRC363" s="335"/>
      <c r="NRD363" s="224"/>
      <c r="NRE363" s="324"/>
      <c r="NRF363" s="324"/>
      <c r="NRG363" s="333"/>
      <c r="NRH363" s="334"/>
      <c r="NRI363" s="324"/>
      <c r="NRJ363" s="224"/>
      <c r="NRK363" s="224"/>
      <c r="NRL363" s="335"/>
      <c r="NRM363" s="335"/>
      <c r="NRN363" s="224"/>
      <c r="NRO363" s="324"/>
      <c r="NRP363" s="324"/>
      <c r="NRQ363" s="333"/>
      <c r="NRR363" s="334"/>
      <c r="NRS363" s="324"/>
      <c r="NRT363" s="224"/>
      <c r="NRU363" s="224"/>
      <c r="NRV363" s="335"/>
      <c r="NRW363" s="335"/>
      <c r="NRX363" s="224"/>
      <c r="NRY363" s="324"/>
      <c r="NRZ363" s="324"/>
      <c r="NSA363" s="333"/>
      <c r="NSB363" s="334"/>
      <c r="NSC363" s="324"/>
      <c r="NSD363" s="224"/>
      <c r="NSE363" s="224"/>
      <c r="NSF363" s="335"/>
      <c r="NSG363" s="335"/>
      <c r="NSH363" s="224"/>
      <c r="NSI363" s="324"/>
      <c r="NSJ363" s="324"/>
      <c r="NSK363" s="333"/>
      <c r="NSL363" s="334"/>
      <c r="NSM363" s="324"/>
      <c r="NSN363" s="224"/>
      <c r="NSO363" s="224"/>
      <c r="NSP363" s="335"/>
      <c r="NSQ363" s="335"/>
      <c r="NSR363" s="224"/>
      <c r="NSS363" s="324"/>
      <c r="NST363" s="324"/>
      <c r="NSU363" s="333"/>
      <c r="NSV363" s="334"/>
      <c r="NSW363" s="324"/>
      <c r="NSX363" s="224"/>
      <c r="NSY363" s="224"/>
      <c r="NSZ363" s="335"/>
      <c r="NTA363" s="335"/>
      <c r="NTB363" s="224"/>
      <c r="NTC363" s="324"/>
      <c r="NTD363" s="324"/>
      <c r="NTE363" s="333"/>
      <c r="NTF363" s="334"/>
      <c r="NTG363" s="324"/>
      <c r="NTH363" s="224"/>
      <c r="NTI363" s="224"/>
      <c r="NTJ363" s="335"/>
      <c r="NTK363" s="335"/>
      <c r="NTL363" s="224"/>
      <c r="NTM363" s="324"/>
      <c r="NTN363" s="324"/>
      <c r="NTO363" s="333"/>
      <c r="NTP363" s="334"/>
      <c r="NTQ363" s="324"/>
      <c r="NTR363" s="224"/>
      <c r="NTS363" s="224"/>
      <c r="NTT363" s="335"/>
      <c r="NTU363" s="335"/>
      <c r="NTV363" s="224"/>
      <c r="NTW363" s="324"/>
      <c r="NTX363" s="324"/>
      <c r="NTY363" s="333"/>
      <c r="NTZ363" s="334"/>
      <c r="NUA363" s="324"/>
      <c r="NUB363" s="224"/>
      <c r="NUC363" s="224"/>
      <c r="NUD363" s="335"/>
      <c r="NUE363" s="335"/>
      <c r="NUF363" s="224"/>
      <c r="NUG363" s="324"/>
      <c r="NUH363" s="324"/>
      <c r="NUI363" s="333"/>
      <c r="NUJ363" s="334"/>
      <c r="NUK363" s="324"/>
      <c r="NUL363" s="224"/>
      <c r="NUM363" s="224"/>
      <c r="NUN363" s="335"/>
      <c r="NUO363" s="335"/>
      <c r="NUP363" s="224"/>
      <c r="NUQ363" s="324"/>
      <c r="NUR363" s="324"/>
      <c r="NUS363" s="333"/>
      <c r="NUT363" s="334"/>
      <c r="NUU363" s="324"/>
      <c r="NUV363" s="224"/>
      <c r="NUW363" s="224"/>
      <c r="NUX363" s="335"/>
      <c r="NUY363" s="335"/>
      <c r="NUZ363" s="224"/>
      <c r="NVA363" s="324"/>
      <c r="NVB363" s="324"/>
      <c r="NVC363" s="333"/>
      <c r="NVD363" s="334"/>
      <c r="NVE363" s="324"/>
      <c r="NVF363" s="224"/>
      <c r="NVG363" s="224"/>
      <c r="NVH363" s="335"/>
      <c r="NVI363" s="335"/>
      <c r="NVJ363" s="224"/>
      <c r="NVK363" s="324"/>
      <c r="NVL363" s="324"/>
      <c r="NVM363" s="333"/>
      <c r="NVN363" s="334"/>
      <c r="NVO363" s="324"/>
      <c r="NVP363" s="224"/>
      <c r="NVQ363" s="224"/>
      <c r="NVR363" s="335"/>
      <c r="NVS363" s="335"/>
      <c r="NVT363" s="224"/>
      <c r="NVU363" s="324"/>
      <c r="NVV363" s="324"/>
      <c r="NVW363" s="333"/>
      <c r="NVX363" s="334"/>
      <c r="NVY363" s="324"/>
      <c r="NVZ363" s="224"/>
      <c r="NWA363" s="224"/>
      <c r="NWB363" s="335"/>
      <c r="NWC363" s="335"/>
      <c r="NWD363" s="224"/>
      <c r="NWE363" s="324"/>
      <c r="NWF363" s="324"/>
      <c r="NWG363" s="333"/>
      <c r="NWH363" s="334"/>
      <c r="NWI363" s="324"/>
      <c r="NWJ363" s="224"/>
      <c r="NWK363" s="224"/>
      <c r="NWL363" s="335"/>
      <c r="NWM363" s="335"/>
      <c r="NWN363" s="224"/>
      <c r="NWO363" s="324"/>
      <c r="NWP363" s="324"/>
      <c r="NWQ363" s="333"/>
      <c r="NWR363" s="334"/>
      <c r="NWS363" s="324"/>
      <c r="NWT363" s="224"/>
      <c r="NWU363" s="224"/>
      <c r="NWV363" s="335"/>
      <c r="NWW363" s="335"/>
      <c r="NWX363" s="224"/>
      <c r="NWY363" s="324"/>
      <c r="NWZ363" s="324"/>
      <c r="NXA363" s="333"/>
      <c r="NXB363" s="334"/>
      <c r="NXC363" s="324"/>
      <c r="NXD363" s="224"/>
      <c r="NXE363" s="224"/>
      <c r="NXF363" s="335"/>
      <c r="NXG363" s="335"/>
      <c r="NXH363" s="224"/>
      <c r="NXI363" s="324"/>
      <c r="NXJ363" s="324"/>
      <c r="NXK363" s="333"/>
      <c r="NXL363" s="334"/>
      <c r="NXM363" s="324"/>
      <c r="NXN363" s="224"/>
      <c r="NXO363" s="224"/>
      <c r="NXP363" s="335"/>
      <c r="NXQ363" s="335"/>
      <c r="NXR363" s="224"/>
      <c r="NXS363" s="324"/>
      <c r="NXT363" s="324"/>
      <c r="NXU363" s="333"/>
      <c r="NXV363" s="334"/>
      <c r="NXW363" s="324"/>
      <c r="NXX363" s="224"/>
      <c r="NXY363" s="224"/>
      <c r="NXZ363" s="335"/>
      <c r="NYA363" s="335"/>
      <c r="NYB363" s="224"/>
      <c r="NYC363" s="324"/>
      <c r="NYD363" s="324"/>
      <c r="NYE363" s="333"/>
      <c r="NYF363" s="334"/>
      <c r="NYG363" s="324"/>
      <c r="NYH363" s="224"/>
      <c r="NYI363" s="224"/>
      <c r="NYJ363" s="335"/>
      <c r="NYK363" s="335"/>
      <c r="NYL363" s="224"/>
      <c r="NYM363" s="324"/>
      <c r="NYN363" s="324"/>
      <c r="NYO363" s="333"/>
      <c r="NYP363" s="334"/>
      <c r="NYQ363" s="324"/>
      <c r="NYR363" s="224"/>
      <c r="NYS363" s="224"/>
      <c r="NYT363" s="335"/>
      <c r="NYU363" s="335"/>
      <c r="NYV363" s="224"/>
      <c r="NYW363" s="324"/>
      <c r="NYX363" s="324"/>
      <c r="NYY363" s="333"/>
      <c r="NYZ363" s="334"/>
      <c r="NZA363" s="324"/>
      <c r="NZB363" s="224"/>
      <c r="NZC363" s="224"/>
      <c r="NZD363" s="335"/>
      <c r="NZE363" s="335"/>
      <c r="NZF363" s="224"/>
      <c r="NZG363" s="324"/>
      <c r="NZH363" s="324"/>
      <c r="NZI363" s="333"/>
      <c r="NZJ363" s="334"/>
      <c r="NZK363" s="324"/>
      <c r="NZL363" s="224"/>
      <c r="NZM363" s="224"/>
      <c r="NZN363" s="335"/>
      <c r="NZO363" s="335"/>
      <c r="NZP363" s="224"/>
      <c r="NZQ363" s="324"/>
      <c r="NZR363" s="324"/>
      <c r="NZS363" s="333"/>
      <c r="NZT363" s="334"/>
      <c r="NZU363" s="324"/>
      <c r="NZV363" s="224"/>
      <c r="NZW363" s="224"/>
      <c r="NZX363" s="335"/>
      <c r="NZY363" s="335"/>
      <c r="NZZ363" s="224"/>
      <c r="OAA363" s="324"/>
      <c r="OAB363" s="324"/>
      <c r="OAC363" s="333"/>
      <c r="OAD363" s="334"/>
      <c r="OAE363" s="324"/>
      <c r="OAF363" s="224"/>
      <c r="OAG363" s="224"/>
      <c r="OAH363" s="335"/>
      <c r="OAI363" s="335"/>
      <c r="OAJ363" s="224"/>
      <c r="OAK363" s="324"/>
      <c r="OAL363" s="324"/>
      <c r="OAM363" s="333"/>
      <c r="OAN363" s="334"/>
      <c r="OAO363" s="324"/>
      <c r="OAP363" s="224"/>
      <c r="OAQ363" s="224"/>
      <c r="OAR363" s="335"/>
      <c r="OAS363" s="335"/>
      <c r="OAT363" s="224"/>
      <c r="OAU363" s="324"/>
      <c r="OAV363" s="324"/>
      <c r="OAW363" s="333"/>
      <c r="OAX363" s="334"/>
      <c r="OAY363" s="324"/>
      <c r="OAZ363" s="224"/>
      <c r="OBA363" s="224"/>
      <c r="OBB363" s="335"/>
      <c r="OBC363" s="335"/>
      <c r="OBD363" s="224"/>
      <c r="OBE363" s="324"/>
      <c r="OBF363" s="324"/>
      <c r="OBG363" s="333"/>
      <c r="OBH363" s="334"/>
      <c r="OBI363" s="324"/>
      <c r="OBJ363" s="224"/>
      <c r="OBK363" s="224"/>
      <c r="OBL363" s="335"/>
      <c r="OBM363" s="335"/>
      <c r="OBN363" s="224"/>
      <c r="OBO363" s="324"/>
      <c r="OBP363" s="324"/>
      <c r="OBQ363" s="333"/>
      <c r="OBR363" s="334"/>
      <c r="OBS363" s="324"/>
      <c r="OBT363" s="224"/>
      <c r="OBU363" s="224"/>
      <c r="OBV363" s="335"/>
      <c r="OBW363" s="335"/>
      <c r="OBX363" s="224"/>
      <c r="OBY363" s="324"/>
      <c r="OBZ363" s="324"/>
      <c r="OCA363" s="333"/>
      <c r="OCB363" s="334"/>
      <c r="OCC363" s="324"/>
      <c r="OCD363" s="224"/>
      <c r="OCE363" s="224"/>
      <c r="OCF363" s="335"/>
      <c r="OCG363" s="335"/>
      <c r="OCH363" s="224"/>
      <c r="OCI363" s="324"/>
      <c r="OCJ363" s="324"/>
      <c r="OCK363" s="333"/>
      <c r="OCL363" s="334"/>
      <c r="OCM363" s="324"/>
      <c r="OCN363" s="224"/>
      <c r="OCO363" s="224"/>
      <c r="OCP363" s="335"/>
      <c r="OCQ363" s="335"/>
      <c r="OCR363" s="224"/>
      <c r="OCS363" s="324"/>
      <c r="OCT363" s="324"/>
      <c r="OCU363" s="333"/>
      <c r="OCV363" s="334"/>
      <c r="OCW363" s="324"/>
      <c r="OCX363" s="224"/>
      <c r="OCY363" s="224"/>
      <c r="OCZ363" s="335"/>
      <c r="ODA363" s="335"/>
      <c r="ODB363" s="224"/>
      <c r="ODC363" s="324"/>
      <c r="ODD363" s="324"/>
      <c r="ODE363" s="333"/>
      <c r="ODF363" s="334"/>
      <c r="ODG363" s="324"/>
      <c r="ODH363" s="224"/>
      <c r="ODI363" s="224"/>
      <c r="ODJ363" s="335"/>
      <c r="ODK363" s="335"/>
      <c r="ODL363" s="224"/>
      <c r="ODM363" s="324"/>
      <c r="ODN363" s="324"/>
      <c r="ODO363" s="333"/>
      <c r="ODP363" s="334"/>
      <c r="ODQ363" s="324"/>
      <c r="ODR363" s="224"/>
      <c r="ODS363" s="224"/>
      <c r="ODT363" s="335"/>
      <c r="ODU363" s="335"/>
      <c r="ODV363" s="224"/>
      <c r="ODW363" s="324"/>
      <c r="ODX363" s="324"/>
      <c r="ODY363" s="333"/>
      <c r="ODZ363" s="334"/>
      <c r="OEA363" s="324"/>
      <c r="OEB363" s="224"/>
      <c r="OEC363" s="224"/>
      <c r="OED363" s="335"/>
      <c r="OEE363" s="335"/>
      <c r="OEF363" s="224"/>
      <c r="OEG363" s="324"/>
      <c r="OEH363" s="324"/>
      <c r="OEI363" s="333"/>
      <c r="OEJ363" s="334"/>
      <c r="OEK363" s="324"/>
      <c r="OEL363" s="224"/>
      <c r="OEM363" s="224"/>
      <c r="OEN363" s="335"/>
      <c r="OEO363" s="335"/>
      <c r="OEP363" s="224"/>
      <c r="OEQ363" s="324"/>
      <c r="OER363" s="324"/>
      <c r="OES363" s="333"/>
      <c r="OET363" s="334"/>
      <c r="OEU363" s="324"/>
      <c r="OEV363" s="224"/>
      <c r="OEW363" s="224"/>
      <c r="OEX363" s="335"/>
      <c r="OEY363" s="335"/>
      <c r="OEZ363" s="224"/>
      <c r="OFA363" s="324"/>
      <c r="OFB363" s="324"/>
      <c r="OFC363" s="333"/>
      <c r="OFD363" s="334"/>
      <c r="OFE363" s="324"/>
      <c r="OFF363" s="224"/>
      <c r="OFG363" s="224"/>
      <c r="OFH363" s="335"/>
      <c r="OFI363" s="335"/>
      <c r="OFJ363" s="224"/>
      <c r="OFK363" s="324"/>
      <c r="OFL363" s="324"/>
      <c r="OFM363" s="333"/>
      <c r="OFN363" s="334"/>
      <c r="OFO363" s="324"/>
      <c r="OFP363" s="224"/>
      <c r="OFQ363" s="224"/>
      <c r="OFR363" s="335"/>
      <c r="OFS363" s="335"/>
      <c r="OFT363" s="224"/>
      <c r="OFU363" s="324"/>
      <c r="OFV363" s="324"/>
      <c r="OFW363" s="333"/>
      <c r="OFX363" s="334"/>
      <c r="OFY363" s="324"/>
      <c r="OFZ363" s="224"/>
      <c r="OGA363" s="224"/>
      <c r="OGB363" s="335"/>
      <c r="OGC363" s="335"/>
      <c r="OGD363" s="224"/>
      <c r="OGE363" s="324"/>
      <c r="OGF363" s="324"/>
      <c r="OGG363" s="333"/>
      <c r="OGH363" s="334"/>
      <c r="OGI363" s="324"/>
      <c r="OGJ363" s="224"/>
      <c r="OGK363" s="224"/>
      <c r="OGL363" s="335"/>
      <c r="OGM363" s="335"/>
      <c r="OGN363" s="224"/>
      <c r="OGO363" s="324"/>
      <c r="OGP363" s="324"/>
      <c r="OGQ363" s="333"/>
      <c r="OGR363" s="334"/>
      <c r="OGS363" s="324"/>
      <c r="OGT363" s="224"/>
      <c r="OGU363" s="224"/>
      <c r="OGV363" s="335"/>
      <c r="OGW363" s="335"/>
      <c r="OGX363" s="224"/>
      <c r="OGY363" s="324"/>
      <c r="OGZ363" s="324"/>
      <c r="OHA363" s="333"/>
      <c r="OHB363" s="334"/>
      <c r="OHC363" s="324"/>
      <c r="OHD363" s="224"/>
      <c r="OHE363" s="224"/>
      <c r="OHF363" s="335"/>
      <c r="OHG363" s="335"/>
      <c r="OHH363" s="224"/>
      <c r="OHI363" s="324"/>
      <c r="OHJ363" s="324"/>
      <c r="OHK363" s="333"/>
      <c r="OHL363" s="334"/>
      <c r="OHM363" s="324"/>
      <c r="OHN363" s="224"/>
      <c r="OHO363" s="224"/>
      <c r="OHP363" s="335"/>
      <c r="OHQ363" s="335"/>
      <c r="OHR363" s="224"/>
      <c r="OHS363" s="324"/>
      <c r="OHT363" s="324"/>
      <c r="OHU363" s="333"/>
      <c r="OHV363" s="334"/>
      <c r="OHW363" s="324"/>
      <c r="OHX363" s="224"/>
      <c r="OHY363" s="224"/>
      <c r="OHZ363" s="335"/>
      <c r="OIA363" s="335"/>
      <c r="OIB363" s="224"/>
      <c r="OIC363" s="324"/>
      <c r="OID363" s="324"/>
      <c r="OIE363" s="333"/>
      <c r="OIF363" s="334"/>
      <c r="OIG363" s="324"/>
      <c r="OIH363" s="224"/>
      <c r="OII363" s="224"/>
      <c r="OIJ363" s="335"/>
      <c r="OIK363" s="335"/>
      <c r="OIL363" s="224"/>
      <c r="OIM363" s="324"/>
      <c r="OIN363" s="324"/>
      <c r="OIO363" s="333"/>
      <c r="OIP363" s="334"/>
      <c r="OIQ363" s="324"/>
      <c r="OIR363" s="224"/>
      <c r="OIS363" s="224"/>
      <c r="OIT363" s="335"/>
      <c r="OIU363" s="335"/>
      <c r="OIV363" s="224"/>
      <c r="OIW363" s="324"/>
      <c r="OIX363" s="324"/>
      <c r="OIY363" s="333"/>
      <c r="OIZ363" s="334"/>
      <c r="OJA363" s="324"/>
      <c r="OJB363" s="224"/>
      <c r="OJC363" s="224"/>
      <c r="OJD363" s="335"/>
      <c r="OJE363" s="335"/>
      <c r="OJF363" s="224"/>
      <c r="OJG363" s="324"/>
      <c r="OJH363" s="324"/>
      <c r="OJI363" s="333"/>
      <c r="OJJ363" s="334"/>
      <c r="OJK363" s="324"/>
      <c r="OJL363" s="224"/>
      <c r="OJM363" s="224"/>
      <c r="OJN363" s="335"/>
      <c r="OJO363" s="335"/>
      <c r="OJP363" s="224"/>
      <c r="OJQ363" s="324"/>
      <c r="OJR363" s="324"/>
      <c r="OJS363" s="333"/>
      <c r="OJT363" s="334"/>
      <c r="OJU363" s="324"/>
      <c r="OJV363" s="224"/>
      <c r="OJW363" s="224"/>
      <c r="OJX363" s="335"/>
      <c r="OJY363" s="335"/>
      <c r="OJZ363" s="224"/>
      <c r="OKA363" s="324"/>
      <c r="OKB363" s="324"/>
      <c r="OKC363" s="333"/>
      <c r="OKD363" s="334"/>
      <c r="OKE363" s="324"/>
      <c r="OKF363" s="224"/>
      <c r="OKG363" s="224"/>
      <c r="OKH363" s="335"/>
      <c r="OKI363" s="335"/>
      <c r="OKJ363" s="224"/>
      <c r="OKK363" s="324"/>
      <c r="OKL363" s="324"/>
      <c r="OKM363" s="333"/>
      <c r="OKN363" s="334"/>
      <c r="OKO363" s="324"/>
      <c r="OKP363" s="224"/>
      <c r="OKQ363" s="224"/>
      <c r="OKR363" s="335"/>
      <c r="OKS363" s="335"/>
      <c r="OKT363" s="224"/>
      <c r="OKU363" s="324"/>
      <c r="OKV363" s="324"/>
      <c r="OKW363" s="333"/>
      <c r="OKX363" s="334"/>
      <c r="OKY363" s="324"/>
      <c r="OKZ363" s="224"/>
      <c r="OLA363" s="224"/>
      <c r="OLB363" s="335"/>
      <c r="OLC363" s="335"/>
      <c r="OLD363" s="224"/>
      <c r="OLE363" s="324"/>
      <c r="OLF363" s="324"/>
      <c r="OLG363" s="333"/>
      <c r="OLH363" s="334"/>
      <c r="OLI363" s="324"/>
      <c r="OLJ363" s="224"/>
      <c r="OLK363" s="224"/>
      <c r="OLL363" s="335"/>
      <c r="OLM363" s="335"/>
      <c r="OLN363" s="224"/>
      <c r="OLO363" s="324"/>
      <c r="OLP363" s="324"/>
      <c r="OLQ363" s="333"/>
      <c r="OLR363" s="334"/>
      <c r="OLS363" s="324"/>
      <c r="OLT363" s="224"/>
      <c r="OLU363" s="224"/>
      <c r="OLV363" s="335"/>
      <c r="OLW363" s="335"/>
      <c r="OLX363" s="224"/>
      <c r="OLY363" s="324"/>
      <c r="OLZ363" s="324"/>
      <c r="OMA363" s="333"/>
      <c r="OMB363" s="334"/>
      <c r="OMC363" s="324"/>
      <c r="OMD363" s="224"/>
      <c r="OME363" s="224"/>
      <c r="OMF363" s="335"/>
      <c r="OMG363" s="335"/>
      <c r="OMH363" s="224"/>
      <c r="OMI363" s="324"/>
      <c r="OMJ363" s="324"/>
      <c r="OMK363" s="333"/>
      <c r="OML363" s="334"/>
      <c r="OMM363" s="324"/>
      <c r="OMN363" s="224"/>
      <c r="OMO363" s="224"/>
      <c r="OMP363" s="335"/>
      <c r="OMQ363" s="335"/>
      <c r="OMR363" s="224"/>
      <c r="OMS363" s="324"/>
      <c r="OMT363" s="324"/>
      <c r="OMU363" s="333"/>
      <c r="OMV363" s="334"/>
      <c r="OMW363" s="324"/>
      <c r="OMX363" s="224"/>
      <c r="OMY363" s="224"/>
      <c r="OMZ363" s="335"/>
      <c r="ONA363" s="335"/>
      <c r="ONB363" s="224"/>
      <c r="ONC363" s="324"/>
      <c r="OND363" s="324"/>
      <c r="ONE363" s="333"/>
      <c r="ONF363" s="334"/>
      <c r="ONG363" s="324"/>
      <c r="ONH363" s="224"/>
      <c r="ONI363" s="224"/>
      <c r="ONJ363" s="335"/>
      <c r="ONK363" s="335"/>
      <c r="ONL363" s="224"/>
      <c r="ONM363" s="324"/>
      <c r="ONN363" s="324"/>
      <c r="ONO363" s="333"/>
      <c r="ONP363" s="334"/>
      <c r="ONQ363" s="324"/>
      <c r="ONR363" s="224"/>
      <c r="ONS363" s="224"/>
      <c r="ONT363" s="335"/>
      <c r="ONU363" s="335"/>
      <c r="ONV363" s="224"/>
      <c r="ONW363" s="324"/>
      <c r="ONX363" s="324"/>
      <c r="ONY363" s="333"/>
      <c r="ONZ363" s="334"/>
      <c r="OOA363" s="324"/>
      <c r="OOB363" s="224"/>
      <c r="OOC363" s="224"/>
      <c r="OOD363" s="335"/>
      <c r="OOE363" s="335"/>
      <c r="OOF363" s="224"/>
      <c r="OOG363" s="324"/>
      <c r="OOH363" s="324"/>
      <c r="OOI363" s="333"/>
      <c r="OOJ363" s="334"/>
      <c r="OOK363" s="324"/>
      <c r="OOL363" s="224"/>
      <c r="OOM363" s="224"/>
      <c r="OON363" s="335"/>
      <c r="OOO363" s="335"/>
      <c r="OOP363" s="224"/>
      <c r="OOQ363" s="324"/>
      <c r="OOR363" s="324"/>
      <c r="OOS363" s="333"/>
      <c r="OOT363" s="334"/>
      <c r="OOU363" s="324"/>
      <c r="OOV363" s="224"/>
      <c r="OOW363" s="224"/>
      <c r="OOX363" s="335"/>
      <c r="OOY363" s="335"/>
      <c r="OOZ363" s="224"/>
      <c r="OPA363" s="324"/>
      <c r="OPB363" s="324"/>
      <c r="OPC363" s="333"/>
      <c r="OPD363" s="334"/>
      <c r="OPE363" s="324"/>
      <c r="OPF363" s="224"/>
      <c r="OPG363" s="224"/>
      <c r="OPH363" s="335"/>
      <c r="OPI363" s="335"/>
      <c r="OPJ363" s="224"/>
      <c r="OPK363" s="324"/>
      <c r="OPL363" s="324"/>
      <c r="OPM363" s="333"/>
      <c r="OPN363" s="334"/>
      <c r="OPO363" s="324"/>
      <c r="OPP363" s="224"/>
      <c r="OPQ363" s="224"/>
      <c r="OPR363" s="335"/>
      <c r="OPS363" s="335"/>
      <c r="OPT363" s="224"/>
      <c r="OPU363" s="324"/>
      <c r="OPV363" s="324"/>
      <c r="OPW363" s="333"/>
      <c r="OPX363" s="334"/>
      <c r="OPY363" s="324"/>
      <c r="OPZ363" s="224"/>
      <c r="OQA363" s="224"/>
      <c r="OQB363" s="335"/>
      <c r="OQC363" s="335"/>
      <c r="OQD363" s="224"/>
      <c r="OQE363" s="324"/>
      <c r="OQF363" s="324"/>
      <c r="OQG363" s="333"/>
      <c r="OQH363" s="334"/>
      <c r="OQI363" s="324"/>
      <c r="OQJ363" s="224"/>
      <c r="OQK363" s="224"/>
      <c r="OQL363" s="335"/>
      <c r="OQM363" s="335"/>
      <c r="OQN363" s="224"/>
      <c r="OQO363" s="324"/>
      <c r="OQP363" s="324"/>
      <c r="OQQ363" s="333"/>
      <c r="OQR363" s="334"/>
      <c r="OQS363" s="324"/>
      <c r="OQT363" s="224"/>
      <c r="OQU363" s="224"/>
      <c r="OQV363" s="335"/>
      <c r="OQW363" s="335"/>
      <c r="OQX363" s="224"/>
      <c r="OQY363" s="324"/>
      <c r="OQZ363" s="324"/>
      <c r="ORA363" s="333"/>
      <c r="ORB363" s="334"/>
      <c r="ORC363" s="324"/>
      <c r="ORD363" s="224"/>
      <c r="ORE363" s="224"/>
      <c r="ORF363" s="335"/>
      <c r="ORG363" s="335"/>
      <c r="ORH363" s="224"/>
      <c r="ORI363" s="324"/>
      <c r="ORJ363" s="324"/>
      <c r="ORK363" s="333"/>
      <c r="ORL363" s="334"/>
      <c r="ORM363" s="324"/>
      <c r="ORN363" s="224"/>
      <c r="ORO363" s="224"/>
      <c r="ORP363" s="335"/>
      <c r="ORQ363" s="335"/>
      <c r="ORR363" s="224"/>
      <c r="ORS363" s="324"/>
      <c r="ORT363" s="324"/>
      <c r="ORU363" s="333"/>
      <c r="ORV363" s="334"/>
      <c r="ORW363" s="324"/>
      <c r="ORX363" s="224"/>
      <c r="ORY363" s="224"/>
      <c r="ORZ363" s="335"/>
      <c r="OSA363" s="335"/>
      <c r="OSB363" s="224"/>
      <c r="OSC363" s="324"/>
      <c r="OSD363" s="324"/>
      <c r="OSE363" s="333"/>
      <c r="OSF363" s="334"/>
      <c r="OSG363" s="324"/>
      <c r="OSH363" s="224"/>
      <c r="OSI363" s="224"/>
      <c r="OSJ363" s="335"/>
      <c r="OSK363" s="335"/>
      <c r="OSL363" s="224"/>
      <c r="OSM363" s="324"/>
      <c r="OSN363" s="324"/>
      <c r="OSO363" s="333"/>
      <c r="OSP363" s="334"/>
      <c r="OSQ363" s="324"/>
      <c r="OSR363" s="224"/>
      <c r="OSS363" s="224"/>
      <c r="OST363" s="335"/>
      <c r="OSU363" s="335"/>
      <c r="OSV363" s="224"/>
      <c r="OSW363" s="324"/>
      <c r="OSX363" s="324"/>
      <c r="OSY363" s="333"/>
      <c r="OSZ363" s="334"/>
      <c r="OTA363" s="324"/>
      <c r="OTB363" s="224"/>
      <c r="OTC363" s="224"/>
      <c r="OTD363" s="335"/>
      <c r="OTE363" s="335"/>
      <c r="OTF363" s="224"/>
      <c r="OTG363" s="324"/>
      <c r="OTH363" s="324"/>
      <c r="OTI363" s="333"/>
      <c r="OTJ363" s="334"/>
      <c r="OTK363" s="324"/>
      <c r="OTL363" s="224"/>
      <c r="OTM363" s="224"/>
      <c r="OTN363" s="335"/>
      <c r="OTO363" s="335"/>
      <c r="OTP363" s="224"/>
      <c r="OTQ363" s="324"/>
      <c r="OTR363" s="324"/>
      <c r="OTS363" s="333"/>
      <c r="OTT363" s="334"/>
      <c r="OTU363" s="324"/>
      <c r="OTV363" s="224"/>
      <c r="OTW363" s="224"/>
      <c r="OTX363" s="335"/>
      <c r="OTY363" s="335"/>
      <c r="OTZ363" s="224"/>
      <c r="OUA363" s="324"/>
      <c r="OUB363" s="324"/>
      <c r="OUC363" s="333"/>
      <c r="OUD363" s="334"/>
      <c r="OUE363" s="324"/>
      <c r="OUF363" s="224"/>
      <c r="OUG363" s="224"/>
      <c r="OUH363" s="335"/>
      <c r="OUI363" s="335"/>
      <c r="OUJ363" s="224"/>
      <c r="OUK363" s="324"/>
      <c r="OUL363" s="324"/>
      <c r="OUM363" s="333"/>
      <c r="OUN363" s="334"/>
      <c r="OUO363" s="324"/>
      <c r="OUP363" s="224"/>
      <c r="OUQ363" s="224"/>
      <c r="OUR363" s="335"/>
      <c r="OUS363" s="335"/>
      <c r="OUT363" s="224"/>
      <c r="OUU363" s="324"/>
      <c r="OUV363" s="324"/>
      <c r="OUW363" s="333"/>
      <c r="OUX363" s="334"/>
      <c r="OUY363" s="324"/>
      <c r="OUZ363" s="224"/>
      <c r="OVA363" s="224"/>
      <c r="OVB363" s="335"/>
      <c r="OVC363" s="335"/>
      <c r="OVD363" s="224"/>
      <c r="OVE363" s="324"/>
      <c r="OVF363" s="324"/>
      <c r="OVG363" s="333"/>
      <c r="OVH363" s="334"/>
      <c r="OVI363" s="324"/>
      <c r="OVJ363" s="224"/>
      <c r="OVK363" s="224"/>
      <c r="OVL363" s="335"/>
      <c r="OVM363" s="335"/>
      <c r="OVN363" s="224"/>
      <c r="OVO363" s="324"/>
      <c r="OVP363" s="324"/>
      <c r="OVQ363" s="333"/>
      <c r="OVR363" s="334"/>
      <c r="OVS363" s="324"/>
      <c r="OVT363" s="224"/>
      <c r="OVU363" s="224"/>
      <c r="OVV363" s="335"/>
      <c r="OVW363" s="335"/>
      <c r="OVX363" s="224"/>
      <c r="OVY363" s="324"/>
      <c r="OVZ363" s="324"/>
      <c r="OWA363" s="333"/>
      <c r="OWB363" s="334"/>
      <c r="OWC363" s="324"/>
      <c r="OWD363" s="224"/>
      <c r="OWE363" s="224"/>
      <c r="OWF363" s="335"/>
      <c r="OWG363" s="335"/>
      <c r="OWH363" s="224"/>
      <c r="OWI363" s="324"/>
      <c r="OWJ363" s="324"/>
      <c r="OWK363" s="333"/>
      <c r="OWL363" s="334"/>
      <c r="OWM363" s="324"/>
      <c r="OWN363" s="224"/>
      <c r="OWO363" s="224"/>
      <c r="OWP363" s="335"/>
      <c r="OWQ363" s="335"/>
      <c r="OWR363" s="224"/>
      <c r="OWS363" s="324"/>
      <c r="OWT363" s="324"/>
      <c r="OWU363" s="333"/>
      <c r="OWV363" s="334"/>
      <c r="OWW363" s="324"/>
      <c r="OWX363" s="224"/>
      <c r="OWY363" s="224"/>
      <c r="OWZ363" s="335"/>
      <c r="OXA363" s="335"/>
      <c r="OXB363" s="224"/>
      <c r="OXC363" s="324"/>
      <c r="OXD363" s="324"/>
      <c r="OXE363" s="333"/>
      <c r="OXF363" s="334"/>
      <c r="OXG363" s="324"/>
      <c r="OXH363" s="224"/>
      <c r="OXI363" s="224"/>
      <c r="OXJ363" s="335"/>
      <c r="OXK363" s="335"/>
      <c r="OXL363" s="224"/>
      <c r="OXM363" s="324"/>
      <c r="OXN363" s="324"/>
      <c r="OXO363" s="333"/>
      <c r="OXP363" s="334"/>
      <c r="OXQ363" s="324"/>
      <c r="OXR363" s="224"/>
      <c r="OXS363" s="224"/>
      <c r="OXT363" s="335"/>
      <c r="OXU363" s="335"/>
      <c r="OXV363" s="224"/>
      <c r="OXW363" s="324"/>
      <c r="OXX363" s="324"/>
      <c r="OXY363" s="333"/>
      <c r="OXZ363" s="334"/>
      <c r="OYA363" s="324"/>
      <c r="OYB363" s="224"/>
      <c r="OYC363" s="224"/>
      <c r="OYD363" s="335"/>
      <c r="OYE363" s="335"/>
      <c r="OYF363" s="224"/>
      <c r="OYG363" s="324"/>
      <c r="OYH363" s="324"/>
      <c r="OYI363" s="333"/>
      <c r="OYJ363" s="334"/>
      <c r="OYK363" s="324"/>
      <c r="OYL363" s="224"/>
      <c r="OYM363" s="224"/>
      <c r="OYN363" s="335"/>
      <c r="OYO363" s="335"/>
      <c r="OYP363" s="224"/>
      <c r="OYQ363" s="324"/>
      <c r="OYR363" s="324"/>
      <c r="OYS363" s="333"/>
      <c r="OYT363" s="334"/>
      <c r="OYU363" s="324"/>
      <c r="OYV363" s="224"/>
      <c r="OYW363" s="224"/>
      <c r="OYX363" s="335"/>
      <c r="OYY363" s="335"/>
      <c r="OYZ363" s="224"/>
      <c r="OZA363" s="324"/>
      <c r="OZB363" s="324"/>
      <c r="OZC363" s="333"/>
      <c r="OZD363" s="334"/>
      <c r="OZE363" s="324"/>
      <c r="OZF363" s="224"/>
      <c r="OZG363" s="224"/>
      <c r="OZH363" s="335"/>
      <c r="OZI363" s="335"/>
      <c r="OZJ363" s="224"/>
      <c r="OZK363" s="324"/>
      <c r="OZL363" s="324"/>
      <c r="OZM363" s="333"/>
      <c r="OZN363" s="334"/>
      <c r="OZO363" s="324"/>
      <c r="OZP363" s="224"/>
      <c r="OZQ363" s="224"/>
      <c r="OZR363" s="335"/>
      <c r="OZS363" s="335"/>
      <c r="OZT363" s="224"/>
      <c r="OZU363" s="324"/>
      <c r="OZV363" s="324"/>
      <c r="OZW363" s="333"/>
      <c r="OZX363" s="334"/>
      <c r="OZY363" s="324"/>
      <c r="OZZ363" s="224"/>
      <c r="PAA363" s="224"/>
      <c r="PAB363" s="335"/>
      <c r="PAC363" s="335"/>
      <c r="PAD363" s="224"/>
      <c r="PAE363" s="324"/>
      <c r="PAF363" s="324"/>
      <c r="PAG363" s="333"/>
      <c r="PAH363" s="334"/>
      <c r="PAI363" s="324"/>
      <c r="PAJ363" s="224"/>
      <c r="PAK363" s="224"/>
      <c r="PAL363" s="335"/>
      <c r="PAM363" s="335"/>
      <c r="PAN363" s="224"/>
      <c r="PAO363" s="324"/>
      <c r="PAP363" s="324"/>
      <c r="PAQ363" s="333"/>
      <c r="PAR363" s="334"/>
      <c r="PAS363" s="324"/>
      <c r="PAT363" s="224"/>
      <c r="PAU363" s="224"/>
      <c r="PAV363" s="335"/>
      <c r="PAW363" s="335"/>
      <c r="PAX363" s="224"/>
      <c r="PAY363" s="324"/>
      <c r="PAZ363" s="324"/>
      <c r="PBA363" s="333"/>
      <c r="PBB363" s="334"/>
      <c r="PBC363" s="324"/>
      <c r="PBD363" s="224"/>
      <c r="PBE363" s="224"/>
      <c r="PBF363" s="335"/>
      <c r="PBG363" s="335"/>
      <c r="PBH363" s="224"/>
      <c r="PBI363" s="324"/>
      <c r="PBJ363" s="324"/>
      <c r="PBK363" s="333"/>
      <c r="PBL363" s="334"/>
      <c r="PBM363" s="324"/>
      <c r="PBN363" s="224"/>
      <c r="PBO363" s="224"/>
      <c r="PBP363" s="335"/>
      <c r="PBQ363" s="335"/>
      <c r="PBR363" s="224"/>
      <c r="PBS363" s="324"/>
      <c r="PBT363" s="324"/>
      <c r="PBU363" s="333"/>
      <c r="PBV363" s="334"/>
      <c r="PBW363" s="324"/>
      <c r="PBX363" s="224"/>
      <c r="PBY363" s="224"/>
      <c r="PBZ363" s="335"/>
      <c r="PCA363" s="335"/>
      <c r="PCB363" s="224"/>
      <c r="PCC363" s="324"/>
      <c r="PCD363" s="324"/>
      <c r="PCE363" s="333"/>
      <c r="PCF363" s="334"/>
      <c r="PCG363" s="324"/>
      <c r="PCH363" s="224"/>
      <c r="PCI363" s="224"/>
      <c r="PCJ363" s="335"/>
      <c r="PCK363" s="335"/>
      <c r="PCL363" s="224"/>
      <c r="PCM363" s="324"/>
      <c r="PCN363" s="324"/>
      <c r="PCO363" s="333"/>
      <c r="PCP363" s="334"/>
      <c r="PCQ363" s="324"/>
      <c r="PCR363" s="224"/>
      <c r="PCS363" s="224"/>
      <c r="PCT363" s="335"/>
      <c r="PCU363" s="335"/>
      <c r="PCV363" s="224"/>
      <c r="PCW363" s="324"/>
      <c r="PCX363" s="324"/>
      <c r="PCY363" s="333"/>
      <c r="PCZ363" s="334"/>
      <c r="PDA363" s="324"/>
      <c r="PDB363" s="224"/>
      <c r="PDC363" s="224"/>
      <c r="PDD363" s="335"/>
      <c r="PDE363" s="335"/>
      <c r="PDF363" s="224"/>
      <c r="PDG363" s="324"/>
      <c r="PDH363" s="324"/>
      <c r="PDI363" s="333"/>
      <c r="PDJ363" s="334"/>
      <c r="PDK363" s="324"/>
      <c r="PDL363" s="224"/>
      <c r="PDM363" s="224"/>
      <c r="PDN363" s="335"/>
      <c r="PDO363" s="335"/>
      <c r="PDP363" s="224"/>
      <c r="PDQ363" s="324"/>
      <c r="PDR363" s="324"/>
      <c r="PDS363" s="333"/>
      <c r="PDT363" s="334"/>
      <c r="PDU363" s="324"/>
      <c r="PDV363" s="224"/>
      <c r="PDW363" s="224"/>
      <c r="PDX363" s="335"/>
      <c r="PDY363" s="335"/>
      <c r="PDZ363" s="224"/>
      <c r="PEA363" s="324"/>
      <c r="PEB363" s="324"/>
      <c r="PEC363" s="333"/>
      <c r="PED363" s="334"/>
      <c r="PEE363" s="324"/>
      <c r="PEF363" s="224"/>
      <c r="PEG363" s="224"/>
      <c r="PEH363" s="335"/>
      <c r="PEI363" s="335"/>
      <c r="PEJ363" s="224"/>
      <c r="PEK363" s="324"/>
      <c r="PEL363" s="324"/>
      <c r="PEM363" s="333"/>
      <c r="PEN363" s="334"/>
      <c r="PEO363" s="324"/>
      <c r="PEP363" s="224"/>
      <c r="PEQ363" s="224"/>
      <c r="PER363" s="335"/>
      <c r="PES363" s="335"/>
      <c r="PET363" s="224"/>
      <c r="PEU363" s="324"/>
      <c r="PEV363" s="324"/>
      <c r="PEW363" s="333"/>
      <c r="PEX363" s="334"/>
      <c r="PEY363" s="324"/>
      <c r="PEZ363" s="224"/>
      <c r="PFA363" s="224"/>
      <c r="PFB363" s="335"/>
      <c r="PFC363" s="335"/>
      <c r="PFD363" s="224"/>
      <c r="PFE363" s="324"/>
      <c r="PFF363" s="324"/>
      <c r="PFG363" s="333"/>
      <c r="PFH363" s="334"/>
      <c r="PFI363" s="324"/>
      <c r="PFJ363" s="224"/>
      <c r="PFK363" s="224"/>
      <c r="PFL363" s="335"/>
      <c r="PFM363" s="335"/>
      <c r="PFN363" s="224"/>
      <c r="PFO363" s="324"/>
      <c r="PFP363" s="324"/>
      <c r="PFQ363" s="333"/>
      <c r="PFR363" s="334"/>
      <c r="PFS363" s="324"/>
      <c r="PFT363" s="224"/>
      <c r="PFU363" s="224"/>
      <c r="PFV363" s="335"/>
      <c r="PFW363" s="335"/>
      <c r="PFX363" s="224"/>
      <c r="PFY363" s="324"/>
      <c r="PFZ363" s="324"/>
      <c r="PGA363" s="333"/>
      <c r="PGB363" s="334"/>
      <c r="PGC363" s="324"/>
      <c r="PGD363" s="224"/>
      <c r="PGE363" s="224"/>
      <c r="PGF363" s="335"/>
      <c r="PGG363" s="335"/>
      <c r="PGH363" s="224"/>
      <c r="PGI363" s="324"/>
      <c r="PGJ363" s="324"/>
      <c r="PGK363" s="333"/>
      <c r="PGL363" s="334"/>
      <c r="PGM363" s="324"/>
      <c r="PGN363" s="224"/>
      <c r="PGO363" s="224"/>
      <c r="PGP363" s="335"/>
      <c r="PGQ363" s="335"/>
      <c r="PGR363" s="224"/>
      <c r="PGS363" s="324"/>
      <c r="PGT363" s="324"/>
      <c r="PGU363" s="333"/>
      <c r="PGV363" s="334"/>
      <c r="PGW363" s="324"/>
      <c r="PGX363" s="224"/>
      <c r="PGY363" s="224"/>
      <c r="PGZ363" s="335"/>
      <c r="PHA363" s="335"/>
      <c r="PHB363" s="224"/>
      <c r="PHC363" s="324"/>
      <c r="PHD363" s="324"/>
      <c r="PHE363" s="333"/>
      <c r="PHF363" s="334"/>
      <c r="PHG363" s="324"/>
      <c r="PHH363" s="224"/>
      <c r="PHI363" s="224"/>
      <c r="PHJ363" s="335"/>
      <c r="PHK363" s="335"/>
      <c r="PHL363" s="224"/>
      <c r="PHM363" s="324"/>
      <c r="PHN363" s="324"/>
      <c r="PHO363" s="333"/>
      <c r="PHP363" s="334"/>
      <c r="PHQ363" s="324"/>
      <c r="PHR363" s="224"/>
      <c r="PHS363" s="224"/>
      <c r="PHT363" s="335"/>
      <c r="PHU363" s="335"/>
      <c r="PHV363" s="224"/>
      <c r="PHW363" s="324"/>
      <c r="PHX363" s="324"/>
      <c r="PHY363" s="333"/>
      <c r="PHZ363" s="334"/>
      <c r="PIA363" s="324"/>
      <c r="PIB363" s="224"/>
      <c r="PIC363" s="224"/>
      <c r="PID363" s="335"/>
      <c r="PIE363" s="335"/>
      <c r="PIF363" s="224"/>
      <c r="PIG363" s="324"/>
      <c r="PIH363" s="324"/>
      <c r="PII363" s="333"/>
      <c r="PIJ363" s="334"/>
      <c r="PIK363" s="324"/>
      <c r="PIL363" s="224"/>
      <c r="PIM363" s="224"/>
      <c r="PIN363" s="335"/>
      <c r="PIO363" s="335"/>
      <c r="PIP363" s="224"/>
      <c r="PIQ363" s="324"/>
      <c r="PIR363" s="324"/>
      <c r="PIS363" s="333"/>
      <c r="PIT363" s="334"/>
      <c r="PIU363" s="324"/>
      <c r="PIV363" s="224"/>
      <c r="PIW363" s="224"/>
      <c r="PIX363" s="335"/>
      <c r="PIY363" s="335"/>
      <c r="PIZ363" s="224"/>
      <c r="PJA363" s="324"/>
      <c r="PJB363" s="324"/>
      <c r="PJC363" s="333"/>
      <c r="PJD363" s="334"/>
      <c r="PJE363" s="324"/>
      <c r="PJF363" s="224"/>
      <c r="PJG363" s="224"/>
      <c r="PJH363" s="335"/>
      <c r="PJI363" s="335"/>
      <c r="PJJ363" s="224"/>
      <c r="PJK363" s="324"/>
      <c r="PJL363" s="324"/>
      <c r="PJM363" s="333"/>
      <c r="PJN363" s="334"/>
      <c r="PJO363" s="324"/>
      <c r="PJP363" s="224"/>
      <c r="PJQ363" s="224"/>
      <c r="PJR363" s="335"/>
      <c r="PJS363" s="335"/>
      <c r="PJT363" s="224"/>
      <c r="PJU363" s="324"/>
      <c r="PJV363" s="324"/>
      <c r="PJW363" s="333"/>
      <c r="PJX363" s="334"/>
      <c r="PJY363" s="324"/>
      <c r="PJZ363" s="224"/>
      <c r="PKA363" s="224"/>
      <c r="PKB363" s="335"/>
      <c r="PKC363" s="335"/>
      <c r="PKD363" s="224"/>
      <c r="PKE363" s="324"/>
      <c r="PKF363" s="324"/>
      <c r="PKG363" s="333"/>
      <c r="PKH363" s="334"/>
      <c r="PKI363" s="324"/>
      <c r="PKJ363" s="224"/>
      <c r="PKK363" s="224"/>
      <c r="PKL363" s="335"/>
      <c r="PKM363" s="335"/>
      <c r="PKN363" s="224"/>
      <c r="PKO363" s="324"/>
      <c r="PKP363" s="324"/>
      <c r="PKQ363" s="333"/>
      <c r="PKR363" s="334"/>
      <c r="PKS363" s="324"/>
      <c r="PKT363" s="224"/>
      <c r="PKU363" s="224"/>
      <c r="PKV363" s="335"/>
      <c r="PKW363" s="335"/>
      <c r="PKX363" s="224"/>
      <c r="PKY363" s="324"/>
      <c r="PKZ363" s="324"/>
      <c r="PLA363" s="333"/>
      <c r="PLB363" s="334"/>
      <c r="PLC363" s="324"/>
      <c r="PLD363" s="224"/>
      <c r="PLE363" s="224"/>
      <c r="PLF363" s="335"/>
      <c r="PLG363" s="335"/>
      <c r="PLH363" s="224"/>
      <c r="PLI363" s="324"/>
      <c r="PLJ363" s="324"/>
      <c r="PLK363" s="333"/>
      <c r="PLL363" s="334"/>
      <c r="PLM363" s="324"/>
      <c r="PLN363" s="224"/>
      <c r="PLO363" s="224"/>
      <c r="PLP363" s="335"/>
      <c r="PLQ363" s="335"/>
      <c r="PLR363" s="224"/>
      <c r="PLS363" s="324"/>
      <c r="PLT363" s="324"/>
      <c r="PLU363" s="333"/>
      <c r="PLV363" s="334"/>
      <c r="PLW363" s="324"/>
      <c r="PLX363" s="224"/>
      <c r="PLY363" s="224"/>
      <c r="PLZ363" s="335"/>
      <c r="PMA363" s="335"/>
      <c r="PMB363" s="224"/>
      <c r="PMC363" s="324"/>
      <c r="PMD363" s="324"/>
      <c r="PME363" s="333"/>
      <c r="PMF363" s="334"/>
      <c r="PMG363" s="324"/>
      <c r="PMH363" s="224"/>
      <c r="PMI363" s="224"/>
      <c r="PMJ363" s="335"/>
      <c r="PMK363" s="335"/>
      <c r="PML363" s="224"/>
      <c r="PMM363" s="324"/>
      <c r="PMN363" s="324"/>
      <c r="PMO363" s="333"/>
      <c r="PMP363" s="334"/>
      <c r="PMQ363" s="324"/>
      <c r="PMR363" s="224"/>
      <c r="PMS363" s="224"/>
      <c r="PMT363" s="335"/>
      <c r="PMU363" s="335"/>
      <c r="PMV363" s="224"/>
      <c r="PMW363" s="324"/>
      <c r="PMX363" s="324"/>
      <c r="PMY363" s="333"/>
      <c r="PMZ363" s="334"/>
      <c r="PNA363" s="324"/>
      <c r="PNB363" s="224"/>
      <c r="PNC363" s="224"/>
      <c r="PND363" s="335"/>
      <c r="PNE363" s="335"/>
      <c r="PNF363" s="224"/>
      <c r="PNG363" s="324"/>
      <c r="PNH363" s="324"/>
      <c r="PNI363" s="333"/>
      <c r="PNJ363" s="334"/>
      <c r="PNK363" s="324"/>
      <c r="PNL363" s="224"/>
      <c r="PNM363" s="224"/>
      <c r="PNN363" s="335"/>
      <c r="PNO363" s="335"/>
      <c r="PNP363" s="224"/>
      <c r="PNQ363" s="324"/>
      <c r="PNR363" s="324"/>
      <c r="PNS363" s="333"/>
      <c r="PNT363" s="334"/>
      <c r="PNU363" s="324"/>
      <c r="PNV363" s="224"/>
      <c r="PNW363" s="224"/>
      <c r="PNX363" s="335"/>
      <c r="PNY363" s="335"/>
      <c r="PNZ363" s="224"/>
      <c r="POA363" s="324"/>
      <c r="POB363" s="324"/>
      <c r="POC363" s="333"/>
      <c r="POD363" s="334"/>
      <c r="POE363" s="324"/>
      <c r="POF363" s="224"/>
      <c r="POG363" s="224"/>
      <c r="POH363" s="335"/>
      <c r="POI363" s="335"/>
      <c r="POJ363" s="224"/>
      <c r="POK363" s="324"/>
      <c r="POL363" s="324"/>
      <c r="POM363" s="333"/>
      <c r="PON363" s="334"/>
      <c r="POO363" s="324"/>
      <c r="POP363" s="224"/>
      <c r="POQ363" s="224"/>
      <c r="POR363" s="335"/>
      <c r="POS363" s="335"/>
      <c r="POT363" s="224"/>
      <c r="POU363" s="324"/>
      <c r="POV363" s="324"/>
      <c r="POW363" s="333"/>
      <c r="POX363" s="334"/>
      <c r="POY363" s="324"/>
      <c r="POZ363" s="224"/>
      <c r="PPA363" s="224"/>
      <c r="PPB363" s="335"/>
      <c r="PPC363" s="335"/>
      <c r="PPD363" s="224"/>
      <c r="PPE363" s="324"/>
      <c r="PPF363" s="324"/>
      <c r="PPG363" s="333"/>
      <c r="PPH363" s="334"/>
      <c r="PPI363" s="324"/>
      <c r="PPJ363" s="224"/>
      <c r="PPK363" s="224"/>
      <c r="PPL363" s="335"/>
      <c r="PPM363" s="335"/>
      <c r="PPN363" s="224"/>
      <c r="PPO363" s="324"/>
      <c r="PPP363" s="324"/>
      <c r="PPQ363" s="333"/>
      <c r="PPR363" s="334"/>
      <c r="PPS363" s="324"/>
      <c r="PPT363" s="224"/>
      <c r="PPU363" s="224"/>
      <c r="PPV363" s="335"/>
      <c r="PPW363" s="335"/>
      <c r="PPX363" s="224"/>
      <c r="PPY363" s="324"/>
      <c r="PPZ363" s="324"/>
      <c r="PQA363" s="333"/>
      <c r="PQB363" s="334"/>
      <c r="PQC363" s="324"/>
      <c r="PQD363" s="224"/>
      <c r="PQE363" s="224"/>
      <c r="PQF363" s="335"/>
      <c r="PQG363" s="335"/>
      <c r="PQH363" s="224"/>
      <c r="PQI363" s="324"/>
      <c r="PQJ363" s="324"/>
      <c r="PQK363" s="333"/>
      <c r="PQL363" s="334"/>
      <c r="PQM363" s="324"/>
      <c r="PQN363" s="224"/>
      <c r="PQO363" s="224"/>
      <c r="PQP363" s="335"/>
      <c r="PQQ363" s="335"/>
      <c r="PQR363" s="224"/>
      <c r="PQS363" s="324"/>
      <c r="PQT363" s="324"/>
      <c r="PQU363" s="333"/>
      <c r="PQV363" s="334"/>
      <c r="PQW363" s="324"/>
      <c r="PQX363" s="224"/>
      <c r="PQY363" s="224"/>
      <c r="PQZ363" s="335"/>
      <c r="PRA363" s="335"/>
      <c r="PRB363" s="224"/>
      <c r="PRC363" s="324"/>
      <c r="PRD363" s="324"/>
      <c r="PRE363" s="333"/>
      <c r="PRF363" s="334"/>
      <c r="PRG363" s="324"/>
      <c r="PRH363" s="224"/>
      <c r="PRI363" s="224"/>
      <c r="PRJ363" s="335"/>
      <c r="PRK363" s="335"/>
      <c r="PRL363" s="224"/>
      <c r="PRM363" s="324"/>
      <c r="PRN363" s="324"/>
      <c r="PRO363" s="333"/>
      <c r="PRP363" s="334"/>
      <c r="PRQ363" s="324"/>
      <c r="PRR363" s="224"/>
      <c r="PRS363" s="224"/>
      <c r="PRT363" s="335"/>
      <c r="PRU363" s="335"/>
      <c r="PRV363" s="224"/>
      <c r="PRW363" s="324"/>
      <c r="PRX363" s="324"/>
      <c r="PRY363" s="333"/>
      <c r="PRZ363" s="334"/>
      <c r="PSA363" s="324"/>
      <c r="PSB363" s="224"/>
      <c r="PSC363" s="224"/>
      <c r="PSD363" s="335"/>
      <c r="PSE363" s="335"/>
      <c r="PSF363" s="224"/>
      <c r="PSG363" s="324"/>
      <c r="PSH363" s="324"/>
      <c r="PSI363" s="333"/>
      <c r="PSJ363" s="334"/>
      <c r="PSK363" s="324"/>
      <c r="PSL363" s="224"/>
      <c r="PSM363" s="224"/>
      <c r="PSN363" s="335"/>
      <c r="PSO363" s="335"/>
      <c r="PSP363" s="224"/>
      <c r="PSQ363" s="324"/>
      <c r="PSR363" s="324"/>
      <c r="PSS363" s="333"/>
      <c r="PST363" s="334"/>
      <c r="PSU363" s="324"/>
      <c r="PSV363" s="224"/>
      <c r="PSW363" s="224"/>
      <c r="PSX363" s="335"/>
      <c r="PSY363" s="335"/>
      <c r="PSZ363" s="224"/>
      <c r="PTA363" s="324"/>
      <c r="PTB363" s="324"/>
      <c r="PTC363" s="333"/>
      <c r="PTD363" s="334"/>
      <c r="PTE363" s="324"/>
      <c r="PTF363" s="224"/>
      <c r="PTG363" s="224"/>
      <c r="PTH363" s="335"/>
      <c r="PTI363" s="335"/>
      <c r="PTJ363" s="224"/>
      <c r="PTK363" s="324"/>
      <c r="PTL363" s="324"/>
      <c r="PTM363" s="333"/>
      <c r="PTN363" s="334"/>
      <c r="PTO363" s="324"/>
      <c r="PTP363" s="224"/>
      <c r="PTQ363" s="224"/>
      <c r="PTR363" s="335"/>
      <c r="PTS363" s="335"/>
      <c r="PTT363" s="224"/>
      <c r="PTU363" s="324"/>
      <c r="PTV363" s="324"/>
      <c r="PTW363" s="333"/>
      <c r="PTX363" s="334"/>
      <c r="PTY363" s="324"/>
      <c r="PTZ363" s="224"/>
      <c r="PUA363" s="224"/>
      <c r="PUB363" s="335"/>
      <c r="PUC363" s="335"/>
      <c r="PUD363" s="224"/>
      <c r="PUE363" s="324"/>
      <c r="PUF363" s="324"/>
      <c r="PUG363" s="333"/>
      <c r="PUH363" s="334"/>
      <c r="PUI363" s="324"/>
      <c r="PUJ363" s="224"/>
      <c r="PUK363" s="224"/>
      <c r="PUL363" s="335"/>
      <c r="PUM363" s="335"/>
      <c r="PUN363" s="224"/>
      <c r="PUO363" s="324"/>
      <c r="PUP363" s="324"/>
      <c r="PUQ363" s="333"/>
      <c r="PUR363" s="334"/>
      <c r="PUS363" s="324"/>
      <c r="PUT363" s="224"/>
      <c r="PUU363" s="224"/>
      <c r="PUV363" s="335"/>
      <c r="PUW363" s="335"/>
      <c r="PUX363" s="224"/>
      <c r="PUY363" s="324"/>
      <c r="PUZ363" s="324"/>
      <c r="PVA363" s="333"/>
      <c r="PVB363" s="334"/>
      <c r="PVC363" s="324"/>
      <c r="PVD363" s="224"/>
      <c r="PVE363" s="224"/>
      <c r="PVF363" s="335"/>
      <c r="PVG363" s="335"/>
      <c r="PVH363" s="224"/>
      <c r="PVI363" s="324"/>
      <c r="PVJ363" s="324"/>
      <c r="PVK363" s="333"/>
      <c r="PVL363" s="334"/>
      <c r="PVM363" s="324"/>
      <c r="PVN363" s="224"/>
      <c r="PVO363" s="224"/>
      <c r="PVP363" s="335"/>
      <c r="PVQ363" s="335"/>
      <c r="PVR363" s="224"/>
      <c r="PVS363" s="324"/>
      <c r="PVT363" s="324"/>
      <c r="PVU363" s="333"/>
      <c r="PVV363" s="334"/>
      <c r="PVW363" s="324"/>
      <c r="PVX363" s="224"/>
      <c r="PVY363" s="224"/>
      <c r="PVZ363" s="335"/>
      <c r="PWA363" s="335"/>
      <c r="PWB363" s="224"/>
      <c r="PWC363" s="324"/>
      <c r="PWD363" s="324"/>
      <c r="PWE363" s="333"/>
      <c r="PWF363" s="334"/>
      <c r="PWG363" s="324"/>
      <c r="PWH363" s="224"/>
      <c r="PWI363" s="224"/>
      <c r="PWJ363" s="335"/>
      <c r="PWK363" s="335"/>
      <c r="PWL363" s="224"/>
      <c r="PWM363" s="324"/>
      <c r="PWN363" s="324"/>
      <c r="PWO363" s="333"/>
      <c r="PWP363" s="334"/>
      <c r="PWQ363" s="324"/>
      <c r="PWR363" s="224"/>
      <c r="PWS363" s="224"/>
      <c r="PWT363" s="335"/>
      <c r="PWU363" s="335"/>
      <c r="PWV363" s="224"/>
      <c r="PWW363" s="324"/>
      <c r="PWX363" s="324"/>
      <c r="PWY363" s="333"/>
      <c r="PWZ363" s="334"/>
      <c r="PXA363" s="324"/>
      <c r="PXB363" s="224"/>
      <c r="PXC363" s="224"/>
      <c r="PXD363" s="335"/>
      <c r="PXE363" s="335"/>
      <c r="PXF363" s="224"/>
      <c r="PXG363" s="324"/>
      <c r="PXH363" s="324"/>
      <c r="PXI363" s="333"/>
      <c r="PXJ363" s="334"/>
      <c r="PXK363" s="324"/>
      <c r="PXL363" s="224"/>
      <c r="PXM363" s="224"/>
      <c r="PXN363" s="335"/>
      <c r="PXO363" s="335"/>
      <c r="PXP363" s="224"/>
      <c r="PXQ363" s="324"/>
      <c r="PXR363" s="324"/>
      <c r="PXS363" s="333"/>
      <c r="PXT363" s="334"/>
      <c r="PXU363" s="324"/>
      <c r="PXV363" s="224"/>
      <c r="PXW363" s="224"/>
      <c r="PXX363" s="335"/>
      <c r="PXY363" s="335"/>
      <c r="PXZ363" s="224"/>
      <c r="PYA363" s="324"/>
      <c r="PYB363" s="324"/>
      <c r="PYC363" s="333"/>
      <c r="PYD363" s="334"/>
      <c r="PYE363" s="324"/>
      <c r="PYF363" s="224"/>
      <c r="PYG363" s="224"/>
      <c r="PYH363" s="335"/>
      <c r="PYI363" s="335"/>
      <c r="PYJ363" s="224"/>
      <c r="PYK363" s="324"/>
      <c r="PYL363" s="324"/>
      <c r="PYM363" s="333"/>
      <c r="PYN363" s="334"/>
      <c r="PYO363" s="324"/>
      <c r="PYP363" s="224"/>
      <c r="PYQ363" s="224"/>
      <c r="PYR363" s="335"/>
      <c r="PYS363" s="335"/>
      <c r="PYT363" s="224"/>
      <c r="PYU363" s="324"/>
      <c r="PYV363" s="324"/>
      <c r="PYW363" s="333"/>
      <c r="PYX363" s="334"/>
      <c r="PYY363" s="324"/>
      <c r="PYZ363" s="224"/>
      <c r="PZA363" s="224"/>
      <c r="PZB363" s="335"/>
      <c r="PZC363" s="335"/>
      <c r="PZD363" s="224"/>
      <c r="PZE363" s="324"/>
      <c r="PZF363" s="324"/>
      <c r="PZG363" s="333"/>
      <c r="PZH363" s="334"/>
      <c r="PZI363" s="324"/>
      <c r="PZJ363" s="224"/>
      <c r="PZK363" s="224"/>
      <c r="PZL363" s="335"/>
      <c r="PZM363" s="335"/>
      <c r="PZN363" s="224"/>
      <c r="PZO363" s="324"/>
      <c r="PZP363" s="324"/>
      <c r="PZQ363" s="333"/>
      <c r="PZR363" s="334"/>
      <c r="PZS363" s="324"/>
      <c r="PZT363" s="224"/>
      <c r="PZU363" s="224"/>
      <c r="PZV363" s="335"/>
      <c r="PZW363" s="335"/>
      <c r="PZX363" s="224"/>
      <c r="PZY363" s="324"/>
      <c r="PZZ363" s="324"/>
      <c r="QAA363" s="333"/>
      <c r="QAB363" s="334"/>
      <c r="QAC363" s="324"/>
      <c r="QAD363" s="224"/>
      <c r="QAE363" s="224"/>
      <c r="QAF363" s="335"/>
      <c r="QAG363" s="335"/>
      <c r="QAH363" s="224"/>
      <c r="QAI363" s="324"/>
      <c r="QAJ363" s="324"/>
      <c r="QAK363" s="333"/>
      <c r="QAL363" s="334"/>
      <c r="QAM363" s="324"/>
      <c r="QAN363" s="224"/>
      <c r="QAO363" s="224"/>
      <c r="QAP363" s="335"/>
      <c r="QAQ363" s="335"/>
      <c r="QAR363" s="224"/>
      <c r="QAS363" s="324"/>
      <c r="QAT363" s="324"/>
      <c r="QAU363" s="333"/>
      <c r="QAV363" s="334"/>
      <c r="QAW363" s="324"/>
      <c r="QAX363" s="224"/>
      <c r="QAY363" s="224"/>
      <c r="QAZ363" s="335"/>
      <c r="QBA363" s="335"/>
      <c r="QBB363" s="224"/>
      <c r="QBC363" s="324"/>
      <c r="QBD363" s="324"/>
      <c r="QBE363" s="333"/>
      <c r="QBF363" s="334"/>
      <c r="QBG363" s="324"/>
      <c r="QBH363" s="224"/>
      <c r="QBI363" s="224"/>
      <c r="QBJ363" s="335"/>
      <c r="QBK363" s="335"/>
      <c r="QBL363" s="224"/>
      <c r="QBM363" s="324"/>
      <c r="QBN363" s="324"/>
      <c r="QBO363" s="333"/>
      <c r="QBP363" s="334"/>
      <c r="QBQ363" s="324"/>
      <c r="QBR363" s="224"/>
      <c r="QBS363" s="224"/>
      <c r="QBT363" s="335"/>
      <c r="QBU363" s="335"/>
      <c r="QBV363" s="224"/>
      <c r="QBW363" s="324"/>
      <c r="QBX363" s="324"/>
      <c r="QBY363" s="333"/>
      <c r="QBZ363" s="334"/>
      <c r="QCA363" s="324"/>
      <c r="QCB363" s="224"/>
      <c r="QCC363" s="224"/>
      <c r="QCD363" s="335"/>
      <c r="QCE363" s="335"/>
      <c r="QCF363" s="224"/>
      <c r="QCG363" s="324"/>
      <c r="QCH363" s="324"/>
      <c r="QCI363" s="333"/>
      <c r="QCJ363" s="334"/>
      <c r="QCK363" s="324"/>
      <c r="QCL363" s="224"/>
      <c r="QCM363" s="224"/>
      <c r="QCN363" s="335"/>
      <c r="QCO363" s="335"/>
      <c r="QCP363" s="224"/>
      <c r="QCQ363" s="324"/>
      <c r="QCR363" s="324"/>
      <c r="QCS363" s="333"/>
      <c r="QCT363" s="334"/>
      <c r="QCU363" s="324"/>
      <c r="QCV363" s="224"/>
      <c r="QCW363" s="224"/>
      <c r="QCX363" s="335"/>
      <c r="QCY363" s="335"/>
      <c r="QCZ363" s="224"/>
      <c r="QDA363" s="324"/>
      <c r="QDB363" s="324"/>
      <c r="QDC363" s="333"/>
      <c r="QDD363" s="334"/>
      <c r="QDE363" s="324"/>
      <c r="QDF363" s="224"/>
      <c r="QDG363" s="224"/>
      <c r="QDH363" s="335"/>
      <c r="QDI363" s="335"/>
      <c r="QDJ363" s="224"/>
      <c r="QDK363" s="324"/>
      <c r="QDL363" s="324"/>
      <c r="QDM363" s="333"/>
      <c r="QDN363" s="334"/>
      <c r="QDO363" s="324"/>
      <c r="QDP363" s="224"/>
      <c r="QDQ363" s="224"/>
      <c r="QDR363" s="335"/>
      <c r="QDS363" s="335"/>
      <c r="QDT363" s="224"/>
      <c r="QDU363" s="324"/>
      <c r="QDV363" s="324"/>
      <c r="QDW363" s="333"/>
      <c r="QDX363" s="334"/>
      <c r="QDY363" s="324"/>
      <c r="QDZ363" s="224"/>
      <c r="QEA363" s="224"/>
      <c r="QEB363" s="335"/>
      <c r="QEC363" s="335"/>
      <c r="QED363" s="224"/>
      <c r="QEE363" s="324"/>
      <c r="QEF363" s="324"/>
      <c r="QEG363" s="333"/>
      <c r="QEH363" s="334"/>
      <c r="QEI363" s="324"/>
      <c r="QEJ363" s="224"/>
      <c r="QEK363" s="224"/>
      <c r="QEL363" s="335"/>
      <c r="QEM363" s="335"/>
      <c r="QEN363" s="224"/>
      <c r="QEO363" s="324"/>
      <c r="QEP363" s="324"/>
      <c r="QEQ363" s="333"/>
      <c r="QER363" s="334"/>
      <c r="QES363" s="324"/>
      <c r="QET363" s="224"/>
      <c r="QEU363" s="224"/>
      <c r="QEV363" s="335"/>
      <c r="QEW363" s="335"/>
      <c r="QEX363" s="224"/>
      <c r="QEY363" s="324"/>
      <c r="QEZ363" s="324"/>
      <c r="QFA363" s="333"/>
      <c r="QFB363" s="334"/>
      <c r="QFC363" s="324"/>
      <c r="QFD363" s="224"/>
      <c r="QFE363" s="224"/>
      <c r="QFF363" s="335"/>
      <c r="QFG363" s="335"/>
      <c r="QFH363" s="224"/>
      <c r="QFI363" s="324"/>
      <c r="QFJ363" s="324"/>
      <c r="QFK363" s="333"/>
      <c r="QFL363" s="334"/>
      <c r="QFM363" s="324"/>
      <c r="QFN363" s="224"/>
      <c r="QFO363" s="224"/>
      <c r="QFP363" s="335"/>
      <c r="QFQ363" s="335"/>
      <c r="QFR363" s="224"/>
      <c r="QFS363" s="324"/>
      <c r="QFT363" s="324"/>
      <c r="QFU363" s="333"/>
      <c r="QFV363" s="334"/>
      <c r="QFW363" s="324"/>
      <c r="QFX363" s="224"/>
      <c r="QFY363" s="224"/>
      <c r="QFZ363" s="335"/>
      <c r="QGA363" s="335"/>
      <c r="QGB363" s="224"/>
      <c r="QGC363" s="324"/>
      <c r="QGD363" s="324"/>
      <c r="QGE363" s="333"/>
      <c r="QGF363" s="334"/>
      <c r="QGG363" s="324"/>
      <c r="QGH363" s="224"/>
      <c r="QGI363" s="224"/>
      <c r="QGJ363" s="335"/>
      <c r="QGK363" s="335"/>
      <c r="QGL363" s="224"/>
      <c r="QGM363" s="324"/>
      <c r="QGN363" s="324"/>
      <c r="QGO363" s="333"/>
      <c r="QGP363" s="334"/>
      <c r="QGQ363" s="324"/>
      <c r="QGR363" s="224"/>
      <c r="QGS363" s="224"/>
      <c r="QGT363" s="335"/>
      <c r="QGU363" s="335"/>
      <c r="QGV363" s="224"/>
      <c r="QGW363" s="324"/>
      <c r="QGX363" s="324"/>
      <c r="QGY363" s="333"/>
      <c r="QGZ363" s="334"/>
      <c r="QHA363" s="324"/>
      <c r="QHB363" s="224"/>
      <c r="QHC363" s="224"/>
      <c r="QHD363" s="335"/>
      <c r="QHE363" s="335"/>
      <c r="QHF363" s="224"/>
      <c r="QHG363" s="324"/>
      <c r="QHH363" s="324"/>
      <c r="QHI363" s="333"/>
      <c r="QHJ363" s="334"/>
      <c r="QHK363" s="324"/>
      <c r="QHL363" s="224"/>
      <c r="QHM363" s="224"/>
      <c r="QHN363" s="335"/>
      <c r="QHO363" s="335"/>
      <c r="QHP363" s="224"/>
      <c r="QHQ363" s="324"/>
      <c r="QHR363" s="324"/>
      <c r="QHS363" s="333"/>
      <c r="QHT363" s="334"/>
      <c r="QHU363" s="324"/>
      <c r="QHV363" s="224"/>
      <c r="QHW363" s="224"/>
      <c r="QHX363" s="335"/>
      <c r="QHY363" s="335"/>
      <c r="QHZ363" s="224"/>
      <c r="QIA363" s="324"/>
      <c r="QIB363" s="324"/>
      <c r="QIC363" s="333"/>
      <c r="QID363" s="334"/>
      <c r="QIE363" s="324"/>
      <c r="QIF363" s="224"/>
      <c r="QIG363" s="224"/>
      <c r="QIH363" s="335"/>
      <c r="QII363" s="335"/>
      <c r="QIJ363" s="224"/>
      <c r="QIK363" s="324"/>
      <c r="QIL363" s="324"/>
      <c r="QIM363" s="333"/>
      <c r="QIN363" s="334"/>
      <c r="QIO363" s="324"/>
      <c r="QIP363" s="224"/>
      <c r="QIQ363" s="224"/>
      <c r="QIR363" s="335"/>
      <c r="QIS363" s="335"/>
      <c r="QIT363" s="224"/>
      <c r="QIU363" s="324"/>
      <c r="QIV363" s="324"/>
      <c r="QIW363" s="333"/>
      <c r="QIX363" s="334"/>
      <c r="QIY363" s="324"/>
      <c r="QIZ363" s="224"/>
      <c r="QJA363" s="224"/>
      <c r="QJB363" s="335"/>
      <c r="QJC363" s="335"/>
      <c r="QJD363" s="224"/>
      <c r="QJE363" s="324"/>
      <c r="QJF363" s="324"/>
      <c r="QJG363" s="333"/>
      <c r="QJH363" s="334"/>
      <c r="QJI363" s="324"/>
      <c r="QJJ363" s="224"/>
      <c r="QJK363" s="224"/>
      <c r="QJL363" s="335"/>
      <c r="QJM363" s="335"/>
      <c r="QJN363" s="224"/>
      <c r="QJO363" s="324"/>
      <c r="QJP363" s="324"/>
      <c r="QJQ363" s="333"/>
      <c r="QJR363" s="334"/>
      <c r="QJS363" s="324"/>
      <c r="QJT363" s="224"/>
      <c r="QJU363" s="224"/>
      <c r="QJV363" s="335"/>
      <c r="QJW363" s="335"/>
      <c r="QJX363" s="224"/>
      <c r="QJY363" s="324"/>
      <c r="QJZ363" s="324"/>
      <c r="QKA363" s="333"/>
      <c r="QKB363" s="334"/>
      <c r="QKC363" s="324"/>
      <c r="QKD363" s="224"/>
      <c r="QKE363" s="224"/>
      <c r="QKF363" s="335"/>
      <c r="QKG363" s="335"/>
      <c r="QKH363" s="224"/>
      <c r="QKI363" s="324"/>
      <c r="QKJ363" s="324"/>
      <c r="QKK363" s="333"/>
      <c r="QKL363" s="334"/>
      <c r="QKM363" s="324"/>
      <c r="QKN363" s="224"/>
      <c r="QKO363" s="224"/>
      <c r="QKP363" s="335"/>
      <c r="QKQ363" s="335"/>
      <c r="QKR363" s="224"/>
      <c r="QKS363" s="324"/>
      <c r="QKT363" s="324"/>
      <c r="QKU363" s="333"/>
      <c r="QKV363" s="334"/>
      <c r="QKW363" s="324"/>
      <c r="QKX363" s="224"/>
      <c r="QKY363" s="224"/>
      <c r="QKZ363" s="335"/>
      <c r="QLA363" s="335"/>
      <c r="QLB363" s="224"/>
      <c r="QLC363" s="324"/>
      <c r="QLD363" s="324"/>
      <c r="QLE363" s="333"/>
      <c r="QLF363" s="334"/>
      <c r="QLG363" s="324"/>
      <c r="QLH363" s="224"/>
      <c r="QLI363" s="224"/>
      <c r="QLJ363" s="335"/>
      <c r="QLK363" s="335"/>
      <c r="QLL363" s="224"/>
      <c r="QLM363" s="324"/>
      <c r="QLN363" s="324"/>
      <c r="QLO363" s="333"/>
      <c r="QLP363" s="334"/>
      <c r="QLQ363" s="324"/>
      <c r="QLR363" s="224"/>
      <c r="QLS363" s="224"/>
      <c r="QLT363" s="335"/>
      <c r="QLU363" s="335"/>
      <c r="QLV363" s="224"/>
      <c r="QLW363" s="324"/>
      <c r="QLX363" s="324"/>
      <c r="QLY363" s="333"/>
      <c r="QLZ363" s="334"/>
      <c r="QMA363" s="324"/>
      <c r="QMB363" s="224"/>
      <c r="QMC363" s="224"/>
      <c r="QMD363" s="335"/>
      <c r="QME363" s="335"/>
      <c r="QMF363" s="224"/>
      <c r="QMG363" s="324"/>
      <c r="QMH363" s="324"/>
      <c r="QMI363" s="333"/>
      <c r="QMJ363" s="334"/>
      <c r="QMK363" s="324"/>
      <c r="QML363" s="224"/>
      <c r="QMM363" s="224"/>
      <c r="QMN363" s="335"/>
      <c r="QMO363" s="335"/>
      <c r="QMP363" s="224"/>
      <c r="QMQ363" s="324"/>
      <c r="QMR363" s="324"/>
      <c r="QMS363" s="333"/>
      <c r="QMT363" s="334"/>
      <c r="QMU363" s="324"/>
      <c r="QMV363" s="224"/>
      <c r="QMW363" s="224"/>
      <c r="QMX363" s="335"/>
      <c r="QMY363" s="335"/>
      <c r="QMZ363" s="224"/>
      <c r="QNA363" s="324"/>
      <c r="QNB363" s="324"/>
      <c r="QNC363" s="333"/>
      <c r="QND363" s="334"/>
      <c r="QNE363" s="324"/>
      <c r="QNF363" s="224"/>
      <c r="QNG363" s="224"/>
      <c r="QNH363" s="335"/>
      <c r="QNI363" s="335"/>
      <c r="QNJ363" s="224"/>
      <c r="QNK363" s="324"/>
      <c r="QNL363" s="324"/>
      <c r="QNM363" s="333"/>
      <c r="QNN363" s="334"/>
      <c r="QNO363" s="324"/>
      <c r="QNP363" s="224"/>
      <c r="QNQ363" s="224"/>
      <c r="QNR363" s="335"/>
      <c r="QNS363" s="335"/>
      <c r="QNT363" s="224"/>
      <c r="QNU363" s="324"/>
      <c r="QNV363" s="324"/>
      <c r="QNW363" s="333"/>
      <c r="QNX363" s="334"/>
      <c r="QNY363" s="324"/>
      <c r="QNZ363" s="224"/>
      <c r="QOA363" s="224"/>
      <c r="QOB363" s="335"/>
      <c r="QOC363" s="335"/>
      <c r="QOD363" s="224"/>
      <c r="QOE363" s="324"/>
      <c r="QOF363" s="324"/>
      <c r="QOG363" s="333"/>
      <c r="QOH363" s="334"/>
      <c r="QOI363" s="324"/>
      <c r="QOJ363" s="224"/>
      <c r="QOK363" s="224"/>
      <c r="QOL363" s="335"/>
      <c r="QOM363" s="335"/>
      <c r="QON363" s="224"/>
      <c r="QOO363" s="324"/>
      <c r="QOP363" s="324"/>
      <c r="QOQ363" s="333"/>
      <c r="QOR363" s="334"/>
      <c r="QOS363" s="324"/>
      <c r="QOT363" s="224"/>
      <c r="QOU363" s="224"/>
      <c r="QOV363" s="335"/>
      <c r="QOW363" s="335"/>
      <c r="QOX363" s="224"/>
      <c r="QOY363" s="324"/>
      <c r="QOZ363" s="324"/>
      <c r="QPA363" s="333"/>
      <c r="QPB363" s="334"/>
      <c r="QPC363" s="324"/>
      <c r="QPD363" s="224"/>
      <c r="QPE363" s="224"/>
      <c r="QPF363" s="335"/>
      <c r="QPG363" s="335"/>
      <c r="QPH363" s="224"/>
      <c r="QPI363" s="324"/>
      <c r="QPJ363" s="324"/>
      <c r="QPK363" s="333"/>
      <c r="QPL363" s="334"/>
      <c r="QPM363" s="324"/>
      <c r="QPN363" s="224"/>
      <c r="QPO363" s="224"/>
      <c r="QPP363" s="335"/>
      <c r="QPQ363" s="335"/>
      <c r="QPR363" s="224"/>
      <c r="QPS363" s="324"/>
      <c r="QPT363" s="324"/>
      <c r="QPU363" s="333"/>
      <c r="QPV363" s="334"/>
      <c r="QPW363" s="324"/>
      <c r="QPX363" s="224"/>
      <c r="QPY363" s="224"/>
      <c r="QPZ363" s="335"/>
      <c r="QQA363" s="335"/>
      <c r="QQB363" s="224"/>
      <c r="QQC363" s="324"/>
      <c r="QQD363" s="324"/>
      <c r="QQE363" s="333"/>
      <c r="QQF363" s="334"/>
      <c r="QQG363" s="324"/>
      <c r="QQH363" s="224"/>
      <c r="QQI363" s="224"/>
      <c r="QQJ363" s="335"/>
      <c r="QQK363" s="335"/>
      <c r="QQL363" s="224"/>
      <c r="QQM363" s="324"/>
      <c r="QQN363" s="324"/>
      <c r="QQO363" s="333"/>
      <c r="QQP363" s="334"/>
      <c r="QQQ363" s="324"/>
      <c r="QQR363" s="224"/>
      <c r="QQS363" s="224"/>
      <c r="QQT363" s="335"/>
      <c r="QQU363" s="335"/>
      <c r="QQV363" s="224"/>
      <c r="QQW363" s="324"/>
      <c r="QQX363" s="324"/>
      <c r="QQY363" s="333"/>
      <c r="QQZ363" s="334"/>
      <c r="QRA363" s="324"/>
      <c r="QRB363" s="224"/>
      <c r="QRC363" s="224"/>
      <c r="QRD363" s="335"/>
      <c r="QRE363" s="335"/>
      <c r="QRF363" s="224"/>
      <c r="QRG363" s="324"/>
      <c r="QRH363" s="324"/>
      <c r="QRI363" s="333"/>
      <c r="QRJ363" s="334"/>
      <c r="QRK363" s="324"/>
      <c r="QRL363" s="224"/>
      <c r="QRM363" s="224"/>
      <c r="QRN363" s="335"/>
      <c r="QRO363" s="335"/>
      <c r="QRP363" s="224"/>
      <c r="QRQ363" s="324"/>
      <c r="QRR363" s="324"/>
      <c r="QRS363" s="333"/>
      <c r="QRT363" s="334"/>
      <c r="QRU363" s="324"/>
      <c r="QRV363" s="224"/>
      <c r="QRW363" s="224"/>
      <c r="QRX363" s="335"/>
      <c r="QRY363" s="335"/>
      <c r="QRZ363" s="224"/>
      <c r="QSA363" s="324"/>
      <c r="QSB363" s="324"/>
      <c r="QSC363" s="333"/>
      <c r="QSD363" s="334"/>
      <c r="QSE363" s="324"/>
      <c r="QSF363" s="224"/>
      <c r="QSG363" s="224"/>
      <c r="QSH363" s="335"/>
      <c r="QSI363" s="335"/>
      <c r="QSJ363" s="224"/>
      <c r="QSK363" s="324"/>
      <c r="QSL363" s="324"/>
      <c r="QSM363" s="333"/>
      <c r="QSN363" s="334"/>
      <c r="QSO363" s="324"/>
      <c r="QSP363" s="224"/>
      <c r="QSQ363" s="224"/>
      <c r="QSR363" s="335"/>
      <c r="QSS363" s="335"/>
      <c r="QST363" s="224"/>
      <c r="QSU363" s="324"/>
      <c r="QSV363" s="324"/>
      <c r="QSW363" s="333"/>
      <c r="QSX363" s="334"/>
      <c r="QSY363" s="324"/>
      <c r="QSZ363" s="224"/>
      <c r="QTA363" s="224"/>
      <c r="QTB363" s="335"/>
      <c r="QTC363" s="335"/>
      <c r="QTD363" s="224"/>
      <c r="QTE363" s="324"/>
      <c r="QTF363" s="324"/>
      <c r="QTG363" s="333"/>
      <c r="QTH363" s="334"/>
      <c r="QTI363" s="324"/>
      <c r="QTJ363" s="224"/>
      <c r="QTK363" s="224"/>
      <c r="QTL363" s="335"/>
      <c r="QTM363" s="335"/>
      <c r="QTN363" s="224"/>
      <c r="QTO363" s="324"/>
      <c r="QTP363" s="324"/>
      <c r="QTQ363" s="333"/>
      <c r="QTR363" s="334"/>
      <c r="QTS363" s="324"/>
      <c r="QTT363" s="224"/>
      <c r="QTU363" s="224"/>
      <c r="QTV363" s="335"/>
      <c r="QTW363" s="335"/>
      <c r="QTX363" s="224"/>
      <c r="QTY363" s="324"/>
      <c r="QTZ363" s="324"/>
      <c r="QUA363" s="333"/>
      <c r="QUB363" s="334"/>
      <c r="QUC363" s="324"/>
      <c r="QUD363" s="224"/>
      <c r="QUE363" s="224"/>
      <c r="QUF363" s="335"/>
      <c r="QUG363" s="335"/>
      <c r="QUH363" s="224"/>
      <c r="QUI363" s="324"/>
      <c r="QUJ363" s="324"/>
      <c r="QUK363" s="333"/>
      <c r="QUL363" s="334"/>
      <c r="QUM363" s="324"/>
      <c r="QUN363" s="224"/>
      <c r="QUO363" s="224"/>
      <c r="QUP363" s="335"/>
      <c r="QUQ363" s="335"/>
      <c r="QUR363" s="224"/>
      <c r="QUS363" s="324"/>
      <c r="QUT363" s="324"/>
      <c r="QUU363" s="333"/>
      <c r="QUV363" s="334"/>
      <c r="QUW363" s="324"/>
      <c r="QUX363" s="224"/>
      <c r="QUY363" s="224"/>
      <c r="QUZ363" s="335"/>
      <c r="QVA363" s="335"/>
      <c r="QVB363" s="224"/>
      <c r="QVC363" s="324"/>
      <c r="QVD363" s="324"/>
      <c r="QVE363" s="333"/>
      <c r="QVF363" s="334"/>
      <c r="QVG363" s="324"/>
      <c r="QVH363" s="224"/>
      <c r="QVI363" s="224"/>
      <c r="QVJ363" s="335"/>
      <c r="QVK363" s="335"/>
      <c r="QVL363" s="224"/>
      <c r="QVM363" s="324"/>
      <c r="QVN363" s="324"/>
      <c r="QVO363" s="333"/>
      <c r="QVP363" s="334"/>
      <c r="QVQ363" s="324"/>
      <c r="QVR363" s="224"/>
      <c r="QVS363" s="224"/>
      <c r="QVT363" s="335"/>
      <c r="QVU363" s="335"/>
      <c r="QVV363" s="224"/>
      <c r="QVW363" s="324"/>
      <c r="QVX363" s="324"/>
      <c r="QVY363" s="333"/>
      <c r="QVZ363" s="334"/>
      <c r="QWA363" s="324"/>
      <c r="QWB363" s="224"/>
      <c r="QWC363" s="224"/>
      <c r="QWD363" s="335"/>
      <c r="QWE363" s="335"/>
      <c r="QWF363" s="224"/>
      <c r="QWG363" s="324"/>
      <c r="QWH363" s="324"/>
      <c r="QWI363" s="333"/>
      <c r="QWJ363" s="334"/>
      <c r="QWK363" s="324"/>
      <c r="QWL363" s="224"/>
      <c r="QWM363" s="224"/>
      <c r="QWN363" s="335"/>
      <c r="QWO363" s="335"/>
      <c r="QWP363" s="224"/>
      <c r="QWQ363" s="324"/>
      <c r="QWR363" s="324"/>
      <c r="QWS363" s="333"/>
      <c r="QWT363" s="334"/>
      <c r="QWU363" s="324"/>
      <c r="QWV363" s="224"/>
      <c r="QWW363" s="224"/>
      <c r="QWX363" s="335"/>
      <c r="QWY363" s="335"/>
      <c r="QWZ363" s="224"/>
      <c r="QXA363" s="324"/>
      <c r="QXB363" s="324"/>
      <c r="QXC363" s="333"/>
      <c r="QXD363" s="334"/>
      <c r="QXE363" s="324"/>
      <c r="QXF363" s="224"/>
      <c r="QXG363" s="224"/>
      <c r="QXH363" s="335"/>
      <c r="QXI363" s="335"/>
      <c r="QXJ363" s="224"/>
      <c r="QXK363" s="324"/>
      <c r="QXL363" s="324"/>
      <c r="QXM363" s="333"/>
      <c r="QXN363" s="334"/>
      <c r="QXO363" s="324"/>
      <c r="QXP363" s="224"/>
      <c r="QXQ363" s="224"/>
      <c r="QXR363" s="335"/>
      <c r="QXS363" s="335"/>
      <c r="QXT363" s="224"/>
      <c r="QXU363" s="324"/>
      <c r="QXV363" s="324"/>
      <c r="QXW363" s="333"/>
      <c r="QXX363" s="334"/>
      <c r="QXY363" s="324"/>
      <c r="QXZ363" s="224"/>
      <c r="QYA363" s="224"/>
      <c r="QYB363" s="335"/>
      <c r="QYC363" s="335"/>
      <c r="QYD363" s="224"/>
      <c r="QYE363" s="324"/>
      <c r="QYF363" s="324"/>
      <c r="QYG363" s="333"/>
      <c r="QYH363" s="334"/>
      <c r="QYI363" s="324"/>
      <c r="QYJ363" s="224"/>
      <c r="QYK363" s="224"/>
      <c r="QYL363" s="335"/>
      <c r="QYM363" s="335"/>
      <c r="QYN363" s="224"/>
      <c r="QYO363" s="324"/>
      <c r="QYP363" s="324"/>
      <c r="QYQ363" s="333"/>
      <c r="QYR363" s="334"/>
      <c r="QYS363" s="324"/>
      <c r="QYT363" s="224"/>
      <c r="QYU363" s="224"/>
      <c r="QYV363" s="335"/>
      <c r="QYW363" s="335"/>
      <c r="QYX363" s="224"/>
      <c r="QYY363" s="324"/>
      <c r="QYZ363" s="324"/>
      <c r="QZA363" s="333"/>
      <c r="QZB363" s="334"/>
      <c r="QZC363" s="324"/>
      <c r="QZD363" s="224"/>
      <c r="QZE363" s="224"/>
      <c r="QZF363" s="335"/>
      <c r="QZG363" s="335"/>
      <c r="QZH363" s="224"/>
      <c r="QZI363" s="324"/>
      <c r="QZJ363" s="324"/>
      <c r="QZK363" s="333"/>
      <c r="QZL363" s="334"/>
      <c r="QZM363" s="324"/>
      <c r="QZN363" s="224"/>
      <c r="QZO363" s="224"/>
      <c r="QZP363" s="335"/>
      <c r="QZQ363" s="335"/>
      <c r="QZR363" s="224"/>
      <c r="QZS363" s="324"/>
      <c r="QZT363" s="324"/>
      <c r="QZU363" s="333"/>
      <c r="QZV363" s="334"/>
      <c r="QZW363" s="324"/>
      <c r="QZX363" s="224"/>
      <c r="QZY363" s="224"/>
      <c r="QZZ363" s="335"/>
      <c r="RAA363" s="335"/>
      <c r="RAB363" s="224"/>
      <c r="RAC363" s="324"/>
      <c r="RAD363" s="324"/>
      <c r="RAE363" s="333"/>
      <c r="RAF363" s="334"/>
      <c r="RAG363" s="324"/>
      <c r="RAH363" s="224"/>
      <c r="RAI363" s="224"/>
      <c r="RAJ363" s="335"/>
      <c r="RAK363" s="335"/>
      <c r="RAL363" s="224"/>
      <c r="RAM363" s="324"/>
      <c r="RAN363" s="324"/>
      <c r="RAO363" s="333"/>
      <c r="RAP363" s="334"/>
      <c r="RAQ363" s="324"/>
      <c r="RAR363" s="224"/>
      <c r="RAS363" s="224"/>
      <c r="RAT363" s="335"/>
      <c r="RAU363" s="335"/>
      <c r="RAV363" s="224"/>
      <c r="RAW363" s="324"/>
      <c r="RAX363" s="324"/>
      <c r="RAY363" s="333"/>
      <c r="RAZ363" s="334"/>
      <c r="RBA363" s="324"/>
      <c r="RBB363" s="224"/>
      <c r="RBC363" s="224"/>
      <c r="RBD363" s="335"/>
      <c r="RBE363" s="335"/>
      <c r="RBF363" s="224"/>
      <c r="RBG363" s="324"/>
      <c r="RBH363" s="324"/>
      <c r="RBI363" s="333"/>
      <c r="RBJ363" s="334"/>
      <c r="RBK363" s="324"/>
      <c r="RBL363" s="224"/>
      <c r="RBM363" s="224"/>
      <c r="RBN363" s="335"/>
      <c r="RBO363" s="335"/>
      <c r="RBP363" s="224"/>
      <c r="RBQ363" s="324"/>
      <c r="RBR363" s="324"/>
      <c r="RBS363" s="333"/>
      <c r="RBT363" s="334"/>
      <c r="RBU363" s="324"/>
      <c r="RBV363" s="224"/>
      <c r="RBW363" s="224"/>
      <c r="RBX363" s="335"/>
      <c r="RBY363" s="335"/>
      <c r="RBZ363" s="224"/>
      <c r="RCA363" s="324"/>
      <c r="RCB363" s="324"/>
      <c r="RCC363" s="333"/>
      <c r="RCD363" s="334"/>
      <c r="RCE363" s="324"/>
      <c r="RCF363" s="224"/>
      <c r="RCG363" s="224"/>
      <c r="RCH363" s="335"/>
      <c r="RCI363" s="335"/>
      <c r="RCJ363" s="224"/>
      <c r="RCK363" s="324"/>
      <c r="RCL363" s="324"/>
      <c r="RCM363" s="333"/>
      <c r="RCN363" s="334"/>
      <c r="RCO363" s="324"/>
      <c r="RCP363" s="224"/>
      <c r="RCQ363" s="224"/>
      <c r="RCR363" s="335"/>
      <c r="RCS363" s="335"/>
      <c r="RCT363" s="224"/>
      <c r="RCU363" s="324"/>
      <c r="RCV363" s="324"/>
      <c r="RCW363" s="333"/>
      <c r="RCX363" s="334"/>
      <c r="RCY363" s="324"/>
      <c r="RCZ363" s="224"/>
      <c r="RDA363" s="224"/>
      <c r="RDB363" s="335"/>
      <c r="RDC363" s="335"/>
      <c r="RDD363" s="224"/>
      <c r="RDE363" s="324"/>
      <c r="RDF363" s="324"/>
      <c r="RDG363" s="333"/>
      <c r="RDH363" s="334"/>
      <c r="RDI363" s="324"/>
      <c r="RDJ363" s="224"/>
      <c r="RDK363" s="224"/>
      <c r="RDL363" s="335"/>
      <c r="RDM363" s="335"/>
      <c r="RDN363" s="224"/>
      <c r="RDO363" s="324"/>
      <c r="RDP363" s="324"/>
      <c r="RDQ363" s="333"/>
      <c r="RDR363" s="334"/>
      <c r="RDS363" s="324"/>
      <c r="RDT363" s="224"/>
      <c r="RDU363" s="224"/>
      <c r="RDV363" s="335"/>
      <c r="RDW363" s="335"/>
      <c r="RDX363" s="224"/>
      <c r="RDY363" s="324"/>
      <c r="RDZ363" s="324"/>
      <c r="REA363" s="333"/>
      <c r="REB363" s="334"/>
      <c r="REC363" s="324"/>
      <c r="RED363" s="224"/>
      <c r="REE363" s="224"/>
      <c r="REF363" s="335"/>
      <c r="REG363" s="335"/>
      <c r="REH363" s="224"/>
      <c r="REI363" s="324"/>
      <c r="REJ363" s="324"/>
      <c r="REK363" s="333"/>
      <c r="REL363" s="334"/>
      <c r="REM363" s="324"/>
      <c r="REN363" s="224"/>
      <c r="REO363" s="224"/>
      <c r="REP363" s="335"/>
      <c r="REQ363" s="335"/>
      <c r="RER363" s="224"/>
      <c r="RES363" s="324"/>
      <c r="RET363" s="324"/>
      <c r="REU363" s="333"/>
      <c r="REV363" s="334"/>
      <c r="REW363" s="324"/>
      <c r="REX363" s="224"/>
      <c r="REY363" s="224"/>
      <c r="REZ363" s="335"/>
      <c r="RFA363" s="335"/>
      <c r="RFB363" s="224"/>
      <c r="RFC363" s="324"/>
      <c r="RFD363" s="324"/>
      <c r="RFE363" s="333"/>
      <c r="RFF363" s="334"/>
      <c r="RFG363" s="324"/>
      <c r="RFH363" s="224"/>
      <c r="RFI363" s="224"/>
      <c r="RFJ363" s="335"/>
      <c r="RFK363" s="335"/>
      <c r="RFL363" s="224"/>
      <c r="RFM363" s="324"/>
      <c r="RFN363" s="324"/>
      <c r="RFO363" s="333"/>
      <c r="RFP363" s="334"/>
      <c r="RFQ363" s="324"/>
      <c r="RFR363" s="224"/>
      <c r="RFS363" s="224"/>
      <c r="RFT363" s="335"/>
      <c r="RFU363" s="335"/>
      <c r="RFV363" s="224"/>
      <c r="RFW363" s="324"/>
      <c r="RFX363" s="324"/>
      <c r="RFY363" s="333"/>
      <c r="RFZ363" s="334"/>
      <c r="RGA363" s="324"/>
      <c r="RGB363" s="224"/>
      <c r="RGC363" s="224"/>
      <c r="RGD363" s="335"/>
      <c r="RGE363" s="335"/>
      <c r="RGF363" s="224"/>
      <c r="RGG363" s="324"/>
      <c r="RGH363" s="324"/>
      <c r="RGI363" s="333"/>
      <c r="RGJ363" s="334"/>
      <c r="RGK363" s="324"/>
      <c r="RGL363" s="224"/>
      <c r="RGM363" s="224"/>
      <c r="RGN363" s="335"/>
      <c r="RGO363" s="335"/>
      <c r="RGP363" s="224"/>
      <c r="RGQ363" s="324"/>
      <c r="RGR363" s="324"/>
      <c r="RGS363" s="333"/>
      <c r="RGT363" s="334"/>
      <c r="RGU363" s="324"/>
      <c r="RGV363" s="224"/>
      <c r="RGW363" s="224"/>
      <c r="RGX363" s="335"/>
      <c r="RGY363" s="335"/>
      <c r="RGZ363" s="224"/>
      <c r="RHA363" s="324"/>
      <c r="RHB363" s="324"/>
      <c r="RHC363" s="333"/>
      <c r="RHD363" s="334"/>
      <c r="RHE363" s="324"/>
      <c r="RHF363" s="224"/>
      <c r="RHG363" s="224"/>
      <c r="RHH363" s="335"/>
      <c r="RHI363" s="335"/>
      <c r="RHJ363" s="224"/>
      <c r="RHK363" s="324"/>
      <c r="RHL363" s="324"/>
      <c r="RHM363" s="333"/>
      <c r="RHN363" s="334"/>
      <c r="RHO363" s="324"/>
      <c r="RHP363" s="224"/>
      <c r="RHQ363" s="224"/>
      <c r="RHR363" s="335"/>
      <c r="RHS363" s="335"/>
      <c r="RHT363" s="224"/>
      <c r="RHU363" s="324"/>
      <c r="RHV363" s="324"/>
      <c r="RHW363" s="333"/>
      <c r="RHX363" s="334"/>
      <c r="RHY363" s="324"/>
      <c r="RHZ363" s="224"/>
      <c r="RIA363" s="224"/>
      <c r="RIB363" s="335"/>
      <c r="RIC363" s="335"/>
      <c r="RID363" s="224"/>
      <c r="RIE363" s="324"/>
      <c r="RIF363" s="324"/>
      <c r="RIG363" s="333"/>
      <c r="RIH363" s="334"/>
      <c r="RII363" s="324"/>
      <c r="RIJ363" s="224"/>
      <c r="RIK363" s="224"/>
      <c r="RIL363" s="335"/>
      <c r="RIM363" s="335"/>
      <c r="RIN363" s="224"/>
      <c r="RIO363" s="324"/>
      <c r="RIP363" s="324"/>
      <c r="RIQ363" s="333"/>
      <c r="RIR363" s="334"/>
      <c r="RIS363" s="324"/>
      <c r="RIT363" s="224"/>
      <c r="RIU363" s="224"/>
      <c r="RIV363" s="335"/>
      <c r="RIW363" s="335"/>
      <c r="RIX363" s="224"/>
      <c r="RIY363" s="324"/>
      <c r="RIZ363" s="324"/>
      <c r="RJA363" s="333"/>
      <c r="RJB363" s="334"/>
      <c r="RJC363" s="324"/>
      <c r="RJD363" s="224"/>
      <c r="RJE363" s="224"/>
      <c r="RJF363" s="335"/>
      <c r="RJG363" s="335"/>
      <c r="RJH363" s="224"/>
      <c r="RJI363" s="324"/>
      <c r="RJJ363" s="324"/>
      <c r="RJK363" s="333"/>
      <c r="RJL363" s="334"/>
      <c r="RJM363" s="324"/>
      <c r="RJN363" s="224"/>
      <c r="RJO363" s="224"/>
      <c r="RJP363" s="335"/>
      <c r="RJQ363" s="335"/>
      <c r="RJR363" s="224"/>
      <c r="RJS363" s="324"/>
      <c r="RJT363" s="324"/>
      <c r="RJU363" s="333"/>
      <c r="RJV363" s="334"/>
      <c r="RJW363" s="324"/>
      <c r="RJX363" s="224"/>
      <c r="RJY363" s="224"/>
      <c r="RJZ363" s="335"/>
      <c r="RKA363" s="335"/>
      <c r="RKB363" s="224"/>
      <c r="RKC363" s="324"/>
      <c r="RKD363" s="324"/>
      <c r="RKE363" s="333"/>
      <c r="RKF363" s="334"/>
      <c r="RKG363" s="324"/>
      <c r="RKH363" s="224"/>
      <c r="RKI363" s="224"/>
      <c r="RKJ363" s="335"/>
      <c r="RKK363" s="335"/>
      <c r="RKL363" s="224"/>
      <c r="RKM363" s="324"/>
      <c r="RKN363" s="324"/>
      <c r="RKO363" s="333"/>
      <c r="RKP363" s="334"/>
      <c r="RKQ363" s="324"/>
      <c r="RKR363" s="224"/>
      <c r="RKS363" s="224"/>
      <c r="RKT363" s="335"/>
      <c r="RKU363" s="335"/>
      <c r="RKV363" s="224"/>
      <c r="RKW363" s="324"/>
      <c r="RKX363" s="324"/>
      <c r="RKY363" s="333"/>
      <c r="RKZ363" s="334"/>
      <c r="RLA363" s="324"/>
      <c r="RLB363" s="224"/>
      <c r="RLC363" s="224"/>
      <c r="RLD363" s="335"/>
      <c r="RLE363" s="335"/>
      <c r="RLF363" s="224"/>
      <c r="RLG363" s="324"/>
      <c r="RLH363" s="324"/>
      <c r="RLI363" s="333"/>
      <c r="RLJ363" s="334"/>
      <c r="RLK363" s="324"/>
      <c r="RLL363" s="224"/>
      <c r="RLM363" s="224"/>
      <c r="RLN363" s="335"/>
      <c r="RLO363" s="335"/>
      <c r="RLP363" s="224"/>
      <c r="RLQ363" s="324"/>
      <c r="RLR363" s="324"/>
      <c r="RLS363" s="333"/>
      <c r="RLT363" s="334"/>
      <c r="RLU363" s="324"/>
      <c r="RLV363" s="224"/>
      <c r="RLW363" s="224"/>
      <c r="RLX363" s="335"/>
      <c r="RLY363" s="335"/>
      <c r="RLZ363" s="224"/>
      <c r="RMA363" s="324"/>
      <c r="RMB363" s="324"/>
      <c r="RMC363" s="333"/>
      <c r="RMD363" s="334"/>
      <c r="RME363" s="324"/>
      <c r="RMF363" s="224"/>
      <c r="RMG363" s="224"/>
      <c r="RMH363" s="335"/>
      <c r="RMI363" s="335"/>
      <c r="RMJ363" s="224"/>
      <c r="RMK363" s="324"/>
      <c r="RML363" s="324"/>
      <c r="RMM363" s="333"/>
      <c r="RMN363" s="334"/>
      <c r="RMO363" s="324"/>
      <c r="RMP363" s="224"/>
      <c r="RMQ363" s="224"/>
      <c r="RMR363" s="335"/>
      <c r="RMS363" s="335"/>
      <c r="RMT363" s="224"/>
      <c r="RMU363" s="324"/>
      <c r="RMV363" s="324"/>
      <c r="RMW363" s="333"/>
      <c r="RMX363" s="334"/>
      <c r="RMY363" s="324"/>
      <c r="RMZ363" s="224"/>
      <c r="RNA363" s="224"/>
      <c r="RNB363" s="335"/>
      <c r="RNC363" s="335"/>
      <c r="RND363" s="224"/>
      <c r="RNE363" s="324"/>
      <c r="RNF363" s="324"/>
      <c r="RNG363" s="333"/>
      <c r="RNH363" s="334"/>
      <c r="RNI363" s="324"/>
      <c r="RNJ363" s="224"/>
      <c r="RNK363" s="224"/>
      <c r="RNL363" s="335"/>
      <c r="RNM363" s="335"/>
      <c r="RNN363" s="224"/>
      <c r="RNO363" s="324"/>
      <c r="RNP363" s="324"/>
      <c r="RNQ363" s="333"/>
      <c r="RNR363" s="334"/>
      <c r="RNS363" s="324"/>
      <c r="RNT363" s="224"/>
      <c r="RNU363" s="224"/>
      <c r="RNV363" s="335"/>
      <c r="RNW363" s="335"/>
      <c r="RNX363" s="224"/>
      <c r="RNY363" s="324"/>
      <c r="RNZ363" s="324"/>
      <c r="ROA363" s="333"/>
      <c r="ROB363" s="334"/>
      <c r="ROC363" s="324"/>
      <c r="ROD363" s="224"/>
      <c r="ROE363" s="224"/>
      <c r="ROF363" s="335"/>
      <c r="ROG363" s="335"/>
      <c r="ROH363" s="224"/>
      <c r="ROI363" s="324"/>
      <c r="ROJ363" s="324"/>
      <c r="ROK363" s="333"/>
      <c r="ROL363" s="334"/>
      <c r="ROM363" s="324"/>
      <c r="RON363" s="224"/>
      <c r="ROO363" s="224"/>
      <c r="ROP363" s="335"/>
      <c r="ROQ363" s="335"/>
      <c r="ROR363" s="224"/>
      <c r="ROS363" s="324"/>
      <c r="ROT363" s="324"/>
      <c r="ROU363" s="333"/>
      <c r="ROV363" s="334"/>
      <c r="ROW363" s="324"/>
      <c r="ROX363" s="224"/>
      <c r="ROY363" s="224"/>
      <c r="ROZ363" s="335"/>
      <c r="RPA363" s="335"/>
      <c r="RPB363" s="224"/>
      <c r="RPC363" s="324"/>
      <c r="RPD363" s="324"/>
      <c r="RPE363" s="333"/>
      <c r="RPF363" s="334"/>
      <c r="RPG363" s="324"/>
      <c r="RPH363" s="224"/>
      <c r="RPI363" s="224"/>
      <c r="RPJ363" s="335"/>
      <c r="RPK363" s="335"/>
      <c r="RPL363" s="224"/>
      <c r="RPM363" s="324"/>
      <c r="RPN363" s="324"/>
      <c r="RPO363" s="333"/>
      <c r="RPP363" s="334"/>
      <c r="RPQ363" s="324"/>
      <c r="RPR363" s="224"/>
      <c r="RPS363" s="224"/>
      <c r="RPT363" s="335"/>
      <c r="RPU363" s="335"/>
      <c r="RPV363" s="224"/>
      <c r="RPW363" s="324"/>
      <c r="RPX363" s="324"/>
      <c r="RPY363" s="333"/>
      <c r="RPZ363" s="334"/>
      <c r="RQA363" s="324"/>
      <c r="RQB363" s="224"/>
      <c r="RQC363" s="224"/>
      <c r="RQD363" s="335"/>
      <c r="RQE363" s="335"/>
      <c r="RQF363" s="224"/>
      <c r="RQG363" s="324"/>
      <c r="RQH363" s="324"/>
      <c r="RQI363" s="333"/>
      <c r="RQJ363" s="334"/>
      <c r="RQK363" s="324"/>
      <c r="RQL363" s="224"/>
      <c r="RQM363" s="224"/>
      <c r="RQN363" s="335"/>
      <c r="RQO363" s="335"/>
      <c r="RQP363" s="224"/>
      <c r="RQQ363" s="324"/>
      <c r="RQR363" s="324"/>
      <c r="RQS363" s="333"/>
      <c r="RQT363" s="334"/>
      <c r="RQU363" s="324"/>
      <c r="RQV363" s="224"/>
      <c r="RQW363" s="224"/>
      <c r="RQX363" s="335"/>
      <c r="RQY363" s="335"/>
      <c r="RQZ363" s="224"/>
      <c r="RRA363" s="324"/>
      <c r="RRB363" s="324"/>
      <c r="RRC363" s="333"/>
      <c r="RRD363" s="334"/>
      <c r="RRE363" s="324"/>
      <c r="RRF363" s="224"/>
      <c r="RRG363" s="224"/>
      <c r="RRH363" s="335"/>
      <c r="RRI363" s="335"/>
      <c r="RRJ363" s="224"/>
      <c r="RRK363" s="324"/>
      <c r="RRL363" s="324"/>
      <c r="RRM363" s="333"/>
      <c r="RRN363" s="334"/>
      <c r="RRO363" s="324"/>
      <c r="RRP363" s="224"/>
      <c r="RRQ363" s="224"/>
      <c r="RRR363" s="335"/>
      <c r="RRS363" s="335"/>
      <c r="RRT363" s="224"/>
      <c r="RRU363" s="324"/>
      <c r="RRV363" s="324"/>
      <c r="RRW363" s="333"/>
      <c r="RRX363" s="334"/>
      <c r="RRY363" s="324"/>
      <c r="RRZ363" s="224"/>
      <c r="RSA363" s="224"/>
      <c r="RSB363" s="335"/>
      <c r="RSC363" s="335"/>
      <c r="RSD363" s="224"/>
      <c r="RSE363" s="324"/>
      <c r="RSF363" s="324"/>
      <c r="RSG363" s="333"/>
      <c r="RSH363" s="334"/>
      <c r="RSI363" s="324"/>
      <c r="RSJ363" s="224"/>
      <c r="RSK363" s="224"/>
      <c r="RSL363" s="335"/>
      <c r="RSM363" s="335"/>
      <c r="RSN363" s="224"/>
      <c r="RSO363" s="324"/>
      <c r="RSP363" s="324"/>
      <c r="RSQ363" s="333"/>
      <c r="RSR363" s="334"/>
      <c r="RSS363" s="324"/>
      <c r="RST363" s="224"/>
      <c r="RSU363" s="224"/>
      <c r="RSV363" s="335"/>
      <c r="RSW363" s="335"/>
      <c r="RSX363" s="224"/>
      <c r="RSY363" s="324"/>
      <c r="RSZ363" s="324"/>
      <c r="RTA363" s="333"/>
      <c r="RTB363" s="334"/>
      <c r="RTC363" s="324"/>
      <c r="RTD363" s="224"/>
      <c r="RTE363" s="224"/>
      <c r="RTF363" s="335"/>
      <c r="RTG363" s="335"/>
      <c r="RTH363" s="224"/>
      <c r="RTI363" s="324"/>
      <c r="RTJ363" s="324"/>
      <c r="RTK363" s="333"/>
      <c r="RTL363" s="334"/>
      <c r="RTM363" s="324"/>
      <c r="RTN363" s="224"/>
      <c r="RTO363" s="224"/>
      <c r="RTP363" s="335"/>
      <c r="RTQ363" s="335"/>
      <c r="RTR363" s="224"/>
      <c r="RTS363" s="324"/>
      <c r="RTT363" s="324"/>
      <c r="RTU363" s="333"/>
      <c r="RTV363" s="334"/>
      <c r="RTW363" s="324"/>
      <c r="RTX363" s="224"/>
      <c r="RTY363" s="224"/>
      <c r="RTZ363" s="335"/>
      <c r="RUA363" s="335"/>
      <c r="RUB363" s="224"/>
      <c r="RUC363" s="324"/>
      <c r="RUD363" s="324"/>
      <c r="RUE363" s="333"/>
      <c r="RUF363" s="334"/>
      <c r="RUG363" s="324"/>
      <c r="RUH363" s="224"/>
      <c r="RUI363" s="224"/>
      <c r="RUJ363" s="335"/>
      <c r="RUK363" s="335"/>
      <c r="RUL363" s="224"/>
      <c r="RUM363" s="324"/>
      <c r="RUN363" s="324"/>
      <c r="RUO363" s="333"/>
      <c r="RUP363" s="334"/>
      <c r="RUQ363" s="324"/>
      <c r="RUR363" s="224"/>
      <c r="RUS363" s="224"/>
      <c r="RUT363" s="335"/>
      <c r="RUU363" s="335"/>
      <c r="RUV363" s="224"/>
      <c r="RUW363" s="324"/>
      <c r="RUX363" s="324"/>
      <c r="RUY363" s="333"/>
      <c r="RUZ363" s="334"/>
      <c r="RVA363" s="324"/>
      <c r="RVB363" s="224"/>
      <c r="RVC363" s="224"/>
      <c r="RVD363" s="335"/>
      <c r="RVE363" s="335"/>
      <c r="RVF363" s="224"/>
      <c r="RVG363" s="324"/>
      <c r="RVH363" s="324"/>
      <c r="RVI363" s="333"/>
      <c r="RVJ363" s="334"/>
      <c r="RVK363" s="324"/>
      <c r="RVL363" s="224"/>
      <c r="RVM363" s="224"/>
      <c r="RVN363" s="335"/>
      <c r="RVO363" s="335"/>
      <c r="RVP363" s="224"/>
      <c r="RVQ363" s="324"/>
      <c r="RVR363" s="324"/>
      <c r="RVS363" s="333"/>
      <c r="RVT363" s="334"/>
      <c r="RVU363" s="324"/>
      <c r="RVV363" s="224"/>
      <c r="RVW363" s="224"/>
      <c r="RVX363" s="335"/>
      <c r="RVY363" s="335"/>
      <c r="RVZ363" s="224"/>
      <c r="RWA363" s="324"/>
      <c r="RWB363" s="324"/>
      <c r="RWC363" s="333"/>
      <c r="RWD363" s="334"/>
      <c r="RWE363" s="324"/>
      <c r="RWF363" s="224"/>
      <c r="RWG363" s="224"/>
      <c r="RWH363" s="335"/>
      <c r="RWI363" s="335"/>
      <c r="RWJ363" s="224"/>
      <c r="RWK363" s="324"/>
      <c r="RWL363" s="324"/>
      <c r="RWM363" s="333"/>
      <c r="RWN363" s="334"/>
      <c r="RWO363" s="324"/>
      <c r="RWP363" s="224"/>
      <c r="RWQ363" s="224"/>
      <c r="RWR363" s="335"/>
      <c r="RWS363" s="335"/>
      <c r="RWT363" s="224"/>
      <c r="RWU363" s="324"/>
      <c r="RWV363" s="324"/>
      <c r="RWW363" s="333"/>
      <c r="RWX363" s="334"/>
      <c r="RWY363" s="324"/>
      <c r="RWZ363" s="224"/>
      <c r="RXA363" s="224"/>
      <c r="RXB363" s="335"/>
      <c r="RXC363" s="335"/>
      <c r="RXD363" s="224"/>
      <c r="RXE363" s="324"/>
      <c r="RXF363" s="324"/>
      <c r="RXG363" s="333"/>
      <c r="RXH363" s="334"/>
      <c r="RXI363" s="324"/>
      <c r="RXJ363" s="224"/>
      <c r="RXK363" s="224"/>
      <c r="RXL363" s="335"/>
      <c r="RXM363" s="335"/>
      <c r="RXN363" s="224"/>
      <c r="RXO363" s="324"/>
      <c r="RXP363" s="324"/>
      <c r="RXQ363" s="333"/>
      <c r="RXR363" s="334"/>
      <c r="RXS363" s="324"/>
      <c r="RXT363" s="224"/>
      <c r="RXU363" s="224"/>
      <c r="RXV363" s="335"/>
      <c r="RXW363" s="335"/>
      <c r="RXX363" s="224"/>
      <c r="RXY363" s="324"/>
      <c r="RXZ363" s="324"/>
      <c r="RYA363" s="333"/>
      <c r="RYB363" s="334"/>
      <c r="RYC363" s="324"/>
      <c r="RYD363" s="224"/>
      <c r="RYE363" s="224"/>
      <c r="RYF363" s="335"/>
      <c r="RYG363" s="335"/>
      <c r="RYH363" s="224"/>
      <c r="RYI363" s="324"/>
      <c r="RYJ363" s="324"/>
      <c r="RYK363" s="333"/>
      <c r="RYL363" s="334"/>
      <c r="RYM363" s="324"/>
      <c r="RYN363" s="224"/>
      <c r="RYO363" s="224"/>
      <c r="RYP363" s="335"/>
      <c r="RYQ363" s="335"/>
      <c r="RYR363" s="224"/>
      <c r="RYS363" s="324"/>
      <c r="RYT363" s="324"/>
      <c r="RYU363" s="333"/>
      <c r="RYV363" s="334"/>
      <c r="RYW363" s="324"/>
      <c r="RYX363" s="224"/>
      <c r="RYY363" s="224"/>
      <c r="RYZ363" s="335"/>
      <c r="RZA363" s="335"/>
      <c r="RZB363" s="224"/>
      <c r="RZC363" s="324"/>
      <c r="RZD363" s="324"/>
      <c r="RZE363" s="333"/>
      <c r="RZF363" s="334"/>
      <c r="RZG363" s="324"/>
      <c r="RZH363" s="224"/>
      <c r="RZI363" s="224"/>
      <c r="RZJ363" s="335"/>
      <c r="RZK363" s="335"/>
      <c r="RZL363" s="224"/>
      <c r="RZM363" s="324"/>
      <c r="RZN363" s="324"/>
      <c r="RZO363" s="333"/>
      <c r="RZP363" s="334"/>
      <c r="RZQ363" s="324"/>
      <c r="RZR363" s="224"/>
      <c r="RZS363" s="224"/>
      <c r="RZT363" s="335"/>
      <c r="RZU363" s="335"/>
      <c r="RZV363" s="224"/>
      <c r="RZW363" s="324"/>
      <c r="RZX363" s="324"/>
      <c r="RZY363" s="333"/>
      <c r="RZZ363" s="334"/>
      <c r="SAA363" s="324"/>
      <c r="SAB363" s="224"/>
      <c r="SAC363" s="224"/>
      <c r="SAD363" s="335"/>
      <c r="SAE363" s="335"/>
      <c r="SAF363" s="224"/>
      <c r="SAG363" s="324"/>
      <c r="SAH363" s="324"/>
      <c r="SAI363" s="333"/>
      <c r="SAJ363" s="334"/>
      <c r="SAK363" s="324"/>
      <c r="SAL363" s="224"/>
      <c r="SAM363" s="224"/>
      <c r="SAN363" s="335"/>
      <c r="SAO363" s="335"/>
      <c r="SAP363" s="224"/>
      <c r="SAQ363" s="324"/>
      <c r="SAR363" s="324"/>
      <c r="SAS363" s="333"/>
      <c r="SAT363" s="334"/>
      <c r="SAU363" s="324"/>
      <c r="SAV363" s="224"/>
      <c r="SAW363" s="224"/>
      <c r="SAX363" s="335"/>
      <c r="SAY363" s="335"/>
      <c r="SAZ363" s="224"/>
      <c r="SBA363" s="324"/>
      <c r="SBB363" s="324"/>
      <c r="SBC363" s="333"/>
      <c r="SBD363" s="334"/>
      <c r="SBE363" s="324"/>
      <c r="SBF363" s="224"/>
      <c r="SBG363" s="224"/>
      <c r="SBH363" s="335"/>
      <c r="SBI363" s="335"/>
      <c r="SBJ363" s="224"/>
      <c r="SBK363" s="324"/>
      <c r="SBL363" s="324"/>
      <c r="SBM363" s="333"/>
      <c r="SBN363" s="334"/>
      <c r="SBO363" s="324"/>
      <c r="SBP363" s="224"/>
      <c r="SBQ363" s="224"/>
      <c r="SBR363" s="335"/>
      <c r="SBS363" s="335"/>
      <c r="SBT363" s="224"/>
      <c r="SBU363" s="324"/>
      <c r="SBV363" s="324"/>
      <c r="SBW363" s="333"/>
      <c r="SBX363" s="334"/>
      <c r="SBY363" s="324"/>
      <c r="SBZ363" s="224"/>
      <c r="SCA363" s="224"/>
      <c r="SCB363" s="335"/>
      <c r="SCC363" s="335"/>
      <c r="SCD363" s="224"/>
      <c r="SCE363" s="324"/>
      <c r="SCF363" s="324"/>
      <c r="SCG363" s="333"/>
      <c r="SCH363" s="334"/>
      <c r="SCI363" s="324"/>
      <c r="SCJ363" s="224"/>
      <c r="SCK363" s="224"/>
      <c r="SCL363" s="335"/>
      <c r="SCM363" s="335"/>
      <c r="SCN363" s="224"/>
      <c r="SCO363" s="324"/>
      <c r="SCP363" s="324"/>
      <c r="SCQ363" s="333"/>
      <c r="SCR363" s="334"/>
      <c r="SCS363" s="324"/>
      <c r="SCT363" s="224"/>
      <c r="SCU363" s="224"/>
      <c r="SCV363" s="335"/>
      <c r="SCW363" s="335"/>
      <c r="SCX363" s="224"/>
      <c r="SCY363" s="324"/>
      <c r="SCZ363" s="324"/>
      <c r="SDA363" s="333"/>
      <c r="SDB363" s="334"/>
      <c r="SDC363" s="324"/>
      <c r="SDD363" s="224"/>
      <c r="SDE363" s="224"/>
      <c r="SDF363" s="335"/>
      <c r="SDG363" s="335"/>
      <c r="SDH363" s="224"/>
      <c r="SDI363" s="324"/>
      <c r="SDJ363" s="324"/>
      <c r="SDK363" s="333"/>
      <c r="SDL363" s="334"/>
      <c r="SDM363" s="324"/>
      <c r="SDN363" s="224"/>
      <c r="SDO363" s="224"/>
      <c r="SDP363" s="335"/>
      <c r="SDQ363" s="335"/>
      <c r="SDR363" s="224"/>
      <c r="SDS363" s="324"/>
      <c r="SDT363" s="324"/>
      <c r="SDU363" s="333"/>
      <c r="SDV363" s="334"/>
      <c r="SDW363" s="324"/>
      <c r="SDX363" s="224"/>
      <c r="SDY363" s="224"/>
      <c r="SDZ363" s="335"/>
      <c r="SEA363" s="335"/>
      <c r="SEB363" s="224"/>
      <c r="SEC363" s="324"/>
      <c r="SED363" s="324"/>
      <c r="SEE363" s="333"/>
      <c r="SEF363" s="334"/>
      <c r="SEG363" s="324"/>
      <c r="SEH363" s="224"/>
      <c r="SEI363" s="224"/>
      <c r="SEJ363" s="335"/>
      <c r="SEK363" s="335"/>
      <c r="SEL363" s="224"/>
      <c r="SEM363" s="324"/>
      <c r="SEN363" s="324"/>
      <c r="SEO363" s="333"/>
      <c r="SEP363" s="334"/>
      <c r="SEQ363" s="324"/>
      <c r="SER363" s="224"/>
      <c r="SES363" s="224"/>
      <c r="SET363" s="335"/>
      <c r="SEU363" s="335"/>
      <c r="SEV363" s="224"/>
      <c r="SEW363" s="324"/>
      <c r="SEX363" s="324"/>
      <c r="SEY363" s="333"/>
      <c r="SEZ363" s="334"/>
      <c r="SFA363" s="324"/>
      <c r="SFB363" s="224"/>
      <c r="SFC363" s="224"/>
      <c r="SFD363" s="335"/>
      <c r="SFE363" s="335"/>
      <c r="SFF363" s="224"/>
      <c r="SFG363" s="324"/>
      <c r="SFH363" s="324"/>
      <c r="SFI363" s="333"/>
      <c r="SFJ363" s="334"/>
      <c r="SFK363" s="324"/>
      <c r="SFL363" s="224"/>
      <c r="SFM363" s="224"/>
      <c r="SFN363" s="335"/>
      <c r="SFO363" s="335"/>
      <c r="SFP363" s="224"/>
      <c r="SFQ363" s="324"/>
      <c r="SFR363" s="324"/>
      <c r="SFS363" s="333"/>
      <c r="SFT363" s="334"/>
      <c r="SFU363" s="324"/>
      <c r="SFV363" s="224"/>
      <c r="SFW363" s="224"/>
      <c r="SFX363" s="335"/>
      <c r="SFY363" s="335"/>
      <c r="SFZ363" s="224"/>
      <c r="SGA363" s="324"/>
      <c r="SGB363" s="324"/>
      <c r="SGC363" s="333"/>
      <c r="SGD363" s="334"/>
      <c r="SGE363" s="324"/>
      <c r="SGF363" s="224"/>
      <c r="SGG363" s="224"/>
      <c r="SGH363" s="335"/>
      <c r="SGI363" s="335"/>
      <c r="SGJ363" s="224"/>
      <c r="SGK363" s="324"/>
      <c r="SGL363" s="324"/>
      <c r="SGM363" s="333"/>
      <c r="SGN363" s="334"/>
      <c r="SGO363" s="324"/>
      <c r="SGP363" s="224"/>
      <c r="SGQ363" s="224"/>
      <c r="SGR363" s="335"/>
      <c r="SGS363" s="335"/>
      <c r="SGT363" s="224"/>
      <c r="SGU363" s="324"/>
      <c r="SGV363" s="324"/>
      <c r="SGW363" s="333"/>
      <c r="SGX363" s="334"/>
      <c r="SGY363" s="324"/>
      <c r="SGZ363" s="224"/>
      <c r="SHA363" s="224"/>
      <c r="SHB363" s="335"/>
      <c r="SHC363" s="335"/>
      <c r="SHD363" s="224"/>
      <c r="SHE363" s="324"/>
      <c r="SHF363" s="324"/>
      <c r="SHG363" s="333"/>
      <c r="SHH363" s="334"/>
      <c r="SHI363" s="324"/>
      <c r="SHJ363" s="224"/>
      <c r="SHK363" s="224"/>
      <c r="SHL363" s="335"/>
      <c r="SHM363" s="335"/>
      <c r="SHN363" s="224"/>
      <c r="SHO363" s="324"/>
      <c r="SHP363" s="324"/>
      <c r="SHQ363" s="333"/>
      <c r="SHR363" s="334"/>
      <c r="SHS363" s="324"/>
      <c r="SHT363" s="224"/>
      <c r="SHU363" s="224"/>
      <c r="SHV363" s="335"/>
      <c r="SHW363" s="335"/>
      <c r="SHX363" s="224"/>
      <c r="SHY363" s="324"/>
      <c r="SHZ363" s="324"/>
      <c r="SIA363" s="333"/>
      <c r="SIB363" s="334"/>
      <c r="SIC363" s="324"/>
      <c r="SID363" s="224"/>
      <c r="SIE363" s="224"/>
      <c r="SIF363" s="335"/>
      <c r="SIG363" s="335"/>
      <c r="SIH363" s="224"/>
      <c r="SII363" s="324"/>
      <c r="SIJ363" s="324"/>
      <c r="SIK363" s="333"/>
      <c r="SIL363" s="334"/>
      <c r="SIM363" s="324"/>
      <c r="SIN363" s="224"/>
      <c r="SIO363" s="224"/>
      <c r="SIP363" s="335"/>
      <c r="SIQ363" s="335"/>
      <c r="SIR363" s="224"/>
      <c r="SIS363" s="324"/>
      <c r="SIT363" s="324"/>
      <c r="SIU363" s="333"/>
      <c r="SIV363" s="334"/>
      <c r="SIW363" s="324"/>
      <c r="SIX363" s="224"/>
      <c r="SIY363" s="224"/>
      <c r="SIZ363" s="335"/>
      <c r="SJA363" s="335"/>
      <c r="SJB363" s="224"/>
      <c r="SJC363" s="324"/>
      <c r="SJD363" s="324"/>
      <c r="SJE363" s="333"/>
      <c r="SJF363" s="334"/>
      <c r="SJG363" s="324"/>
      <c r="SJH363" s="224"/>
      <c r="SJI363" s="224"/>
      <c r="SJJ363" s="335"/>
      <c r="SJK363" s="335"/>
      <c r="SJL363" s="224"/>
      <c r="SJM363" s="324"/>
      <c r="SJN363" s="324"/>
      <c r="SJO363" s="333"/>
      <c r="SJP363" s="334"/>
      <c r="SJQ363" s="324"/>
      <c r="SJR363" s="224"/>
      <c r="SJS363" s="224"/>
      <c r="SJT363" s="335"/>
      <c r="SJU363" s="335"/>
      <c r="SJV363" s="224"/>
      <c r="SJW363" s="324"/>
      <c r="SJX363" s="324"/>
      <c r="SJY363" s="333"/>
      <c r="SJZ363" s="334"/>
      <c r="SKA363" s="324"/>
      <c r="SKB363" s="224"/>
      <c r="SKC363" s="224"/>
      <c r="SKD363" s="335"/>
      <c r="SKE363" s="335"/>
      <c r="SKF363" s="224"/>
      <c r="SKG363" s="324"/>
      <c r="SKH363" s="324"/>
      <c r="SKI363" s="333"/>
      <c r="SKJ363" s="334"/>
      <c r="SKK363" s="324"/>
      <c r="SKL363" s="224"/>
      <c r="SKM363" s="224"/>
      <c r="SKN363" s="335"/>
      <c r="SKO363" s="335"/>
      <c r="SKP363" s="224"/>
      <c r="SKQ363" s="324"/>
      <c r="SKR363" s="324"/>
      <c r="SKS363" s="333"/>
      <c r="SKT363" s="334"/>
      <c r="SKU363" s="324"/>
      <c r="SKV363" s="224"/>
      <c r="SKW363" s="224"/>
      <c r="SKX363" s="335"/>
      <c r="SKY363" s="335"/>
      <c r="SKZ363" s="224"/>
      <c r="SLA363" s="324"/>
      <c r="SLB363" s="324"/>
      <c r="SLC363" s="333"/>
      <c r="SLD363" s="334"/>
      <c r="SLE363" s="324"/>
      <c r="SLF363" s="224"/>
      <c r="SLG363" s="224"/>
      <c r="SLH363" s="335"/>
      <c r="SLI363" s="335"/>
      <c r="SLJ363" s="224"/>
      <c r="SLK363" s="324"/>
      <c r="SLL363" s="324"/>
      <c r="SLM363" s="333"/>
      <c r="SLN363" s="334"/>
      <c r="SLO363" s="324"/>
      <c r="SLP363" s="224"/>
      <c r="SLQ363" s="224"/>
      <c r="SLR363" s="335"/>
      <c r="SLS363" s="335"/>
      <c r="SLT363" s="224"/>
      <c r="SLU363" s="324"/>
      <c r="SLV363" s="324"/>
      <c r="SLW363" s="333"/>
      <c r="SLX363" s="334"/>
      <c r="SLY363" s="324"/>
      <c r="SLZ363" s="224"/>
      <c r="SMA363" s="224"/>
      <c r="SMB363" s="335"/>
      <c r="SMC363" s="335"/>
      <c r="SMD363" s="224"/>
      <c r="SME363" s="324"/>
      <c r="SMF363" s="324"/>
      <c r="SMG363" s="333"/>
      <c r="SMH363" s="334"/>
      <c r="SMI363" s="324"/>
      <c r="SMJ363" s="224"/>
      <c r="SMK363" s="224"/>
      <c r="SML363" s="335"/>
      <c r="SMM363" s="335"/>
      <c r="SMN363" s="224"/>
      <c r="SMO363" s="324"/>
      <c r="SMP363" s="324"/>
      <c r="SMQ363" s="333"/>
      <c r="SMR363" s="334"/>
      <c r="SMS363" s="324"/>
      <c r="SMT363" s="224"/>
      <c r="SMU363" s="224"/>
      <c r="SMV363" s="335"/>
      <c r="SMW363" s="335"/>
      <c r="SMX363" s="224"/>
      <c r="SMY363" s="324"/>
      <c r="SMZ363" s="324"/>
      <c r="SNA363" s="333"/>
      <c r="SNB363" s="334"/>
      <c r="SNC363" s="324"/>
      <c r="SND363" s="224"/>
      <c r="SNE363" s="224"/>
      <c r="SNF363" s="335"/>
      <c r="SNG363" s="335"/>
      <c r="SNH363" s="224"/>
      <c r="SNI363" s="324"/>
      <c r="SNJ363" s="324"/>
      <c r="SNK363" s="333"/>
      <c r="SNL363" s="334"/>
      <c r="SNM363" s="324"/>
      <c r="SNN363" s="224"/>
      <c r="SNO363" s="224"/>
      <c r="SNP363" s="335"/>
      <c r="SNQ363" s="335"/>
      <c r="SNR363" s="224"/>
      <c r="SNS363" s="324"/>
      <c r="SNT363" s="324"/>
      <c r="SNU363" s="333"/>
      <c r="SNV363" s="334"/>
      <c r="SNW363" s="324"/>
      <c r="SNX363" s="224"/>
      <c r="SNY363" s="224"/>
      <c r="SNZ363" s="335"/>
      <c r="SOA363" s="335"/>
      <c r="SOB363" s="224"/>
      <c r="SOC363" s="324"/>
      <c r="SOD363" s="324"/>
      <c r="SOE363" s="333"/>
      <c r="SOF363" s="334"/>
      <c r="SOG363" s="324"/>
      <c r="SOH363" s="224"/>
      <c r="SOI363" s="224"/>
      <c r="SOJ363" s="335"/>
      <c r="SOK363" s="335"/>
      <c r="SOL363" s="224"/>
      <c r="SOM363" s="324"/>
      <c r="SON363" s="324"/>
      <c r="SOO363" s="333"/>
      <c r="SOP363" s="334"/>
      <c r="SOQ363" s="324"/>
      <c r="SOR363" s="224"/>
      <c r="SOS363" s="224"/>
      <c r="SOT363" s="335"/>
      <c r="SOU363" s="335"/>
      <c r="SOV363" s="224"/>
      <c r="SOW363" s="324"/>
      <c r="SOX363" s="324"/>
      <c r="SOY363" s="333"/>
      <c r="SOZ363" s="334"/>
      <c r="SPA363" s="324"/>
      <c r="SPB363" s="224"/>
      <c r="SPC363" s="224"/>
      <c r="SPD363" s="335"/>
      <c r="SPE363" s="335"/>
      <c r="SPF363" s="224"/>
      <c r="SPG363" s="324"/>
      <c r="SPH363" s="324"/>
      <c r="SPI363" s="333"/>
      <c r="SPJ363" s="334"/>
      <c r="SPK363" s="324"/>
      <c r="SPL363" s="224"/>
      <c r="SPM363" s="224"/>
      <c r="SPN363" s="335"/>
      <c r="SPO363" s="335"/>
      <c r="SPP363" s="224"/>
      <c r="SPQ363" s="324"/>
      <c r="SPR363" s="324"/>
      <c r="SPS363" s="333"/>
      <c r="SPT363" s="334"/>
      <c r="SPU363" s="324"/>
      <c r="SPV363" s="224"/>
      <c r="SPW363" s="224"/>
      <c r="SPX363" s="335"/>
      <c r="SPY363" s="335"/>
      <c r="SPZ363" s="224"/>
      <c r="SQA363" s="324"/>
      <c r="SQB363" s="324"/>
      <c r="SQC363" s="333"/>
      <c r="SQD363" s="334"/>
      <c r="SQE363" s="324"/>
      <c r="SQF363" s="224"/>
      <c r="SQG363" s="224"/>
      <c r="SQH363" s="335"/>
      <c r="SQI363" s="335"/>
      <c r="SQJ363" s="224"/>
      <c r="SQK363" s="324"/>
      <c r="SQL363" s="324"/>
      <c r="SQM363" s="333"/>
      <c r="SQN363" s="334"/>
      <c r="SQO363" s="324"/>
      <c r="SQP363" s="224"/>
      <c r="SQQ363" s="224"/>
      <c r="SQR363" s="335"/>
      <c r="SQS363" s="335"/>
      <c r="SQT363" s="224"/>
      <c r="SQU363" s="324"/>
      <c r="SQV363" s="324"/>
      <c r="SQW363" s="333"/>
      <c r="SQX363" s="334"/>
      <c r="SQY363" s="324"/>
      <c r="SQZ363" s="224"/>
      <c r="SRA363" s="224"/>
      <c r="SRB363" s="335"/>
      <c r="SRC363" s="335"/>
      <c r="SRD363" s="224"/>
      <c r="SRE363" s="324"/>
      <c r="SRF363" s="324"/>
      <c r="SRG363" s="333"/>
      <c r="SRH363" s="334"/>
      <c r="SRI363" s="324"/>
      <c r="SRJ363" s="224"/>
      <c r="SRK363" s="224"/>
      <c r="SRL363" s="335"/>
      <c r="SRM363" s="335"/>
      <c r="SRN363" s="224"/>
      <c r="SRO363" s="324"/>
      <c r="SRP363" s="324"/>
      <c r="SRQ363" s="333"/>
      <c r="SRR363" s="334"/>
      <c r="SRS363" s="324"/>
      <c r="SRT363" s="224"/>
      <c r="SRU363" s="224"/>
      <c r="SRV363" s="335"/>
      <c r="SRW363" s="335"/>
      <c r="SRX363" s="224"/>
      <c r="SRY363" s="324"/>
      <c r="SRZ363" s="324"/>
      <c r="SSA363" s="333"/>
      <c r="SSB363" s="334"/>
      <c r="SSC363" s="324"/>
      <c r="SSD363" s="224"/>
      <c r="SSE363" s="224"/>
      <c r="SSF363" s="335"/>
      <c r="SSG363" s="335"/>
      <c r="SSH363" s="224"/>
      <c r="SSI363" s="324"/>
      <c r="SSJ363" s="324"/>
      <c r="SSK363" s="333"/>
      <c r="SSL363" s="334"/>
      <c r="SSM363" s="324"/>
      <c r="SSN363" s="224"/>
      <c r="SSO363" s="224"/>
      <c r="SSP363" s="335"/>
      <c r="SSQ363" s="335"/>
      <c r="SSR363" s="224"/>
      <c r="SSS363" s="324"/>
      <c r="SST363" s="324"/>
      <c r="SSU363" s="333"/>
      <c r="SSV363" s="334"/>
      <c r="SSW363" s="324"/>
      <c r="SSX363" s="224"/>
      <c r="SSY363" s="224"/>
      <c r="SSZ363" s="335"/>
      <c r="STA363" s="335"/>
      <c r="STB363" s="224"/>
      <c r="STC363" s="324"/>
      <c r="STD363" s="324"/>
      <c r="STE363" s="333"/>
      <c r="STF363" s="334"/>
      <c r="STG363" s="324"/>
      <c r="STH363" s="224"/>
      <c r="STI363" s="224"/>
      <c r="STJ363" s="335"/>
      <c r="STK363" s="335"/>
      <c r="STL363" s="224"/>
      <c r="STM363" s="324"/>
      <c r="STN363" s="324"/>
      <c r="STO363" s="333"/>
      <c r="STP363" s="334"/>
      <c r="STQ363" s="324"/>
      <c r="STR363" s="224"/>
      <c r="STS363" s="224"/>
      <c r="STT363" s="335"/>
      <c r="STU363" s="335"/>
      <c r="STV363" s="224"/>
      <c r="STW363" s="324"/>
      <c r="STX363" s="324"/>
      <c r="STY363" s="333"/>
      <c r="STZ363" s="334"/>
      <c r="SUA363" s="324"/>
      <c r="SUB363" s="224"/>
      <c r="SUC363" s="224"/>
      <c r="SUD363" s="335"/>
      <c r="SUE363" s="335"/>
      <c r="SUF363" s="224"/>
      <c r="SUG363" s="324"/>
      <c r="SUH363" s="324"/>
      <c r="SUI363" s="333"/>
      <c r="SUJ363" s="334"/>
      <c r="SUK363" s="324"/>
      <c r="SUL363" s="224"/>
      <c r="SUM363" s="224"/>
      <c r="SUN363" s="335"/>
      <c r="SUO363" s="335"/>
      <c r="SUP363" s="224"/>
      <c r="SUQ363" s="324"/>
      <c r="SUR363" s="324"/>
      <c r="SUS363" s="333"/>
      <c r="SUT363" s="334"/>
      <c r="SUU363" s="324"/>
      <c r="SUV363" s="224"/>
      <c r="SUW363" s="224"/>
      <c r="SUX363" s="335"/>
      <c r="SUY363" s="335"/>
      <c r="SUZ363" s="224"/>
      <c r="SVA363" s="324"/>
      <c r="SVB363" s="324"/>
      <c r="SVC363" s="333"/>
      <c r="SVD363" s="334"/>
      <c r="SVE363" s="324"/>
      <c r="SVF363" s="224"/>
      <c r="SVG363" s="224"/>
      <c r="SVH363" s="335"/>
      <c r="SVI363" s="335"/>
      <c r="SVJ363" s="224"/>
      <c r="SVK363" s="324"/>
      <c r="SVL363" s="324"/>
      <c r="SVM363" s="333"/>
      <c r="SVN363" s="334"/>
      <c r="SVO363" s="324"/>
      <c r="SVP363" s="224"/>
      <c r="SVQ363" s="224"/>
      <c r="SVR363" s="335"/>
      <c r="SVS363" s="335"/>
      <c r="SVT363" s="224"/>
      <c r="SVU363" s="324"/>
      <c r="SVV363" s="324"/>
      <c r="SVW363" s="333"/>
      <c r="SVX363" s="334"/>
      <c r="SVY363" s="324"/>
      <c r="SVZ363" s="224"/>
      <c r="SWA363" s="224"/>
      <c r="SWB363" s="335"/>
      <c r="SWC363" s="335"/>
      <c r="SWD363" s="224"/>
      <c r="SWE363" s="324"/>
      <c r="SWF363" s="324"/>
      <c r="SWG363" s="333"/>
      <c r="SWH363" s="334"/>
      <c r="SWI363" s="324"/>
      <c r="SWJ363" s="224"/>
      <c r="SWK363" s="224"/>
      <c r="SWL363" s="335"/>
      <c r="SWM363" s="335"/>
      <c r="SWN363" s="224"/>
      <c r="SWO363" s="324"/>
      <c r="SWP363" s="324"/>
      <c r="SWQ363" s="333"/>
      <c r="SWR363" s="334"/>
      <c r="SWS363" s="324"/>
      <c r="SWT363" s="224"/>
      <c r="SWU363" s="224"/>
      <c r="SWV363" s="335"/>
      <c r="SWW363" s="335"/>
      <c r="SWX363" s="224"/>
      <c r="SWY363" s="324"/>
      <c r="SWZ363" s="324"/>
      <c r="SXA363" s="333"/>
      <c r="SXB363" s="334"/>
      <c r="SXC363" s="324"/>
      <c r="SXD363" s="224"/>
      <c r="SXE363" s="224"/>
      <c r="SXF363" s="335"/>
      <c r="SXG363" s="335"/>
      <c r="SXH363" s="224"/>
      <c r="SXI363" s="324"/>
      <c r="SXJ363" s="324"/>
      <c r="SXK363" s="333"/>
      <c r="SXL363" s="334"/>
      <c r="SXM363" s="324"/>
      <c r="SXN363" s="224"/>
      <c r="SXO363" s="224"/>
      <c r="SXP363" s="335"/>
      <c r="SXQ363" s="335"/>
      <c r="SXR363" s="224"/>
      <c r="SXS363" s="324"/>
      <c r="SXT363" s="324"/>
      <c r="SXU363" s="333"/>
      <c r="SXV363" s="334"/>
      <c r="SXW363" s="324"/>
      <c r="SXX363" s="224"/>
      <c r="SXY363" s="224"/>
      <c r="SXZ363" s="335"/>
      <c r="SYA363" s="335"/>
      <c r="SYB363" s="224"/>
      <c r="SYC363" s="324"/>
      <c r="SYD363" s="324"/>
      <c r="SYE363" s="333"/>
      <c r="SYF363" s="334"/>
      <c r="SYG363" s="324"/>
      <c r="SYH363" s="224"/>
      <c r="SYI363" s="224"/>
      <c r="SYJ363" s="335"/>
      <c r="SYK363" s="335"/>
      <c r="SYL363" s="224"/>
      <c r="SYM363" s="324"/>
      <c r="SYN363" s="324"/>
      <c r="SYO363" s="333"/>
      <c r="SYP363" s="334"/>
      <c r="SYQ363" s="324"/>
      <c r="SYR363" s="224"/>
      <c r="SYS363" s="224"/>
      <c r="SYT363" s="335"/>
      <c r="SYU363" s="335"/>
      <c r="SYV363" s="224"/>
      <c r="SYW363" s="324"/>
      <c r="SYX363" s="324"/>
      <c r="SYY363" s="333"/>
      <c r="SYZ363" s="334"/>
      <c r="SZA363" s="324"/>
      <c r="SZB363" s="224"/>
      <c r="SZC363" s="224"/>
      <c r="SZD363" s="335"/>
      <c r="SZE363" s="335"/>
      <c r="SZF363" s="224"/>
      <c r="SZG363" s="324"/>
      <c r="SZH363" s="324"/>
      <c r="SZI363" s="333"/>
      <c r="SZJ363" s="334"/>
      <c r="SZK363" s="324"/>
      <c r="SZL363" s="224"/>
      <c r="SZM363" s="224"/>
      <c r="SZN363" s="335"/>
      <c r="SZO363" s="335"/>
      <c r="SZP363" s="224"/>
      <c r="SZQ363" s="324"/>
      <c r="SZR363" s="324"/>
      <c r="SZS363" s="333"/>
      <c r="SZT363" s="334"/>
      <c r="SZU363" s="324"/>
      <c r="SZV363" s="224"/>
      <c r="SZW363" s="224"/>
      <c r="SZX363" s="335"/>
      <c r="SZY363" s="335"/>
      <c r="SZZ363" s="224"/>
      <c r="TAA363" s="324"/>
      <c r="TAB363" s="324"/>
      <c r="TAC363" s="333"/>
      <c r="TAD363" s="334"/>
      <c r="TAE363" s="324"/>
      <c r="TAF363" s="224"/>
      <c r="TAG363" s="224"/>
      <c r="TAH363" s="335"/>
      <c r="TAI363" s="335"/>
      <c r="TAJ363" s="224"/>
      <c r="TAK363" s="324"/>
      <c r="TAL363" s="324"/>
      <c r="TAM363" s="333"/>
      <c r="TAN363" s="334"/>
      <c r="TAO363" s="324"/>
      <c r="TAP363" s="224"/>
      <c r="TAQ363" s="224"/>
      <c r="TAR363" s="335"/>
      <c r="TAS363" s="335"/>
      <c r="TAT363" s="224"/>
      <c r="TAU363" s="324"/>
      <c r="TAV363" s="324"/>
      <c r="TAW363" s="333"/>
      <c r="TAX363" s="334"/>
      <c r="TAY363" s="324"/>
      <c r="TAZ363" s="224"/>
      <c r="TBA363" s="224"/>
      <c r="TBB363" s="335"/>
      <c r="TBC363" s="335"/>
      <c r="TBD363" s="224"/>
      <c r="TBE363" s="324"/>
      <c r="TBF363" s="324"/>
      <c r="TBG363" s="333"/>
      <c r="TBH363" s="334"/>
      <c r="TBI363" s="324"/>
      <c r="TBJ363" s="224"/>
      <c r="TBK363" s="224"/>
      <c r="TBL363" s="335"/>
      <c r="TBM363" s="335"/>
      <c r="TBN363" s="224"/>
      <c r="TBO363" s="324"/>
      <c r="TBP363" s="324"/>
      <c r="TBQ363" s="333"/>
      <c r="TBR363" s="334"/>
      <c r="TBS363" s="324"/>
      <c r="TBT363" s="224"/>
      <c r="TBU363" s="224"/>
      <c r="TBV363" s="335"/>
      <c r="TBW363" s="335"/>
      <c r="TBX363" s="224"/>
      <c r="TBY363" s="324"/>
      <c r="TBZ363" s="324"/>
      <c r="TCA363" s="333"/>
      <c r="TCB363" s="334"/>
      <c r="TCC363" s="324"/>
      <c r="TCD363" s="224"/>
      <c r="TCE363" s="224"/>
      <c r="TCF363" s="335"/>
      <c r="TCG363" s="335"/>
      <c r="TCH363" s="224"/>
      <c r="TCI363" s="324"/>
      <c r="TCJ363" s="324"/>
      <c r="TCK363" s="333"/>
      <c r="TCL363" s="334"/>
      <c r="TCM363" s="324"/>
      <c r="TCN363" s="224"/>
      <c r="TCO363" s="224"/>
      <c r="TCP363" s="335"/>
      <c r="TCQ363" s="335"/>
      <c r="TCR363" s="224"/>
      <c r="TCS363" s="324"/>
      <c r="TCT363" s="324"/>
      <c r="TCU363" s="333"/>
      <c r="TCV363" s="334"/>
      <c r="TCW363" s="324"/>
      <c r="TCX363" s="224"/>
      <c r="TCY363" s="224"/>
      <c r="TCZ363" s="335"/>
      <c r="TDA363" s="335"/>
      <c r="TDB363" s="224"/>
      <c r="TDC363" s="324"/>
      <c r="TDD363" s="324"/>
      <c r="TDE363" s="333"/>
      <c r="TDF363" s="334"/>
      <c r="TDG363" s="324"/>
      <c r="TDH363" s="224"/>
      <c r="TDI363" s="224"/>
      <c r="TDJ363" s="335"/>
      <c r="TDK363" s="335"/>
      <c r="TDL363" s="224"/>
      <c r="TDM363" s="324"/>
      <c r="TDN363" s="324"/>
      <c r="TDO363" s="333"/>
      <c r="TDP363" s="334"/>
      <c r="TDQ363" s="324"/>
      <c r="TDR363" s="224"/>
      <c r="TDS363" s="224"/>
      <c r="TDT363" s="335"/>
      <c r="TDU363" s="335"/>
      <c r="TDV363" s="224"/>
      <c r="TDW363" s="324"/>
      <c r="TDX363" s="324"/>
      <c r="TDY363" s="333"/>
      <c r="TDZ363" s="334"/>
      <c r="TEA363" s="324"/>
      <c r="TEB363" s="224"/>
      <c r="TEC363" s="224"/>
      <c r="TED363" s="335"/>
      <c r="TEE363" s="335"/>
      <c r="TEF363" s="224"/>
      <c r="TEG363" s="324"/>
      <c r="TEH363" s="324"/>
      <c r="TEI363" s="333"/>
      <c r="TEJ363" s="334"/>
      <c r="TEK363" s="324"/>
      <c r="TEL363" s="224"/>
      <c r="TEM363" s="224"/>
      <c r="TEN363" s="335"/>
      <c r="TEO363" s="335"/>
      <c r="TEP363" s="224"/>
      <c r="TEQ363" s="324"/>
      <c r="TER363" s="324"/>
      <c r="TES363" s="333"/>
      <c r="TET363" s="334"/>
      <c r="TEU363" s="324"/>
      <c r="TEV363" s="224"/>
      <c r="TEW363" s="224"/>
      <c r="TEX363" s="335"/>
      <c r="TEY363" s="335"/>
      <c r="TEZ363" s="224"/>
      <c r="TFA363" s="324"/>
      <c r="TFB363" s="324"/>
      <c r="TFC363" s="333"/>
      <c r="TFD363" s="334"/>
      <c r="TFE363" s="324"/>
      <c r="TFF363" s="224"/>
      <c r="TFG363" s="224"/>
      <c r="TFH363" s="335"/>
      <c r="TFI363" s="335"/>
      <c r="TFJ363" s="224"/>
      <c r="TFK363" s="324"/>
      <c r="TFL363" s="324"/>
      <c r="TFM363" s="333"/>
      <c r="TFN363" s="334"/>
      <c r="TFO363" s="324"/>
      <c r="TFP363" s="224"/>
      <c r="TFQ363" s="224"/>
      <c r="TFR363" s="335"/>
      <c r="TFS363" s="335"/>
      <c r="TFT363" s="224"/>
      <c r="TFU363" s="324"/>
      <c r="TFV363" s="324"/>
      <c r="TFW363" s="333"/>
      <c r="TFX363" s="334"/>
      <c r="TFY363" s="324"/>
      <c r="TFZ363" s="224"/>
      <c r="TGA363" s="224"/>
      <c r="TGB363" s="335"/>
      <c r="TGC363" s="335"/>
      <c r="TGD363" s="224"/>
      <c r="TGE363" s="324"/>
      <c r="TGF363" s="324"/>
      <c r="TGG363" s="333"/>
      <c r="TGH363" s="334"/>
      <c r="TGI363" s="324"/>
      <c r="TGJ363" s="224"/>
      <c r="TGK363" s="224"/>
      <c r="TGL363" s="335"/>
      <c r="TGM363" s="335"/>
      <c r="TGN363" s="224"/>
      <c r="TGO363" s="324"/>
      <c r="TGP363" s="324"/>
      <c r="TGQ363" s="333"/>
      <c r="TGR363" s="334"/>
      <c r="TGS363" s="324"/>
      <c r="TGT363" s="224"/>
      <c r="TGU363" s="224"/>
      <c r="TGV363" s="335"/>
      <c r="TGW363" s="335"/>
      <c r="TGX363" s="224"/>
      <c r="TGY363" s="324"/>
      <c r="TGZ363" s="324"/>
      <c r="THA363" s="333"/>
      <c r="THB363" s="334"/>
      <c r="THC363" s="324"/>
      <c r="THD363" s="224"/>
      <c r="THE363" s="224"/>
      <c r="THF363" s="335"/>
      <c r="THG363" s="335"/>
      <c r="THH363" s="224"/>
      <c r="THI363" s="324"/>
      <c r="THJ363" s="324"/>
      <c r="THK363" s="333"/>
      <c r="THL363" s="334"/>
      <c r="THM363" s="324"/>
      <c r="THN363" s="224"/>
      <c r="THO363" s="224"/>
      <c r="THP363" s="335"/>
      <c r="THQ363" s="335"/>
      <c r="THR363" s="224"/>
      <c r="THS363" s="324"/>
      <c r="THT363" s="324"/>
      <c r="THU363" s="333"/>
      <c r="THV363" s="334"/>
      <c r="THW363" s="324"/>
      <c r="THX363" s="224"/>
      <c r="THY363" s="224"/>
      <c r="THZ363" s="335"/>
      <c r="TIA363" s="335"/>
      <c r="TIB363" s="224"/>
      <c r="TIC363" s="324"/>
      <c r="TID363" s="324"/>
      <c r="TIE363" s="333"/>
      <c r="TIF363" s="334"/>
      <c r="TIG363" s="324"/>
      <c r="TIH363" s="224"/>
      <c r="TII363" s="224"/>
      <c r="TIJ363" s="335"/>
      <c r="TIK363" s="335"/>
      <c r="TIL363" s="224"/>
      <c r="TIM363" s="324"/>
      <c r="TIN363" s="324"/>
      <c r="TIO363" s="333"/>
      <c r="TIP363" s="334"/>
      <c r="TIQ363" s="324"/>
      <c r="TIR363" s="224"/>
      <c r="TIS363" s="224"/>
      <c r="TIT363" s="335"/>
      <c r="TIU363" s="335"/>
      <c r="TIV363" s="224"/>
      <c r="TIW363" s="324"/>
      <c r="TIX363" s="324"/>
      <c r="TIY363" s="333"/>
      <c r="TIZ363" s="334"/>
      <c r="TJA363" s="324"/>
      <c r="TJB363" s="224"/>
      <c r="TJC363" s="224"/>
      <c r="TJD363" s="335"/>
      <c r="TJE363" s="335"/>
      <c r="TJF363" s="224"/>
      <c r="TJG363" s="324"/>
      <c r="TJH363" s="324"/>
      <c r="TJI363" s="333"/>
      <c r="TJJ363" s="334"/>
      <c r="TJK363" s="324"/>
      <c r="TJL363" s="224"/>
      <c r="TJM363" s="224"/>
      <c r="TJN363" s="335"/>
      <c r="TJO363" s="335"/>
      <c r="TJP363" s="224"/>
      <c r="TJQ363" s="324"/>
      <c r="TJR363" s="324"/>
      <c r="TJS363" s="333"/>
      <c r="TJT363" s="334"/>
      <c r="TJU363" s="324"/>
      <c r="TJV363" s="224"/>
      <c r="TJW363" s="224"/>
      <c r="TJX363" s="335"/>
      <c r="TJY363" s="335"/>
      <c r="TJZ363" s="224"/>
      <c r="TKA363" s="324"/>
      <c r="TKB363" s="324"/>
      <c r="TKC363" s="333"/>
      <c r="TKD363" s="334"/>
      <c r="TKE363" s="324"/>
      <c r="TKF363" s="224"/>
      <c r="TKG363" s="224"/>
      <c r="TKH363" s="335"/>
      <c r="TKI363" s="335"/>
      <c r="TKJ363" s="224"/>
      <c r="TKK363" s="324"/>
      <c r="TKL363" s="324"/>
      <c r="TKM363" s="333"/>
      <c r="TKN363" s="334"/>
      <c r="TKO363" s="324"/>
      <c r="TKP363" s="224"/>
      <c r="TKQ363" s="224"/>
      <c r="TKR363" s="335"/>
      <c r="TKS363" s="335"/>
      <c r="TKT363" s="224"/>
      <c r="TKU363" s="324"/>
      <c r="TKV363" s="324"/>
      <c r="TKW363" s="333"/>
      <c r="TKX363" s="334"/>
      <c r="TKY363" s="324"/>
      <c r="TKZ363" s="224"/>
      <c r="TLA363" s="224"/>
      <c r="TLB363" s="335"/>
      <c r="TLC363" s="335"/>
      <c r="TLD363" s="224"/>
      <c r="TLE363" s="324"/>
      <c r="TLF363" s="324"/>
      <c r="TLG363" s="333"/>
      <c r="TLH363" s="334"/>
      <c r="TLI363" s="324"/>
      <c r="TLJ363" s="224"/>
      <c r="TLK363" s="224"/>
      <c r="TLL363" s="335"/>
      <c r="TLM363" s="335"/>
      <c r="TLN363" s="224"/>
      <c r="TLO363" s="324"/>
      <c r="TLP363" s="324"/>
      <c r="TLQ363" s="333"/>
      <c r="TLR363" s="334"/>
      <c r="TLS363" s="324"/>
      <c r="TLT363" s="224"/>
      <c r="TLU363" s="224"/>
      <c r="TLV363" s="335"/>
      <c r="TLW363" s="335"/>
      <c r="TLX363" s="224"/>
      <c r="TLY363" s="324"/>
      <c r="TLZ363" s="324"/>
      <c r="TMA363" s="333"/>
      <c r="TMB363" s="334"/>
      <c r="TMC363" s="324"/>
      <c r="TMD363" s="224"/>
      <c r="TME363" s="224"/>
      <c r="TMF363" s="335"/>
      <c r="TMG363" s="335"/>
      <c r="TMH363" s="224"/>
      <c r="TMI363" s="324"/>
      <c r="TMJ363" s="324"/>
      <c r="TMK363" s="333"/>
      <c r="TML363" s="334"/>
      <c r="TMM363" s="324"/>
      <c r="TMN363" s="224"/>
      <c r="TMO363" s="224"/>
      <c r="TMP363" s="335"/>
      <c r="TMQ363" s="335"/>
      <c r="TMR363" s="224"/>
      <c r="TMS363" s="324"/>
      <c r="TMT363" s="324"/>
      <c r="TMU363" s="333"/>
      <c r="TMV363" s="334"/>
      <c r="TMW363" s="324"/>
      <c r="TMX363" s="224"/>
      <c r="TMY363" s="224"/>
      <c r="TMZ363" s="335"/>
      <c r="TNA363" s="335"/>
      <c r="TNB363" s="224"/>
      <c r="TNC363" s="324"/>
      <c r="TND363" s="324"/>
      <c r="TNE363" s="333"/>
      <c r="TNF363" s="334"/>
      <c r="TNG363" s="324"/>
      <c r="TNH363" s="224"/>
      <c r="TNI363" s="224"/>
      <c r="TNJ363" s="335"/>
      <c r="TNK363" s="335"/>
      <c r="TNL363" s="224"/>
      <c r="TNM363" s="324"/>
      <c r="TNN363" s="324"/>
      <c r="TNO363" s="333"/>
      <c r="TNP363" s="334"/>
      <c r="TNQ363" s="324"/>
      <c r="TNR363" s="224"/>
      <c r="TNS363" s="224"/>
      <c r="TNT363" s="335"/>
      <c r="TNU363" s="335"/>
      <c r="TNV363" s="224"/>
      <c r="TNW363" s="324"/>
      <c r="TNX363" s="324"/>
      <c r="TNY363" s="333"/>
      <c r="TNZ363" s="334"/>
      <c r="TOA363" s="324"/>
      <c r="TOB363" s="224"/>
      <c r="TOC363" s="224"/>
      <c r="TOD363" s="335"/>
      <c r="TOE363" s="335"/>
      <c r="TOF363" s="224"/>
      <c r="TOG363" s="324"/>
      <c r="TOH363" s="324"/>
      <c r="TOI363" s="333"/>
      <c r="TOJ363" s="334"/>
      <c r="TOK363" s="324"/>
      <c r="TOL363" s="224"/>
      <c r="TOM363" s="224"/>
      <c r="TON363" s="335"/>
      <c r="TOO363" s="335"/>
      <c r="TOP363" s="224"/>
      <c r="TOQ363" s="324"/>
      <c r="TOR363" s="324"/>
      <c r="TOS363" s="333"/>
      <c r="TOT363" s="334"/>
      <c r="TOU363" s="324"/>
      <c r="TOV363" s="224"/>
      <c r="TOW363" s="224"/>
      <c r="TOX363" s="335"/>
      <c r="TOY363" s="335"/>
      <c r="TOZ363" s="224"/>
      <c r="TPA363" s="324"/>
      <c r="TPB363" s="324"/>
      <c r="TPC363" s="333"/>
      <c r="TPD363" s="334"/>
      <c r="TPE363" s="324"/>
      <c r="TPF363" s="224"/>
      <c r="TPG363" s="224"/>
      <c r="TPH363" s="335"/>
      <c r="TPI363" s="335"/>
      <c r="TPJ363" s="224"/>
      <c r="TPK363" s="324"/>
      <c r="TPL363" s="324"/>
      <c r="TPM363" s="333"/>
      <c r="TPN363" s="334"/>
      <c r="TPO363" s="324"/>
      <c r="TPP363" s="224"/>
      <c r="TPQ363" s="224"/>
      <c r="TPR363" s="335"/>
      <c r="TPS363" s="335"/>
      <c r="TPT363" s="224"/>
      <c r="TPU363" s="324"/>
      <c r="TPV363" s="324"/>
      <c r="TPW363" s="333"/>
      <c r="TPX363" s="334"/>
      <c r="TPY363" s="324"/>
      <c r="TPZ363" s="224"/>
      <c r="TQA363" s="224"/>
      <c r="TQB363" s="335"/>
      <c r="TQC363" s="335"/>
      <c r="TQD363" s="224"/>
      <c r="TQE363" s="324"/>
      <c r="TQF363" s="324"/>
      <c r="TQG363" s="333"/>
      <c r="TQH363" s="334"/>
      <c r="TQI363" s="324"/>
      <c r="TQJ363" s="224"/>
      <c r="TQK363" s="224"/>
      <c r="TQL363" s="335"/>
      <c r="TQM363" s="335"/>
      <c r="TQN363" s="224"/>
      <c r="TQO363" s="324"/>
      <c r="TQP363" s="324"/>
      <c r="TQQ363" s="333"/>
      <c r="TQR363" s="334"/>
      <c r="TQS363" s="324"/>
      <c r="TQT363" s="224"/>
      <c r="TQU363" s="224"/>
      <c r="TQV363" s="335"/>
      <c r="TQW363" s="335"/>
      <c r="TQX363" s="224"/>
      <c r="TQY363" s="324"/>
      <c r="TQZ363" s="324"/>
      <c r="TRA363" s="333"/>
      <c r="TRB363" s="334"/>
      <c r="TRC363" s="324"/>
      <c r="TRD363" s="224"/>
      <c r="TRE363" s="224"/>
      <c r="TRF363" s="335"/>
      <c r="TRG363" s="335"/>
      <c r="TRH363" s="224"/>
      <c r="TRI363" s="324"/>
      <c r="TRJ363" s="324"/>
      <c r="TRK363" s="333"/>
      <c r="TRL363" s="334"/>
      <c r="TRM363" s="324"/>
      <c r="TRN363" s="224"/>
      <c r="TRO363" s="224"/>
      <c r="TRP363" s="335"/>
      <c r="TRQ363" s="335"/>
      <c r="TRR363" s="224"/>
      <c r="TRS363" s="324"/>
      <c r="TRT363" s="324"/>
      <c r="TRU363" s="333"/>
      <c r="TRV363" s="334"/>
      <c r="TRW363" s="324"/>
      <c r="TRX363" s="224"/>
      <c r="TRY363" s="224"/>
      <c r="TRZ363" s="335"/>
      <c r="TSA363" s="335"/>
      <c r="TSB363" s="224"/>
      <c r="TSC363" s="324"/>
      <c r="TSD363" s="324"/>
      <c r="TSE363" s="333"/>
      <c r="TSF363" s="334"/>
      <c r="TSG363" s="324"/>
      <c r="TSH363" s="224"/>
      <c r="TSI363" s="224"/>
      <c r="TSJ363" s="335"/>
      <c r="TSK363" s="335"/>
      <c r="TSL363" s="224"/>
      <c r="TSM363" s="324"/>
      <c r="TSN363" s="324"/>
      <c r="TSO363" s="333"/>
      <c r="TSP363" s="334"/>
      <c r="TSQ363" s="324"/>
      <c r="TSR363" s="224"/>
      <c r="TSS363" s="224"/>
      <c r="TST363" s="335"/>
      <c r="TSU363" s="335"/>
      <c r="TSV363" s="224"/>
      <c r="TSW363" s="324"/>
      <c r="TSX363" s="324"/>
      <c r="TSY363" s="333"/>
      <c r="TSZ363" s="334"/>
      <c r="TTA363" s="324"/>
      <c r="TTB363" s="224"/>
      <c r="TTC363" s="224"/>
      <c r="TTD363" s="335"/>
      <c r="TTE363" s="335"/>
      <c r="TTF363" s="224"/>
      <c r="TTG363" s="324"/>
      <c r="TTH363" s="324"/>
      <c r="TTI363" s="333"/>
      <c r="TTJ363" s="334"/>
      <c r="TTK363" s="324"/>
      <c r="TTL363" s="224"/>
      <c r="TTM363" s="224"/>
      <c r="TTN363" s="335"/>
      <c r="TTO363" s="335"/>
      <c r="TTP363" s="224"/>
      <c r="TTQ363" s="324"/>
      <c r="TTR363" s="324"/>
      <c r="TTS363" s="333"/>
      <c r="TTT363" s="334"/>
      <c r="TTU363" s="324"/>
      <c r="TTV363" s="224"/>
      <c r="TTW363" s="224"/>
      <c r="TTX363" s="335"/>
      <c r="TTY363" s="335"/>
      <c r="TTZ363" s="224"/>
      <c r="TUA363" s="324"/>
      <c r="TUB363" s="324"/>
      <c r="TUC363" s="333"/>
      <c r="TUD363" s="334"/>
      <c r="TUE363" s="324"/>
      <c r="TUF363" s="224"/>
      <c r="TUG363" s="224"/>
      <c r="TUH363" s="335"/>
      <c r="TUI363" s="335"/>
      <c r="TUJ363" s="224"/>
      <c r="TUK363" s="324"/>
      <c r="TUL363" s="324"/>
      <c r="TUM363" s="333"/>
      <c r="TUN363" s="334"/>
      <c r="TUO363" s="324"/>
      <c r="TUP363" s="224"/>
      <c r="TUQ363" s="224"/>
      <c r="TUR363" s="335"/>
      <c r="TUS363" s="335"/>
      <c r="TUT363" s="224"/>
      <c r="TUU363" s="324"/>
      <c r="TUV363" s="324"/>
      <c r="TUW363" s="333"/>
      <c r="TUX363" s="334"/>
      <c r="TUY363" s="324"/>
      <c r="TUZ363" s="224"/>
      <c r="TVA363" s="224"/>
      <c r="TVB363" s="335"/>
      <c r="TVC363" s="335"/>
      <c r="TVD363" s="224"/>
      <c r="TVE363" s="324"/>
      <c r="TVF363" s="324"/>
      <c r="TVG363" s="333"/>
      <c r="TVH363" s="334"/>
      <c r="TVI363" s="324"/>
      <c r="TVJ363" s="224"/>
      <c r="TVK363" s="224"/>
      <c r="TVL363" s="335"/>
      <c r="TVM363" s="335"/>
      <c r="TVN363" s="224"/>
      <c r="TVO363" s="324"/>
      <c r="TVP363" s="324"/>
      <c r="TVQ363" s="333"/>
      <c r="TVR363" s="334"/>
      <c r="TVS363" s="324"/>
      <c r="TVT363" s="224"/>
      <c r="TVU363" s="224"/>
      <c r="TVV363" s="335"/>
      <c r="TVW363" s="335"/>
      <c r="TVX363" s="224"/>
      <c r="TVY363" s="324"/>
      <c r="TVZ363" s="324"/>
      <c r="TWA363" s="333"/>
      <c r="TWB363" s="334"/>
      <c r="TWC363" s="324"/>
      <c r="TWD363" s="224"/>
      <c r="TWE363" s="224"/>
      <c r="TWF363" s="335"/>
      <c r="TWG363" s="335"/>
      <c r="TWH363" s="224"/>
      <c r="TWI363" s="324"/>
      <c r="TWJ363" s="324"/>
      <c r="TWK363" s="333"/>
      <c r="TWL363" s="334"/>
      <c r="TWM363" s="324"/>
      <c r="TWN363" s="224"/>
      <c r="TWO363" s="224"/>
      <c r="TWP363" s="335"/>
      <c r="TWQ363" s="335"/>
      <c r="TWR363" s="224"/>
      <c r="TWS363" s="324"/>
      <c r="TWT363" s="324"/>
      <c r="TWU363" s="333"/>
      <c r="TWV363" s="334"/>
      <c r="TWW363" s="324"/>
      <c r="TWX363" s="224"/>
      <c r="TWY363" s="224"/>
      <c r="TWZ363" s="335"/>
      <c r="TXA363" s="335"/>
      <c r="TXB363" s="224"/>
      <c r="TXC363" s="324"/>
      <c r="TXD363" s="324"/>
      <c r="TXE363" s="333"/>
      <c r="TXF363" s="334"/>
      <c r="TXG363" s="324"/>
      <c r="TXH363" s="224"/>
      <c r="TXI363" s="224"/>
      <c r="TXJ363" s="335"/>
      <c r="TXK363" s="335"/>
      <c r="TXL363" s="224"/>
      <c r="TXM363" s="324"/>
      <c r="TXN363" s="324"/>
      <c r="TXO363" s="333"/>
      <c r="TXP363" s="334"/>
      <c r="TXQ363" s="324"/>
      <c r="TXR363" s="224"/>
      <c r="TXS363" s="224"/>
      <c r="TXT363" s="335"/>
      <c r="TXU363" s="335"/>
      <c r="TXV363" s="224"/>
      <c r="TXW363" s="324"/>
      <c r="TXX363" s="324"/>
      <c r="TXY363" s="333"/>
      <c r="TXZ363" s="334"/>
      <c r="TYA363" s="324"/>
      <c r="TYB363" s="224"/>
      <c r="TYC363" s="224"/>
      <c r="TYD363" s="335"/>
      <c r="TYE363" s="335"/>
      <c r="TYF363" s="224"/>
      <c r="TYG363" s="324"/>
      <c r="TYH363" s="324"/>
      <c r="TYI363" s="333"/>
      <c r="TYJ363" s="334"/>
      <c r="TYK363" s="324"/>
      <c r="TYL363" s="224"/>
      <c r="TYM363" s="224"/>
      <c r="TYN363" s="335"/>
      <c r="TYO363" s="335"/>
      <c r="TYP363" s="224"/>
      <c r="TYQ363" s="324"/>
      <c r="TYR363" s="324"/>
      <c r="TYS363" s="333"/>
      <c r="TYT363" s="334"/>
      <c r="TYU363" s="324"/>
      <c r="TYV363" s="224"/>
      <c r="TYW363" s="224"/>
      <c r="TYX363" s="335"/>
      <c r="TYY363" s="335"/>
      <c r="TYZ363" s="224"/>
      <c r="TZA363" s="324"/>
      <c r="TZB363" s="324"/>
      <c r="TZC363" s="333"/>
      <c r="TZD363" s="334"/>
      <c r="TZE363" s="324"/>
      <c r="TZF363" s="224"/>
      <c r="TZG363" s="224"/>
      <c r="TZH363" s="335"/>
      <c r="TZI363" s="335"/>
      <c r="TZJ363" s="224"/>
      <c r="TZK363" s="324"/>
      <c r="TZL363" s="324"/>
      <c r="TZM363" s="333"/>
      <c r="TZN363" s="334"/>
      <c r="TZO363" s="324"/>
      <c r="TZP363" s="224"/>
      <c r="TZQ363" s="224"/>
      <c r="TZR363" s="335"/>
      <c r="TZS363" s="335"/>
      <c r="TZT363" s="224"/>
      <c r="TZU363" s="324"/>
      <c r="TZV363" s="324"/>
      <c r="TZW363" s="333"/>
      <c r="TZX363" s="334"/>
      <c r="TZY363" s="324"/>
      <c r="TZZ363" s="224"/>
      <c r="UAA363" s="224"/>
      <c r="UAB363" s="335"/>
      <c r="UAC363" s="335"/>
      <c r="UAD363" s="224"/>
      <c r="UAE363" s="324"/>
      <c r="UAF363" s="324"/>
      <c r="UAG363" s="333"/>
      <c r="UAH363" s="334"/>
      <c r="UAI363" s="324"/>
      <c r="UAJ363" s="224"/>
      <c r="UAK363" s="224"/>
      <c r="UAL363" s="335"/>
      <c r="UAM363" s="335"/>
      <c r="UAN363" s="224"/>
      <c r="UAO363" s="324"/>
      <c r="UAP363" s="324"/>
      <c r="UAQ363" s="333"/>
      <c r="UAR363" s="334"/>
      <c r="UAS363" s="324"/>
      <c r="UAT363" s="224"/>
      <c r="UAU363" s="224"/>
      <c r="UAV363" s="335"/>
      <c r="UAW363" s="335"/>
      <c r="UAX363" s="224"/>
      <c r="UAY363" s="324"/>
      <c r="UAZ363" s="324"/>
      <c r="UBA363" s="333"/>
      <c r="UBB363" s="334"/>
      <c r="UBC363" s="324"/>
      <c r="UBD363" s="224"/>
      <c r="UBE363" s="224"/>
      <c r="UBF363" s="335"/>
      <c r="UBG363" s="335"/>
      <c r="UBH363" s="224"/>
      <c r="UBI363" s="324"/>
      <c r="UBJ363" s="324"/>
      <c r="UBK363" s="333"/>
      <c r="UBL363" s="334"/>
      <c r="UBM363" s="324"/>
      <c r="UBN363" s="224"/>
      <c r="UBO363" s="224"/>
      <c r="UBP363" s="335"/>
      <c r="UBQ363" s="335"/>
      <c r="UBR363" s="224"/>
      <c r="UBS363" s="324"/>
      <c r="UBT363" s="324"/>
      <c r="UBU363" s="333"/>
      <c r="UBV363" s="334"/>
      <c r="UBW363" s="324"/>
      <c r="UBX363" s="224"/>
      <c r="UBY363" s="224"/>
      <c r="UBZ363" s="335"/>
      <c r="UCA363" s="335"/>
      <c r="UCB363" s="224"/>
      <c r="UCC363" s="324"/>
      <c r="UCD363" s="324"/>
      <c r="UCE363" s="333"/>
      <c r="UCF363" s="334"/>
      <c r="UCG363" s="324"/>
      <c r="UCH363" s="224"/>
      <c r="UCI363" s="224"/>
      <c r="UCJ363" s="335"/>
      <c r="UCK363" s="335"/>
      <c r="UCL363" s="224"/>
      <c r="UCM363" s="324"/>
      <c r="UCN363" s="324"/>
      <c r="UCO363" s="333"/>
      <c r="UCP363" s="334"/>
      <c r="UCQ363" s="324"/>
      <c r="UCR363" s="224"/>
      <c r="UCS363" s="224"/>
      <c r="UCT363" s="335"/>
      <c r="UCU363" s="335"/>
      <c r="UCV363" s="224"/>
      <c r="UCW363" s="324"/>
      <c r="UCX363" s="324"/>
      <c r="UCY363" s="333"/>
      <c r="UCZ363" s="334"/>
      <c r="UDA363" s="324"/>
      <c r="UDB363" s="224"/>
      <c r="UDC363" s="224"/>
      <c r="UDD363" s="335"/>
      <c r="UDE363" s="335"/>
      <c r="UDF363" s="224"/>
      <c r="UDG363" s="324"/>
      <c r="UDH363" s="324"/>
      <c r="UDI363" s="333"/>
      <c r="UDJ363" s="334"/>
      <c r="UDK363" s="324"/>
      <c r="UDL363" s="224"/>
      <c r="UDM363" s="224"/>
      <c r="UDN363" s="335"/>
      <c r="UDO363" s="335"/>
      <c r="UDP363" s="224"/>
      <c r="UDQ363" s="324"/>
      <c r="UDR363" s="324"/>
      <c r="UDS363" s="333"/>
      <c r="UDT363" s="334"/>
      <c r="UDU363" s="324"/>
      <c r="UDV363" s="224"/>
      <c r="UDW363" s="224"/>
      <c r="UDX363" s="335"/>
      <c r="UDY363" s="335"/>
      <c r="UDZ363" s="224"/>
      <c r="UEA363" s="324"/>
      <c r="UEB363" s="324"/>
      <c r="UEC363" s="333"/>
      <c r="UED363" s="334"/>
      <c r="UEE363" s="324"/>
      <c r="UEF363" s="224"/>
      <c r="UEG363" s="224"/>
      <c r="UEH363" s="335"/>
      <c r="UEI363" s="335"/>
      <c r="UEJ363" s="224"/>
      <c r="UEK363" s="324"/>
      <c r="UEL363" s="324"/>
      <c r="UEM363" s="333"/>
      <c r="UEN363" s="334"/>
      <c r="UEO363" s="324"/>
      <c r="UEP363" s="224"/>
      <c r="UEQ363" s="224"/>
      <c r="UER363" s="335"/>
      <c r="UES363" s="335"/>
      <c r="UET363" s="224"/>
      <c r="UEU363" s="324"/>
      <c r="UEV363" s="324"/>
      <c r="UEW363" s="333"/>
      <c r="UEX363" s="334"/>
      <c r="UEY363" s="324"/>
      <c r="UEZ363" s="224"/>
      <c r="UFA363" s="224"/>
      <c r="UFB363" s="335"/>
      <c r="UFC363" s="335"/>
      <c r="UFD363" s="224"/>
      <c r="UFE363" s="324"/>
      <c r="UFF363" s="324"/>
      <c r="UFG363" s="333"/>
      <c r="UFH363" s="334"/>
      <c r="UFI363" s="324"/>
      <c r="UFJ363" s="224"/>
      <c r="UFK363" s="224"/>
      <c r="UFL363" s="335"/>
      <c r="UFM363" s="335"/>
      <c r="UFN363" s="224"/>
      <c r="UFO363" s="324"/>
      <c r="UFP363" s="324"/>
      <c r="UFQ363" s="333"/>
      <c r="UFR363" s="334"/>
      <c r="UFS363" s="324"/>
      <c r="UFT363" s="224"/>
      <c r="UFU363" s="224"/>
      <c r="UFV363" s="335"/>
      <c r="UFW363" s="335"/>
      <c r="UFX363" s="224"/>
      <c r="UFY363" s="324"/>
      <c r="UFZ363" s="324"/>
      <c r="UGA363" s="333"/>
      <c r="UGB363" s="334"/>
      <c r="UGC363" s="324"/>
      <c r="UGD363" s="224"/>
      <c r="UGE363" s="224"/>
      <c r="UGF363" s="335"/>
      <c r="UGG363" s="335"/>
      <c r="UGH363" s="224"/>
      <c r="UGI363" s="324"/>
      <c r="UGJ363" s="324"/>
      <c r="UGK363" s="333"/>
      <c r="UGL363" s="334"/>
      <c r="UGM363" s="324"/>
      <c r="UGN363" s="224"/>
      <c r="UGO363" s="224"/>
      <c r="UGP363" s="335"/>
      <c r="UGQ363" s="335"/>
      <c r="UGR363" s="224"/>
      <c r="UGS363" s="324"/>
      <c r="UGT363" s="324"/>
      <c r="UGU363" s="333"/>
      <c r="UGV363" s="334"/>
      <c r="UGW363" s="324"/>
      <c r="UGX363" s="224"/>
      <c r="UGY363" s="224"/>
      <c r="UGZ363" s="335"/>
      <c r="UHA363" s="335"/>
      <c r="UHB363" s="224"/>
      <c r="UHC363" s="324"/>
      <c r="UHD363" s="324"/>
      <c r="UHE363" s="333"/>
      <c r="UHF363" s="334"/>
      <c r="UHG363" s="324"/>
      <c r="UHH363" s="224"/>
      <c r="UHI363" s="224"/>
      <c r="UHJ363" s="335"/>
      <c r="UHK363" s="335"/>
      <c r="UHL363" s="224"/>
      <c r="UHM363" s="324"/>
      <c r="UHN363" s="324"/>
      <c r="UHO363" s="333"/>
      <c r="UHP363" s="334"/>
      <c r="UHQ363" s="324"/>
      <c r="UHR363" s="224"/>
      <c r="UHS363" s="224"/>
      <c r="UHT363" s="335"/>
      <c r="UHU363" s="335"/>
      <c r="UHV363" s="224"/>
      <c r="UHW363" s="324"/>
      <c r="UHX363" s="324"/>
      <c r="UHY363" s="333"/>
      <c r="UHZ363" s="334"/>
      <c r="UIA363" s="324"/>
      <c r="UIB363" s="224"/>
      <c r="UIC363" s="224"/>
      <c r="UID363" s="335"/>
      <c r="UIE363" s="335"/>
      <c r="UIF363" s="224"/>
      <c r="UIG363" s="324"/>
      <c r="UIH363" s="324"/>
      <c r="UII363" s="333"/>
      <c r="UIJ363" s="334"/>
      <c r="UIK363" s="324"/>
      <c r="UIL363" s="224"/>
      <c r="UIM363" s="224"/>
      <c r="UIN363" s="335"/>
      <c r="UIO363" s="335"/>
      <c r="UIP363" s="224"/>
      <c r="UIQ363" s="324"/>
      <c r="UIR363" s="324"/>
      <c r="UIS363" s="333"/>
      <c r="UIT363" s="334"/>
      <c r="UIU363" s="324"/>
      <c r="UIV363" s="224"/>
      <c r="UIW363" s="224"/>
      <c r="UIX363" s="335"/>
      <c r="UIY363" s="335"/>
      <c r="UIZ363" s="224"/>
      <c r="UJA363" s="324"/>
      <c r="UJB363" s="324"/>
      <c r="UJC363" s="333"/>
      <c r="UJD363" s="334"/>
      <c r="UJE363" s="324"/>
      <c r="UJF363" s="224"/>
      <c r="UJG363" s="224"/>
      <c r="UJH363" s="335"/>
      <c r="UJI363" s="335"/>
      <c r="UJJ363" s="224"/>
      <c r="UJK363" s="324"/>
      <c r="UJL363" s="324"/>
      <c r="UJM363" s="333"/>
      <c r="UJN363" s="334"/>
      <c r="UJO363" s="324"/>
      <c r="UJP363" s="224"/>
      <c r="UJQ363" s="224"/>
      <c r="UJR363" s="335"/>
      <c r="UJS363" s="335"/>
      <c r="UJT363" s="224"/>
      <c r="UJU363" s="324"/>
      <c r="UJV363" s="324"/>
      <c r="UJW363" s="333"/>
      <c r="UJX363" s="334"/>
      <c r="UJY363" s="324"/>
      <c r="UJZ363" s="224"/>
      <c r="UKA363" s="224"/>
      <c r="UKB363" s="335"/>
      <c r="UKC363" s="335"/>
      <c r="UKD363" s="224"/>
      <c r="UKE363" s="324"/>
      <c r="UKF363" s="324"/>
      <c r="UKG363" s="333"/>
      <c r="UKH363" s="334"/>
      <c r="UKI363" s="324"/>
      <c r="UKJ363" s="224"/>
      <c r="UKK363" s="224"/>
      <c r="UKL363" s="335"/>
      <c r="UKM363" s="335"/>
      <c r="UKN363" s="224"/>
      <c r="UKO363" s="324"/>
      <c r="UKP363" s="324"/>
      <c r="UKQ363" s="333"/>
      <c r="UKR363" s="334"/>
      <c r="UKS363" s="324"/>
      <c r="UKT363" s="224"/>
      <c r="UKU363" s="224"/>
      <c r="UKV363" s="335"/>
      <c r="UKW363" s="335"/>
      <c r="UKX363" s="224"/>
      <c r="UKY363" s="324"/>
      <c r="UKZ363" s="324"/>
      <c r="ULA363" s="333"/>
      <c r="ULB363" s="334"/>
      <c r="ULC363" s="324"/>
      <c r="ULD363" s="224"/>
      <c r="ULE363" s="224"/>
      <c r="ULF363" s="335"/>
      <c r="ULG363" s="335"/>
      <c r="ULH363" s="224"/>
      <c r="ULI363" s="324"/>
      <c r="ULJ363" s="324"/>
      <c r="ULK363" s="333"/>
      <c r="ULL363" s="334"/>
      <c r="ULM363" s="324"/>
      <c r="ULN363" s="224"/>
      <c r="ULO363" s="224"/>
      <c r="ULP363" s="335"/>
      <c r="ULQ363" s="335"/>
      <c r="ULR363" s="224"/>
      <c r="ULS363" s="324"/>
      <c r="ULT363" s="324"/>
      <c r="ULU363" s="333"/>
      <c r="ULV363" s="334"/>
      <c r="ULW363" s="324"/>
      <c r="ULX363" s="224"/>
      <c r="ULY363" s="224"/>
      <c r="ULZ363" s="335"/>
      <c r="UMA363" s="335"/>
      <c r="UMB363" s="224"/>
      <c r="UMC363" s="324"/>
      <c r="UMD363" s="324"/>
      <c r="UME363" s="333"/>
      <c r="UMF363" s="334"/>
      <c r="UMG363" s="324"/>
      <c r="UMH363" s="224"/>
      <c r="UMI363" s="224"/>
      <c r="UMJ363" s="335"/>
      <c r="UMK363" s="335"/>
      <c r="UML363" s="224"/>
      <c r="UMM363" s="324"/>
      <c r="UMN363" s="324"/>
      <c r="UMO363" s="333"/>
      <c r="UMP363" s="334"/>
      <c r="UMQ363" s="324"/>
      <c r="UMR363" s="224"/>
      <c r="UMS363" s="224"/>
      <c r="UMT363" s="335"/>
      <c r="UMU363" s="335"/>
      <c r="UMV363" s="224"/>
      <c r="UMW363" s="324"/>
      <c r="UMX363" s="324"/>
      <c r="UMY363" s="333"/>
      <c r="UMZ363" s="334"/>
      <c r="UNA363" s="324"/>
      <c r="UNB363" s="224"/>
      <c r="UNC363" s="224"/>
      <c r="UND363" s="335"/>
      <c r="UNE363" s="335"/>
      <c r="UNF363" s="224"/>
      <c r="UNG363" s="324"/>
      <c r="UNH363" s="324"/>
      <c r="UNI363" s="333"/>
      <c r="UNJ363" s="334"/>
      <c r="UNK363" s="324"/>
      <c r="UNL363" s="224"/>
      <c r="UNM363" s="224"/>
      <c r="UNN363" s="335"/>
      <c r="UNO363" s="335"/>
      <c r="UNP363" s="224"/>
      <c r="UNQ363" s="324"/>
      <c r="UNR363" s="324"/>
      <c r="UNS363" s="333"/>
      <c r="UNT363" s="334"/>
      <c r="UNU363" s="324"/>
      <c r="UNV363" s="224"/>
      <c r="UNW363" s="224"/>
      <c r="UNX363" s="335"/>
      <c r="UNY363" s="335"/>
      <c r="UNZ363" s="224"/>
      <c r="UOA363" s="324"/>
      <c r="UOB363" s="324"/>
      <c r="UOC363" s="333"/>
      <c r="UOD363" s="334"/>
      <c r="UOE363" s="324"/>
      <c r="UOF363" s="224"/>
      <c r="UOG363" s="224"/>
      <c r="UOH363" s="335"/>
      <c r="UOI363" s="335"/>
      <c r="UOJ363" s="224"/>
      <c r="UOK363" s="324"/>
      <c r="UOL363" s="324"/>
      <c r="UOM363" s="333"/>
      <c r="UON363" s="334"/>
      <c r="UOO363" s="324"/>
      <c r="UOP363" s="224"/>
      <c r="UOQ363" s="224"/>
      <c r="UOR363" s="335"/>
      <c r="UOS363" s="335"/>
      <c r="UOT363" s="224"/>
      <c r="UOU363" s="324"/>
      <c r="UOV363" s="324"/>
      <c r="UOW363" s="333"/>
      <c r="UOX363" s="334"/>
      <c r="UOY363" s="324"/>
      <c r="UOZ363" s="224"/>
      <c r="UPA363" s="224"/>
      <c r="UPB363" s="335"/>
      <c r="UPC363" s="335"/>
      <c r="UPD363" s="224"/>
      <c r="UPE363" s="324"/>
      <c r="UPF363" s="324"/>
      <c r="UPG363" s="333"/>
      <c r="UPH363" s="334"/>
      <c r="UPI363" s="324"/>
      <c r="UPJ363" s="224"/>
      <c r="UPK363" s="224"/>
      <c r="UPL363" s="335"/>
      <c r="UPM363" s="335"/>
      <c r="UPN363" s="224"/>
      <c r="UPO363" s="324"/>
      <c r="UPP363" s="324"/>
      <c r="UPQ363" s="333"/>
      <c r="UPR363" s="334"/>
      <c r="UPS363" s="324"/>
      <c r="UPT363" s="224"/>
      <c r="UPU363" s="224"/>
      <c r="UPV363" s="335"/>
      <c r="UPW363" s="335"/>
      <c r="UPX363" s="224"/>
      <c r="UPY363" s="324"/>
      <c r="UPZ363" s="324"/>
      <c r="UQA363" s="333"/>
      <c r="UQB363" s="334"/>
      <c r="UQC363" s="324"/>
      <c r="UQD363" s="224"/>
      <c r="UQE363" s="224"/>
      <c r="UQF363" s="335"/>
      <c r="UQG363" s="335"/>
      <c r="UQH363" s="224"/>
      <c r="UQI363" s="324"/>
      <c r="UQJ363" s="324"/>
      <c r="UQK363" s="333"/>
      <c r="UQL363" s="334"/>
      <c r="UQM363" s="324"/>
      <c r="UQN363" s="224"/>
      <c r="UQO363" s="224"/>
      <c r="UQP363" s="335"/>
      <c r="UQQ363" s="335"/>
      <c r="UQR363" s="224"/>
      <c r="UQS363" s="324"/>
      <c r="UQT363" s="324"/>
      <c r="UQU363" s="333"/>
      <c r="UQV363" s="334"/>
      <c r="UQW363" s="324"/>
      <c r="UQX363" s="224"/>
      <c r="UQY363" s="224"/>
      <c r="UQZ363" s="335"/>
      <c r="URA363" s="335"/>
      <c r="URB363" s="224"/>
      <c r="URC363" s="324"/>
      <c r="URD363" s="324"/>
      <c r="URE363" s="333"/>
      <c r="URF363" s="334"/>
      <c r="URG363" s="324"/>
      <c r="URH363" s="224"/>
      <c r="URI363" s="224"/>
      <c r="URJ363" s="335"/>
      <c r="URK363" s="335"/>
      <c r="URL363" s="224"/>
      <c r="URM363" s="324"/>
      <c r="URN363" s="324"/>
      <c r="URO363" s="333"/>
      <c r="URP363" s="334"/>
      <c r="URQ363" s="324"/>
      <c r="URR363" s="224"/>
      <c r="URS363" s="224"/>
      <c r="URT363" s="335"/>
      <c r="URU363" s="335"/>
      <c r="URV363" s="224"/>
      <c r="URW363" s="324"/>
      <c r="URX363" s="324"/>
      <c r="URY363" s="333"/>
      <c r="URZ363" s="334"/>
      <c r="USA363" s="324"/>
      <c r="USB363" s="224"/>
      <c r="USC363" s="224"/>
      <c r="USD363" s="335"/>
      <c r="USE363" s="335"/>
      <c r="USF363" s="224"/>
      <c r="USG363" s="324"/>
      <c r="USH363" s="324"/>
      <c r="USI363" s="333"/>
      <c r="USJ363" s="334"/>
      <c r="USK363" s="324"/>
      <c r="USL363" s="224"/>
      <c r="USM363" s="224"/>
      <c r="USN363" s="335"/>
      <c r="USO363" s="335"/>
      <c r="USP363" s="224"/>
      <c r="USQ363" s="324"/>
      <c r="USR363" s="324"/>
      <c r="USS363" s="333"/>
      <c r="UST363" s="334"/>
      <c r="USU363" s="324"/>
      <c r="USV363" s="224"/>
      <c r="USW363" s="224"/>
      <c r="USX363" s="335"/>
      <c r="USY363" s="335"/>
      <c r="USZ363" s="224"/>
      <c r="UTA363" s="324"/>
      <c r="UTB363" s="324"/>
      <c r="UTC363" s="333"/>
      <c r="UTD363" s="334"/>
      <c r="UTE363" s="324"/>
      <c r="UTF363" s="224"/>
      <c r="UTG363" s="224"/>
      <c r="UTH363" s="335"/>
      <c r="UTI363" s="335"/>
      <c r="UTJ363" s="224"/>
      <c r="UTK363" s="324"/>
      <c r="UTL363" s="324"/>
      <c r="UTM363" s="333"/>
      <c r="UTN363" s="334"/>
      <c r="UTO363" s="324"/>
      <c r="UTP363" s="224"/>
      <c r="UTQ363" s="224"/>
      <c r="UTR363" s="335"/>
      <c r="UTS363" s="335"/>
      <c r="UTT363" s="224"/>
      <c r="UTU363" s="324"/>
      <c r="UTV363" s="324"/>
      <c r="UTW363" s="333"/>
      <c r="UTX363" s="334"/>
      <c r="UTY363" s="324"/>
      <c r="UTZ363" s="224"/>
      <c r="UUA363" s="224"/>
      <c r="UUB363" s="335"/>
      <c r="UUC363" s="335"/>
      <c r="UUD363" s="224"/>
      <c r="UUE363" s="324"/>
      <c r="UUF363" s="324"/>
      <c r="UUG363" s="333"/>
      <c r="UUH363" s="334"/>
      <c r="UUI363" s="324"/>
      <c r="UUJ363" s="224"/>
      <c r="UUK363" s="224"/>
      <c r="UUL363" s="335"/>
      <c r="UUM363" s="335"/>
      <c r="UUN363" s="224"/>
      <c r="UUO363" s="324"/>
      <c r="UUP363" s="324"/>
      <c r="UUQ363" s="333"/>
      <c r="UUR363" s="334"/>
      <c r="UUS363" s="324"/>
      <c r="UUT363" s="224"/>
      <c r="UUU363" s="224"/>
      <c r="UUV363" s="335"/>
      <c r="UUW363" s="335"/>
      <c r="UUX363" s="224"/>
      <c r="UUY363" s="324"/>
      <c r="UUZ363" s="324"/>
      <c r="UVA363" s="333"/>
      <c r="UVB363" s="334"/>
      <c r="UVC363" s="324"/>
      <c r="UVD363" s="224"/>
      <c r="UVE363" s="224"/>
      <c r="UVF363" s="335"/>
      <c r="UVG363" s="335"/>
      <c r="UVH363" s="224"/>
      <c r="UVI363" s="324"/>
      <c r="UVJ363" s="324"/>
      <c r="UVK363" s="333"/>
      <c r="UVL363" s="334"/>
      <c r="UVM363" s="324"/>
      <c r="UVN363" s="224"/>
      <c r="UVO363" s="224"/>
      <c r="UVP363" s="335"/>
      <c r="UVQ363" s="335"/>
      <c r="UVR363" s="224"/>
      <c r="UVS363" s="324"/>
      <c r="UVT363" s="324"/>
      <c r="UVU363" s="333"/>
      <c r="UVV363" s="334"/>
      <c r="UVW363" s="324"/>
      <c r="UVX363" s="224"/>
      <c r="UVY363" s="224"/>
      <c r="UVZ363" s="335"/>
      <c r="UWA363" s="335"/>
      <c r="UWB363" s="224"/>
      <c r="UWC363" s="324"/>
      <c r="UWD363" s="324"/>
      <c r="UWE363" s="333"/>
      <c r="UWF363" s="334"/>
      <c r="UWG363" s="324"/>
      <c r="UWH363" s="224"/>
      <c r="UWI363" s="224"/>
      <c r="UWJ363" s="335"/>
      <c r="UWK363" s="335"/>
      <c r="UWL363" s="224"/>
      <c r="UWM363" s="324"/>
      <c r="UWN363" s="324"/>
      <c r="UWO363" s="333"/>
      <c r="UWP363" s="334"/>
      <c r="UWQ363" s="324"/>
      <c r="UWR363" s="224"/>
      <c r="UWS363" s="224"/>
      <c r="UWT363" s="335"/>
      <c r="UWU363" s="335"/>
      <c r="UWV363" s="224"/>
      <c r="UWW363" s="324"/>
      <c r="UWX363" s="324"/>
      <c r="UWY363" s="333"/>
      <c r="UWZ363" s="334"/>
      <c r="UXA363" s="324"/>
      <c r="UXB363" s="224"/>
      <c r="UXC363" s="224"/>
      <c r="UXD363" s="335"/>
      <c r="UXE363" s="335"/>
      <c r="UXF363" s="224"/>
      <c r="UXG363" s="324"/>
      <c r="UXH363" s="324"/>
      <c r="UXI363" s="333"/>
      <c r="UXJ363" s="334"/>
      <c r="UXK363" s="324"/>
      <c r="UXL363" s="224"/>
      <c r="UXM363" s="224"/>
      <c r="UXN363" s="335"/>
      <c r="UXO363" s="335"/>
      <c r="UXP363" s="224"/>
      <c r="UXQ363" s="324"/>
      <c r="UXR363" s="324"/>
      <c r="UXS363" s="333"/>
      <c r="UXT363" s="334"/>
      <c r="UXU363" s="324"/>
      <c r="UXV363" s="224"/>
      <c r="UXW363" s="224"/>
      <c r="UXX363" s="335"/>
      <c r="UXY363" s="335"/>
      <c r="UXZ363" s="224"/>
      <c r="UYA363" s="324"/>
      <c r="UYB363" s="324"/>
      <c r="UYC363" s="333"/>
      <c r="UYD363" s="334"/>
      <c r="UYE363" s="324"/>
      <c r="UYF363" s="224"/>
      <c r="UYG363" s="224"/>
      <c r="UYH363" s="335"/>
      <c r="UYI363" s="335"/>
      <c r="UYJ363" s="224"/>
      <c r="UYK363" s="324"/>
      <c r="UYL363" s="324"/>
      <c r="UYM363" s="333"/>
      <c r="UYN363" s="334"/>
      <c r="UYO363" s="324"/>
      <c r="UYP363" s="224"/>
      <c r="UYQ363" s="224"/>
      <c r="UYR363" s="335"/>
      <c r="UYS363" s="335"/>
      <c r="UYT363" s="224"/>
      <c r="UYU363" s="324"/>
      <c r="UYV363" s="324"/>
      <c r="UYW363" s="333"/>
      <c r="UYX363" s="334"/>
      <c r="UYY363" s="324"/>
      <c r="UYZ363" s="224"/>
      <c r="UZA363" s="224"/>
      <c r="UZB363" s="335"/>
      <c r="UZC363" s="335"/>
      <c r="UZD363" s="224"/>
      <c r="UZE363" s="324"/>
      <c r="UZF363" s="324"/>
      <c r="UZG363" s="333"/>
      <c r="UZH363" s="334"/>
      <c r="UZI363" s="324"/>
      <c r="UZJ363" s="224"/>
      <c r="UZK363" s="224"/>
      <c r="UZL363" s="335"/>
      <c r="UZM363" s="335"/>
      <c r="UZN363" s="224"/>
      <c r="UZO363" s="324"/>
      <c r="UZP363" s="324"/>
      <c r="UZQ363" s="333"/>
      <c r="UZR363" s="334"/>
      <c r="UZS363" s="324"/>
      <c r="UZT363" s="224"/>
      <c r="UZU363" s="224"/>
      <c r="UZV363" s="335"/>
      <c r="UZW363" s="335"/>
      <c r="UZX363" s="224"/>
      <c r="UZY363" s="324"/>
      <c r="UZZ363" s="324"/>
      <c r="VAA363" s="333"/>
      <c r="VAB363" s="334"/>
      <c r="VAC363" s="324"/>
      <c r="VAD363" s="224"/>
      <c r="VAE363" s="224"/>
      <c r="VAF363" s="335"/>
      <c r="VAG363" s="335"/>
      <c r="VAH363" s="224"/>
      <c r="VAI363" s="324"/>
      <c r="VAJ363" s="324"/>
      <c r="VAK363" s="333"/>
      <c r="VAL363" s="334"/>
      <c r="VAM363" s="324"/>
      <c r="VAN363" s="224"/>
      <c r="VAO363" s="224"/>
      <c r="VAP363" s="335"/>
      <c r="VAQ363" s="335"/>
      <c r="VAR363" s="224"/>
      <c r="VAS363" s="324"/>
      <c r="VAT363" s="324"/>
      <c r="VAU363" s="333"/>
      <c r="VAV363" s="334"/>
      <c r="VAW363" s="324"/>
      <c r="VAX363" s="224"/>
      <c r="VAY363" s="224"/>
      <c r="VAZ363" s="335"/>
      <c r="VBA363" s="335"/>
      <c r="VBB363" s="224"/>
      <c r="VBC363" s="324"/>
      <c r="VBD363" s="324"/>
      <c r="VBE363" s="333"/>
      <c r="VBF363" s="334"/>
      <c r="VBG363" s="324"/>
      <c r="VBH363" s="224"/>
      <c r="VBI363" s="224"/>
      <c r="VBJ363" s="335"/>
      <c r="VBK363" s="335"/>
      <c r="VBL363" s="224"/>
      <c r="VBM363" s="324"/>
      <c r="VBN363" s="324"/>
      <c r="VBO363" s="333"/>
      <c r="VBP363" s="334"/>
      <c r="VBQ363" s="324"/>
      <c r="VBR363" s="224"/>
      <c r="VBS363" s="224"/>
      <c r="VBT363" s="335"/>
      <c r="VBU363" s="335"/>
      <c r="VBV363" s="224"/>
      <c r="VBW363" s="324"/>
      <c r="VBX363" s="324"/>
      <c r="VBY363" s="333"/>
      <c r="VBZ363" s="334"/>
      <c r="VCA363" s="324"/>
      <c r="VCB363" s="224"/>
      <c r="VCC363" s="224"/>
      <c r="VCD363" s="335"/>
      <c r="VCE363" s="335"/>
      <c r="VCF363" s="224"/>
      <c r="VCG363" s="324"/>
      <c r="VCH363" s="324"/>
      <c r="VCI363" s="333"/>
      <c r="VCJ363" s="334"/>
      <c r="VCK363" s="324"/>
      <c r="VCL363" s="224"/>
      <c r="VCM363" s="224"/>
      <c r="VCN363" s="335"/>
      <c r="VCO363" s="335"/>
      <c r="VCP363" s="224"/>
      <c r="VCQ363" s="324"/>
      <c r="VCR363" s="324"/>
      <c r="VCS363" s="333"/>
      <c r="VCT363" s="334"/>
      <c r="VCU363" s="324"/>
      <c r="VCV363" s="224"/>
      <c r="VCW363" s="224"/>
      <c r="VCX363" s="335"/>
      <c r="VCY363" s="335"/>
      <c r="VCZ363" s="224"/>
      <c r="VDA363" s="324"/>
      <c r="VDB363" s="324"/>
      <c r="VDC363" s="333"/>
      <c r="VDD363" s="334"/>
      <c r="VDE363" s="324"/>
      <c r="VDF363" s="224"/>
      <c r="VDG363" s="224"/>
      <c r="VDH363" s="335"/>
      <c r="VDI363" s="335"/>
      <c r="VDJ363" s="224"/>
      <c r="VDK363" s="324"/>
      <c r="VDL363" s="324"/>
      <c r="VDM363" s="333"/>
      <c r="VDN363" s="334"/>
      <c r="VDO363" s="324"/>
      <c r="VDP363" s="224"/>
      <c r="VDQ363" s="224"/>
      <c r="VDR363" s="335"/>
      <c r="VDS363" s="335"/>
      <c r="VDT363" s="224"/>
      <c r="VDU363" s="324"/>
      <c r="VDV363" s="324"/>
      <c r="VDW363" s="333"/>
      <c r="VDX363" s="334"/>
      <c r="VDY363" s="324"/>
      <c r="VDZ363" s="224"/>
      <c r="VEA363" s="224"/>
      <c r="VEB363" s="335"/>
      <c r="VEC363" s="335"/>
      <c r="VED363" s="224"/>
      <c r="VEE363" s="324"/>
      <c r="VEF363" s="324"/>
      <c r="VEG363" s="333"/>
      <c r="VEH363" s="334"/>
      <c r="VEI363" s="324"/>
      <c r="VEJ363" s="224"/>
      <c r="VEK363" s="224"/>
      <c r="VEL363" s="335"/>
      <c r="VEM363" s="335"/>
      <c r="VEN363" s="224"/>
      <c r="VEO363" s="324"/>
      <c r="VEP363" s="324"/>
      <c r="VEQ363" s="333"/>
      <c r="VER363" s="334"/>
      <c r="VES363" s="324"/>
      <c r="VET363" s="224"/>
      <c r="VEU363" s="224"/>
      <c r="VEV363" s="335"/>
      <c r="VEW363" s="335"/>
      <c r="VEX363" s="224"/>
      <c r="VEY363" s="324"/>
      <c r="VEZ363" s="324"/>
      <c r="VFA363" s="333"/>
      <c r="VFB363" s="334"/>
      <c r="VFC363" s="324"/>
      <c r="VFD363" s="224"/>
      <c r="VFE363" s="224"/>
      <c r="VFF363" s="335"/>
      <c r="VFG363" s="335"/>
      <c r="VFH363" s="224"/>
      <c r="VFI363" s="324"/>
      <c r="VFJ363" s="324"/>
      <c r="VFK363" s="333"/>
      <c r="VFL363" s="334"/>
      <c r="VFM363" s="324"/>
      <c r="VFN363" s="224"/>
      <c r="VFO363" s="224"/>
      <c r="VFP363" s="335"/>
      <c r="VFQ363" s="335"/>
      <c r="VFR363" s="224"/>
      <c r="VFS363" s="324"/>
      <c r="VFT363" s="324"/>
      <c r="VFU363" s="333"/>
      <c r="VFV363" s="334"/>
      <c r="VFW363" s="324"/>
      <c r="VFX363" s="224"/>
      <c r="VFY363" s="224"/>
      <c r="VFZ363" s="335"/>
      <c r="VGA363" s="335"/>
      <c r="VGB363" s="224"/>
      <c r="VGC363" s="324"/>
      <c r="VGD363" s="324"/>
      <c r="VGE363" s="333"/>
      <c r="VGF363" s="334"/>
      <c r="VGG363" s="324"/>
      <c r="VGH363" s="224"/>
      <c r="VGI363" s="224"/>
      <c r="VGJ363" s="335"/>
      <c r="VGK363" s="335"/>
      <c r="VGL363" s="224"/>
      <c r="VGM363" s="324"/>
      <c r="VGN363" s="324"/>
      <c r="VGO363" s="333"/>
      <c r="VGP363" s="334"/>
      <c r="VGQ363" s="324"/>
      <c r="VGR363" s="224"/>
      <c r="VGS363" s="224"/>
      <c r="VGT363" s="335"/>
      <c r="VGU363" s="335"/>
      <c r="VGV363" s="224"/>
      <c r="VGW363" s="324"/>
      <c r="VGX363" s="324"/>
      <c r="VGY363" s="333"/>
      <c r="VGZ363" s="334"/>
      <c r="VHA363" s="324"/>
      <c r="VHB363" s="224"/>
      <c r="VHC363" s="224"/>
      <c r="VHD363" s="335"/>
      <c r="VHE363" s="335"/>
      <c r="VHF363" s="224"/>
      <c r="VHG363" s="324"/>
      <c r="VHH363" s="324"/>
      <c r="VHI363" s="333"/>
      <c r="VHJ363" s="334"/>
      <c r="VHK363" s="324"/>
      <c r="VHL363" s="224"/>
      <c r="VHM363" s="224"/>
      <c r="VHN363" s="335"/>
      <c r="VHO363" s="335"/>
      <c r="VHP363" s="224"/>
      <c r="VHQ363" s="324"/>
      <c r="VHR363" s="324"/>
      <c r="VHS363" s="333"/>
      <c r="VHT363" s="334"/>
      <c r="VHU363" s="324"/>
      <c r="VHV363" s="224"/>
      <c r="VHW363" s="224"/>
      <c r="VHX363" s="335"/>
      <c r="VHY363" s="335"/>
      <c r="VHZ363" s="224"/>
      <c r="VIA363" s="324"/>
      <c r="VIB363" s="324"/>
      <c r="VIC363" s="333"/>
      <c r="VID363" s="334"/>
      <c r="VIE363" s="324"/>
      <c r="VIF363" s="224"/>
      <c r="VIG363" s="224"/>
      <c r="VIH363" s="335"/>
      <c r="VII363" s="335"/>
      <c r="VIJ363" s="224"/>
      <c r="VIK363" s="324"/>
      <c r="VIL363" s="324"/>
      <c r="VIM363" s="333"/>
      <c r="VIN363" s="334"/>
      <c r="VIO363" s="324"/>
      <c r="VIP363" s="224"/>
      <c r="VIQ363" s="224"/>
      <c r="VIR363" s="335"/>
      <c r="VIS363" s="335"/>
      <c r="VIT363" s="224"/>
      <c r="VIU363" s="324"/>
      <c r="VIV363" s="324"/>
      <c r="VIW363" s="333"/>
      <c r="VIX363" s="334"/>
      <c r="VIY363" s="324"/>
      <c r="VIZ363" s="224"/>
      <c r="VJA363" s="224"/>
      <c r="VJB363" s="335"/>
      <c r="VJC363" s="335"/>
      <c r="VJD363" s="224"/>
      <c r="VJE363" s="324"/>
      <c r="VJF363" s="324"/>
      <c r="VJG363" s="333"/>
      <c r="VJH363" s="334"/>
      <c r="VJI363" s="324"/>
      <c r="VJJ363" s="224"/>
      <c r="VJK363" s="224"/>
      <c r="VJL363" s="335"/>
      <c r="VJM363" s="335"/>
      <c r="VJN363" s="224"/>
      <c r="VJO363" s="324"/>
      <c r="VJP363" s="324"/>
      <c r="VJQ363" s="333"/>
      <c r="VJR363" s="334"/>
      <c r="VJS363" s="324"/>
      <c r="VJT363" s="224"/>
      <c r="VJU363" s="224"/>
      <c r="VJV363" s="335"/>
      <c r="VJW363" s="335"/>
      <c r="VJX363" s="224"/>
      <c r="VJY363" s="324"/>
      <c r="VJZ363" s="324"/>
      <c r="VKA363" s="333"/>
      <c r="VKB363" s="334"/>
      <c r="VKC363" s="324"/>
      <c r="VKD363" s="224"/>
      <c r="VKE363" s="224"/>
      <c r="VKF363" s="335"/>
      <c r="VKG363" s="335"/>
      <c r="VKH363" s="224"/>
      <c r="VKI363" s="324"/>
      <c r="VKJ363" s="324"/>
      <c r="VKK363" s="333"/>
      <c r="VKL363" s="334"/>
      <c r="VKM363" s="324"/>
      <c r="VKN363" s="224"/>
      <c r="VKO363" s="224"/>
      <c r="VKP363" s="335"/>
      <c r="VKQ363" s="335"/>
      <c r="VKR363" s="224"/>
      <c r="VKS363" s="324"/>
      <c r="VKT363" s="324"/>
      <c r="VKU363" s="333"/>
      <c r="VKV363" s="334"/>
      <c r="VKW363" s="324"/>
      <c r="VKX363" s="224"/>
      <c r="VKY363" s="224"/>
      <c r="VKZ363" s="335"/>
      <c r="VLA363" s="335"/>
      <c r="VLB363" s="224"/>
      <c r="VLC363" s="324"/>
      <c r="VLD363" s="324"/>
      <c r="VLE363" s="333"/>
      <c r="VLF363" s="334"/>
      <c r="VLG363" s="324"/>
      <c r="VLH363" s="224"/>
      <c r="VLI363" s="224"/>
      <c r="VLJ363" s="335"/>
      <c r="VLK363" s="335"/>
      <c r="VLL363" s="224"/>
      <c r="VLM363" s="324"/>
      <c r="VLN363" s="324"/>
      <c r="VLO363" s="333"/>
      <c r="VLP363" s="334"/>
      <c r="VLQ363" s="324"/>
      <c r="VLR363" s="224"/>
      <c r="VLS363" s="224"/>
      <c r="VLT363" s="335"/>
      <c r="VLU363" s="335"/>
      <c r="VLV363" s="224"/>
      <c r="VLW363" s="324"/>
      <c r="VLX363" s="324"/>
      <c r="VLY363" s="333"/>
      <c r="VLZ363" s="334"/>
      <c r="VMA363" s="324"/>
      <c r="VMB363" s="224"/>
      <c r="VMC363" s="224"/>
      <c r="VMD363" s="335"/>
      <c r="VME363" s="335"/>
      <c r="VMF363" s="224"/>
      <c r="VMG363" s="324"/>
      <c r="VMH363" s="324"/>
      <c r="VMI363" s="333"/>
      <c r="VMJ363" s="334"/>
      <c r="VMK363" s="324"/>
      <c r="VML363" s="224"/>
      <c r="VMM363" s="224"/>
      <c r="VMN363" s="335"/>
      <c r="VMO363" s="335"/>
      <c r="VMP363" s="224"/>
      <c r="VMQ363" s="324"/>
      <c r="VMR363" s="324"/>
      <c r="VMS363" s="333"/>
      <c r="VMT363" s="334"/>
      <c r="VMU363" s="324"/>
      <c r="VMV363" s="224"/>
      <c r="VMW363" s="224"/>
      <c r="VMX363" s="335"/>
      <c r="VMY363" s="335"/>
      <c r="VMZ363" s="224"/>
      <c r="VNA363" s="324"/>
      <c r="VNB363" s="324"/>
      <c r="VNC363" s="333"/>
      <c r="VND363" s="334"/>
      <c r="VNE363" s="324"/>
      <c r="VNF363" s="224"/>
      <c r="VNG363" s="224"/>
      <c r="VNH363" s="335"/>
      <c r="VNI363" s="335"/>
      <c r="VNJ363" s="224"/>
      <c r="VNK363" s="324"/>
      <c r="VNL363" s="324"/>
      <c r="VNM363" s="333"/>
      <c r="VNN363" s="334"/>
      <c r="VNO363" s="324"/>
      <c r="VNP363" s="224"/>
      <c r="VNQ363" s="224"/>
      <c r="VNR363" s="335"/>
      <c r="VNS363" s="335"/>
      <c r="VNT363" s="224"/>
      <c r="VNU363" s="324"/>
      <c r="VNV363" s="324"/>
      <c r="VNW363" s="333"/>
      <c r="VNX363" s="334"/>
      <c r="VNY363" s="324"/>
      <c r="VNZ363" s="224"/>
      <c r="VOA363" s="224"/>
      <c r="VOB363" s="335"/>
      <c r="VOC363" s="335"/>
      <c r="VOD363" s="224"/>
      <c r="VOE363" s="324"/>
      <c r="VOF363" s="324"/>
      <c r="VOG363" s="333"/>
      <c r="VOH363" s="334"/>
      <c r="VOI363" s="324"/>
      <c r="VOJ363" s="224"/>
      <c r="VOK363" s="224"/>
      <c r="VOL363" s="335"/>
      <c r="VOM363" s="335"/>
      <c r="VON363" s="224"/>
      <c r="VOO363" s="324"/>
      <c r="VOP363" s="324"/>
      <c r="VOQ363" s="333"/>
      <c r="VOR363" s="334"/>
      <c r="VOS363" s="324"/>
      <c r="VOT363" s="224"/>
      <c r="VOU363" s="224"/>
      <c r="VOV363" s="335"/>
      <c r="VOW363" s="335"/>
      <c r="VOX363" s="224"/>
      <c r="VOY363" s="324"/>
      <c r="VOZ363" s="324"/>
      <c r="VPA363" s="333"/>
      <c r="VPB363" s="334"/>
      <c r="VPC363" s="324"/>
      <c r="VPD363" s="224"/>
      <c r="VPE363" s="224"/>
      <c r="VPF363" s="335"/>
      <c r="VPG363" s="335"/>
      <c r="VPH363" s="224"/>
      <c r="VPI363" s="324"/>
      <c r="VPJ363" s="324"/>
      <c r="VPK363" s="333"/>
      <c r="VPL363" s="334"/>
      <c r="VPM363" s="324"/>
      <c r="VPN363" s="224"/>
      <c r="VPO363" s="224"/>
      <c r="VPP363" s="335"/>
      <c r="VPQ363" s="335"/>
      <c r="VPR363" s="224"/>
      <c r="VPS363" s="324"/>
      <c r="VPT363" s="324"/>
      <c r="VPU363" s="333"/>
      <c r="VPV363" s="334"/>
      <c r="VPW363" s="324"/>
      <c r="VPX363" s="224"/>
      <c r="VPY363" s="224"/>
      <c r="VPZ363" s="335"/>
      <c r="VQA363" s="335"/>
      <c r="VQB363" s="224"/>
      <c r="VQC363" s="324"/>
      <c r="VQD363" s="324"/>
      <c r="VQE363" s="333"/>
      <c r="VQF363" s="334"/>
      <c r="VQG363" s="324"/>
      <c r="VQH363" s="224"/>
      <c r="VQI363" s="224"/>
      <c r="VQJ363" s="335"/>
      <c r="VQK363" s="335"/>
      <c r="VQL363" s="224"/>
      <c r="VQM363" s="324"/>
      <c r="VQN363" s="324"/>
      <c r="VQO363" s="333"/>
      <c r="VQP363" s="334"/>
      <c r="VQQ363" s="324"/>
      <c r="VQR363" s="224"/>
      <c r="VQS363" s="224"/>
      <c r="VQT363" s="335"/>
      <c r="VQU363" s="335"/>
      <c r="VQV363" s="224"/>
      <c r="VQW363" s="324"/>
      <c r="VQX363" s="324"/>
      <c r="VQY363" s="333"/>
      <c r="VQZ363" s="334"/>
      <c r="VRA363" s="324"/>
      <c r="VRB363" s="224"/>
      <c r="VRC363" s="224"/>
      <c r="VRD363" s="335"/>
      <c r="VRE363" s="335"/>
      <c r="VRF363" s="224"/>
      <c r="VRG363" s="324"/>
      <c r="VRH363" s="324"/>
      <c r="VRI363" s="333"/>
      <c r="VRJ363" s="334"/>
      <c r="VRK363" s="324"/>
      <c r="VRL363" s="224"/>
      <c r="VRM363" s="224"/>
      <c r="VRN363" s="335"/>
      <c r="VRO363" s="335"/>
      <c r="VRP363" s="224"/>
      <c r="VRQ363" s="324"/>
      <c r="VRR363" s="324"/>
      <c r="VRS363" s="333"/>
      <c r="VRT363" s="334"/>
      <c r="VRU363" s="324"/>
      <c r="VRV363" s="224"/>
      <c r="VRW363" s="224"/>
      <c r="VRX363" s="335"/>
      <c r="VRY363" s="335"/>
      <c r="VRZ363" s="224"/>
      <c r="VSA363" s="324"/>
      <c r="VSB363" s="324"/>
      <c r="VSC363" s="333"/>
      <c r="VSD363" s="334"/>
      <c r="VSE363" s="324"/>
      <c r="VSF363" s="224"/>
      <c r="VSG363" s="224"/>
      <c r="VSH363" s="335"/>
      <c r="VSI363" s="335"/>
      <c r="VSJ363" s="224"/>
      <c r="VSK363" s="324"/>
      <c r="VSL363" s="324"/>
      <c r="VSM363" s="333"/>
      <c r="VSN363" s="334"/>
      <c r="VSO363" s="324"/>
      <c r="VSP363" s="224"/>
      <c r="VSQ363" s="224"/>
      <c r="VSR363" s="335"/>
      <c r="VSS363" s="335"/>
      <c r="VST363" s="224"/>
      <c r="VSU363" s="324"/>
      <c r="VSV363" s="324"/>
      <c r="VSW363" s="333"/>
      <c r="VSX363" s="334"/>
      <c r="VSY363" s="324"/>
      <c r="VSZ363" s="224"/>
      <c r="VTA363" s="224"/>
      <c r="VTB363" s="335"/>
      <c r="VTC363" s="335"/>
      <c r="VTD363" s="224"/>
      <c r="VTE363" s="324"/>
      <c r="VTF363" s="324"/>
      <c r="VTG363" s="333"/>
      <c r="VTH363" s="334"/>
      <c r="VTI363" s="324"/>
      <c r="VTJ363" s="224"/>
      <c r="VTK363" s="224"/>
      <c r="VTL363" s="335"/>
      <c r="VTM363" s="335"/>
      <c r="VTN363" s="224"/>
      <c r="VTO363" s="324"/>
      <c r="VTP363" s="324"/>
      <c r="VTQ363" s="333"/>
      <c r="VTR363" s="334"/>
      <c r="VTS363" s="324"/>
      <c r="VTT363" s="224"/>
      <c r="VTU363" s="224"/>
      <c r="VTV363" s="335"/>
      <c r="VTW363" s="335"/>
      <c r="VTX363" s="224"/>
      <c r="VTY363" s="324"/>
      <c r="VTZ363" s="324"/>
      <c r="VUA363" s="333"/>
      <c r="VUB363" s="334"/>
      <c r="VUC363" s="324"/>
      <c r="VUD363" s="224"/>
      <c r="VUE363" s="224"/>
      <c r="VUF363" s="335"/>
      <c r="VUG363" s="335"/>
      <c r="VUH363" s="224"/>
      <c r="VUI363" s="324"/>
      <c r="VUJ363" s="324"/>
      <c r="VUK363" s="333"/>
      <c r="VUL363" s="334"/>
      <c r="VUM363" s="324"/>
      <c r="VUN363" s="224"/>
      <c r="VUO363" s="224"/>
      <c r="VUP363" s="335"/>
      <c r="VUQ363" s="335"/>
      <c r="VUR363" s="224"/>
      <c r="VUS363" s="324"/>
      <c r="VUT363" s="324"/>
      <c r="VUU363" s="333"/>
      <c r="VUV363" s="334"/>
      <c r="VUW363" s="324"/>
      <c r="VUX363" s="224"/>
      <c r="VUY363" s="224"/>
      <c r="VUZ363" s="335"/>
      <c r="VVA363" s="335"/>
      <c r="VVB363" s="224"/>
      <c r="VVC363" s="324"/>
      <c r="VVD363" s="324"/>
      <c r="VVE363" s="333"/>
      <c r="VVF363" s="334"/>
      <c r="VVG363" s="324"/>
      <c r="VVH363" s="224"/>
      <c r="VVI363" s="224"/>
      <c r="VVJ363" s="335"/>
      <c r="VVK363" s="335"/>
      <c r="VVL363" s="224"/>
      <c r="VVM363" s="324"/>
      <c r="VVN363" s="324"/>
      <c r="VVO363" s="333"/>
      <c r="VVP363" s="334"/>
      <c r="VVQ363" s="324"/>
      <c r="VVR363" s="224"/>
      <c r="VVS363" s="224"/>
      <c r="VVT363" s="335"/>
      <c r="VVU363" s="335"/>
      <c r="VVV363" s="224"/>
      <c r="VVW363" s="324"/>
      <c r="VVX363" s="324"/>
      <c r="VVY363" s="333"/>
      <c r="VVZ363" s="334"/>
      <c r="VWA363" s="324"/>
      <c r="VWB363" s="224"/>
      <c r="VWC363" s="224"/>
      <c r="VWD363" s="335"/>
      <c r="VWE363" s="335"/>
      <c r="VWF363" s="224"/>
      <c r="VWG363" s="324"/>
      <c r="VWH363" s="324"/>
      <c r="VWI363" s="333"/>
      <c r="VWJ363" s="334"/>
      <c r="VWK363" s="324"/>
      <c r="VWL363" s="224"/>
      <c r="VWM363" s="224"/>
      <c r="VWN363" s="335"/>
      <c r="VWO363" s="335"/>
      <c r="VWP363" s="224"/>
      <c r="VWQ363" s="324"/>
      <c r="VWR363" s="324"/>
      <c r="VWS363" s="333"/>
      <c r="VWT363" s="334"/>
      <c r="VWU363" s="324"/>
      <c r="VWV363" s="224"/>
      <c r="VWW363" s="224"/>
      <c r="VWX363" s="335"/>
      <c r="VWY363" s="335"/>
      <c r="VWZ363" s="224"/>
      <c r="VXA363" s="324"/>
      <c r="VXB363" s="324"/>
      <c r="VXC363" s="333"/>
      <c r="VXD363" s="334"/>
      <c r="VXE363" s="324"/>
      <c r="VXF363" s="224"/>
      <c r="VXG363" s="224"/>
      <c r="VXH363" s="335"/>
      <c r="VXI363" s="335"/>
      <c r="VXJ363" s="224"/>
      <c r="VXK363" s="324"/>
      <c r="VXL363" s="324"/>
      <c r="VXM363" s="333"/>
      <c r="VXN363" s="334"/>
      <c r="VXO363" s="324"/>
      <c r="VXP363" s="224"/>
      <c r="VXQ363" s="224"/>
      <c r="VXR363" s="335"/>
      <c r="VXS363" s="335"/>
      <c r="VXT363" s="224"/>
      <c r="VXU363" s="324"/>
      <c r="VXV363" s="324"/>
      <c r="VXW363" s="333"/>
      <c r="VXX363" s="334"/>
      <c r="VXY363" s="324"/>
      <c r="VXZ363" s="224"/>
      <c r="VYA363" s="224"/>
      <c r="VYB363" s="335"/>
      <c r="VYC363" s="335"/>
      <c r="VYD363" s="224"/>
      <c r="VYE363" s="324"/>
      <c r="VYF363" s="324"/>
      <c r="VYG363" s="333"/>
      <c r="VYH363" s="334"/>
      <c r="VYI363" s="324"/>
      <c r="VYJ363" s="224"/>
      <c r="VYK363" s="224"/>
      <c r="VYL363" s="335"/>
      <c r="VYM363" s="335"/>
      <c r="VYN363" s="224"/>
      <c r="VYO363" s="324"/>
      <c r="VYP363" s="324"/>
      <c r="VYQ363" s="333"/>
      <c r="VYR363" s="334"/>
      <c r="VYS363" s="324"/>
      <c r="VYT363" s="224"/>
      <c r="VYU363" s="224"/>
      <c r="VYV363" s="335"/>
      <c r="VYW363" s="335"/>
      <c r="VYX363" s="224"/>
      <c r="VYY363" s="324"/>
      <c r="VYZ363" s="324"/>
      <c r="VZA363" s="333"/>
      <c r="VZB363" s="334"/>
      <c r="VZC363" s="324"/>
      <c r="VZD363" s="224"/>
      <c r="VZE363" s="224"/>
      <c r="VZF363" s="335"/>
      <c r="VZG363" s="335"/>
      <c r="VZH363" s="224"/>
      <c r="VZI363" s="324"/>
      <c r="VZJ363" s="324"/>
      <c r="VZK363" s="333"/>
      <c r="VZL363" s="334"/>
      <c r="VZM363" s="324"/>
      <c r="VZN363" s="224"/>
      <c r="VZO363" s="224"/>
      <c r="VZP363" s="335"/>
      <c r="VZQ363" s="335"/>
      <c r="VZR363" s="224"/>
      <c r="VZS363" s="324"/>
      <c r="VZT363" s="324"/>
      <c r="VZU363" s="333"/>
      <c r="VZV363" s="334"/>
      <c r="VZW363" s="324"/>
      <c r="VZX363" s="224"/>
      <c r="VZY363" s="224"/>
      <c r="VZZ363" s="335"/>
      <c r="WAA363" s="335"/>
      <c r="WAB363" s="224"/>
      <c r="WAC363" s="324"/>
      <c r="WAD363" s="324"/>
      <c r="WAE363" s="333"/>
      <c r="WAF363" s="334"/>
      <c r="WAG363" s="324"/>
      <c r="WAH363" s="224"/>
      <c r="WAI363" s="224"/>
      <c r="WAJ363" s="335"/>
      <c r="WAK363" s="335"/>
      <c r="WAL363" s="224"/>
      <c r="WAM363" s="324"/>
      <c r="WAN363" s="324"/>
      <c r="WAO363" s="333"/>
      <c r="WAP363" s="334"/>
      <c r="WAQ363" s="324"/>
      <c r="WAR363" s="224"/>
      <c r="WAS363" s="224"/>
      <c r="WAT363" s="335"/>
      <c r="WAU363" s="335"/>
      <c r="WAV363" s="224"/>
      <c r="WAW363" s="324"/>
      <c r="WAX363" s="324"/>
      <c r="WAY363" s="333"/>
      <c r="WAZ363" s="334"/>
      <c r="WBA363" s="324"/>
      <c r="WBB363" s="224"/>
      <c r="WBC363" s="224"/>
      <c r="WBD363" s="335"/>
      <c r="WBE363" s="335"/>
      <c r="WBF363" s="224"/>
      <c r="WBG363" s="324"/>
      <c r="WBH363" s="324"/>
      <c r="WBI363" s="333"/>
      <c r="WBJ363" s="334"/>
      <c r="WBK363" s="324"/>
      <c r="WBL363" s="224"/>
      <c r="WBM363" s="224"/>
      <c r="WBN363" s="335"/>
      <c r="WBO363" s="335"/>
      <c r="WBP363" s="224"/>
      <c r="WBQ363" s="324"/>
      <c r="WBR363" s="324"/>
      <c r="WBS363" s="333"/>
      <c r="WBT363" s="334"/>
      <c r="WBU363" s="324"/>
      <c r="WBV363" s="224"/>
      <c r="WBW363" s="224"/>
      <c r="WBX363" s="335"/>
      <c r="WBY363" s="335"/>
      <c r="WBZ363" s="224"/>
      <c r="WCA363" s="324"/>
      <c r="WCB363" s="324"/>
      <c r="WCC363" s="333"/>
      <c r="WCD363" s="334"/>
      <c r="WCE363" s="324"/>
      <c r="WCF363" s="224"/>
      <c r="WCG363" s="224"/>
      <c r="WCH363" s="335"/>
      <c r="WCI363" s="335"/>
      <c r="WCJ363" s="224"/>
      <c r="WCK363" s="324"/>
      <c r="WCL363" s="324"/>
      <c r="WCM363" s="333"/>
      <c r="WCN363" s="334"/>
      <c r="WCO363" s="324"/>
      <c r="WCP363" s="224"/>
      <c r="WCQ363" s="224"/>
      <c r="WCR363" s="335"/>
      <c r="WCS363" s="335"/>
      <c r="WCT363" s="224"/>
      <c r="WCU363" s="324"/>
      <c r="WCV363" s="324"/>
      <c r="WCW363" s="333"/>
      <c r="WCX363" s="334"/>
      <c r="WCY363" s="324"/>
      <c r="WCZ363" s="224"/>
      <c r="WDA363" s="224"/>
      <c r="WDB363" s="335"/>
      <c r="WDC363" s="335"/>
      <c r="WDD363" s="224"/>
      <c r="WDE363" s="324"/>
      <c r="WDF363" s="324"/>
      <c r="WDG363" s="333"/>
      <c r="WDH363" s="334"/>
      <c r="WDI363" s="324"/>
      <c r="WDJ363" s="224"/>
      <c r="WDK363" s="224"/>
      <c r="WDL363" s="335"/>
      <c r="WDM363" s="335"/>
      <c r="WDN363" s="224"/>
      <c r="WDO363" s="324"/>
      <c r="WDP363" s="324"/>
      <c r="WDQ363" s="333"/>
      <c r="WDR363" s="334"/>
      <c r="WDS363" s="324"/>
      <c r="WDT363" s="224"/>
      <c r="WDU363" s="224"/>
      <c r="WDV363" s="335"/>
      <c r="WDW363" s="335"/>
      <c r="WDX363" s="224"/>
      <c r="WDY363" s="324"/>
      <c r="WDZ363" s="324"/>
      <c r="WEA363" s="333"/>
      <c r="WEB363" s="334"/>
      <c r="WEC363" s="324"/>
      <c r="WED363" s="224"/>
      <c r="WEE363" s="224"/>
      <c r="WEF363" s="335"/>
      <c r="WEG363" s="335"/>
      <c r="WEH363" s="224"/>
      <c r="WEI363" s="324"/>
      <c r="WEJ363" s="324"/>
      <c r="WEK363" s="333"/>
      <c r="WEL363" s="334"/>
      <c r="WEM363" s="324"/>
      <c r="WEN363" s="224"/>
      <c r="WEO363" s="224"/>
      <c r="WEP363" s="335"/>
      <c r="WEQ363" s="335"/>
      <c r="WER363" s="224"/>
      <c r="WES363" s="324"/>
      <c r="WET363" s="324"/>
      <c r="WEU363" s="333"/>
      <c r="WEV363" s="334"/>
      <c r="WEW363" s="324"/>
      <c r="WEX363" s="224"/>
      <c r="WEY363" s="224"/>
      <c r="WEZ363" s="335"/>
      <c r="WFA363" s="335"/>
      <c r="WFB363" s="224"/>
      <c r="WFC363" s="324"/>
      <c r="WFD363" s="324"/>
      <c r="WFE363" s="333"/>
      <c r="WFF363" s="334"/>
      <c r="WFG363" s="324"/>
      <c r="WFH363" s="224"/>
      <c r="WFI363" s="224"/>
      <c r="WFJ363" s="335"/>
      <c r="WFK363" s="335"/>
      <c r="WFL363" s="224"/>
      <c r="WFM363" s="324"/>
      <c r="WFN363" s="324"/>
      <c r="WFO363" s="333"/>
      <c r="WFP363" s="334"/>
      <c r="WFQ363" s="324"/>
      <c r="WFR363" s="224"/>
      <c r="WFS363" s="224"/>
      <c r="WFT363" s="335"/>
      <c r="WFU363" s="335"/>
      <c r="WFV363" s="224"/>
      <c r="WFW363" s="324"/>
      <c r="WFX363" s="324"/>
      <c r="WFY363" s="333"/>
      <c r="WFZ363" s="334"/>
      <c r="WGA363" s="324"/>
      <c r="WGB363" s="224"/>
      <c r="WGC363" s="224"/>
      <c r="WGD363" s="335"/>
      <c r="WGE363" s="335"/>
      <c r="WGF363" s="224"/>
      <c r="WGG363" s="324"/>
      <c r="WGH363" s="324"/>
      <c r="WGI363" s="333"/>
      <c r="WGJ363" s="334"/>
      <c r="WGK363" s="324"/>
      <c r="WGL363" s="224"/>
      <c r="WGM363" s="224"/>
      <c r="WGN363" s="335"/>
      <c r="WGO363" s="335"/>
      <c r="WGP363" s="224"/>
      <c r="WGQ363" s="324"/>
      <c r="WGR363" s="324"/>
      <c r="WGS363" s="333"/>
      <c r="WGT363" s="334"/>
      <c r="WGU363" s="324"/>
      <c r="WGV363" s="224"/>
      <c r="WGW363" s="224"/>
      <c r="WGX363" s="335"/>
      <c r="WGY363" s="335"/>
      <c r="WGZ363" s="224"/>
      <c r="WHA363" s="324"/>
      <c r="WHB363" s="324"/>
      <c r="WHC363" s="333"/>
      <c r="WHD363" s="334"/>
      <c r="WHE363" s="324"/>
      <c r="WHF363" s="224"/>
      <c r="WHG363" s="224"/>
      <c r="WHH363" s="335"/>
      <c r="WHI363" s="335"/>
      <c r="WHJ363" s="224"/>
      <c r="WHK363" s="324"/>
      <c r="WHL363" s="324"/>
      <c r="WHM363" s="333"/>
      <c r="WHN363" s="334"/>
      <c r="WHO363" s="324"/>
      <c r="WHP363" s="224"/>
      <c r="WHQ363" s="224"/>
      <c r="WHR363" s="335"/>
      <c r="WHS363" s="335"/>
      <c r="WHT363" s="224"/>
      <c r="WHU363" s="324"/>
      <c r="WHV363" s="324"/>
      <c r="WHW363" s="333"/>
      <c r="WHX363" s="334"/>
      <c r="WHY363" s="324"/>
      <c r="WHZ363" s="224"/>
      <c r="WIA363" s="224"/>
      <c r="WIB363" s="335"/>
      <c r="WIC363" s="335"/>
      <c r="WID363" s="224"/>
      <c r="WIE363" s="324"/>
      <c r="WIF363" s="324"/>
      <c r="WIG363" s="333"/>
      <c r="WIH363" s="334"/>
      <c r="WII363" s="324"/>
      <c r="WIJ363" s="224"/>
      <c r="WIK363" s="224"/>
      <c r="WIL363" s="335"/>
      <c r="WIM363" s="335"/>
      <c r="WIN363" s="224"/>
      <c r="WIO363" s="324"/>
      <c r="WIP363" s="324"/>
      <c r="WIQ363" s="333"/>
      <c r="WIR363" s="334"/>
      <c r="WIS363" s="324"/>
      <c r="WIT363" s="224"/>
      <c r="WIU363" s="224"/>
      <c r="WIV363" s="335"/>
      <c r="WIW363" s="335"/>
      <c r="WIX363" s="224"/>
      <c r="WIY363" s="324"/>
      <c r="WIZ363" s="324"/>
      <c r="WJA363" s="333"/>
      <c r="WJB363" s="334"/>
      <c r="WJC363" s="324"/>
      <c r="WJD363" s="224"/>
      <c r="WJE363" s="224"/>
      <c r="WJF363" s="335"/>
      <c r="WJG363" s="335"/>
      <c r="WJH363" s="224"/>
      <c r="WJI363" s="324"/>
      <c r="WJJ363" s="324"/>
      <c r="WJK363" s="333"/>
      <c r="WJL363" s="334"/>
      <c r="WJM363" s="324"/>
      <c r="WJN363" s="224"/>
      <c r="WJO363" s="224"/>
      <c r="WJP363" s="335"/>
      <c r="WJQ363" s="335"/>
      <c r="WJR363" s="224"/>
      <c r="WJS363" s="324"/>
      <c r="WJT363" s="324"/>
      <c r="WJU363" s="333"/>
      <c r="WJV363" s="334"/>
      <c r="WJW363" s="324"/>
      <c r="WJX363" s="224"/>
      <c r="WJY363" s="224"/>
      <c r="WJZ363" s="335"/>
      <c r="WKA363" s="335"/>
      <c r="WKB363" s="224"/>
      <c r="WKC363" s="324"/>
      <c r="WKD363" s="324"/>
      <c r="WKE363" s="333"/>
      <c r="WKF363" s="334"/>
      <c r="WKG363" s="324"/>
      <c r="WKH363" s="224"/>
      <c r="WKI363" s="224"/>
      <c r="WKJ363" s="335"/>
      <c r="WKK363" s="335"/>
      <c r="WKL363" s="224"/>
      <c r="WKM363" s="324"/>
      <c r="WKN363" s="324"/>
      <c r="WKO363" s="333"/>
      <c r="WKP363" s="334"/>
      <c r="WKQ363" s="324"/>
      <c r="WKR363" s="224"/>
      <c r="WKS363" s="224"/>
      <c r="WKT363" s="335"/>
      <c r="WKU363" s="335"/>
      <c r="WKV363" s="224"/>
      <c r="WKW363" s="324"/>
      <c r="WKX363" s="324"/>
      <c r="WKY363" s="333"/>
      <c r="WKZ363" s="334"/>
      <c r="WLA363" s="324"/>
      <c r="WLB363" s="224"/>
      <c r="WLC363" s="224"/>
      <c r="WLD363" s="335"/>
      <c r="WLE363" s="335"/>
      <c r="WLF363" s="224"/>
      <c r="WLG363" s="324"/>
      <c r="WLH363" s="324"/>
      <c r="WLI363" s="333"/>
      <c r="WLJ363" s="334"/>
      <c r="WLK363" s="324"/>
      <c r="WLL363" s="224"/>
      <c r="WLM363" s="224"/>
      <c r="WLN363" s="335"/>
      <c r="WLO363" s="335"/>
      <c r="WLP363" s="224"/>
      <c r="WLQ363" s="324"/>
      <c r="WLR363" s="324"/>
      <c r="WLS363" s="333"/>
      <c r="WLT363" s="334"/>
      <c r="WLU363" s="324"/>
      <c r="WLV363" s="224"/>
      <c r="WLW363" s="224"/>
      <c r="WLX363" s="335"/>
      <c r="WLY363" s="335"/>
      <c r="WLZ363" s="224"/>
      <c r="WMA363" s="324"/>
      <c r="WMB363" s="324"/>
      <c r="WMC363" s="333"/>
      <c r="WMD363" s="334"/>
      <c r="WME363" s="324"/>
      <c r="WMF363" s="224"/>
      <c r="WMG363" s="224"/>
      <c r="WMH363" s="335"/>
      <c r="WMI363" s="335"/>
      <c r="WMJ363" s="224"/>
      <c r="WMK363" s="324"/>
      <c r="WML363" s="324"/>
      <c r="WMM363" s="333"/>
      <c r="WMN363" s="334"/>
      <c r="WMO363" s="324"/>
      <c r="WMP363" s="224"/>
      <c r="WMQ363" s="224"/>
      <c r="WMR363" s="335"/>
      <c r="WMS363" s="335"/>
      <c r="WMT363" s="224"/>
      <c r="WMU363" s="324"/>
      <c r="WMV363" s="324"/>
      <c r="WMW363" s="333"/>
      <c r="WMX363" s="334"/>
      <c r="WMY363" s="324"/>
      <c r="WMZ363" s="224"/>
      <c r="WNA363" s="224"/>
      <c r="WNB363" s="335"/>
      <c r="WNC363" s="335"/>
      <c r="WND363" s="224"/>
      <c r="WNE363" s="324"/>
      <c r="WNF363" s="324"/>
      <c r="WNG363" s="333"/>
      <c r="WNH363" s="334"/>
      <c r="WNI363" s="324"/>
      <c r="WNJ363" s="224"/>
      <c r="WNK363" s="224"/>
      <c r="WNL363" s="335"/>
      <c r="WNM363" s="335"/>
      <c r="WNN363" s="224"/>
      <c r="WNO363" s="324"/>
      <c r="WNP363" s="324"/>
      <c r="WNQ363" s="333"/>
      <c r="WNR363" s="334"/>
      <c r="WNS363" s="324"/>
      <c r="WNT363" s="224"/>
      <c r="WNU363" s="224"/>
      <c r="WNV363" s="335"/>
      <c r="WNW363" s="335"/>
      <c r="WNX363" s="224"/>
      <c r="WNY363" s="324"/>
      <c r="WNZ363" s="324"/>
      <c r="WOA363" s="333"/>
      <c r="WOB363" s="334"/>
      <c r="WOC363" s="324"/>
      <c r="WOD363" s="224"/>
      <c r="WOE363" s="224"/>
      <c r="WOF363" s="335"/>
      <c r="WOG363" s="335"/>
      <c r="WOH363" s="224"/>
      <c r="WOI363" s="324"/>
      <c r="WOJ363" s="324"/>
      <c r="WOK363" s="333"/>
      <c r="WOL363" s="334"/>
      <c r="WOM363" s="324"/>
      <c r="WON363" s="224"/>
      <c r="WOO363" s="224"/>
      <c r="WOP363" s="335"/>
      <c r="WOQ363" s="335"/>
      <c r="WOR363" s="224"/>
      <c r="WOS363" s="324"/>
      <c r="WOT363" s="324"/>
      <c r="WOU363" s="333"/>
      <c r="WOV363" s="334"/>
      <c r="WOW363" s="324"/>
      <c r="WOX363" s="224"/>
      <c r="WOY363" s="224"/>
      <c r="WOZ363" s="335"/>
      <c r="WPA363" s="335"/>
      <c r="WPB363" s="224"/>
      <c r="WPC363" s="324"/>
      <c r="WPD363" s="324"/>
      <c r="WPE363" s="333"/>
      <c r="WPF363" s="334"/>
      <c r="WPG363" s="324"/>
      <c r="WPH363" s="224"/>
      <c r="WPI363" s="224"/>
      <c r="WPJ363" s="335"/>
      <c r="WPK363" s="335"/>
      <c r="WPL363" s="224"/>
      <c r="WPM363" s="324"/>
      <c r="WPN363" s="324"/>
      <c r="WPO363" s="333"/>
      <c r="WPP363" s="334"/>
      <c r="WPQ363" s="324"/>
      <c r="WPR363" s="224"/>
      <c r="WPS363" s="224"/>
      <c r="WPT363" s="335"/>
      <c r="WPU363" s="335"/>
      <c r="WPV363" s="224"/>
      <c r="WPW363" s="324"/>
      <c r="WPX363" s="324"/>
      <c r="WPY363" s="333"/>
      <c r="WPZ363" s="334"/>
      <c r="WQA363" s="324"/>
      <c r="WQB363" s="224"/>
      <c r="WQC363" s="224"/>
      <c r="WQD363" s="335"/>
      <c r="WQE363" s="335"/>
      <c r="WQF363" s="224"/>
      <c r="WQG363" s="324"/>
      <c r="WQH363" s="324"/>
      <c r="WQI363" s="333"/>
      <c r="WQJ363" s="334"/>
      <c r="WQK363" s="324"/>
      <c r="WQL363" s="224"/>
      <c r="WQM363" s="224"/>
      <c r="WQN363" s="335"/>
      <c r="WQO363" s="335"/>
      <c r="WQP363" s="224"/>
      <c r="WQQ363" s="324"/>
      <c r="WQR363" s="324"/>
      <c r="WQS363" s="333"/>
      <c r="WQT363" s="334"/>
      <c r="WQU363" s="324"/>
      <c r="WQV363" s="224"/>
      <c r="WQW363" s="224"/>
      <c r="WQX363" s="335"/>
      <c r="WQY363" s="335"/>
      <c r="WQZ363" s="224"/>
      <c r="WRA363" s="324"/>
      <c r="WRB363" s="324"/>
      <c r="WRC363" s="333"/>
      <c r="WRD363" s="334"/>
      <c r="WRE363" s="324"/>
      <c r="WRF363" s="224"/>
      <c r="WRG363" s="224"/>
      <c r="WRH363" s="335"/>
      <c r="WRI363" s="335"/>
      <c r="WRJ363" s="224"/>
      <c r="WRK363" s="324"/>
      <c r="WRL363" s="324"/>
      <c r="WRM363" s="333"/>
      <c r="WRN363" s="334"/>
      <c r="WRO363" s="324"/>
      <c r="WRP363" s="224"/>
      <c r="WRQ363" s="224"/>
      <c r="WRR363" s="335"/>
      <c r="WRS363" s="335"/>
      <c r="WRT363" s="224"/>
      <c r="WRU363" s="324"/>
      <c r="WRV363" s="324"/>
      <c r="WRW363" s="333"/>
      <c r="WRX363" s="334"/>
      <c r="WRY363" s="324"/>
      <c r="WRZ363" s="224"/>
      <c r="WSA363" s="224"/>
      <c r="WSB363" s="335"/>
      <c r="WSC363" s="335"/>
      <c r="WSD363" s="224"/>
      <c r="WSE363" s="324"/>
      <c r="WSF363" s="324"/>
      <c r="WSG363" s="333"/>
      <c r="WSH363" s="334"/>
      <c r="WSI363" s="324"/>
      <c r="WSJ363" s="224"/>
      <c r="WSK363" s="224"/>
      <c r="WSL363" s="335"/>
      <c r="WSM363" s="335"/>
      <c r="WSN363" s="224"/>
      <c r="WSO363" s="324"/>
      <c r="WSP363" s="324"/>
      <c r="WSQ363" s="333"/>
      <c r="WSR363" s="334"/>
      <c r="WSS363" s="324"/>
      <c r="WST363" s="224"/>
      <c r="WSU363" s="224"/>
      <c r="WSV363" s="335"/>
      <c r="WSW363" s="335"/>
      <c r="WSX363" s="224"/>
      <c r="WSY363" s="324"/>
      <c r="WSZ363" s="324"/>
      <c r="WTA363" s="333"/>
      <c r="WTB363" s="334"/>
      <c r="WTC363" s="324"/>
      <c r="WTD363" s="224"/>
      <c r="WTE363" s="224"/>
      <c r="WTF363" s="335"/>
      <c r="WTG363" s="335"/>
      <c r="WTH363" s="224"/>
      <c r="WTI363" s="324"/>
      <c r="WTJ363" s="324"/>
      <c r="WTK363" s="333"/>
      <c r="WTL363" s="334"/>
      <c r="WTM363" s="324"/>
      <c r="WTN363" s="224"/>
      <c r="WTO363" s="224"/>
      <c r="WTP363" s="335"/>
      <c r="WTQ363" s="335"/>
      <c r="WTR363" s="224"/>
      <c r="WTS363" s="324"/>
      <c r="WTT363" s="324"/>
      <c r="WTU363" s="333"/>
      <c r="WTV363" s="334"/>
      <c r="WTW363" s="324"/>
      <c r="WTX363" s="224"/>
      <c r="WTY363" s="224"/>
      <c r="WTZ363" s="335"/>
      <c r="WUA363" s="335"/>
      <c r="WUB363" s="224"/>
      <c r="WUC363" s="324"/>
      <c r="WUD363" s="324"/>
      <c r="WUE363" s="333"/>
      <c r="WUF363" s="334"/>
      <c r="WUG363" s="324"/>
      <c r="WUH363" s="224"/>
      <c r="WUI363" s="224"/>
      <c r="WUJ363" s="335"/>
      <c r="WUK363" s="335"/>
      <c r="WUL363" s="224"/>
      <c r="WUM363" s="324"/>
      <c r="WUN363" s="324"/>
      <c r="WUO363" s="333"/>
      <c r="WUP363" s="334"/>
      <c r="WUQ363" s="324"/>
      <c r="WUR363" s="224"/>
      <c r="WUS363" s="224"/>
      <c r="WUT363" s="335"/>
      <c r="WUU363" s="335"/>
      <c r="WUV363" s="224"/>
      <c r="WUW363" s="324"/>
      <c r="WUX363" s="324"/>
      <c r="WUY363" s="333"/>
      <c r="WUZ363" s="334"/>
      <c r="WVA363" s="324"/>
      <c r="WVB363" s="224"/>
      <c r="WVC363" s="224"/>
      <c r="WVD363" s="335"/>
      <c r="WVE363" s="335"/>
      <c r="WVF363" s="224"/>
      <c r="WVG363" s="324"/>
      <c r="WVH363" s="324"/>
      <c r="WVI363" s="333"/>
      <c r="WVJ363" s="334"/>
      <c r="WVK363" s="324"/>
      <c r="WVL363" s="224"/>
      <c r="WVM363" s="224"/>
      <c r="WVN363" s="335"/>
      <c r="WVO363" s="335"/>
      <c r="WVP363" s="224"/>
      <c r="WVQ363" s="324"/>
      <c r="WVR363" s="324"/>
      <c r="WVS363" s="333"/>
      <c r="WVT363" s="334"/>
      <c r="WVU363" s="324"/>
      <c r="WVV363" s="224"/>
      <c r="WVW363" s="224"/>
      <c r="WVX363" s="335"/>
      <c r="WVY363" s="335"/>
      <c r="WVZ363" s="224"/>
      <c r="WWA363" s="324"/>
      <c r="WWB363" s="324"/>
      <c r="WWC363" s="333"/>
      <c r="WWD363" s="334"/>
      <c r="WWE363" s="324"/>
      <c r="WWF363" s="224"/>
      <c r="WWG363" s="224"/>
      <c r="WWH363" s="335"/>
      <c r="WWI363" s="335"/>
      <c r="WWJ363" s="224"/>
      <c r="WWK363" s="324"/>
      <c r="WWL363" s="324"/>
      <c r="WWM363" s="333"/>
      <c r="WWN363" s="334"/>
      <c r="WWO363" s="324"/>
      <c r="WWP363" s="224"/>
      <c r="WWQ363" s="224"/>
      <c r="WWR363" s="335"/>
      <c r="WWS363" s="335"/>
      <c r="WWT363" s="224"/>
      <c r="WWU363" s="324"/>
      <c r="WWV363" s="324"/>
      <c r="WWW363" s="333"/>
      <c r="WWX363" s="334"/>
      <c r="WWY363" s="324"/>
      <c r="WWZ363" s="224"/>
      <c r="WXA363" s="224"/>
      <c r="WXB363" s="335"/>
      <c r="WXC363" s="335"/>
      <c r="WXD363" s="224"/>
      <c r="WXE363" s="324"/>
      <c r="WXF363" s="324"/>
      <c r="WXG363" s="333"/>
      <c r="WXH363" s="334"/>
      <c r="WXI363" s="324"/>
      <c r="WXJ363" s="224"/>
      <c r="WXK363" s="224"/>
      <c r="WXL363" s="335"/>
      <c r="WXM363" s="335"/>
      <c r="WXN363" s="224"/>
      <c r="WXO363" s="324"/>
      <c r="WXP363" s="324"/>
      <c r="WXQ363" s="333"/>
      <c r="WXR363" s="334"/>
      <c r="WXS363" s="324"/>
      <c r="WXT363" s="224"/>
      <c r="WXU363" s="224"/>
      <c r="WXV363" s="335"/>
      <c r="WXW363" s="335"/>
      <c r="WXX363" s="224"/>
      <c r="WXY363" s="324"/>
      <c r="WXZ363" s="324"/>
      <c r="WYA363" s="333"/>
      <c r="WYB363" s="334"/>
      <c r="WYC363" s="324"/>
      <c r="WYD363" s="224"/>
      <c r="WYE363" s="224"/>
      <c r="WYF363" s="335"/>
      <c r="WYG363" s="335"/>
      <c r="WYH363" s="224"/>
      <c r="WYI363" s="324"/>
      <c r="WYJ363" s="324"/>
      <c r="WYK363" s="333"/>
      <c r="WYL363" s="334"/>
      <c r="WYM363" s="324"/>
      <c r="WYN363" s="224"/>
      <c r="WYO363" s="224"/>
      <c r="WYP363" s="335"/>
      <c r="WYQ363" s="335"/>
      <c r="WYR363" s="224"/>
      <c r="WYS363" s="324"/>
      <c r="WYT363" s="324"/>
      <c r="WYU363" s="333"/>
      <c r="WYV363" s="334"/>
      <c r="WYW363" s="324"/>
      <c r="WYX363" s="224"/>
      <c r="WYY363" s="224"/>
      <c r="WYZ363" s="335"/>
      <c r="WZA363" s="335"/>
      <c r="WZB363" s="224"/>
      <c r="WZC363" s="324"/>
      <c r="WZD363" s="324"/>
      <c r="WZE363" s="333"/>
      <c r="WZF363" s="334"/>
      <c r="WZG363" s="324"/>
      <c r="WZH363" s="224"/>
      <c r="WZI363" s="224"/>
      <c r="WZJ363" s="335"/>
      <c r="WZK363" s="335"/>
      <c r="WZL363" s="224"/>
      <c r="WZM363" s="324"/>
      <c r="WZN363" s="324"/>
      <c r="WZO363" s="333"/>
      <c r="WZP363" s="334"/>
      <c r="WZQ363" s="324"/>
      <c r="WZR363" s="224"/>
      <c r="WZS363" s="224"/>
      <c r="WZT363" s="335"/>
      <c r="WZU363" s="335"/>
      <c r="WZV363" s="224"/>
      <c r="WZW363" s="324"/>
      <c r="WZX363" s="324"/>
      <c r="WZY363" s="333"/>
      <c r="WZZ363" s="334"/>
      <c r="XAA363" s="324"/>
      <c r="XAB363" s="224"/>
      <c r="XAC363" s="224"/>
      <c r="XAD363" s="335"/>
      <c r="XAE363" s="335"/>
      <c r="XAF363" s="224"/>
      <c r="XAG363" s="324"/>
      <c r="XAH363" s="324"/>
      <c r="XAI363" s="333"/>
      <c r="XAJ363" s="334"/>
      <c r="XAK363" s="324"/>
      <c r="XAL363" s="224"/>
      <c r="XAM363" s="224"/>
      <c r="XAN363" s="335"/>
      <c r="XAO363" s="335"/>
      <c r="XAP363" s="224"/>
      <c r="XAQ363" s="324"/>
      <c r="XAR363" s="324"/>
      <c r="XAS363" s="333"/>
      <c r="XAT363" s="334"/>
      <c r="XAU363" s="324"/>
      <c r="XAV363" s="224"/>
      <c r="XAW363" s="224"/>
      <c r="XAX363" s="335"/>
      <c r="XAY363" s="335"/>
      <c r="XAZ363" s="224"/>
      <c r="XBA363" s="324"/>
      <c r="XBB363" s="324"/>
      <c r="XBC363" s="333"/>
      <c r="XBD363" s="334"/>
      <c r="XBE363" s="324"/>
      <c r="XBF363" s="224"/>
      <c r="XBG363" s="224"/>
      <c r="XBH363" s="335"/>
      <c r="XBI363" s="335"/>
      <c r="XBJ363" s="224"/>
      <c r="XBK363" s="324"/>
      <c r="XBL363" s="324"/>
      <c r="XBM363" s="333"/>
      <c r="XBN363" s="334"/>
      <c r="XBO363" s="324"/>
      <c r="XBP363" s="224"/>
      <c r="XBQ363" s="224"/>
      <c r="XBR363" s="335"/>
      <c r="XBS363" s="335"/>
      <c r="XBT363" s="224"/>
      <c r="XBU363" s="324"/>
      <c r="XBV363" s="324"/>
      <c r="XBW363" s="333"/>
      <c r="XBX363" s="334"/>
      <c r="XBY363" s="324"/>
      <c r="XBZ363" s="224"/>
      <c r="XCA363" s="224"/>
      <c r="XCB363" s="335"/>
      <c r="XCC363" s="335"/>
      <c r="XCD363" s="224"/>
      <c r="XCE363" s="324"/>
      <c r="XCF363" s="324"/>
      <c r="XCG363" s="333"/>
      <c r="XCH363" s="334"/>
      <c r="XCI363" s="324"/>
      <c r="XCJ363" s="224"/>
      <c r="XCK363" s="224"/>
      <c r="XCL363" s="335"/>
      <c r="XCM363" s="335"/>
      <c r="XCN363" s="224"/>
      <c r="XCO363" s="324"/>
      <c r="XCP363" s="324"/>
      <c r="XCQ363" s="333"/>
      <c r="XCR363" s="334"/>
      <c r="XCS363" s="324"/>
      <c r="XCT363" s="224"/>
      <c r="XCU363" s="224"/>
      <c r="XCV363" s="335"/>
      <c r="XCW363" s="335"/>
      <c r="XCX363" s="224"/>
      <c r="XCY363" s="324"/>
      <c r="XCZ363" s="324"/>
      <c r="XDA363" s="333"/>
      <c r="XDB363" s="334"/>
      <c r="XDC363" s="324"/>
      <c r="XDD363" s="224"/>
      <c r="XDE363" s="224"/>
      <c r="XDF363" s="335"/>
      <c r="XDG363" s="335"/>
      <c r="XDH363" s="224"/>
      <c r="XDI363" s="324"/>
      <c r="XDJ363" s="324"/>
      <c r="XDK363" s="333"/>
      <c r="XDL363" s="334"/>
      <c r="XDM363" s="324"/>
      <c r="XDN363" s="224"/>
      <c r="XDO363" s="224"/>
      <c r="XDP363" s="335"/>
      <c r="XDQ363" s="335"/>
      <c r="XDR363" s="224"/>
      <c r="XDS363" s="324"/>
      <c r="XDT363" s="324"/>
      <c r="XDU363" s="333"/>
      <c r="XDV363" s="334"/>
      <c r="XDW363" s="324"/>
      <c r="XDX363" s="224"/>
      <c r="XDY363" s="224"/>
      <c r="XDZ363" s="335"/>
      <c r="XEA363" s="335"/>
      <c r="XEB363" s="224"/>
      <c r="XEC363" s="324"/>
      <c r="XED363" s="324"/>
      <c r="XEE363" s="333"/>
      <c r="XEF363" s="334"/>
      <c r="XEG363" s="324"/>
      <c r="XEH363" s="224"/>
      <c r="XEI363" s="224"/>
      <c r="XEJ363" s="335"/>
      <c r="XEK363" s="335"/>
      <c r="XEL363" s="224"/>
      <c r="XEM363" s="324"/>
      <c r="XEN363" s="324"/>
      <c r="XEO363" s="333"/>
      <c r="XEP363" s="334"/>
    </row>
    <row r="364" spans="1:16370" s="317" customFormat="1" ht="21.6" customHeight="1">
      <c r="A364" s="313">
        <v>4342</v>
      </c>
      <c r="B364" s="313" t="s">
        <v>16</v>
      </c>
      <c r="C364" s="313" t="s">
        <v>2222</v>
      </c>
      <c r="D364" s="314" t="s">
        <v>792</v>
      </c>
      <c r="E364" s="313" t="s">
        <v>486</v>
      </c>
      <c r="F364" s="560">
        <v>9</v>
      </c>
      <c r="G364" s="316">
        <f t="shared" si="86"/>
        <v>0.1278</v>
      </c>
      <c r="H364" s="315"/>
      <c r="I364" s="536">
        <f t="shared" si="94"/>
        <v>0</v>
      </c>
      <c r="J364" s="315">
        <f t="shared" si="92"/>
        <v>0</v>
      </c>
    </row>
    <row r="365" spans="1:16370" s="317" customFormat="1" ht="21.6" customHeight="1">
      <c r="A365" s="313" t="s">
        <v>903</v>
      </c>
      <c r="B365" s="313" t="s">
        <v>485</v>
      </c>
      <c r="C365" s="313" t="s">
        <v>2223</v>
      </c>
      <c r="D365" s="314" t="s">
        <v>793</v>
      </c>
      <c r="E365" s="313" t="s">
        <v>486</v>
      </c>
      <c r="F365" s="560">
        <v>9</v>
      </c>
      <c r="G365" s="316">
        <f t="shared" si="86"/>
        <v>0.1278</v>
      </c>
      <c r="H365" s="315"/>
      <c r="I365" s="536">
        <f t="shared" si="94"/>
        <v>0</v>
      </c>
      <c r="J365" s="315">
        <f t="shared" si="92"/>
        <v>0</v>
      </c>
    </row>
    <row r="366" spans="1:16370" s="317" customFormat="1" ht="21.6" customHeight="1">
      <c r="A366" s="313" t="s">
        <v>712</v>
      </c>
      <c r="B366" s="313" t="s">
        <v>20</v>
      </c>
      <c r="C366" s="313" t="s">
        <v>2224</v>
      </c>
      <c r="D366" s="314" t="s">
        <v>794</v>
      </c>
      <c r="E366" s="313" t="s">
        <v>486</v>
      </c>
      <c r="F366" s="560">
        <v>9</v>
      </c>
      <c r="G366" s="316">
        <f t="shared" si="86"/>
        <v>0.1278</v>
      </c>
      <c r="H366" s="315"/>
      <c r="I366" s="536">
        <f t="shared" si="94"/>
        <v>0</v>
      </c>
      <c r="J366" s="315">
        <f t="shared" si="92"/>
        <v>0</v>
      </c>
    </row>
    <row r="367" spans="1:16370" s="317" customFormat="1" ht="21.6" customHeight="1">
      <c r="A367" s="313" t="s">
        <v>903</v>
      </c>
      <c r="B367" s="313" t="s">
        <v>485</v>
      </c>
      <c r="C367" s="313" t="s">
        <v>2225</v>
      </c>
      <c r="D367" s="314" t="s">
        <v>795</v>
      </c>
      <c r="E367" s="313" t="s">
        <v>486</v>
      </c>
      <c r="F367" s="560">
        <v>2</v>
      </c>
      <c r="G367" s="316">
        <f t="shared" si="86"/>
        <v>0.1278</v>
      </c>
      <c r="H367" s="315"/>
      <c r="I367" s="536">
        <f t="shared" si="94"/>
        <v>0</v>
      </c>
      <c r="J367" s="315">
        <f t="shared" si="92"/>
        <v>0</v>
      </c>
    </row>
    <row r="368" spans="1:16370" s="317" customFormat="1" ht="21" customHeight="1">
      <c r="A368" s="313" t="s">
        <v>903</v>
      </c>
      <c r="B368" s="313" t="s">
        <v>485</v>
      </c>
      <c r="C368" s="313" t="s">
        <v>2226</v>
      </c>
      <c r="D368" s="314" t="s">
        <v>796</v>
      </c>
      <c r="E368" s="313" t="s">
        <v>486</v>
      </c>
      <c r="F368" s="560">
        <v>26</v>
      </c>
      <c r="G368" s="316">
        <f t="shared" si="86"/>
        <v>0.1278</v>
      </c>
      <c r="H368" s="315"/>
      <c r="I368" s="536">
        <f t="shared" si="94"/>
        <v>0</v>
      </c>
      <c r="J368" s="315">
        <f t="shared" si="92"/>
        <v>0</v>
      </c>
    </row>
    <row r="369" spans="1:16370" s="217" customFormat="1" ht="18.75" customHeight="1">
      <c r="A369" s="75"/>
      <c r="B369" s="75"/>
      <c r="C369" s="93" t="s">
        <v>1603</v>
      </c>
      <c r="D369" s="103" t="s">
        <v>797</v>
      </c>
      <c r="E369" s="75"/>
      <c r="F369" s="328"/>
      <c r="G369" s="328"/>
      <c r="H369" s="315"/>
      <c r="I369" s="77"/>
      <c r="J369" s="328"/>
    </row>
    <row r="370" spans="1:16370" s="210" customFormat="1" ht="21" customHeight="1">
      <c r="A370" s="313">
        <v>72935</v>
      </c>
      <c r="B370" s="313" t="s">
        <v>16</v>
      </c>
      <c r="C370" s="313" t="s">
        <v>2227</v>
      </c>
      <c r="D370" s="314" t="s">
        <v>798</v>
      </c>
      <c r="E370" s="313" t="s">
        <v>492</v>
      </c>
      <c r="F370" s="560">
        <v>56.4</v>
      </c>
      <c r="G370" s="316">
        <f t="shared" ref="G370:G371" si="95">$J$4</f>
        <v>0.24940000000000001</v>
      </c>
      <c r="H370" s="315"/>
      <c r="I370" s="536">
        <f t="shared" si="94"/>
        <v>0</v>
      </c>
      <c r="J370" s="315">
        <f t="shared" ref="J370:J386" si="96">F370*I370</f>
        <v>0</v>
      </c>
      <c r="K370" s="372"/>
      <c r="L370" s="224"/>
      <c r="M370" s="224"/>
      <c r="N370" s="335"/>
      <c r="O370" s="335"/>
      <c r="P370" s="224"/>
      <c r="Q370" s="372"/>
      <c r="R370" s="372"/>
      <c r="S370" s="333"/>
      <c r="T370" s="334"/>
      <c r="U370" s="372"/>
      <c r="V370" s="224"/>
      <c r="W370" s="224"/>
      <c r="X370" s="335"/>
      <c r="Y370" s="335"/>
      <c r="Z370" s="224"/>
      <c r="AA370" s="372"/>
      <c r="AB370" s="372"/>
      <c r="AC370" s="333"/>
      <c r="AD370" s="334"/>
      <c r="AE370" s="372"/>
      <c r="AF370" s="224"/>
      <c r="AG370" s="224"/>
      <c r="AH370" s="335"/>
      <c r="AI370" s="335"/>
      <c r="AJ370" s="224"/>
      <c r="AK370" s="372"/>
      <c r="AL370" s="372"/>
      <c r="AM370" s="333"/>
      <c r="AN370" s="334"/>
      <c r="AO370" s="372"/>
      <c r="AP370" s="224"/>
      <c r="AQ370" s="224"/>
      <c r="AR370" s="335"/>
      <c r="AS370" s="335"/>
      <c r="AT370" s="224"/>
      <c r="AU370" s="372"/>
      <c r="AV370" s="372"/>
      <c r="AW370" s="333"/>
      <c r="AX370" s="334"/>
      <c r="AY370" s="372"/>
      <c r="AZ370" s="224"/>
      <c r="BA370" s="224"/>
      <c r="BB370" s="335"/>
      <c r="BC370" s="335"/>
      <c r="BD370" s="224"/>
      <c r="BE370" s="372"/>
      <c r="BF370" s="372"/>
      <c r="BG370" s="333"/>
      <c r="BH370" s="334"/>
      <c r="BI370" s="372"/>
      <c r="BJ370" s="224"/>
      <c r="BK370" s="224"/>
      <c r="BL370" s="335"/>
      <c r="BM370" s="335"/>
      <c r="BN370" s="224"/>
      <c r="BO370" s="372"/>
      <c r="BP370" s="372"/>
      <c r="BQ370" s="333"/>
      <c r="BR370" s="334"/>
      <c r="BS370" s="372"/>
      <c r="BT370" s="224"/>
      <c r="BU370" s="224"/>
      <c r="BV370" s="335"/>
      <c r="BW370" s="335"/>
      <c r="BX370" s="224"/>
      <c r="BY370" s="372"/>
      <c r="BZ370" s="372"/>
      <c r="CA370" s="333"/>
      <c r="CB370" s="334"/>
      <c r="CC370" s="372"/>
      <c r="CD370" s="224"/>
      <c r="CE370" s="224"/>
      <c r="CF370" s="335"/>
      <c r="CG370" s="335"/>
      <c r="CH370" s="224"/>
      <c r="CI370" s="372"/>
      <c r="CJ370" s="372"/>
      <c r="CK370" s="333"/>
      <c r="CL370" s="334"/>
      <c r="CM370" s="372"/>
      <c r="CN370" s="224"/>
      <c r="CO370" s="224"/>
      <c r="CP370" s="335"/>
      <c r="CQ370" s="335"/>
      <c r="CR370" s="224"/>
      <c r="CS370" s="372"/>
      <c r="CT370" s="372"/>
      <c r="CU370" s="333"/>
      <c r="CV370" s="334"/>
      <c r="CW370" s="372"/>
      <c r="CX370" s="224"/>
      <c r="CY370" s="224"/>
      <c r="CZ370" s="335"/>
      <c r="DA370" s="335"/>
      <c r="DB370" s="224"/>
      <c r="DC370" s="372"/>
      <c r="DD370" s="372"/>
      <c r="DE370" s="333"/>
      <c r="DF370" s="334"/>
      <c r="DG370" s="372"/>
      <c r="DH370" s="224"/>
      <c r="DI370" s="224"/>
      <c r="DJ370" s="335"/>
      <c r="DK370" s="335"/>
      <c r="DL370" s="224"/>
      <c r="DM370" s="372"/>
      <c r="DN370" s="372"/>
      <c r="DO370" s="333"/>
      <c r="DP370" s="334"/>
      <c r="DQ370" s="372"/>
      <c r="DR370" s="224"/>
      <c r="DS370" s="224"/>
      <c r="DT370" s="335"/>
      <c r="DU370" s="335"/>
      <c r="DV370" s="224"/>
      <c r="DW370" s="372"/>
      <c r="DX370" s="372"/>
      <c r="DY370" s="333"/>
      <c r="DZ370" s="334"/>
      <c r="EA370" s="372"/>
      <c r="EB370" s="224"/>
      <c r="EC370" s="224"/>
      <c r="ED370" s="335"/>
      <c r="EE370" s="335"/>
      <c r="EF370" s="224"/>
      <c r="EG370" s="372"/>
      <c r="EH370" s="372"/>
      <c r="EI370" s="333"/>
      <c r="EJ370" s="334"/>
      <c r="EK370" s="372"/>
      <c r="EL370" s="224"/>
      <c r="EM370" s="224"/>
      <c r="EN370" s="335"/>
      <c r="EO370" s="335"/>
      <c r="EP370" s="224"/>
      <c r="EQ370" s="372"/>
      <c r="ER370" s="372"/>
      <c r="ES370" s="333"/>
      <c r="ET370" s="334"/>
      <c r="EU370" s="372"/>
      <c r="EV370" s="224"/>
      <c r="EW370" s="224"/>
      <c r="EX370" s="335"/>
      <c r="EY370" s="335"/>
      <c r="EZ370" s="224"/>
      <c r="FA370" s="372"/>
      <c r="FB370" s="372"/>
      <c r="FC370" s="333"/>
      <c r="FD370" s="334"/>
      <c r="FE370" s="372"/>
      <c r="FF370" s="224"/>
      <c r="FG370" s="224"/>
      <c r="FH370" s="335"/>
      <c r="FI370" s="335"/>
      <c r="FJ370" s="224"/>
      <c r="FK370" s="372"/>
      <c r="FL370" s="372"/>
      <c r="FM370" s="333"/>
      <c r="FN370" s="334"/>
      <c r="FO370" s="372"/>
      <c r="FP370" s="224"/>
      <c r="FQ370" s="224"/>
      <c r="FR370" s="335"/>
      <c r="FS370" s="335"/>
      <c r="FT370" s="224"/>
      <c r="FU370" s="372"/>
      <c r="FV370" s="372"/>
      <c r="FW370" s="333"/>
      <c r="FX370" s="334"/>
      <c r="FY370" s="372"/>
      <c r="FZ370" s="224"/>
      <c r="GA370" s="224"/>
      <c r="GB370" s="335"/>
      <c r="GC370" s="335"/>
      <c r="GD370" s="224"/>
      <c r="GE370" s="372"/>
      <c r="GF370" s="372"/>
      <c r="GG370" s="333"/>
      <c r="GH370" s="334"/>
      <c r="GI370" s="372"/>
      <c r="GJ370" s="224"/>
      <c r="GK370" s="224"/>
      <c r="GL370" s="335"/>
      <c r="GM370" s="335"/>
      <c r="GN370" s="224"/>
      <c r="GO370" s="372"/>
      <c r="GP370" s="372"/>
      <c r="GQ370" s="333"/>
      <c r="GR370" s="334"/>
      <c r="GS370" s="372"/>
      <c r="GT370" s="224"/>
      <c r="GU370" s="224"/>
      <c r="GV370" s="335"/>
      <c r="GW370" s="335"/>
      <c r="GX370" s="224"/>
      <c r="GY370" s="372"/>
      <c r="GZ370" s="372"/>
      <c r="HA370" s="333"/>
      <c r="HB370" s="334"/>
      <c r="HC370" s="372"/>
      <c r="HD370" s="224"/>
      <c r="HE370" s="224"/>
      <c r="HF370" s="335"/>
      <c r="HG370" s="335"/>
      <c r="HH370" s="224"/>
      <c r="HI370" s="372"/>
      <c r="HJ370" s="372"/>
      <c r="HK370" s="333"/>
      <c r="HL370" s="334"/>
      <c r="HM370" s="372"/>
      <c r="HN370" s="224"/>
      <c r="HO370" s="224"/>
      <c r="HP370" s="335"/>
      <c r="HQ370" s="335"/>
      <c r="HR370" s="224"/>
      <c r="HS370" s="372"/>
      <c r="HT370" s="372"/>
      <c r="HU370" s="333"/>
      <c r="HV370" s="334"/>
      <c r="HW370" s="372"/>
      <c r="HX370" s="224"/>
      <c r="HY370" s="224"/>
      <c r="HZ370" s="335"/>
      <c r="IA370" s="335"/>
      <c r="IB370" s="224"/>
      <c r="IC370" s="372"/>
      <c r="ID370" s="372"/>
      <c r="IE370" s="333"/>
      <c r="IF370" s="334"/>
      <c r="IG370" s="372"/>
      <c r="IH370" s="224"/>
      <c r="II370" s="224"/>
      <c r="IJ370" s="335"/>
      <c r="IK370" s="335"/>
      <c r="IL370" s="224"/>
      <c r="IM370" s="372"/>
      <c r="IN370" s="372"/>
      <c r="IO370" s="333"/>
      <c r="IP370" s="334"/>
      <c r="IQ370" s="372"/>
      <c r="IR370" s="224"/>
      <c r="IS370" s="224"/>
      <c r="IT370" s="335"/>
      <c r="IU370" s="335"/>
      <c r="IV370" s="224"/>
      <c r="IW370" s="372"/>
      <c r="IX370" s="372"/>
      <c r="IY370" s="333"/>
      <c r="IZ370" s="334"/>
      <c r="JA370" s="372"/>
      <c r="JB370" s="224"/>
      <c r="JC370" s="224"/>
      <c r="JD370" s="335"/>
      <c r="JE370" s="335"/>
      <c r="JF370" s="224"/>
      <c r="JG370" s="372"/>
      <c r="JH370" s="372"/>
      <c r="JI370" s="333"/>
      <c r="JJ370" s="334"/>
      <c r="JK370" s="372"/>
      <c r="JL370" s="224"/>
      <c r="JM370" s="224"/>
      <c r="JN370" s="335"/>
      <c r="JO370" s="335"/>
      <c r="JP370" s="224"/>
      <c r="JQ370" s="372"/>
      <c r="JR370" s="372"/>
      <c r="JS370" s="333"/>
      <c r="JT370" s="334"/>
      <c r="JU370" s="372"/>
      <c r="JV370" s="224"/>
      <c r="JW370" s="224"/>
      <c r="JX370" s="335"/>
      <c r="JY370" s="335"/>
      <c r="JZ370" s="224"/>
      <c r="KA370" s="372"/>
      <c r="KB370" s="372"/>
      <c r="KC370" s="333"/>
      <c r="KD370" s="334"/>
      <c r="KE370" s="372"/>
      <c r="KF370" s="224"/>
      <c r="KG370" s="224"/>
      <c r="KH370" s="335"/>
      <c r="KI370" s="335"/>
      <c r="KJ370" s="224"/>
      <c r="KK370" s="372"/>
      <c r="KL370" s="372"/>
      <c r="KM370" s="333"/>
      <c r="KN370" s="334"/>
      <c r="KO370" s="372"/>
      <c r="KP370" s="224"/>
      <c r="KQ370" s="224"/>
      <c r="KR370" s="335"/>
      <c r="KS370" s="335"/>
      <c r="KT370" s="224"/>
      <c r="KU370" s="372"/>
      <c r="KV370" s="372"/>
      <c r="KW370" s="333"/>
      <c r="KX370" s="334"/>
      <c r="KY370" s="372"/>
      <c r="KZ370" s="224"/>
      <c r="LA370" s="224"/>
      <c r="LB370" s="335"/>
      <c r="LC370" s="335"/>
      <c r="LD370" s="224"/>
      <c r="LE370" s="372"/>
      <c r="LF370" s="372"/>
      <c r="LG370" s="333"/>
      <c r="LH370" s="334"/>
      <c r="LI370" s="372"/>
      <c r="LJ370" s="224"/>
      <c r="LK370" s="224"/>
      <c r="LL370" s="335"/>
      <c r="LM370" s="335"/>
      <c r="LN370" s="224"/>
      <c r="LO370" s="372"/>
      <c r="LP370" s="372"/>
      <c r="LQ370" s="333"/>
      <c r="LR370" s="334"/>
      <c r="LS370" s="372"/>
      <c r="LT370" s="224"/>
      <c r="LU370" s="224"/>
      <c r="LV370" s="335"/>
      <c r="LW370" s="335"/>
      <c r="LX370" s="224"/>
      <c r="LY370" s="372"/>
      <c r="LZ370" s="372"/>
      <c r="MA370" s="333"/>
      <c r="MB370" s="334"/>
      <c r="MC370" s="372"/>
      <c r="MD370" s="224"/>
      <c r="ME370" s="224"/>
      <c r="MF370" s="335"/>
      <c r="MG370" s="335"/>
      <c r="MH370" s="224"/>
      <c r="MI370" s="372"/>
      <c r="MJ370" s="372"/>
      <c r="MK370" s="333"/>
      <c r="ML370" s="334"/>
      <c r="MM370" s="372"/>
      <c r="MN370" s="224"/>
      <c r="MO370" s="224"/>
      <c r="MP370" s="335"/>
      <c r="MQ370" s="335"/>
      <c r="MR370" s="224"/>
      <c r="MS370" s="372"/>
      <c r="MT370" s="372"/>
      <c r="MU370" s="333"/>
      <c r="MV370" s="334"/>
      <c r="MW370" s="372"/>
      <c r="MX370" s="224"/>
      <c r="MY370" s="224"/>
      <c r="MZ370" s="335"/>
      <c r="NA370" s="335"/>
      <c r="NB370" s="224"/>
      <c r="NC370" s="372"/>
      <c r="ND370" s="372"/>
      <c r="NE370" s="333"/>
      <c r="NF370" s="334"/>
      <c r="NG370" s="372"/>
      <c r="NH370" s="224"/>
      <c r="NI370" s="224"/>
      <c r="NJ370" s="335"/>
      <c r="NK370" s="335"/>
      <c r="NL370" s="224"/>
      <c r="NM370" s="372"/>
      <c r="NN370" s="372"/>
      <c r="NO370" s="333"/>
      <c r="NP370" s="334"/>
      <c r="NQ370" s="372"/>
      <c r="NR370" s="224"/>
      <c r="NS370" s="224"/>
      <c r="NT370" s="335"/>
      <c r="NU370" s="335"/>
      <c r="NV370" s="224"/>
      <c r="NW370" s="372"/>
      <c r="NX370" s="372"/>
      <c r="NY370" s="333"/>
      <c r="NZ370" s="334"/>
      <c r="OA370" s="372"/>
      <c r="OB370" s="224"/>
      <c r="OC370" s="224"/>
      <c r="OD370" s="335"/>
      <c r="OE370" s="335"/>
      <c r="OF370" s="224"/>
      <c r="OG370" s="372"/>
      <c r="OH370" s="372"/>
      <c r="OI370" s="333"/>
      <c r="OJ370" s="334"/>
      <c r="OK370" s="372"/>
      <c r="OL370" s="224"/>
      <c r="OM370" s="224"/>
      <c r="ON370" s="335"/>
      <c r="OO370" s="335"/>
      <c r="OP370" s="224"/>
      <c r="OQ370" s="372"/>
      <c r="OR370" s="372"/>
      <c r="OS370" s="333"/>
      <c r="OT370" s="334"/>
      <c r="OU370" s="372"/>
      <c r="OV370" s="224"/>
      <c r="OW370" s="224"/>
      <c r="OX370" s="335"/>
      <c r="OY370" s="335"/>
      <c r="OZ370" s="224"/>
      <c r="PA370" s="372"/>
      <c r="PB370" s="372"/>
      <c r="PC370" s="333"/>
      <c r="PD370" s="334"/>
      <c r="PE370" s="372"/>
      <c r="PF370" s="224"/>
      <c r="PG370" s="224"/>
      <c r="PH370" s="335"/>
      <c r="PI370" s="335"/>
      <c r="PJ370" s="224"/>
      <c r="PK370" s="372"/>
      <c r="PL370" s="372"/>
      <c r="PM370" s="333"/>
      <c r="PN370" s="334"/>
      <c r="PO370" s="372"/>
      <c r="PP370" s="224"/>
      <c r="PQ370" s="224"/>
      <c r="PR370" s="335"/>
      <c r="PS370" s="335"/>
      <c r="PT370" s="224"/>
      <c r="PU370" s="372"/>
      <c r="PV370" s="372"/>
      <c r="PW370" s="333"/>
      <c r="PX370" s="334"/>
      <c r="PY370" s="372"/>
      <c r="PZ370" s="224"/>
      <c r="QA370" s="224"/>
      <c r="QB370" s="335"/>
      <c r="QC370" s="335"/>
      <c r="QD370" s="224"/>
      <c r="QE370" s="372"/>
      <c r="QF370" s="372"/>
      <c r="QG370" s="333"/>
      <c r="QH370" s="334"/>
      <c r="QI370" s="372"/>
      <c r="QJ370" s="224"/>
      <c r="QK370" s="224"/>
      <c r="QL370" s="335"/>
      <c r="QM370" s="335"/>
      <c r="QN370" s="224"/>
      <c r="QO370" s="372"/>
      <c r="QP370" s="372"/>
      <c r="QQ370" s="333"/>
      <c r="QR370" s="334"/>
      <c r="QS370" s="372"/>
      <c r="QT370" s="224"/>
      <c r="QU370" s="224"/>
      <c r="QV370" s="335"/>
      <c r="QW370" s="335"/>
      <c r="QX370" s="224"/>
      <c r="QY370" s="372"/>
      <c r="QZ370" s="372"/>
      <c r="RA370" s="333"/>
      <c r="RB370" s="334"/>
      <c r="RC370" s="372"/>
      <c r="RD370" s="224"/>
      <c r="RE370" s="224"/>
      <c r="RF370" s="335"/>
      <c r="RG370" s="335"/>
      <c r="RH370" s="224"/>
      <c r="RI370" s="372"/>
      <c r="RJ370" s="372"/>
      <c r="RK370" s="333"/>
      <c r="RL370" s="334"/>
      <c r="RM370" s="372"/>
      <c r="RN370" s="224"/>
      <c r="RO370" s="224"/>
      <c r="RP370" s="335"/>
      <c r="RQ370" s="335"/>
      <c r="RR370" s="224"/>
      <c r="RS370" s="372"/>
      <c r="RT370" s="372"/>
      <c r="RU370" s="333"/>
      <c r="RV370" s="334"/>
      <c r="RW370" s="372"/>
      <c r="RX370" s="224"/>
      <c r="RY370" s="224"/>
      <c r="RZ370" s="335"/>
      <c r="SA370" s="335"/>
      <c r="SB370" s="224"/>
      <c r="SC370" s="372"/>
      <c r="SD370" s="372"/>
      <c r="SE370" s="333"/>
      <c r="SF370" s="334"/>
      <c r="SG370" s="372"/>
      <c r="SH370" s="224"/>
      <c r="SI370" s="224"/>
      <c r="SJ370" s="335"/>
      <c r="SK370" s="335"/>
      <c r="SL370" s="224"/>
      <c r="SM370" s="372"/>
      <c r="SN370" s="372"/>
      <c r="SO370" s="333"/>
      <c r="SP370" s="334"/>
      <c r="SQ370" s="372"/>
      <c r="SR370" s="224"/>
      <c r="SS370" s="224"/>
      <c r="ST370" s="335"/>
      <c r="SU370" s="335"/>
      <c r="SV370" s="224"/>
      <c r="SW370" s="372"/>
      <c r="SX370" s="372"/>
      <c r="SY370" s="333"/>
      <c r="SZ370" s="334"/>
      <c r="TA370" s="372"/>
      <c r="TB370" s="224"/>
      <c r="TC370" s="224"/>
      <c r="TD370" s="335"/>
      <c r="TE370" s="335"/>
      <c r="TF370" s="224"/>
      <c r="TG370" s="372"/>
      <c r="TH370" s="372"/>
      <c r="TI370" s="333"/>
      <c r="TJ370" s="334"/>
      <c r="TK370" s="372"/>
      <c r="TL370" s="224"/>
      <c r="TM370" s="224"/>
      <c r="TN370" s="335"/>
      <c r="TO370" s="335"/>
      <c r="TP370" s="224"/>
      <c r="TQ370" s="372"/>
      <c r="TR370" s="372"/>
      <c r="TS370" s="333"/>
      <c r="TT370" s="334"/>
      <c r="TU370" s="372"/>
      <c r="TV370" s="224"/>
      <c r="TW370" s="224"/>
      <c r="TX370" s="335"/>
      <c r="TY370" s="335"/>
      <c r="TZ370" s="224"/>
      <c r="UA370" s="372"/>
      <c r="UB370" s="372"/>
      <c r="UC370" s="333"/>
      <c r="UD370" s="334"/>
      <c r="UE370" s="372"/>
      <c r="UF370" s="224"/>
      <c r="UG370" s="224"/>
      <c r="UH370" s="335"/>
      <c r="UI370" s="335"/>
      <c r="UJ370" s="224"/>
      <c r="UK370" s="372"/>
      <c r="UL370" s="372"/>
      <c r="UM370" s="333"/>
      <c r="UN370" s="334"/>
      <c r="UO370" s="372"/>
      <c r="UP370" s="224"/>
      <c r="UQ370" s="224"/>
      <c r="UR370" s="335"/>
      <c r="US370" s="335"/>
      <c r="UT370" s="224"/>
      <c r="UU370" s="372"/>
      <c r="UV370" s="372"/>
      <c r="UW370" s="333"/>
      <c r="UX370" s="334"/>
      <c r="UY370" s="372"/>
      <c r="UZ370" s="224"/>
      <c r="VA370" s="224"/>
      <c r="VB370" s="335"/>
      <c r="VC370" s="335"/>
      <c r="VD370" s="224"/>
      <c r="VE370" s="372"/>
      <c r="VF370" s="372"/>
      <c r="VG370" s="333"/>
      <c r="VH370" s="334"/>
      <c r="VI370" s="372"/>
      <c r="VJ370" s="224"/>
      <c r="VK370" s="224"/>
      <c r="VL370" s="335"/>
      <c r="VM370" s="335"/>
      <c r="VN370" s="224"/>
      <c r="VO370" s="372"/>
      <c r="VP370" s="372"/>
      <c r="VQ370" s="333"/>
      <c r="VR370" s="334"/>
      <c r="VS370" s="372"/>
      <c r="VT370" s="224"/>
      <c r="VU370" s="224"/>
      <c r="VV370" s="335"/>
      <c r="VW370" s="335"/>
      <c r="VX370" s="224"/>
      <c r="VY370" s="372"/>
      <c r="VZ370" s="372"/>
      <c r="WA370" s="333"/>
      <c r="WB370" s="334"/>
      <c r="WC370" s="372"/>
      <c r="WD370" s="224"/>
      <c r="WE370" s="224"/>
      <c r="WF370" s="335"/>
      <c r="WG370" s="335"/>
      <c r="WH370" s="224"/>
      <c r="WI370" s="372"/>
      <c r="WJ370" s="372"/>
      <c r="WK370" s="333"/>
      <c r="WL370" s="334"/>
      <c r="WM370" s="372"/>
      <c r="WN370" s="224"/>
      <c r="WO370" s="224"/>
      <c r="WP370" s="335"/>
      <c r="WQ370" s="335"/>
      <c r="WR370" s="224"/>
      <c r="WS370" s="372"/>
      <c r="WT370" s="372"/>
      <c r="WU370" s="333"/>
      <c r="WV370" s="334"/>
      <c r="WW370" s="372"/>
      <c r="WX370" s="224"/>
      <c r="WY370" s="224"/>
      <c r="WZ370" s="335"/>
      <c r="XA370" s="335"/>
      <c r="XB370" s="224"/>
      <c r="XC370" s="372"/>
      <c r="XD370" s="372"/>
      <c r="XE370" s="333"/>
      <c r="XF370" s="334"/>
      <c r="XG370" s="372"/>
      <c r="XH370" s="224"/>
      <c r="XI370" s="224"/>
      <c r="XJ370" s="335"/>
      <c r="XK370" s="335"/>
      <c r="XL370" s="224"/>
      <c r="XM370" s="372"/>
      <c r="XN370" s="372"/>
      <c r="XO370" s="333"/>
      <c r="XP370" s="334"/>
      <c r="XQ370" s="372"/>
      <c r="XR370" s="224"/>
      <c r="XS370" s="224"/>
      <c r="XT370" s="335"/>
      <c r="XU370" s="335"/>
      <c r="XV370" s="224"/>
      <c r="XW370" s="372"/>
      <c r="XX370" s="372"/>
      <c r="XY370" s="333"/>
      <c r="XZ370" s="334"/>
      <c r="YA370" s="372"/>
      <c r="YB370" s="224"/>
      <c r="YC370" s="224"/>
      <c r="YD370" s="335"/>
      <c r="YE370" s="335"/>
      <c r="YF370" s="224"/>
      <c r="YG370" s="372"/>
      <c r="YH370" s="372"/>
      <c r="YI370" s="333"/>
      <c r="YJ370" s="334"/>
      <c r="YK370" s="372"/>
      <c r="YL370" s="224"/>
      <c r="YM370" s="224"/>
      <c r="YN370" s="335"/>
      <c r="YO370" s="335"/>
      <c r="YP370" s="224"/>
      <c r="YQ370" s="372"/>
      <c r="YR370" s="372"/>
      <c r="YS370" s="333"/>
      <c r="YT370" s="334"/>
      <c r="YU370" s="372"/>
      <c r="YV370" s="224"/>
      <c r="YW370" s="224"/>
      <c r="YX370" s="335"/>
      <c r="YY370" s="335"/>
      <c r="YZ370" s="224"/>
      <c r="ZA370" s="372"/>
      <c r="ZB370" s="372"/>
      <c r="ZC370" s="333"/>
      <c r="ZD370" s="334"/>
      <c r="ZE370" s="372"/>
      <c r="ZF370" s="224"/>
      <c r="ZG370" s="224"/>
      <c r="ZH370" s="335"/>
      <c r="ZI370" s="335"/>
      <c r="ZJ370" s="224"/>
      <c r="ZK370" s="372"/>
      <c r="ZL370" s="372"/>
      <c r="ZM370" s="333"/>
      <c r="ZN370" s="334"/>
      <c r="ZO370" s="372"/>
      <c r="ZP370" s="224"/>
      <c r="ZQ370" s="224"/>
      <c r="ZR370" s="335"/>
      <c r="ZS370" s="335"/>
      <c r="ZT370" s="224"/>
      <c r="ZU370" s="372"/>
      <c r="ZV370" s="372"/>
      <c r="ZW370" s="333"/>
      <c r="ZX370" s="334"/>
      <c r="ZY370" s="372"/>
      <c r="ZZ370" s="224"/>
      <c r="AAA370" s="224"/>
      <c r="AAB370" s="335"/>
      <c r="AAC370" s="335"/>
      <c r="AAD370" s="224"/>
      <c r="AAE370" s="372"/>
      <c r="AAF370" s="372"/>
      <c r="AAG370" s="333"/>
      <c r="AAH370" s="334"/>
      <c r="AAI370" s="372"/>
      <c r="AAJ370" s="224"/>
      <c r="AAK370" s="224"/>
      <c r="AAL370" s="335"/>
      <c r="AAM370" s="335"/>
      <c r="AAN370" s="224"/>
      <c r="AAO370" s="372"/>
      <c r="AAP370" s="372"/>
      <c r="AAQ370" s="333"/>
      <c r="AAR370" s="334"/>
      <c r="AAS370" s="372"/>
      <c r="AAT370" s="224"/>
      <c r="AAU370" s="224"/>
      <c r="AAV370" s="335"/>
      <c r="AAW370" s="335"/>
      <c r="AAX370" s="224"/>
      <c r="AAY370" s="372"/>
      <c r="AAZ370" s="372"/>
      <c r="ABA370" s="333"/>
      <c r="ABB370" s="334"/>
      <c r="ABC370" s="372"/>
      <c r="ABD370" s="224"/>
      <c r="ABE370" s="224"/>
      <c r="ABF370" s="335"/>
      <c r="ABG370" s="335"/>
      <c r="ABH370" s="224"/>
      <c r="ABI370" s="372"/>
      <c r="ABJ370" s="372"/>
      <c r="ABK370" s="333"/>
      <c r="ABL370" s="334"/>
      <c r="ABM370" s="372"/>
      <c r="ABN370" s="224"/>
      <c r="ABO370" s="224"/>
      <c r="ABP370" s="335"/>
      <c r="ABQ370" s="335"/>
      <c r="ABR370" s="224"/>
      <c r="ABS370" s="372"/>
      <c r="ABT370" s="372"/>
      <c r="ABU370" s="333"/>
      <c r="ABV370" s="334"/>
      <c r="ABW370" s="372"/>
      <c r="ABX370" s="224"/>
      <c r="ABY370" s="224"/>
      <c r="ABZ370" s="335"/>
      <c r="ACA370" s="335"/>
      <c r="ACB370" s="224"/>
      <c r="ACC370" s="372"/>
      <c r="ACD370" s="372"/>
      <c r="ACE370" s="333"/>
      <c r="ACF370" s="334"/>
      <c r="ACG370" s="372"/>
      <c r="ACH370" s="224"/>
      <c r="ACI370" s="224"/>
      <c r="ACJ370" s="335"/>
      <c r="ACK370" s="335"/>
      <c r="ACL370" s="224"/>
      <c r="ACM370" s="372"/>
      <c r="ACN370" s="372"/>
      <c r="ACO370" s="333"/>
      <c r="ACP370" s="334"/>
      <c r="ACQ370" s="372"/>
      <c r="ACR370" s="224"/>
      <c r="ACS370" s="224"/>
      <c r="ACT370" s="335"/>
      <c r="ACU370" s="335"/>
      <c r="ACV370" s="224"/>
      <c r="ACW370" s="372"/>
      <c r="ACX370" s="372"/>
      <c r="ACY370" s="333"/>
      <c r="ACZ370" s="334"/>
      <c r="ADA370" s="372"/>
      <c r="ADB370" s="224"/>
      <c r="ADC370" s="224"/>
      <c r="ADD370" s="335"/>
      <c r="ADE370" s="335"/>
      <c r="ADF370" s="224"/>
      <c r="ADG370" s="372"/>
      <c r="ADH370" s="372"/>
      <c r="ADI370" s="333"/>
      <c r="ADJ370" s="334"/>
      <c r="ADK370" s="372"/>
      <c r="ADL370" s="224"/>
      <c r="ADM370" s="224"/>
      <c r="ADN370" s="335"/>
      <c r="ADO370" s="335"/>
      <c r="ADP370" s="224"/>
      <c r="ADQ370" s="372"/>
      <c r="ADR370" s="372"/>
      <c r="ADS370" s="333"/>
      <c r="ADT370" s="334"/>
      <c r="ADU370" s="372"/>
      <c r="ADV370" s="224"/>
      <c r="ADW370" s="224"/>
      <c r="ADX370" s="335"/>
      <c r="ADY370" s="335"/>
      <c r="ADZ370" s="224"/>
      <c r="AEA370" s="372"/>
      <c r="AEB370" s="372"/>
      <c r="AEC370" s="333"/>
      <c r="AED370" s="334"/>
      <c r="AEE370" s="372"/>
      <c r="AEF370" s="224"/>
      <c r="AEG370" s="224"/>
      <c r="AEH370" s="335"/>
      <c r="AEI370" s="335"/>
      <c r="AEJ370" s="224"/>
      <c r="AEK370" s="372"/>
      <c r="AEL370" s="372"/>
      <c r="AEM370" s="333"/>
      <c r="AEN370" s="334"/>
      <c r="AEO370" s="372"/>
      <c r="AEP370" s="224"/>
      <c r="AEQ370" s="224"/>
      <c r="AER370" s="335"/>
      <c r="AES370" s="335"/>
      <c r="AET370" s="224"/>
      <c r="AEU370" s="372"/>
      <c r="AEV370" s="372"/>
      <c r="AEW370" s="333"/>
      <c r="AEX370" s="334"/>
      <c r="AEY370" s="372"/>
      <c r="AEZ370" s="224"/>
      <c r="AFA370" s="224"/>
      <c r="AFB370" s="335"/>
      <c r="AFC370" s="335"/>
      <c r="AFD370" s="224"/>
      <c r="AFE370" s="372"/>
      <c r="AFF370" s="372"/>
      <c r="AFG370" s="333"/>
      <c r="AFH370" s="334"/>
      <c r="AFI370" s="372"/>
      <c r="AFJ370" s="224"/>
      <c r="AFK370" s="224"/>
      <c r="AFL370" s="335"/>
      <c r="AFM370" s="335"/>
      <c r="AFN370" s="224"/>
      <c r="AFO370" s="372"/>
      <c r="AFP370" s="372"/>
      <c r="AFQ370" s="333"/>
      <c r="AFR370" s="334"/>
      <c r="AFS370" s="372"/>
      <c r="AFT370" s="224"/>
      <c r="AFU370" s="224"/>
      <c r="AFV370" s="335"/>
      <c r="AFW370" s="335"/>
      <c r="AFX370" s="224"/>
      <c r="AFY370" s="372"/>
      <c r="AFZ370" s="372"/>
      <c r="AGA370" s="333"/>
      <c r="AGB370" s="334"/>
      <c r="AGC370" s="372"/>
      <c r="AGD370" s="224"/>
      <c r="AGE370" s="224"/>
      <c r="AGF370" s="335"/>
      <c r="AGG370" s="335"/>
      <c r="AGH370" s="224"/>
      <c r="AGI370" s="372"/>
      <c r="AGJ370" s="372"/>
      <c r="AGK370" s="333"/>
      <c r="AGL370" s="334"/>
      <c r="AGM370" s="372"/>
      <c r="AGN370" s="224"/>
      <c r="AGO370" s="224"/>
      <c r="AGP370" s="335"/>
      <c r="AGQ370" s="335"/>
      <c r="AGR370" s="224"/>
      <c r="AGS370" s="372"/>
      <c r="AGT370" s="372"/>
      <c r="AGU370" s="333"/>
      <c r="AGV370" s="334"/>
      <c r="AGW370" s="372"/>
      <c r="AGX370" s="224"/>
      <c r="AGY370" s="224"/>
      <c r="AGZ370" s="335"/>
      <c r="AHA370" s="335"/>
      <c r="AHB370" s="224"/>
      <c r="AHC370" s="372"/>
      <c r="AHD370" s="372"/>
      <c r="AHE370" s="333"/>
      <c r="AHF370" s="334"/>
      <c r="AHG370" s="372"/>
      <c r="AHH370" s="224"/>
      <c r="AHI370" s="224"/>
      <c r="AHJ370" s="335"/>
      <c r="AHK370" s="335"/>
      <c r="AHL370" s="224"/>
      <c r="AHM370" s="372"/>
      <c r="AHN370" s="372"/>
      <c r="AHO370" s="333"/>
      <c r="AHP370" s="334"/>
      <c r="AHQ370" s="372"/>
      <c r="AHR370" s="224"/>
      <c r="AHS370" s="224"/>
      <c r="AHT370" s="335"/>
      <c r="AHU370" s="335"/>
      <c r="AHV370" s="224"/>
      <c r="AHW370" s="372"/>
      <c r="AHX370" s="372"/>
      <c r="AHY370" s="333"/>
      <c r="AHZ370" s="334"/>
      <c r="AIA370" s="372"/>
      <c r="AIB370" s="224"/>
      <c r="AIC370" s="224"/>
      <c r="AID370" s="335"/>
      <c r="AIE370" s="335"/>
      <c r="AIF370" s="224"/>
      <c r="AIG370" s="372"/>
      <c r="AIH370" s="372"/>
      <c r="AII370" s="333"/>
      <c r="AIJ370" s="334"/>
      <c r="AIK370" s="372"/>
      <c r="AIL370" s="224"/>
      <c r="AIM370" s="224"/>
      <c r="AIN370" s="335"/>
      <c r="AIO370" s="335"/>
      <c r="AIP370" s="224"/>
      <c r="AIQ370" s="372"/>
      <c r="AIR370" s="372"/>
      <c r="AIS370" s="333"/>
      <c r="AIT370" s="334"/>
      <c r="AIU370" s="372"/>
      <c r="AIV370" s="224"/>
      <c r="AIW370" s="224"/>
      <c r="AIX370" s="335"/>
      <c r="AIY370" s="335"/>
      <c r="AIZ370" s="224"/>
      <c r="AJA370" s="372"/>
      <c r="AJB370" s="372"/>
      <c r="AJC370" s="333"/>
      <c r="AJD370" s="334"/>
      <c r="AJE370" s="372"/>
      <c r="AJF370" s="224"/>
      <c r="AJG370" s="224"/>
      <c r="AJH370" s="335"/>
      <c r="AJI370" s="335"/>
      <c r="AJJ370" s="224"/>
      <c r="AJK370" s="372"/>
      <c r="AJL370" s="372"/>
      <c r="AJM370" s="333"/>
      <c r="AJN370" s="334"/>
      <c r="AJO370" s="372"/>
      <c r="AJP370" s="224"/>
      <c r="AJQ370" s="224"/>
      <c r="AJR370" s="335"/>
      <c r="AJS370" s="335"/>
      <c r="AJT370" s="224"/>
      <c r="AJU370" s="372"/>
      <c r="AJV370" s="372"/>
      <c r="AJW370" s="333"/>
      <c r="AJX370" s="334"/>
      <c r="AJY370" s="372"/>
      <c r="AJZ370" s="224"/>
      <c r="AKA370" s="224"/>
      <c r="AKB370" s="335"/>
      <c r="AKC370" s="335"/>
      <c r="AKD370" s="224"/>
      <c r="AKE370" s="372"/>
      <c r="AKF370" s="372"/>
      <c r="AKG370" s="333"/>
      <c r="AKH370" s="334"/>
      <c r="AKI370" s="372"/>
      <c r="AKJ370" s="224"/>
      <c r="AKK370" s="224"/>
      <c r="AKL370" s="335"/>
      <c r="AKM370" s="335"/>
      <c r="AKN370" s="224"/>
      <c r="AKO370" s="372"/>
      <c r="AKP370" s="372"/>
      <c r="AKQ370" s="333"/>
      <c r="AKR370" s="334"/>
      <c r="AKS370" s="372"/>
      <c r="AKT370" s="224"/>
      <c r="AKU370" s="224"/>
      <c r="AKV370" s="335"/>
      <c r="AKW370" s="335"/>
      <c r="AKX370" s="224"/>
      <c r="AKY370" s="372"/>
      <c r="AKZ370" s="372"/>
      <c r="ALA370" s="333"/>
      <c r="ALB370" s="334"/>
      <c r="ALC370" s="372"/>
      <c r="ALD370" s="224"/>
      <c r="ALE370" s="224"/>
      <c r="ALF370" s="335"/>
      <c r="ALG370" s="335"/>
      <c r="ALH370" s="224"/>
      <c r="ALI370" s="372"/>
      <c r="ALJ370" s="372"/>
      <c r="ALK370" s="333"/>
      <c r="ALL370" s="334"/>
      <c r="ALM370" s="372"/>
      <c r="ALN370" s="224"/>
      <c r="ALO370" s="224"/>
      <c r="ALP370" s="335"/>
      <c r="ALQ370" s="335"/>
      <c r="ALR370" s="224"/>
      <c r="ALS370" s="372"/>
      <c r="ALT370" s="372"/>
      <c r="ALU370" s="333"/>
      <c r="ALV370" s="334"/>
      <c r="ALW370" s="372"/>
      <c r="ALX370" s="224"/>
      <c r="ALY370" s="224"/>
      <c r="ALZ370" s="335"/>
      <c r="AMA370" s="335"/>
      <c r="AMB370" s="224"/>
      <c r="AMC370" s="372"/>
      <c r="AMD370" s="372"/>
      <c r="AME370" s="333"/>
      <c r="AMF370" s="334"/>
      <c r="AMG370" s="372"/>
      <c r="AMH370" s="224"/>
      <c r="AMI370" s="224"/>
      <c r="AMJ370" s="335"/>
      <c r="AMK370" s="335"/>
      <c r="AML370" s="224"/>
      <c r="AMM370" s="372"/>
      <c r="AMN370" s="372"/>
      <c r="AMO370" s="333"/>
      <c r="AMP370" s="334"/>
      <c r="AMQ370" s="372"/>
      <c r="AMR370" s="224"/>
      <c r="AMS370" s="224"/>
      <c r="AMT370" s="335"/>
      <c r="AMU370" s="335"/>
      <c r="AMV370" s="224"/>
      <c r="AMW370" s="372"/>
      <c r="AMX370" s="372"/>
      <c r="AMY370" s="333"/>
      <c r="AMZ370" s="334"/>
      <c r="ANA370" s="372"/>
      <c r="ANB370" s="224"/>
      <c r="ANC370" s="224"/>
      <c r="AND370" s="335"/>
      <c r="ANE370" s="335"/>
      <c r="ANF370" s="224"/>
      <c r="ANG370" s="372"/>
      <c r="ANH370" s="372"/>
      <c r="ANI370" s="333"/>
      <c r="ANJ370" s="334"/>
      <c r="ANK370" s="372"/>
      <c r="ANL370" s="224"/>
      <c r="ANM370" s="224"/>
      <c r="ANN370" s="335"/>
      <c r="ANO370" s="335"/>
      <c r="ANP370" s="224"/>
      <c r="ANQ370" s="372"/>
      <c r="ANR370" s="372"/>
      <c r="ANS370" s="333"/>
      <c r="ANT370" s="334"/>
      <c r="ANU370" s="372"/>
      <c r="ANV370" s="224"/>
      <c r="ANW370" s="224"/>
      <c r="ANX370" s="335"/>
      <c r="ANY370" s="335"/>
      <c r="ANZ370" s="224"/>
      <c r="AOA370" s="372"/>
      <c r="AOB370" s="372"/>
      <c r="AOC370" s="333"/>
      <c r="AOD370" s="334"/>
      <c r="AOE370" s="372"/>
      <c r="AOF370" s="224"/>
      <c r="AOG370" s="224"/>
      <c r="AOH370" s="335"/>
      <c r="AOI370" s="335"/>
      <c r="AOJ370" s="224"/>
      <c r="AOK370" s="372"/>
      <c r="AOL370" s="372"/>
      <c r="AOM370" s="333"/>
      <c r="AON370" s="334"/>
      <c r="AOO370" s="372"/>
      <c r="AOP370" s="224"/>
      <c r="AOQ370" s="224"/>
      <c r="AOR370" s="335"/>
      <c r="AOS370" s="335"/>
      <c r="AOT370" s="224"/>
      <c r="AOU370" s="372"/>
      <c r="AOV370" s="372"/>
      <c r="AOW370" s="333"/>
      <c r="AOX370" s="334"/>
      <c r="AOY370" s="372"/>
      <c r="AOZ370" s="224"/>
      <c r="APA370" s="224"/>
      <c r="APB370" s="335"/>
      <c r="APC370" s="335"/>
      <c r="APD370" s="224"/>
      <c r="APE370" s="372"/>
      <c r="APF370" s="372"/>
      <c r="APG370" s="333"/>
      <c r="APH370" s="334"/>
      <c r="API370" s="372"/>
      <c r="APJ370" s="224"/>
      <c r="APK370" s="224"/>
      <c r="APL370" s="335"/>
      <c r="APM370" s="335"/>
      <c r="APN370" s="224"/>
      <c r="APO370" s="372"/>
      <c r="APP370" s="372"/>
      <c r="APQ370" s="333"/>
      <c r="APR370" s="334"/>
      <c r="APS370" s="372"/>
      <c r="APT370" s="224"/>
      <c r="APU370" s="224"/>
      <c r="APV370" s="335"/>
      <c r="APW370" s="335"/>
      <c r="APX370" s="224"/>
      <c r="APY370" s="372"/>
      <c r="APZ370" s="372"/>
      <c r="AQA370" s="333"/>
      <c r="AQB370" s="334"/>
      <c r="AQC370" s="372"/>
      <c r="AQD370" s="224"/>
      <c r="AQE370" s="224"/>
      <c r="AQF370" s="335"/>
      <c r="AQG370" s="335"/>
      <c r="AQH370" s="224"/>
      <c r="AQI370" s="372"/>
      <c r="AQJ370" s="372"/>
      <c r="AQK370" s="333"/>
      <c r="AQL370" s="334"/>
      <c r="AQM370" s="372"/>
      <c r="AQN370" s="224"/>
      <c r="AQO370" s="224"/>
      <c r="AQP370" s="335"/>
      <c r="AQQ370" s="335"/>
      <c r="AQR370" s="224"/>
      <c r="AQS370" s="372"/>
      <c r="AQT370" s="372"/>
      <c r="AQU370" s="333"/>
      <c r="AQV370" s="334"/>
      <c r="AQW370" s="372"/>
      <c r="AQX370" s="224"/>
      <c r="AQY370" s="224"/>
      <c r="AQZ370" s="335"/>
      <c r="ARA370" s="335"/>
      <c r="ARB370" s="224"/>
      <c r="ARC370" s="372"/>
      <c r="ARD370" s="372"/>
      <c r="ARE370" s="333"/>
      <c r="ARF370" s="334"/>
      <c r="ARG370" s="372"/>
      <c r="ARH370" s="224"/>
      <c r="ARI370" s="224"/>
      <c r="ARJ370" s="335"/>
      <c r="ARK370" s="335"/>
      <c r="ARL370" s="224"/>
      <c r="ARM370" s="372"/>
      <c r="ARN370" s="372"/>
      <c r="ARO370" s="333"/>
      <c r="ARP370" s="334"/>
      <c r="ARQ370" s="372"/>
      <c r="ARR370" s="224"/>
      <c r="ARS370" s="224"/>
      <c r="ART370" s="335"/>
      <c r="ARU370" s="335"/>
      <c r="ARV370" s="224"/>
      <c r="ARW370" s="372"/>
      <c r="ARX370" s="372"/>
      <c r="ARY370" s="333"/>
      <c r="ARZ370" s="334"/>
      <c r="ASA370" s="372"/>
      <c r="ASB370" s="224"/>
      <c r="ASC370" s="224"/>
      <c r="ASD370" s="335"/>
      <c r="ASE370" s="335"/>
      <c r="ASF370" s="224"/>
      <c r="ASG370" s="372"/>
      <c r="ASH370" s="372"/>
      <c r="ASI370" s="333"/>
      <c r="ASJ370" s="334"/>
      <c r="ASK370" s="372"/>
      <c r="ASL370" s="224"/>
      <c r="ASM370" s="224"/>
      <c r="ASN370" s="335"/>
      <c r="ASO370" s="335"/>
      <c r="ASP370" s="224"/>
      <c r="ASQ370" s="372"/>
      <c r="ASR370" s="372"/>
      <c r="ASS370" s="333"/>
      <c r="AST370" s="334"/>
      <c r="ASU370" s="372"/>
      <c r="ASV370" s="224"/>
      <c r="ASW370" s="224"/>
      <c r="ASX370" s="335"/>
      <c r="ASY370" s="335"/>
      <c r="ASZ370" s="224"/>
      <c r="ATA370" s="372"/>
      <c r="ATB370" s="372"/>
      <c r="ATC370" s="333"/>
      <c r="ATD370" s="334"/>
      <c r="ATE370" s="372"/>
      <c r="ATF370" s="224"/>
      <c r="ATG370" s="224"/>
      <c r="ATH370" s="335"/>
      <c r="ATI370" s="335"/>
      <c r="ATJ370" s="224"/>
      <c r="ATK370" s="372"/>
      <c r="ATL370" s="372"/>
      <c r="ATM370" s="333"/>
      <c r="ATN370" s="334"/>
      <c r="ATO370" s="372"/>
      <c r="ATP370" s="224"/>
      <c r="ATQ370" s="224"/>
      <c r="ATR370" s="335"/>
      <c r="ATS370" s="335"/>
      <c r="ATT370" s="224"/>
      <c r="ATU370" s="372"/>
      <c r="ATV370" s="372"/>
      <c r="ATW370" s="333"/>
      <c r="ATX370" s="334"/>
      <c r="ATY370" s="372"/>
      <c r="ATZ370" s="224"/>
      <c r="AUA370" s="224"/>
      <c r="AUB370" s="335"/>
      <c r="AUC370" s="335"/>
      <c r="AUD370" s="224"/>
      <c r="AUE370" s="372"/>
      <c r="AUF370" s="372"/>
      <c r="AUG370" s="333"/>
      <c r="AUH370" s="334"/>
      <c r="AUI370" s="372"/>
      <c r="AUJ370" s="224"/>
      <c r="AUK370" s="224"/>
      <c r="AUL370" s="335"/>
      <c r="AUM370" s="335"/>
      <c r="AUN370" s="224"/>
      <c r="AUO370" s="372"/>
      <c r="AUP370" s="372"/>
      <c r="AUQ370" s="333"/>
      <c r="AUR370" s="334"/>
      <c r="AUS370" s="372"/>
      <c r="AUT370" s="224"/>
      <c r="AUU370" s="224"/>
      <c r="AUV370" s="335"/>
      <c r="AUW370" s="335"/>
      <c r="AUX370" s="224"/>
      <c r="AUY370" s="372"/>
      <c r="AUZ370" s="372"/>
      <c r="AVA370" s="333"/>
      <c r="AVB370" s="334"/>
      <c r="AVC370" s="372"/>
      <c r="AVD370" s="224"/>
      <c r="AVE370" s="224"/>
      <c r="AVF370" s="335"/>
      <c r="AVG370" s="335"/>
      <c r="AVH370" s="224"/>
      <c r="AVI370" s="372"/>
      <c r="AVJ370" s="372"/>
      <c r="AVK370" s="333"/>
      <c r="AVL370" s="334"/>
      <c r="AVM370" s="372"/>
      <c r="AVN370" s="224"/>
      <c r="AVO370" s="224"/>
      <c r="AVP370" s="335"/>
      <c r="AVQ370" s="335"/>
      <c r="AVR370" s="224"/>
      <c r="AVS370" s="372"/>
      <c r="AVT370" s="372"/>
      <c r="AVU370" s="333"/>
      <c r="AVV370" s="334"/>
      <c r="AVW370" s="372"/>
      <c r="AVX370" s="224"/>
      <c r="AVY370" s="224"/>
      <c r="AVZ370" s="335"/>
      <c r="AWA370" s="335"/>
      <c r="AWB370" s="224"/>
      <c r="AWC370" s="372"/>
      <c r="AWD370" s="372"/>
      <c r="AWE370" s="333"/>
      <c r="AWF370" s="334"/>
      <c r="AWG370" s="372"/>
      <c r="AWH370" s="224"/>
      <c r="AWI370" s="224"/>
      <c r="AWJ370" s="335"/>
      <c r="AWK370" s="335"/>
      <c r="AWL370" s="224"/>
      <c r="AWM370" s="372"/>
      <c r="AWN370" s="372"/>
      <c r="AWO370" s="333"/>
      <c r="AWP370" s="334"/>
      <c r="AWQ370" s="372"/>
      <c r="AWR370" s="224"/>
      <c r="AWS370" s="224"/>
      <c r="AWT370" s="335"/>
      <c r="AWU370" s="335"/>
      <c r="AWV370" s="224"/>
      <c r="AWW370" s="372"/>
      <c r="AWX370" s="372"/>
      <c r="AWY370" s="333"/>
      <c r="AWZ370" s="334"/>
      <c r="AXA370" s="372"/>
      <c r="AXB370" s="224"/>
      <c r="AXC370" s="224"/>
      <c r="AXD370" s="335"/>
      <c r="AXE370" s="335"/>
      <c r="AXF370" s="224"/>
      <c r="AXG370" s="372"/>
      <c r="AXH370" s="372"/>
      <c r="AXI370" s="333"/>
      <c r="AXJ370" s="334"/>
      <c r="AXK370" s="372"/>
      <c r="AXL370" s="224"/>
      <c r="AXM370" s="224"/>
      <c r="AXN370" s="335"/>
      <c r="AXO370" s="335"/>
      <c r="AXP370" s="224"/>
      <c r="AXQ370" s="372"/>
      <c r="AXR370" s="372"/>
      <c r="AXS370" s="333"/>
      <c r="AXT370" s="334"/>
      <c r="AXU370" s="372"/>
      <c r="AXV370" s="224"/>
      <c r="AXW370" s="224"/>
      <c r="AXX370" s="335"/>
      <c r="AXY370" s="335"/>
      <c r="AXZ370" s="224"/>
      <c r="AYA370" s="372"/>
      <c r="AYB370" s="372"/>
      <c r="AYC370" s="333"/>
      <c r="AYD370" s="334"/>
      <c r="AYE370" s="372"/>
      <c r="AYF370" s="224"/>
      <c r="AYG370" s="224"/>
      <c r="AYH370" s="335"/>
      <c r="AYI370" s="335"/>
      <c r="AYJ370" s="224"/>
      <c r="AYK370" s="372"/>
      <c r="AYL370" s="372"/>
      <c r="AYM370" s="333"/>
      <c r="AYN370" s="334"/>
      <c r="AYO370" s="372"/>
      <c r="AYP370" s="224"/>
      <c r="AYQ370" s="224"/>
      <c r="AYR370" s="335"/>
      <c r="AYS370" s="335"/>
      <c r="AYT370" s="224"/>
      <c r="AYU370" s="372"/>
      <c r="AYV370" s="372"/>
      <c r="AYW370" s="333"/>
      <c r="AYX370" s="334"/>
      <c r="AYY370" s="372"/>
      <c r="AYZ370" s="224"/>
      <c r="AZA370" s="224"/>
      <c r="AZB370" s="335"/>
      <c r="AZC370" s="335"/>
      <c r="AZD370" s="224"/>
      <c r="AZE370" s="372"/>
      <c r="AZF370" s="372"/>
      <c r="AZG370" s="333"/>
      <c r="AZH370" s="334"/>
      <c r="AZI370" s="372"/>
      <c r="AZJ370" s="224"/>
      <c r="AZK370" s="224"/>
      <c r="AZL370" s="335"/>
      <c r="AZM370" s="335"/>
      <c r="AZN370" s="224"/>
      <c r="AZO370" s="372"/>
      <c r="AZP370" s="372"/>
      <c r="AZQ370" s="333"/>
      <c r="AZR370" s="334"/>
      <c r="AZS370" s="372"/>
      <c r="AZT370" s="224"/>
      <c r="AZU370" s="224"/>
      <c r="AZV370" s="335"/>
      <c r="AZW370" s="335"/>
      <c r="AZX370" s="224"/>
      <c r="AZY370" s="372"/>
      <c r="AZZ370" s="372"/>
      <c r="BAA370" s="333"/>
      <c r="BAB370" s="334"/>
      <c r="BAC370" s="372"/>
      <c r="BAD370" s="224"/>
      <c r="BAE370" s="224"/>
      <c r="BAF370" s="335"/>
      <c r="BAG370" s="335"/>
      <c r="BAH370" s="224"/>
      <c r="BAI370" s="372"/>
      <c r="BAJ370" s="372"/>
      <c r="BAK370" s="333"/>
      <c r="BAL370" s="334"/>
      <c r="BAM370" s="372"/>
      <c r="BAN370" s="224"/>
      <c r="BAO370" s="224"/>
      <c r="BAP370" s="335"/>
      <c r="BAQ370" s="335"/>
      <c r="BAR370" s="224"/>
      <c r="BAS370" s="372"/>
      <c r="BAT370" s="372"/>
      <c r="BAU370" s="333"/>
      <c r="BAV370" s="334"/>
      <c r="BAW370" s="372"/>
      <c r="BAX370" s="224"/>
      <c r="BAY370" s="224"/>
      <c r="BAZ370" s="335"/>
      <c r="BBA370" s="335"/>
      <c r="BBB370" s="224"/>
      <c r="BBC370" s="372"/>
      <c r="BBD370" s="372"/>
      <c r="BBE370" s="333"/>
      <c r="BBF370" s="334"/>
      <c r="BBG370" s="372"/>
      <c r="BBH370" s="224"/>
      <c r="BBI370" s="224"/>
      <c r="BBJ370" s="335"/>
      <c r="BBK370" s="335"/>
      <c r="BBL370" s="224"/>
      <c r="BBM370" s="372"/>
      <c r="BBN370" s="372"/>
      <c r="BBO370" s="333"/>
      <c r="BBP370" s="334"/>
      <c r="BBQ370" s="372"/>
      <c r="BBR370" s="224"/>
      <c r="BBS370" s="224"/>
      <c r="BBT370" s="335"/>
      <c r="BBU370" s="335"/>
      <c r="BBV370" s="224"/>
      <c r="BBW370" s="372"/>
      <c r="BBX370" s="372"/>
      <c r="BBY370" s="333"/>
      <c r="BBZ370" s="334"/>
      <c r="BCA370" s="372"/>
      <c r="BCB370" s="224"/>
      <c r="BCC370" s="224"/>
      <c r="BCD370" s="335"/>
      <c r="BCE370" s="335"/>
      <c r="BCF370" s="224"/>
      <c r="BCG370" s="372"/>
      <c r="BCH370" s="372"/>
      <c r="BCI370" s="333"/>
      <c r="BCJ370" s="334"/>
      <c r="BCK370" s="372"/>
      <c r="BCL370" s="224"/>
      <c r="BCM370" s="224"/>
      <c r="BCN370" s="335"/>
      <c r="BCO370" s="335"/>
      <c r="BCP370" s="224"/>
      <c r="BCQ370" s="372"/>
      <c r="BCR370" s="372"/>
      <c r="BCS370" s="333"/>
      <c r="BCT370" s="334"/>
      <c r="BCU370" s="372"/>
      <c r="BCV370" s="224"/>
      <c r="BCW370" s="224"/>
      <c r="BCX370" s="335"/>
      <c r="BCY370" s="335"/>
      <c r="BCZ370" s="224"/>
      <c r="BDA370" s="372"/>
      <c r="BDB370" s="372"/>
      <c r="BDC370" s="333"/>
      <c r="BDD370" s="334"/>
      <c r="BDE370" s="372"/>
      <c r="BDF370" s="224"/>
      <c r="BDG370" s="224"/>
      <c r="BDH370" s="335"/>
      <c r="BDI370" s="335"/>
      <c r="BDJ370" s="224"/>
      <c r="BDK370" s="372"/>
      <c r="BDL370" s="372"/>
      <c r="BDM370" s="333"/>
      <c r="BDN370" s="334"/>
      <c r="BDO370" s="372"/>
      <c r="BDP370" s="224"/>
      <c r="BDQ370" s="224"/>
      <c r="BDR370" s="335"/>
      <c r="BDS370" s="335"/>
      <c r="BDT370" s="224"/>
      <c r="BDU370" s="372"/>
      <c r="BDV370" s="372"/>
      <c r="BDW370" s="333"/>
      <c r="BDX370" s="334"/>
      <c r="BDY370" s="372"/>
      <c r="BDZ370" s="224"/>
      <c r="BEA370" s="224"/>
      <c r="BEB370" s="335"/>
      <c r="BEC370" s="335"/>
      <c r="BED370" s="224"/>
      <c r="BEE370" s="372"/>
      <c r="BEF370" s="372"/>
      <c r="BEG370" s="333"/>
      <c r="BEH370" s="334"/>
      <c r="BEI370" s="372"/>
      <c r="BEJ370" s="224"/>
      <c r="BEK370" s="224"/>
      <c r="BEL370" s="335"/>
      <c r="BEM370" s="335"/>
      <c r="BEN370" s="224"/>
      <c r="BEO370" s="372"/>
      <c r="BEP370" s="372"/>
      <c r="BEQ370" s="333"/>
      <c r="BER370" s="334"/>
      <c r="BES370" s="372"/>
      <c r="BET370" s="224"/>
      <c r="BEU370" s="224"/>
      <c r="BEV370" s="335"/>
      <c r="BEW370" s="335"/>
      <c r="BEX370" s="224"/>
      <c r="BEY370" s="372"/>
      <c r="BEZ370" s="372"/>
      <c r="BFA370" s="333"/>
      <c r="BFB370" s="334"/>
      <c r="BFC370" s="372"/>
      <c r="BFD370" s="224"/>
      <c r="BFE370" s="224"/>
      <c r="BFF370" s="335"/>
      <c r="BFG370" s="335"/>
      <c r="BFH370" s="224"/>
      <c r="BFI370" s="372"/>
      <c r="BFJ370" s="372"/>
      <c r="BFK370" s="333"/>
      <c r="BFL370" s="334"/>
      <c r="BFM370" s="372"/>
      <c r="BFN370" s="224"/>
      <c r="BFO370" s="224"/>
      <c r="BFP370" s="335"/>
      <c r="BFQ370" s="335"/>
      <c r="BFR370" s="224"/>
      <c r="BFS370" s="372"/>
      <c r="BFT370" s="372"/>
      <c r="BFU370" s="333"/>
      <c r="BFV370" s="334"/>
      <c r="BFW370" s="372"/>
      <c r="BFX370" s="224"/>
      <c r="BFY370" s="224"/>
      <c r="BFZ370" s="335"/>
      <c r="BGA370" s="335"/>
      <c r="BGB370" s="224"/>
      <c r="BGC370" s="372"/>
      <c r="BGD370" s="372"/>
      <c r="BGE370" s="333"/>
      <c r="BGF370" s="334"/>
      <c r="BGG370" s="372"/>
      <c r="BGH370" s="224"/>
      <c r="BGI370" s="224"/>
      <c r="BGJ370" s="335"/>
      <c r="BGK370" s="335"/>
      <c r="BGL370" s="224"/>
      <c r="BGM370" s="372"/>
      <c r="BGN370" s="372"/>
      <c r="BGO370" s="333"/>
      <c r="BGP370" s="334"/>
      <c r="BGQ370" s="372"/>
      <c r="BGR370" s="224"/>
      <c r="BGS370" s="224"/>
      <c r="BGT370" s="335"/>
      <c r="BGU370" s="335"/>
      <c r="BGV370" s="224"/>
      <c r="BGW370" s="372"/>
      <c r="BGX370" s="372"/>
      <c r="BGY370" s="333"/>
      <c r="BGZ370" s="334"/>
      <c r="BHA370" s="372"/>
      <c r="BHB370" s="224"/>
      <c r="BHC370" s="224"/>
      <c r="BHD370" s="335"/>
      <c r="BHE370" s="335"/>
      <c r="BHF370" s="224"/>
      <c r="BHG370" s="372"/>
      <c r="BHH370" s="372"/>
      <c r="BHI370" s="333"/>
      <c r="BHJ370" s="334"/>
      <c r="BHK370" s="372"/>
      <c r="BHL370" s="224"/>
      <c r="BHM370" s="224"/>
      <c r="BHN370" s="335"/>
      <c r="BHO370" s="335"/>
      <c r="BHP370" s="224"/>
      <c r="BHQ370" s="372"/>
      <c r="BHR370" s="372"/>
      <c r="BHS370" s="333"/>
      <c r="BHT370" s="334"/>
      <c r="BHU370" s="372"/>
      <c r="BHV370" s="224"/>
      <c r="BHW370" s="224"/>
      <c r="BHX370" s="335"/>
      <c r="BHY370" s="335"/>
      <c r="BHZ370" s="224"/>
      <c r="BIA370" s="372"/>
      <c r="BIB370" s="372"/>
      <c r="BIC370" s="333"/>
      <c r="BID370" s="334"/>
      <c r="BIE370" s="372"/>
      <c r="BIF370" s="224"/>
      <c r="BIG370" s="224"/>
      <c r="BIH370" s="335"/>
      <c r="BII370" s="335"/>
      <c r="BIJ370" s="224"/>
      <c r="BIK370" s="372"/>
      <c r="BIL370" s="372"/>
      <c r="BIM370" s="333"/>
      <c r="BIN370" s="334"/>
      <c r="BIO370" s="372"/>
      <c r="BIP370" s="224"/>
      <c r="BIQ370" s="224"/>
      <c r="BIR370" s="335"/>
      <c r="BIS370" s="335"/>
      <c r="BIT370" s="224"/>
      <c r="BIU370" s="372"/>
      <c r="BIV370" s="372"/>
      <c r="BIW370" s="333"/>
      <c r="BIX370" s="334"/>
      <c r="BIY370" s="372"/>
      <c r="BIZ370" s="224"/>
      <c r="BJA370" s="224"/>
      <c r="BJB370" s="335"/>
      <c r="BJC370" s="335"/>
      <c r="BJD370" s="224"/>
      <c r="BJE370" s="372"/>
      <c r="BJF370" s="372"/>
      <c r="BJG370" s="333"/>
      <c r="BJH370" s="334"/>
      <c r="BJI370" s="372"/>
      <c r="BJJ370" s="224"/>
      <c r="BJK370" s="224"/>
      <c r="BJL370" s="335"/>
      <c r="BJM370" s="335"/>
      <c r="BJN370" s="224"/>
      <c r="BJO370" s="372"/>
      <c r="BJP370" s="372"/>
      <c r="BJQ370" s="333"/>
      <c r="BJR370" s="334"/>
      <c r="BJS370" s="372"/>
      <c r="BJT370" s="224"/>
      <c r="BJU370" s="224"/>
      <c r="BJV370" s="335"/>
      <c r="BJW370" s="335"/>
      <c r="BJX370" s="224"/>
      <c r="BJY370" s="372"/>
      <c r="BJZ370" s="372"/>
      <c r="BKA370" s="333"/>
      <c r="BKB370" s="334"/>
      <c r="BKC370" s="372"/>
      <c r="BKD370" s="224"/>
      <c r="BKE370" s="224"/>
      <c r="BKF370" s="335"/>
      <c r="BKG370" s="335"/>
      <c r="BKH370" s="224"/>
      <c r="BKI370" s="372"/>
      <c r="BKJ370" s="372"/>
      <c r="BKK370" s="333"/>
      <c r="BKL370" s="334"/>
      <c r="BKM370" s="372"/>
      <c r="BKN370" s="224"/>
      <c r="BKO370" s="224"/>
      <c r="BKP370" s="335"/>
      <c r="BKQ370" s="335"/>
      <c r="BKR370" s="224"/>
      <c r="BKS370" s="372"/>
      <c r="BKT370" s="372"/>
      <c r="BKU370" s="333"/>
      <c r="BKV370" s="334"/>
      <c r="BKW370" s="372"/>
      <c r="BKX370" s="224"/>
      <c r="BKY370" s="224"/>
      <c r="BKZ370" s="335"/>
      <c r="BLA370" s="335"/>
      <c r="BLB370" s="224"/>
      <c r="BLC370" s="372"/>
      <c r="BLD370" s="372"/>
      <c r="BLE370" s="333"/>
      <c r="BLF370" s="334"/>
      <c r="BLG370" s="372"/>
      <c r="BLH370" s="224"/>
      <c r="BLI370" s="224"/>
      <c r="BLJ370" s="335"/>
      <c r="BLK370" s="335"/>
      <c r="BLL370" s="224"/>
      <c r="BLM370" s="372"/>
      <c r="BLN370" s="372"/>
      <c r="BLO370" s="333"/>
      <c r="BLP370" s="334"/>
      <c r="BLQ370" s="372"/>
      <c r="BLR370" s="224"/>
      <c r="BLS370" s="224"/>
      <c r="BLT370" s="335"/>
      <c r="BLU370" s="335"/>
      <c r="BLV370" s="224"/>
      <c r="BLW370" s="372"/>
      <c r="BLX370" s="372"/>
      <c r="BLY370" s="333"/>
      <c r="BLZ370" s="334"/>
      <c r="BMA370" s="372"/>
      <c r="BMB370" s="224"/>
      <c r="BMC370" s="224"/>
      <c r="BMD370" s="335"/>
      <c r="BME370" s="335"/>
      <c r="BMF370" s="224"/>
      <c r="BMG370" s="372"/>
      <c r="BMH370" s="372"/>
      <c r="BMI370" s="333"/>
      <c r="BMJ370" s="334"/>
      <c r="BMK370" s="372"/>
      <c r="BML370" s="224"/>
      <c r="BMM370" s="224"/>
      <c r="BMN370" s="335"/>
      <c r="BMO370" s="335"/>
      <c r="BMP370" s="224"/>
      <c r="BMQ370" s="372"/>
      <c r="BMR370" s="372"/>
      <c r="BMS370" s="333"/>
      <c r="BMT370" s="334"/>
      <c r="BMU370" s="372"/>
      <c r="BMV370" s="224"/>
      <c r="BMW370" s="224"/>
      <c r="BMX370" s="335"/>
      <c r="BMY370" s="335"/>
      <c r="BMZ370" s="224"/>
      <c r="BNA370" s="372"/>
      <c r="BNB370" s="372"/>
      <c r="BNC370" s="333"/>
      <c r="BND370" s="334"/>
      <c r="BNE370" s="372"/>
      <c r="BNF370" s="224"/>
      <c r="BNG370" s="224"/>
      <c r="BNH370" s="335"/>
      <c r="BNI370" s="335"/>
      <c r="BNJ370" s="224"/>
      <c r="BNK370" s="372"/>
      <c r="BNL370" s="372"/>
      <c r="BNM370" s="333"/>
      <c r="BNN370" s="334"/>
      <c r="BNO370" s="372"/>
      <c r="BNP370" s="224"/>
      <c r="BNQ370" s="224"/>
      <c r="BNR370" s="335"/>
      <c r="BNS370" s="335"/>
      <c r="BNT370" s="224"/>
      <c r="BNU370" s="372"/>
      <c r="BNV370" s="372"/>
      <c r="BNW370" s="333"/>
      <c r="BNX370" s="334"/>
      <c r="BNY370" s="372"/>
      <c r="BNZ370" s="224"/>
      <c r="BOA370" s="224"/>
      <c r="BOB370" s="335"/>
      <c r="BOC370" s="335"/>
      <c r="BOD370" s="224"/>
      <c r="BOE370" s="372"/>
      <c r="BOF370" s="372"/>
      <c r="BOG370" s="333"/>
      <c r="BOH370" s="334"/>
      <c r="BOI370" s="372"/>
      <c r="BOJ370" s="224"/>
      <c r="BOK370" s="224"/>
      <c r="BOL370" s="335"/>
      <c r="BOM370" s="335"/>
      <c r="BON370" s="224"/>
      <c r="BOO370" s="372"/>
      <c r="BOP370" s="372"/>
      <c r="BOQ370" s="333"/>
      <c r="BOR370" s="334"/>
      <c r="BOS370" s="372"/>
      <c r="BOT370" s="224"/>
      <c r="BOU370" s="224"/>
      <c r="BOV370" s="335"/>
      <c r="BOW370" s="335"/>
      <c r="BOX370" s="224"/>
      <c r="BOY370" s="372"/>
      <c r="BOZ370" s="372"/>
      <c r="BPA370" s="333"/>
      <c r="BPB370" s="334"/>
      <c r="BPC370" s="372"/>
      <c r="BPD370" s="224"/>
      <c r="BPE370" s="224"/>
      <c r="BPF370" s="335"/>
      <c r="BPG370" s="335"/>
      <c r="BPH370" s="224"/>
      <c r="BPI370" s="372"/>
      <c r="BPJ370" s="372"/>
      <c r="BPK370" s="333"/>
      <c r="BPL370" s="334"/>
      <c r="BPM370" s="372"/>
      <c r="BPN370" s="224"/>
      <c r="BPO370" s="224"/>
      <c r="BPP370" s="335"/>
      <c r="BPQ370" s="335"/>
      <c r="BPR370" s="224"/>
      <c r="BPS370" s="372"/>
      <c r="BPT370" s="372"/>
      <c r="BPU370" s="333"/>
      <c r="BPV370" s="334"/>
      <c r="BPW370" s="372"/>
      <c r="BPX370" s="224"/>
      <c r="BPY370" s="224"/>
      <c r="BPZ370" s="335"/>
      <c r="BQA370" s="335"/>
      <c r="BQB370" s="224"/>
      <c r="BQC370" s="372"/>
      <c r="BQD370" s="372"/>
      <c r="BQE370" s="333"/>
      <c r="BQF370" s="334"/>
      <c r="BQG370" s="372"/>
      <c r="BQH370" s="224"/>
      <c r="BQI370" s="224"/>
      <c r="BQJ370" s="335"/>
      <c r="BQK370" s="335"/>
      <c r="BQL370" s="224"/>
      <c r="BQM370" s="372"/>
      <c r="BQN370" s="372"/>
      <c r="BQO370" s="333"/>
      <c r="BQP370" s="334"/>
      <c r="BQQ370" s="372"/>
      <c r="BQR370" s="224"/>
      <c r="BQS370" s="224"/>
      <c r="BQT370" s="335"/>
      <c r="BQU370" s="335"/>
      <c r="BQV370" s="224"/>
      <c r="BQW370" s="372"/>
      <c r="BQX370" s="372"/>
      <c r="BQY370" s="333"/>
      <c r="BQZ370" s="334"/>
      <c r="BRA370" s="372"/>
      <c r="BRB370" s="224"/>
      <c r="BRC370" s="224"/>
      <c r="BRD370" s="335"/>
      <c r="BRE370" s="335"/>
      <c r="BRF370" s="224"/>
      <c r="BRG370" s="372"/>
      <c r="BRH370" s="372"/>
      <c r="BRI370" s="333"/>
      <c r="BRJ370" s="334"/>
      <c r="BRK370" s="372"/>
      <c r="BRL370" s="224"/>
      <c r="BRM370" s="224"/>
      <c r="BRN370" s="335"/>
      <c r="BRO370" s="335"/>
      <c r="BRP370" s="224"/>
      <c r="BRQ370" s="372"/>
      <c r="BRR370" s="372"/>
      <c r="BRS370" s="333"/>
      <c r="BRT370" s="334"/>
      <c r="BRU370" s="372"/>
      <c r="BRV370" s="224"/>
      <c r="BRW370" s="224"/>
      <c r="BRX370" s="335"/>
      <c r="BRY370" s="335"/>
      <c r="BRZ370" s="224"/>
      <c r="BSA370" s="372"/>
      <c r="BSB370" s="372"/>
      <c r="BSC370" s="333"/>
      <c r="BSD370" s="334"/>
      <c r="BSE370" s="372"/>
      <c r="BSF370" s="224"/>
      <c r="BSG370" s="224"/>
      <c r="BSH370" s="335"/>
      <c r="BSI370" s="335"/>
      <c r="BSJ370" s="224"/>
      <c r="BSK370" s="372"/>
      <c r="BSL370" s="372"/>
      <c r="BSM370" s="333"/>
      <c r="BSN370" s="334"/>
      <c r="BSO370" s="372"/>
      <c r="BSP370" s="224"/>
      <c r="BSQ370" s="224"/>
      <c r="BSR370" s="335"/>
      <c r="BSS370" s="335"/>
      <c r="BST370" s="224"/>
      <c r="BSU370" s="372"/>
      <c r="BSV370" s="372"/>
      <c r="BSW370" s="333"/>
      <c r="BSX370" s="334"/>
      <c r="BSY370" s="372"/>
      <c r="BSZ370" s="224"/>
      <c r="BTA370" s="224"/>
      <c r="BTB370" s="335"/>
      <c r="BTC370" s="335"/>
      <c r="BTD370" s="224"/>
      <c r="BTE370" s="372"/>
      <c r="BTF370" s="372"/>
      <c r="BTG370" s="333"/>
      <c r="BTH370" s="334"/>
      <c r="BTI370" s="372"/>
      <c r="BTJ370" s="224"/>
      <c r="BTK370" s="224"/>
      <c r="BTL370" s="335"/>
      <c r="BTM370" s="335"/>
      <c r="BTN370" s="224"/>
      <c r="BTO370" s="372"/>
      <c r="BTP370" s="372"/>
      <c r="BTQ370" s="333"/>
      <c r="BTR370" s="334"/>
      <c r="BTS370" s="372"/>
      <c r="BTT370" s="224"/>
      <c r="BTU370" s="224"/>
      <c r="BTV370" s="335"/>
      <c r="BTW370" s="335"/>
      <c r="BTX370" s="224"/>
      <c r="BTY370" s="372"/>
      <c r="BTZ370" s="372"/>
      <c r="BUA370" s="333"/>
      <c r="BUB370" s="334"/>
      <c r="BUC370" s="372"/>
      <c r="BUD370" s="224"/>
      <c r="BUE370" s="224"/>
      <c r="BUF370" s="335"/>
      <c r="BUG370" s="335"/>
      <c r="BUH370" s="224"/>
      <c r="BUI370" s="372"/>
      <c r="BUJ370" s="372"/>
      <c r="BUK370" s="333"/>
      <c r="BUL370" s="334"/>
      <c r="BUM370" s="372"/>
      <c r="BUN370" s="224"/>
      <c r="BUO370" s="224"/>
      <c r="BUP370" s="335"/>
      <c r="BUQ370" s="335"/>
      <c r="BUR370" s="224"/>
      <c r="BUS370" s="372"/>
      <c r="BUT370" s="372"/>
      <c r="BUU370" s="333"/>
      <c r="BUV370" s="334"/>
      <c r="BUW370" s="372"/>
      <c r="BUX370" s="224"/>
      <c r="BUY370" s="224"/>
      <c r="BUZ370" s="335"/>
      <c r="BVA370" s="335"/>
      <c r="BVB370" s="224"/>
      <c r="BVC370" s="372"/>
      <c r="BVD370" s="372"/>
      <c r="BVE370" s="333"/>
      <c r="BVF370" s="334"/>
      <c r="BVG370" s="372"/>
      <c r="BVH370" s="224"/>
      <c r="BVI370" s="224"/>
      <c r="BVJ370" s="335"/>
      <c r="BVK370" s="335"/>
      <c r="BVL370" s="224"/>
      <c r="BVM370" s="372"/>
      <c r="BVN370" s="372"/>
      <c r="BVO370" s="333"/>
      <c r="BVP370" s="334"/>
      <c r="BVQ370" s="372"/>
      <c r="BVR370" s="224"/>
      <c r="BVS370" s="224"/>
      <c r="BVT370" s="335"/>
      <c r="BVU370" s="335"/>
      <c r="BVV370" s="224"/>
      <c r="BVW370" s="372"/>
      <c r="BVX370" s="372"/>
      <c r="BVY370" s="333"/>
      <c r="BVZ370" s="334"/>
      <c r="BWA370" s="372"/>
      <c r="BWB370" s="224"/>
      <c r="BWC370" s="224"/>
      <c r="BWD370" s="335"/>
      <c r="BWE370" s="335"/>
      <c r="BWF370" s="224"/>
      <c r="BWG370" s="372"/>
      <c r="BWH370" s="372"/>
      <c r="BWI370" s="333"/>
      <c r="BWJ370" s="334"/>
      <c r="BWK370" s="372"/>
      <c r="BWL370" s="224"/>
      <c r="BWM370" s="224"/>
      <c r="BWN370" s="335"/>
      <c r="BWO370" s="335"/>
      <c r="BWP370" s="224"/>
      <c r="BWQ370" s="372"/>
      <c r="BWR370" s="372"/>
      <c r="BWS370" s="333"/>
      <c r="BWT370" s="334"/>
      <c r="BWU370" s="372"/>
      <c r="BWV370" s="224"/>
      <c r="BWW370" s="224"/>
      <c r="BWX370" s="335"/>
      <c r="BWY370" s="335"/>
      <c r="BWZ370" s="224"/>
      <c r="BXA370" s="372"/>
      <c r="BXB370" s="372"/>
      <c r="BXC370" s="333"/>
      <c r="BXD370" s="334"/>
      <c r="BXE370" s="372"/>
      <c r="BXF370" s="224"/>
      <c r="BXG370" s="224"/>
      <c r="BXH370" s="335"/>
      <c r="BXI370" s="335"/>
      <c r="BXJ370" s="224"/>
      <c r="BXK370" s="372"/>
      <c r="BXL370" s="372"/>
      <c r="BXM370" s="333"/>
      <c r="BXN370" s="334"/>
      <c r="BXO370" s="372"/>
      <c r="BXP370" s="224"/>
      <c r="BXQ370" s="224"/>
      <c r="BXR370" s="335"/>
      <c r="BXS370" s="335"/>
      <c r="BXT370" s="224"/>
      <c r="BXU370" s="372"/>
      <c r="BXV370" s="372"/>
      <c r="BXW370" s="333"/>
      <c r="BXX370" s="334"/>
      <c r="BXY370" s="372"/>
      <c r="BXZ370" s="224"/>
      <c r="BYA370" s="224"/>
      <c r="BYB370" s="335"/>
      <c r="BYC370" s="335"/>
      <c r="BYD370" s="224"/>
      <c r="BYE370" s="372"/>
      <c r="BYF370" s="372"/>
      <c r="BYG370" s="333"/>
      <c r="BYH370" s="334"/>
      <c r="BYI370" s="372"/>
      <c r="BYJ370" s="224"/>
      <c r="BYK370" s="224"/>
      <c r="BYL370" s="335"/>
      <c r="BYM370" s="335"/>
      <c r="BYN370" s="224"/>
      <c r="BYO370" s="372"/>
      <c r="BYP370" s="372"/>
      <c r="BYQ370" s="333"/>
      <c r="BYR370" s="334"/>
      <c r="BYS370" s="372"/>
      <c r="BYT370" s="224"/>
      <c r="BYU370" s="224"/>
      <c r="BYV370" s="335"/>
      <c r="BYW370" s="335"/>
      <c r="BYX370" s="224"/>
      <c r="BYY370" s="372"/>
      <c r="BYZ370" s="372"/>
      <c r="BZA370" s="333"/>
      <c r="BZB370" s="334"/>
      <c r="BZC370" s="372"/>
      <c r="BZD370" s="224"/>
      <c r="BZE370" s="224"/>
      <c r="BZF370" s="335"/>
      <c r="BZG370" s="335"/>
      <c r="BZH370" s="224"/>
      <c r="BZI370" s="372"/>
      <c r="BZJ370" s="372"/>
      <c r="BZK370" s="333"/>
      <c r="BZL370" s="334"/>
      <c r="BZM370" s="372"/>
      <c r="BZN370" s="224"/>
      <c r="BZO370" s="224"/>
      <c r="BZP370" s="335"/>
      <c r="BZQ370" s="335"/>
      <c r="BZR370" s="224"/>
      <c r="BZS370" s="372"/>
      <c r="BZT370" s="372"/>
      <c r="BZU370" s="333"/>
      <c r="BZV370" s="334"/>
      <c r="BZW370" s="372"/>
      <c r="BZX370" s="224"/>
      <c r="BZY370" s="224"/>
      <c r="BZZ370" s="335"/>
      <c r="CAA370" s="335"/>
      <c r="CAB370" s="224"/>
      <c r="CAC370" s="372"/>
      <c r="CAD370" s="372"/>
      <c r="CAE370" s="333"/>
      <c r="CAF370" s="334"/>
      <c r="CAG370" s="372"/>
      <c r="CAH370" s="224"/>
      <c r="CAI370" s="224"/>
      <c r="CAJ370" s="335"/>
      <c r="CAK370" s="335"/>
      <c r="CAL370" s="224"/>
      <c r="CAM370" s="372"/>
      <c r="CAN370" s="372"/>
      <c r="CAO370" s="333"/>
      <c r="CAP370" s="334"/>
      <c r="CAQ370" s="372"/>
      <c r="CAR370" s="224"/>
      <c r="CAS370" s="224"/>
      <c r="CAT370" s="335"/>
      <c r="CAU370" s="335"/>
      <c r="CAV370" s="224"/>
      <c r="CAW370" s="372"/>
      <c r="CAX370" s="372"/>
      <c r="CAY370" s="333"/>
      <c r="CAZ370" s="334"/>
      <c r="CBA370" s="372"/>
      <c r="CBB370" s="224"/>
      <c r="CBC370" s="224"/>
      <c r="CBD370" s="335"/>
      <c r="CBE370" s="335"/>
      <c r="CBF370" s="224"/>
      <c r="CBG370" s="372"/>
      <c r="CBH370" s="372"/>
      <c r="CBI370" s="333"/>
      <c r="CBJ370" s="334"/>
      <c r="CBK370" s="372"/>
      <c r="CBL370" s="224"/>
      <c r="CBM370" s="224"/>
      <c r="CBN370" s="335"/>
      <c r="CBO370" s="335"/>
      <c r="CBP370" s="224"/>
      <c r="CBQ370" s="372"/>
      <c r="CBR370" s="372"/>
      <c r="CBS370" s="333"/>
      <c r="CBT370" s="334"/>
      <c r="CBU370" s="372"/>
      <c r="CBV370" s="224"/>
      <c r="CBW370" s="224"/>
      <c r="CBX370" s="335"/>
      <c r="CBY370" s="335"/>
      <c r="CBZ370" s="224"/>
      <c r="CCA370" s="372"/>
      <c r="CCB370" s="372"/>
      <c r="CCC370" s="333"/>
      <c r="CCD370" s="334"/>
      <c r="CCE370" s="372"/>
      <c r="CCF370" s="224"/>
      <c r="CCG370" s="224"/>
      <c r="CCH370" s="335"/>
      <c r="CCI370" s="335"/>
      <c r="CCJ370" s="224"/>
      <c r="CCK370" s="372"/>
      <c r="CCL370" s="372"/>
      <c r="CCM370" s="333"/>
      <c r="CCN370" s="334"/>
      <c r="CCO370" s="372"/>
      <c r="CCP370" s="224"/>
      <c r="CCQ370" s="224"/>
      <c r="CCR370" s="335"/>
      <c r="CCS370" s="335"/>
      <c r="CCT370" s="224"/>
      <c r="CCU370" s="372"/>
      <c r="CCV370" s="372"/>
      <c r="CCW370" s="333"/>
      <c r="CCX370" s="334"/>
      <c r="CCY370" s="372"/>
      <c r="CCZ370" s="224"/>
      <c r="CDA370" s="224"/>
      <c r="CDB370" s="335"/>
      <c r="CDC370" s="335"/>
      <c r="CDD370" s="224"/>
      <c r="CDE370" s="372"/>
      <c r="CDF370" s="372"/>
      <c r="CDG370" s="333"/>
      <c r="CDH370" s="334"/>
      <c r="CDI370" s="372"/>
      <c r="CDJ370" s="224"/>
      <c r="CDK370" s="224"/>
      <c r="CDL370" s="335"/>
      <c r="CDM370" s="335"/>
      <c r="CDN370" s="224"/>
      <c r="CDO370" s="372"/>
      <c r="CDP370" s="372"/>
      <c r="CDQ370" s="333"/>
      <c r="CDR370" s="334"/>
      <c r="CDS370" s="372"/>
      <c r="CDT370" s="224"/>
      <c r="CDU370" s="224"/>
      <c r="CDV370" s="335"/>
      <c r="CDW370" s="335"/>
      <c r="CDX370" s="224"/>
      <c r="CDY370" s="372"/>
      <c r="CDZ370" s="372"/>
      <c r="CEA370" s="333"/>
      <c r="CEB370" s="334"/>
      <c r="CEC370" s="372"/>
      <c r="CED370" s="224"/>
      <c r="CEE370" s="224"/>
      <c r="CEF370" s="335"/>
      <c r="CEG370" s="335"/>
      <c r="CEH370" s="224"/>
      <c r="CEI370" s="372"/>
      <c r="CEJ370" s="372"/>
      <c r="CEK370" s="333"/>
      <c r="CEL370" s="334"/>
      <c r="CEM370" s="372"/>
      <c r="CEN370" s="224"/>
      <c r="CEO370" s="224"/>
      <c r="CEP370" s="335"/>
      <c r="CEQ370" s="335"/>
      <c r="CER370" s="224"/>
      <c r="CES370" s="372"/>
      <c r="CET370" s="372"/>
      <c r="CEU370" s="333"/>
      <c r="CEV370" s="334"/>
      <c r="CEW370" s="372"/>
      <c r="CEX370" s="224"/>
      <c r="CEY370" s="224"/>
      <c r="CEZ370" s="335"/>
      <c r="CFA370" s="335"/>
      <c r="CFB370" s="224"/>
      <c r="CFC370" s="372"/>
      <c r="CFD370" s="372"/>
      <c r="CFE370" s="333"/>
      <c r="CFF370" s="334"/>
      <c r="CFG370" s="372"/>
      <c r="CFH370" s="224"/>
      <c r="CFI370" s="224"/>
      <c r="CFJ370" s="335"/>
      <c r="CFK370" s="335"/>
      <c r="CFL370" s="224"/>
      <c r="CFM370" s="372"/>
      <c r="CFN370" s="372"/>
      <c r="CFO370" s="333"/>
      <c r="CFP370" s="334"/>
      <c r="CFQ370" s="372"/>
      <c r="CFR370" s="224"/>
      <c r="CFS370" s="224"/>
      <c r="CFT370" s="335"/>
      <c r="CFU370" s="335"/>
      <c r="CFV370" s="224"/>
      <c r="CFW370" s="372"/>
      <c r="CFX370" s="372"/>
      <c r="CFY370" s="333"/>
      <c r="CFZ370" s="334"/>
      <c r="CGA370" s="372"/>
      <c r="CGB370" s="224"/>
      <c r="CGC370" s="224"/>
      <c r="CGD370" s="335"/>
      <c r="CGE370" s="335"/>
      <c r="CGF370" s="224"/>
      <c r="CGG370" s="372"/>
      <c r="CGH370" s="372"/>
      <c r="CGI370" s="333"/>
      <c r="CGJ370" s="334"/>
      <c r="CGK370" s="372"/>
      <c r="CGL370" s="224"/>
      <c r="CGM370" s="224"/>
      <c r="CGN370" s="335"/>
      <c r="CGO370" s="335"/>
      <c r="CGP370" s="224"/>
      <c r="CGQ370" s="372"/>
      <c r="CGR370" s="372"/>
      <c r="CGS370" s="333"/>
      <c r="CGT370" s="334"/>
      <c r="CGU370" s="372"/>
      <c r="CGV370" s="224"/>
      <c r="CGW370" s="224"/>
      <c r="CGX370" s="335"/>
      <c r="CGY370" s="335"/>
      <c r="CGZ370" s="224"/>
      <c r="CHA370" s="372"/>
      <c r="CHB370" s="372"/>
      <c r="CHC370" s="333"/>
      <c r="CHD370" s="334"/>
      <c r="CHE370" s="372"/>
      <c r="CHF370" s="224"/>
      <c r="CHG370" s="224"/>
      <c r="CHH370" s="335"/>
      <c r="CHI370" s="335"/>
      <c r="CHJ370" s="224"/>
      <c r="CHK370" s="372"/>
      <c r="CHL370" s="372"/>
      <c r="CHM370" s="333"/>
      <c r="CHN370" s="334"/>
      <c r="CHO370" s="372"/>
      <c r="CHP370" s="224"/>
      <c r="CHQ370" s="224"/>
      <c r="CHR370" s="335"/>
      <c r="CHS370" s="335"/>
      <c r="CHT370" s="224"/>
      <c r="CHU370" s="372"/>
      <c r="CHV370" s="372"/>
      <c r="CHW370" s="333"/>
      <c r="CHX370" s="334"/>
      <c r="CHY370" s="372"/>
      <c r="CHZ370" s="224"/>
      <c r="CIA370" s="224"/>
      <c r="CIB370" s="335"/>
      <c r="CIC370" s="335"/>
      <c r="CID370" s="224"/>
      <c r="CIE370" s="372"/>
      <c r="CIF370" s="372"/>
      <c r="CIG370" s="333"/>
      <c r="CIH370" s="334"/>
      <c r="CII370" s="372"/>
      <c r="CIJ370" s="224"/>
      <c r="CIK370" s="224"/>
      <c r="CIL370" s="335"/>
      <c r="CIM370" s="335"/>
      <c r="CIN370" s="224"/>
      <c r="CIO370" s="372"/>
      <c r="CIP370" s="372"/>
      <c r="CIQ370" s="333"/>
      <c r="CIR370" s="334"/>
      <c r="CIS370" s="372"/>
      <c r="CIT370" s="224"/>
      <c r="CIU370" s="224"/>
      <c r="CIV370" s="335"/>
      <c r="CIW370" s="335"/>
      <c r="CIX370" s="224"/>
      <c r="CIY370" s="372"/>
      <c r="CIZ370" s="372"/>
      <c r="CJA370" s="333"/>
      <c r="CJB370" s="334"/>
      <c r="CJC370" s="372"/>
      <c r="CJD370" s="224"/>
      <c r="CJE370" s="224"/>
      <c r="CJF370" s="335"/>
      <c r="CJG370" s="335"/>
      <c r="CJH370" s="224"/>
      <c r="CJI370" s="372"/>
      <c r="CJJ370" s="372"/>
      <c r="CJK370" s="333"/>
      <c r="CJL370" s="334"/>
      <c r="CJM370" s="372"/>
      <c r="CJN370" s="224"/>
      <c r="CJO370" s="224"/>
      <c r="CJP370" s="335"/>
      <c r="CJQ370" s="335"/>
      <c r="CJR370" s="224"/>
      <c r="CJS370" s="372"/>
      <c r="CJT370" s="372"/>
      <c r="CJU370" s="333"/>
      <c r="CJV370" s="334"/>
      <c r="CJW370" s="372"/>
      <c r="CJX370" s="224"/>
      <c r="CJY370" s="224"/>
      <c r="CJZ370" s="335"/>
      <c r="CKA370" s="335"/>
      <c r="CKB370" s="224"/>
      <c r="CKC370" s="372"/>
      <c r="CKD370" s="372"/>
      <c r="CKE370" s="333"/>
      <c r="CKF370" s="334"/>
      <c r="CKG370" s="372"/>
      <c r="CKH370" s="224"/>
      <c r="CKI370" s="224"/>
      <c r="CKJ370" s="335"/>
      <c r="CKK370" s="335"/>
      <c r="CKL370" s="224"/>
      <c r="CKM370" s="372"/>
      <c r="CKN370" s="372"/>
      <c r="CKO370" s="333"/>
      <c r="CKP370" s="334"/>
      <c r="CKQ370" s="372"/>
      <c r="CKR370" s="224"/>
      <c r="CKS370" s="224"/>
      <c r="CKT370" s="335"/>
      <c r="CKU370" s="335"/>
      <c r="CKV370" s="224"/>
      <c r="CKW370" s="372"/>
      <c r="CKX370" s="372"/>
      <c r="CKY370" s="333"/>
      <c r="CKZ370" s="334"/>
      <c r="CLA370" s="372"/>
      <c r="CLB370" s="224"/>
      <c r="CLC370" s="224"/>
      <c r="CLD370" s="335"/>
      <c r="CLE370" s="335"/>
      <c r="CLF370" s="224"/>
      <c r="CLG370" s="372"/>
      <c r="CLH370" s="372"/>
      <c r="CLI370" s="333"/>
      <c r="CLJ370" s="334"/>
      <c r="CLK370" s="372"/>
      <c r="CLL370" s="224"/>
      <c r="CLM370" s="224"/>
      <c r="CLN370" s="335"/>
      <c r="CLO370" s="335"/>
      <c r="CLP370" s="224"/>
      <c r="CLQ370" s="372"/>
      <c r="CLR370" s="372"/>
      <c r="CLS370" s="333"/>
      <c r="CLT370" s="334"/>
      <c r="CLU370" s="372"/>
      <c r="CLV370" s="224"/>
      <c r="CLW370" s="224"/>
      <c r="CLX370" s="335"/>
      <c r="CLY370" s="335"/>
      <c r="CLZ370" s="224"/>
      <c r="CMA370" s="372"/>
      <c r="CMB370" s="372"/>
      <c r="CMC370" s="333"/>
      <c r="CMD370" s="334"/>
      <c r="CME370" s="372"/>
      <c r="CMF370" s="224"/>
      <c r="CMG370" s="224"/>
      <c r="CMH370" s="335"/>
      <c r="CMI370" s="335"/>
      <c r="CMJ370" s="224"/>
      <c r="CMK370" s="372"/>
      <c r="CML370" s="372"/>
      <c r="CMM370" s="333"/>
      <c r="CMN370" s="334"/>
      <c r="CMO370" s="372"/>
      <c r="CMP370" s="224"/>
      <c r="CMQ370" s="224"/>
      <c r="CMR370" s="335"/>
      <c r="CMS370" s="335"/>
      <c r="CMT370" s="224"/>
      <c r="CMU370" s="372"/>
      <c r="CMV370" s="372"/>
      <c r="CMW370" s="333"/>
      <c r="CMX370" s="334"/>
      <c r="CMY370" s="372"/>
      <c r="CMZ370" s="224"/>
      <c r="CNA370" s="224"/>
      <c r="CNB370" s="335"/>
      <c r="CNC370" s="335"/>
      <c r="CND370" s="224"/>
      <c r="CNE370" s="372"/>
      <c r="CNF370" s="372"/>
      <c r="CNG370" s="333"/>
      <c r="CNH370" s="334"/>
      <c r="CNI370" s="372"/>
      <c r="CNJ370" s="224"/>
      <c r="CNK370" s="224"/>
      <c r="CNL370" s="335"/>
      <c r="CNM370" s="335"/>
      <c r="CNN370" s="224"/>
      <c r="CNO370" s="372"/>
      <c r="CNP370" s="372"/>
      <c r="CNQ370" s="333"/>
      <c r="CNR370" s="334"/>
      <c r="CNS370" s="372"/>
      <c r="CNT370" s="224"/>
      <c r="CNU370" s="224"/>
      <c r="CNV370" s="335"/>
      <c r="CNW370" s="335"/>
      <c r="CNX370" s="224"/>
      <c r="CNY370" s="372"/>
      <c r="CNZ370" s="372"/>
      <c r="COA370" s="333"/>
      <c r="COB370" s="334"/>
      <c r="COC370" s="372"/>
      <c r="COD370" s="224"/>
      <c r="COE370" s="224"/>
      <c r="COF370" s="335"/>
      <c r="COG370" s="335"/>
      <c r="COH370" s="224"/>
      <c r="COI370" s="372"/>
      <c r="COJ370" s="372"/>
      <c r="COK370" s="333"/>
      <c r="COL370" s="334"/>
      <c r="COM370" s="372"/>
      <c r="CON370" s="224"/>
      <c r="COO370" s="224"/>
      <c r="COP370" s="335"/>
      <c r="COQ370" s="335"/>
      <c r="COR370" s="224"/>
      <c r="COS370" s="372"/>
      <c r="COT370" s="372"/>
      <c r="COU370" s="333"/>
      <c r="COV370" s="334"/>
      <c r="COW370" s="372"/>
      <c r="COX370" s="224"/>
      <c r="COY370" s="224"/>
      <c r="COZ370" s="335"/>
      <c r="CPA370" s="335"/>
      <c r="CPB370" s="224"/>
      <c r="CPC370" s="372"/>
      <c r="CPD370" s="372"/>
      <c r="CPE370" s="333"/>
      <c r="CPF370" s="334"/>
      <c r="CPG370" s="372"/>
      <c r="CPH370" s="224"/>
      <c r="CPI370" s="224"/>
      <c r="CPJ370" s="335"/>
      <c r="CPK370" s="335"/>
      <c r="CPL370" s="224"/>
      <c r="CPM370" s="372"/>
      <c r="CPN370" s="372"/>
      <c r="CPO370" s="333"/>
      <c r="CPP370" s="334"/>
      <c r="CPQ370" s="372"/>
      <c r="CPR370" s="224"/>
      <c r="CPS370" s="224"/>
      <c r="CPT370" s="335"/>
      <c r="CPU370" s="335"/>
      <c r="CPV370" s="224"/>
      <c r="CPW370" s="372"/>
      <c r="CPX370" s="372"/>
      <c r="CPY370" s="333"/>
      <c r="CPZ370" s="334"/>
      <c r="CQA370" s="372"/>
      <c r="CQB370" s="224"/>
      <c r="CQC370" s="224"/>
      <c r="CQD370" s="335"/>
      <c r="CQE370" s="335"/>
      <c r="CQF370" s="224"/>
      <c r="CQG370" s="372"/>
      <c r="CQH370" s="372"/>
      <c r="CQI370" s="333"/>
      <c r="CQJ370" s="334"/>
      <c r="CQK370" s="372"/>
      <c r="CQL370" s="224"/>
      <c r="CQM370" s="224"/>
      <c r="CQN370" s="335"/>
      <c r="CQO370" s="335"/>
      <c r="CQP370" s="224"/>
      <c r="CQQ370" s="372"/>
      <c r="CQR370" s="372"/>
      <c r="CQS370" s="333"/>
      <c r="CQT370" s="334"/>
      <c r="CQU370" s="372"/>
      <c r="CQV370" s="224"/>
      <c r="CQW370" s="224"/>
      <c r="CQX370" s="335"/>
      <c r="CQY370" s="335"/>
      <c r="CQZ370" s="224"/>
      <c r="CRA370" s="372"/>
      <c r="CRB370" s="372"/>
      <c r="CRC370" s="333"/>
      <c r="CRD370" s="334"/>
      <c r="CRE370" s="372"/>
      <c r="CRF370" s="224"/>
      <c r="CRG370" s="224"/>
      <c r="CRH370" s="335"/>
      <c r="CRI370" s="335"/>
      <c r="CRJ370" s="224"/>
      <c r="CRK370" s="372"/>
      <c r="CRL370" s="372"/>
      <c r="CRM370" s="333"/>
      <c r="CRN370" s="334"/>
      <c r="CRO370" s="372"/>
      <c r="CRP370" s="224"/>
      <c r="CRQ370" s="224"/>
      <c r="CRR370" s="335"/>
      <c r="CRS370" s="335"/>
      <c r="CRT370" s="224"/>
      <c r="CRU370" s="372"/>
      <c r="CRV370" s="372"/>
      <c r="CRW370" s="333"/>
      <c r="CRX370" s="334"/>
      <c r="CRY370" s="372"/>
      <c r="CRZ370" s="224"/>
      <c r="CSA370" s="224"/>
      <c r="CSB370" s="335"/>
      <c r="CSC370" s="335"/>
      <c r="CSD370" s="224"/>
      <c r="CSE370" s="372"/>
      <c r="CSF370" s="372"/>
      <c r="CSG370" s="333"/>
      <c r="CSH370" s="334"/>
      <c r="CSI370" s="372"/>
      <c r="CSJ370" s="224"/>
      <c r="CSK370" s="224"/>
      <c r="CSL370" s="335"/>
      <c r="CSM370" s="335"/>
      <c r="CSN370" s="224"/>
      <c r="CSO370" s="372"/>
      <c r="CSP370" s="372"/>
      <c r="CSQ370" s="333"/>
      <c r="CSR370" s="334"/>
      <c r="CSS370" s="372"/>
      <c r="CST370" s="224"/>
      <c r="CSU370" s="224"/>
      <c r="CSV370" s="335"/>
      <c r="CSW370" s="335"/>
      <c r="CSX370" s="224"/>
      <c r="CSY370" s="372"/>
      <c r="CSZ370" s="372"/>
      <c r="CTA370" s="333"/>
      <c r="CTB370" s="334"/>
      <c r="CTC370" s="372"/>
      <c r="CTD370" s="224"/>
      <c r="CTE370" s="224"/>
      <c r="CTF370" s="335"/>
      <c r="CTG370" s="335"/>
      <c r="CTH370" s="224"/>
      <c r="CTI370" s="372"/>
      <c r="CTJ370" s="372"/>
      <c r="CTK370" s="333"/>
      <c r="CTL370" s="334"/>
      <c r="CTM370" s="372"/>
      <c r="CTN370" s="224"/>
      <c r="CTO370" s="224"/>
      <c r="CTP370" s="335"/>
      <c r="CTQ370" s="335"/>
      <c r="CTR370" s="224"/>
      <c r="CTS370" s="372"/>
      <c r="CTT370" s="372"/>
      <c r="CTU370" s="333"/>
      <c r="CTV370" s="334"/>
      <c r="CTW370" s="372"/>
      <c r="CTX370" s="224"/>
      <c r="CTY370" s="224"/>
      <c r="CTZ370" s="335"/>
      <c r="CUA370" s="335"/>
      <c r="CUB370" s="224"/>
      <c r="CUC370" s="372"/>
      <c r="CUD370" s="372"/>
      <c r="CUE370" s="333"/>
      <c r="CUF370" s="334"/>
      <c r="CUG370" s="372"/>
      <c r="CUH370" s="224"/>
      <c r="CUI370" s="224"/>
      <c r="CUJ370" s="335"/>
      <c r="CUK370" s="335"/>
      <c r="CUL370" s="224"/>
      <c r="CUM370" s="372"/>
      <c r="CUN370" s="372"/>
      <c r="CUO370" s="333"/>
      <c r="CUP370" s="334"/>
      <c r="CUQ370" s="372"/>
      <c r="CUR370" s="224"/>
      <c r="CUS370" s="224"/>
      <c r="CUT370" s="335"/>
      <c r="CUU370" s="335"/>
      <c r="CUV370" s="224"/>
      <c r="CUW370" s="372"/>
      <c r="CUX370" s="372"/>
      <c r="CUY370" s="333"/>
      <c r="CUZ370" s="334"/>
      <c r="CVA370" s="372"/>
      <c r="CVB370" s="224"/>
      <c r="CVC370" s="224"/>
      <c r="CVD370" s="335"/>
      <c r="CVE370" s="335"/>
      <c r="CVF370" s="224"/>
      <c r="CVG370" s="372"/>
      <c r="CVH370" s="372"/>
      <c r="CVI370" s="333"/>
      <c r="CVJ370" s="334"/>
      <c r="CVK370" s="372"/>
      <c r="CVL370" s="224"/>
      <c r="CVM370" s="224"/>
      <c r="CVN370" s="335"/>
      <c r="CVO370" s="335"/>
      <c r="CVP370" s="224"/>
      <c r="CVQ370" s="372"/>
      <c r="CVR370" s="372"/>
      <c r="CVS370" s="333"/>
      <c r="CVT370" s="334"/>
      <c r="CVU370" s="372"/>
      <c r="CVV370" s="224"/>
      <c r="CVW370" s="224"/>
      <c r="CVX370" s="335"/>
      <c r="CVY370" s="335"/>
      <c r="CVZ370" s="224"/>
      <c r="CWA370" s="372"/>
      <c r="CWB370" s="372"/>
      <c r="CWC370" s="333"/>
      <c r="CWD370" s="334"/>
      <c r="CWE370" s="372"/>
      <c r="CWF370" s="224"/>
      <c r="CWG370" s="224"/>
      <c r="CWH370" s="335"/>
      <c r="CWI370" s="335"/>
      <c r="CWJ370" s="224"/>
      <c r="CWK370" s="372"/>
      <c r="CWL370" s="372"/>
      <c r="CWM370" s="333"/>
      <c r="CWN370" s="334"/>
      <c r="CWO370" s="372"/>
      <c r="CWP370" s="224"/>
      <c r="CWQ370" s="224"/>
      <c r="CWR370" s="335"/>
      <c r="CWS370" s="335"/>
      <c r="CWT370" s="224"/>
      <c r="CWU370" s="372"/>
      <c r="CWV370" s="372"/>
      <c r="CWW370" s="333"/>
      <c r="CWX370" s="334"/>
      <c r="CWY370" s="372"/>
      <c r="CWZ370" s="224"/>
      <c r="CXA370" s="224"/>
      <c r="CXB370" s="335"/>
      <c r="CXC370" s="335"/>
      <c r="CXD370" s="224"/>
      <c r="CXE370" s="372"/>
      <c r="CXF370" s="372"/>
      <c r="CXG370" s="333"/>
      <c r="CXH370" s="334"/>
      <c r="CXI370" s="372"/>
      <c r="CXJ370" s="224"/>
      <c r="CXK370" s="224"/>
      <c r="CXL370" s="335"/>
      <c r="CXM370" s="335"/>
      <c r="CXN370" s="224"/>
      <c r="CXO370" s="372"/>
      <c r="CXP370" s="372"/>
      <c r="CXQ370" s="333"/>
      <c r="CXR370" s="334"/>
      <c r="CXS370" s="372"/>
      <c r="CXT370" s="224"/>
      <c r="CXU370" s="224"/>
      <c r="CXV370" s="335"/>
      <c r="CXW370" s="335"/>
      <c r="CXX370" s="224"/>
      <c r="CXY370" s="372"/>
      <c r="CXZ370" s="372"/>
      <c r="CYA370" s="333"/>
      <c r="CYB370" s="334"/>
      <c r="CYC370" s="372"/>
      <c r="CYD370" s="224"/>
      <c r="CYE370" s="224"/>
      <c r="CYF370" s="335"/>
      <c r="CYG370" s="335"/>
      <c r="CYH370" s="224"/>
      <c r="CYI370" s="372"/>
      <c r="CYJ370" s="372"/>
      <c r="CYK370" s="333"/>
      <c r="CYL370" s="334"/>
      <c r="CYM370" s="372"/>
      <c r="CYN370" s="224"/>
      <c r="CYO370" s="224"/>
      <c r="CYP370" s="335"/>
      <c r="CYQ370" s="335"/>
      <c r="CYR370" s="224"/>
      <c r="CYS370" s="372"/>
      <c r="CYT370" s="372"/>
      <c r="CYU370" s="333"/>
      <c r="CYV370" s="334"/>
      <c r="CYW370" s="372"/>
      <c r="CYX370" s="224"/>
      <c r="CYY370" s="224"/>
      <c r="CYZ370" s="335"/>
      <c r="CZA370" s="335"/>
      <c r="CZB370" s="224"/>
      <c r="CZC370" s="372"/>
      <c r="CZD370" s="372"/>
      <c r="CZE370" s="333"/>
      <c r="CZF370" s="334"/>
      <c r="CZG370" s="372"/>
      <c r="CZH370" s="224"/>
      <c r="CZI370" s="224"/>
      <c r="CZJ370" s="335"/>
      <c r="CZK370" s="335"/>
      <c r="CZL370" s="224"/>
      <c r="CZM370" s="372"/>
      <c r="CZN370" s="372"/>
      <c r="CZO370" s="333"/>
      <c r="CZP370" s="334"/>
      <c r="CZQ370" s="372"/>
      <c r="CZR370" s="224"/>
      <c r="CZS370" s="224"/>
      <c r="CZT370" s="335"/>
      <c r="CZU370" s="335"/>
      <c r="CZV370" s="224"/>
      <c r="CZW370" s="372"/>
      <c r="CZX370" s="372"/>
      <c r="CZY370" s="333"/>
      <c r="CZZ370" s="334"/>
      <c r="DAA370" s="372"/>
      <c r="DAB370" s="224"/>
      <c r="DAC370" s="224"/>
      <c r="DAD370" s="335"/>
      <c r="DAE370" s="335"/>
      <c r="DAF370" s="224"/>
      <c r="DAG370" s="372"/>
      <c r="DAH370" s="372"/>
      <c r="DAI370" s="333"/>
      <c r="DAJ370" s="334"/>
      <c r="DAK370" s="372"/>
      <c r="DAL370" s="224"/>
      <c r="DAM370" s="224"/>
      <c r="DAN370" s="335"/>
      <c r="DAO370" s="335"/>
      <c r="DAP370" s="224"/>
      <c r="DAQ370" s="372"/>
      <c r="DAR370" s="372"/>
      <c r="DAS370" s="333"/>
      <c r="DAT370" s="334"/>
      <c r="DAU370" s="372"/>
      <c r="DAV370" s="224"/>
      <c r="DAW370" s="224"/>
      <c r="DAX370" s="335"/>
      <c r="DAY370" s="335"/>
      <c r="DAZ370" s="224"/>
      <c r="DBA370" s="372"/>
      <c r="DBB370" s="372"/>
      <c r="DBC370" s="333"/>
      <c r="DBD370" s="334"/>
      <c r="DBE370" s="372"/>
      <c r="DBF370" s="224"/>
      <c r="DBG370" s="224"/>
      <c r="DBH370" s="335"/>
      <c r="DBI370" s="335"/>
      <c r="DBJ370" s="224"/>
      <c r="DBK370" s="372"/>
      <c r="DBL370" s="372"/>
      <c r="DBM370" s="333"/>
      <c r="DBN370" s="334"/>
      <c r="DBO370" s="372"/>
      <c r="DBP370" s="224"/>
      <c r="DBQ370" s="224"/>
      <c r="DBR370" s="335"/>
      <c r="DBS370" s="335"/>
      <c r="DBT370" s="224"/>
      <c r="DBU370" s="372"/>
      <c r="DBV370" s="372"/>
      <c r="DBW370" s="333"/>
      <c r="DBX370" s="334"/>
      <c r="DBY370" s="372"/>
      <c r="DBZ370" s="224"/>
      <c r="DCA370" s="224"/>
      <c r="DCB370" s="335"/>
      <c r="DCC370" s="335"/>
      <c r="DCD370" s="224"/>
      <c r="DCE370" s="372"/>
      <c r="DCF370" s="372"/>
      <c r="DCG370" s="333"/>
      <c r="DCH370" s="334"/>
      <c r="DCI370" s="372"/>
      <c r="DCJ370" s="224"/>
      <c r="DCK370" s="224"/>
      <c r="DCL370" s="335"/>
      <c r="DCM370" s="335"/>
      <c r="DCN370" s="224"/>
      <c r="DCO370" s="372"/>
      <c r="DCP370" s="372"/>
      <c r="DCQ370" s="333"/>
      <c r="DCR370" s="334"/>
      <c r="DCS370" s="372"/>
      <c r="DCT370" s="224"/>
      <c r="DCU370" s="224"/>
      <c r="DCV370" s="335"/>
      <c r="DCW370" s="335"/>
      <c r="DCX370" s="224"/>
      <c r="DCY370" s="372"/>
      <c r="DCZ370" s="372"/>
      <c r="DDA370" s="333"/>
      <c r="DDB370" s="334"/>
      <c r="DDC370" s="372"/>
      <c r="DDD370" s="224"/>
      <c r="DDE370" s="224"/>
      <c r="DDF370" s="335"/>
      <c r="DDG370" s="335"/>
      <c r="DDH370" s="224"/>
      <c r="DDI370" s="372"/>
      <c r="DDJ370" s="372"/>
      <c r="DDK370" s="333"/>
      <c r="DDL370" s="334"/>
      <c r="DDM370" s="372"/>
      <c r="DDN370" s="224"/>
      <c r="DDO370" s="224"/>
      <c r="DDP370" s="335"/>
      <c r="DDQ370" s="335"/>
      <c r="DDR370" s="224"/>
      <c r="DDS370" s="372"/>
      <c r="DDT370" s="372"/>
      <c r="DDU370" s="333"/>
      <c r="DDV370" s="334"/>
      <c r="DDW370" s="372"/>
      <c r="DDX370" s="224"/>
      <c r="DDY370" s="224"/>
      <c r="DDZ370" s="335"/>
      <c r="DEA370" s="335"/>
      <c r="DEB370" s="224"/>
      <c r="DEC370" s="372"/>
      <c r="DED370" s="372"/>
      <c r="DEE370" s="333"/>
      <c r="DEF370" s="334"/>
      <c r="DEG370" s="372"/>
      <c r="DEH370" s="224"/>
      <c r="DEI370" s="224"/>
      <c r="DEJ370" s="335"/>
      <c r="DEK370" s="335"/>
      <c r="DEL370" s="224"/>
      <c r="DEM370" s="372"/>
      <c r="DEN370" s="372"/>
      <c r="DEO370" s="333"/>
      <c r="DEP370" s="334"/>
      <c r="DEQ370" s="372"/>
      <c r="DER370" s="224"/>
      <c r="DES370" s="224"/>
      <c r="DET370" s="335"/>
      <c r="DEU370" s="335"/>
      <c r="DEV370" s="224"/>
      <c r="DEW370" s="372"/>
      <c r="DEX370" s="372"/>
      <c r="DEY370" s="333"/>
      <c r="DEZ370" s="334"/>
      <c r="DFA370" s="372"/>
      <c r="DFB370" s="224"/>
      <c r="DFC370" s="224"/>
      <c r="DFD370" s="335"/>
      <c r="DFE370" s="335"/>
      <c r="DFF370" s="224"/>
      <c r="DFG370" s="372"/>
      <c r="DFH370" s="372"/>
      <c r="DFI370" s="333"/>
      <c r="DFJ370" s="334"/>
      <c r="DFK370" s="372"/>
      <c r="DFL370" s="224"/>
      <c r="DFM370" s="224"/>
      <c r="DFN370" s="335"/>
      <c r="DFO370" s="335"/>
      <c r="DFP370" s="224"/>
      <c r="DFQ370" s="372"/>
      <c r="DFR370" s="372"/>
      <c r="DFS370" s="333"/>
      <c r="DFT370" s="334"/>
      <c r="DFU370" s="372"/>
      <c r="DFV370" s="224"/>
      <c r="DFW370" s="224"/>
      <c r="DFX370" s="335"/>
      <c r="DFY370" s="335"/>
      <c r="DFZ370" s="224"/>
      <c r="DGA370" s="372"/>
      <c r="DGB370" s="372"/>
      <c r="DGC370" s="333"/>
      <c r="DGD370" s="334"/>
      <c r="DGE370" s="372"/>
      <c r="DGF370" s="224"/>
      <c r="DGG370" s="224"/>
      <c r="DGH370" s="335"/>
      <c r="DGI370" s="335"/>
      <c r="DGJ370" s="224"/>
      <c r="DGK370" s="372"/>
      <c r="DGL370" s="372"/>
      <c r="DGM370" s="333"/>
      <c r="DGN370" s="334"/>
      <c r="DGO370" s="372"/>
      <c r="DGP370" s="224"/>
      <c r="DGQ370" s="224"/>
      <c r="DGR370" s="335"/>
      <c r="DGS370" s="335"/>
      <c r="DGT370" s="224"/>
      <c r="DGU370" s="372"/>
      <c r="DGV370" s="372"/>
      <c r="DGW370" s="333"/>
      <c r="DGX370" s="334"/>
      <c r="DGY370" s="372"/>
      <c r="DGZ370" s="224"/>
      <c r="DHA370" s="224"/>
      <c r="DHB370" s="335"/>
      <c r="DHC370" s="335"/>
      <c r="DHD370" s="224"/>
      <c r="DHE370" s="372"/>
      <c r="DHF370" s="372"/>
      <c r="DHG370" s="333"/>
      <c r="DHH370" s="334"/>
      <c r="DHI370" s="372"/>
      <c r="DHJ370" s="224"/>
      <c r="DHK370" s="224"/>
      <c r="DHL370" s="335"/>
      <c r="DHM370" s="335"/>
      <c r="DHN370" s="224"/>
      <c r="DHO370" s="372"/>
      <c r="DHP370" s="372"/>
      <c r="DHQ370" s="333"/>
      <c r="DHR370" s="334"/>
      <c r="DHS370" s="372"/>
      <c r="DHT370" s="224"/>
      <c r="DHU370" s="224"/>
      <c r="DHV370" s="335"/>
      <c r="DHW370" s="335"/>
      <c r="DHX370" s="224"/>
      <c r="DHY370" s="372"/>
      <c r="DHZ370" s="372"/>
      <c r="DIA370" s="333"/>
      <c r="DIB370" s="334"/>
      <c r="DIC370" s="372"/>
      <c r="DID370" s="224"/>
      <c r="DIE370" s="224"/>
      <c r="DIF370" s="335"/>
      <c r="DIG370" s="335"/>
      <c r="DIH370" s="224"/>
      <c r="DII370" s="372"/>
      <c r="DIJ370" s="372"/>
      <c r="DIK370" s="333"/>
      <c r="DIL370" s="334"/>
      <c r="DIM370" s="372"/>
      <c r="DIN370" s="224"/>
      <c r="DIO370" s="224"/>
      <c r="DIP370" s="335"/>
      <c r="DIQ370" s="335"/>
      <c r="DIR370" s="224"/>
      <c r="DIS370" s="372"/>
      <c r="DIT370" s="372"/>
      <c r="DIU370" s="333"/>
      <c r="DIV370" s="334"/>
      <c r="DIW370" s="372"/>
      <c r="DIX370" s="224"/>
      <c r="DIY370" s="224"/>
      <c r="DIZ370" s="335"/>
      <c r="DJA370" s="335"/>
      <c r="DJB370" s="224"/>
      <c r="DJC370" s="372"/>
      <c r="DJD370" s="372"/>
      <c r="DJE370" s="333"/>
      <c r="DJF370" s="334"/>
      <c r="DJG370" s="372"/>
      <c r="DJH370" s="224"/>
      <c r="DJI370" s="224"/>
      <c r="DJJ370" s="335"/>
      <c r="DJK370" s="335"/>
      <c r="DJL370" s="224"/>
      <c r="DJM370" s="372"/>
      <c r="DJN370" s="372"/>
      <c r="DJO370" s="333"/>
      <c r="DJP370" s="334"/>
      <c r="DJQ370" s="372"/>
      <c r="DJR370" s="224"/>
      <c r="DJS370" s="224"/>
      <c r="DJT370" s="335"/>
      <c r="DJU370" s="335"/>
      <c r="DJV370" s="224"/>
      <c r="DJW370" s="372"/>
      <c r="DJX370" s="372"/>
      <c r="DJY370" s="333"/>
      <c r="DJZ370" s="334"/>
      <c r="DKA370" s="372"/>
      <c r="DKB370" s="224"/>
      <c r="DKC370" s="224"/>
      <c r="DKD370" s="335"/>
      <c r="DKE370" s="335"/>
      <c r="DKF370" s="224"/>
      <c r="DKG370" s="372"/>
      <c r="DKH370" s="372"/>
      <c r="DKI370" s="333"/>
      <c r="DKJ370" s="334"/>
      <c r="DKK370" s="372"/>
      <c r="DKL370" s="224"/>
      <c r="DKM370" s="224"/>
      <c r="DKN370" s="335"/>
      <c r="DKO370" s="335"/>
      <c r="DKP370" s="224"/>
      <c r="DKQ370" s="372"/>
      <c r="DKR370" s="372"/>
      <c r="DKS370" s="333"/>
      <c r="DKT370" s="334"/>
      <c r="DKU370" s="372"/>
      <c r="DKV370" s="224"/>
      <c r="DKW370" s="224"/>
      <c r="DKX370" s="335"/>
      <c r="DKY370" s="335"/>
      <c r="DKZ370" s="224"/>
      <c r="DLA370" s="372"/>
      <c r="DLB370" s="372"/>
      <c r="DLC370" s="333"/>
      <c r="DLD370" s="334"/>
      <c r="DLE370" s="372"/>
      <c r="DLF370" s="224"/>
      <c r="DLG370" s="224"/>
      <c r="DLH370" s="335"/>
      <c r="DLI370" s="335"/>
      <c r="DLJ370" s="224"/>
      <c r="DLK370" s="372"/>
      <c r="DLL370" s="372"/>
      <c r="DLM370" s="333"/>
      <c r="DLN370" s="334"/>
      <c r="DLO370" s="372"/>
      <c r="DLP370" s="224"/>
      <c r="DLQ370" s="224"/>
      <c r="DLR370" s="335"/>
      <c r="DLS370" s="335"/>
      <c r="DLT370" s="224"/>
      <c r="DLU370" s="372"/>
      <c r="DLV370" s="372"/>
      <c r="DLW370" s="333"/>
      <c r="DLX370" s="334"/>
      <c r="DLY370" s="372"/>
      <c r="DLZ370" s="224"/>
      <c r="DMA370" s="224"/>
      <c r="DMB370" s="335"/>
      <c r="DMC370" s="335"/>
      <c r="DMD370" s="224"/>
      <c r="DME370" s="372"/>
      <c r="DMF370" s="372"/>
      <c r="DMG370" s="333"/>
      <c r="DMH370" s="334"/>
      <c r="DMI370" s="372"/>
      <c r="DMJ370" s="224"/>
      <c r="DMK370" s="224"/>
      <c r="DML370" s="335"/>
      <c r="DMM370" s="335"/>
      <c r="DMN370" s="224"/>
      <c r="DMO370" s="372"/>
      <c r="DMP370" s="372"/>
      <c r="DMQ370" s="333"/>
      <c r="DMR370" s="334"/>
      <c r="DMS370" s="372"/>
      <c r="DMT370" s="224"/>
      <c r="DMU370" s="224"/>
      <c r="DMV370" s="335"/>
      <c r="DMW370" s="335"/>
      <c r="DMX370" s="224"/>
      <c r="DMY370" s="372"/>
      <c r="DMZ370" s="372"/>
      <c r="DNA370" s="333"/>
      <c r="DNB370" s="334"/>
      <c r="DNC370" s="372"/>
      <c r="DND370" s="224"/>
      <c r="DNE370" s="224"/>
      <c r="DNF370" s="335"/>
      <c r="DNG370" s="335"/>
      <c r="DNH370" s="224"/>
      <c r="DNI370" s="372"/>
      <c r="DNJ370" s="372"/>
      <c r="DNK370" s="333"/>
      <c r="DNL370" s="334"/>
      <c r="DNM370" s="372"/>
      <c r="DNN370" s="224"/>
      <c r="DNO370" s="224"/>
      <c r="DNP370" s="335"/>
      <c r="DNQ370" s="335"/>
      <c r="DNR370" s="224"/>
      <c r="DNS370" s="372"/>
      <c r="DNT370" s="372"/>
      <c r="DNU370" s="333"/>
      <c r="DNV370" s="334"/>
      <c r="DNW370" s="372"/>
      <c r="DNX370" s="224"/>
      <c r="DNY370" s="224"/>
      <c r="DNZ370" s="335"/>
      <c r="DOA370" s="335"/>
      <c r="DOB370" s="224"/>
      <c r="DOC370" s="372"/>
      <c r="DOD370" s="372"/>
      <c r="DOE370" s="333"/>
      <c r="DOF370" s="334"/>
      <c r="DOG370" s="372"/>
      <c r="DOH370" s="224"/>
      <c r="DOI370" s="224"/>
      <c r="DOJ370" s="335"/>
      <c r="DOK370" s="335"/>
      <c r="DOL370" s="224"/>
      <c r="DOM370" s="372"/>
      <c r="DON370" s="372"/>
      <c r="DOO370" s="333"/>
      <c r="DOP370" s="334"/>
      <c r="DOQ370" s="372"/>
      <c r="DOR370" s="224"/>
      <c r="DOS370" s="224"/>
      <c r="DOT370" s="335"/>
      <c r="DOU370" s="335"/>
      <c r="DOV370" s="224"/>
      <c r="DOW370" s="372"/>
      <c r="DOX370" s="372"/>
      <c r="DOY370" s="333"/>
      <c r="DOZ370" s="334"/>
      <c r="DPA370" s="372"/>
      <c r="DPB370" s="224"/>
      <c r="DPC370" s="224"/>
      <c r="DPD370" s="335"/>
      <c r="DPE370" s="335"/>
      <c r="DPF370" s="224"/>
      <c r="DPG370" s="372"/>
      <c r="DPH370" s="372"/>
      <c r="DPI370" s="333"/>
      <c r="DPJ370" s="334"/>
      <c r="DPK370" s="372"/>
      <c r="DPL370" s="224"/>
      <c r="DPM370" s="224"/>
      <c r="DPN370" s="335"/>
      <c r="DPO370" s="335"/>
      <c r="DPP370" s="224"/>
      <c r="DPQ370" s="372"/>
      <c r="DPR370" s="372"/>
      <c r="DPS370" s="333"/>
      <c r="DPT370" s="334"/>
      <c r="DPU370" s="372"/>
      <c r="DPV370" s="224"/>
      <c r="DPW370" s="224"/>
      <c r="DPX370" s="335"/>
      <c r="DPY370" s="335"/>
      <c r="DPZ370" s="224"/>
      <c r="DQA370" s="372"/>
      <c r="DQB370" s="372"/>
      <c r="DQC370" s="333"/>
      <c r="DQD370" s="334"/>
      <c r="DQE370" s="372"/>
      <c r="DQF370" s="224"/>
      <c r="DQG370" s="224"/>
      <c r="DQH370" s="335"/>
      <c r="DQI370" s="335"/>
      <c r="DQJ370" s="224"/>
      <c r="DQK370" s="372"/>
      <c r="DQL370" s="372"/>
      <c r="DQM370" s="333"/>
      <c r="DQN370" s="334"/>
      <c r="DQO370" s="372"/>
      <c r="DQP370" s="224"/>
      <c r="DQQ370" s="224"/>
      <c r="DQR370" s="335"/>
      <c r="DQS370" s="335"/>
      <c r="DQT370" s="224"/>
      <c r="DQU370" s="372"/>
      <c r="DQV370" s="372"/>
      <c r="DQW370" s="333"/>
      <c r="DQX370" s="334"/>
      <c r="DQY370" s="372"/>
      <c r="DQZ370" s="224"/>
      <c r="DRA370" s="224"/>
      <c r="DRB370" s="335"/>
      <c r="DRC370" s="335"/>
      <c r="DRD370" s="224"/>
      <c r="DRE370" s="372"/>
      <c r="DRF370" s="372"/>
      <c r="DRG370" s="333"/>
      <c r="DRH370" s="334"/>
      <c r="DRI370" s="372"/>
      <c r="DRJ370" s="224"/>
      <c r="DRK370" s="224"/>
      <c r="DRL370" s="335"/>
      <c r="DRM370" s="335"/>
      <c r="DRN370" s="224"/>
      <c r="DRO370" s="372"/>
      <c r="DRP370" s="372"/>
      <c r="DRQ370" s="333"/>
      <c r="DRR370" s="334"/>
      <c r="DRS370" s="372"/>
      <c r="DRT370" s="224"/>
      <c r="DRU370" s="224"/>
      <c r="DRV370" s="335"/>
      <c r="DRW370" s="335"/>
      <c r="DRX370" s="224"/>
      <c r="DRY370" s="372"/>
      <c r="DRZ370" s="372"/>
      <c r="DSA370" s="333"/>
      <c r="DSB370" s="334"/>
      <c r="DSC370" s="372"/>
      <c r="DSD370" s="224"/>
      <c r="DSE370" s="224"/>
      <c r="DSF370" s="335"/>
      <c r="DSG370" s="335"/>
      <c r="DSH370" s="224"/>
      <c r="DSI370" s="372"/>
      <c r="DSJ370" s="372"/>
      <c r="DSK370" s="333"/>
      <c r="DSL370" s="334"/>
      <c r="DSM370" s="372"/>
      <c r="DSN370" s="224"/>
      <c r="DSO370" s="224"/>
      <c r="DSP370" s="335"/>
      <c r="DSQ370" s="335"/>
      <c r="DSR370" s="224"/>
      <c r="DSS370" s="372"/>
      <c r="DST370" s="372"/>
      <c r="DSU370" s="333"/>
      <c r="DSV370" s="334"/>
      <c r="DSW370" s="372"/>
      <c r="DSX370" s="224"/>
      <c r="DSY370" s="224"/>
      <c r="DSZ370" s="335"/>
      <c r="DTA370" s="335"/>
      <c r="DTB370" s="224"/>
      <c r="DTC370" s="372"/>
      <c r="DTD370" s="372"/>
      <c r="DTE370" s="333"/>
      <c r="DTF370" s="334"/>
      <c r="DTG370" s="372"/>
      <c r="DTH370" s="224"/>
      <c r="DTI370" s="224"/>
      <c r="DTJ370" s="335"/>
      <c r="DTK370" s="335"/>
      <c r="DTL370" s="224"/>
      <c r="DTM370" s="372"/>
      <c r="DTN370" s="372"/>
      <c r="DTO370" s="333"/>
      <c r="DTP370" s="334"/>
      <c r="DTQ370" s="372"/>
      <c r="DTR370" s="224"/>
      <c r="DTS370" s="224"/>
      <c r="DTT370" s="335"/>
      <c r="DTU370" s="335"/>
      <c r="DTV370" s="224"/>
      <c r="DTW370" s="372"/>
      <c r="DTX370" s="372"/>
      <c r="DTY370" s="333"/>
      <c r="DTZ370" s="334"/>
      <c r="DUA370" s="372"/>
      <c r="DUB370" s="224"/>
      <c r="DUC370" s="224"/>
      <c r="DUD370" s="335"/>
      <c r="DUE370" s="335"/>
      <c r="DUF370" s="224"/>
      <c r="DUG370" s="372"/>
      <c r="DUH370" s="372"/>
      <c r="DUI370" s="333"/>
      <c r="DUJ370" s="334"/>
      <c r="DUK370" s="372"/>
      <c r="DUL370" s="224"/>
      <c r="DUM370" s="224"/>
      <c r="DUN370" s="335"/>
      <c r="DUO370" s="335"/>
      <c r="DUP370" s="224"/>
      <c r="DUQ370" s="372"/>
      <c r="DUR370" s="372"/>
      <c r="DUS370" s="333"/>
      <c r="DUT370" s="334"/>
      <c r="DUU370" s="372"/>
      <c r="DUV370" s="224"/>
      <c r="DUW370" s="224"/>
      <c r="DUX370" s="335"/>
      <c r="DUY370" s="335"/>
      <c r="DUZ370" s="224"/>
      <c r="DVA370" s="372"/>
      <c r="DVB370" s="372"/>
      <c r="DVC370" s="333"/>
      <c r="DVD370" s="334"/>
      <c r="DVE370" s="372"/>
      <c r="DVF370" s="224"/>
      <c r="DVG370" s="224"/>
      <c r="DVH370" s="335"/>
      <c r="DVI370" s="335"/>
      <c r="DVJ370" s="224"/>
      <c r="DVK370" s="372"/>
      <c r="DVL370" s="372"/>
      <c r="DVM370" s="333"/>
      <c r="DVN370" s="334"/>
      <c r="DVO370" s="372"/>
      <c r="DVP370" s="224"/>
      <c r="DVQ370" s="224"/>
      <c r="DVR370" s="335"/>
      <c r="DVS370" s="335"/>
      <c r="DVT370" s="224"/>
      <c r="DVU370" s="372"/>
      <c r="DVV370" s="372"/>
      <c r="DVW370" s="333"/>
      <c r="DVX370" s="334"/>
      <c r="DVY370" s="372"/>
      <c r="DVZ370" s="224"/>
      <c r="DWA370" s="224"/>
      <c r="DWB370" s="335"/>
      <c r="DWC370" s="335"/>
      <c r="DWD370" s="224"/>
      <c r="DWE370" s="372"/>
      <c r="DWF370" s="372"/>
      <c r="DWG370" s="333"/>
      <c r="DWH370" s="334"/>
      <c r="DWI370" s="372"/>
      <c r="DWJ370" s="224"/>
      <c r="DWK370" s="224"/>
      <c r="DWL370" s="335"/>
      <c r="DWM370" s="335"/>
      <c r="DWN370" s="224"/>
      <c r="DWO370" s="372"/>
      <c r="DWP370" s="372"/>
      <c r="DWQ370" s="333"/>
      <c r="DWR370" s="334"/>
      <c r="DWS370" s="372"/>
      <c r="DWT370" s="224"/>
      <c r="DWU370" s="224"/>
      <c r="DWV370" s="335"/>
      <c r="DWW370" s="335"/>
      <c r="DWX370" s="224"/>
      <c r="DWY370" s="372"/>
      <c r="DWZ370" s="372"/>
      <c r="DXA370" s="333"/>
      <c r="DXB370" s="334"/>
      <c r="DXC370" s="372"/>
      <c r="DXD370" s="224"/>
      <c r="DXE370" s="224"/>
      <c r="DXF370" s="335"/>
      <c r="DXG370" s="335"/>
      <c r="DXH370" s="224"/>
      <c r="DXI370" s="372"/>
      <c r="DXJ370" s="372"/>
      <c r="DXK370" s="333"/>
      <c r="DXL370" s="334"/>
      <c r="DXM370" s="372"/>
      <c r="DXN370" s="224"/>
      <c r="DXO370" s="224"/>
      <c r="DXP370" s="335"/>
      <c r="DXQ370" s="335"/>
      <c r="DXR370" s="224"/>
      <c r="DXS370" s="372"/>
      <c r="DXT370" s="372"/>
      <c r="DXU370" s="333"/>
      <c r="DXV370" s="334"/>
      <c r="DXW370" s="372"/>
      <c r="DXX370" s="224"/>
      <c r="DXY370" s="224"/>
      <c r="DXZ370" s="335"/>
      <c r="DYA370" s="335"/>
      <c r="DYB370" s="224"/>
      <c r="DYC370" s="372"/>
      <c r="DYD370" s="372"/>
      <c r="DYE370" s="333"/>
      <c r="DYF370" s="334"/>
      <c r="DYG370" s="372"/>
      <c r="DYH370" s="224"/>
      <c r="DYI370" s="224"/>
      <c r="DYJ370" s="335"/>
      <c r="DYK370" s="335"/>
      <c r="DYL370" s="224"/>
      <c r="DYM370" s="372"/>
      <c r="DYN370" s="372"/>
      <c r="DYO370" s="333"/>
      <c r="DYP370" s="334"/>
      <c r="DYQ370" s="372"/>
      <c r="DYR370" s="224"/>
      <c r="DYS370" s="224"/>
      <c r="DYT370" s="335"/>
      <c r="DYU370" s="335"/>
      <c r="DYV370" s="224"/>
      <c r="DYW370" s="372"/>
      <c r="DYX370" s="372"/>
      <c r="DYY370" s="333"/>
      <c r="DYZ370" s="334"/>
      <c r="DZA370" s="372"/>
      <c r="DZB370" s="224"/>
      <c r="DZC370" s="224"/>
      <c r="DZD370" s="335"/>
      <c r="DZE370" s="335"/>
      <c r="DZF370" s="224"/>
      <c r="DZG370" s="372"/>
      <c r="DZH370" s="372"/>
      <c r="DZI370" s="333"/>
      <c r="DZJ370" s="334"/>
      <c r="DZK370" s="372"/>
      <c r="DZL370" s="224"/>
      <c r="DZM370" s="224"/>
      <c r="DZN370" s="335"/>
      <c r="DZO370" s="335"/>
      <c r="DZP370" s="224"/>
      <c r="DZQ370" s="372"/>
      <c r="DZR370" s="372"/>
      <c r="DZS370" s="333"/>
      <c r="DZT370" s="334"/>
      <c r="DZU370" s="372"/>
      <c r="DZV370" s="224"/>
      <c r="DZW370" s="224"/>
      <c r="DZX370" s="335"/>
      <c r="DZY370" s="335"/>
      <c r="DZZ370" s="224"/>
      <c r="EAA370" s="372"/>
      <c r="EAB370" s="372"/>
      <c r="EAC370" s="333"/>
      <c r="EAD370" s="334"/>
      <c r="EAE370" s="372"/>
      <c r="EAF370" s="224"/>
      <c r="EAG370" s="224"/>
      <c r="EAH370" s="335"/>
      <c r="EAI370" s="335"/>
      <c r="EAJ370" s="224"/>
      <c r="EAK370" s="372"/>
      <c r="EAL370" s="372"/>
      <c r="EAM370" s="333"/>
      <c r="EAN370" s="334"/>
      <c r="EAO370" s="372"/>
      <c r="EAP370" s="224"/>
      <c r="EAQ370" s="224"/>
      <c r="EAR370" s="335"/>
      <c r="EAS370" s="335"/>
      <c r="EAT370" s="224"/>
      <c r="EAU370" s="372"/>
      <c r="EAV370" s="372"/>
      <c r="EAW370" s="333"/>
      <c r="EAX370" s="334"/>
      <c r="EAY370" s="372"/>
      <c r="EAZ370" s="224"/>
      <c r="EBA370" s="224"/>
      <c r="EBB370" s="335"/>
      <c r="EBC370" s="335"/>
      <c r="EBD370" s="224"/>
      <c r="EBE370" s="372"/>
      <c r="EBF370" s="372"/>
      <c r="EBG370" s="333"/>
      <c r="EBH370" s="334"/>
      <c r="EBI370" s="372"/>
      <c r="EBJ370" s="224"/>
      <c r="EBK370" s="224"/>
      <c r="EBL370" s="335"/>
      <c r="EBM370" s="335"/>
      <c r="EBN370" s="224"/>
      <c r="EBO370" s="372"/>
      <c r="EBP370" s="372"/>
      <c r="EBQ370" s="333"/>
      <c r="EBR370" s="334"/>
      <c r="EBS370" s="372"/>
      <c r="EBT370" s="224"/>
      <c r="EBU370" s="224"/>
      <c r="EBV370" s="335"/>
      <c r="EBW370" s="335"/>
      <c r="EBX370" s="224"/>
      <c r="EBY370" s="372"/>
      <c r="EBZ370" s="372"/>
      <c r="ECA370" s="333"/>
      <c r="ECB370" s="334"/>
      <c r="ECC370" s="372"/>
      <c r="ECD370" s="224"/>
      <c r="ECE370" s="224"/>
      <c r="ECF370" s="335"/>
      <c r="ECG370" s="335"/>
      <c r="ECH370" s="224"/>
      <c r="ECI370" s="372"/>
      <c r="ECJ370" s="372"/>
      <c r="ECK370" s="333"/>
      <c r="ECL370" s="334"/>
      <c r="ECM370" s="372"/>
      <c r="ECN370" s="224"/>
      <c r="ECO370" s="224"/>
      <c r="ECP370" s="335"/>
      <c r="ECQ370" s="335"/>
      <c r="ECR370" s="224"/>
      <c r="ECS370" s="372"/>
      <c r="ECT370" s="372"/>
      <c r="ECU370" s="333"/>
      <c r="ECV370" s="334"/>
      <c r="ECW370" s="372"/>
      <c r="ECX370" s="224"/>
      <c r="ECY370" s="224"/>
      <c r="ECZ370" s="335"/>
      <c r="EDA370" s="335"/>
      <c r="EDB370" s="224"/>
      <c r="EDC370" s="372"/>
      <c r="EDD370" s="372"/>
      <c r="EDE370" s="333"/>
      <c r="EDF370" s="334"/>
      <c r="EDG370" s="372"/>
      <c r="EDH370" s="224"/>
      <c r="EDI370" s="224"/>
      <c r="EDJ370" s="335"/>
      <c r="EDK370" s="335"/>
      <c r="EDL370" s="224"/>
      <c r="EDM370" s="372"/>
      <c r="EDN370" s="372"/>
      <c r="EDO370" s="333"/>
      <c r="EDP370" s="334"/>
      <c r="EDQ370" s="372"/>
      <c r="EDR370" s="224"/>
      <c r="EDS370" s="224"/>
      <c r="EDT370" s="335"/>
      <c r="EDU370" s="335"/>
      <c r="EDV370" s="224"/>
      <c r="EDW370" s="372"/>
      <c r="EDX370" s="372"/>
      <c r="EDY370" s="333"/>
      <c r="EDZ370" s="334"/>
      <c r="EEA370" s="372"/>
      <c r="EEB370" s="224"/>
      <c r="EEC370" s="224"/>
      <c r="EED370" s="335"/>
      <c r="EEE370" s="335"/>
      <c r="EEF370" s="224"/>
      <c r="EEG370" s="372"/>
      <c r="EEH370" s="372"/>
      <c r="EEI370" s="333"/>
      <c r="EEJ370" s="334"/>
      <c r="EEK370" s="372"/>
      <c r="EEL370" s="224"/>
      <c r="EEM370" s="224"/>
      <c r="EEN370" s="335"/>
      <c r="EEO370" s="335"/>
      <c r="EEP370" s="224"/>
      <c r="EEQ370" s="372"/>
      <c r="EER370" s="372"/>
      <c r="EES370" s="333"/>
      <c r="EET370" s="334"/>
      <c r="EEU370" s="372"/>
      <c r="EEV370" s="224"/>
      <c r="EEW370" s="224"/>
      <c r="EEX370" s="335"/>
      <c r="EEY370" s="335"/>
      <c r="EEZ370" s="224"/>
      <c r="EFA370" s="372"/>
      <c r="EFB370" s="372"/>
      <c r="EFC370" s="333"/>
      <c r="EFD370" s="334"/>
      <c r="EFE370" s="372"/>
      <c r="EFF370" s="224"/>
      <c r="EFG370" s="224"/>
      <c r="EFH370" s="335"/>
      <c r="EFI370" s="335"/>
      <c r="EFJ370" s="224"/>
      <c r="EFK370" s="372"/>
      <c r="EFL370" s="372"/>
      <c r="EFM370" s="333"/>
      <c r="EFN370" s="334"/>
      <c r="EFO370" s="372"/>
      <c r="EFP370" s="224"/>
      <c r="EFQ370" s="224"/>
      <c r="EFR370" s="335"/>
      <c r="EFS370" s="335"/>
      <c r="EFT370" s="224"/>
      <c r="EFU370" s="372"/>
      <c r="EFV370" s="372"/>
      <c r="EFW370" s="333"/>
      <c r="EFX370" s="334"/>
      <c r="EFY370" s="372"/>
      <c r="EFZ370" s="224"/>
      <c r="EGA370" s="224"/>
      <c r="EGB370" s="335"/>
      <c r="EGC370" s="335"/>
      <c r="EGD370" s="224"/>
      <c r="EGE370" s="372"/>
      <c r="EGF370" s="372"/>
      <c r="EGG370" s="333"/>
      <c r="EGH370" s="334"/>
      <c r="EGI370" s="372"/>
      <c r="EGJ370" s="224"/>
      <c r="EGK370" s="224"/>
      <c r="EGL370" s="335"/>
      <c r="EGM370" s="335"/>
      <c r="EGN370" s="224"/>
      <c r="EGO370" s="372"/>
      <c r="EGP370" s="372"/>
      <c r="EGQ370" s="333"/>
      <c r="EGR370" s="334"/>
      <c r="EGS370" s="372"/>
      <c r="EGT370" s="224"/>
      <c r="EGU370" s="224"/>
      <c r="EGV370" s="335"/>
      <c r="EGW370" s="335"/>
      <c r="EGX370" s="224"/>
      <c r="EGY370" s="372"/>
      <c r="EGZ370" s="372"/>
      <c r="EHA370" s="333"/>
      <c r="EHB370" s="334"/>
      <c r="EHC370" s="372"/>
      <c r="EHD370" s="224"/>
      <c r="EHE370" s="224"/>
      <c r="EHF370" s="335"/>
      <c r="EHG370" s="335"/>
      <c r="EHH370" s="224"/>
      <c r="EHI370" s="372"/>
      <c r="EHJ370" s="372"/>
      <c r="EHK370" s="333"/>
      <c r="EHL370" s="334"/>
      <c r="EHM370" s="372"/>
      <c r="EHN370" s="224"/>
      <c r="EHO370" s="224"/>
      <c r="EHP370" s="335"/>
      <c r="EHQ370" s="335"/>
      <c r="EHR370" s="224"/>
      <c r="EHS370" s="372"/>
      <c r="EHT370" s="372"/>
      <c r="EHU370" s="333"/>
      <c r="EHV370" s="334"/>
      <c r="EHW370" s="372"/>
      <c r="EHX370" s="224"/>
      <c r="EHY370" s="224"/>
      <c r="EHZ370" s="335"/>
      <c r="EIA370" s="335"/>
      <c r="EIB370" s="224"/>
      <c r="EIC370" s="372"/>
      <c r="EID370" s="372"/>
      <c r="EIE370" s="333"/>
      <c r="EIF370" s="334"/>
      <c r="EIG370" s="372"/>
      <c r="EIH370" s="224"/>
      <c r="EII370" s="224"/>
      <c r="EIJ370" s="335"/>
      <c r="EIK370" s="335"/>
      <c r="EIL370" s="224"/>
      <c r="EIM370" s="372"/>
      <c r="EIN370" s="372"/>
      <c r="EIO370" s="333"/>
      <c r="EIP370" s="334"/>
      <c r="EIQ370" s="372"/>
      <c r="EIR370" s="224"/>
      <c r="EIS370" s="224"/>
      <c r="EIT370" s="335"/>
      <c r="EIU370" s="335"/>
      <c r="EIV370" s="224"/>
      <c r="EIW370" s="372"/>
      <c r="EIX370" s="372"/>
      <c r="EIY370" s="333"/>
      <c r="EIZ370" s="334"/>
      <c r="EJA370" s="372"/>
      <c r="EJB370" s="224"/>
      <c r="EJC370" s="224"/>
      <c r="EJD370" s="335"/>
      <c r="EJE370" s="335"/>
      <c r="EJF370" s="224"/>
      <c r="EJG370" s="372"/>
      <c r="EJH370" s="372"/>
      <c r="EJI370" s="333"/>
      <c r="EJJ370" s="334"/>
      <c r="EJK370" s="372"/>
      <c r="EJL370" s="224"/>
      <c r="EJM370" s="224"/>
      <c r="EJN370" s="335"/>
      <c r="EJO370" s="335"/>
      <c r="EJP370" s="224"/>
      <c r="EJQ370" s="372"/>
      <c r="EJR370" s="372"/>
      <c r="EJS370" s="333"/>
      <c r="EJT370" s="334"/>
      <c r="EJU370" s="372"/>
      <c r="EJV370" s="224"/>
      <c r="EJW370" s="224"/>
      <c r="EJX370" s="335"/>
      <c r="EJY370" s="335"/>
      <c r="EJZ370" s="224"/>
      <c r="EKA370" s="372"/>
      <c r="EKB370" s="372"/>
      <c r="EKC370" s="333"/>
      <c r="EKD370" s="334"/>
      <c r="EKE370" s="372"/>
      <c r="EKF370" s="224"/>
      <c r="EKG370" s="224"/>
      <c r="EKH370" s="335"/>
      <c r="EKI370" s="335"/>
      <c r="EKJ370" s="224"/>
      <c r="EKK370" s="372"/>
      <c r="EKL370" s="372"/>
      <c r="EKM370" s="333"/>
      <c r="EKN370" s="334"/>
      <c r="EKO370" s="372"/>
      <c r="EKP370" s="224"/>
      <c r="EKQ370" s="224"/>
      <c r="EKR370" s="335"/>
      <c r="EKS370" s="335"/>
      <c r="EKT370" s="224"/>
      <c r="EKU370" s="372"/>
      <c r="EKV370" s="372"/>
      <c r="EKW370" s="333"/>
      <c r="EKX370" s="334"/>
      <c r="EKY370" s="372"/>
      <c r="EKZ370" s="224"/>
      <c r="ELA370" s="224"/>
      <c r="ELB370" s="335"/>
      <c r="ELC370" s="335"/>
      <c r="ELD370" s="224"/>
      <c r="ELE370" s="372"/>
      <c r="ELF370" s="372"/>
      <c r="ELG370" s="333"/>
      <c r="ELH370" s="334"/>
      <c r="ELI370" s="372"/>
      <c r="ELJ370" s="224"/>
      <c r="ELK370" s="224"/>
      <c r="ELL370" s="335"/>
      <c r="ELM370" s="335"/>
      <c r="ELN370" s="224"/>
      <c r="ELO370" s="372"/>
      <c r="ELP370" s="372"/>
      <c r="ELQ370" s="333"/>
      <c r="ELR370" s="334"/>
      <c r="ELS370" s="372"/>
      <c r="ELT370" s="224"/>
      <c r="ELU370" s="224"/>
      <c r="ELV370" s="335"/>
      <c r="ELW370" s="335"/>
      <c r="ELX370" s="224"/>
      <c r="ELY370" s="372"/>
      <c r="ELZ370" s="372"/>
      <c r="EMA370" s="333"/>
      <c r="EMB370" s="334"/>
      <c r="EMC370" s="372"/>
      <c r="EMD370" s="224"/>
      <c r="EME370" s="224"/>
      <c r="EMF370" s="335"/>
      <c r="EMG370" s="335"/>
      <c r="EMH370" s="224"/>
      <c r="EMI370" s="372"/>
      <c r="EMJ370" s="372"/>
      <c r="EMK370" s="333"/>
      <c r="EML370" s="334"/>
      <c r="EMM370" s="372"/>
      <c r="EMN370" s="224"/>
      <c r="EMO370" s="224"/>
      <c r="EMP370" s="335"/>
      <c r="EMQ370" s="335"/>
      <c r="EMR370" s="224"/>
      <c r="EMS370" s="372"/>
      <c r="EMT370" s="372"/>
      <c r="EMU370" s="333"/>
      <c r="EMV370" s="334"/>
      <c r="EMW370" s="372"/>
      <c r="EMX370" s="224"/>
      <c r="EMY370" s="224"/>
      <c r="EMZ370" s="335"/>
      <c r="ENA370" s="335"/>
      <c r="ENB370" s="224"/>
      <c r="ENC370" s="372"/>
      <c r="END370" s="372"/>
      <c r="ENE370" s="333"/>
      <c r="ENF370" s="334"/>
      <c r="ENG370" s="372"/>
      <c r="ENH370" s="224"/>
      <c r="ENI370" s="224"/>
      <c r="ENJ370" s="335"/>
      <c r="ENK370" s="335"/>
      <c r="ENL370" s="224"/>
      <c r="ENM370" s="372"/>
      <c r="ENN370" s="372"/>
      <c r="ENO370" s="333"/>
      <c r="ENP370" s="334"/>
      <c r="ENQ370" s="372"/>
      <c r="ENR370" s="224"/>
      <c r="ENS370" s="224"/>
      <c r="ENT370" s="335"/>
      <c r="ENU370" s="335"/>
      <c r="ENV370" s="224"/>
      <c r="ENW370" s="372"/>
      <c r="ENX370" s="372"/>
      <c r="ENY370" s="333"/>
      <c r="ENZ370" s="334"/>
      <c r="EOA370" s="372"/>
      <c r="EOB370" s="224"/>
      <c r="EOC370" s="224"/>
      <c r="EOD370" s="335"/>
      <c r="EOE370" s="335"/>
      <c r="EOF370" s="224"/>
      <c r="EOG370" s="372"/>
      <c r="EOH370" s="372"/>
      <c r="EOI370" s="333"/>
      <c r="EOJ370" s="334"/>
      <c r="EOK370" s="372"/>
      <c r="EOL370" s="224"/>
      <c r="EOM370" s="224"/>
      <c r="EON370" s="335"/>
      <c r="EOO370" s="335"/>
      <c r="EOP370" s="224"/>
      <c r="EOQ370" s="372"/>
      <c r="EOR370" s="372"/>
      <c r="EOS370" s="333"/>
      <c r="EOT370" s="334"/>
      <c r="EOU370" s="372"/>
      <c r="EOV370" s="224"/>
      <c r="EOW370" s="224"/>
      <c r="EOX370" s="335"/>
      <c r="EOY370" s="335"/>
      <c r="EOZ370" s="224"/>
      <c r="EPA370" s="372"/>
      <c r="EPB370" s="372"/>
      <c r="EPC370" s="333"/>
      <c r="EPD370" s="334"/>
      <c r="EPE370" s="372"/>
      <c r="EPF370" s="224"/>
      <c r="EPG370" s="224"/>
      <c r="EPH370" s="335"/>
      <c r="EPI370" s="335"/>
      <c r="EPJ370" s="224"/>
      <c r="EPK370" s="372"/>
      <c r="EPL370" s="372"/>
      <c r="EPM370" s="333"/>
      <c r="EPN370" s="334"/>
      <c r="EPO370" s="372"/>
      <c r="EPP370" s="224"/>
      <c r="EPQ370" s="224"/>
      <c r="EPR370" s="335"/>
      <c r="EPS370" s="335"/>
      <c r="EPT370" s="224"/>
      <c r="EPU370" s="372"/>
      <c r="EPV370" s="372"/>
      <c r="EPW370" s="333"/>
      <c r="EPX370" s="334"/>
      <c r="EPY370" s="372"/>
      <c r="EPZ370" s="224"/>
      <c r="EQA370" s="224"/>
      <c r="EQB370" s="335"/>
      <c r="EQC370" s="335"/>
      <c r="EQD370" s="224"/>
      <c r="EQE370" s="372"/>
      <c r="EQF370" s="372"/>
      <c r="EQG370" s="333"/>
      <c r="EQH370" s="334"/>
      <c r="EQI370" s="372"/>
      <c r="EQJ370" s="224"/>
      <c r="EQK370" s="224"/>
      <c r="EQL370" s="335"/>
      <c r="EQM370" s="335"/>
      <c r="EQN370" s="224"/>
      <c r="EQO370" s="372"/>
      <c r="EQP370" s="372"/>
      <c r="EQQ370" s="333"/>
      <c r="EQR370" s="334"/>
      <c r="EQS370" s="372"/>
      <c r="EQT370" s="224"/>
      <c r="EQU370" s="224"/>
      <c r="EQV370" s="335"/>
      <c r="EQW370" s="335"/>
      <c r="EQX370" s="224"/>
      <c r="EQY370" s="372"/>
      <c r="EQZ370" s="372"/>
      <c r="ERA370" s="333"/>
      <c r="ERB370" s="334"/>
      <c r="ERC370" s="372"/>
      <c r="ERD370" s="224"/>
      <c r="ERE370" s="224"/>
      <c r="ERF370" s="335"/>
      <c r="ERG370" s="335"/>
      <c r="ERH370" s="224"/>
      <c r="ERI370" s="372"/>
      <c r="ERJ370" s="372"/>
      <c r="ERK370" s="333"/>
      <c r="ERL370" s="334"/>
      <c r="ERM370" s="372"/>
      <c r="ERN370" s="224"/>
      <c r="ERO370" s="224"/>
      <c r="ERP370" s="335"/>
      <c r="ERQ370" s="335"/>
      <c r="ERR370" s="224"/>
      <c r="ERS370" s="372"/>
      <c r="ERT370" s="372"/>
      <c r="ERU370" s="333"/>
      <c r="ERV370" s="334"/>
      <c r="ERW370" s="372"/>
      <c r="ERX370" s="224"/>
      <c r="ERY370" s="224"/>
      <c r="ERZ370" s="335"/>
      <c r="ESA370" s="335"/>
      <c r="ESB370" s="224"/>
      <c r="ESC370" s="372"/>
      <c r="ESD370" s="372"/>
      <c r="ESE370" s="333"/>
      <c r="ESF370" s="334"/>
      <c r="ESG370" s="372"/>
      <c r="ESH370" s="224"/>
      <c r="ESI370" s="224"/>
      <c r="ESJ370" s="335"/>
      <c r="ESK370" s="335"/>
      <c r="ESL370" s="224"/>
      <c r="ESM370" s="372"/>
      <c r="ESN370" s="372"/>
      <c r="ESO370" s="333"/>
      <c r="ESP370" s="334"/>
      <c r="ESQ370" s="372"/>
      <c r="ESR370" s="224"/>
      <c r="ESS370" s="224"/>
      <c r="EST370" s="335"/>
      <c r="ESU370" s="335"/>
      <c r="ESV370" s="224"/>
      <c r="ESW370" s="372"/>
      <c r="ESX370" s="372"/>
      <c r="ESY370" s="333"/>
      <c r="ESZ370" s="334"/>
      <c r="ETA370" s="372"/>
      <c r="ETB370" s="224"/>
      <c r="ETC370" s="224"/>
      <c r="ETD370" s="335"/>
      <c r="ETE370" s="335"/>
      <c r="ETF370" s="224"/>
      <c r="ETG370" s="372"/>
      <c r="ETH370" s="372"/>
      <c r="ETI370" s="333"/>
      <c r="ETJ370" s="334"/>
      <c r="ETK370" s="372"/>
      <c r="ETL370" s="224"/>
      <c r="ETM370" s="224"/>
      <c r="ETN370" s="335"/>
      <c r="ETO370" s="335"/>
      <c r="ETP370" s="224"/>
      <c r="ETQ370" s="372"/>
      <c r="ETR370" s="372"/>
      <c r="ETS370" s="333"/>
      <c r="ETT370" s="334"/>
      <c r="ETU370" s="372"/>
      <c r="ETV370" s="224"/>
      <c r="ETW370" s="224"/>
      <c r="ETX370" s="335"/>
      <c r="ETY370" s="335"/>
      <c r="ETZ370" s="224"/>
      <c r="EUA370" s="372"/>
      <c r="EUB370" s="372"/>
      <c r="EUC370" s="333"/>
      <c r="EUD370" s="334"/>
      <c r="EUE370" s="372"/>
      <c r="EUF370" s="224"/>
      <c r="EUG370" s="224"/>
      <c r="EUH370" s="335"/>
      <c r="EUI370" s="335"/>
      <c r="EUJ370" s="224"/>
      <c r="EUK370" s="372"/>
      <c r="EUL370" s="372"/>
      <c r="EUM370" s="333"/>
      <c r="EUN370" s="334"/>
      <c r="EUO370" s="372"/>
      <c r="EUP370" s="224"/>
      <c r="EUQ370" s="224"/>
      <c r="EUR370" s="335"/>
      <c r="EUS370" s="335"/>
      <c r="EUT370" s="224"/>
      <c r="EUU370" s="372"/>
      <c r="EUV370" s="372"/>
      <c r="EUW370" s="333"/>
      <c r="EUX370" s="334"/>
      <c r="EUY370" s="372"/>
      <c r="EUZ370" s="224"/>
      <c r="EVA370" s="224"/>
      <c r="EVB370" s="335"/>
      <c r="EVC370" s="335"/>
      <c r="EVD370" s="224"/>
      <c r="EVE370" s="372"/>
      <c r="EVF370" s="372"/>
      <c r="EVG370" s="333"/>
      <c r="EVH370" s="334"/>
      <c r="EVI370" s="372"/>
      <c r="EVJ370" s="224"/>
      <c r="EVK370" s="224"/>
      <c r="EVL370" s="335"/>
      <c r="EVM370" s="335"/>
      <c r="EVN370" s="224"/>
      <c r="EVO370" s="372"/>
      <c r="EVP370" s="372"/>
      <c r="EVQ370" s="333"/>
      <c r="EVR370" s="334"/>
      <c r="EVS370" s="372"/>
      <c r="EVT370" s="224"/>
      <c r="EVU370" s="224"/>
      <c r="EVV370" s="335"/>
      <c r="EVW370" s="335"/>
      <c r="EVX370" s="224"/>
      <c r="EVY370" s="372"/>
      <c r="EVZ370" s="372"/>
      <c r="EWA370" s="333"/>
      <c r="EWB370" s="334"/>
      <c r="EWC370" s="372"/>
      <c r="EWD370" s="224"/>
      <c r="EWE370" s="224"/>
      <c r="EWF370" s="335"/>
      <c r="EWG370" s="335"/>
      <c r="EWH370" s="224"/>
      <c r="EWI370" s="372"/>
      <c r="EWJ370" s="372"/>
      <c r="EWK370" s="333"/>
      <c r="EWL370" s="334"/>
      <c r="EWM370" s="372"/>
      <c r="EWN370" s="224"/>
      <c r="EWO370" s="224"/>
      <c r="EWP370" s="335"/>
      <c r="EWQ370" s="335"/>
      <c r="EWR370" s="224"/>
      <c r="EWS370" s="372"/>
      <c r="EWT370" s="372"/>
      <c r="EWU370" s="333"/>
      <c r="EWV370" s="334"/>
      <c r="EWW370" s="372"/>
      <c r="EWX370" s="224"/>
      <c r="EWY370" s="224"/>
      <c r="EWZ370" s="335"/>
      <c r="EXA370" s="335"/>
      <c r="EXB370" s="224"/>
      <c r="EXC370" s="372"/>
      <c r="EXD370" s="372"/>
      <c r="EXE370" s="333"/>
      <c r="EXF370" s="334"/>
      <c r="EXG370" s="372"/>
      <c r="EXH370" s="224"/>
      <c r="EXI370" s="224"/>
      <c r="EXJ370" s="335"/>
      <c r="EXK370" s="335"/>
      <c r="EXL370" s="224"/>
      <c r="EXM370" s="372"/>
      <c r="EXN370" s="372"/>
      <c r="EXO370" s="333"/>
      <c r="EXP370" s="334"/>
      <c r="EXQ370" s="372"/>
      <c r="EXR370" s="224"/>
      <c r="EXS370" s="224"/>
      <c r="EXT370" s="335"/>
      <c r="EXU370" s="335"/>
      <c r="EXV370" s="224"/>
      <c r="EXW370" s="372"/>
      <c r="EXX370" s="372"/>
      <c r="EXY370" s="333"/>
      <c r="EXZ370" s="334"/>
      <c r="EYA370" s="372"/>
      <c r="EYB370" s="224"/>
      <c r="EYC370" s="224"/>
      <c r="EYD370" s="335"/>
      <c r="EYE370" s="335"/>
      <c r="EYF370" s="224"/>
      <c r="EYG370" s="372"/>
      <c r="EYH370" s="372"/>
      <c r="EYI370" s="333"/>
      <c r="EYJ370" s="334"/>
      <c r="EYK370" s="372"/>
      <c r="EYL370" s="224"/>
      <c r="EYM370" s="224"/>
      <c r="EYN370" s="335"/>
      <c r="EYO370" s="335"/>
      <c r="EYP370" s="224"/>
      <c r="EYQ370" s="372"/>
      <c r="EYR370" s="372"/>
      <c r="EYS370" s="333"/>
      <c r="EYT370" s="334"/>
      <c r="EYU370" s="372"/>
      <c r="EYV370" s="224"/>
      <c r="EYW370" s="224"/>
      <c r="EYX370" s="335"/>
      <c r="EYY370" s="335"/>
      <c r="EYZ370" s="224"/>
      <c r="EZA370" s="372"/>
      <c r="EZB370" s="372"/>
      <c r="EZC370" s="333"/>
      <c r="EZD370" s="334"/>
      <c r="EZE370" s="372"/>
      <c r="EZF370" s="224"/>
      <c r="EZG370" s="224"/>
      <c r="EZH370" s="335"/>
      <c r="EZI370" s="335"/>
      <c r="EZJ370" s="224"/>
      <c r="EZK370" s="372"/>
      <c r="EZL370" s="372"/>
      <c r="EZM370" s="333"/>
      <c r="EZN370" s="334"/>
      <c r="EZO370" s="372"/>
      <c r="EZP370" s="224"/>
      <c r="EZQ370" s="224"/>
      <c r="EZR370" s="335"/>
      <c r="EZS370" s="335"/>
      <c r="EZT370" s="224"/>
      <c r="EZU370" s="372"/>
      <c r="EZV370" s="372"/>
      <c r="EZW370" s="333"/>
      <c r="EZX370" s="334"/>
      <c r="EZY370" s="372"/>
      <c r="EZZ370" s="224"/>
      <c r="FAA370" s="224"/>
      <c r="FAB370" s="335"/>
      <c r="FAC370" s="335"/>
      <c r="FAD370" s="224"/>
      <c r="FAE370" s="372"/>
      <c r="FAF370" s="372"/>
      <c r="FAG370" s="333"/>
      <c r="FAH370" s="334"/>
      <c r="FAI370" s="372"/>
      <c r="FAJ370" s="224"/>
      <c r="FAK370" s="224"/>
      <c r="FAL370" s="335"/>
      <c r="FAM370" s="335"/>
      <c r="FAN370" s="224"/>
      <c r="FAO370" s="372"/>
      <c r="FAP370" s="372"/>
      <c r="FAQ370" s="333"/>
      <c r="FAR370" s="334"/>
      <c r="FAS370" s="372"/>
      <c r="FAT370" s="224"/>
      <c r="FAU370" s="224"/>
      <c r="FAV370" s="335"/>
      <c r="FAW370" s="335"/>
      <c r="FAX370" s="224"/>
      <c r="FAY370" s="372"/>
      <c r="FAZ370" s="372"/>
      <c r="FBA370" s="333"/>
      <c r="FBB370" s="334"/>
      <c r="FBC370" s="372"/>
      <c r="FBD370" s="224"/>
      <c r="FBE370" s="224"/>
      <c r="FBF370" s="335"/>
      <c r="FBG370" s="335"/>
      <c r="FBH370" s="224"/>
      <c r="FBI370" s="372"/>
      <c r="FBJ370" s="372"/>
      <c r="FBK370" s="333"/>
      <c r="FBL370" s="334"/>
      <c r="FBM370" s="372"/>
      <c r="FBN370" s="224"/>
      <c r="FBO370" s="224"/>
      <c r="FBP370" s="335"/>
      <c r="FBQ370" s="335"/>
      <c r="FBR370" s="224"/>
      <c r="FBS370" s="372"/>
      <c r="FBT370" s="372"/>
      <c r="FBU370" s="333"/>
      <c r="FBV370" s="334"/>
      <c r="FBW370" s="372"/>
      <c r="FBX370" s="224"/>
      <c r="FBY370" s="224"/>
      <c r="FBZ370" s="335"/>
      <c r="FCA370" s="335"/>
      <c r="FCB370" s="224"/>
      <c r="FCC370" s="372"/>
      <c r="FCD370" s="372"/>
      <c r="FCE370" s="333"/>
      <c r="FCF370" s="334"/>
      <c r="FCG370" s="372"/>
      <c r="FCH370" s="224"/>
      <c r="FCI370" s="224"/>
      <c r="FCJ370" s="335"/>
      <c r="FCK370" s="335"/>
      <c r="FCL370" s="224"/>
      <c r="FCM370" s="372"/>
      <c r="FCN370" s="372"/>
      <c r="FCO370" s="333"/>
      <c r="FCP370" s="334"/>
      <c r="FCQ370" s="372"/>
      <c r="FCR370" s="224"/>
      <c r="FCS370" s="224"/>
      <c r="FCT370" s="335"/>
      <c r="FCU370" s="335"/>
      <c r="FCV370" s="224"/>
      <c r="FCW370" s="372"/>
      <c r="FCX370" s="372"/>
      <c r="FCY370" s="333"/>
      <c r="FCZ370" s="334"/>
      <c r="FDA370" s="372"/>
      <c r="FDB370" s="224"/>
      <c r="FDC370" s="224"/>
      <c r="FDD370" s="335"/>
      <c r="FDE370" s="335"/>
      <c r="FDF370" s="224"/>
      <c r="FDG370" s="372"/>
      <c r="FDH370" s="372"/>
      <c r="FDI370" s="333"/>
      <c r="FDJ370" s="334"/>
      <c r="FDK370" s="372"/>
      <c r="FDL370" s="224"/>
      <c r="FDM370" s="224"/>
      <c r="FDN370" s="335"/>
      <c r="FDO370" s="335"/>
      <c r="FDP370" s="224"/>
      <c r="FDQ370" s="372"/>
      <c r="FDR370" s="372"/>
      <c r="FDS370" s="333"/>
      <c r="FDT370" s="334"/>
      <c r="FDU370" s="372"/>
      <c r="FDV370" s="224"/>
      <c r="FDW370" s="224"/>
      <c r="FDX370" s="335"/>
      <c r="FDY370" s="335"/>
      <c r="FDZ370" s="224"/>
      <c r="FEA370" s="372"/>
      <c r="FEB370" s="372"/>
      <c r="FEC370" s="333"/>
      <c r="FED370" s="334"/>
      <c r="FEE370" s="372"/>
      <c r="FEF370" s="224"/>
      <c r="FEG370" s="224"/>
      <c r="FEH370" s="335"/>
      <c r="FEI370" s="335"/>
      <c r="FEJ370" s="224"/>
      <c r="FEK370" s="372"/>
      <c r="FEL370" s="372"/>
      <c r="FEM370" s="333"/>
      <c r="FEN370" s="334"/>
      <c r="FEO370" s="372"/>
      <c r="FEP370" s="224"/>
      <c r="FEQ370" s="224"/>
      <c r="FER370" s="335"/>
      <c r="FES370" s="335"/>
      <c r="FET370" s="224"/>
      <c r="FEU370" s="372"/>
      <c r="FEV370" s="372"/>
      <c r="FEW370" s="333"/>
      <c r="FEX370" s="334"/>
      <c r="FEY370" s="372"/>
      <c r="FEZ370" s="224"/>
      <c r="FFA370" s="224"/>
      <c r="FFB370" s="335"/>
      <c r="FFC370" s="335"/>
      <c r="FFD370" s="224"/>
      <c r="FFE370" s="372"/>
      <c r="FFF370" s="372"/>
      <c r="FFG370" s="333"/>
      <c r="FFH370" s="334"/>
      <c r="FFI370" s="372"/>
      <c r="FFJ370" s="224"/>
      <c r="FFK370" s="224"/>
      <c r="FFL370" s="335"/>
      <c r="FFM370" s="335"/>
      <c r="FFN370" s="224"/>
      <c r="FFO370" s="372"/>
      <c r="FFP370" s="372"/>
      <c r="FFQ370" s="333"/>
      <c r="FFR370" s="334"/>
      <c r="FFS370" s="372"/>
      <c r="FFT370" s="224"/>
      <c r="FFU370" s="224"/>
      <c r="FFV370" s="335"/>
      <c r="FFW370" s="335"/>
      <c r="FFX370" s="224"/>
      <c r="FFY370" s="372"/>
      <c r="FFZ370" s="372"/>
      <c r="FGA370" s="333"/>
      <c r="FGB370" s="334"/>
      <c r="FGC370" s="372"/>
      <c r="FGD370" s="224"/>
      <c r="FGE370" s="224"/>
      <c r="FGF370" s="335"/>
      <c r="FGG370" s="335"/>
      <c r="FGH370" s="224"/>
      <c r="FGI370" s="372"/>
      <c r="FGJ370" s="372"/>
      <c r="FGK370" s="333"/>
      <c r="FGL370" s="334"/>
      <c r="FGM370" s="372"/>
      <c r="FGN370" s="224"/>
      <c r="FGO370" s="224"/>
      <c r="FGP370" s="335"/>
      <c r="FGQ370" s="335"/>
      <c r="FGR370" s="224"/>
      <c r="FGS370" s="372"/>
      <c r="FGT370" s="372"/>
      <c r="FGU370" s="333"/>
      <c r="FGV370" s="334"/>
      <c r="FGW370" s="372"/>
      <c r="FGX370" s="224"/>
      <c r="FGY370" s="224"/>
      <c r="FGZ370" s="335"/>
      <c r="FHA370" s="335"/>
      <c r="FHB370" s="224"/>
      <c r="FHC370" s="372"/>
      <c r="FHD370" s="372"/>
      <c r="FHE370" s="333"/>
      <c r="FHF370" s="334"/>
      <c r="FHG370" s="372"/>
      <c r="FHH370" s="224"/>
      <c r="FHI370" s="224"/>
      <c r="FHJ370" s="335"/>
      <c r="FHK370" s="335"/>
      <c r="FHL370" s="224"/>
      <c r="FHM370" s="372"/>
      <c r="FHN370" s="372"/>
      <c r="FHO370" s="333"/>
      <c r="FHP370" s="334"/>
      <c r="FHQ370" s="372"/>
      <c r="FHR370" s="224"/>
      <c r="FHS370" s="224"/>
      <c r="FHT370" s="335"/>
      <c r="FHU370" s="335"/>
      <c r="FHV370" s="224"/>
      <c r="FHW370" s="372"/>
      <c r="FHX370" s="372"/>
      <c r="FHY370" s="333"/>
      <c r="FHZ370" s="334"/>
      <c r="FIA370" s="372"/>
      <c r="FIB370" s="224"/>
      <c r="FIC370" s="224"/>
      <c r="FID370" s="335"/>
      <c r="FIE370" s="335"/>
      <c r="FIF370" s="224"/>
      <c r="FIG370" s="372"/>
      <c r="FIH370" s="372"/>
      <c r="FII370" s="333"/>
      <c r="FIJ370" s="334"/>
      <c r="FIK370" s="372"/>
      <c r="FIL370" s="224"/>
      <c r="FIM370" s="224"/>
      <c r="FIN370" s="335"/>
      <c r="FIO370" s="335"/>
      <c r="FIP370" s="224"/>
      <c r="FIQ370" s="372"/>
      <c r="FIR370" s="372"/>
      <c r="FIS370" s="333"/>
      <c r="FIT370" s="334"/>
      <c r="FIU370" s="372"/>
      <c r="FIV370" s="224"/>
      <c r="FIW370" s="224"/>
      <c r="FIX370" s="335"/>
      <c r="FIY370" s="335"/>
      <c r="FIZ370" s="224"/>
      <c r="FJA370" s="372"/>
      <c r="FJB370" s="372"/>
      <c r="FJC370" s="333"/>
      <c r="FJD370" s="334"/>
      <c r="FJE370" s="372"/>
      <c r="FJF370" s="224"/>
      <c r="FJG370" s="224"/>
      <c r="FJH370" s="335"/>
      <c r="FJI370" s="335"/>
      <c r="FJJ370" s="224"/>
      <c r="FJK370" s="372"/>
      <c r="FJL370" s="372"/>
      <c r="FJM370" s="333"/>
      <c r="FJN370" s="334"/>
      <c r="FJO370" s="372"/>
      <c r="FJP370" s="224"/>
      <c r="FJQ370" s="224"/>
      <c r="FJR370" s="335"/>
      <c r="FJS370" s="335"/>
      <c r="FJT370" s="224"/>
      <c r="FJU370" s="372"/>
      <c r="FJV370" s="372"/>
      <c r="FJW370" s="333"/>
      <c r="FJX370" s="334"/>
      <c r="FJY370" s="372"/>
      <c r="FJZ370" s="224"/>
      <c r="FKA370" s="224"/>
      <c r="FKB370" s="335"/>
      <c r="FKC370" s="335"/>
      <c r="FKD370" s="224"/>
      <c r="FKE370" s="372"/>
      <c r="FKF370" s="372"/>
      <c r="FKG370" s="333"/>
      <c r="FKH370" s="334"/>
      <c r="FKI370" s="372"/>
      <c r="FKJ370" s="224"/>
      <c r="FKK370" s="224"/>
      <c r="FKL370" s="335"/>
      <c r="FKM370" s="335"/>
      <c r="FKN370" s="224"/>
      <c r="FKO370" s="372"/>
      <c r="FKP370" s="372"/>
      <c r="FKQ370" s="333"/>
      <c r="FKR370" s="334"/>
      <c r="FKS370" s="372"/>
      <c r="FKT370" s="224"/>
      <c r="FKU370" s="224"/>
      <c r="FKV370" s="335"/>
      <c r="FKW370" s="335"/>
      <c r="FKX370" s="224"/>
      <c r="FKY370" s="372"/>
      <c r="FKZ370" s="372"/>
      <c r="FLA370" s="333"/>
      <c r="FLB370" s="334"/>
      <c r="FLC370" s="372"/>
      <c r="FLD370" s="224"/>
      <c r="FLE370" s="224"/>
      <c r="FLF370" s="335"/>
      <c r="FLG370" s="335"/>
      <c r="FLH370" s="224"/>
      <c r="FLI370" s="372"/>
      <c r="FLJ370" s="372"/>
      <c r="FLK370" s="333"/>
      <c r="FLL370" s="334"/>
      <c r="FLM370" s="372"/>
      <c r="FLN370" s="224"/>
      <c r="FLO370" s="224"/>
      <c r="FLP370" s="335"/>
      <c r="FLQ370" s="335"/>
      <c r="FLR370" s="224"/>
      <c r="FLS370" s="372"/>
      <c r="FLT370" s="372"/>
      <c r="FLU370" s="333"/>
      <c r="FLV370" s="334"/>
      <c r="FLW370" s="372"/>
      <c r="FLX370" s="224"/>
      <c r="FLY370" s="224"/>
      <c r="FLZ370" s="335"/>
      <c r="FMA370" s="335"/>
      <c r="FMB370" s="224"/>
      <c r="FMC370" s="372"/>
      <c r="FMD370" s="372"/>
      <c r="FME370" s="333"/>
      <c r="FMF370" s="334"/>
      <c r="FMG370" s="372"/>
      <c r="FMH370" s="224"/>
      <c r="FMI370" s="224"/>
      <c r="FMJ370" s="335"/>
      <c r="FMK370" s="335"/>
      <c r="FML370" s="224"/>
      <c r="FMM370" s="372"/>
      <c r="FMN370" s="372"/>
      <c r="FMO370" s="333"/>
      <c r="FMP370" s="334"/>
      <c r="FMQ370" s="372"/>
      <c r="FMR370" s="224"/>
      <c r="FMS370" s="224"/>
      <c r="FMT370" s="335"/>
      <c r="FMU370" s="335"/>
      <c r="FMV370" s="224"/>
      <c r="FMW370" s="372"/>
      <c r="FMX370" s="372"/>
      <c r="FMY370" s="333"/>
      <c r="FMZ370" s="334"/>
      <c r="FNA370" s="372"/>
      <c r="FNB370" s="224"/>
      <c r="FNC370" s="224"/>
      <c r="FND370" s="335"/>
      <c r="FNE370" s="335"/>
      <c r="FNF370" s="224"/>
      <c r="FNG370" s="372"/>
      <c r="FNH370" s="372"/>
      <c r="FNI370" s="333"/>
      <c r="FNJ370" s="334"/>
      <c r="FNK370" s="372"/>
      <c r="FNL370" s="224"/>
      <c r="FNM370" s="224"/>
      <c r="FNN370" s="335"/>
      <c r="FNO370" s="335"/>
      <c r="FNP370" s="224"/>
      <c r="FNQ370" s="372"/>
      <c r="FNR370" s="372"/>
      <c r="FNS370" s="333"/>
      <c r="FNT370" s="334"/>
      <c r="FNU370" s="372"/>
      <c r="FNV370" s="224"/>
      <c r="FNW370" s="224"/>
      <c r="FNX370" s="335"/>
      <c r="FNY370" s="335"/>
      <c r="FNZ370" s="224"/>
      <c r="FOA370" s="372"/>
      <c r="FOB370" s="372"/>
      <c r="FOC370" s="333"/>
      <c r="FOD370" s="334"/>
      <c r="FOE370" s="372"/>
      <c r="FOF370" s="224"/>
      <c r="FOG370" s="224"/>
      <c r="FOH370" s="335"/>
      <c r="FOI370" s="335"/>
      <c r="FOJ370" s="224"/>
      <c r="FOK370" s="372"/>
      <c r="FOL370" s="372"/>
      <c r="FOM370" s="333"/>
      <c r="FON370" s="334"/>
      <c r="FOO370" s="372"/>
      <c r="FOP370" s="224"/>
      <c r="FOQ370" s="224"/>
      <c r="FOR370" s="335"/>
      <c r="FOS370" s="335"/>
      <c r="FOT370" s="224"/>
      <c r="FOU370" s="372"/>
      <c r="FOV370" s="372"/>
      <c r="FOW370" s="333"/>
      <c r="FOX370" s="334"/>
      <c r="FOY370" s="372"/>
      <c r="FOZ370" s="224"/>
      <c r="FPA370" s="224"/>
      <c r="FPB370" s="335"/>
      <c r="FPC370" s="335"/>
      <c r="FPD370" s="224"/>
      <c r="FPE370" s="372"/>
      <c r="FPF370" s="372"/>
      <c r="FPG370" s="333"/>
      <c r="FPH370" s="334"/>
      <c r="FPI370" s="372"/>
      <c r="FPJ370" s="224"/>
      <c r="FPK370" s="224"/>
      <c r="FPL370" s="335"/>
      <c r="FPM370" s="335"/>
      <c r="FPN370" s="224"/>
      <c r="FPO370" s="372"/>
      <c r="FPP370" s="372"/>
      <c r="FPQ370" s="333"/>
      <c r="FPR370" s="334"/>
      <c r="FPS370" s="372"/>
      <c r="FPT370" s="224"/>
      <c r="FPU370" s="224"/>
      <c r="FPV370" s="335"/>
      <c r="FPW370" s="335"/>
      <c r="FPX370" s="224"/>
      <c r="FPY370" s="372"/>
      <c r="FPZ370" s="372"/>
      <c r="FQA370" s="333"/>
      <c r="FQB370" s="334"/>
      <c r="FQC370" s="372"/>
      <c r="FQD370" s="224"/>
      <c r="FQE370" s="224"/>
      <c r="FQF370" s="335"/>
      <c r="FQG370" s="335"/>
      <c r="FQH370" s="224"/>
      <c r="FQI370" s="372"/>
      <c r="FQJ370" s="372"/>
      <c r="FQK370" s="333"/>
      <c r="FQL370" s="334"/>
      <c r="FQM370" s="372"/>
      <c r="FQN370" s="224"/>
      <c r="FQO370" s="224"/>
      <c r="FQP370" s="335"/>
      <c r="FQQ370" s="335"/>
      <c r="FQR370" s="224"/>
      <c r="FQS370" s="372"/>
      <c r="FQT370" s="372"/>
      <c r="FQU370" s="333"/>
      <c r="FQV370" s="334"/>
      <c r="FQW370" s="372"/>
      <c r="FQX370" s="224"/>
      <c r="FQY370" s="224"/>
      <c r="FQZ370" s="335"/>
      <c r="FRA370" s="335"/>
      <c r="FRB370" s="224"/>
      <c r="FRC370" s="372"/>
      <c r="FRD370" s="372"/>
      <c r="FRE370" s="333"/>
      <c r="FRF370" s="334"/>
      <c r="FRG370" s="372"/>
      <c r="FRH370" s="224"/>
      <c r="FRI370" s="224"/>
      <c r="FRJ370" s="335"/>
      <c r="FRK370" s="335"/>
      <c r="FRL370" s="224"/>
      <c r="FRM370" s="372"/>
      <c r="FRN370" s="372"/>
      <c r="FRO370" s="333"/>
      <c r="FRP370" s="334"/>
      <c r="FRQ370" s="372"/>
      <c r="FRR370" s="224"/>
      <c r="FRS370" s="224"/>
      <c r="FRT370" s="335"/>
      <c r="FRU370" s="335"/>
      <c r="FRV370" s="224"/>
      <c r="FRW370" s="372"/>
      <c r="FRX370" s="372"/>
      <c r="FRY370" s="333"/>
      <c r="FRZ370" s="334"/>
      <c r="FSA370" s="372"/>
      <c r="FSB370" s="224"/>
      <c r="FSC370" s="224"/>
      <c r="FSD370" s="335"/>
      <c r="FSE370" s="335"/>
      <c r="FSF370" s="224"/>
      <c r="FSG370" s="372"/>
      <c r="FSH370" s="372"/>
      <c r="FSI370" s="333"/>
      <c r="FSJ370" s="334"/>
      <c r="FSK370" s="372"/>
      <c r="FSL370" s="224"/>
      <c r="FSM370" s="224"/>
      <c r="FSN370" s="335"/>
      <c r="FSO370" s="335"/>
      <c r="FSP370" s="224"/>
      <c r="FSQ370" s="372"/>
      <c r="FSR370" s="372"/>
      <c r="FSS370" s="333"/>
      <c r="FST370" s="334"/>
      <c r="FSU370" s="372"/>
      <c r="FSV370" s="224"/>
      <c r="FSW370" s="224"/>
      <c r="FSX370" s="335"/>
      <c r="FSY370" s="335"/>
      <c r="FSZ370" s="224"/>
      <c r="FTA370" s="372"/>
      <c r="FTB370" s="372"/>
      <c r="FTC370" s="333"/>
      <c r="FTD370" s="334"/>
      <c r="FTE370" s="372"/>
      <c r="FTF370" s="224"/>
      <c r="FTG370" s="224"/>
      <c r="FTH370" s="335"/>
      <c r="FTI370" s="335"/>
      <c r="FTJ370" s="224"/>
      <c r="FTK370" s="372"/>
      <c r="FTL370" s="372"/>
      <c r="FTM370" s="333"/>
      <c r="FTN370" s="334"/>
      <c r="FTO370" s="372"/>
      <c r="FTP370" s="224"/>
      <c r="FTQ370" s="224"/>
      <c r="FTR370" s="335"/>
      <c r="FTS370" s="335"/>
      <c r="FTT370" s="224"/>
      <c r="FTU370" s="372"/>
      <c r="FTV370" s="372"/>
      <c r="FTW370" s="333"/>
      <c r="FTX370" s="334"/>
      <c r="FTY370" s="372"/>
      <c r="FTZ370" s="224"/>
      <c r="FUA370" s="224"/>
      <c r="FUB370" s="335"/>
      <c r="FUC370" s="335"/>
      <c r="FUD370" s="224"/>
      <c r="FUE370" s="372"/>
      <c r="FUF370" s="372"/>
      <c r="FUG370" s="333"/>
      <c r="FUH370" s="334"/>
      <c r="FUI370" s="372"/>
      <c r="FUJ370" s="224"/>
      <c r="FUK370" s="224"/>
      <c r="FUL370" s="335"/>
      <c r="FUM370" s="335"/>
      <c r="FUN370" s="224"/>
      <c r="FUO370" s="372"/>
      <c r="FUP370" s="372"/>
      <c r="FUQ370" s="333"/>
      <c r="FUR370" s="334"/>
      <c r="FUS370" s="372"/>
      <c r="FUT370" s="224"/>
      <c r="FUU370" s="224"/>
      <c r="FUV370" s="335"/>
      <c r="FUW370" s="335"/>
      <c r="FUX370" s="224"/>
      <c r="FUY370" s="372"/>
      <c r="FUZ370" s="372"/>
      <c r="FVA370" s="333"/>
      <c r="FVB370" s="334"/>
      <c r="FVC370" s="372"/>
      <c r="FVD370" s="224"/>
      <c r="FVE370" s="224"/>
      <c r="FVF370" s="335"/>
      <c r="FVG370" s="335"/>
      <c r="FVH370" s="224"/>
      <c r="FVI370" s="372"/>
      <c r="FVJ370" s="372"/>
      <c r="FVK370" s="333"/>
      <c r="FVL370" s="334"/>
      <c r="FVM370" s="372"/>
      <c r="FVN370" s="224"/>
      <c r="FVO370" s="224"/>
      <c r="FVP370" s="335"/>
      <c r="FVQ370" s="335"/>
      <c r="FVR370" s="224"/>
      <c r="FVS370" s="372"/>
      <c r="FVT370" s="372"/>
      <c r="FVU370" s="333"/>
      <c r="FVV370" s="334"/>
      <c r="FVW370" s="372"/>
      <c r="FVX370" s="224"/>
      <c r="FVY370" s="224"/>
      <c r="FVZ370" s="335"/>
      <c r="FWA370" s="335"/>
      <c r="FWB370" s="224"/>
      <c r="FWC370" s="372"/>
      <c r="FWD370" s="372"/>
      <c r="FWE370" s="333"/>
      <c r="FWF370" s="334"/>
      <c r="FWG370" s="372"/>
      <c r="FWH370" s="224"/>
      <c r="FWI370" s="224"/>
      <c r="FWJ370" s="335"/>
      <c r="FWK370" s="335"/>
      <c r="FWL370" s="224"/>
      <c r="FWM370" s="372"/>
      <c r="FWN370" s="372"/>
      <c r="FWO370" s="333"/>
      <c r="FWP370" s="334"/>
      <c r="FWQ370" s="372"/>
      <c r="FWR370" s="224"/>
      <c r="FWS370" s="224"/>
      <c r="FWT370" s="335"/>
      <c r="FWU370" s="335"/>
      <c r="FWV370" s="224"/>
      <c r="FWW370" s="372"/>
      <c r="FWX370" s="372"/>
      <c r="FWY370" s="333"/>
      <c r="FWZ370" s="334"/>
      <c r="FXA370" s="372"/>
      <c r="FXB370" s="224"/>
      <c r="FXC370" s="224"/>
      <c r="FXD370" s="335"/>
      <c r="FXE370" s="335"/>
      <c r="FXF370" s="224"/>
      <c r="FXG370" s="372"/>
      <c r="FXH370" s="372"/>
      <c r="FXI370" s="333"/>
      <c r="FXJ370" s="334"/>
      <c r="FXK370" s="372"/>
      <c r="FXL370" s="224"/>
      <c r="FXM370" s="224"/>
      <c r="FXN370" s="335"/>
      <c r="FXO370" s="335"/>
      <c r="FXP370" s="224"/>
      <c r="FXQ370" s="372"/>
      <c r="FXR370" s="372"/>
      <c r="FXS370" s="333"/>
      <c r="FXT370" s="334"/>
      <c r="FXU370" s="372"/>
      <c r="FXV370" s="224"/>
      <c r="FXW370" s="224"/>
      <c r="FXX370" s="335"/>
      <c r="FXY370" s="335"/>
      <c r="FXZ370" s="224"/>
      <c r="FYA370" s="372"/>
      <c r="FYB370" s="372"/>
      <c r="FYC370" s="333"/>
      <c r="FYD370" s="334"/>
      <c r="FYE370" s="372"/>
      <c r="FYF370" s="224"/>
      <c r="FYG370" s="224"/>
      <c r="FYH370" s="335"/>
      <c r="FYI370" s="335"/>
      <c r="FYJ370" s="224"/>
      <c r="FYK370" s="372"/>
      <c r="FYL370" s="372"/>
      <c r="FYM370" s="333"/>
      <c r="FYN370" s="334"/>
      <c r="FYO370" s="372"/>
      <c r="FYP370" s="224"/>
      <c r="FYQ370" s="224"/>
      <c r="FYR370" s="335"/>
      <c r="FYS370" s="335"/>
      <c r="FYT370" s="224"/>
      <c r="FYU370" s="372"/>
      <c r="FYV370" s="372"/>
      <c r="FYW370" s="333"/>
      <c r="FYX370" s="334"/>
      <c r="FYY370" s="372"/>
      <c r="FYZ370" s="224"/>
      <c r="FZA370" s="224"/>
      <c r="FZB370" s="335"/>
      <c r="FZC370" s="335"/>
      <c r="FZD370" s="224"/>
      <c r="FZE370" s="372"/>
      <c r="FZF370" s="372"/>
      <c r="FZG370" s="333"/>
      <c r="FZH370" s="334"/>
      <c r="FZI370" s="372"/>
      <c r="FZJ370" s="224"/>
      <c r="FZK370" s="224"/>
      <c r="FZL370" s="335"/>
      <c r="FZM370" s="335"/>
      <c r="FZN370" s="224"/>
      <c r="FZO370" s="372"/>
      <c r="FZP370" s="372"/>
      <c r="FZQ370" s="333"/>
      <c r="FZR370" s="334"/>
      <c r="FZS370" s="372"/>
      <c r="FZT370" s="224"/>
      <c r="FZU370" s="224"/>
      <c r="FZV370" s="335"/>
      <c r="FZW370" s="335"/>
      <c r="FZX370" s="224"/>
      <c r="FZY370" s="372"/>
      <c r="FZZ370" s="372"/>
      <c r="GAA370" s="333"/>
      <c r="GAB370" s="334"/>
      <c r="GAC370" s="372"/>
      <c r="GAD370" s="224"/>
      <c r="GAE370" s="224"/>
      <c r="GAF370" s="335"/>
      <c r="GAG370" s="335"/>
      <c r="GAH370" s="224"/>
      <c r="GAI370" s="372"/>
      <c r="GAJ370" s="372"/>
      <c r="GAK370" s="333"/>
      <c r="GAL370" s="334"/>
      <c r="GAM370" s="372"/>
      <c r="GAN370" s="224"/>
      <c r="GAO370" s="224"/>
      <c r="GAP370" s="335"/>
      <c r="GAQ370" s="335"/>
      <c r="GAR370" s="224"/>
      <c r="GAS370" s="372"/>
      <c r="GAT370" s="372"/>
      <c r="GAU370" s="333"/>
      <c r="GAV370" s="334"/>
      <c r="GAW370" s="372"/>
      <c r="GAX370" s="224"/>
      <c r="GAY370" s="224"/>
      <c r="GAZ370" s="335"/>
      <c r="GBA370" s="335"/>
      <c r="GBB370" s="224"/>
      <c r="GBC370" s="372"/>
      <c r="GBD370" s="372"/>
      <c r="GBE370" s="333"/>
      <c r="GBF370" s="334"/>
      <c r="GBG370" s="372"/>
      <c r="GBH370" s="224"/>
      <c r="GBI370" s="224"/>
      <c r="GBJ370" s="335"/>
      <c r="GBK370" s="335"/>
      <c r="GBL370" s="224"/>
      <c r="GBM370" s="372"/>
      <c r="GBN370" s="372"/>
      <c r="GBO370" s="333"/>
      <c r="GBP370" s="334"/>
      <c r="GBQ370" s="372"/>
      <c r="GBR370" s="224"/>
      <c r="GBS370" s="224"/>
      <c r="GBT370" s="335"/>
      <c r="GBU370" s="335"/>
      <c r="GBV370" s="224"/>
      <c r="GBW370" s="372"/>
      <c r="GBX370" s="372"/>
      <c r="GBY370" s="333"/>
      <c r="GBZ370" s="334"/>
      <c r="GCA370" s="372"/>
      <c r="GCB370" s="224"/>
      <c r="GCC370" s="224"/>
      <c r="GCD370" s="335"/>
      <c r="GCE370" s="335"/>
      <c r="GCF370" s="224"/>
      <c r="GCG370" s="372"/>
      <c r="GCH370" s="372"/>
      <c r="GCI370" s="333"/>
      <c r="GCJ370" s="334"/>
      <c r="GCK370" s="372"/>
      <c r="GCL370" s="224"/>
      <c r="GCM370" s="224"/>
      <c r="GCN370" s="335"/>
      <c r="GCO370" s="335"/>
      <c r="GCP370" s="224"/>
      <c r="GCQ370" s="372"/>
      <c r="GCR370" s="372"/>
      <c r="GCS370" s="333"/>
      <c r="GCT370" s="334"/>
      <c r="GCU370" s="372"/>
      <c r="GCV370" s="224"/>
      <c r="GCW370" s="224"/>
      <c r="GCX370" s="335"/>
      <c r="GCY370" s="335"/>
      <c r="GCZ370" s="224"/>
      <c r="GDA370" s="372"/>
      <c r="GDB370" s="372"/>
      <c r="GDC370" s="333"/>
      <c r="GDD370" s="334"/>
      <c r="GDE370" s="372"/>
      <c r="GDF370" s="224"/>
      <c r="GDG370" s="224"/>
      <c r="GDH370" s="335"/>
      <c r="GDI370" s="335"/>
      <c r="GDJ370" s="224"/>
      <c r="GDK370" s="372"/>
      <c r="GDL370" s="372"/>
      <c r="GDM370" s="333"/>
      <c r="GDN370" s="334"/>
      <c r="GDO370" s="372"/>
      <c r="GDP370" s="224"/>
      <c r="GDQ370" s="224"/>
      <c r="GDR370" s="335"/>
      <c r="GDS370" s="335"/>
      <c r="GDT370" s="224"/>
      <c r="GDU370" s="372"/>
      <c r="GDV370" s="372"/>
      <c r="GDW370" s="333"/>
      <c r="GDX370" s="334"/>
      <c r="GDY370" s="372"/>
      <c r="GDZ370" s="224"/>
      <c r="GEA370" s="224"/>
      <c r="GEB370" s="335"/>
      <c r="GEC370" s="335"/>
      <c r="GED370" s="224"/>
      <c r="GEE370" s="372"/>
      <c r="GEF370" s="372"/>
      <c r="GEG370" s="333"/>
      <c r="GEH370" s="334"/>
      <c r="GEI370" s="372"/>
      <c r="GEJ370" s="224"/>
      <c r="GEK370" s="224"/>
      <c r="GEL370" s="335"/>
      <c r="GEM370" s="335"/>
      <c r="GEN370" s="224"/>
      <c r="GEO370" s="372"/>
      <c r="GEP370" s="372"/>
      <c r="GEQ370" s="333"/>
      <c r="GER370" s="334"/>
      <c r="GES370" s="372"/>
      <c r="GET370" s="224"/>
      <c r="GEU370" s="224"/>
      <c r="GEV370" s="335"/>
      <c r="GEW370" s="335"/>
      <c r="GEX370" s="224"/>
      <c r="GEY370" s="372"/>
      <c r="GEZ370" s="372"/>
      <c r="GFA370" s="333"/>
      <c r="GFB370" s="334"/>
      <c r="GFC370" s="372"/>
      <c r="GFD370" s="224"/>
      <c r="GFE370" s="224"/>
      <c r="GFF370" s="335"/>
      <c r="GFG370" s="335"/>
      <c r="GFH370" s="224"/>
      <c r="GFI370" s="372"/>
      <c r="GFJ370" s="372"/>
      <c r="GFK370" s="333"/>
      <c r="GFL370" s="334"/>
      <c r="GFM370" s="372"/>
      <c r="GFN370" s="224"/>
      <c r="GFO370" s="224"/>
      <c r="GFP370" s="335"/>
      <c r="GFQ370" s="335"/>
      <c r="GFR370" s="224"/>
      <c r="GFS370" s="372"/>
      <c r="GFT370" s="372"/>
      <c r="GFU370" s="333"/>
      <c r="GFV370" s="334"/>
      <c r="GFW370" s="372"/>
      <c r="GFX370" s="224"/>
      <c r="GFY370" s="224"/>
      <c r="GFZ370" s="335"/>
      <c r="GGA370" s="335"/>
      <c r="GGB370" s="224"/>
      <c r="GGC370" s="372"/>
      <c r="GGD370" s="372"/>
      <c r="GGE370" s="333"/>
      <c r="GGF370" s="334"/>
      <c r="GGG370" s="372"/>
      <c r="GGH370" s="224"/>
      <c r="GGI370" s="224"/>
      <c r="GGJ370" s="335"/>
      <c r="GGK370" s="335"/>
      <c r="GGL370" s="224"/>
      <c r="GGM370" s="372"/>
      <c r="GGN370" s="372"/>
      <c r="GGO370" s="333"/>
      <c r="GGP370" s="334"/>
      <c r="GGQ370" s="372"/>
      <c r="GGR370" s="224"/>
      <c r="GGS370" s="224"/>
      <c r="GGT370" s="335"/>
      <c r="GGU370" s="335"/>
      <c r="GGV370" s="224"/>
      <c r="GGW370" s="372"/>
      <c r="GGX370" s="372"/>
      <c r="GGY370" s="333"/>
      <c r="GGZ370" s="334"/>
      <c r="GHA370" s="372"/>
      <c r="GHB370" s="224"/>
      <c r="GHC370" s="224"/>
      <c r="GHD370" s="335"/>
      <c r="GHE370" s="335"/>
      <c r="GHF370" s="224"/>
      <c r="GHG370" s="372"/>
      <c r="GHH370" s="372"/>
      <c r="GHI370" s="333"/>
      <c r="GHJ370" s="334"/>
      <c r="GHK370" s="372"/>
      <c r="GHL370" s="224"/>
      <c r="GHM370" s="224"/>
      <c r="GHN370" s="335"/>
      <c r="GHO370" s="335"/>
      <c r="GHP370" s="224"/>
      <c r="GHQ370" s="372"/>
      <c r="GHR370" s="372"/>
      <c r="GHS370" s="333"/>
      <c r="GHT370" s="334"/>
      <c r="GHU370" s="372"/>
      <c r="GHV370" s="224"/>
      <c r="GHW370" s="224"/>
      <c r="GHX370" s="335"/>
      <c r="GHY370" s="335"/>
      <c r="GHZ370" s="224"/>
      <c r="GIA370" s="372"/>
      <c r="GIB370" s="372"/>
      <c r="GIC370" s="333"/>
      <c r="GID370" s="334"/>
      <c r="GIE370" s="372"/>
      <c r="GIF370" s="224"/>
      <c r="GIG370" s="224"/>
      <c r="GIH370" s="335"/>
      <c r="GII370" s="335"/>
      <c r="GIJ370" s="224"/>
      <c r="GIK370" s="372"/>
      <c r="GIL370" s="372"/>
      <c r="GIM370" s="333"/>
      <c r="GIN370" s="334"/>
      <c r="GIO370" s="372"/>
      <c r="GIP370" s="224"/>
      <c r="GIQ370" s="224"/>
      <c r="GIR370" s="335"/>
      <c r="GIS370" s="335"/>
      <c r="GIT370" s="224"/>
      <c r="GIU370" s="372"/>
      <c r="GIV370" s="372"/>
      <c r="GIW370" s="333"/>
      <c r="GIX370" s="334"/>
      <c r="GIY370" s="372"/>
      <c r="GIZ370" s="224"/>
      <c r="GJA370" s="224"/>
      <c r="GJB370" s="335"/>
      <c r="GJC370" s="335"/>
      <c r="GJD370" s="224"/>
      <c r="GJE370" s="372"/>
      <c r="GJF370" s="372"/>
      <c r="GJG370" s="333"/>
      <c r="GJH370" s="334"/>
      <c r="GJI370" s="372"/>
      <c r="GJJ370" s="224"/>
      <c r="GJK370" s="224"/>
      <c r="GJL370" s="335"/>
      <c r="GJM370" s="335"/>
      <c r="GJN370" s="224"/>
      <c r="GJO370" s="372"/>
      <c r="GJP370" s="372"/>
      <c r="GJQ370" s="333"/>
      <c r="GJR370" s="334"/>
      <c r="GJS370" s="372"/>
      <c r="GJT370" s="224"/>
      <c r="GJU370" s="224"/>
      <c r="GJV370" s="335"/>
      <c r="GJW370" s="335"/>
      <c r="GJX370" s="224"/>
      <c r="GJY370" s="372"/>
      <c r="GJZ370" s="372"/>
      <c r="GKA370" s="333"/>
      <c r="GKB370" s="334"/>
      <c r="GKC370" s="372"/>
      <c r="GKD370" s="224"/>
      <c r="GKE370" s="224"/>
      <c r="GKF370" s="335"/>
      <c r="GKG370" s="335"/>
      <c r="GKH370" s="224"/>
      <c r="GKI370" s="372"/>
      <c r="GKJ370" s="372"/>
      <c r="GKK370" s="333"/>
      <c r="GKL370" s="334"/>
      <c r="GKM370" s="372"/>
      <c r="GKN370" s="224"/>
      <c r="GKO370" s="224"/>
      <c r="GKP370" s="335"/>
      <c r="GKQ370" s="335"/>
      <c r="GKR370" s="224"/>
      <c r="GKS370" s="372"/>
      <c r="GKT370" s="372"/>
      <c r="GKU370" s="333"/>
      <c r="GKV370" s="334"/>
      <c r="GKW370" s="372"/>
      <c r="GKX370" s="224"/>
      <c r="GKY370" s="224"/>
      <c r="GKZ370" s="335"/>
      <c r="GLA370" s="335"/>
      <c r="GLB370" s="224"/>
      <c r="GLC370" s="372"/>
      <c r="GLD370" s="372"/>
      <c r="GLE370" s="333"/>
      <c r="GLF370" s="334"/>
      <c r="GLG370" s="372"/>
      <c r="GLH370" s="224"/>
      <c r="GLI370" s="224"/>
      <c r="GLJ370" s="335"/>
      <c r="GLK370" s="335"/>
      <c r="GLL370" s="224"/>
      <c r="GLM370" s="372"/>
      <c r="GLN370" s="372"/>
      <c r="GLO370" s="333"/>
      <c r="GLP370" s="334"/>
      <c r="GLQ370" s="372"/>
      <c r="GLR370" s="224"/>
      <c r="GLS370" s="224"/>
      <c r="GLT370" s="335"/>
      <c r="GLU370" s="335"/>
      <c r="GLV370" s="224"/>
      <c r="GLW370" s="372"/>
      <c r="GLX370" s="372"/>
      <c r="GLY370" s="333"/>
      <c r="GLZ370" s="334"/>
      <c r="GMA370" s="372"/>
      <c r="GMB370" s="224"/>
      <c r="GMC370" s="224"/>
      <c r="GMD370" s="335"/>
      <c r="GME370" s="335"/>
      <c r="GMF370" s="224"/>
      <c r="GMG370" s="372"/>
      <c r="GMH370" s="372"/>
      <c r="GMI370" s="333"/>
      <c r="GMJ370" s="334"/>
      <c r="GMK370" s="372"/>
      <c r="GML370" s="224"/>
      <c r="GMM370" s="224"/>
      <c r="GMN370" s="335"/>
      <c r="GMO370" s="335"/>
      <c r="GMP370" s="224"/>
      <c r="GMQ370" s="372"/>
      <c r="GMR370" s="372"/>
      <c r="GMS370" s="333"/>
      <c r="GMT370" s="334"/>
      <c r="GMU370" s="372"/>
      <c r="GMV370" s="224"/>
      <c r="GMW370" s="224"/>
      <c r="GMX370" s="335"/>
      <c r="GMY370" s="335"/>
      <c r="GMZ370" s="224"/>
      <c r="GNA370" s="372"/>
      <c r="GNB370" s="372"/>
      <c r="GNC370" s="333"/>
      <c r="GND370" s="334"/>
      <c r="GNE370" s="372"/>
      <c r="GNF370" s="224"/>
      <c r="GNG370" s="224"/>
      <c r="GNH370" s="335"/>
      <c r="GNI370" s="335"/>
      <c r="GNJ370" s="224"/>
      <c r="GNK370" s="372"/>
      <c r="GNL370" s="372"/>
      <c r="GNM370" s="333"/>
      <c r="GNN370" s="334"/>
      <c r="GNO370" s="372"/>
      <c r="GNP370" s="224"/>
      <c r="GNQ370" s="224"/>
      <c r="GNR370" s="335"/>
      <c r="GNS370" s="335"/>
      <c r="GNT370" s="224"/>
      <c r="GNU370" s="372"/>
      <c r="GNV370" s="372"/>
      <c r="GNW370" s="333"/>
      <c r="GNX370" s="334"/>
      <c r="GNY370" s="372"/>
      <c r="GNZ370" s="224"/>
      <c r="GOA370" s="224"/>
      <c r="GOB370" s="335"/>
      <c r="GOC370" s="335"/>
      <c r="GOD370" s="224"/>
      <c r="GOE370" s="372"/>
      <c r="GOF370" s="372"/>
      <c r="GOG370" s="333"/>
      <c r="GOH370" s="334"/>
      <c r="GOI370" s="372"/>
      <c r="GOJ370" s="224"/>
      <c r="GOK370" s="224"/>
      <c r="GOL370" s="335"/>
      <c r="GOM370" s="335"/>
      <c r="GON370" s="224"/>
      <c r="GOO370" s="372"/>
      <c r="GOP370" s="372"/>
      <c r="GOQ370" s="333"/>
      <c r="GOR370" s="334"/>
      <c r="GOS370" s="372"/>
      <c r="GOT370" s="224"/>
      <c r="GOU370" s="224"/>
      <c r="GOV370" s="335"/>
      <c r="GOW370" s="335"/>
      <c r="GOX370" s="224"/>
      <c r="GOY370" s="372"/>
      <c r="GOZ370" s="372"/>
      <c r="GPA370" s="333"/>
      <c r="GPB370" s="334"/>
      <c r="GPC370" s="372"/>
      <c r="GPD370" s="224"/>
      <c r="GPE370" s="224"/>
      <c r="GPF370" s="335"/>
      <c r="GPG370" s="335"/>
      <c r="GPH370" s="224"/>
      <c r="GPI370" s="372"/>
      <c r="GPJ370" s="372"/>
      <c r="GPK370" s="333"/>
      <c r="GPL370" s="334"/>
      <c r="GPM370" s="372"/>
      <c r="GPN370" s="224"/>
      <c r="GPO370" s="224"/>
      <c r="GPP370" s="335"/>
      <c r="GPQ370" s="335"/>
      <c r="GPR370" s="224"/>
      <c r="GPS370" s="372"/>
      <c r="GPT370" s="372"/>
      <c r="GPU370" s="333"/>
      <c r="GPV370" s="334"/>
      <c r="GPW370" s="372"/>
      <c r="GPX370" s="224"/>
      <c r="GPY370" s="224"/>
      <c r="GPZ370" s="335"/>
      <c r="GQA370" s="335"/>
      <c r="GQB370" s="224"/>
      <c r="GQC370" s="372"/>
      <c r="GQD370" s="372"/>
      <c r="GQE370" s="333"/>
      <c r="GQF370" s="334"/>
      <c r="GQG370" s="372"/>
      <c r="GQH370" s="224"/>
      <c r="GQI370" s="224"/>
      <c r="GQJ370" s="335"/>
      <c r="GQK370" s="335"/>
      <c r="GQL370" s="224"/>
      <c r="GQM370" s="372"/>
      <c r="GQN370" s="372"/>
      <c r="GQO370" s="333"/>
      <c r="GQP370" s="334"/>
      <c r="GQQ370" s="372"/>
      <c r="GQR370" s="224"/>
      <c r="GQS370" s="224"/>
      <c r="GQT370" s="335"/>
      <c r="GQU370" s="335"/>
      <c r="GQV370" s="224"/>
      <c r="GQW370" s="372"/>
      <c r="GQX370" s="372"/>
      <c r="GQY370" s="333"/>
      <c r="GQZ370" s="334"/>
      <c r="GRA370" s="372"/>
      <c r="GRB370" s="224"/>
      <c r="GRC370" s="224"/>
      <c r="GRD370" s="335"/>
      <c r="GRE370" s="335"/>
      <c r="GRF370" s="224"/>
      <c r="GRG370" s="372"/>
      <c r="GRH370" s="372"/>
      <c r="GRI370" s="333"/>
      <c r="GRJ370" s="334"/>
      <c r="GRK370" s="372"/>
      <c r="GRL370" s="224"/>
      <c r="GRM370" s="224"/>
      <c r="GRN370" s="335"/>
      <c r="GRO370" s="335"/>
      <c r="GRP370" s="224"/>
      <c r="GRQ370" s="372"/>
      <c r="GRR370" s="372"/>
      <c r="GRS370" s="333"/>
      <c r="GRT370" s="334"/>
      <c r="GRU370" s="372"/>
      <c r="GRV370" s="224"/>
      <c r="GRW370" s="224"/>
      <c r="GRX370" s="335"/>
      <c r="GRY370" s="335"/>
      <c r="GRZ370" s="224"/>
      <c r="GSA370" s="372"/>
      <c r="GSB370" s="372"/>
      <c r="GSC370" s="333"/>
      <c r="GSD370" s="334"/>
      <c r="GSE370" s="372"/>
      <c r="GSF370" s="224"/>
      <c r="GSG370" s="224"/>
      <c r="GSH370" s="335"/>
      <c r="GSI370" s="335"/>
      <c r="GSJ370" s="224"/>
      <c r="GSK370" s="372"/>
      <c r="GSL370" s="372"/>
      <c r="GSM370" s="333"/>
      <c r="GSN370" s="334"/>
      <c r="GSO370" s="372"/>
      <c r="GSP370" s="224"/>
      <c r="GSQ370" s="224"/>
      <c r="GSR370" s="335"/>
      <c r="GSS370" s="335"/>
      <c r="GST370" s="224"/>
      <c r="GSU370" s="372"/>
      <c r="GSV370" s="372"/>
      <c r="GSW370" s="333"/>
      <c r="GSX370" s="334"/>
      <c r="GSY370" s="372"/>
      <c r="GSZ370" s="224"/>
      <c r="GTA370" s="224"/>
      <c r="GTB370" s="335"/>
      <c r="GTC370" s="335"/>
      <c r="GTD370" s="224"/>
      <c r="GTE370" s="372"/>
      <c r="GTF370" s="372"/>
      <c r="GTG370" s="333"/>
      <c r="GTH370" s="334"/>
      <c r="GTI370" s="372"/>
      <c r="GTJ370" s="224"/>
      <c r="GTK370" s="224"/>
      <c r="GTL370" s="335"/>
      <c r="GTM370" s="335"/>
      <c r="GTN370" s="224"/>
      <c r="GTO370" s="372"/>
      <c r="GTP370" s="372"/>
      <c r="GTQ370" s="333"/>
      <c r="GTR370" s="334"/>
      <c r="GTS370" s="372"/>
      <c r="GTT370" s="224"/>
      <c r="GTU370" s="224"/>
      <c r="GTV370" s="335"/>
      <c r="GTW370" s="335"/>
      <c r="GTX370" s="224"/>
      <c r="GTY370" s="372"/>
      <c r="GTZ370" s="372"/>
      <c r="GUA370" s="333"/>
      <c r="GUB370" s="334"/>
      <c r="GUC370" s="372"/>
      <c r="GUD370" s="224"/>
      <c r="GUE370" s="224"/>
      <c r="GUF370" s="335"/>
      <c r="GUG370" s="335"/>
      <c r="GUH370" s="224"/>
      <c r="GUI370" s="372"/>
      <c r="GUJ370" s="372"/>
      <c r="GUK370" s="333"/>
      <c r="GUL370" s="334"/>
      <c r="GUM370" s="372"/>
      <c r="GUN370" s="224"/>
      <c r="GUO370" s="224"/>
      <c r="GUP370" s="335"/>
      <c r="GUQ370" s="335"/>
      <c r="GUR370" s="224"/>
      <c r="GUS370" s="372"/>
      <c r="GUT370" s="372"/>
      <c r="GUU370" s="333"/>
      <c r="GUV370" s="334"/>
      <c r="GUW370" s="372"/>
      <c r="GUX370" s="224"/>
      <c r="GUY370" s="224"/>
      <c r="GUZ370" s="335"/>
      <c r="GVA370" s="335"/>
      <c r="GVB370" s="224"/>
      <c r="GVC370" s="372"/>
      <c r="GVD370" s="372"/>
      <c r="GVE370" s="333"/>
      <c r="GVF370" s="334"/>
      <c r="GVG370" s="372"/>
      <c r="GVH370" s="224"/>
      <c r="GVI370" s="224"/>
      <c r="GVJ370" s="335"/>
      <c r="GVK370" s="335"/>
      <c r="GVL370" s="224"/>
      <c r="GVM370" s="372"/>
      <c r="GVN370" s="372"/>
      <c r="GVO370" s="333"/>
      <c r="GVP370" s="334"/>
      <c r="GVQ370" s="372"/>
      <c r="GVR370" s="224"/>
      <c r="GVS370" s="224"/>
      <c r="GVT370" s="335"/>
      <c r="GVU370" s="335"/>
      <c r="GVV370" s="224"/>
      <c r="GVW370" s="372"/>
      <c r="GVX370" s="372"/>
      <c r="GVY370" s="333"/>
      <c r="GVZ370" s="334"/>
      <c r="GWA370" s="372"/>
      <c r="GWB370" s="224"/>
      <c r="GWC370" s="224"/>
      <c r="GWD370" s="335"/>
      <c r="GWE370" s="335"/>
      <c r="GWF370" s="224"/>
      <c r="GWG370" s="372"/>
      <c r="GWH370" s="372"/>
      <c r="GWI370" s="333"/>
      <c r="GWJ370" s="334"/>
      <c r="GWK370" s="372"/>
      <c r="GWL370" s="224"/>
      <c r="GWM370" s="224"/>
      <c r="GWN370" s="335"/>
      <c r="GWO370" s="335"/>
      <c r="GWP370" s="224"/>
      <c r="GWQ370" s="372"/>
      <c r="GWR370" s="372"/>
      <c r="GWS370" s="333"/>
      <c r="GWT370" s="334"/>
      <c r="GWU370" s="372"/>
      <c r="GWV370" s="224"/>
      <c r="GWW370" s="224"/>
      <c r="GWX370" s="335"/>
      <c r="GWY370" s="335"/>
      <c r="GWZ370" s="224"/>
      <c r="GXA370" s="372"/>
      <c r="GXB370" s="372"/>
      <c r="GXC370" s="333"/>
      <c r="GXD370" s="334"/>
      <c r="GXE370" s="372"/>
      <c r="GXF370" s="224"/>
      <c r="GXG370" s="224"/>
      <c r="GXH370" s="335"/>
      <c r="GXI370" s="335"/>
      <c r="GXJ370" s="224"/>
      <c r="GXK370" s="372"/>
      <c r="GXL370" s="372"/>
      <c r="GXM370" s="333"/>
      <c r="GXN370" s="334"/>
      <c r="GXO370" s="372"/>
      <c r="GXP370" s="224"/>
      <c r="GXQ370" s="224"/>
      <c r="GXR370" s="335"/>
      <c r="GXS370" s="335"/>
      <c r="GXT370" s="224"/>
      <c r="GXU370" s="372"/>
      <c r="GXV370" s="372"/>
      <c r="GXW370" s="333"/>
      <c r="GXX370" s="334"/>
      <c r="GXY370" s="372"/>
      <c r="GXZ370" s="224"/>
      <c r="GYA370" s="224"/>
      <c r="GYB370" s="335"/>
      <c r="GYC370" s="335"/>
      <c r="GYD370" s="224"/>
      <c r="GYE370" s="372"/>
      <c r="GYF370" s="372"/>
      <c r="GYG370" s="333"/>
      <c r="GYH370" s="334"/>
      <c r="GYI370" s="372"/>
      <c r="GYJ370" s="224"/>
      <c r="GYK370" s="224"/>
      <c r="GYL370" s="335"/>
      <c r="GYM370" s="335"/>
      <c r="GYN370" s="224"/>
      <c r="GYO370" s="372"/>
      <c r="GYP370" s="372"/>
      <c r="GYQ370" s="333"/>
      <c r="GYR370" s="334"/>
      <c r="GYS370" s="372"/>
      <c r="GYT370" s="224"/>
      <c r="GYU370" s="224"/>
      <c r="GYV370" s="335"/>
      <c r="GYW370" s="335"/>
      <c r="GYX370" s="224"/>
      <c r="GYY370" s="372"/>
      <c r="GYZ370" s="372"/>
      <c r="GZA370" s="333"/>
      <c r="GZB370" s="334"/>
      <c r="GZC370" s="372"/>
      <c r="GZD370" s="224"/>
      <c r="GZE370" s="224"/>
      <c r="GZF370" s="335"/>
      <c r="GZG370" s="335"/>
      <c r="GZH370" s="224"/>
      <c r="GZI370" s="372"/>
      <c r="GZJ370" s="372"/>
      <c r="GZK370" s="333"/>
      <c r="GZL370" s="334"/>
      <c r="GZM370" s="372"/>
      <c r="GZN370" s="224"/>
      <c r="GZO370" s="224"/>
      <c r="GZP370" s="335"/>
      <c r="GZQ370" s="335"/>
      <c r="GZR370" s="224"/>
      <c r="GZS370" s="372"/>
      <c r="GZT370" s="372"/>
      <c r="GZU370" s="333"/>
      <c r="GZV370" s="334"/>
      <c r="GZW370" s="372"/>
      <c r="GZX370" s="224"/>
      <c r="GZY370" s="224"/>
      <c r="GZZ370" s="335"/>
      <c r="HAA370" s="335"/>
      <c r="HAB370" s="224"/>
      <c r="HAC370" s="372"/>
      <c r="HAD370" s="372"/>
      <c r="HAE370" s="333"/>
      <c r="HAF370" s="334"/>
      <c r="HAG370" s="372"/>
      <c r="HAH370" s="224"/>
      <c r="HAI370" s="224"/>
      <c r="HAJ370" s="335"/>
      <c r="HAK370" s="335"/>
      <c r="HAL370" s="224"/>
      <c r="HAM370" s="372"/>
      <c r="HAN370" s="372"/>
      <c r="HAO370" s="333"/>
      <c r="HAP370" s="334"/>
      <c r="HAQ370" s="372"/>
      <c r="HAR370" s="224"/>
      <c r="HAS370" s="224"/>
      <c r="HAT370" s="335"/>
      <c r="HAU370" s="335"/>
      <c r="HAV370" s="224"/>
      <c r="HAW370" s="372"/>
      <c r="HAX370" s="372"/>
      <c r="HAY370" s="333"/>
      <c r="HAZ370" s="334"/>
      <c r="HBA370" s="372"/>
      <c r="HBB370" s="224"/>
      <c r="HBC370" s="224"/>
      <c r="HBD370" s="335"/>
      <c r="HBE370" s="335"/>
      <c r="HBF370" s="224"/>
      <c r="HBG370" s="372"/>
      <c r="HBH370" s="372"/>
      <c r="HBI370" s="333"/>
      <c r="HBJ370" s="334"/>
      <c r="HBK370" s="372"/>
      <c r="HBL370" s="224"/>
      <c r="HBM370" s="224"/>
      <c r="HBN370" s="335"/>
      <c r="HBO370" s="335"/>
      <c r="HBP370" s="224"/>
      <c r="HBQ370" s="372"/>
      <c r="HBR370" s="372"/>
      <c r="HBS370" s="333"/>
      <c r="HBT370" s="334"/>
      <c r="HBU370" s="372"/>
      <c r="HBV370" s="224"/>
      <c r="HBW370" s="224"/>
      <c r="HBX370" s="335"/>
      <c r="HBY370" s="335"/>
      <c r="HBZ370" s="224"/>
      <c r="HCA370" s="372"/>
      <c r="HCB370" s="372"/>
      <c r="HCC370" s="333"/>
      <c r="HCD370" s="334"/>
      <c r="HCE370" s="372"/>
      <c r="HCF370" s="224"/>
      <c r="HCG370" s="224"/>
      <c r="HCH370" s="335"/>
      <c r="HCI370" s="335"/>
      <c r="HCJ370" s="224"/>
      <c r="HCK370" s="372"/>
      <c r="HCL370" s="372"/>
      <c r="HCM370" s="333"/>
      <c r="HCN370" s="334"/>
      <c r="HCO370" s="372"/>
      <c r="HCP370" s="224"/>
      <c r="HCQ370" s="224"/>
      <c r="HCR370" s="335"/>
      <c r="HCS370" s="335"/>
      <c r="HCT370" s="224"/>
      <c r="HCU370" s="372"/>
      <c r="HCV370" s="372"/>
      <c r="HCW370" s="333"/>
      <c r="HCX370" s="334"/>
      <c r="HCY370" s="372"/>
      <c r="HCZ370" s="224"/>
      <c r="HDA370" s="224"/>
      <c r="HDB370" s="335"/>
      <c r="HDC370" s="335"/>
      <c r="HDD370" s="224"/>
      <c r="HDE370" s="372"/>
      <c r="HDF370" s="372"/>
      <c r="HDG370" s="333"/>
      <c r="HDH370" s="334"/>
      <c r="HDI370" s="372"/>
      <c r="HDJ370" s="224"/>
      <c r="HDK370" s="224"/>
      <c r="HDL370" s="335"/>
      <c r="HDM370" s="335"/>
      <c r="HDN370" s="224"/>
      <c r="HDO370" s="372"/>
      <c r="HDP370" s="372"/>
      <c r="HDQ370" s="333"/>
      <c r="HDR370" s="334"/>
      <c r="HDS370" s="372"/>
      <c r="HDT370" s="224"/>
      <c r="HDU370" s="224"/>
      <c r="HDV370" s="335"/>
      <c r="HDW370" s="335"/>
      <c r="HDX370" s="224"/>
      <c r="HDY370" s="372"/>
      <c r="HDZ370" s="372"/>
      <c r="HEA370" s="333"/>
      <c r="HEB370" s="334"/>
      <c r="HEC370" s="372"/>
      <c r="HED370" s="224"/>
      <c r="HEE370" s="224"/>
      <c r="HEF370" s="335"/>
      <c r="HEG370" s="335"/>
      <c r="HEH370" s="224"/>
      <c r="HEI370" s="372"/>
      <c r="HEJ370" s="372"/>
      <c r="HEK370" s="333"/>
      <c r="HEL370" s="334"/>
      <c r="HEM370" s="372"/>
      <c r="HEN370" s="224"/>
      <c r="HEO370" s="224"/>
      <c r="HEP370" s="335"/>
      <c r="HEQ370" s="335"/>
      <c r="HER370" s="224"/>
      <c r="HES370" s="372"/>
      <c r="HET370" s="372"/>
      <c r="HEU370" s="333"/>
      <c r="HEV370" s="334"/>
      <c r="HEW370" s="372"/>
      <c r="HEX370" s="224"/>
      <c r="HEY370" s="224"/>
      <c r="HEZ370" s="335"/>
      <c r="HFA370" s="335"/>
      <c r="HFB370" s="224"/>
      <c r="HFC370" s="372"/>
      <c r="HFD370" s="372"/>
      <c r="HFE370" s="333"/>
      <c r="HFF370" s="334"/>
      <c r="HFG370" s="372"/>
      <c r="HFH370" s="224"/>
      <c r="HFI370" s="224"/>
      <c r="HFJ370" s="335"/>
      <c r="HFK370" s="335"/>
      <c r="HFL370" s="224"/>
      <c r="HFM370" s="372"/>
      <c r="HFN370" s="372"/>
      <c r="HFO370" s="333"/>
      <c r="HFP370" s="334"/>
      <c r="HFQ370" s="372"/>
      <c r="HFR370" s="224"/>
      <c r="HFS370" s="224"/>
      <c r="HFT370" s="335"/>
      <c r="HFU370" s="335"/>
      <c r="HFV370" s="224"/>
      <c r="HFW370" s="372"/>
      <c r="HFX370" s="372"/>
      <c r="HFY370" s="333"/>
      <c r="HFZ370" s="334"/>
      <c r="HGA370" s="372"/>
      <c r="HGB370" s="224"/>
      <c r="HGC370" s="224"/>
      <c r="HGD370" s="335"/>
      <c r="HGE370" s="335"/>
      <c r="HGF370" s="224"/>
      <c r="HGG370" s="372"/>
      <c r="HGH370" s="372"/>
      <c r="HGI370" s="333"/>
      <c r="HGJ370" s="334"/>
      <c r="HGK370" s="372"/>
      <c r="HGL370" s="224"/>
      <c r="HGM370" s="224"/>
      <c r="HGN370" s="335"/>
      <c r="HGO370" s="335"/>
      <c r="HGP370" s="224"/>
      <c r="HGQ370" s="372"/>
      <c r="HGR370" s="372"/>
      <c r="HGS370" s="333"/>
      <c r="HGT370" s="334"/>
      <c r="HGU370" s="372"/>
      <c r="HGV370" s="224"/>
      <c r="HGW370" s="224"/>
      <c r="HGX370" s="335"/>
      <c r="HGY370" s="335"/>
      <c r="HGZ370" s="224"/>
      <c r="HHA370" s="372"/>
      <c r="HHB370" s="372"/>
      <c r="HHC370" s="333"/>
      <c r="HHD370" s="334"/>
      <c r="HHE370" s="372"/>
      <c r="HHF370" s="224"/>
      <c r="HHG370" s="224"/>
      <c r="HHH370" s="335"/>
      <c r="HHI370" s="335"/>
      <c r="HHJ370" s="224"/>
      <c r="HHK370" s="372"/>
      <c r="HHL370" s="372"/>
      <c r="HHM370" s="333"/>
      <c r="HHN370" s="334"/>
      <c r="HHO370" s="372"/>
      <c r="HHP370" s="224"/>
      <c r="HHQ370" s="224"/>
      <c r="HHR370" s="335"/>
      <c r="HHS370" s="335"/>
      <c r="HHT370" s="224"/>
      <c r="HHU370" s="372"/>
      <c r="HHV370" s="372"/>
      <c r="HHW370" s="333"/>
      <c r="HHX370" s="334"/>
      <c r="HHY370" s="372"/>
      <c r="HHZ370" s="224"/>
      <c r="HIA370" s="224"/>
      <c r="HIB370" s="335"/>
      <c r="HIC370" s="335"/>
      <c r="HID370" s="224"/>
      <c r="HIE370" s="372"/>
      <c r="HIF370" s="372"/>
      <c r="HIG370" s="333"/>
      <c r="HIH370" s="334"/>
      <c r="HII370" s="372"/>
      <c r="HIJ370" s="224"/>
      <c r="HIK370" s="224"/>
      <c r="HIL370" s="335"/>
      <c r="HIM370" s="335"/>
      <c r="HIN370" s="224"/>
      <c r="HIO370" s="372"/>
      <c r="HIP370" s="372"/>
      <c r="HIQ370" s="333"/>
      <c r="HIR370" s="334"/>
      <c r="HIS370" s="372"/>
      <c r="HIT370" s="224"/>
      <c r="HIU370" s="224"/>
      <c r="HIV370" s="335"/>
      <c r="HIW370" s="335"/>
      <c r="HIX370" s="224"/>
      <c r="HIY370" s="372"/>
      <c r="HIZ370" s="372"/>
      <c r="HJA370" s="333"/>
      <c r="HJB370" s="334"/>
      <c r="HJC370" s="372"/>
      <c r="HJD370" s="224"/>
      <c r="HJE370" s="224"/>
      <c r="HJF370" s="335"/>
      <c r="HJG370" s="335"/>
      <c r="HJH370" s="224"/>
      <c r="HJI370" s="372"/>
      <c r="HJJ370" s="372"/>
      <c r="HJK370" s="333"/>
      <c r="HJL370" s="334"/>
      <c r="HJM370" s="372"/>
      <c r="HJN370" s="224"/>
      <c r="HJO370" s="224"/>
      <c r="HJP370" s="335"/>
      <c r="HJQ370" s="335"/>
      <c r="HJR370" s="224"/>
      <c r="HJS370" s="372"/>
      <c r="HJT370" s="372"/>
      <c r="HJU370" s="333"/>
      <c r="HJV370" s="334"/>
      <c r="HJW370" s="372"/>
      <c r="HJX370" s="224"/>
      <c r="HJY370" s="224"/>
      <c r="HJZ370" s="335"/>
      <c r="HKA370" s="335"/>
      <c r="HKB370" s="224"/>
      <c r="HKC370" s="372"/>
      <c r="HKD370" s="372"/>
      <c r="HKE370" s="333"/>
      <c r="HKF370" s="334"/>
      <c r="HKG370" s="372"/>
      <c r="HKH370" s="224"/>
      <c r="HKI370" s="224"/>
      <c r="HKJ370" s="335"/>
      <c r="HKK370" s="335"/>
      <c r="HKL370" s="224"/>
      <c r="HKM370" s="372"/>
      <c r="HKN370" s="372"/>
      <c r="HKO370" s="333"/>
      <c r="HKP370" s="334"/>
      <c r="HKQ370" s="372"/>
      <c r="HKR370" s="224"/>
      <c r="HKS370" s="224"/>
      <c r="HKT370" s="335"/>
      <c r="HKU370" s="335"/>
      <c r="HKV370" s="224"/>
      <c r="HKW370" s="372"/>
      <c r="HKX370" s="372"/>
      <c r="HKY370" s="333"/>
      <c r="HKZ370" s="334"/>
      <c r="HLA370" s="372"/>
      <c r="HLB370" s="224"/>
      <c r="HLC370" s="224"/>
      <c r="HLD370" s="335"/>
      <c r="HLE370" s="335"/>
      <c r="HLF370" s="224"/>
      <c r="HLG370" s="372"/>
      <c r="HLH370" s="372"/>
      <c r="HLI370" s="333"/>
      <c r="HLJ370" s="334"/>
      <c r="HLK370" s="372"/>
      <c r="HLL370" s="224"/>
      <c r="HLM370" s="224"/>
      <c r="HLN370" s="335"/>
      <c r="HLO370" s="335"/>
      <c r="HLP370" s="224"/>
      <c r="HLQ370" s="372"/>
      <c r="HLR370" s="372"/>
      <c r="HLS370" s="333"/>
      <c r="HLT370" s="334"/>
      <c r="HLU370" s="372"/>
      <c r="HLV370" s="224"/>
      <c r="HLW370" s="224"/>
      <c r="HLX370" s="335"/>
      <c r="HLY370" s="335"/>
      <c r="HLZ370" s="224"/>
      <c r="HMA370" s="372"/>
      <c r="HMB370" s="372"/>
      <c r="HMC370" s="333"/>
      <c r="HMD370" s="334"/>
      <c r="HME370" s="372"/>
      <c r="HMF370" s="224"/>
      <c r="HMG370" s="224"/>
      <c r="HMH370" s="335"/>
      <c r="HMI370" s="335"/>
      <c r="HMJ370" s="224"/>
      <c r="HMK370" s="372"/>
      <c r="HML370" s="372"/>
      <c r="HMM370" s="333"/>
      <c r="HMN370" s="334"/>
      <c r="HMO370" s="372"/>
      <c r="HMP370" s="224"/>
      <c r="HMQ370" s="224"/>
      <c r="HMR370" s="335"/>
      <c r="HMS370" s="335"/>
      <c r="HMT370" s="224"/>
      <c r="HMU370" s="372"/>
      <c r="HMV370" s="372"/>
      <c r="HMW370" s="333"/>
      <c r="HMX370" s="334"/>
      <c r="HMY370" s="372"/>
      <c r="HMZ370" s="224"/>
      <c r="HNA370" s="224"/>
      <c r="HNB370" s="335"/>
      <c r="HNC370" s="335"/>
      <c r="HND370" s="224"/>
      <c r="HNE370" s="372"/>
      <c r="HNF370" s="372"/>
      <c r="HNG370" s="333"/>
      <c r="HNH370" s="334"/>
      <c r="HNI370" s="372"/>
      <c r="HNJ370" s="224"/>
      <c r="HNK370" s="224"/>
      <c r="HNL370" s="335"/>
      <c r="HNM370" s="335"/>
      <c r="HNN370" s="224"/>
      <c r="HNO370" s="372"/>
      <c r="HNP370" s="372"/>
      <c r="HNQ370" s="333"/>
      <c r="HNR370" s="334"/>
      <c r="HNS370" s="372"/>
      <c r="HNT370" s="224"/>
      <c r="HNU370" s="224"/>
      <c r="HNV370" s="335"/>
      <c r="HNW370" s="335"/>
      <c r="HNX370" s="224"/>
      <c r="HNY370" s="372"/>
      <c r="HNZ370" s="372"/>
      <c r="HOA370" s="333"/>
      <c r="HOB370" s="334"/>
      <c r="HOC370" s="372"/>
      <c r="HOD370" s="224"/>
      <c r="HOE370" s="224"/>
      <c r="HOF370" s="335"/>
      <c r="HOG370" s="335"/>
      <c r="HOH370" s="224"/>
      <c r="HOI370" s="372"/>
      <c r="HOJ370" s="372"/>
      <c r="HOK370" s="333"/>
      <c r="HOL370" s="334"/>
      <c r="HOM370" s="372"/>
      <c r="HON370" s="224"/>
      <c r="HOO370" s="224"/>
      <c r="HOP370" s="335"/>
      <c r="HOQ370" s="335"/>
      <c r="HOR370" s="224"/>
      <c r="HOS370" s="372"/>
      <c r="HOT370" s="372"/>
      <c r="HOU370" s="333"/>
      <c r="HOV370" s="334"/>
      <c r="HOW370" s="372"/>
      <c r="HOX370" s="224"/>
      <c r="HOY370" s="224"/>
      <c r="HOZ370" s="335"/>
      <c r="HPA370" s="335"/>
      <c r="HPB370" s="224"/>
      <c r="HPC370" s="372"/>
      <c r="HPD370" s="372"/>
      <c r="HPE370" s="333"/>
      <c r="HPF370" s="334"/>
      <c r="HPG370" s="372"/>
      <c r="HPH370" s="224"/>
      <c r="HPI370" s="224"/>
      <c r="HPJ370" s="335"/>
      <c r="HPK370" s="335"/>
      <c r="HPL370" s="224"/>
      <c r="HPM370" s="372"/>
      <c r="HPN370" s="372"/>
      <c r="HPO370" s="333"/>
      <c r="HPP370" s="334"/>
      <c r="HPQ370" s="372"/>
      <c r="HPR370" s="224"/>
      <c r="HPS370" s="224"/>
      <c r="HPT370" s="335"/>
      <c r="HPU370" s="335"/>
      <c r="HPV370" s="224"/>
      <c r="HPW370" s="372"/>
      <c r="HPX370" s="372"/>
      <c r="HPY370" s="333"/>
      <c r="HPZ370" s="334"/>
      <c r="HQA370" s="372"/>
      <c r="HQB370" s="224"/>
      <c r="HQC370" s="224"/>
      <c r="HQD370" s="335"/>
      <c r="HQE370" s="335"/>
      <c r="HQF370" s="224"/>
      <c r="HQG370" s="372"/>
      <c r="HQH370" s="372"/>
      <c r="HQI370" s="333"/>
      <c r="HQJ370" s="334"/>
      <c r="HQK370" s="372"/>
      <c r="HQL370" s="224"/>
      <c r="HQM370" s="224"/>
      <c r="HQN370" s="335"/>
      <c r="HQO370" s="335"/>
      <c r="HQP370" s="224"/>
      <c r="HQQ370" s="372"/>
      <c r="HQR370" s="372"/>
      <c r="HQS370" s="333"/>
      <c r="HQT370" s="334"/>
      <c r="HQU370" s="372"/>
      <c r="HQV370" s="224"/>
      <c r="HQW370" s="224"/>
      <c r="HQX370" s="335"/>
      <c r="HQY370" s="335"/>
      <c r="HQZ370" s="224"/>
      <c r="HRA370" s="372"/>
      <c r="HRB370" s="372"/>
      <c r="HRC370" s="333"/>
      <c r="HRD370" s="334"/>
      <c r="HRE370" s="372"/>
      <c r="HRF370" s="224"/>
      <c r="HRG370" s="224"/>
      <c r="HRH370" s="335"/>
      <c r="HRI370" s="335"/>
      <c r="HRJ370" s="224"/>
      <c r="HRK370" s="372"/>
      <c r="HRL370" s="372"/>
      <c r="HRM370" s="333"/>
      <c r="HRN370" s="334"/>
      <c r="HRO370" s="372"/>
      <c r="HRP370" s="224"/>
      <c r="HRQ370" s="224"/>
      <c r="HRR370" s="335"/>
      <c r="HRS370" s="335"/>
      <c r="HRT370" s="224"/>
      <c r="HRU370" s="372"/>
      <c r="HRV370" s="372"/>
      <c r="HRW370" s="333"/>
      <c r="HRX370" s="334"/>
      <c r="HRY370" s="372"/>
      <c r="HRZ370" s="224"/>
      <c r="HSA370" s="224"/>
      <c r="HSB370" s="335"/>
      <c r="HSC370" s="335"/>
      <c r="HSD370" s="224"/>
      <c r="HSE370" s="372"/>
      <c r="HSF370" s="372"/>
      <c r="HSG370" s="333"/>
      <c r="HSH370" s="334"/>
      <c r="HSI370" s="372"/>
      <c r="HSJ370" s="224"/>
      <c r="HSK370" s="224"/>
      <c r="HSL370" s="335"/>
      <c r="HSM370" s="335"/>
      <c r="HSN370" s="224"/>
      <c r="HSO370" s="372"/>
      <c r="HSP370" s="372"/>
      <c r="HSQ370" s="333"/>
      <c r="HSR370" s="334"/>
      <c r="HSS370" s="372"/>
      <c r="HST370" s="224"/>
      <c r="HSU370" s="224"/>
      <c r="HSV370" s="335"/>
      <c r="HSW370" s="335"/>
      <c r="HSX370" s="224"/>
      <c r="HSY370" s="372"/>
      <c r="HSZ370" s="372"/>
      <c r="HTA370" s="333"/>
      <c r="HTB370" s="334"/>
      <c r="HTC370" s="372"/>
      <c r="HTD370" s="224"/>
      <c r="HTE370" s="224"/>
      <c r="HTF370" s="335"/>
      <c r="HTG370" s="335"/>
      <c r="HTH370" s="224"/>
      <c r="HTI370" s="372"/>
      <c r="HTJ370" s="372"/>
      <c r="HTK370" s="333"/>
      <c r="HTL370" s="334"/>
      <c r="HTM370" s="372"/>
      <c r="HTN370" s="224"/>
      <c r="HTO370" s="224"/>
      <c r="HTP370" s="335"/>
      <c r="HTQ370" s="335"/>
      <c r="HTR370" s="224"/>
      <c r="HTS370" s="372"/>
      <c r="HTT370" s="372"/>
      <c r="HTU370" s="333"/>
      <c r="HTV370" s="334"/>
      <c r="HTW370" s="372"/>
      <c r="HTX370" s="224"/>
      <c r="HTY370" s="224"/>
      <c r="HTZ370" s="335"/>
      <c r="HUA370" s="335"/>
      <c r="HUB370" s="224"/>
      <c r="HUC370" s="372"/>
      <c r="HUD370" s="372"/>
      <c r="HUE370" s="333"/>
      <c r="HUF370" s="334"/>
      <c r="HUG370" s="372"/>
      <c r="HUH370" s="224"/>
      <c r="HUI370" s="224"/>
      <c r="HUJ370" s="335"/>
      <c r="HUK370" s="335"/>
      <c r="HUL370" s="224"/>
      <c r="HUM370" s="372"/>
      <c r="HUN370" s="372"/>
      <c r="HUO370" s="333"/>
      <c r="HUP370" s="334"/>
      <c r="HUQ370" s="372"/>
      <c r="HUR370" s="224"/>
      <c r="HUS370" s="224"/>
      <c r="HUT370" s="335"/>
      <c r="HUU370" s="335"/>
      <c r="HUV370" s="224"/>
      <c r="HUW370" s="372"/>
      <c r="HUX370" s="372"/>
      <c r="HUY370" s="333"/>
      <c r="HUZ370" s="334"/>
      <c r="HVA370" s="372"/>
      <c r="HVB370" s="224"/>
      <c r="HVC370" s="224"/>
      <c r="HVD370" s="335"/>
      <c r="HVE370" s="335"/>
      <c r="HVF370" s="224"/>
      <c r="HVG370" s="372"/>
      <c r="HVH370" s="372"/>
      <c r="HVI370" s="333"/>
      <c r="HVJ370" s="334"/>
      <c r="HVK370" s="372"/>
      <c r="HVL370" s="224"/>
      <c r="HVM370" s="224"/>
      <c r="HVN370" s="335"/>
      <c r="HVO370" s="335"/>
      <c r="HVP370" s="224"/>
      <c r="HVQ370" s="372"/>
      <c r="HVR370" s="372"/>
      <c r="HVS370" s="333"/>
      <c r="HVT370" s="334"/>
      <c r="HVU370" s="372"/>
      <c r="HVV370" s="224"/>
      <c r="HVW370" s="224"/>
      <c r="HVX370" s="335"/>
      <c r="HVY370" s="335"/>
      <c r="HVZ370" s="224"/>
      <c r="HWA370" s="372"/>
      <c r="HWB370" s="372"/>
      <c r="HWC370" s="333"/>
      <c r="HWD370" s="334"/>
      <c r="HWE370" s="372"/>
      <c r="HWF370" s="224"/>
      <c r="HWG370" s="224"/>
      <c r="HWH370" s="335"/>
      <c r="HWI370" s="335"/>
      <c r="HWJ370" s="224"/>
      <c r="HWK370" s="372"/>
      <c r="HWL370" s="372"/>
      <c r="HWM370" s="333"/>
      <c r="HWN370" s="334"/>
      <c r="HWO370" s="372"/>
      <c r="HWP370" s="224"/>
      <c r="HWQ370" s="224"/>
      <c r="HWR370" s="335"/>
      <c r="HWS370" s="335"/>
      <c r="HWT370" s="224"/>
      <c r="HWU370" s="372"/>
      <c r="HWV370" s="372"/>
      <c r="HWW370" s="333"/>
      <c r="HWX370" s="334"/>
      <c r="HWY370" s="372"/>
      <c r="HWZ370" s="224"/>
      <c r="HXA370" s="224"/>
      <c r="HXB370" s="335"/>
      <c r="HXC370" s="335"/>
      <c r="HXD370" s="224"/>
      <c r="HXE370" s="372"/>
      <c r="HXF370" s="372"/>
      <c r="HXG370" s="333"/>
      <c r="HXH370" s="334"/>
      <c r="HXI370" s="372"/>
      <c r="HXJ370" s="224"/>
      <c r="HXK370" s="224"/>
      <c r="HXL370" s="335"/>
      <c r="HXM370" s="335"/>
      <c r="HXN370" s="224"/>
      <c r="HXO370" s="372"/>
      <c r="HXP370" s="372"/>
      <c r="HXQ370" s="333"/>
      <c r="HXR370" s="334"/>
      <c r="HXS370" s="372"/>
      <c r="HXT370" s="224"/>
      <c r="HXU370" s="224"/>
      <c r="HXV370" s="335"/>
      <c r="HXW370" s="335"/>
      <c r="HXX370" s="224"/>
      <c r="HXY370" s="372"/>
      <c r="HXZ370" s="372"/>
      <c r="HYA370" s="333"/>
      <c r="HYB370" s="334"/>
      <c r="HYC370" s="372"/>
      <c r="HYD370" s="224"/>
      <c r="HYE370" s="224"/>
      <c r="HYF370" s="335"/>
      <c r="HYG370" s="335"/>
      <c r="HYH370" s="224"/>
      <c r="HYI370" s="372"/>
      <c r="HYJ370" s="372"/>
      <c r="HYK370" s="333"/>
      <c r="HYL370" s="334"/>
      <c r="HYM370" s="372"/>
      <c r="HYN370" s="224"/>
      <c r="HYO370" s="224"/>
      <c r="HYP370" s="335"/>
      <c r="HYQ370" s="335"/>
      <c r="HYR370" s="224"/>
      <c r="HYS370" s="372"/>
      <c r="HYT370" s="372"/>
      <c r="HYU370" s="333"/>
      <c r="HYV370" s="334"/>
      <c r="HYW370" s="372"/>
      <c r="HYX370" s="224"/>
      <c r="HYY370" s="224"/>
      <c r="HYZ370" s="335"/>
      <c r="HZA370" s="335"/>
      <c r="HZB370" s="224"/>
      <c r="HZC370" s="372"/>
      <c r="HZD370" s="372"/>
      <c r="HZE370" s="333"/>
      <c r="HZF370" s="334"/>
      <c r="HZG370" s="372"/>
      <c r="HZH370" s="224"/>
      <c r="HZI370" s="224"/>
      <c r="HZJ370" s="335"/>
      <c r="HZK370" s="335"/>
      <c r="HZL370" s="224"/>
      <c r="HZM370" s="372"/>
      <c r="HZN370" s="372"/>
      <c r="HZO370" s="333"/>
      <c r="HZP370" s="334"/>
      <c r="HZQ370" s="372"/>
      <c r="HZR370" s="224"/>
      <c r="HZS370" s="224"/>
      <c r="HZT370" s="335"/>
      <c r="HZU370" s="335"/>
      <c r="HZV370" s="224"/>
      <c r="HZW370" s="372"/>
      <c r="HZX370" s="372"/>
      <c r="HZY370" s="333"/>
      <c r="HZZ370" s="334"/>
      <c r="IAA370" s="372"/>
      <c r="IAB370" s="224"/>
      <c r="IAC370" s="224"/>
      <c r="IAD370" s="335"/>
      <c r="IAE370" s="335"/>
      <c r="IAF370" s="224"/>
      <c r="IAG370" s="372"/>
      <c r="IAH370" s="372"/>
      <c r="IAI370" s="333"/>
      <c r="IAJ370" s="334"/>
      <c r="IAK370" s="372"/>
      <c r="IAL370" s="224"/>
      <c r="IAM370" s="224"/>
      <c r="IAN370" s="335"/>
      <c r="IAO370" s="335"/>
      <c r="IAP370" s="224"/>
      <c r="IAQ370" s="372"/>
      <c r="IAR370" s="372"/>
      <c r="IAS370" s="333"/>
      <c r="IAT370" s="334"/>
      <c r="IAU370" s="372"/>
      <c r="IAV370" s="224"/>
      <c r="IAW370" s="224"/>
      <c r="IAX370" s="335"/>
      <c r="IAY370" s="335"/>
      <c r="IAZ370" s="224"/>
      <c r="IBA370" s="372"/>
      <c r="IBB370" s="372"/>
      <c r="IBC370" s="333"/>
      <c r="IBD370" s="334"/>
      <c r="IBE370" s="372"/>
      <c r="IBF370" s="224"/>
      <c r="IBG370" s="224"/>
      <c r="IBH370" s="335"/>
      <c r="IBI370" s="335"/>
      <c r="IBJ370" s="224"/>
      <c r="IBK370" s="372"/>
      <c r="IBL370" s="372"/>
      <c r="IBM370" s="333"/>
      <c r="IBN370" s="334"/>
      <c r="IBO370" s="372"/>
      <c r="IBP370" s="224"/>
      <c r="IBQ370" s="224"/>
      <c r="IBR370" s="335"/>
      <c r="IBS370" s="335"/>
      <c r="IBT370" s="224"/>
      <c r="IBU370" s="372"/>
      <c r="IBV370" s="372"/>
      <c r="IBW370" s="333"/>
      <c r="IBX370" s="334"/>
      <c r="IBY370" s="372"/>
      <c r="IBZ370" s="224"/>
      <c r="ICA370" s="224"/>
      <c r="ICB370" s="335"/>
      <c r="ICC370" s="335"/>
      <c r="ICD370" s="224"/>
      <c r="ICE370" s="372"/>
      <c r="ICF370" s="372"/>
      <c r="ICG370" s="333"/>
      <c r="ICH370" s="334"/>
      <c r="ICI370" s="372"/>
      <c r="ICJ370" s="224"/>
      <c r="ICK370" s="224"/>
      <c r="ICL370" s="335"/>
      <c r="ICM370" s="335"/>
      <c r="ICN370" s="224"/>
      <c r="ICO370" s="372"/>
      <c r="ICP370" s="372"/>
      <c r="ICQ370" s="333"/>
      <c r="ICR370" s="334"/>
      <c r="ICS370" s="372"/>
      <c r="ICT370" s="224"/>
      <c r="ICU370" s="224"/>
      <c r="ICV370" s="335"/>
      <c r="ICW370" s="335"/>
      <c r="ICX370" s="224"/>
      <c r="ICY370" s="372"/>
      <c r="ICZ370" s="372"/>
      <c r="IDA370" s="333"/>
      <c r="IDB370" s="334"/>
      <c r="IDC370" s="372"/>
      <c r="IDD370" s="224"/>
      <c r="IDE370" s="224"/>
      <c r="IDF370" s="335"/>
      <c r="IDG370" s="335"/>
      <c r="IDH370" s="224"/>
      <c r="IDI370" s="372"/>
      <c r="IDJ370" s="372"/>
      <c r="IDK370" s="333"/>
      <c r="IDL370" s="334"/>
      <c r="IDM370" s="372"/>
      <c r="IDN370" s="224"/>
      <c r="IDO370" s="224"/>
      <c r="IDP370" s="335"/>
      <c r="IDQ370" s="335"/>
      <c r="IDR370" s="224"/>
      <c r="IDS370" s="372"/>
      <c r="IDT370" s="372"/>
      <c r="IDU370" s="333"/>
      <c r="IDV370" s="334"/>
      <c r="IDW370" s="372"/>
      <c r="IDX370" s="224"/>
      <c r="IDY370" s="224"/>
      <c r="IDZ370" s="335"/>
      <c r="IEA370" s="335"/>
      <c r="IEB370" s="224"/>
      <c r="IEC370" s="372"/>
      <c r="IED370" s="372"/>
      <c r="IEE370" s="333"/>
      <c r="IEF370" s="334"/>
      <c r="IEG370" s="372"/>
      <c r="IEH370" s="224"/>
      <c r="IEI370" s="224"/>
      <c r="IEJ370" s="335"/>
      <c r="IEK370" s="335"/>
      <c r="IEL370" s="224"/>
      <c r="IEM370" s="372"/>
      <c r="IEN370" s="372"/>
      <c r="IEO370" s="333"/>
      <c r="IEP370" s="334"/>
      <c r="IEQ370" s="372"/>
      <c r="IER370" s="224"/>
      <c r="IES370" s="224"/>
      <c r="IET370" s="335"/>
      <c r="IEU370" s="335"/>
      <c r="IEV370" s="224"/>
      <c r="IEW370" s="372"/>
      <c r="IEX370" s="372"/>
      <c r="IEY370" s="333"/>
      <c r="IEZ370" s="334"/>
      <c r="IFA370" s="372"/>
      <c r="IFB370" s="224"/>
      <c r="IFC370" s="224"/>
      <c r="IFD370" s="335"/>
      <c r="IFE370" s="335"/>
      <c r="IFF370" s="224"/>
      <c r="IFG370" s="372"/>
      <c r="IFH370" s="372"/>
      <c r="IFI370" s="333"/>
      <c r="IFJ370" s="334"/>
      <c r="IFK370" s="372"/>
      <c r="IFL370" s="224"/>
      <c r="IFM370" s="224"/>
      <c r="IFN370" s="335"/>
      <c r="IFO370" s="335"/>
      <c r="IFP370" s="224"/>
      <c r="IFQ370" s="372"/>
      <c r="IFR370" s="372"/>
      <c r="IFS370" s="333"/>
      <c r="IFT370" s="334"/>
      <c r="IFU370" s="372"/>
      <c r="IFV370" s="224"/>
      <c r="IFW370" s="224"/>
      <c r="IFX370" s="335"/>
      <c r="IFY370" s="335"/>
      <c r="IFZ370" s="224"/>
      <c r="IGA370" s="372"/>
      <c r="IGB370" s="372"/>
      <c r="IGC370" s="333"/>
      <c r="IGD370" s="334"/>
      <c r="IGE370" s="372"/>
      <c r="IGF370" s="224"/>
      <c r="IGG370" s="224"/>
      <c r="IGH370" s="335"/>
      <c r="IGI370" s="335"/>
      <c r="IGJ370" s="224"/>
      <c r="IGK370" s="372"/>
      <c r="IGL370" s="372"/>
      <c r="IGM370" s="333"/>
      <c r="IGN370" s="334"/>
      <c r="IGO370" s="372"/>
      <c r="IGP370" s="224"/>
      <c r="IGQ370" s="224"/>
      <c r="IGR370" s="335"/>
      <c r="IGS370" s="335"/>
      <c r="IGT370" s="224"/>
      <c r="IGU370" s="372"/>
      <c r="IGV370" s="372"/>
      <c r="IGW370" s="333"/>
      <c r="IGX370" s="334"/>
      <c r="IGY370" s="372"/>
      <c r="IGZ370" s="224"/>
      <c r="IHA370" s="224"/>
      <c r="IHB370" s="335"/>
      <c r="IHC370" s="335"/>
      <c r="IHD370" s="224"/>
      <c r="IHE370" s="372"/>
      <c r="IHF370" s="372"/>
      <c r="IHG370" s="333"/>
      <c r="IHH370" s="334"/>
      <c r="IHI370" s="372"/>
      <c r="IHJ370" s="224"/>
      <c r="IHK370" s="224"/>
      <c r="IHL370" s="335"/>
      <c r="IHM370" s="335"/>
      <c r="IHN370" s="224"/>
      <c r="IHO370" s="372"/>
      <c r="IHP370" s="372"/>
      <c r="IHQ370" s="333"/>
      <c r="IHR370" s="334"/>
      <c r="IHS370" s="372"/>
      <c r="IHT370" s="224"/>
      <c r="IHU370" s="224"/>
      <c r="IHV370" s="335"/>
      <c r="IHW370" s="335"/>
      <c r="IHX370" s="224"/>
      <c r="IHY370" s="372"/>
      <c r="IHZ370" s="372"/>
      <c r="IIA370" s="333"/>
      <c r="IIB370" s="334"/>
      <c r="IIC370" s="372"/>
      <c r="IID370" s="224"/>
      <c r="IIE370" s="224"/>
      <c r="IIF370" s="335"/>
      <c r="IIG370" s="335"/>
      <c r="IIH370" s="224"/>
      <c r="III370" s="372"/>
      <c r="IIJ370" s="372"/>
      <c r="IIK370" s="333"/>
      <c r="IIL370" s="334"/>
      <c r="IIM370" s="372"/>
      <c r="IIN370" s="224"/>
      <c r="IIO370" s="224"/>
      <c r="IIP370" s="335"/>
      <c r="IIQ370" s="335"/>
      <c r="IIR370" s="224"/>
      <c r="IIS370" s="372"/>
      <c r="IIT370" s="372"/>
      <c r="IIU370" s="333"/>
      <c r="IIV370" s="334"/>
      <c r="IIW370" s="372"/>
      <c r="IIX370" s="224"/>
      <c r="IIY370" s="224"/>
      <c r="IIZ370" s="335"/>
      <c r="IJA370" s="335"/>
      <c r="IJB370" s="224"/>
      <c r="IJC370" s="372"/>
      <c r="IJD370" s="372"/>
      <c r="IJE370" s="333"/>
      <c r="IJF370" s="334"/>
      <c r="IJG370" s="372"/>
      <c r="IJH370" s="224"/>
      <c r="IJI370" s="224"/>
      <c r="IJJ370" s="335"/>
      <c r="IJK370" s="335"/>
      <c r="IJL370" s="224"/>
      <c r="IJM370" s="372"/>
      <c r="IJN370" s="372"/>
      <c r="IJO370" s="333"/>
      <c r="IJP370" s="334"/>
      <c r="IJQ370" s="372"/>
      <c r="IJR370" s="224"/>
      <c r="IJS370" s="224"/>
      <c r="IJT370" s="335"/>
      <c r="IJU370" s="335"/>
      <c r="IJV370" s="224"/>
      <c r="IJW370" s="372"/>
      <c r="IJX370" s="372"/>
      <c r="IJY370" s="333"/>
      <c r="IJZ370" s="334"/>
      <c r="IKA370" s="372"/>
      <c r="IKB370" s="224"/>
      <c r="IKC370" s="224"/>
      <c r="IKD370" s="335"/>
      <c r="IKE370" s="335"/>
      <c r="IKF370" s="224"/>
      <c r="IKG370" s="372"/>
      <c r="IKH370" s="372"/>
      <c r="IKI370" s="333"/>
      <c r="IKJ370" s="334"/>
      <c r="IKK370" s="372"/>
      <c r="IKL370" s="224"/>
      <c r="IKM370" s="224"/>
      <c r="IKN370" s="335"/>
      <c r="IKO370" s="335"/>
      <c r="IKP370" s="224"/>
      <c r="IKQ370" s="372"/>
      <c r="IKR370" s="372"/>
      <c r="IKS370" s="333"/>
      <c r="IKT370" s="334"/>
      <c r="IKU370" s="372"/>
      <c r="IKV370" s="224"/>
      <c r="IKW370" s="224"/>
      <c r="IKX370" s="335"/>
      <c r="IKY370" s="335"/>
      <c r="IKZ370" s="224"/>
      <c r="ILA370" s="372"/>
      <c r="ILB370" s="372"/>
      <c r="ILC370" s="333"/>
      <c r="ILD370" s="334"/>
      <c r="ILE370" s="372"/>
      <c r="ILF370" s="224"/>
      <c r="ILG370" s="224"/>
      <c r="ILH370" s="335"/>
      <c r="ILI370" s="335"/>
      <c r="ILJ370" s="224"/>
      <c r="ILK370" s="372"/>
      <c r="ILL370" s="372"/>
      <c r="ILM370" s="333"/>
      <c r="ILN370" s="334"/>
      <c r="ILO370" s="372"/>
      <c r="ILP370" s="224"/>
      <c r="ILQ370" s="224"/>
      <c r="ILR370" s="335"/>
      <c r="ILS370" s="335"/>
      <c r="ILT370" s="224"/>
      <c r="ILU370" s="372"/>
      <c r="ILV370" s="372"/>
      <c r="ILW370" s="333"/>
      <c r="ILX370" s="334"/>
      <c r="ILY370" s="372"/>
      <c r="ILZ370" s="224"/>
      <c r="IMA370" s="224"/>
      <c r="IMB370" s="335"/>
      <c r="IMC370" s="335"/>
      <c r="IMD370" s="224"/>
      <c r="IME370" s="372"/>
      <c r="IMF370" s="372"/>
      <c r="IMG370" s="333"/>
      <c r="IMH370" s="334"/>
      <c r="IMI370" s="372"/>
      <c r="IMJ370" s="224"/>
      <c r="IMK370" s="224"/>
      <c r="IML370" s="335"/>
      <c r="IMM370" s="335"/>
      <c r="IMN370" s="224"/>
      <c r="IMO370" s="372"/>
      <c r="IMP370" s="372"/>
      <c r="IMQ370" s="333"/>
      <c r="IMR370" s="334"/>
      <c r="IMS370" s="372"/>
      <c r="IMT370" s="224"/>
      <c r="IMU370" s="224"/>
      <c r="IMV370" s="335"/>
      <c r="IMW370" s="335"/>
      <c r="IMX370" s="224"/>
      <c r="IMY370" s="372"/>
      <c r="IMZ370" s="372"/>
      <c r="INA370" s="333"/>
      <c r="INB370" s="334"/>
      <c r="INC370" s="372"/>
      <c r="IND370" s="224"/>
      <c r="INE370" s="224"/>
      <c r="INF370" s="335"/>
      <c r="ING370" s="335"/>
      <c r="INH370" s="224"/>
      <c r="INI370" s="372"/>
      <c r="INJ370" s="372"/>
      <c r="INK370" s="333"/>
      <c r="INL370" s="334"/>
      <c r="INM370" s="372"/>
      <c r="INN370" s="224"/>
      <c r="INO370" s="224"/>
      <c r="INP370" s="335"/>
      <c r="INQ370" s="335"/>
      <c r="INR370" s="224"/>
      <c r="INS370" s="372"/>
      <c r="INT370" s="372"/>
      <c r="INU370" s="333"/>
      <c r="INV370" s="334"/>
      <c r="INW370" s="372"/>
      <c r="INX370" s="224"/>
      <c r="INY370" s="224"/>
      <c r="INZ370" s="335"/>
      <c r="IOA370" s="335"/>
      <c r="IOB370" s="224"/>
      <c r="IOC370" s="372"/>
      <c r="IOD370" s="372"/>
      <c r="IOE370" s="333"/>
      <c r="IOF370" s="334"/>
      <c r="IOG370" s="372"/>
      <c r="IOH370" s="224"/>
      <c r="IOI370" s="224"/>
      <c r="IOJ370" s="335"/>
      <c r="IOK370" s="335"/>
      <c r="IOL370" s="224"/>
      <c r="IOM370" s="372"/>
      <c r="ION370" s="372"/>
      <c r="IOO370" s="333"/>
      <c r="IOP370" s="334"/>
      <c r="IOQ370" s="372"/>
      <c r="IOR370" s="224"/>
      <c r="IOS370" s="224"/>
      <c r="IOT370" s="335"/>
      <c r="IOU370" s="335"/>
      <c r="IOV370" s="224"/>
      <c r="IOW370" s="372"/>
      <c r="IOX370" s="372"/>
      <c r="IOY370" s="333"/>
      <c r="IOZ370" s="334"/>
      <c r="IPA370" s="372"/>
      <c r="IPB370" s="224"/>
      <c r="IPC370" s="224"/>
      <c r="IPD370" s="335"/>
      <c r="IPE370" s="335"/>
      <c r="IPF370" s="224"/>
      <c r="IPG370" s="372"/>
      <c r="IPH370" s="372"/>
      <c r="IPI370" s="333"/>
      <c r="IPJ370" s="334"/>
      <c r="IPK370" s="372"/>
      <c r="IPL370" s="224"/>
      <c r="IPM370" s="224"/>
      <c r="IPN370" s="335"/>
      <c r="IPO370" s="335"/>
      <c r="IPP370" s="224"/>
      <c r="IPQ370" s="372"/>
      <c r="IPR370" s="372"/>
      <c r="IPS370" s="333"/>
      <c r="IPT370" s="334"/>
      <c r="IPU370" s="372"/>
      <c r="IPV370" s="224"/>
      <c r="IPW370" s="224"/>
      <c r="IPX370" s="335"/>
      <c r="IPY370" s="335"/>
      <c r="IPZ370" s="224"/>
      <c r="IQA370" s="372"/>
      <c r="IQB370" s="372"/>
      <c r="IQC370" s="333"/>
      <c r="IQD370" s="334"/>
      <c r="IQE370" s="372"/>
      <c r="IQF370" s="224"/>
      <c r="IQG370" s="224"/>
      <c r="IQH370" s="335"/>
      <c r="IQI370" s="335"/>
      <c r="IQJ370" s="224"/>
      <c r="IQK370" s="372"/>
      <c r="IQL370" s="372"/>
      <c r="IQM370" s="333"/>
      <c r="IQN370" s="334"/>
      <c r="IQO370" s="372"/>
      <c r="IQP370" s="224"/>
      <c r="IQQ370" s="224"/>
      <c r="IQR370" s="335"/>
      <c r="IQS370" s="335"/>
      <c r="IQT370" s="224"/>
      <c r="IQU370" s="372"/>
      <c r="IQV370" s="372"/>
      <c r="IQW370" s="333"/>
      <c r="IQX370" s="334"/>
      <c r="IQY370" s="372"/>
      <c r="IQZ370" s="224"/>
      <c r="IRA370" s="224"/>
      <c r="IRB370" s="335"/>
      <c r="IRC370" s="335"/>
      <c r="IRD370" s="224"/>
      <c r="IRE370" s="372"/>
      <c r="IRF370" s="372"/>
      <c r="IRG370" s="333"/>
      <c r="IRH370" s="334"/>
      <c r="IRI370" s="372"/>
      <c r="IRJ370" s="224"/>
      <c r="IRK370" s="224"/>
      <c r="IRL370" s="335"/>
      <c r="IRM370" s="335"/>
      <c r="IRN370" s="224"/>
      <c r="IRO370" s="372"/>
      <c r="IRP370" s="372"/>
      <c r="IRQ370" s="333"/>
      <c r="IRR370" s="334"/>
      <c r="IRS370" s="372"/>
      <c r="IRT370" s="224"/>
      <c r="IRU370" s="224"/>
      <c r="IRV370" s="335"/>
      <c r="IRW370" s="335"/>
      <c r="IRX370" s="224"/>
      <c r="IRY370" s="372"/>
      <c r="IRZ370" s="372"/>
      <c r="ISA370" s="333"/>
      <c r="ISB370" s="334"/>
      <c r="ISC370" s="372"/>
      <c r="ISD370" s="224"/>
      <c r="ISE370" s="224"/>
      <c r="ISF370" s="335"/>
      <c r="ISG370" s="335"/>
      <c r="ISH370" s="224"/>
      <c r="ISI370" s="372"/>
      <c r="ISJ370" s="372"/>
      <c r="ISK370" s="333"/>
      <c r="ISL370" s="334"/>
      <c r="ISM370" s="372"/>
      <c r="ISN370" s="224"/>
      <c r="ISO370" s="224"/>
      <c r="ISP370" s="335"/>
      <c r="ISQ370" s="335"/>
      <c r="ISR370" s="224"/>
      <c r="ISS370" s="372"/>
      <c r="IST370" s="372"/>
      <c r="ISU370" s="333"/>
      <c r="ISV370" s="334"/>
      <c r="ISW370" s="372"/>
      <c r="ISX370" s="224"/>
      <c r="ISY370" s="224"/>
      <c r="ISZ370" s="335"/>
      <c r="ITA370" s="335"/>
      <c r="ITB370" s="224"/>
      <c r="ITC370" s="372"/>
      <c r="ITD370" s="372"/>
      <c r="ITE370" s="333"/>
      <c r="ITF370" s="334"/>
      <c r="ITG370" s="372"/>
      <c r="ITH370" s="224"/>
      <c r="ITI370" s="224"/>
      <c r="ITJ370" s="335"/>
      <c r="ITK370" s="335"/>
      <c r="ITL370" s="224"/>
      <c r="ITM370" s="372"/>
      <c r="ITN370" s="372"/>
      <c r="ITO370" s="333"/>
      <c r="ITP370" s="334"/>
      <c r="ITQ370" s="372"/>
      <c r="ITR370" s="224"/>
      <c r="ITS370" s="224"/>
      <c r="ITT370" s="335"/>
      <c r="ITU370" s="335"/>
      <c r="ITV370" s="224"/>
      <c r="ITW370" s="372"/>
      <c r="ITX370" s="372"/>
      <c r="ITY370" s="333"/>
      <c r="ITZ370" s="334"/>
      <c r="IUA370" s="372"/>
      <c r="IUB370" s="224"/>
      <c r="IUC370" s="224"/>
      <c r="IUD370" s="335"/>
      <c r="IUE370" s="335"/>
      <c r="IUF370" s="224"/>
      <c r="IUG370" s="372"/>
      <c r="IUH370" s="372"/>
      <c r="IUI370" s="333"/>
      <c r="IUJ370" s="334"/>
      <c r="IUK370" s="372"/>
      <c r="IUL370" s="224"/>
      <c r="IUM370" s="224"/>
      <c r="IUN370" s="335"/>
      <c r="IUO370" s="335"/>
      <c r="IUP370" s="224"/>
      <c r="IUQ370" s="372"/>
      <c r="IUR370" s="372"/>
      <c r="IUS370" s="333"/>
      <c r="IUT370" s="334"/>
      <c r="IUU370" s="372"/>
      <c r="IUV370" s="224"/>
      <c r="IUW370" s="224"/>
      <c r="IUX370" s="335"/>
      <c r="IUY370" s="335"/>
      <c r="IUZ370" s="224"/>
      <c r="IVA370" s="372"/>
      <c r="IVB370" s="372"/>
      <c r="IVC370" s="333"/>
      <c r="IVD370" s="334"/>
      <c r="IVE370" s="372"/>
      <c r="IVF370" s="224"/>
      <c r="IVG370" s="224"/>
      <c r="IVH370" s="335"/>
      <c r="IVI370" s="335"/>
      <c r="IVJ370" s="224"/>
      <c r="IVK370" s="372"/>
      <c r="IVL370" s="372"/>
      <c r="IVM370" s="333"/>
      <c r="IVN370" s="334"/>
      <c r="IVO370" s="372"/>
      <c r="IVP370" s="224"/>
      <c r="IVQ370" s="224"/>
      <c r="IVR370" s="335"/>
      <c r="IVS370" s="335"/>
      <c r="IVT370" s="224"/>
      <c r="IVU370" s="372"/>
      <c r="IVV370" s="372"/>
      <c r="IVW370" s="333"/>
      <c r="IVX370" s="334"/>
      <c r="IVY370" s="372"/>
      <c r="IVZ370" s="224"/>
      <c r="IWA370" s="224"/>
      <c r="IWB370" s="335"/>
      <c r="IWC370" s="335"/>
      <c r="IWD370" s="224"/>
      <c r="IWE370" s="372"/>
      <c r="IWF370" s="372"/>
      <c r="IWG370" s="333"/>
      <c r="IWH370" s="334"/>
      <c r="IWI370" s="372"/>
      <c r="IWJ370" s="224"/>
      <c r="IWK370" s="224"/>
      <c r="IWL370" s="335"/>
      <c r="IWM370" s="335"/>
      <c r="IWN370" s="224"/>
      <c r="IWO370" s="372"/>
      <c r="IWP370" s="372"/>
      <c r="IWQ370" s="333"/>
      <c r="IWR370" s="334"/>
      <c r="IWS370" s="372"/>
      <c r="IWT370" s="224"/>
      <c r="IWU370" s="224"/>
      <c r="IWV370" s="335"/>
      <c r="IWW370" s="335"/>
      <c r="IWX370" s="224"/>
      <c r="IWY370" s="372"/>
      <c r="IWZ370" s="372"/>
      <c r="IXA370" s="333"/>
      <c r="IXB370" s="334"/>
      <c r="IXC370" s="372"/>
      <c r="IXD370" s="224"/>
      <c r="IXE370" s="224"/>
      <c r="IXF370" s="335"/>
      <c r="IXG370" s="335"/>
      <c r="IXH370" s="224"/>
      <c r="IXI370" s="372"/>
      <c r="IXJ370" s="372"/>
      <c r="IXK370" s="333"/>
      <c r="IXL370" s="334"/>
      <c r="IXM370" s="372"/>
      <c r="IXN370" s="224"/>
      <c r="IXO370" s="224"/>
      <c r="IXP370" s="335"/>
      <c r="IXQ370" s="335"/>
      <c r="IXR370" s="224"/>
      <c r="IXS370" s="372"/>
      <c r="IXT370" s="372"/>
      <c r="IXU370" s="333"/>
      <c r="IXV370" s="334"/>
      <c r="IXW370" s="372"/>
      <c r="IXX370" s="224"/>
      <c r="IXY370" s="224"/>
      <c r="IXZ370" s="335"/>
      <c r="IYA370" s="335"/>
      <c r="IYB370" s="224"/>
      <c r="IYC370" s="372"/>
      <c r="IYD370" s="372"/>
      <c r="IYE370" s="333"/>
      <c r="IYF370" s="334"/>
      <c r="IYG370" s="372"/>
      <c r="IYH370" s="224"/>
      <c r="IYI370" s="224"/>
      <c r="IYJ370" s="335"/>
      <c r="IYK370" s="335"/>
      <c r="IYL370" s="224"/>
      <c r="IYM370" s="372"/>
      <c r="IYN370" s="372"/>
      <c r="IYO370" s="333"/>
      <c r="IYP370" s="334"/>
      <c r="IYQ370" s="372"/>
      <c r="IYR370" s="224"/>
      <c r="IYS370" s="224"/>
      <c r="IYT370" s="335"/>
      <c r="IYU370" s="335"/>
      <c r="IYV370" s="224"/>
      <c r="IYW370" s="372"/>
      <c r="IYX370" s="372"/>
      <c r="IYY370" s="333"/>
      <c r="IYZ370" s="334"/>
      <c r="IZA370" s="372"/>
      <c r="IZB370" s="224"/>
      <c r="IZC370" s="224"/>
      <c r="IZD370" s="335"/>
      <c r="IZE370" s="335"/>
      <c r="IZF370" s="224"/>
      <c r="IZG370" s="372"/>
      <c r="IZH370" s="372"/>
      <c r="IZI370" s="333"/>
      <c r="IZJ370" s="334"/>
      <c r="IZK370" s="372"/>
      <c r="IZL370" s="224"/>
      <c r="IZM370" s="224"/>
      <c r="IZN370" s="335"/>
      <c r="IZO370" s="335"/>
      <c r="IZP370" s="224"/>
      <c r="IZQ370" s="372"/>
      <c r="IZR370" s="372"/>
      <c r="IZS370" s="333"/>
      <c r="IZT370" s="334"/>
      <c r="IZU370" s="372"/>
      <c r="IZV370" s="224"/>
      <c r="IZW370" s="224"/>
      <c r="IZX370" s="335"/>
      <c r="IZY370" s="335"/>
      <c r="IZZ370" s="224"/>
      <c r="JAA370" s="372"/>
      <c r="JAB370" s="372"/>
      <c r="JAC370" s="333"/>
      <c r="JAD370" s="334"/>
      <c r="JAE370" s="372"/>
      <c r="JAF370" s="224"/>
      <c r="JAG370" s="224"/>
      <c r="JAH370" s="335"/>
      <c r="JAI370" s="335"/>
      <c r="JAJ370" s="224"/>
      <c r="JAK370" s="372"/>
      <c r="JAL370" s="372"/>
      <c r="JAM370" s="333"/>
      <c r="JAN370" s="334"/>
      <c r="JAO370" s="372"/>
      <c r="JAP370" s="224"/>
      <c r="JAQ370" s="224"/>
      <c r="JAR370" s="335"/>
      <c r="JAS370" s="335"/>
      <c r="JAT370" s="224"/>
      <c r="JAU370" s="372"/>
      <c r="JAV370" s="372"/>
      <c r="JAW370" s="333"/>
      <c r="JAX370" s="334"/>
      <c r="JAY370" s="372"/>
      <c r="JAZ370" s="224"/>
      <c r="JBA370" s="224"/>
      <c r="JBB370" s="335"/>
      <c r="JBC370" s="335"/>
      <c r="JBD370" s="224"/>
      <c r="JBE370" s="372"/>
      <c r="JBF370" s="372"/>
      <c r="JBG370" s="333"/>
      <c r="JBH370" s="334"/>
      <c r="JBI370" s="372"/>
      <c r="JBJ370" s="224"/>
      <c r="JBK370" s="224"/>
      <c r="JBL370" s="335"/>
      <c r="JBM370" s="335"/>
      <c r="JBN370" s="224"/>
      <c r="JBO370" s="372"/>
      <c r="JBP370" s="372"/>
      <c r="JBQ370" s="333"/>
      <c r="JBR370" s="334"/>
      <c r="JBS370" s="372"/>
      <c r="JBT370" s="224"/>
      <c r="JBU370" s="224"/>
      <c r="JBV370" s="335"/>
      <c r="JBW370" s="335"/>
      <c r="JBX370" s="224"/>
      <c r="JBY370" s="372"/>
      <c r="JBZ370" s="372"/>
      <c r="JCA370" s="333"/>
      <c r="JCB370" s="334"/>
      <c r="JCC370" s="372"/>
      <c r="JCD370" s="224"/>
      <c r="JCE370" s="224"/>
      <c r="JCF370" s="335"/>
      <c r="JCG370" s="335"/>
      <c r="JCH370" s="224"/>
      <c r="JCI370" s="372"/>
      <c r="JCJ370" s="372"/>
      <c r="JCK370" s="333"/>
      <c r="JCL370" s="334"/>
      <c r="JCM370" s="372"/>
      <c r="JCN370" s="224"/>
      <c r="JCO370" s="224"/>
      <c r="JCP370" s="335"/>
      <c r="JCQ370" s="335"/>
      <c r="JCR370" s="224"/>
      <c r="JCS370" s="372"/>
      <c r="JCT370" s="372"/>
      <c r="JCU370" s="333"/>
      <c r="JCV370" s="334"/>
      <c r="JCW370" s="372"/>
      <c r="JCX370" s="224"/>
      <c r="JCY370" s="224"/>
      <c r="JCZ370" s="335"/>
      <c r="JDA370" s="335"/>
      <c r="JDB370" s="224"/>
      <c r="JDC370" s="372"/>
      <c r="JDD370" s="372"/>
      <c r="JDE370" s="333"/>
      <c r="JDF370" s="334"/>
      <c r="JDG370" s="372"/>
      <c r="JDH370" s="224"/>
      <c r="JDI370" s="224"/>
      <c r="JDJ370" s="335"/>
      <c r="JDK370" s="335"/>
      <c r="JDL370" s="224"/>
      <c r="JDM370" s="372"/>
      <c r="JDN370" s="372"/>
      <c r="JDO370" s="333"/>
      <c r="JDP370" s="334"/>
      <c r="JDQ370" s="372"/>
      <c r="JDR370" s="224"/>
      <c r="JDS370" s="224"/>
      <c r="JDT370" s="335"/>
      <c r="JDU370" s="335"/>
      <c r="JDV370" s="224"/>
      <c r="JDW370" s="372"/>
      <c r="JDX370" s="372"/>
      <c r="JDY370" s="333"/>
      <c r="JDZ370" s="334"/>
      <c r="JEA370" s="372"/>
      <c r="JEB370" s="224"/>
      <c r="JEC370" s="224"/>
      <c r="JED370" s="335"/>
      <c r="JEE370" s="335"/>
      <c r="JEF370" s="224"/>
      <c r="JEG370" s="372"/>
      <c r="JEH370" s="372"/>
      <c r="JEI370" s="333"/>
      <c r="JEJ370" s="334"/>
      <c r="JEK370" s="372"/>
      <c r="JEL370" s="224"/>
      <c r="JEM370" s="224"/>
      <c r="JEN370" s="335"/>
      <c r="JEO370" s="335"/>
      <c r="JEP370" s="224"/>
      <c r="JEQ370" s="372"/>
      <c r="JER370" s="372"/>
      <c r="JES370" s="333"/>
      <c r="JET370" s="334"/>
      <c r="JEU370" s="372"/>
      <c r="JEV370" s="224"/>
      <c r="JEW370" s="224"/>
      <c r="JEX370" s="335"/>
      <c r="JEY370" s="335"/>
      <c r="JEZ370" s="224"/>
      <c r="JFA370" s="372"/>
      <c r="JFB370" s="372"/>
      <c r="JFC370" s="333"/>
      <c r="JFD370" s="334"/>
      <c r="JFE370" s="372"/>
      <c r="JFF370" s="224"/>
      <c r="JFG370" s="224"/>
      <c r="JFH370" s="335"/>
      <c r="JFI370" s="335"/>
      <c r="JFJ370" s="224"/>
      <c r="JFK370" s="372"/>
      <c r="JFL370" s="372"/>
      <c r="JFM370" s="333"/>
      <c r="JFN370" s="334"/>
      <c r="JFO370" s="372"/>
      <c r="JFP370" s="224"/>
      <c r="JFQ370" s="224"/>
      <c r="JFR370" s="335"/>
      <c r="JFS370" s="335"/>
      <c r="JFT370" s="224"/>
      <c r="JFU370" s="372"/>
      <c r="JFV370" s="372"/>
      <c r="JFW370" s="333"/>
      <c r="JFX370" s="334"/>
      <c r="JFY370" s="372"/>
      <c r="JFZ370" s="224"/>
      <c r="JGA370" s="224"/>
      <c r="JGB370" s="335"/>
      <c r="JGC370" s="335"/>
      <c r="JGD370" s="224"/>
      <c r="JGE370" s="372"/>
      <c r="JGF370" s="372"/>
      <c r="JGG370" s="333"/>
      <c r="JGH370" s="334"/>
      <c r="JGI370" s="372"/>
      <c r="JGJ370" s="224"/>
      <c r="JGK370" s="224"/>
      <c r="JGL370" s="335"/>
      <c r="JGM370" s="335"/>
      <c r="JGN370" s="224"/>
      <c r="JGO370" s="372"/>
      <c r="JGP370" s="372"/>
      <c r="JGQ370" s="333"/>
      <c r="JGR370" s="334"/>
      <c r="JGS370" s="372"/>
      <c r="JGT370" s="224"/>
      <c r="JGU370" s="224"/>
      <c r="JGV370" s="335"/>
      <c r="JGW370" s="335"/>
      <c r="JGX370" s="224"/>
      <c r="JGY370" s="372"/>
      <c r="JGZ370" s="372"/>
      <c r="JHA370" s="333"/>
      <c r="JHB370" s="334"/>
      <c r="JHC370" s="372"/>
      <c r="JHD370" s="224"/>
      <c r="JHE370" s="224"/>
      <c r="JHF370" s="335"/>
      <c r="JHG370" s="335"/>
      <c r="JHH370" s="224"/>
      <c r="JHI370" s="372"/>
      <c r="JHJ370" s="372"/>
      <c r="JHK370" s="333"/>
      <c r="JHL370" s="334"/>
      <c r="JHM370" s="372"/>
      <c r="JHN370" s="224"/>
      <c r="JHO370" s="224"/>
      <c r="JHP370" s="335"/>
      <c r="JHQ370" s="335"/>
      <c r="JHR370" s="224"/>
      <c r="JHS370" s="372"/>
      <c r="JHT370" s="372"/>
      <c r="JHU370" s="333"/>
      <c r="JHV370" s="334"/>
      <c r="JHW370" s="372"/>
      <c r="JHX370" s="224"/>
      <c r="JHY370" s="224"/>
      <c r="JHZ370" s="335"/>
      <c r="JIA370" s="335"/>
      <c r="JIB370" s="224"/>
      <c r="JIC370" s="372"/>
      <c r="JID370" s="372"/>
      <c r="JIE370" s="333"/>
      <c r="JIF370" s="334"/>
      <c r="JIG370" s="372"/>
      <c r="JIH370" s="224"/>
      <c r="JII370" s="224"/>
      <c r="JIJ370" s="335"/>
      <c r="JIK370" s="335"/>
      <c r="JIL370" s="224"/>
      <c r="JIM370" s="372"/>
      <c r="JIN370" s="372"/>
      <c r="JIO370" s="333"/>
      <c r="JIP370" s="334"/>
      <c r="JIQ370" s="372"/>
      <c r="JIR370" s="224"/>
      <c r="JIS370" s="224"/>
      <c r="JIT370" s="335"/>
      <c r="JIU370" s="335"/>
      <c r="JIV370" s="224"/>
      <c r="JIW370" s="372"/>
      <c r="JIX370" s="372"/>
      <c r="JIY370" s="333"/>
      <c r="JIZ370" s="334"/>
      <c r="JJA370" s="372"/>
      <c r="JJB370" s="224"/>
      <c r="JJC370" s="224"/>
      <c r="JJD370" s="335"/>
      <c r="JJE370" s="335"/>
      <c r="JJF370" s="224"/>
      <c r="JJG370" s="372"/>
      <c r="JJH370" s="372"/>
      <c r="JJI370" s="333"/>
      <c r="JJJ370" s="334"/>
      <c r="JJK370" s="372"/>
      <c r="JJL370" s="224"/>
      <c r="JJM370" s="224"/>
      <c r="JJN370" s="335"/>
      <c r="JJO370" s="335"/>
      <c r="JJP370" s="224"/>
      <c r="JJQ370" s="372"/>
      <c r="JJR370" s="372"/>
      <c r="JJS370" s="333"/>
      <c r="JJT370" s="334"/>
      <c r="JJU370" s="372"/>
      <c r="JJV370" s="224"/>
      <c r="JJW370" s="224"/>
      <c r="JJX370" s="335"/>
      <c r="JJY370" s="335"/>
      <c r="JJZ370" s="224"/>
      <c r="JKA370" s="372"/>
      <c r="JKB370" s="372"/>
      <c r="JKC370" s="333"/>
      <c r="JKD370" s="334"/>
      <c r="JKE370" s="372"/>
      <c r="JKF370" s="224"/>
      <c r="JKG370" s="224"/>
      <c r="JKH370" s="335"/>
      <c r="JKI370" s="335"/>
      <c r="JKJ370" s="224"/>
      <c r="JKK370" s="372"/>
      <c r="JKL370" s="372"/>
      <c r="JKM370" s="333"/>
      <c r="JKN370" s="334"/>
      <c r="JKO370" s="372"/>
      <c r="JKP370" s="224"/>
      <c r="JKQ370" s="224"/>
      <c r="JKR370" s="335"/>
      <c r="JKS370" s="335"/>
      <c r="JKT370" s="224"/>
      <c r="JKU370" s="372"/>
      <c r="JKV370" s="372"/>
      <c r="JKW370" s="333"/>
      <c r="JKX370" s="334"/>
      <c r="JKY370" s="372"/>
      <c r="JKZ370" s="224"/>
      <c r="JLA370" s="224"/>
      <c r="JLB370" s="335"/>
      <c r="JLC370" s="335"/>
      <c r="JLD370" s="224"/>
      <c r="JLE370" s="372"/>
      <c r="JLF370" s="372"/>
      <c r="JLG370" s="333"/>
      <c r="JLH370" s="334"/>
      <c r="JLI370" s="372"/>
      <c r="JLJ370" s="224"/>
      <c r="JLK370" s="224"/>
      <c r="JLL370" s="335"/>
      <c r="JLM370" s="335"/>
      <c r="JLN370" s="224"/>
      <c r="JLO370" s="372"/>
      <c r="JLP370" s="372"/>
      <c r="JLQ370" s="333"/>
      <c r="JLR370" s="334"/>
      <c r="JLS370" s="372"/>
      <c r="JLT370" s="224"/>
      <c r="JLU370" s="224"/>
      <c r="JLV370" s="335"/>
      <c r="JLW370" s="335"/>
      <c r="JLX370" s="224"/>
      <c r="JLY370" s="372"/>
      <c r="JLZ370" s="372"/>
      <c r="JMA370" s="333"/>
      <c r="JMB370" s="334"/>
      <c r="JMC370" s="372"/>
      <c r="JMD370" s="224"/>
      <c r="JME370" s="224"/>
      <c r="JMF370" s="335"/>
      <c r="JMG370" s="335"/>
      <c r="JMH370" s="224"/>
      <c r="JMI370" s="372"/>
      <c r="JMJ370" s="372"/>
      <c r="JMK370" s="333"/>
      <c r="JML370" s="334"/>
      <c r="JMM370" s="372"/>
      <c r="JMN370" s="224"/>
      <c r="JMO370" s="224"/>
      <c r="JMP370" s="335"/>
      <c r="JMQ370" s="335"/>
      <c r="JMR370" s="224"/>
      <c r="JMS370" s="372"/>
      <c r="JMT370" s="372"/>
      <c r="JMU370" s="333"/>
      <c r="JMV370" s="334"/>
      <c r="JMW370" s="372"/>
      <c r="JMX370" s="224"/>
      <c r="JMY370" s="224"/>
      <c r="JMZ370" s="335"/>
      <c r="JNA370" s="335"/>
      <c r="JNB370" s="224"/>
      <c r="JNC370" s="372"/>
      <c r="JND370" s="372"/>
      <c r="JNE370" s="333"/>
      <c r="JNF370" s="334"/>
      <c r="JNG370" s="372"/>
      <c r="JNH370" s="224"/>
      <c r="JNI370" s="224"/>
      <c r="JNJ370" s="335"/>
      <c r="JNK370" s="335"/>
      <c r="JNL370" s="224"/>
      <c r="JNM370" s="372"/>
      <c r="JNN370" s="372"/>
      <c r="JNO370" s="333"/>
      <c r="JNP370" s="334"/>
      <c r="JNQ370" s="372"/>
      <c r="JNR370" s="224"/>
      <c r="JNS370" s="224"/>
      <c r="JNT370" s="335"/>
      <c r="JNU370" s="335"/>
      <c r="JNV370" s="224"/>
      <c r="JNW370" s="372"/>
      <c r="JNX370" s="372"/>
      <c r="JNY370" s="333"/>
      <c r="JNZ370" s="334"/>
      <c r="JOA370" s="372"/>
      <c r="JOB370" s="224"/>
      <c r="JOC370" s="224"/>
      <c r="JOD370" s="335"/>
      <c r="JOE370" s="335"/>
      <c r="JOF370" s="224"/>
      <c r="JOG370" s="372"/>
      <c r="JOH370" s="372"/>
      <c r="JOI370" s="333"/>
      <c r="JOJ370" s="334"/>
      <c r="JOK370" s="372"/>
      <c r="JOL370" s="224"/>
      <c r="JOM370" s="224"/>
      <c r="JON370" s="335"/>
      <c r="JOO370" s="335"/>
      <c r="JOP370" s="224"/>
      <c r="JOQ370" s="372"/>
      <c r="JOR370" s="372"/>
      <c r="JOS370" s="333"/>
      <c r="JOT370" s="334"/>
      <c r="JOU370" s="372"/>
      <c r="JOV370" s="224"/>
      <c r="JOW370" s="224"/>
      <c r="JOX370" s="335"/>
      <c r="JOY370" s="335"/>
      <c r="JOZ370" s="224"/>
      <c r="JPA370" s="372"/>
      <c r="JPB370" s="372"/>
      <c r="JPC370" s="333"/>
      <c r="JPD370" s="334"/>
      <c r="JPE370" s="372"/>
      <c r="JPF370" s="224"/>
      <c r="JPG370" s="224"/>
      <c r="JPH370" s="335"/>
      <c r="JPI370" s="335"/>
      <c r="JPJ370" s="224"/>
      <c r="JPK370" s="372"/>
      <c r="JPL370" s="372"/>
      <c r="JPM370" s="333"/>
      <c r="JPN370" s="334"/>
      <c r="JPO370" s="372"/>
      <c r="JPP370" s="224"/>
      <c r="JPQ370" s="224"/>
      <c r="JPR370" s="335"/>
      <c r="JPS370" s="335"/>
      <c r="JPT370" s="224"/>
      <c r="JPU370" s="372"/>
      <c r="JPV370" s="372"/>
      <c r="JPW370" s="333"/>
      <c r="JPX370" s="334"/>
      <c r="JPY370" s="372"/>
      <c r="JPZ370" s="224"/>
      <c r="JQA370" s="224"/>
      <c r="JQB370" s="335"/>
      <c r="JQC370" s="335"/>
      <c r="JQD370" s="224"/>
      <c r="JQE370" s="372"/>
      <c r="JQF370" s="372"/>
      <c r="JQG370" s="333"/>
      <c r="JQH370" s="334"/>
      <c r="JQI370" s="372"/>
      <c r="JQJ370" s="224"/>
      <c r="JQK370" s="224"/>
      <c r="JQL370" s="335"/>
      <c r="JQM370" s="335"/>
      <c r="JQN370" s="224"/>
      <c r="JQO370" s="372"/>
      <c r="JQP370" s="372"/>
      <c r="JQQ370" s="333"/>
      <c r="JQR370" s="334"/>
      <c r="JQS370" s="372"/>
      <c r="JQT370" s="224"/>
      <c r="JQU370" s="224"/>
      <c r="JQV370" s="335"/>
      <c r="JQW370" s="335"/>
      <c r="JQX370" s="224"/>
      <c r="JQY370" s="372"/>
      <c r="JQZ370" s="372"/>
      <c r="JRA370" s="333"/>
      <c r="JRB370" s="334"/>
      <c r="JRC370" s="372"/>
      <c r="JRD370" s="224"/>
      <c r="JRE370" s="224"/>
      <c r="JRF370" s="335"/>
      <c r="JRG370" s="335"/>
      <c r="JRH370" s="224"/>
      <c r="JRI370" s="372"/>
      <c r="JRJ370" s="372"/>
      <c r="JRK370" s="333"/>
      <c r="JRL370" s="334"/>
      <c r="JRM370" s="372"/>
      <c r="JRN370" s="224"/>
      <c r="JRO370" s="224"/>
      <c r="JRP370" s="335"/>
      <c r="JRQ370" s="335"/>
      <c r="JRR370" s="224"/>
      <c r="JRS370" s="372"/>
      <c r="JRT370" s="372"/>
      <c r="JRU370" s="333"/>
      <c r="JRV370" s="334"/>
      <c r="JRW370" s="372"/>
      <c r="JRX370" s="224"/>
      <c r="JRY370" s="224"/>
      <c r="JRZ370" s="335"/>
      <c r="JSA370" s="335"/>
      <c r="JSB370" s="224"/>
      <c r="JSC370" s="372"/>
      <c r="JSD370" s="372"/>
      <c r="JSE370" s="333"/>
      <c r="JSF370" s="334"/>
      <c r="JSG370" s="372"/>
      <c r="JSH370" s="224"/>
      <c r="JSI370" s="224"/>
      <c r="JSJ370" s="335"/>
      <c r="JSK370" s="335"/>
      <c r="JSL370" s="224"/>
      <c r="JSM370" s="372"/>
      <c r="JSN370" s="372"/>
      <c r="JSO370" s="333"/>
      <c r="JSP370" s="334"/>
      <c r="JSQ370" s="372"/>
      <c r="JSR370" s="224"/>
      <c r="JSS370" s="224"/>
      <c r="JST370" s="335"/>
      <c r="JSU370" s="335"/>
      <c r="JSV370" s="224"/>
      <c r="JSW370" s="372"/>
      <c r="JSX370" s="372"/>
      <c r="JSY370" s="333"/>
      <c r="JSZ370" s="334"/>
      <c r="JTA370" s="372"/>
      <c r="JTB370" s="224"/>
      <c r="JTC370" s="224"/>
      <c r="JTD370" s="335"/>
      <c r="JTE370" s="335"/>
      <c r="JTF370" s="224"/>
      <c r="JTG370" s="372"/>
      <c r="JTH370" s="372"/>
      <c r="JTI370" s="333"/>
      <c r="JTJ370" s="334"/>
      <c r="JTK370" s="372"/>
      <c r="JTL370" s="224"/>
      <c r="JTM370" s="224"/>
      <c r="JTN370" s="335"/>
      <c r="JTO370" s="335"/>
      <c r="JTP370" s="224"/>
      <c r="JTQ370" s="372"/>
      <c r="JTR370" s="372"/>
      <c r="JTS370" s="333"/>
      <c r="JTT370" s="334"/>
      <c r="JTU370" s="372"/>
      <c r="JTV370" s="224"/>
      <c r="JTW370" s="224"/>
      <c r="JTX370" s="335"/>
      <c r="JTY370" s="335"/>
      <c r="JTZ370" s="224"/>
      <c r="JUA370" s="372"/>
      <c r="JUB370" s="372"/>
      <c r="JUC370" s="333"/>
      <c r="JUD370" s="334"/>
      <c r="JUE370" s="372"/>
      <c r="JUF370" s="224"/>
      <c r="JUG370" s="224"/>
      <c r="JUH370" s="335"/>
      <c r="JUI370" s="335"/>
      <c r="JUJ370" s="224"/>
      <c r="JUK370" s="372"/>
      <c r="JUL370" s="372"/>
      <c r="JUM370" s="333"/>
      <c r="JUN370" s="334"/>
      <c r="JUO370" s="372"/>
      <c r="JUP370" s="224"/>
      <c r="JUQ370" s="224"/>
      <c r="JUR370" s="335"/>
      <c r="JUS370" s="335"/>
      <c r="JUT370" s="224"/>
      <c r="JUU370" s="372"/>
      <c r="JUV370" s="372"/>
      <c r="JUW370" s="333"/>
      <c r="JUX370" s="334"/>
      <c r="JUY370" s="372"/>
      <c r="JUZ370" s="224"/>
      <c r="JVA370" s="224"/>
      <c r="JVB370" s="335"/>
      <c r="JVC370" s="335"/>
      <c r="JVD370" s="224"/>
      <c r="JVE370" s="372"/>
      <c r="JVF370" s="372"/>
      <c r="JVG370" s="333"/>
      <c r="JVH370" s="334"/>
      <c r="JVI370" s="372"/>
      <c r="JVJ370" s="224"/>
      <c r="JVK370" s="224"/>
      <c r="JVL370" s="335"/>
      <c r="JVM370" s="335"/>
      <c r="JVN370" s="224"/>
      <c r="JVO370" s="372"/>
      <c r="JVP370" s="372"/>
      <c r="JVQ370" s="333"/>
      <c r="JVR370" s="334"/>
      <c r="JVS370" s="372"/>
      <c r="JVT370" s="224"/>
      <c r="JVU370" s="224"/>
      <c r="JVV370" s="335"/>
      <c r="JVW370" s="335"/>
      <c r="JVX370" s="224"/>
      <c r="JVY370" s="372"/>
      <c r="JVZ370" s="372"/>
      <c r="JWA370" s="333"/>
      <c r="JWB370" s="334"/>
      <c r="JWC370" s="372"/>
      <c r="JWD370" s="224"/>
      <c r="JWE370" s="224"/>
      <c r="JWF370" s="335"/>
      <c r="JWG370" s="335"/>
      <c r="JWH370" s="224"/>
      <c r="JWI370" s="372"/>
      <c r="JWJ370" s="372"/>
      <c r="JWK370" s="333"/>
      <c r="JWL370" s="334"/>
      <c r="JWM370" s="372"/>
      <c r="JWN370" s="224"/>
      <c r="JWO370" s="224"/>
      <c r="JWP370" s="335"/>
      <c r="JWQ370" s="335"/>
      <c r="JWR370" s="224"/>
      <c r="JWS370" s="372"/>
      <c r="JWT370" s="372"/>
      <c r="JWU370" s="333"/>
      <c r="JWV370" s="334"/>
      <c r="JWW370" s="372"/>
      <c r="JWX370" s="224"/>
      <c r="JWY370" s="224"/>
      <c r="JWZ370" s="335"/>
      <c r="JXA370" s="335"/>
      <c r="JXB370" s="224"/>
      <c r="JXC370" s="372"/>
      <c r="JXD370" s="372"/>
      <c r="JXE370" s="333"/>
      <c r="JXF370" s="334"/>
      <c r="JXG370" s="372"/>
      <c r="JXH370" s="224"/>
      <c r="JXI370" s="224"/>
      <c r="JXJ370" s="335"/>
      <c r="JXK370" s="335"/>
      <c r="JXL370" s="224"/>
      <c r="JXM370" s="372"/>
      <c r="JXN370" s="372"/>
      <c r="JXO370" s="333"/>
      <c r="JXP370" s="334"/>
      <c r="JXQ370" s="372"/>
      <c r="JXR370" s="224"/>
      <c r="JXS370" s="224"/>
      <c r="JXT370" s="335"/>
      <c r="JXU370" s="335"/>
      <c r="JXV370" s="224"/>
      <c r="JXW370" s="372"/>
      <c r="JXX370" s="372"/>
      <c r="JXY370" s="333"/>
      <c r="JXZ370" s="334"/>
      <c r="JYA370" s="372"/>
      <c r="JYB370" s="224"/>
      <c r="JYC370" s="224"/>
      <c r="JYD370" s="335"/>
      <c r="JYE370" s="335"/>
      <c r="JYF370" s="224"/>
      <c r="JYG370" s="372"/>
      <c r="JYH370" s="372"/>
      <c r="JYI370" s="333"/>
      <c r="JYJ370" s="334"/>
      <c r="JYK370" s="372"/>
      <c r="JYL370" s="224"/>
      <c r="JYM370" s="224"/>
      <c r="JYN370" s="335"/>
      <c r="JYO370" s="335"/>
      <c r="JYP370" s="224"/>
      <c r="JYQ370" s="372"/>
      <c r="JYR370" s="372"/>
      <c r="JYS370" s="333"/>
      <c r="JYT370" s="334"/>
      <c r="JYU370" s="372"/>
      <c r="JYV370" s="224"/>
      <c r="JYW370" s="224"/>
      <c r="JYX370" s="335"/>
      <c r="JYY370" s="335"/>
      <c r="JYZ370" s="224"/>
      <c r="JZA370" s="372"/>
      <c r="JZB370" s="372"/>
      <c r="JZC370" s="333"/>
      <c r="JZD370" s="334"/>
      <c r="JZE370" s="372"/>
      <c r="JZF370" s="224"/>
      <c r="JZG370" s="224"/>
      <c r="JZH370" s="335"/>
      <c r="JZI370" s="335"/>
      <c r="JZJ370" s="224"/>
      <c r="JZK370" s="372"/>
      <c r="JZL370" s="372"/>
      <c r="JZM370" s="333"/>
      <c r="JZN370" s="334"/>
      <c r="JZO370" s="372"/>
      <c r="JZP370" s="224"/>
      <c r="JZQ370" s="224"/>
      <c r="JZR370" s="335"/>
      <c r="JZS370" s="335"/>
      <c r="JZT370" s="224"/>
      <c r="JZU370" s="372"/>
      <c r="JZV370" s="372"/>
      <c r="JZW370" s="333"/>
      <c r="JZX370" s="334"/>
      <c r="JZY370" s="372"/>
      <c r="JZZ370" s="224"/>
      <c r="KAA370" s="224"/>
      <c r="KAB370" s="335"/>
      <c r="KAC370" s="335"/>
      <c r="KAD370" s="224"/>
      <c r="KAE370" s="372"/>
      <c r="KAF370" s="372"/>
      <c r="KAG370" s="333"/>
      <c r="KAH370" s="334"/>
      <c r="KAI370" s="372"/>
      <c r="KAJ370" s="224"/>
      <c r="KAK370" s="224"/>
      <c r="KAL370" s="335"/>
      <c r="KAM370" s="335"/>
      <c r="KAN370" s="224"/>
      <c r="KAO370" s="372"/>
      <c r="KAP370" s="372"/>
      <c r="KAQ370" s="333"/>
      <c r="KAR370" s="334"/>
      <c r="KAS370" s="372"/>
      <c r="KAT370" s="224"/>
      <c r="KAU370" s="224"/>
      <c r="KAV370" s="335"/>
      <c r="KAW370" s="335"/>
      <c r="KAX370" s="224"/>
      <c r="KAY370" s="372"/>
      <c r="KAZ370" s="372"/>
      <c r="KBA370" s="333"/>
      <c r="KBB370" s="334"/>
      <c r="KBC370" s="372"/>
      <c r="KBD370" s="224"/>
      <c r="KBE370" s="224"/>
      <c r="KBF370" s="335"/>
      <c r="KBG370" s="335"/>
      <c r="KBH370" s="224"/>
      <c r="KBI370" s="372"/>
      <c r="KBJ370" s="372"/>
      <c r="KBK370" s="333"/>
      <c r="KBL370" s="334"/>
      <c r="KBM370" s="372"/>
      <c r="KBN370" s="224"/>
      <c r="KBO370" s="224"/>
      <c r="KBP370" s="335"/>
      <c r="KBQ370" s="335"/>
      <c r="KBR370" s="224"/>
      <c r="KBS370" s="372"/>
      <c r="KBT370" s="372"/>
      <c r="KBU370" s="333"/>
      <c r="KBV370" s="334"/>
      <c r="KBW370" s="372"/>
      <c r="KBX370" s="224"/>
      <c r="KBY370" s="224"/>
      <c r="KBZ370" s="335"/>
      <c r="KCA370" s="335"/>
      <c r="KCB370" s="224"/>
      <c r="KCC370" s="372"/>
      <c r="KCD370" s="372"/>
      <c r="KCE370" s="333"/>
      <c r="KCF370" s="334"/>
      <c r="KCG370" s="372"/>
      <c r="KCH370" s="224"/>
      <c r="KCI370" s="224"/>
      <c r="KCJ370" s="335"/>
      <c r="KCK370" s="335"/>
      <c r="KCL370" s="224"/>
      <c r="KCM370" s="372"/>
      <c r="KCN370" s="372"/>
      <c r="KCO370" s="333"/>
      <c r="KCP370" s="334"/>
      <c r="KCQ370" s="372"/>
      <c r="KCR370" s="224"/>
      <c r="KCS370" s="224"/>
      <c r="KCT370" s="335"/>
      <c r="KCU370" s="335"/>
      <c r="KCV370" s="224"/>
      <c r="KCW370" s="372"/>
      <c r="KCX370" s="372"/>
      <c r="KCY370" s="333"/>
      <c r="KCZ370" s="334"/>
      <c r="KDA370" s="372"/>
      <c r="KDB370" s="224"/>
      <c r="KDC370" s="224"/>
      <c r="KDD370" s="335"/>
      <c r="KDE370" s="335"/>
      <c r="KDF370" s="224"/>
      <c r="KDG370" s="372"/>
      <c r="KDH370" s="372"/>
      <c r="KDI370" s="333"/>
      <c r="KDJ370" s="334"/>
      <c r="KDK370" s="372"/>
      <c r="KDL370" s="224"/>
      <c r="KDM370" s="224"/>
      <c r="KDN370" s="335"/>
      <c r="KDO370" s="335"/>
      <c r="KDP370" s="224"/>
      <c r="KDQ370" s="372"/>
      <c r="KDR370" s="372"/>
      <c r="KDS370" s="333"/>
      <c r="KDT370" s="334"/>
      <c r="KDU370" s="372"/>
      <c r="KDV370" s="224"/>
      <c r="KDW370" s="224"/>
      <c r="KDX370" s="335"/>
      <c r="KDY370" s="335"/>
      <c r="KDZ370" s="224"/>
      <c r="KEA370" s="372"/>
      <c r="KEB370" s="372"/>
      <c r="KEC370" s="333"/>
      <c r="KED370" s="334"/>
      <c r="KEE370" s="372"/>
      <c r="KEF370" s="224"/>
      <c r="KEG370" s="224"/>
      <c r="KEH370" s="335"/>
      <c r="KEI370" s="335"/>
      <c r="KEJ370" s="224"/>
      <c r="KEK370" s="372"/>
      <c r="KEL370" s="372"/>
      <c r="KEM370" s="333"/>
      <c r="KEN370" s="334"/>
      <c r="KEO370" s="372"/>
      <c r="KEP370" s="224"/>
      <c r="KEQ370" s="224"/>
      <c r="KER370" s="335"/>
      <c r="KES370" s="335"/>
      <c r="KET370" s="224"/>
      <c r="KEU370" s="372"/>
      <c r="KEV370" s="372"/>
      <c r="KEW370" s="333"/>
      <c r="KEX370" s="334"/>
      <c r="KEY370" s="372"/>
      <c r="KEZ370" s="224"/>
      <c r="KFA370" s="224"/>
      <c r="KFB370" s="335"/>
      <c r="KFC370" s="335"/>
      <c r="KFD370" s="224"/>
      <c r="KFE370" s="372"/>
      <c r="KFF370" s="372"/>
      <c r="KFG370" s="333"/>
      <c r="KFH370" s="334"/>
      <c r="KFI370" s="372"/>
      <c r="KFJ370" s="224"/>
      <c r="KFK370" s="224"/>
      <c r="KFL370" s="335"/>
      <c r="KFM370" s="335"/>
      <c r="KFN370" s="224"/>
      <c r="KFO370" s="372"/>
      <c r="KFP370" s="372"/>
      <c r="KFQ370" s="333"/>
      <c r="KFR370" s="334"/>
      <c r="KFS370" s="372"/>
      <c r="KFT370" s="224"/>
      <c r="KFU370" s="224"/>
      <c r="KFV370" s="335"/>
      <c r="KFW370" s="335"/>
      <c r="KFX370" s="224"/>
      <c r="KFY370" s="372"/>
      <c r="KFZ370" s="372"/>
      <c r="KGA370" s="333"/>
      <c r="KGB370" s="334"/>
      <c r="KGC370" s="372"/>
      <c r="KGD370" s="224"/>
      <c r="KGE370" s="224"/>
      <c r="KGF370" s="335"/>
      <c r="KGG370" s="335"/>
      <c r="KGH370" s="224"/>
      <c r="KGI370" s="372"/>
      <c r="KGJ370" s="372"/>
      <c r="KGK370" s="333"/>
      <c r="KGL370" s="334"/>
      <c r="KGM370" s="372"/>
      <c r="KGN370" s="224"/>
      <c r="KGO370" s="224"/>
      <c r="KGP370" s="335"/>
      <c r="KGQ370" s="335"/>
      <c r="KGR370" s="224"/>
      <c r="KGS370" s="372"/>
      <c r="KGT370" s="372"/>
      <c r="KGU370" s="333"/>
      <c r="KGV370" s="334"/>
      <c r="KGW370" s="372"/>
      <c r="KGX370" s="224"/>
      <c r="KGY370" s="224"/>
      <c r="KGZ370" s="335"/>
      <c r="KHA370" s="335"/>
      <c r="KHB370" s="224"/>
      <c r="KHC370" s="372"/>
      <c r="KHD370" s="372"/>
      <c r="KHE370" s="333"/>
      <c r="KHF370" s="334"/>
      <c r="KHG370" s="372"/>
      <c r="KHH370" s="224"/>
      <c r="KHI370" s="224"/>
      <c r="KHJ370" s="335"/>
      <c r="KHK370" s="335"/>
      <c r="KHL370" s="224"/>
      <c r="KHM370" s="372"/>
      <c r="KHN370" s="372"/>
      <c r="KHO370" s="333"/>
      <c r="KHP370" s="334"/>
      <c r="KHQ370" s="372"/>
      <c r="KHR370" s="224"/>
      <c r="KHS370" s="224"/>
      <c r="KHT370" s="335"/>
      <c r="KHU370" s="335"/>
      <c r="KHV370" s="224"/>
      <c r="KHW370" s="372"/>
      <c r="KHX370" s="372"/>
      <c r="KHY370" s="333"/>
      <c r="KHZ370" s="334"/>
      <c r="KIA370" s="372"/>
      <c r="KIB370" s="224"/>
      <c r="KIC370" s="224"/>
      <c r="KID370" s="335"/>
      <c r="KIE370" s="335"/>
      <c r="KIF370" s="224"/>
      <c r="KIG370" s="372"/>
      <c r="KIH370" s="372"/>
      <c r="KII370" s="333"/>
      <c r="KIJ370" s="334"/>
      <c r="KIK370" s="372"/>
      <c r="KIL370" s="224"/>
      <c r="KIM370" s="224"/>
      <c r="KIN370" s="335"/>
      <c r="KIO370" s="335"/>
      <c r="KIP370" s="224"/>
      <c r="KIQ370" s="372"/>
      <c r="KIR370" s="372"/>
      <c r="KIS370" s="333"/>
      <c r="KIT370" s="334"/>
      <c r="KIU370" s="372"/>
      <c r="KIV370" s="224"/>
      <c r="KIW370" s="224"/>
      <c r="KIX370" s="335"/>
      <c r="KIY370" s="335"/>
      <c r="KIZ370" s="224"/>
      <c r="KJA370" s="372"/>
      <c r="KJB370" s="372"/>
      <c r="KJC370" s="333"/>
      <c r="KJD370" s="334"/>
      <c r="KJE370" s="372"/>
      <c r="KJF370" s="224"/>
      <c r="KJG370" s="224"/>
      <c r="KJH370" s="335"/>
      <c r="KJI370" s="335"/>
      <c r="KJJ370" s="224"/>
      <c r="KJK370" s="372"/>
      <c r="KJL370" s="372"/>
      <c r="KJM370" s="333"/>
      <c r="KJN370" s="334"/>
      <c r="KJO370" s="372"/>
      <c r="KJP370" s="224"/>
      <c r="KJQ370" s="224"/>
      <c r="KJR370" s="335"/>
      <c r="KJS370" s="335"/>
      <c r="KJT370" s="224"/>
      <c r="KJU370" s="372"/>
      <c r="KJV370" s="372"/>
      <c r="KJW370" s="333"/>
      <c r="KJX370" s="334"/>
      <c r="KJY370" s="372"/>
      <c r="KJZ370" s="224"/>
      <c r="KKA370" s="224"/>
      <c r="KKB370" s="335"/>
      <c r="KKC370" s="335"/>
      <c r="KKD370" s="224"/>
      <c r="KKE370" s="372"/>
      <c r="KKF370" s="372"/>
      <c r="KKG370" s="333"/>
      <c r="KKH370" s="334"/>
      <c r="KKI370" s="372"/>
      <c r="KKJ370" s="224"/>
      <c r="KKK370" s="224"/>
      <c r="KKL370" s="335"/>
      <c r="KKM370" s="335"/>
      <c r="KKN370" s="224"/>
      <c r="KKO370" s="372"/>
      <c r="KKP370" s="372"/>
      <c r="KKQ370" s="333"/>
      <c r="KKR370" s="334"/>
      <c r="KKS370" s="372"/>
      <c r="KKT370" s="224"/>
      <c r="KKU370" s="224"/>
      <c r="KKV370" s="335"/>
      <c r="KKW370" s="335"/>
      <c r="KKX370" s="224"/>
      <c r="KKY370" s="372"/>
      <c r="KKZ370" s="372"/>
      <c r="KLA370" s="333"/>
      <c r="KLB370" s="334"/>
      <c r="KLC370" s="372"/>
      <c r="KLD370" s="224"/>
      <c r="KLE370" s="224"/>
      <c r="KLF370" s="335"/>
      <c r="KLG370" s="335"/>
      <c r="KLH370" s="224"/>
      <c r="KLI370" s="372"/>
      <c r="KLJ370" s="372"/>
      <c r="KLK370" s="333"/>
      <c r="KLL370" s="334"/>
      <c r="KLM370" s="372"/>
      <c r="KLN370" s="224"/>
      <c r="KLO370" s="224"/>
      <c r="KLP370" s="335"/>
      <c r="KLQ370" s="335"/>
      <c r="KLR370" s="224"/>
      <c r="KLS370" s="372"/>
      <c r="KLT370" s="372"/>
      <c r="KLU370" s="333"/>
      <c r="KLV370" s="334"/>
      <c r="KLW370" s="372"/>
      <c r="KLX370" s="224"/>
      <c r="KLY370" s="224"/>
      <c r="KLZ370" s="335"/>
      <c r="KMA370" s="335"/>
      <c r="KMB370" s="224"/>
      <c r="KMC370" s="372"/>
      <c r="KMD370" s="372"/>
      <c r="KME370" s="333"/>
      <c r="KMF370" s="334"/>
      <c r="KMG370" s="372"/>
      <c r="KMH370" s="224"/>
      <c r="KMI370" s="224"/>
      <c r="KMJ370" s="335"/>
      <c r="KMK370" s="335"/>
      <c r="KML370" s="224"/>
      <c r="KMM370" s="372"/>
      <c r="KMN370" s="372"/>
      <c r="KMO370" s="333"/>
      <c r="KMP370" s="334"/>
      <c r="KMQ370" s="372"/>
      <c r="KMR370" s="224"/>
      <c r="KMS370" s="224"/>
      <c r="KMT370" s="335"/>
      <c r="KMU370" s="335"/>
      <c r="KMV370" s="224"/>
      <c r="KMW370" s="372"/>
      <c r="KMX370" s="372"/>
      <c r="KMY370" s="333"/>
      <c r="KMZ370" s="334"/>
      <c r="KNA370" s="372"/>
      <c r="KNB370" s="224"/>
      <c r="KNC370" s="224"/>
      <c r="KND370" s="335"/>
      <c r="KNE370" s="335"/>
      <c r="KNF370" s="224"/>
      <c r="KNG370" s="372"/>
      <c r="KNH370" s="372"/>
      <c r="KNI370" s="333"/>
      <c r="KNJ370" s="334"/>
      <c r="KNK370" s="372"/>
      <c r="KNL370" s="224"/>
      <c r="KNM370" s="224"/>
      <c r="KNN370" s="335"/>
      <c r="KNO370" s="335"/>
      <c r="KNP370" s="224"/>
      <c r="KNQ370" s="372"/>
      <c r="KNR370" s="372"/>
      <c r="KNS370" s="333"/>
      <c r="KNT370" s="334"/>
      <c r="KNU370" s="372"/>
      <c r="KNV370" s="224"/>
      <c r="KNW370" s="224"/>
      <c r="KNX370" s="335"/>
      <c r="KNY370" s="335"/>
      <c r="KNZ370" s="224"/>
      <c r="KOA370" s="372"/>
      <c r="KOB370" s="372"/>
      <c r="KOC370" s="333"/>
      <c r="KOD370" s="334"/>
      <c r="KOE370" s="372"/>
      <c r="KOF370" s="224"/>
      <c r="KOG370" s="224"/>
      <c r="KOH370" s="335"/>
      <c r="KOI370" s="335"/>
      <c r="KOJ370" s="224"/>
      <c r="KOK370" s="372"/>
      <c r="KOL370" s="372"/>
      <c r="KOM370" s="333"/>
      <c r="KON370" s="334"/>
      <c r="KOO370" s="372"/>
      <c r="KOP370" s="224"/>
      <c r="KOQ370" s="224"/>
      <c r="KOR370" s="335"/>
      <c r="KOS370" s="335"/>
      <c r="KOT370" s="224"/>
      <c r="KOU370" s="372"/>
      <c r="KOV370" s="372"/>
      <c r="KOW370" s="333"/>
      <c r="KOX370" s="334"/>
      <c r="KOY370" s="372"/>
      <c r="KOZ370" s="224"/>
      <c r="KPA370" s="224"/>
      <c r="KPB370" s="335"/>
      <c r="KPC370" s="335"/>
      <c r="KPD370" s="224"/>
      <c r="KPE370" s="372"/>
      <c r="KPF370" s="372"/>
      <c r="KPG370" s="333"/>
      <c r="KPH370" s="334"/>
      <c r="KPI370" s="372"/>
      <c r="KPJ370" s="224"/>
      <c r="KPK370" s="224"/>
      <c r="KPL370" s="335"/>
      <c r="KPM370" s="335"/>
      <c r="KPN370" s="224"/>
      <c r="KPO370" s="372"/>
      <c r="KPP370" s="372"/>
      <c r="KPQ370" s="333"/>
      <c r="KPR370" s="334"/>
      <c r="KPS370" s="372"/>
      <c r="KPT370" s="224"/>
      <c r="KPU370" s="224"/>
      <c r="KPV370" s="335"/>
      <c r="KPW370" s="335"/>
      <c r="KPX370" s="224"/>
      <c r="KPY370" s="372"/>
      <c r="KPZ370" s="372"/>
      <c r="KQA370" s="333"/>
      <c r="KQB370" s="334"/>
      <c r="KQC370" s="372"/>
      <c r="KQD370" s="224"/>
      <c r="KQE370" s="224"/>
      <c r="KQF370" s="335"/>
      <c r="KQG370" s="335"/>
      <c r="KQH370" s="224"/>
      <c r="KQI370" s="372"/>
      <c r="KQJ370" s="372"/>
      <c r="KQK370" s="333"/>
      <c r="KQL370" s="334"/>
      <c r="KQM370" s="372"/>
      <c r="KQN370" s="224"/>
      <c r="KQO370" s="224"/>
      <c r="KQP370" s="335"/>
      <c r="KQQ370" s="335"/>
      <c r="KQR370" s="224"/>
      <c r="KQS370" s="372"/>
      <c r="KQT370" s="372"/>
      <c r="KQU370" s="333"/>
      <c r="KQV370" s="334"/>
      <c r="KQW370" s="372"/>
      <c r="KQX370" s="224"/>
      <c r="KQY370" s="224"/>
      <c r="KQZ370" s="335"/>
      <c r="KRA370" s="335"/>
      <c r="KRB370" s="224"/>
      <c r="KRC370" s="372"/>
      <c r="KRD370" s="372"/>
      <c r="KRE370" s="333"/>
      <c r="KRF370" s="334"/>
      <c r="KRG370" s="372"/>
      <c r="KRH370" s="224"/>
      <c r="KRI370" s="224"/>
      <c r="KRJ370" s="335"/>
      <c r="KRK370" s="335"/>
      <c r="KRL370" s="224"/>
      <c r="KRM370" s="372"/>
      <c r="KRN370" s="372"/>
      <c r="KRO370" s="333"/>
      <c r="KRP370" s="334"/>
      <c r="KRQ370" s="372"/>
      <c r="KRR370" s="224"/>
      <c r="KRS370" s="224"/>
      <c r="KRT370" s="335"/>
      <c r="KRU370" s="335"/>
      <c r="KRV370" s="224"/>
      <c r="KRW370" s="372"/>
      <c r="KRX370" s="372"/>
      <c r="KRY370" s="333"/>
      <c r="KRZ370" s="334"/>
      <c r="KSA370" s="372"/>
      <c r="KSB370" s="224"/>
      <c r="KSC370" s="224"/>
      <c r="KSD370" s="335"/>
      <c r="KSE370" s="335"/>
      <c r="KSF370" s="224"/>
      <c r="KSG370" s="372"/>
      <c r="KSH370" s="372"/>
      <c r="KSI370" s="333"/>
      <c r="KSJ370" s="334"/>
      <c r="KSK370" s="372"/>
      <c r="KSL370" s="224"/>
      <c r="KSM370" s="224"/>
      <c r="KSN370" s="335"/>
      <c r="KSO370" s="335"/>
      <c r="KSP370" s="224"/>
      <c r="KSQ370" s="372"/>
      <c r="KSR370" s="372"/>
      <c r="KSS370" s="333"/>
      <c r="KST370" s="334"/>
      <c r="KSU370" s="372"/>
      <c r="KSV370" s="224"/>
      <c r="KSW370" s="224"/>
      <c r="KSX370" s="335"/>
      <c r="KSY370" s="335"/>
      <c r="KSZ370" s="224"/>
      <c r="KTA370" s="372"/>
      <c r="KTB370" s="372"/>
      <c r="KTC370" s="333"/>
      <c r="KTD370" s="334"/>
      <c r="KTE370" s="372"/>
      <c r="KTF370" s="224"/>
      <c r="KTG370" s="224"/>
      <c r="KTH370" s="335"/>
      <c r="KTI370" s="335"/>
      <c r="KTJ370" s="224"/>
      <c r="KTK370" s="372"/>
      <c r="KTL370" s="372"/>
      <c r="KTM370" s="333"/>
      <c r="KTN370" s="334"/>
      <c r="KTO370" s="372"/>
      <c r="KTP370" s="224"/>
      <c r="KTQ370" s="224"/>
      <c r="KTR370" s="335"/>
      <c r="KTS370" s="335"/>
      <c r="KTT370" s="224"/>
      <c r="KTU370" s="372"/>
      <c r="KTV370" s="372"/>
      <c r="KTW370" s="333"/>
      <c r="KTX370" s="334"/>
      <c r="KTY370" s="372"/>
      <c r="KTZ370" s="224"/>
      <c r="KUA370" s="224"/>
      <c r="KUB370" s="335"/>
      <c r="KUC370" s="335"/>
      <c r="KUD370" s="224"/>
      <c r="KUE370" s="372"/>
      <c r="KUF370" s="372"/>
      <c r="KUG370" s="333"/>
      <c r="KUH370" s="334"/>
      <c r="KUI370" s="372"/>
      <c r="KUJ370" s="224"/>
      <c r="KUK370" s="224"/>
      <c r="KUL370" s="335"/>
      <c r="KUM370" s="335"/>
      <c r="KUN370" s="224"/>
      <c r="KUO370" s="372"/>
      <c r="KUP370" s="372"/>
      <c r="KUQ370" s="333"/>
      <c r="KUR370" s="334"/>
      <c r="KUS370" s="372"/>
      <c r="KUT370" s="224"/>
      <c r="KUU370" s="224"/>
      <c r="KUV370" s="335"/>
      <c r="KUW370" s="335"/>
      <c r="KUX370" s="224"/>
      <c r="KUY370" s="372"/>
      <c r="KUZ370" s="372"/>
      <c r="KVA370" s="333"/>
      <c r="KVB370" s="334"/>
      <c r="KVC370" s="372"/>
      <c r="KVD370" s="224"/>
      <c r="KVE370" s="224"/>
      <c r="KVF370" s="335"/>
      <c r="KVG370" s="335"/>
      <c r="KVH370" s="224"/>
      <c r="KVI370" s="372"/>
      <c r="KVJ370" s="372"/>
      <c r="KVK370" s="333"/>
      <c r="KVL370" s="334"/>
      <c r="KVM370" s="372"/>
      <c r="KVN370" s="224"/>
      <c r="KVO370" s="224"/>
      <c r="KVP370" s="335"/>
      <c r="KVQ370" s="335"/>
      <c r="KVR370" s="224"/>
      <c r="KVS370" s="372"/>
      <c r="KVT370" s="372"/>
      <c r="KVU370" s="333"/>
      <c r="KVV370" s="334"/>
      <c r="KVW370" s="372"/>
      <c r="KVX370" s="224"/>
      <c r="KVY370" s="224"/>
      <c r="KVZ370" s="335"/>
      <c r="KWA370" s="335"/>
      <c r="KWB370" s="224"/>
      <c r="KWC370" s="372"/>
      <c r="KWD370" s="372"/>
      <c r="KWE370" s="333"/>
      <c r="KWF370" s="334"/>
      <c r="KWG370" s="372"/>
      <c r="KWH370" s="224"/>
      <c r="KWI370" s="224"/>
      <c r="KWJ370" s="335"/>
      <c r="KWK370" s="335"/>
      <c r="KWL370" s="224"/>
      <c r="KWM370" s="372"/>
      <c r="KWN370" s="372"/>
      <c r="KWO370" s="333"/>
      <c r="KWP370" s="334"/>
      <c r="KWQ370" s="372"/>
      <c r="KWR370" s="224"/>
      <c r="KWS370" s="224"/>
      <c r="KWT370" s="335"/>
      <c r="KWU370" s="335"/>
      <c r="KWV370" s="224"/>
      <c r="KWW370" s="372"/>
      <c r="KWX370" s="372"/>
      <c r="KWY370" s="333"/>
      <c r="KWZ370" s="334"/>
      <c r="KXA370" s="372"/>
      <c r="KXB370" s="224"/>
      <c r="KXC370" s="224"/>
      <c r="KXD370" s="335"/>
      <c r="KXE370" s="335"/>
      <c r="KXF370" s="224"/>
      <c r="KXG370" s="372"/>
      <c r="KXH370" s="372"/>
      <c r="KXI370" s="333"/>
      <c r="KXJ370" s="334"/>
      <c r="KXK370" s="372"/>
      <c r="KXL370" s="224"/>
      <c r="KXM370" s="224"/>
      <c r="KXN370" s="335"/>
      <c r="KXO370" s="335"/>
      <c r="KXP370" s="224"/>
      <c r="KXQ370" s="372"/>
      <c r="KXR370" s="372"/>
      <c r="KXS370" s="333"/>
      <c r="KXT370" s="334"/>
      <c r="KXU370" s="372"/>
      <c r="KXV370" s="224"/>
      <c r="KXW370" s="224"/>
      <c r="KXX370" s="335"/>
      <c r="KXY370" s="335"/>
      <c r="KXZ370" s="224"/>
      <c r="KYA370" s="372"/>
      <c r="KYB370" s="372"/>
      <c r="KYC370" s="333"/>
      <c r="KYD370" s="334"/>
      <c r="KYE370" s="372"/>
      <c r="KYF370" s="224"/>
      <c r="KYG370" s="224"/>
      <c r="KYH370" s="335"/>
      <c r="KYI370" s="335"/>
      <c r="KYJ370" s="224"/>
      <c r="KYK370" s="372"/>
      <c r="KYL370" s="372"/>
      <c r="KYM370" s="333"/>
      <c r="KYN370" s="334"/>
      <c r="KYO370" s="372"/>
      <c r="KYP370" s="224"/>
      <c r="KYQ370" s="224"/>
      <c r="KYR370" s="335"/>
      <c r="KYS370" s="335"/>
      <c r="KYT370" s="224"/>
      <c r="KYU370" s="372"/>
      <c r="KYV370" s="372"/>
      <c r="KYW370" s="333"/>
      <c r="KYX370" s="334"/>
      <c r="KYY370" s="372"/>
      <c r="KYZ370" s="224"/>
      <c r="KZA370" s="224"/>
      <c r="KZB370" s="335"/>
      <c r="KZC370" s="335"/>
      <c r="KZD370" s="224"/>
      <c r="KZE370" s="372"/>
      <c r="KZF370" s="372"/>
      <c r="KZG370" s="333"/>
      <c r="KZH370" s="334"/>
      <c r="KZI370" s="372"/>
      <c r="KZJ370" s="224"/>
      <c r="KZK370" s="224"/>
      <c r="KZL370" s="335"/>
      <c r="KZM370" s="335"/>
      <c r="KZN370" s="224"/>
      <c r="KZO370" s="372"/>
      <c r="KZP370" s="372"/>
      <c r="KZQ370" s="333"/>
      <c r="KZR370" s="334"/>
      <c r="KZS370" s="372"/>
      <c r="KZT370" s="224"/>
      <c r="KZU370" s="224"/>
      <c r="KZV370" s="335"/>
      <c r="KZW370" s="335"/>
      <c r="KZX370" s="224"/>
      <c r="KZY370" s="372"/>
      <c r="KZZ370" s="372"/>
      <c r="LAA370" s="333"/>
      <c r="LAB370" s="334"/>
      <c r="LAC370" s="372"/>
      <c r="LAD370" s="224"/>
      <c r="LAE370" s="224"/>
      <c r="LAF370" s="335"/>
      <c r="LAG370" s="335"/>
      <c r="LAH370" s="224"/>
      <c r="LAI370" s="372"/>
      <c r="LAJ370" s="372"/>
      <c r="LAK370" s="333"/>
      <c r="LAL370" s="334"/>
      <c r="LAM370" s="372"/>
      <c r="LAN370" s="224"/>
      <c r="LAO370" s="224"/>
      <c r="LAP370" s="335"/>
      <c r="LAQ370" s="335"/>
      <c r="LAR370" s="224"/>
      <c r="LAS370" s="372"/>
      <c r="LAT370" s="372"/>
      <c r="LAU370" s="333"/>
      <c r="LAV370" s="334"/>
      <c r="LAW370" s="372"/>
      <c r="LAX370" s="224"/>
      <c r="LAY370" s="224"/>
      <c r="LAZ370" s="335"/>
      <c r="LBA370" s="335"/>
      <c r="LBB370" s="224"/>
      <c r="LBC370" s="372"/>
      <c r="LBD370" s="372"/>
      <c r="LBE370" s="333"/>
      <c r="LBF370" s="334"/>
      <c r="LBG370" s="372"/>
      <c r="LBH370" s="224"/>
      <c r="LBI370" s="224"/>
      <c r="LBJ370" s="335"/>
      <c r="LBK370" s="335"/>
      <c r="LBL370" s="224"/>
      <c r="LBM370" s="372"/>
      <c r="LBN370" s="372"/>
      <c r="LBO370" s="333"/>
      <c r="LBP370" s="334"/>
      <c r="LBQ370" s="372"/>
      <c r="LBR370" s="224"/>
      <c r="LBS370" s="224"/>
      <c r="LBT370" s="335"/>
      <c r="LBU370" s="335"/>
      <c r="LBV370" s="224"/>
      <c r="LBW370" s="372"/>
      <c r="LBX370" s="372"/>
      <c r="LBY370" s="333"/>
      <c r="LBZ370" s="334"/>
      <c r="LCA370" s="372"/>
      <c r="LCB370" s="224"/>
      <c r="LCC370" s="224"/>
      <c r="LCD370" s="335"/>
      <c r="LCE370" s="335"/>
      <c r="LCF370" s="224"/>
      <c r="LCG370" s="372"/>
      <c r="LCH370" s="372"/>
      <c r="LCI370" s="333"/>
      <c r="LCJ370" s="334"/>
      <c r="LCK370" s="372"/>
      <c r="LCL370" s="224"/>
      <c r="LCM370" s="224"/>
      <c r="LCN370" s="335"/>
      <c r="LCO370" s="335"/>
      <c r="LCP370" s="224"/>
      <c r="LCQ370" s="372"/>
      <c r="LCR370" s="372"/>
      <c r="LCS370" s="333"/>
      <c r="LCT370" s="334"/>
      <c r="LCU370" s="372"/>
      <c r="LCV370" s="224"/>
      <c r="LCW370" s="224"/>
      <c r="LCX370" s="335"/>
      <c r="LCY370" s="335"/>
      <c r="LCZ370" s="224"/>
      <c r="LDA370" s="372"/>
      <c r="LDB370" s="372"/>
      <c r="LDC370" s="333"/>
      <c r="LDD370" s="334"/>
      <c r="LDE370" s="372"/>
      <c r="LDF370" s="224"/>
      <c r="LDG370" s="224"/>
      <c r="LDH370" s="335"/>
      <c r="LDI370" s="335"/>
      <c r="LDJ370" s="224"/>
      <c r="LDK370" s="372"/>
      <c r="LDL370" s="372"/>
      <c r="LDM370" s="333"/>
      <c r="LDN370" s="334"/>
      <c r="LDO370" s="372"/>
      <c r="LDP370" s="224"/>
      <c r="LDQ370" s="224"/>
      <c r="LDR370" s="335"/>
      <c r="LDS370" s="335"/>
      <c r="LDT370" s="224"/>
      <c r="LDU370" s="372"/>
      <c r="LDV370" s="372"/>
      <c r="LDW370" s="333"/>
      <c r="LDX370" s="334"/>
      <c r="LDY370" s="372"/>
      <c r="LDZ370" s="224"/>
      <c r="LEA370" s="224"/>
      <c r="LEB370" s="335"/>
      <c r="LEC370" s="335"/>
      <c r="LED370" s="224"/>
      <c r="LEE370" s="372"/>
      <c r="LEF370" s="372"/>
      <c r="LEG370" s="333"/>
      <c r="LEH370" s="334"/>
      <c r="LEI370" s="372"/>
      <c r="LEJ370" s="224"/>
      <c r="LEK370" s="224"/>
      <c r="LEL370" s="335"/>
      <c r="LEM370" s="335"/>
      <c r="LEN370" s="224"/>
      <c r="LEO370" s="372"/>
      <c r="LEP370" s="372"/>
      <c r="LEQ370" s="333"/>
      <c r="LER370" s="334"/>
      <c r="LES370" s="372"/>
      <c r="LET370" s="224"/>
      <c r="LEU370" s="224"/>
      <c r="LEV370" s="335"/>
      <c r="LEW370" s="335"/>
      <c r="LEX370" s="224"/>
      <c r="LEY370" s="372"/>
      <c r="LEZ370" s="372"/>
      <c r="LFA370" s="333"/>
      <c r="LFB370" s="334"/>
      <c r="LFC370" s="372"/>
      <c r="LFD370" s="224"/>
      <c r="LFE370" s="224"/>
      <c r="LFF370" s="335"/>
      <c r="LFG370" s="335"/>
      <c r="LFH370" s="224"/>
      <c r="LFI370" s="372"/>
      <c r="LFJ370" s="372"/>
      <c r="LFK370" s="333"/>
      <c r="LFL370" s="334"/>
      <c r="LFM370" s="372"/>
      <c r="LFN370" s="224"/>
      <c r="LFO370" s="224"/>
      <c r="LFP370" s="335"/>
      <c r="LFQ370" s="335"/>
      <c r="LFR370" s="224"/>
      <c r="LFS370" s="372"/>
      <c r="LFT370" s="372"/>
      <c r="LFU370" s="333"/>
      <c r="LFV370" s="334"/>
      <c r="LFW370" s="372"/>
      <c r="LFX370" s="224"/>
      <c r="LFY370" s="224"/>
      <c r="LFZ370" s="335"/>
      <c r="LGA370" s="335"/>
      <c r="LGB370" s="224"/>
      <c r="LGC370" s="372"/>
      <c r="LGD370" s="372"/>
      <c r="LGE370" s="333"/>
      <c r="LGF370" s="334"/>
      <c r="LGG370" s="372"/>
      <c r="LGH370" s="224"/>
      <c r="LGI370" s="224"/>
      <c r="LGJ370" s="335"/>
      <c r="LGK370" s="335"/>
      <c r="LGL370" s="224"/>
      <c r="LGM370" s="372"/>
      <c r="LGN370" s="372"/>
      <c r="LGO370" s="333"/>
      <c r="LGP370" s="334"/>
      <c r="LGQ370" s="372"/>
      <c r="LGR370" s="224"/>
      <c r="LGS370" s="224"/>
      <c r="LGT370" s="335"/>
      <c r="LGU370" s="335"/>
      <c r="LGV370" s="224"/>
      <c r="LGW370" s="372"/>
      <c r="LGX370" s="372"/>
      <c r="LGY370" s="333"/>
      <c r="LGZ370" s="334"/>
      <c r="LHA370" s="372"/>
      <c r="LHB370" s="224"/>
      <c r="LHC370" s="224"/>
      <c r="LHD370" s="335"/>
      <c r="LHE370" s="335"/>
      <c r="LHF370" s="224"/>
      <c r="LHG370" s="372"/>
      <c r="LHH370" s="372"/>
      <c r="LHI370" s="333"/>
      <c r="LHJ370" s="334"/>
      <c r="LHK370" s="372"/>
      <c r="LHL370" s="224"/>
      <c r="LHM370" s="224"/>
      <c r="LHN370" s="335"/>
      <c r="LHO370" s="335"/>
      <c r="LHP370" s="224"/>
      <c r="LHQ370" s="372"/>
      <c r="LHR370" s="372"/>
      <c r="LHS370" s="333"/>
      <c r="LHT370" s="334"/>
      <c r="LHU370" s="372"/>
      <c r="LHV370" s="224"/>
      <c r="LHW370" s="224"/>
      <c r="LHX370" s="335"/>
      <c r="LHY370" s="335"/>
      <c r="LHZ370" s="224"/>
      <c r="LIA370" s="372"/>
      <c r="LIB370" s="372"/>
      <c r="LIC370" s="333"/>
      <c r="LID370" s="334"/>
      <c r="LIE370" s="372"/>
      <c r="LIF370" s="224"/>
      <c r="LIG370" s="224"/>
      <c r="LIH370" s="335"/>
      <c r="LII370" s="335"/>
      <c r="LIJ370" s="224"/>
      <c r="LIK370" s="372"/>
      <c r="LIL370" s="372"/>
      <c r="LIM370" s="333"/>
      <c r="LIN370" s="334"/>
      <c r="LIO370" s="372"/>
      <c r="LIP370" s="224"/>
      <c r="LIQ370" s="224"/>
      <c r="LIR370" s="335"/>
      <c r="LIS370" s="335"/>
      <c r="LIT370" s="224"/>
      <c r="LIU370" s="372"/>
      <c r="LIV370" s="372"/>
      <c r="LIW370" s="333"/>
      <c r="LIX370" s="334"/>
      <c r="LIY370" s="372"/>
      <c r="LIZ370" s="224"/>
      <c r="LJA370" s="224"/>
      <c r="LJB370" s="335"/>
      <c r="LJC370" s="335"/>
      <c r="LJD370" s="224"/>
      <c r="LJE370" s="372"/>
      <c r="LJF370" s="372"/>
      <c r="LJG370" s="333"/>
      <c r="LJH370" s="334"/>
      <c r="LJI370" s="372"/>
      <c r="LJJ370" s="224"/>
      <c r="LJK370" s="224"/>
      <c r="LJL370" s="335"/>
      <c r="LJM370" s="335"/>
      <c r="LJN370" s="224"/>
      <c r="LJO370" s="372"/>
      <c r="LJP370" s="372"/>
      <c r="LJQ370" s="333"/>
      <c r="LJR370" s="334"/>
      <c r="LJS370" s="372"/>
      <c r="LJT370" s="224"/>
      <c r="LJU370" s="224"/>
      <c r="LJV370" s="335"/>
      <c r="LJW370" s="335"/>
      <c r="LJX370" s="224"/>
      <c r="LJY370" s="372"/>
      <c r="LJZ370" s="372"/>
      <c r="LKA370" s="333"/>
      <c r="LKB370" s="334"/>
      <c r="LKC370" s="372"/>
      <c r="LKD370" s="224"/>
      <c r="LKE370" s="224"/>
      <c r="LKF370" s="335"/>
      <c r="LKG370" s="335"/>
      <c r="LKH370" s="224"/>
      <c r="LKI370" s="372"/>
      <c r="LKJ370" s="372"/>
      <c r="LKK370" s="333"/>
      <c r="LKL370" s="334"/>
      <c r="LKM370" s="372"/>
      <c r="LKN370" s="224"/>
      <c r="LKO370" s="224"/>
      <c r="LKP370" s="335"/>
      <c r="LKQ370" s="335"/>
      <c r="LKR370" s="224"/>
      <c r="LKS370" s="372"/>
      <c r="LKT370" s="372"/>
      <c r="LKU370" s="333"/>
      <c r="LKV370" s="334"/>
      <c r="LKW370" s="372"/>
      <c r="LKX370" s="224"/>
      <c r="LKY370" s="224"/>
      <c r="LKZ370" s="335"/>
      <c r="LLA370" s="335"/>
      <c r="LLB370" s="224"/>
      <c r="LLC370" s="372"/>
      <c r="LLD370" s="372"/>
      <c r="LLE370" s="333"/>
      <c r="LLF370" s="334"/>
      <c r="LLG370" s="372"/>
      <c r="LLH370" s="224"/>
      <c r="LLI370" s="224"/>
      <c r="LLJ370" s="335"/>
      <c r="LLK370" s="335"/>
      <c r="LLL370" s="224"/>
      <c r="LLM370" s="372"/>
      <c r="LLN370" s="372"/>
      <c r="LLO370" s="333"/>
      <c r="LLP370" s="334"/>
      <c r="LLQ370" s="372"/>
      <c r="LLR370" s="224"/>
      <c r="LLS370" s="224"/>
      <c r="LLT370" s="335"/>
      <c r="LLU370" s="335"/>
      <c r="LLV370" s="224"/>
      <c r="LLW370" s="372"/>
      <c r="LLX370" s="372"/>
      <c r="LLY370" s="333"/>
      <c r="LLZ370" s="334"/>
      <c r="LMA370" s="372"/>
      <c r="LMB370" s="224"/>
      <c r="LMC370" s="224"/>
      <c r="LMD370" s="335"/>
      <c r="LME370" s="335"/>
      <c r="LMF370" s="224"/>
      <c r="LMG370" s="372"/>
      <c r="LMH370" s="372"/>
      <c r="LMI370" s="333"/>
      <c r="LMJ370" s="334"/>
      <c r="LMK370" s="372"/>
      <c r="LML370" s="224"/>
      <c r="LMM370" s="224"/>
      <c r="LMN370" s="335"/>
      <c r="LMO370" s="335"/>
      <c r="LMP370" s="224"/>
      <c r="LMQ370" s="372"/>
      <c r="LMR370" s="372"/>
      <c r="LMS370" s="333"/>
      <c r="LMT370" s="334"/>
      <c r="LMU370" s="372"/>
      <c r="LMV370" s="224"/>
      <c r="LMW370" s="224"/>
      <c r="LMX370" s="335"/>
      <c r="LMY370" s="335"/>
      <c r="LMZ370" s="224"/>
      <c r="LNA370" s="372"/>
      <c r="LNB370" s="372"/>
      <c r="LNC370" s="333"/>
      <c r="LND370" s="334"/>
      <c r="LNE370" s="372"/>
      <c r="LNF370" s="224"/>
      <c r="LNG370" s="224"/>
      <c r="LNH370" s="335"/>
      <c r="LNI370" s="335"/>
      <c r="LNJ370" s="224"/>
      <c r="LNK370" s="372"/>
      <c r="LNL370" s="372"/>
      <c r="LNM370" s="333"/>
      <c r="LNN370" s="334"/>
      <c r="LNO370" s="372"/>
      <c r="LNP370" s="224"/>
      <c r="LNQ370" s="224"/>
      <c r="LNR370" s="335"/>
      <c r="LNS370" s="335"/>
      <c r="LNT370" s="224"/>
      <c r="LNU370" s="372"/>
      <c r="LNV370" s="372"/>
      <c r="LNW370" s="333"/>
      <c r="LNX370" s="334"/>
      <c r="LNY370" s="372"/>
      <c r="LNZ370" s="224"/>
      <c r="LOA370" s="224"/>
      <c r="LOB370" s="335"/>
      <c r="LOC370" s="335"/>
      <c r="LOD370" s="224"/>
      <c r="LOE370" s="372"/>
      <c r="LOF370" s="372"/>
      <c r="LOG370" s="333"/>
      <c r="LOH370" s="334"/>
      <c r="LOI370" s="372"/>
      <c r="LOJ370" s="224"/>
      <c r="LOK370" s="224"/>
      <c r="LOL370" s="335"/>
      <c r="LOM370" s="335"/>
      <c r="LON370" s="224"/>
      <c r="LOO370" s="372"/>
      <c r="LOP370" s="372"/>
      <c r="LOQ370" s="333"/>
      <c r="LOR370" s="334"/>
      <c r="LOS370" s="372"/>
      <c r="LOT370" s="224"/>
      <c r="LOU370" s="224"/>
      <c r="LOV370" s="335"/>
      <c r="LOW370" s="335"/>
      <c r="LOX370" s="224"/>
      <c r="LOY370" s="372"/>
      <c r="LOZ370" s="372"/>
      <c r="LPA370" s="333"/>
      <c r="LPB370" s="334"/>
      <c r="LPC370" s="372"/>
      <c r="LPD370" s="224"/>
      <c r="LPE370" s="224"/>
      <c r="LPF370" s="335"/>
      <c r="LPG370" s="335"/>
      <c r="LPH370" s="224"/>
      <c r="LPI370" s="372"/>
      <c r="LPJ370" s="372"/>
      <c r="LPK370" s="333"/>
      <c r="LPL370" s="334"/>
      <c r="LPM370" s="372"/>
      <c r="LPN370" s="224"/>
      <c r="LPO370" s="224"/>
      <c r="LPP370" s="335"/>
      <c r="LPQ370" s="335"/>
      <c r="LPR370" s="224"/>
      <c r="LPS370" s="372"/>
      <c r="LPT370" s="372"/>
      <c r="LPU370" s="333"/>
      <c r="LPV370" s="334"/>
      <c r="LPW370" s="372"/>
      <c r="LPX370" s="224"/>
      <c r="LPY370" s="224"/>
      <c r="LPZ370" s="335"/>
      <c r="LQA370" s="335"/>
      <c r="LQB370" s="224"/>
      <c r="LQC370" s="372"/>
      <c r="LQD370" s="372"/>
      <c r="LQE370" s="333"/>
      <c r="LQF370" s="334"/>
      <c r="LQG370" s="372"/>
      <c r="LQH370" s="224"/>
      <c r="LQI370" s="224"/>
      <c r="LQJ370" s="335"/>
      <c r="LQK370" s="335"/>
      <c r="LQL370" s="224"/>
      <c r="LQM370" s="372"/>
      <c r="LQN370" s="372"/>
      <c r="LQO370" s="333"/>
      <c r="LQP370" s="334"/>
      <c r="LQQ370" s="372"/>
      <c r="LQR370" s="224"/>
      <c r="LQS370" s="224"/>
      <c r="LQT370" s="335"/>
      <c r="LQU370" s="335"/>
      <c r="LQV370" s="224"/>
      <c r="LQW370" s="372"/>
      <c r="LQX370" s="372"/>
      <c r="LQY370" s="333"/>
      <c r="LQZ370" s="334"/>
      <c r="LRA370" s="372"/>
      <c r="LRB370" s="224"/>
      <c r="LRC370" s="224"/>
      <c r="LRD370" s="335"/>
      <c r="LRE370" s="335"/>
      <c r="LRF370" s="224"/>
      <c r="LRG370" s="372"/>
      <c r="LRH370" s="372"/>
      <c r="LRI370" s="333"/>
      <c r="LRJ370" s="334"/>
      <c r="LRK370" s="372"/>
      <c r="LRL370" s="224"/>
      <c r="LRM370" s="224"/>
      <c r="LRN370" s="335"/>
      <c r="LRO370" s="335"/>
      <c r="LRP370" s="224"/>
      <c r="LRQ370" s="372"/>
      <c r="LRR370" s="372"/>
      <c r="LRS370" s="333"/>
      <c r="LRT370" s="334"/>
      <c r="LRU370" s="372"/>
      <c r="LRV370" s="224"/>
      <c r="LRW370" s="224"/>
      <c r="LRX370" s="335"/>
      <c r="LRY370" s="335"/>
      <c r="LRZ370" s="224"/>
      <c r="LSA370" s="372"/>
      <c r="LSB370" s="372"/>
      <c r="LSC370" s="333"/>
      <c r="LSD370" s="334"/>
      <c r="LSE370" s="372"/>
      <c r="LSF370" s="224"/>
      <c r="LSG370" s="224"/>
      <c r="LSH370" s="335"/>
      <c r="LSI370" s="335"/>
      <c r="LSJ370" s="224"/>
      <c r="LSK370" s="372"/>
      <c r="LSL370" s="372"/>
      <c r="LSM370" s="333"/>
      <c r="LSN370" s="334"/>
      <c r="LSO370" s="372"/>
      <c r="LSP370" s="224"/>
      <c r="LSQ370" s="224"/>
      <c r="LSR370" s="335"/>
      <c r="LSS370" s="335"/>
      <c r="LST370" s="224"/>
      <c r="LSU370" s="372"/>
      <c r="LSV370" s="372"/>
      <c r="LSW370" s="333"/>
      <c r="LSX370" s="334"/>
      <c r="LSY370" s="372"/>
      <c r="LSZ370" s="224"/>
      <c r="LTA370" s="224"/>
      <c r="LTB370" s="335"/>
      <c r="LTC370" s="335"/>
      <c r="LTD370" s="224"/>
      <c r="LTE370" s="372"/>
      <c r="LTF370" s="372"/>
      <c r="LTG370" s="333"/>
      <c r="LTH370" s="334"/>
      <c r="LTI370" s="372"/>
      <c r="LTJ370" s="224"/>
      <c r="LTK370" s="224"/>
      <c r="LTL370" s="335"/>
      <c r="LTM370" s="335"/>
      <c r="LTN370" s="224"/>
      <c r="LTO370" s="372"/>
      <c r="LTP370" s="372"/>
      <c r="LTQ370" s="333"/>
      <c r="LTR370" s="334"/>
      <c r="LTS370" s="372"/>
      <c r="LTT370" s="224"/>
      <c r="LTU370" s="224"/>
      <c r="LTV370" s="335"/>
      <c r="LTW370" s="335"/>
      <c r="LTX370" s="224"/>
      <c r="LTY370" s="372"/>
      <c r="LTZ370" s="372"/>
      <c r="LUA370" s="333"/>
      <c r="LUB370" s="334"/>
      <c r="LUC370" s="372"/>
      <c r="LUD370" s="224"/>
      <c r="LUE370" s="224"/>
      <c r="LUF370" s="335"/>
      <c r="LUG370" s="335"/>
      <c r="LUH370" s="224"/>
      <c r="LUI370" s="372"/>
      <c r="LUJ370" s="372"/>
      <c r="LUK370" s="333"/>
      <c r="LUL370" s="334"/>
      <c r="LUM370" s="372"/>
      <c r="LUN370" s="224"/>
      <c r="LUO370" s="224"/>
      <c r="LUP370" s="335"/>
      <c r="LUQ370" s="335"/>
      <c r="LUR370" s="224"/>
      <c r="LUS370" s="372"/>
      <c r="LUT370" s="372"/>
      <c r="LUU370" s="333"/>
      <c r="LUV370" s="334"/>
      <c r="LUW370" s="372"/>
      <c r="LUX370" s="224"/>
      <c r="LUY370" s="224"/>
      <c r="LUZ370" s="335"/>
      <c r="LVA370" s="335"/>
      <c r="LVB370" s="224"/>
      <c r="LVC370" s="372"/>
      <c r="LVD370" s="372"/>
      <c r="LVE370" s="333"/>
      <c r="LVF370" s="334"/>
      <c r="LVG370" s="372"/>
      <c r="LVH370" s="224"/>
      <c r="LVI370" s="224"/>
      <c r="LVJ370" s="335"/>
      <c r="LVK370" s="335"/>
      <c r="LVL370" s="224"/>
      <c r="LVM370" s="372"/>
      <c r="LVN370" s="372"/>
      <c r="LVO370" s="333"/>
      <c r="LVP370" s="334"/>
      <c r="LVQ370" s="372"/>
      <c r="LVR370" s="224"/>
      <c r="LVS370" s="224"/>
      <c r="LVT370" s="335"/>
      <c r="LVU370" s="335"/>
      <c r="LVV370" s="224"/>
      <c r="LVW370" s="372"/>
      <c r="LVX370" s="372"/>
      <c r="LVY370" s="333"/>
      <c r="LVZ370" s="334"/>
      <c r="LWA370" s="372"/>
      <c r="LWB370" s="224"/>
      <c r="LWC370" s="224"/>
      <c r="LWD370" s="335"/>
      <c r="LWE370" s="335"/>
      <c r="LWF370" s="224"/>
      <c r="LWG370" s="372"/>
      <c r="LWH370" s="372"/>
      <c r="LWI370" s="333"/>
      <c r="LWJ370" s="334"/>
      <c r="LWK370" s="372"/>
      <c r="LWL370" s="224"/>
      <c r="LWM370" s="224"/>
      <c r="LWN370" s="335"/>
      <c r="LWO370" s="335"/>
      <c r="LWP370" s="224"/>
      <c r="LWQ370" s="372"/>
      <c r="LWR370" s="372"/>
      <c r="LWS370" s="333"/>
      <c r="LWT370" s="334"/>
      <c r="LWU370" s="372"/>
      <c r="LWV370" s="224"/>
      <c r="LWW370" s="224"/>
      <c r="LWX370" s="335"/>
      <c r="LWY370" s="335"/>
      <c r="LWZ370" s="224"/>
      <c r="LXA370" s="372"/>
      <c r="LXB370" s="372"/>
      <c r="LXC370" s="333"/>
      <c r="LXD370" s="334"/>
      <c r="LXE370" s="372"/>
      <c r="LXF370" s="224"/>
      <c r="LXG370" s="224"/>
      <c r="LXH370" s="335"/>
      <c r="LXI370" s="335"/>
      <c r="LXJ370" s="224"/>
      <c r="LXK370" s="372"/>
      <c r="LXL370" s="372"/>
      <c r="LXM370" s="333"/>
      <c r="LXN370" s="334"/>
      <c r="LXO370" s="372"/>
      <c r="LXP370" s="224"/>
      <c r="LXQ370" s="224"/>
      <c r="LXR370" s="335"/>
      <c r="LXS370" s="335"/>
      <c r="LXT370" s="224"/>
      <c r="LXU370" s="372"/>
      <c r="LXV370" s="372"/>
      <c r="LXW370" s="333"/>
      <c r="LXX370" s="334"/>
      <c r="LXY370" s="372"/>
      <c r="LXZ370" s="224"/>
      <c r="LYA370" s="224"/>
      <c r="LYB370" s="335"/>
      <c r="LYC370" s="335"/>
      <c r="LYD370" s="224"/>
      <c r="LYE370" s="372"/>
      <c r="LYF370" s="372"/>
      <c r="LYG370" s="333"/>
      <c r="LYH370" s="334"/>
      <c r="LYI370" s="372"/>
      <c r="LYJ370" s="224"/>
      <c r="LYK370" s="224"/>
      <c r="LYL370" s="335"/>
      <c r="LYM370" s="335"/>
      <c r="LYN370" s="224"/>
      <c r="LYO370" s="372"/>
      <c r="LYP370" s="372"/>
      <c r="LYQ370" s="333"/>
      <c r="LYR370" s="334"/>
      <c r="LYS370" s="372"/>
      <c r="LYT370" s="224"/>
      <c r="LYU370" s="224"/>
      <c r="LYV370" s="335"/>
      <c r="LYW370" s="335"/>
      <c r="LYX370" s="224"/>
      <c r="LYY370" s="372"/>
      <c r="LYZ370" s="372"/>
      <c r="LZA370" s="333"/>
      <c r="LZB370" s="334"/>
      <c r="LZC370" s="372"/>
      <c r="LZD370" s="224"/>
      <c r="LZE370" s="224"/>
      <c r="LZF370" s="335"/>
      <c r="LZG370" s="335"/>
      <c r="LZH370" s="224"/>
      <c r="LZI370" s="372"/>
      <c r="LZJ370" s="372"/>
      <c r="LZK370" s="333"/>
      <c r="LZL370" s="334"/>
      <c r="LZM370" s="372"/>
      <c r="LZN370" s="224"/>
      <c r="LZO370" s="224"/>
      <c r="LZP370" s="335"/>
      <c r="LZQ370" s="335"/>
      <c r="LZR370" s="224"/>
      <c r="LZS370" s="372"/>
      <c r="LZT370" s="372"/>
      <c r="LZU370" s="333"/>
      <c r="LZV370" s="334"/>
      <c r="LZW370" s="372"/>
      <c r="LZX370" s="224"/>
      <c r="LZY370" s="224"/>
      <c r="LZZ370" s="335"/>
      <c r="MAA370" s="335"/>
      <c r="MAB370" s="224"/>
      <c r="MAC370" s="372"/>
      <c r="MAD370" s="372"/>
      <c r="MAE370" s="333"/>
      <c r="MAF370" s="334"/>
      <c r="MAG370" s="372"/>
      <c r="MAH370" s="224"/>
      <c r="MAI370" s="224"/>
      <c r="MAJ370" s="335"/>
      <c r="MAK370" s="335"/>
      <c r="MAL370" s="224"/>
      <c r="MAM370" s="372"/>
      <c r="MAN370" s="372"/>
      <c r="MAO370" s="333"/>
      <c r="MAP370" s="334"/>
      <c r="MAQ370" s="372"/>
      <c r="MAR370" s="224"/>
      <c r="MAS370" s="224"/>
      <c r="MAT370" s="335"/>
      <c r="MAU370" s="335"/>
      <c r="MAV370" s="224"/>
      <c r="MAW370" s="372"/>
      <c r="MAX370" s="372"/>
      <c r="MAY370" s="333"/>
      <c r="MAZ370" s="334"/>
      <c r="MBA370" s="372"/>
      <c r="MBB370" s="224"/>
      <c r="MBC370" s="224"/>
      <c r="MBD370" s="335"/>
      <c r="MBE370" s="335"/>
      <c r="MBF370" s="224"/>
      <c r="MBG370" s="372"/>
      <c r="MBH370" s="372"/>
      <c r="MBI370" s="333"/>
      <c r="MBJ370" s="334"/>
      <c r="MBK370" s="372"/>
      <c r="MBL370" s="224"/>
      <c r="MBM370" s="224"/>
      <c r="MBN370" s="335"/>
      <c r="MBO370" s="335"/>
      <c r="MBP370" s="224"/>
      <c r="MBQ370" s="372"/>
      <c r="MBR370" s="372"/>
      <c r="MBS370" s="333"/>
      <c r="MBT370" s="334"/>
      <c r="MBU370" s="372"/>
      <c r="MBV370" s="224"/>
      <c r="MBW370" s="224"/>
      <c r="MBX370" s="335"/>
      <c r="MBY370" s="335"/>
      <c r="MBZ370" s="224"/>
      <c r="MCA370" s="372"/>
      <c r="MCB370" s="372"/>
      <c r="MCC370" s="333"/>
      <c r="MCD370" s="334"/>
      <c r="MCE370" s="372"/>
      <c r="MCF370" s="224"/>
      <c r="MCG370" s="224"/>
      <c r="MCH370" s="335"/>
      <c r="MCI370" s="335"/>
      <c r="MCJ370" s="224"/>
      <c r="MCK370" s="372"/>
      <c r="MCL370" s="372"/>
      <c r="MCM370" s="333"/>
      <c r="MCN370" s="334"/>
      <c r="MCO370" s="372"/>
      <c r="MCP370" s="224"/>
      <c r="MCQ370" s="224"/>
      <c r="MCR370" s="335"/>
      <c r="MCS370" s="335"/>
      <c r="MCT370" s="224"/>
      <c r="MCU370" s="372"/>
      <c r="MCV370" s="372"/>
      <c r="MCW370" s="333"/>
      <c r="MCX370" s="334"/>
      <c r="MCY370" s="372"/>
      <c r="MCZ370" s="224"/>
      <c r="MDA370" s="224"/>
      <c r="MDB370" s="335"/>
      <c r="MDC370" s="335"/>
      <c r="MDD370" s="224"/>
      <c r="MDE370" s="372"/>
      <c r="MDF370" s="372"/>
      <c r="MDG370" s="333"/>
      <c r="MDH370" s="334"/>
      <c r="MDI370" s="372"/>
      <c r="MDJ370" s="224"/>
      <c r="MDK370" s="224"/>
      <c r="MDL370" s="335"/>
      <c r="MDM370" s="335"/>
      <c r="MDN370" s="224"/>
      <c r="MDO370" s="372"/>
      <c r="MDP370" s="372"/>
      <c r="MDQ370" s="333"/>
      <c r="MDR370" s="334"/>
      <c r="MDS370" s="372"/>
      <c r="MDT370" s="224"/>
      <c r="MDU370" s="224"/>
      <c r="MDV370" s="335"/>
      <c r="MDW370" s="335"/>
      <c r="MDX370" s="224"/>
      <c r="MDY370" s="372"/>
      <c r="MDZ370" s="372"/>
      <c r="MEA370" s="333"/>
      <c r="MEB370" s="334"/>
      <c r="MEC370" s="372"/>
      <c r="MED370" s="224"/>
      <c r="MEE370" s="224"/>
      <c r="MEF370" s="335"/>
      <c r="MEG370" s="335"/>
      <c r="MEH370" s="224"/>
      <c r="MEI370" s="372"/>
      <c r="MEJ370" s="372"/>
      <c r="MEK370" s="333"/>
      <c r="MEL370" s="334"/>
      <c r="MEM370" s="372"/>
      <c r="MEN370" s="224"/>
      <c r="MEO370" s="224"/>
      <c r="MEP370" s="335"/>
      <c r="MEQ370" s="335"/>
      <c r="MER370" s="224"/>
      <c r="MES370" s="372"/>
      <c r="MET370" s="372"/>
      <c r="MEU370" s="333"/>
      <c r="MEV370" s="334"/>
      <c r="MEW370" s="372"/>
      <c r="MEX370" s="224"/>
      <c r="MEY370" s="224"/>
      <c r="MEZ370" s="335"/>
      <c r="MFA370" s="335"/>
      <c r="MFB370" s="224"/>
      <c r="MFC370" s="372"/>
      <c r="MFD370" s="372"/>
      <c r="MFE370" s="333"/>
      <c r="MFF370" s="334"/>
      <c r="MFG370" s="372"/>
      <c r="MFH370" s="224"/>
      <c r="MFI370" s="224"/>
      <c r="MFJ370" s="335"/>
      <c r="MFK370" s="335"/>
      <c r="MFL370" s="224"/>
      <c r="MFM370" s="372"/>
      <c r="MFN370" s="372"/>
      <c r="MFO370" s="333"/>
      <c r="MFP370" s="334"/>
      <c r="MFQ370" s="372"/>
      <c r="MFR370" s="224"/>
      <c r="MFS370" s="224"/>
      <c r="MFT370" s="335"/>
      <c r="MFU370" s="335"/>
      <c r="MFV370" s="224"/>
      <c r="MFW370" s="372"/>
      <c r="MFX370" s="372"/>
      <c r="MFY370" s="333"/>
      <c r="MFZ370" s="334"/>
      <c r="MGA370" s="372"/>
      <c r="MGB370" s="224"/>
      <c r="MGC370" s="224"/>
      <c r="MGD370" s="335"/>
      <c r="MGE370" s="335"/>
      <c r="MGF370" s="224"/>
      <c r="MGG370" s="372"/>
      <c r="MGH370" s="372"/>
      <c r="MGI370" s="333"/>
      <c r="MGJ370" s="334"/>
      <c r="MGK370" s="372"/>
      <c r="MGL370" s="224"/>
      <c r="MGM370" s="224"/>
      <c r="MGN370" s="335"/>
      <c r="MGO370" s="335"/>
      <c r="MGP370" s="224"/>
      <c r="MGQ370" s="372"/>
      <c r="MGR370" s="372"/>
      <c r="MGS370" s="333"/>
      <c r="MGT370" s="334"/>
      <c r="MGU370" s="372"/>
      <c r="MGV370" s="224"/>
      <c r="MGW370" s="224"/>
      <c r="MGX370" s="335"/>
      <c r="MGY370" s="335"/>
      <c r="MGZ370" s="224"/>
      <c r="MHA370" s="372"/>
      <c r="MHB370" s="372"/>
      <c r="MHC370" s="333"/>
      <c r="MHD370" s="334"/>
      <c r="MHE370" s="372"/>
      <c r="MHF370" s="224"/>
      <c r="MHG370" s="224"/>
      <c r="MHH370" s="335"/>
      <c r="MHI370" s="335"/>
      <c r="MHJ370" s="224"/>
      <c r="MHK370" s="372"/>
      <c r="MHL370" s="372"/>
      <c r="MHM370" s="333"/>
      <c r="MHN370" s="334"/>
      <c r="MHO370" s="372"/>
      <c r="MHP370" s="224"/>
      <c r="MHQ370" s="224"/>
      <c r="MHR370" s="335"/>
      <c r="MHS370" s="335"/>
      <c r="MHT370" s="224"/>
      <c r="MHU370" s="372"/>
      <c r="MHV370" s="372"/>
      <c r="MHW370" s="333"/>
      <c r="MHX370" s="334"/>
      <c r="MHY370" s="372"/>
      <c r="MHZ370" s="224"/>
      <c r="MIA370" s="224"/>
      <c r="MIB370" s="335"/>
      <c r="MIC370" s="335"/>
      <c r="MID370" s="224"/>
      <c r="MIE370" s="372"/>
      <c r="MIF370" s="372"/>
      <c r="MIG370" s="333"/>
      <c r="MIH370" s="334"/>
      <c r="MII370" s="372"/>
      <c r="MIJ370" s="224"/>
      <c r="MIK370" s="224"/>
      <c r="MIL370" s="335"/>
      <c r="MIM370" s="335"/>
      <c r="MIN370" s="224"/>
      <c r="MIO370" s="372"/>
      <c r="MIP370" s="372"/>
      <c r="MIQ370" s="333"/>
      <c r="MIR370" s="334"/>
      <c r="MIS370" s="372"/>
      <c r="MIT370" s="224"/>
      <c r="MIU370" s="224"/>
      <c r="MIV370" s="335"/>
      <c r="MIW370" s="335"/>
      <c r="MIX370" s="224"/>
      <c r="MIY370" s="372"/>
      <c r="MIZ370" s="372"/>
      <c r="MJA370" s="333"/>
      <c r="MJB370" s="334"/>
      <c r="MJC370" s="372"/>
      <c r="MJD370" s="224"/>
      <c r="MJE370" s="224"/>
      <c r="MJF370" s="335"/>
      <c r="MJG370" s="335"/>
      <c r="MJH370" s="224"/>
      <c r="MJI370" s="372"/>
      <c r="MJJ370" s="372"/>
      <c r="MJK370" s="333"/>
      <c r="MJL370" s="334"/>
      <c r="MJM370" s="372"/>
      <c r="MJN370" s="224"/>
      <c r="MJO370" s="224"/>
      <c r="MJP370" s="335"/>
      <c r="MJQ370" s="335"/>
      <c r="MJR370" s="224"/>
      <c r="MJS370" s="372"/>
      <c r="MJT370" s="372"/>
      <c r="MJU370" s="333"/>
      <c r="MJV370" s="334"/>
      <c r="MJW370" s="372"/>
      <c r="MJX370" s="224"/>
      <c r="MJY370" s="224"/>
      <c r="MJZ370" s="335"/>
      <c r="MKA370" s="335"/>
      <c r="MKB370" s="224"/>
      <c r="MKC370" s="372"/>
      <c r="MKD370" s="372"/>
      <c r="MKE370" s="333"/>
      <c r="MKF370" s="334"/>
      <c r="MKG370" s="372"/>
      <c r="MKH370" s="224"/>
      <c r="MKI370" s="224"/>
      <c r="MKJ370" s="335"/>
      <c r="MKK370" s="335"/>
      <c r="MKL370" s="224"/>
      <c r="MKM370" s="372"/>
      <c r="MKN370" s="372"/>
      <c r="MKO370" s="333"/>
      <c r="MKP370" s="334"/>
      <c r="MKQ370" s="372"/>
      <c r="MKR370" s="224"/>
      <c r="MKS370" s="224"/>
      <c r="MKT370" s="335"/>
      <c r="MKU370" s="335"/>
      <c r="MKV370" s="224"/>
      <c r="MKW370" s="372"/>
      <c r="MKX370" s="372"/>
      <c r="MKY370" s="333"/>
      <c r="MKZ370" s="334"/>
      <c r="MLA370" s="372"/>
      <c r="MLB370" s="224"/>
      <c r="MLC370" s="224"/>
      <c r="MLD370" s="335"/>
      <c r="MLE370" s="335"/>
      <c r="MLF370" s="224"/>
      <c r="MLG370" s="372"/>
      <c r="MLH370" s="372"/>
      <c r="MLI370" s="333"/>
      <c r="MLJ370" s="334"/>
      <c r="MLK370" s="372"/>
      <c r="MLL370" s="224"/>
      <c r="MLM370" s="224"/>
      <c r="MLN370" s="335"/>
      <c r="MLO370" s="335"/>
      <c r="MLP370" s="224"/>
      <c r="MLQ370" s="372"/>
      <c r="MLR370" s="372"/>
      <c r="MLS370" s="333"/>
      <c r="MLT370" s="334"/>
      <c r="MLU370" s="372"/>
      <c r="MLV370" s="224"/>
      <c r="MLW370" s="224"/>
      <c r="MLX370" s="335"/>
      <c r="MLY370" s="335"/>
      <c r="MLZ370" s="224"/>
      <c r="MMA370" s="372"/>
      <c r="MMB370" s="372"/>
      <c r="MMC370" s="333"/>
      <c r="MMD370" s="334"/>
      <c r="MME370" s="372"/>
      <c r="MMF370" s="224"/>
      <c r="MMG370" s="224"/>
      <c r="MMH370" s="335"/>
      <c r="MMI370" s="335"/>
      <c r="MMJ370" s="224"/>
      <c r="MMK370" s="372"/>
      <c r="MML370" s="372"/>
      <c r="MMM370" s="333"/>
      <c r="MMN370" s="334"/>
      <c r="MMO370" s="372"/>
      <c r="MMP370" s="224"/>
      <c r="MMQ370" s="224"/>
      <c r="MMR370" s="335"/>
      <c r="MMS370" s="335"/>
      <c r="MMT370" s="224"/>
      <c r="MMU370" s="372"/>
      <c r="MMV370" s="372"/>
      <c r="MMW370" s="333"/>
      <c r="MMX370" s="334"/>
      <c r="MMY370" s="372"/>
      <c r="MMZ370" s="224"/>
      <c r="MNA370" s="224"/>
      <c r="MNB370" s="335"/>
      <c r="MNC370" s="335"/>
      <c r="MND370" s="224"/>
      <c r="MNE370" s="372"/>
      <c r="MNF370" s="372"/>
      <c r="MNG370" s="333"/>
      <c r="MNH370" s="334"/>
      <c r="MNI370" s="372"/>
      <c r="MNJ370" s="224"/>
      <c r="MNK370" s="224"/>
      <c r="MNL370" s="335"/>
      <c r="MNM370" s="335"/>
      <c r="MNN370" s="224"/>
      <c r="MNO370" s="372"/>
      <c r="MNP370" s="372"/>
      <c r="MNQ370" s="333"/>
      <c r="MNR370" s="334"/>
      <c r="MNS370" s="372"/>
      <c r="MNT370" s="224"/>
      <c r="MNU370" s="224"/>
      <c r="MNV370" s="335"/>
      <c r="MNW370" s="335"/>
      <c r="MNX370" s="224"/>
      <c r="MNY370" s="372"/>
      <c r="MNZ370" s="372"/>
      <c r="MOA370" s="333"/>
      <c r="MOB370" s="334"/>
      <c r="MOC370" s="372"/>
      <c r="MOD370" s="224"/>
      <c r="MOE370" s="224"/>
      <c r="MOF370" s="335"/>
      <c r="MOG370" s="335"/>
      <c r="MOH370" s="224"/>
      <c r="MOI370" s="372"/>
      <c r="MOJ370" s="372"/>
      <c r="MOK370" s="333"/>
      <c r="MOL370" s="334"/>
      <c r="MOM370" s="372"/>
      <c r="MON370" s="224"/>
      <c r="MOO370" s="224"/>
      <c r="MOP370" s="335"/>
      <c r="MOQ370" s="335"/>
      <c r="MOR370" s="224"/>
      <c r="MOS370" s="372"/>
      <c r="MOT370" s="372"/>
      <c r="MOU370" s="333"/>
      <c r="MOV370" s="334"/>
      <c r="MOW370" s="372"/>
      <c r="MOX370" s="224"/>
      <c r="MOY370" s="224"/>
      <c r="MOZ370" s="335"/>
      <c r="MPA370" s="335"/>
      <c r="MPB370" s="224"/>
      <c r="MPC370" s="372"/>
      <c r="MPD370" s="372"/>
      <c r="MPE370" s="333"/>
      <c r="MPF370" s="334"/>
      <c r="MPG370" s="372"/>
      <c r="MPH370" s="224"/>
      <c r="MPI370" s="224"/>
      <c r="MPJ370" s="335"/>
      <c r="MPK370" s="335"/>
      <c r="MPL370" s="224"/>
      <c r="MPM370" s="372"/>
      <c r="MPN370" s="372"/>
      <c r="MPO370" s="333"/>
      <c r="MPP370" s="334"/>
      <c r="MPQ370" s="372"/>
      <c r="MPR370" s="224"/>
      <c r="MPS370" s="224"/>
      <c r="MPT370" s="335"/>
      <c r="MPU370" s="335"/>
      <c r="MPV370" s="224"/>
      <c r="MPW370" s="372"/>
      <c r="MPX370" s="372"/>
      <c r="MPY370" s="333"/>
      <c r="MPZ370" s="334"/>
      <c r="MQA370" s="372"/>
      <c r="MQB370" s="224"/>
      <c r="MQC370" s="224"/>
      <c r="MQD370" s="335"/>
      <c r="MQE370" s="335"/>
      <c r="MQF370" s="224"/>
      <c r="MQG370" s="372"/>
      <c r="MQH370" s="372"/>
      <c r="MQI370" s="333"/>
      <c r="MQJ370" s="334"/>
      <c r="MQK370" s="372"/>
      <c r="MQL370" s="224"/>
      <c r="MQM370" s="224"/>
      <c r="MQN370" s="335"/>
      <c r="MQO370" s="335"/>
      <c r="MQP370" s="224"/>
      <c r="MQQ370" s="372"/>
      <c r="MQR370" s="372"/>
      <c r="MQS370" s="333"/>
      <c r="MQT370" s="334"/>
      <c r="MQU370" s="372"/>
      <c r="MQV370" s="224"/>
      <c r="MQW370" s="224"/>
      <c r="MQX370" s="335"/>
      <c r="MQY370" s="335"/>
      <c r="MQZ370" s="224"/>
      <c r="MRA370" s="372"/>
      <c r="MRB370" s="372"/>
      <c r="MRC370" s="333"/>
      <c r="MRD370" s="334"/>
      <c r="MRE370" s="372"/>
      <c r="MRF370" s="224"/>
      <c r="MRG370" s="224"/>
      <c r="MRH370" s="335"/>
      <c r="MRI370" s="335"/>
      <c r="MRJ370" s="224"/>
      <c r="MRK370" s="372"/>
      <c r="MRL370" s="372"/>
      <c r="MRM370" s="333"/>
      <c r="MRN370" s="334"/>
      <c r="MRO370" s="372"/>
      <c r="MRP370" s="224"/>
      <c r="MRQ370" s="224"/>
      <c r="MRR370" s="335"/>
      <c r="MRS370" s="335"/>
      <c r="MRT370" s="224"/>
      <c r="MRU370" s="372"/>
      <c r="MRV370" s="372"/>
      <c r="MRW370" s="333"/>
      <c r="MRX370" s="334"/>
      <c r="MRY370" s="372"/>
      <c r="MRZ370" s="224"/>
      <c r="MSA370" s="224"/>
      <c r="MSB370" s="335"/>
      <c r="MSC370" s="335"/>
      <c r="MSD370" s="224"/>
      <c r="MSE370" s="372"/>
      <c r="MSF370" s="372"/>
      <c r="MSG370" s="333"/>
      <c r="MSH370" s="334"/>
      <c r="MSI370" s="372"/>
      <c r="MSJ370" s="224"/>
      <c r="MSK370" s="224"/>
      <c r="MSL370" s="335"/>
      <c r="MSM370" s="335"/>
      <c r="MSN370" s="224"/>
      <c r="MSO370" s="372"/>
      <c r="MSP370" s="372"/>
      <c r="MSQ370" s="333"/>
      <c r="MSR370" s="334"/>
      <c r="MSS370" s="372"/>
      <c r="MST370" s="224"/>
      <c r="MSU370" s="224"/>
      <c r="MSV370" s="335"/>
      <c r="MSW370" s="335"/>
      <c r="MSX370" s="224"/>
      <c r="MSY370" s="372"/>
      <c r="MSZ370" s="372"/>
      <c r="MTA370" s="333"/>
      <c r="MTB370" s="334"/>
      <c r="MTC370" s="372"/>
      <c r="MTD370" s="224"/>
      <c r="MTE370" s="224"/>
      <c r="MTF370" s="335"/>
      <c r="MTG370" s="335"/>
      <c r="MTH370" s="224"/>
      <c r="MTI370" s="372"/>
      <c r="MTJ370" s="372"/>
      <c r="MTK370" s="333"/>
      <c r="MTL370" s="334"/>
      <c r="MTM370" s="372"/>
      <c r="MTN370" s="224"/>
      <c r="MTO370" s="224"/>
      <c r="MTP370" s="335"/>
      <c r="MTQ370" s="335"/>
      <c r="MTR370" s="224"/>
      <c r="MTS370" s="372"/>
      <c r="MTT370" s="372"/>
      <c r="MTU370" s="333"/>
      <c r="MTV370" s="334"/>
      <c r="MTW370" s="372"/>
      <c r="MTX370" s="224"/>
      <c r="MTY370" s="224"/>
      <c r="MTZ370" s="335"/>
      <c r="MUA370" s="335"/>
      <c r="MUB370" s="224"/>
      <c r="MUC370" s="372"/>
      <c r="MUD370" s="372"/>
      <c r="MUE370" s="333"/>
      <c r="MUF370" s="334"/>
      <c r="MUG370" s="372"/>
      <c r="MUH370" s="224"/>
      <c r="MUI370" s="224"/>
      <c r="MUJ370" s="335"/>
      <c r="MUK370" s="335"/>
      <c r="MUL370" s="224"/>
      <c r="MUM370" s="372"/>
      <c r="MUN370" s="372"/>
      <c r="MUO370" s="333"/>
      <c r="MUP370" s="334"/>
      <c r="MUQ370" s="372"/>
      <c r="MUR370" s="224"/>
      <c r="MUS370" s="224"/>
      <c r="MUT370" s="335"/>
      <c r="MUU370" s="335"/>
      <c r="MUV370" s="224"/>
      <c r="MUW370" s="372"/>
      <c r="MUX370" s="372"/>
      <c r="MUY370" s="333"/>
      <c r="MUZ370" s="334"/>
      <c r="MVA370" s="372"/>
      <c r="MVB370" s="224"/>
      <c r="MVC370" s="224"/>
      <c r="MVD370" s="335"/>
      <c r="MVE370" s="335"/>
      <c r="MVF370" s="224"/>
      <c r="MVG370" s="372"/>
      <c r="MVH370" s="372"/>
      <c r="MVI370" s="333"/>
      <c r="MVJ370" s="334"/>
      <c r="MVK370" s="372"/>
      <c r="MVL370" s="224"/>
      <c r="MVM370" s="224"/>
      <c r="MVN370" s="335"/>
      <c r="MVO370" s="335"/>
      <c r="MVP370" s="224"/>
      <c r="MVQ370" s="372"/>
      <c r="MVR370" s="372"/>
      <c r="MVS370" s="333"/>
      <c r="MVT370" s="334"/>
      <c r="MVU370" s="372"/>
      <c r="MVV370" s="224"/>
      <c r="MVW370" s="224"/>
      <c r="MVX370" s="335"/>
      <c r="MVY370" s="335"/>
      <c r="MVZ370" s="224"/>
      <c r="MWA370" s="372"/>
      <c r="MWB370" s="372"/>
      <c r="MWC370" s="333"/>
      <c r="MWD370" s="334"/>
      <c r="MWE370" s="372"/>
      <c r="MWF370" s="224"/>
      <c r="MWG370" s="224"/>
      <c r="MWH370" s="335"/>
      <c r="MWI370" s="335"/>
      <c r="MWJ370" s="224"/>
      <c r="MWK370" s="372"/>
      <c r="MWL370" s="372"/>
      <c r="MWM370" s="333"/>
      <c r="MWN370" s="334"/>
      <c r="MWO370" s="372"/>
      <c r="MWP370" s="224"/>
      <c r="MWQ370" s="224"/>
      <c r="MWR370" s="335"/>
      <c r="MWS370" s="335"/>
      <c r="MWT370" s="224"/>
      <c r="MWU370" s="372"/>
      <c r="MWV370" s="372"/>
      <c r="MWW370" s="333"/>
      <c r="MWX370" s="334"/>
      <c r="MWY370" s="372"/>
      <c r="MWZ370" s="224"/>
      <c r="MXA370" s="224"/>
      <c r="MXB370" s="335"/>
      <c r="MXC370" s="335"/>
      <c r="MXD370" s="224"/>
      <c r="MXE370" s="372"/>
      <c r="MXF370" s="372"/>
      <c r="MXG370" s="333"/>
      <c r="MXH370" s="334"/>
      <c r="MXI370" s="372"/>
      <c r="MXJ370" s="224"/>
      <c r="MXK370" s="224"/>
      <c r="MXL370" s="335"/>
      <c r="MXM370" s="335"/>
      <c r="MXN370" s="224"/>
      <c r="MXO370" s="372"/>
      <c r="MXP370" s="372"/>
      <c r="MXQ370" s="333"/>
      <c r="MXR370" s="334"/>
      <c r="MXS370" s="372"/>
      <c r="MXT370" s="224"/>
      <c r="MXU370" s="224"/>
      <c r="MXV370" s="335"/>
      <c r="MXW370" s="335"/>
      <c r="MXX370" s="224"/>
      <c r="MXY370" s="372"/>
      <c r="MXZ370" s="372"/>
      <c r="MYA370" s="333"/>
      <c r="MYB370" s="334"/>
      <c r="MYC370" s="372"/>
      <c r="MYD370" s="224"/>
      <c r="MYE370" s="224"/>
      <c r="MYF370" s="335"/>
      <c r="MYG370" s="335"/>
      <c r="MYH370" s="224"/>
      <c r="MYI370" s="372"/>
      <c r="MYJ370" s="372"/>
      <c r="MYK370" s="333"/>
      <c r="MYL370" s="334"/>
      <c r="MYM370" s="372"/>
      <c r="MYN370" s="224"/>
      <c r="MYO370" s="224"/>
      <c r="MYP370" s="335"/>
      <c r="MYQ370" s="335"/>
      <c r="MYR370" s="224"/>
      <c r="MYS370" s="372"/>
      <c r="MYT370" s="372"/>
      <c r="MYU370" s="333"/>
      <c r="MYV370" s="334"/>
      <c r="MYW370" s="372"/>
      <c r="MYX370" s="224"/>
      <c r="MYY370" s="224"/>
      <c r="MYZ370" s="335"/>
      <c r="MZA370" s="335"/>
      <c r="MZB370" s="224"/>
      <c r="MZC370" s="372"/>
      <c r="MZD370" s="372"/>
      <c r="MZE370" s="333"/>
      <c r="MZF370" s="334"/>
      <c r="MZG370" s="372"/>
      <c r="MZH370" s="224"/>
      <c r="MZI370" s="224"/>
      <c r="MZJ370" s="335"/>
      <c r="MZK370" s="335"/>
      <c r="MZL370" s="224"/>
      <c r="MZM370" s="372"/>
      <c r="MZN370" s="372"/>
      <c r="MZO370" s="333"/>
      <c r="MZP370" s="334"/>
      <c r="MZQ370" s="372"/>
      <c r="MZR370" s="224"/>
      <c r="MZS370" s="224"/>
      <c r="MZT370" s="335"/>
      <c r="MZU370" s="335"/>
      <c r="MZV370" s="224"/>
      <c r="MZW370" s="372"/>
      <c r="MZX370" s="372"/>
      <c r="MZY370" s="333"/>
      <c r="MZZ370" s="334"/>
      <c r="NAA370" s="372"/>
      <c r="NAB370" s="224"/>
      <c r="NAC370" s="224"/>
      <c r="NAD370" s="335"/>
      <c r="NAE370" s="335"/>
      <c r="NAF370" s="224"/>
      <c r="NAG370" s="372"/>
      <c r="NAH370" s="372"/>
      <c r="NAI370" s="333"/>
      <c r="NAJ370" s="334"/>
      <c r="NAK370" s="372"/>
      <c r="NAL370" s="224"/>
      <c r="NAM370" s="224"/>
      <c r="NAN370" s="335"/>
      <c r="NAO370" s="335"/>
      <c r="NAP370" s="224"/>
      <c r="NAQ370" s="372"/>
      <c r="NAR370" s="372"/>
      <c r="NAS370" s="333"/>
      <c r="NAT370" s="334"/>
      <c r="NAU370" s="372"/>
      <c r="NAV370" s="224"/>
      <c r="NAW370" s="224"/>
      <c r="NAX370" s="335"/>
      <c r="NAY370" s="335"/>
      <c r="NAZ370" s="224"/>
      <c r="NBA370" s="372"/>
      <c r="NBB370" s="372"/>
      <c r="NBC370" s="333"/>
      <c r="NBD370" s="334"/>
      <c r="NBE370" s="372"/>
      <c r="NBF370" s="224"/>
      <c r="NBG370" s="224"/>
      <c r="NBH370" s="335"/>
      <c r="NBI370" s="335"/>
      <c r="NBJ370" s="224"/>
      <c r="NBK370" s="372"/>
      <c r="NBL370" s="372"/>
      <c r="NBM370" s="333"/>
      <c r="NBN370" s="334"/>
      <c r="NBO370" s="372"/>
      <c r="NBP370" s="224"/>
      <c r="NBQ370" s="224"/>
      <c r="NBR370" s="335"/>
      <c r="NBS370" s="335"/>
      <c r="NBT370" s="224"/>
      <c r="NBU370" s="372"/>
      <c r="NBV370" s="372"/>
      <c r="NBW370" s="333"/>
      <c r="NBX370" s="334"/>
      <c r="NBY370" s="372"/>
      <c r="NBZ370" s="224"/>
      <c r="NCA370" s="224"/>
      <c r="NCB370" s="335"/>
      <c r="NCC370" s="335"/>
      <c r="NCD370" s="224"/>
      <c r="NCE370" s="372"/>
      <c r="NCF370" s="372"/>
      <c r="NCG370" s="333"/>
      <c r="NCH370" s="334"/>
      <c r="NCI370" s="372"/>
      <c r="NCJ370" s="224"/>
      <c r="NCK370" s="224"/>
      <c r="NCL370" s="335"/>
      <c r="NCM370" s="335"/>
      <c r="NCN370" s="224"/>
      <c r="NCO370" s="372"/>
      <c r="NCP370" s="372"/>
      <c r="NCQ370" s="333"/>
      <c r="NCR370" s="334"/>
      <c r="NCS370" s="372"/>
      <c r="NCT370" s="224"/>
      <c r="NCU370" s="224"/>
      <c r="NCV370" s="335"/>
      <c r="NCW370" s="335"/>
      <c r="NCX370" s="224"/>
      <c r="NCY370" s="372"/>
      <c r="NCZ370" s="372"/>
      <c r="NDA370" s="333"/>
      <c r="NDB370" s="334"/>
      <c r="NDC370" s="372"/>
      <c r="NDD370" s="224"/>
      <c r="NDE370" s="224"/>
      <c r="NDF370" s="335"/>
      <c r="NDG370" s="335"/>
      <c r="NDH370" s="224"/>
      <c r="NDI370" s="372"/>
      <c r="NDJ370" s="372"/>
      <c r="NDK370" s="333"/>
      <c r="NDL370" s="334"/>
      <c r="NDM370" s="372"/>
      <c r="NDN370" s="224"/>
      <c r="NDO370" s="224"/>
      <c r="NDP370" s="335"/>
      <c r="NDQ370" s="335"/>
      <c r="NDR370" s="224"/>
      <c r="NDS370" s="372"/>
      <c r="NDT370" s="372"/>
      <c r="NDU370" s="333"/>
      <c r="NDV370" s="334"/>
      <c r="NDW370" s="372"/>
      <c r="NDX370" s="224"/>
      <c r="NDY370" s="224"/>
      <c r="NDZ370" s="335"/>
      <c r="NEA370" s="335"/>
      <c r="NEB370" s="224"/>
      <c r="NEC370" s="372"/>
      <c r="NED370" s="372"/>
      <c r="NEE370" s="333"/>
      <c r="NEF370" s="334"/>
      <c r="NEG370" s="372"/>
      <c r="NEH370" s="224"/>
      <c r="NEI370" s="224"/>
      <c r="NEJ370" s="335"/>
      <c r="NEK370" s="335"/>
      <c r="NEL370" s="224"/>
      <c r="NEM370" s="372"/>
      <c r="NEN370" s="372"/>
      <c r="NEO370" s="333"/>
      <c r="NEP370" s="334"/>
      <c r="NEQ370" s="372"/>
      <c r="NER370" s="224"/>
      <c r="NES370" s="224"/>
      <c r="NET370" s="335"/>
      <c r="NEU370" s="335"/>
      <c r="NEV370" s="224"/>
      <c r="NEW370" s="372"/>
      <c r="NEX370" s="372"/>
      <c r="NEY370" s="333"/>
      <c r="NEZ370" s="334"/>
      <c r="NFA370" s="372"/>
      <c r="NFB370" s="224"/>
      <c r="NFC370" s="224"/>
      <c r="NFD370" s="335"/>
      <c r="NFE370" s="335"/>
      <c r="NFF370" s="224"/>
      <c r="NFG370" s="372"/>
      <c r="NFH370" s="372"/>
      <c r="NFI370" s="333"/>
      <c r="NFJ370" s="334"/>
      <c r="NFK370" s="372"/>
      <c r="NFL370" s="224"/>
      <c r="NFM370" s="224"/>
      <c r="NFN370" s="335"/>
      <c r="NFO370" s="335"/>
      <c r="NFP370" s="224"/>
      <c r="NFQ370" s="372"/>
      <c r="NFR370" s="372"/>
      <c r="NFS370" s="333"/>
      <c r="NFT370" s="334"/>
      <c r="NFU370" s="372"/>
      <c r="NFV370" s="224"/>
      <c r="NFW370" s="224"/>
      <c r="NFX370" s="335"/>
      <c r="NFY370" s="335"/>
      <c r="NFZ370" s="224"/>
      <c r="NGA370" s="372"/>
      <c r="NGB370" s="372"/>
      <c r="NGC370" s="333"/>
      <c r="NGD370" s="334"/>
      <c r="NGE370" s="372"/>
      <c r="NGF370" s="224"/>
      <c r="NGG370" s="224"/>
      <c r="NGH370" s="335"/>
      <c r="NGI370" s="335"/>
      <c r="NGJ370" s="224"/>
      <c r="NGK370" s="372"/>
      <c r="NGL370" s="372"/>
      <c r="NGM370" s="333"/>
      <c r="NGN370" s="334"/>
      <c r="NGO370" s="372"/>
      <c r="NGP370" s="224"/>
      <c r="NGQ370" s="224"/>
      <c r="NGR370" s="335"/>
      <c r="NGS370" s="335"/>
      <c r="NGT370" s="224"/>
      <c r="NGU370" s="372"/>
      <c r="NGV370" s="372"/>
      <c r="NGW370" s="333"/>
      <c r="NGX370" s="334"/>
      <c r="NGY370" s="372"/>
      <c r="NGZ370" s="224"/>
      <c r="NHA370" s="224"/>
      <c r="NHB370" s="335"/>
      <c r="NHC370" s="335"/>
      <c r="NHD370" s="224"/>
      <c r="NHE370" s="372"/>
      <c r="NHF370" s="372"/>
      <c r="NHG370" s="333"/>
      <c r="NHH370" s="334"/>
      <c r="NHI370" s="372"/>
      <c r="NHJ370" s="224"/>
      <c r="NHK370" s="224"/>
      <c r="NHL370" s="335"/>
      <c r="NHM370" s="335"/>
      <c r="NHN370" s="224"/>
      <c r="NHO370" s="372"/>
      <c r="NHP370" s="372"/>
      <c r="NHQ370" s="333"/>
      <c r="NHR370" s="334"/>
      <c r="NHS370" s="372"/>
      <c r="NHT370" s="224"/>
      <c r="NHU370" s="224"/>
      <c r="NHV370" s="335"/>
      <c r="NHW370" s="335"/>
      <c r="NHX370" s="224"/>
      <c r="NHY370" s="372"/>
      <c r="NHZ370" s="372"/>
      <c r="NIA370" s="333"/>
      <c r="NIB370" s="334"/>
      <c r="NIC370" s="372"/>
      <c r="NID370" s="224"/>
      <c r="NIE370" s="224"/>
      <c r="NIF370" s="335"/>
      <c r="NIG370" s="335"/>
      <c r="NIH370" s="224"/>
      <c r="NII370" s="372"/>
      <c r="NIJ370" s="372"/>
      <c r="NIK370" s="333"/>
      <c r="NIL370" s="334"/>
      <c r="NIM370" s="372"/>
      <c r="NIN370" s="224"/>
      <c r="NIO370" s="224"/>
      <c r="NIP370" s="335"/>
      <c r="NIQ370" s="335"/>
      <c r="NIR370" s="224"/>
      <c r="NIS370" s="372"/>
      <c r="NIT370" s="372"/>
      <c r="NIU370" s="333"/>
      <c r="NIV370" s="334"/>
      <c r="NIW370" s="372"/>
      <c r="NIX370" s="224"/>
      <c r="NIY370" s="224"/>
      <c r="NIZ370" s="335"/>
      <c r="NJA370" s="335"/>
      <c r="NJB370" s="224"/>
      <c r="NJC370" s="372"/>
      <c r="NJD370" s="372"/>
      <c r="NJE370" s="333"/>
      <c r="NJF370" s="334"/>
      <c r="NJG370" s="372"/>
      <c r="NJH370" s="224"/>
      <c r="NJI370" s="224"/>
      <c r="NJJ370" s="335"/>
      <c r="NJK370" s="335"/>
      <c r="NJL370" s="224"/>
      <c r="NJM370" s="372"/>
      <c r="NJN370" s="372"/>
      <c r="NJO370" s="333"/>
      <c r="NJP370" s="334"/>
      <c r="NJQ370" s="372"/>
      <c r="NJR370" s="224"/>
      <c r="NJS370" s="224"/>
      <c r="NJT370" s="335"/>
      <c r="NJU370" s="335"/>
      <c r="NJV370" s="224"/>
      <c r="NJW370" s="372"/>
      <c r="NJX370" s="372"/>
      <c r="NJY370" s="333"/>
      <c r="NJZ370" s="334"/>
      <c r="NKA370" s="372"/>
      <c r="NKB370" s="224"/>
      <c r="NKC370" s="224"/>
      <c r="NKD370" s="335"/>
      <c r="NKE370" s="335"/>
      <c r="NKF370" s="224"/>
      <c r="NKG370" s="372"/>
      <c r="NKH370" s="372"/>
      <c r="NKI370" s="333"/>
      <c r="NKJ370" s="334"/>
      <c r="NKK370" s="372"/>
      <c r="NKL370" s="224"/>
      <c r="NKM370" s="224"/>
      <c r="NKN370" s="335"/>
      <c r="NKO370" s="335"/>
      <c r="NKP370" s="224"/>
      <c r="NKQ370" s="372"/>
      <c r="NKR370" s="372"/>
      <c r="NKS370" s="333"/>
      <c r="NKT370" s="334"/>
      <c r="NKU370" s="372"/>
      <c r="NKV370" s="224"/>
      <c r="NKW370" s="224"/>
      <c r="NKX370" s="335"/>
      <c r="NKY370" s="335"/>
      <c r="NKZ370" s="224"/>
      <c r="NLA370" s="372"/>
      <c r="NLB370" s="372"/>
      <c r="NLC370" s="333"/>
      <c r="NLD370" s="334"/>
      <c r="NLE370" s="372"/>
      <c r="NLF370" s="224"/>
      <c r="NLG370" s="224"/>
      <c r="NLH370" s="335"/>
      <c r="NLI370" s="335"/>
      <c r="NLJ370" s="224"/>
      <c r="NLK370" s="372"/>
      <c r="NLL370" s="372"/>
      <c r="NLM370" s="333"/>
      <c r="NLN370" s="334"/>
      <c r="NLO370" s="372"/>
      <c r="NLP370" s="224"/>
      <c r="NLQ370" s="224"/>
      <c r="NLR370" s="335"/>
      <c r="NLS370" s="335"/>
      <c r="NLT370" s="224"/>
      <c r="NLU370" s="372"/>
      <c r="NLV370" s="372"/>
      <c r="NLW370" s="333"/>
      <c r="NLX370" s="334"/>
      <c r="NLY370" s="372"/>
      <c r="NLZ370" s="224"/>
      <c r="NMA370" s="224"/>
      <c r="NMB370" s="335"/>
      <c r="NMC370" s="335"/>
      <c r="NMD370" s="224"/>
      <c r="NME370" s="372"/>
      <c r="NMF370" s="372"/>
      <c r="NMG370" s="333"/>
      <c r="NMH370" s="334"/>
      <c r="NMI370" s="372"/>
      <c r="NMJ370" s="224"/>
      <c r="NMK370" s="224"/>
      <c r="NML370" s="335"/>
      <c r="NMM370" s="335"/>
      <c r="NMN370" s="224"/>
      <c r="NMO370" s="372"/>
      <c r="NMP370" s="372"/>
      <c r="NMQ370" s="333"/>
      <c r="NMR370" s="334"/>
      <c r="NMS370" s="372"/>
      <c r="NMT370" s="224"/>
      <c r="NMU370" s="224"/>
      <c r="NMV370" s="335"/>
      <c r="NMW370" s="335"/>
      <c r="NMX370" s="224"/>
      <c r="NMY370" s="372"/>
      <c r="NMZ370" s="372"/>
      <c r="NNA370" s="333"/>
      <c r="NNB370" s="334"/>
      <c r="NNC370" s="372"/>
      <c r="NND370" s="224"/>
      <c r="NNE370" s="224"/>
      <c r="NNF370" s="335"/>
      <c r="NNG370" s="335"/>
      <c r="NNH370" s="224"/>
      <c r="NNI370" s="372"/>
      <c r="NNJ370" s="372"/>
      <c r="NNK370" s="333"/>
      <c r="NNL370" s="334"/>
      <c r="NNM370" s="372"/>
      <c r="NNN370" s="224"/>
      <c r="NNO370" s="224"/>
      <c r="NNP370" s="335"/>
      <c r="NNQ370" s="335"/>
      <c r="NNR370" s="224"/>
      <c r="NNS370" s="372"/>
      <c r="NNT370" s="372"/>
      <c r="NNU370" s="333"/>
      <c r="NNV370" s="334"/>
      <c r="NNW370" s="372"/>
      <c r="NNX370" s="224"/>
      <c r="NNY370" s="224"/>
      <c r="NNZ370" s="335"/>
      <c r="NOA370" s="335"/>
      <c r="NOB370" s="224"/>
      <c r="NOC370" s="372"/>
      <c r="NOD370" s="372"/>
      <c r="NOE370" s="333"/>
      <c r="NOF370" s="334"/>
      <c r="NOG370" s="372"/>
      <c r="NOH370" s="224"/>
      <c r="NOI370" s="224"/>
      <c r="NOJ370" s="335"/>
      <c r="NOK370" s="335"/>
      <c r="NOL370" s="224"/>
      <c r="NOM370" s="372"/>
      <c r="NON370" s="372"/>
      <c r="NOO370" s="333"/>
      <c r="NOP370" s="334"/>
      <c r="NOQ370" s="372"/>
      <c r="NOR370" s="224"/>
      <c r="NOS370" s="224"/>
      <c r="NOT370" s="335"/>
      <c r="NOU370" s="335"/>
      <c r="NOV370" s="224"/>
      <c r="NOW370" s="372"/>
      <c r="NOX370" s="372"/>
      <c r="NOY370" s="333"/>
      <c r="NOZ370" s="334"/>
      <c r="NPA370" s="372"/>
      <c r="NPB370" s="224"/>
      <c r="NPC370" s="224"/>
      <c r="NPD370" s="335"/>
      <c r="NPE370" s="335"/>
      <c r="NPF370" s="224"/>
      <c r="NPG370" s="372"/>
      <c r="NPH370" s="372"/>
      <c r="NPI370" s="333"/>
      <c r="NPJ370" s="334"/>
      <c r="NPK370" s="372"/>
      <c r="NPL370" s="224"/>
      <c r="NPM370" s="224"/>
      <c r="NPN370" s="335"/>
      <c r="NPO370" s="335"/>
      <c r="NPP370" s="224"/>
      <c r="NPQ370" s="372"/>
      <c r="NPR370" s="372"/>
      <c r="NPS370" s="333"/>
      <c r="NPT370" s="334"/>
      <c r="NPU370" s="372"/>
      <c r="NPV370" s="224"/>
      <c r="NPW370" s="224"/>
      <c r="NPX370" s="335"/>
      <c r="NPY370" s="335"/>
      <c r="NPZ370" s="224"/>
      <c r="NQA370" s="372"/>
      <c r="NQB370" s="372"/>
      <c r="NQC370" s="333"/>
      <c r="NQD370" s="334"/>
      <c r="NQE370" s="372"/>
      <c r="NQF370" s="224"/>
      <c r="NQG370" s="224"/>
      <c r="NQH370" s="335"/>
      <c r="NQI370" s="335"/>
      <c r="NQJ370" s="224"/>
      <c r="NQK370" s="372"/>
      <c r="NQL370" s="372"/>
      <c r="NQM370" s="333"/>
      <c r="NQN370" s="334"/>
      <c r="NQO370" s="372"/>
      <c r="NQP370" s="224"/>
      <c r="NQQ370" s="224"/>
      <c r="NQR370" s="335"/>
      <c r="NQS370" s="335"/>
      <c r="NQT370" s="224"/>
      <c r="NQU370" s="372"/>
      <c r="NQV370" s="372"/>
      <c r="NQW370" s="333"/>
      <c r="NQX370" s="334"/>
      <c r="NQY370" s="372"/>
      <c r="NQZ370" s="224"/>
      <c r="NRA370" s="224"/>
      <c r="NRB370" s="335"/>
      <c r="NRC370" s="335"/>
      <c r="NRD370" s="224"/>
      <c r="NRE370" s="372"/>
      <c r="NRF370" s="372"/>
      <c r="NRG370" s="333"/>
      <c r="NRH370" s="334"/>
      <c r="NRI370" s="372"/>
      <c r="NRJ370" s="224"/>
      <c r="NRK370" s="224"/>
      <c r="NRL370" s="335"/>
      <c r="NRM370" s="335"/>
      <c r="NRN370" s="224"/>
      <c r="NRO370" s="372"/>
      <c r="NRP370" s="372"/>
      <c r="NRQ370" s="333"/>
      <c r="NRR370" s="334"/>
      <c r="NRS370" s="372"/>
      <c r="NRT370" s="224"/>
      <c r="NRU370" s="224"/>
      <c r="NRV370" s="335"/>
      <c r="NRW370" s="335"/>
      <c r="NRX370" s="224"/>
      <c r="NRY370" s="372"/>
      <c r="NRZ370" s="372"/>
      <c r="NSA370" s="333"/>
      <c r="NSB370" s="334"/>
      <c r="NSC370" s="372"/>
      <c r="NSD370" s="224"/>
      <c r="NSE370" s="224"/>
      <c r="NSF370" s="335"/>
      <c r="NSG370" s="335"/>
      <c r="NSH370" s="224"/>
      <c r="NSI370" s="372"/>
      <c r="NSJ370" s="372"/>
      <c r="NSK370" s="333"/>
      <c r="NSL370" s="334"/>
      <c r="NSM370" s="372"/>
      <c r="NSN370" s="224"/>
      <c r="NSO370" s="224"/>
      <c r="NSP370" s="335"/>
      <c r="NSQ370" s="335"/>
      <c r="NSR370" s="224"/>
      <c r="NSS370" s="372"/>
      <c r="NST370" s="372"/>
      <c r="NSU370" s="333"/>
      <c r="NSV370" s="334"/>
      <c r="NSW370" s="372"/>
      <c r="NSX370" s="224"/>
      <c r="NSY370" s="224"/>
      <c r="NSZ370" s="335"/>
      <c r="NTA370" s="335"/>
      <c r="NTB370" s="224"/>
      <c r="NTC370" s="372"/>
      <c r="NTD370" s="372"/>
      <c r="NTE370" s="333"/>
      <c r="NTF370" s="334"/>
      <c r="NTG370" s="372"/>
      <c r="NTH370" s="224"/>
      <c r="NTI370" s="224"/>
      <c r="NTJ370" s="335"/>
      <c r="NTK370" s="335"/>
      <c r="NTL370" s="224"/>
      <c r="NTM370" s="372"/>
      <c r="NTN370" s="372"/>
      <c r="NTO370" s="333"/>
      <c r="NTP370" s="334"/>
      <c r="NTQ370" s="372"/>
      <c r="NTR370" s="224"/>
      <c r="NTS370" s="224"/>
      <c r="NTT370" s="335"/>
      <c r="NTU370" s="335"/>
      <c r="NTV370" s="224"/>
      <c r="NTW370" s="372"/>
      <c r="NTX370" s="372"/>
      <c r="NTY370" s="333"/>
      <c r="NTZ370" s="334"/>
      <c r="NUA370" s="372"/>
      <c r="NUB370" s="224"/>
      <c r="NUC370" s="224"/>
      <c r="NUD370" s="335"/>
      <c r="NUE370" s="335"/>
      <c r="NUF370" s="224"/>
      <c r="NUG370" s="372"/>
      <c r="NUH370" s="372"/>
      <c r="NUI370" s="333"/>
      <c r="NUJ370" s="334"/>
      <c r="NUK370" s="372"/>
      <c r="NUL370" s="224"/>
      <c r="NUM370" s="224"/>
      <c r="NUN370" s="335"/>
      <c r="NUO370" s="335"/>
      <c r="NUP370" s="224"/>
      <c r="NUQ370" s="372"/>
      <c r="NUR370" s="372"/>
      <c r="NUS370" s="333"/>
      <c r="NUT370" s="334"/>
      <c r="NUU370" s="372"/>
      <c r="NUV370" s="224"/>
      <c r="NUW370" s="224"/>
      <c r="NUX370" s="335"/>
      <c r="NUY370" s="335"/>
      <c r="NUZ370" s="224"/>
      <c r="NVA370" s="372"/>
      <c r="NVB370" s="372"/>
      <c r="NVC370" s="333"/>
      <c r="NVD370" s="334"/>
      <c r="NVE370" s="372"/>
      <c r="NVF370" s="224"/>
      <c r="NVG370" s="224"/>
      <c r="NVH370" s="335"/>
      <c r="NVI370" s="335"/>
      <c r="NVJ370" s="224"/>
      <c r="NVK370" s="372"/>
      <c r="NVL370" s="372"/>
      <c r="NVM370" s="333"/>
      <c r="NVN370" s="334"/>
      <c r="NVO370" s="372"/>
      <c r="NVP370" s="224"/>
      <c r="NVQ370" s="224"/>
      <c r="NVR370" s="335"/>
      <c r="NVS370" s="335"/>
      <c r="NVT370" s="224"/>
      <c r="NVU370" s="372"/>
      <c r="NVV370" s="372"/>
      <c r="NVW370" s="333"/>
      <c r="NVX370" s="334"/>
      <c r="NVY370" s="372"/>
      <c r="NVZ370" s="224"/>
      <c r="NWA370" s="224"/>
      <c r="NWB370" s="335"/>
      <c r="NWC370" s="335"/>
      <c r="NWD370" s="224"/>
      <c r="NWE370" s="372"/>
      <c r="NWF370" s="372"/>
      <c r="NWG370" s="333"/>
      <c r="NWH370" s="334"/>
      <c r="NWI370" s="372"/>
      <c r="NWJ370" s="224"/>
      <c r="NWK370" s="224"/>
      <c r="NWL370" s="335"/>
      <c r="NWM370" s="335"/>
      <c r="NWN370" s="224"/>
      <c r="NWO370" s="372"/>
      <c r="NWP370" s="372"/>
      <c r="NWQ370" s="333"/>
      <c r="NWR370" s="334"/>
      <c r="NWS370" s="372"/>
      <c r="NWT370" s="224"/>
      <c r="NWU370" s="224"/>
      <c r="NWV370" s="335"/>
      <c r="NWW370" s="335"/>
      <c r="NWX370" s="224"/>
      <c r="NWY370" s="372"/>
      <c r="NWZ370" s="372"/>
      <c r="NXA370" s="333"/>
      <c r="NXB370" s="334"/>
      <c r="NXC370" s="372"/>
      <c r="NXD370" s="224"/>
      <c r="NXE370" s="224"/>
      <c r="NXF370" s="335"/>
      <c r="NXG370" s="335"/>
      <c r="NXH370" s="224"/>
      <c r="NXI370" s="372"/>
      <c r="NXJ370" s="372"/>
      <c r="NXK370" s="333"/>
      <c r="NXL370" s="334"/>
      <c r="NXM370" s="372"/>
      <c r="NXN370" s="224"/>
      <c r="NXO370" s="224"/>
      <c r="NXP370" s="335"/>
      <c r="NXQ370" s="335"/>
      <c r="NXR370" s="224"/>
      <c r="NXS370" s="372"/>
      <c r="NXT370" s="372"/>
      <c r="NXU370" s="333"/>
      <c r="NXV370" s="334"/>
      <c r="NXW370" s="372"/>
      <c r="NXX370" s="224"/>
      <c r="NXY370" s="224"/>
      <c r="NXZ370" s="335"/>
      <c r="NYA370" s="335"/>
      <c r="NYB370" s="224"/>
      <c r="NYC370" s="372"/>
      <c r="NYD370" s="372"/>
      <c r="NYE370" s="333"/>
      <c r="NYF370" s="334"/>
      <c r="NYG370" s="372"/>
      <c r="NYH370" s="224"/>
      <c r="NYI370" s="224"/>
      <c r="NYJ370" s="335"/>
      <c r="NYK370" s="335"/>
      <c r="NYL370" s="224"/>
      <c r="NYM370" s="372"/>
      <c r="NYN370" s="372"/>
      <c r="NYO370" s="333"/>
      <c r="NYP370" s="334"/>
      <c r="NYQ370" s="372"/>
      <c r="NYR370" s="224"/>
      <c r="NYS370" s="224"/>
      <c r="NYT370" s="335"/>
      <c r="NYU370" s="335"/>
      <c r="NYV370" s="224"/>
      <c r="NYW370" s="372"/>
      <c r="NYX370" s="372"/>
      <c r="NYY370" s="333"/>
      <c r="NYZ370" s="334"/>
      <c r="NZA370" s="372"/>
      <c r="NZB370" s="224"/>
      <c r="NZC370" s="224"/>
      <c r="NZD370" s="335"/>
      <c r="NZE370" s="335"/>
      <c r="NZF370" s="224"/>
      <c r="NZG370" s="372"/>
      <c r="NZH370" s="372"/>
      <c r="NZI370" s="333"/>
      <c r="NZJ370" s="334"/>
      <c r="NZK370" s="372"/>
      <c r="NZL370" s="224"/>
      <c r="NZM370" s="224"/>
      <c r="NZN370" s="335"/>
      <c r="NZO370" s="335"/>
      <c r="NZP370" s="224"/>
      <c r="NZQ370" s="372"/>
      <c r="NZR370" s="372"/>
      <c r="NZS370" s="333"/>
      <c r="NZT370" s="334"/>
      <c r="NZU370" s="372"/>
      <c r="NZV370" s="224"/>
      <c r="NZW370" s="224"/>
      <c r="NZX370" s="335"/>
      <c r="NZY370" s="335"/>
      <c r="NZZ370" s="224"/>
      <c r="OAA370" s="372"/>
      <c r="OAB370" s="372"/>
      <c r="OAC370" s="333"/>
      <c r="OAD370" s="334"/>
      <c r="OAE370" s="372"/>
      <c r="OAF370" s="224"/>
      <c r="OAG370" s="224"/>
      <c r="OAH370" s="335"/>
      <c r="OAI370" s="335"/>
      <c r="OAJ370" s="224"/>
      <c r="OAK370" s="372"/>
      <c r="OAL370" s="372"/>
      <c r="OAM370" s="333"/>
      <c r="OAN370" s="334"/>
      <c r="OAO370" s="372"/>
      <c r="OAP370" s="224"/>
      <c r="OAQ370" s="224"/>
      <c r="OAR370" s="335"/>
      <c r="OAS370" s="335"/>
      <c r="OAT370" s="224"/>
      <c r="OAU370" s="372"/>
      <c r="OAV370" s="372"/>
      <c r="OAW370" s="333"/>
      <c r="OAX370" s="334"/>
      <c r="OAY370" s="372"/>
      <c r="OAZ370" s="224"/>
      <c r="OBA370" s="224"/>
      <c r="OBB370" s="335"/>
      <c r="OBC370" s="335"/>
      <c r="OBD370" s="224"/>
      <c r="OBE370" s="372"/>
      <c r="OBF370" s="372"/>
      <c r="OBG370" s="333"/>
      <c r="OBH370" s="334"/>
      <c r="OBI370" s="372"/>
      <c r="OBJ370" s="224"/>
      <c r="OBK370" s="224"/>
      <c r="OBL370" s="335"/>
      <c r="OBM370" s="335"/>
      <c r="OBN370" s="224"/>
      <c r="OBO370" s="372"/>
      <c r="OBP370" s="372"/>
      <c r="OBQ370" s="333"/>
      <c r="OBR370" s="334"/>
      <c r="OBS370" s="372"/>
      <c r="OBT370" s="224"/>
      <c r="OBU370" s="224"/>
      <c r="OBV370" s="335"/>
      <c r="OBW370" s="335"/>
      <c r="OBX370" s="224"/>
      <c r="OBY370" s="372"/>
      <c r="OBZ370" s="372"/>
      <c r="OCA370" s="333"/>
      <c r="OCB370" s="334"/>
      <c r="OCC370" s="372"/>
      <c r="OCD370" s="224"/>
      <c r="OCE370" s="224"/>
      <c r="OCF370" s="335"/>
      <c r="OCG370" s="335"/>
      <c r="OCH370" s="224"/>
      <c r="OCI370" s="372"/>
      <c r="OCJ370" s="372"/>
      <c r="OCK370" s="333"/>
      <c r="OCL370" s="334"/>
      <c r="OCM370" s="372"/>
      <c r="OCN370" s="224"/>
      <c r="OCO370" s="224"/>
      <c r="OCP370" s="335"/>
      <c r="OCQ370" s="335"/>
      <c r="OCR370" s="224"/>
      <c r="OCS370" s="372"/>
      <c r="OCT370" s="372"/>
      <c r="OCU370" s="333"/>
      <c r="OCV370" s="334"/>
      <c r="OCW370" s="372"/>
      <c r="OCX370" s="224"/>
      <c r="OCY370" s="224"/>
      <c r="OCZ370" s="335"/>
      <c r="ODA370" s="335"/>
      <c r="ODB370" s="224"/>
      <c r="ODC370" s="372"/>
      <c r="ODD370" s="372"/>
      <c r="ODE370" s="333"/>
      <c r="ODF370" s="334"/>
      <c r="ODG370" s="372"/>
      <c r="ODH370" s="224"/>
      <c r="ODI370" s="224"/>
      <c r="ODJ370" s="335"/>
      <c r="ODK370" s="335"/>
      <c r="ODL370" s="224"/>
      <c r="ODM370" s="372"/>
      <c r="ODN370" s="372"/>
      <c r="ODO370" s="333"/>
      <c r="ODP370" s="334"/>
      <c r="ODQ370" s="372"/>
      <c r="ODR370" s="224"/>
      <c r="ODS370" s="224"/>
      <c r="ODT370" s="335"/>
      <c r="ODU370" s="335"/>
      <c r="ODV370" s="224"/>
      <c r="ODW370" s="372"/>
      <c r="ODX370" s="372"/>
      <c r="ODY370" s="333"/>
      <c r="ODZ370" s="334"/>
      <c r="OEA370" s="372"/>
      <c r="OEB370" s="224"/>
      <c r="OEC370" s="224"/>
      <c r="OED370" s="335"/>
      <c r="OEE370" s="335"/>
      <c r="OEF370" s="224"/>
      <c r="OEG370" s="372"/>
      <c r="OEH370" s="372"/>
      <c r="OEI370" s="333"/>
      <c r="OEJ370" s="334"/>
      <c r="OEK370" s="372"/>
      <c r="OEL370" s="224"/>
      <c r="OEM370" s="224"/>
      <c r="OEN370" s="335"/>
      <c r="OEO370" s="335"/>
      <c r="OEP370" s="224"/>
      <c r="OEQ370" s="372"/>
      <c r="OER370" s="372"/>
      <c r="OES370" s="333"/>
      <c r="OET370" s="334"/>
      <c r="OEU370" s="372"/>
      <c r="OEV370" s="224"/>
      <c r="OEW370" s="224"/>
      <c r="OEX370" s="335"/>
      <c r="OEY370" s="335"/>
      <c r="OEZ370" s="224"/>
      <c r="OFA370" s="372"/>
      <c r="OFB370" s="372"/>
      <c r="OFC370" s="333"/>
      <c r="OFD370" s="334"/>
      <c r="OFE370" s="372"/>
      <c r="OFF370" s="224"/>
      <c r="OFG370" s="224"/>
      <c r="OFH370" s="335"/>
      <c r="OFI370" s="335"/>
      <c r="OFJ370" s="224"/>
      <c r="OFK370" s="372"/>
      <c r="OFL370" s="372"/>
      <c r="OFM370" s="333"/>
      <c r="OFN370" s="334"/>
      <c r="OFO370" s="372"/>
      <c r="OFP370" s="224"/>
      <c r="OFQ370" s="224"/>
      <c r="OFR370" s="335"/>
      <c r="OFS370" s="335"/>
      <c r="OFT370" s="224"/>
      <c r="OFU370" s="372"/>
      <c r="OFV370" s="372"/>
      <c r="OFW370" s="333"/>
      <c r="OFX370" s="334"/>
      <c r="OFY370" s="372"/>
      <c r="OFZ370" s="224"/>
      <c r="OGA370" s="224"/>
      <c r="OGB370" s="335"/>
      <c r="OGC370" s="335"/>
      <c r="OGD370" s="224"/>
      <c r="OGE370" s="372"/>
      <c r="OGF370" s="372"/>
      <c r="OGG370" s="333"/>
      <c r="OGH370" s="334"/>
      <c r="OGI370" s="372"/>
      <c r="OGJ370" s="224"/>
      <c r="OGK370" s="224"/>
      <c r="OGL370" s="335"/>
      <c r="OGM370" s="335"/>
      <c r="OGN370" s="224"/>
      <c r="OGO370" s="372"/>
      <c r="OGP370" s="372"/>
      <c r="OGQ370" s="333"/>
      <c r="OGR370" s="334"/>
      <c r="OGS370" s="372"/>
      <c r="OGT370" s="224"/>
      <c r="OGU370" s="224"/>
      <c r="OGV370" s="335"/>
      <c r="OGW370" s="335"/>
      <c r="OGX370" s="224"/>
      <c r="OGY370" s="372"/>
      <c r="OGZ370" s="372"/>
      <c r="OHA370" s="333"/>
      <c r="OHB370" s="334"/>
      <c r="OHC370" s="372"/>
      <c r="OHD370" s="224"/>
      <c r="OHE370" s="224"/>
      <c r="OHF370" s="335"/>
      <c r="OHG370" s="335"/>
      <c r="OHH370" s="224"/>
      <c r="OHI370" s="372"/>
      <c r="OHJ370" s="372"/>
      <c r="OHK370" s="333"/>
      <c r="OHL370" s="334"/>
      <c r="OHM370" s="372"/>
      <c r="OHN370" s="224"/>
      <c r="OHO370" s="224"/>
      <c r="OHP370" s="335"/>
      <c r="OHQ370" s="335"/>
      <c r="OHR370" s="224"/>
      <c r="OHS370" s="372"/>
      <c r="OHT370" s="372"/>
      <c r="OHU370" s="333"/>
      <c r="OHV370" s="334"/>
      <c r="OHW370" s="372"/>
      <c r="OHX370" s="224"/>
      <c r="OHY370" s="224"/>
      <c r="OHZ370" s="335"/>
      <c r="OIA370" s="335"/>
      <c r="OIB370" s="224"/>
      <c r="OIC370" s="372"/>
      <c r="OID370" s="372"/>
      <c r="OIE370" s="333"/>
      <c r="OIF370" s="334"/>
      <c r="OIG370" s="372"/>
      <c r="OIH370" s="224"/>
      <c r="OII370" s="224"/>
      <c r="OIJ370" s="335"/>
      <c r="OIK370" s="335"/>
      <c r="OIL370" s="224"/>
      <c r="OIM370" s="372"/>
      <c r="OIN370" s="372"/>
      <c r="OIO370" s="333"/>
      <c r="OIP370" s="334"/>
      <c r="OIQ370" s="372"/>
      <c r="OIR370" s="224"/>
      <c r="OIS370" s="224"/>
      <c r="OIT370" s="335"/>
      <c r="OIU370" s="335"/>
      <c r="OIV370" s="224"/>
      <c r="OIW370" s="372"/>
      <c r="OIX370" s="372"/>
      <c r="OIY370" s="333"/>
      <c r="OIZ370" s="334"/>
      <c r="OJA370" s="372"/>
      <c r="OJB370" s="224"/>
      <c r="OJC370" s="224"/>
      <c r="OJD370" s="335"/>
      <c r="OJE370" s="335"/>
      <c r="OJF370" s="224"/>
      <c r="OJG370" s="372"/>
      <c r="OJH370" s="372"/>
      <c r="OJI370" s="333"/>
      <c r="OJJ370" s="334"/>
      <c r="OJK370" s="372"/>
      <c r="OJL370" s="224"/>
      <c r="OJM370" s="224"/>
      <c r="OJN370" s="335"/>
      <c r="OJO370" s="335"/>
      <c r="OJP370" s="224"/>
      <c r="OJQ370" s="372"/>
      <c r="OJR370" s="372"/>
      <c r="OJS370" s="333"/>
      <c r="OJT370" s="334"/>
      <c r="OJU370" s="372"/>
      <c r="OJV370" s="224"/>
      <c r="OJW370" s="224"/>
      <c r="OJX370" s="335"/>
      <c r="OJY370" s="335"/>
      <c r="OJZ370" s="224"/>
      <c r="OKA370" s="372"/>
      <c r="OKB370" s="372"/>
      <c r="OKC370" s="333"/>
      <c r="OKD370" s="334"/>
      <c r="OKE370" s="372"/>
      <c r="OKF370" s="224"/>
      <c r="OKG370" s="224"/>
      <c r="OKH370" s="335"/>
      <c r="OKI370" s="335"/>
      <c r="OKJ370" s="224"/>
      <c r="OKK370" s="372"/>
      <c r="OKL370" s="372"/>
      <c r="OKM370" s="333"/>
      <c r="OKN370" s="334"/>
      <c r="OKO370" s="372"/>
      <c r="OKP370" s="224"/>
      <c r="OKQ370" s="224"/>
      <c r="OKR370" s="335"/>
      <c r="OKS370" s="335"/>
      <c r="OKT370" s="224"/>
      <c r="OKU370" s="372"/>
      <c r="OKV370" s="372"/>
      <c r="OKW370" s="333"/>
      <c r="OKX370" s="334"/>
      <c r="OKY370" s="372"/>
      <c r="OKZ370" s="224"/>
      <c r="OLA370" s="224"/>
      <c r="OLB370" s="335"/>
      <c r="OLC370" s="335"/>
      <c r="OLD370" s="224"/>
      <c r="OLE370" s="372"/>
      <c r="OLF370" s="372"/>
      <c r="OLG370" s="333"/>
      <c r="OLH370" s="334"/>
      <c r="OLI370" s="372"/>
      <c r="OLJ370" s="224"/>
      <c r="OLK370" s="224"/>
      <c r="OLL370" s="335"/>
      <c r="OLM370" s="335"/>
      <c r="OLN370" s="224"/>
      <c r="OLO370" s="372"/>
      <c r="OLP370" s="372"/>
      <c r="OLQ370" s="333"/>
      <c r="OLR370" s="334"/>
      <c r="OLS370" s="372"/>
      <c r="OLT370" s="224"/>
      <c r="OLU370" s="224"/>
      <c r="OLV370" s="335"/>
      <c r="OLW370" s="335"/>
      <c r="OLX370" s="224"/>
      <c r="OLY370" s="372"/>
      <c r="OLZ370" s="372"/>
      <c r="OMA370" s="333"/>
      <c r="OMB370" s="334"/>
      <c r="OMC370" s="372"/>
      <c r="OMD370" s="224"/>
      <c r="OME370" s="224"/>
      <c r="OMF370" s="335"/>
      <c r="OMG370" s="335"/>
      <c r="OMH370" s="224"/>
      <c r="OMI370" s="372"/>
      <c r="OMJ370" s="372"/>
      <c r="OMK370" s="333"/>
      <c r="OML370" s="334"/>
      <c r="OMM370" s="372"/>
      <c r="OMN370" s="224"/>
      <c r="OMO370" s="224"/>
      <c r="OMP370" s="335"/>
      <c r="OMQ370" s="335"/>
      <c r="OMR370" s="224"/>
      <c r="OMS370" s="372"/>
      <c r="OMT370" s="372"/>
      <c r="OMU370" s="333"/>
      <c r="OMV370" s="334"/>
      <c r="OMW370" s="372"/>
      <c r="OMX370" s="224"/>
      <c r="OMY370" s="224"/>
      <c r="OMZ370" s="335"/>
      <c r="ONA370" s="335"/>
      <c r="ONB370" s="224"/>
      <c r="ONC370" s="372"/>
      <c r="OND370" s="372"/>
      <c r="ONE370" s="333"/>
      <c r="ONF370" s="334"/>
      <c r="ONG370" s="372"/>
      <c r="ONH370" s="224"/>
      <c r="ONI370" s="224"/>
      <c r="ONJ370" s="335"/>
      <c r="ONK370" s="335"/>
      <c r="ONL370" s="224"/>
      <c r="ONM370" s="372"/>
      <c r="ONN370" s="372"/>
      <c r="ONO370" s="333"/>
      <c r="ONP370" s="334"/>
      <c r="ONQ370" s="372"/>
      <c r="ONR370" s="224"/>
      <c r="ONS370" s="224"/>
      <c r="ONT370" s="335"/>
      <c r="ONU370" s="335"/>
      <c r="ONV370" s="224"/>
      <c r="ONW370" s="372"/>
      <c r="ONX370" s="372"/>
      <c r="ONY370" s="333"/>
      <c r="ONZ370" s="334"/>
      <c r="OOA370" s="372"/>
      <c r="OOB370" s="224"/>
      <c r="OOC370" s="224"/>
      <c r="OOD370" s="335"/>
      <c r="OOE370" s="335"/>
      <c r="OOF370" s="224"/>
      <c r="OOG370" s="372"/>
      <c r="OOH370" s="372"/>
      <c r="OOI370" s="333"/>
      <c r="OOJ370" s="334"/>
      <c r="OOK370" s="372"/>
      <c r="OOL370" s="224"/>
      <c r="OOM370" s="224"/>
      <c r="OON370" s="335"/>
      <c r="OOO370" s="335"/>
      <c r="OOP370" s="224"/>
      <c r="OOQ370" s="372"/>
      <c r="OOR370" s="372"/>
      <c r="OOS370" s="333"/>
      <c r="OOT370" s="334"/>
      <c r="OOU370" s="372"/>
      <c r="OOV370" s="224"/>
      <c r="OOW370" s="224"/>
      <c r="OOX370" s="335"/>
      <c r="OOY370" s="335"/>
      <c r="OOZ370" s="224"/>
      <c r="OPA370" s="372"/>
      <c r="OPB370" s="372"/>
      <c r="OPC370" s="333"/>
      <c r="OPD370" s="334"/>
      <c r="OPE370" s="372"/>
      <c r="OPF370" s="224"/>
      <c r="OPG370" s="224"/>
      <c r="OPH370" s="335"/>
      <c r="OPI370" s="335"/>
      <c r="OPJ370" s="224"/>
      <c r="OPK370" s="372"/>
      <c r="OPL370" s="372"/>
      <c r="OPM370" s="333"/>
      <c r="OPN370" s="334"/>
      <c r="OPO370" s="372"/>
      <c r="OPP370" s="224"/>
      <c r="OPQ370" s="224"/>
      <c r="OPR370" s="335"/>
      <c r="OPS370" s="335"/>
      <c r="OPT370" s="224"/>
      <c r="OPU370" s="372"/>
      <c r="OPV370" s="372"/>
      <c r="OPW370" s="333"/>
      <c r="OPX370" s="334"/>
      <c r="OPY370" s="372"/>
      <c r="OPZ370" s="224"/>
      <c r="OQA370" s="224"/>
      <c r="OQB370" s="335"/>
      <c r="OQC370" s="335"/>
      <c r="OQD370" s="224"/>
      <c r="OQE370" s="372"/>
      <c r="OQF370" s="372"/>
      <c r="OQG370" s="333"/>
      <c r="OQH370" s="334"/>
      <c r="OQI370" s="372"/>
      <c r="OQJ370" s="224"/>
      <c r="OQK370" s="224"/>
      <c r="OQL370" s="335"/>
      <c r="OQM370" s="335"/>
      <c r="OQN370" s="224"/>
      <c r="OQO370" s="372"/>
      <c r="OQP370" s="372"/>
      <c r="OQQ370" s="333"/>
      <c r="OQR370" s="334"/>
      <c r="OQS370" s="372"/>
      <c r="OQT370" s="224"/>
      <c r="OQU370" s="224"/>
      <c r="OQV370" s="335"/>
      <c r="OQW370" s="335"/>
      <c r="OQX370" s="224"/>
      <c r="OQY370" s="372"/>
      <c r="OQZ370" s="372"/>
      <c r="ORA370" s="333"/>
      <c r="ORB370" s="334"/>
      <c r="ORC370" s="372"/>
      <c r="ORD370" s="224"/>
      <c r="ORE370" s="224"/>
      <c r="ORF370" s="335"/>
      <c r="ORG370" s="335"/>
      <c r="ORH370" s="224"/>
      <c r="ORI370" s="372"/>
      <c r="ORJ370" s="372"/>
      <c r="ORK370" s="333"/>
      <c r="ORL370" s="334"/>
      <c r="ORM370" s="372"/>
      <c r="ORN370" s="224"/>
      <c r="ORO370" s="224"/>
      <c r="ORP370" s="335"/>
      <c r="ORQ370" s="335"/>
      <c r="ORR370" s="224"/>
      <c r="ORS370" s="372"/>
      <c r="ORT370" s="372"/>
      <c r="ORU370" s="333"/>
      <c r="ORV370" s="334"/>
      <c r="ORW370" s="372"/>
      <c r="ORX370" s="224"/>
      <c r="ORY370" s="224"/>
      <c r="ORZ370" s="335"/>
      <c r="OSA370" s="335"/>
      <c r="OSB370" s="224"/>
      <c r="OSC370" s="372"/>
      <c r="OSD370" s="372"/>
      <c r="OSE370" s="333"/>
      <c r="OSF370" s="334"/>
      <c r="OSG370" s="372"/>
      <c r="OSH370" s="224"/>
      <c r="OSI370" s="224"/>
      <c r="OSJ370" s="335"/>
      <c r="OSK370" s="335"/>
      <c r="OSL370" s="224"/>
      <c r="OSM370" s="372"/>
      <c r="OSN370" s="372"/>
      <c r="OSO370" s="333"/>
      <c r="OSP370" s="334"/>
      <c r="OSQ370" s="372"/>
      <c r="OSR370" s="224"/>
      <c r="OSS370" s="224"/>
      <c r="OST370" s="335"/>
      <c r="OSU370" s="335"/>
      <c r="OSV370" s="224"/>
      <c r="OSW370" s="372"/>
      <c r="OSX370" s="372"/>
      <c r="OSY370" s="333"/>
      <c r="OSZ370" s="334"/>
      <c r="OTA370" s="372"/>
      <c r="OTB370" s="224"/>
      <c r="OTC370" s="224"/>
      <c r="OTD370" s="335"/>
      <c r="OTE370" s="335"/>
      <c r="OTF370" s="224"/>
      <c r="OTG370" s="372"/>
      <c r="OTH370" s="372"/>
      <c r="OTI370" s="333"/>
      <c r="OTJ370" s="334"/>
      <c r="OTK370" s="372"/>
      <c r="OTL370" s="224"/>
      <c r="OTM370" s="224"/>
      <c r="OTN370" s="335"/>
      <c r="OTO370" s="335"/>
      <c r="OTP370" s="224"/>
      <c r="OTQ370" s="372"/>
      <c r="OTR370" s="372"/>
      <c r="OTS370" s="333"/>
      <c r="OTT370" s="334"/>
      <c r="OTU370" s="372"/>
      <c r="OTV370" s="224"/>
      <c r="OTW370" s="224"/>
      <c r="OTX370" s="335"/>
      <c r="OTY370" s="335"/>
      <c r="OTZ370" s="224"/>
      <c r="OUA370" s="372"/>
      <c r="OUB370" s="372"/>
      <c r="OUC370" s="333"/>
      <c r="OUD370" s="334"/>
      <c r="OUE370" s="372"/>
      <c r="OUF370" s="224"/>
      <c r="OUG370" s="224"/>
      <c r="OUH370" s="335"/>
      <c r="OUI370" s="335"/>
      <c r="OUJ370" s="224"/>
      <c r="OUK370" s="372"/>
      <c r="OUL370" s="372"/>
      <c r="OUM370" s="333"/>
      <c r="OUN370" s="334"/>
      <c r="OUO370" s="372"/>
      <c r="OUP370" s="224"/>
      <c r="OUQ370" s="224"/>
      <c r="OUR370" s="335"/>
      <c r="OUS370" s="335"/>
      <c r="OUT370" s="224"/>
      <c r="OUU370" s="372"/>
      <c r="OUV370" s="372"/>
      <c r="OUW370" s="333"/>
      <c r="OUX370" s="334"/>
      <c r="OUY370" s="372"/>
      <c r="OUZ370" s="224"/>
      <c r="OVA370" s="224"/>
      <c r="OVB370" s="335"/>
      <c r="OVC370" s="335"/>
      <c r="OVD370" s="224"/>
      <c r="OVE370" s="372"/>
      <c r="OVF370" s="372"/>
      <c r="OVG370" s="333"/>
      <c r="OVH370" s="334"/>
      <c r="OVI370" s="372"/>
      <c r="OVJ370" s="224"/>
      <c r="OVK370" s="224"/>
      <c r="OVL370" s="335"/>
      <c r="OVM370" s="335"/>
      <c r="OVN370" s="224"/>
      <c r="OVO370" s="372"/>
      <c r="OVP370" s="372"/>
      <c r="OVQ370" s="333"/>
      <c r="OVR370" s="334"/>
      <c r="OVS370" s="372"/>
      <c r="OVT370" s="224"/>
      <c r="OVU370" s="224"/>
      <c r="OVV370" s="335"/>
      <c r="OVW370" s="335"/>
      <c r="OVX370" s="224"/>
      <c r="OVY370" s="372"/>
      <c r="OVZ370" s="372"/>
      <c r="OWA370" s="333"/>
      <c r="OWB370" s="334"/>
      <c r="OWC370" s="372"/>
      <c r="OWD370" s="224"/>
      <c r="OWE370" s="224"/>
      <c r="OWF370" s="335"/>
      <c r="OWG370" s="335"/>
      <c r="OWH370" s="224"/>
      <c r="OWI370" s="372"/>
      <c r="OWJ370" s="372"/>
      <c r="OWK370" s="333"/>
      <c r="OWL370" s="334"/>
      <c r="OWM370" s="372"/>
      <c r="OWN370" s="224"/>
      <c r="OWO370" s="224"/>
      <c r="OWP370" s="335"/>
      <c r="OWQ370" s="335"/>
      <c r="OWR370" s="224"/>
      <c r="OWS370" s="372"/>
      <c r="OWT370" s="372"/>
      <c r="OWU370" s="333"/>
      <c r="OWV370" s="334"/>
      <c r="OWW370" s="372"/>
      <c r="OWX370" s="224"/>
      <c r="OWY370" s="224"/>
      <c r="OWZ370" s="335"/>
      <c r="OXA370" s="335"/>
      <c r="OXB370" s="224"/>
      <c r="OXC370" s="372"/>
      <c r="OXD370" s="372"/>
      <c r="OXE370" s="333"/>
      <c r="OXF370" s="334"/>
      <c r="OXG370" s="372"/>
      <c r="OXH370" s="224"/>
      <c r="OXI370" s="224"/>
      <c r="OXJ370" s="335"/>
      <c r="OXK370" s="335"/>
      <c r="OXL370" s="224"/>
      <c r="OXM370" s="372"/>
      <c r="OXN370" s="372"/>
      <c r="OXO370" s="333"/>
      <c r="OXP370" s="334"/>
      <c r="OXQ370" s="372"/>
      <c r="OXR370" s="224"/>
      <c r="OXS370" s="224"/>
      <c r="OXT370" s="335"/>
      <c r="OXU370" s="335"/>
      <c r="OXV370" s="224"/>
      <c r="OXW370" s="372"/>
      <c r="OXX370" s="372"/>
      <c r="OXY370" s="333"/>
      <c r="OXZ370" s="334"/>
      <c r="OYA370" s="372"/>
      <c r="OYB370" s="224"/>
      <c r="OYC370" s="224"/>
      <c r="OYD370" s="335"/>
      <c r="OYE370" s="335"/>
      <c r="OYF370" s="224"/>
      <c r="OYG370" s="372"/>
      <c r="OYH370" s="372"/>
      <c r="OYI370" s="333"/>
      <c r="OYJ370" s="334"/>
      <c r="OYK370" s="372"/>
      <c r="OYL370" s="224"/>
      <c r="OYM370" s="224"/>
      <c r="OYN370" s="335"/>
      <c r="OYO370" s="335"/>
      <c r="OYP370" s="224"/>
      <c r="OYQ370" s="372"/>
      <c r="OYR370" s="372"/>
      <c r="OYS370" s="333"/>
      <c r="OYT370" s="334"/>
      <c r="OYU370" s="372"/>
      <c r="OYV370" s="224"/>
      <c r="OYW370" s="224"/>
      <c r="OYX370" s="335"/>
      <c r="OYY370" s="335"/>
      <c r="OYZ370" s="224"/>
      <c r="OZA370" s="372"/>
      <c r="OZB370" s="372"/>
      <c r="OZC370" s="333"/>
      <c r="OZD370" s="334"/>
      <c r="OZE370" s="372"/>
      <c r="OZF370" s="224"/>
      <c r="OZG370" s="224"/>
      <c r="OZH370" s="335"/>
      <c r="OZI370" s="335"/>
      <c r="OZJ370" s="224"/>
      <c r="OZK370" s="372"/>
      <c r="OZL370" s="372"/>
      <c r="OZM370" s="333"/>
      <c r="OZN370" s="334"/>
      <c r="OZO370" s="372"/>
      <c r="OZP370" s="224"/>
      <c r="OZQ370" s="224"/>
      <c r="OZR370" s="335"/>
      <c r="OZS370" s="335"/>
      <c r="OZT370" s="224"/>
      <c r="OZU370" s="372"/>
      <c r="OZV370" s="372"/>
      <c r="OZW370" s="333"/>
      <c r="OZX370" s="334"/>
      <c r="OZY370" s="372"/>
      <c r="OZZ370" s="224"/>
      <c r="PAA370" s="224"/>
      <c r="PAB370" s="335"/>
      <c r="PAC370" s="335"/>
      <c r="PAD370" s="224"/>
      <c r="PAE370" s="372"/>
      <c r="PAF370" s="372"/>
      <c r="PAG370" s="333"/>
      <c r="PAH370" s="334"/>
      <c r="PAI370" s="372"/>
      <c r="PAJ370" s="224"/>
      <c r="PAK370" s="224"/>
      <c r="PAL370" s="335"/>
      <c r="PAM370" s="335"/>
      <c r="PAN370" s="224"/>
      <c r="PAO370" s="372"/>
      <c r="PAP370" s="372"/>
      <c r="PAQ370" s="333"/>
      <c r="PAR370" s="334"/>
      <c r="PAS370" s="372"/>
      <c r="PAT370" s="224"/>
      <c r="PAU370" s="224"/>
      <c r="PAV370" s="335"/>
      <c r="PAW370" s="335"/>
      <c r="PAX370" s="224"/>
      <c r="PAY370" s="372"/>
      <c r="PAZ370" s="372"/>
      <c r="PBA370" s="333"/>
      <c r="PBB370" s="334"/>
      <c r="PBC370" s="372"/>
      <c r="PBD370" s="224"/>
      <c r="PBE370" s="224"/>
      <c r="PBF370" s="335"/>
      <c r="PBG370" s="335"/>
      <c r="PBH370" s="224"/>
      <c r="PBI370" s="372"/>
      <c r="PBJ370" s="372"/>
      <c r="PBK370" s="333"/>
      <c r="PBL370" s="334"/>
      <c r="PBM370" s="372"/>
      <c r="PBN370" s="224"/>
      <c r="PBO370" s="224"/>
      <c r="PBP370" s="335"/>
      <c r="PBQ370" s="335"/>
      <c r="PBR370" s="224"/>
      <c r="PBS370" s="372"/>
      <c r="PBT370" s="372"/>
      <c r="PBU370" s="333"/>
      <c r="PBV370" s="334"/>
      <c r="PBW370" s="372"/>
      <c r="PBX370" s="224"/>
      <c r="PBY370" s="224"/>
      <c r="PBZ370" s="335"/>
      <c r="PCA370" s="335"/>
      <c r="PCB370" s="224"/>
      <c r="PCC370" s="372"/>
      <c r="PCD370" s="372"/>
      <c r="PCE370" s="333"/>
      <c r="PCF370" s="334"/>
      <c r="PCG370" s="372"/>
      <c r="PCH370" s="224"/>
      <c r="PCI370" s="224"/>
      <c r="PCJ370" s="335"/>
      <c r="PCK370" s="335"/>
      <c r="PCL370" s="224"/>
      <c r="PCM370" s="372"/>
      <c r="PCN370" s="372"/>
      <c r="PCO370" s="333"/>
      <c r="PCP370" s="334"/>
      <c r="PCQ370" s="372"/>
      <c r="PCR370" s="224"/>
      <c r="PCS370" s="224"/>
      <c r="PCT370" s="335"/>
      <c r="PCU370" s="335"/>
      <c r="PCV370" s="224"/>
      <c r="PCW370" s="372"/>
      <c r="PCX370" s="372"/>
      <c r="PCY370" s="333"/>
      <c r="PCZ370" s="334"/>
      <c r="PDA370" s="372"/>
      <c r="PDB370" s="224"/>
      <c r="PDC370" s="224"/>
      <c r="PDD370" s="335"/>
      <c r="PDE370" s="335"/>
      <c r="PDF370" s="224"/>
      <c r="PDG370" s="372"/>
      <c r="PDH370" s="372"/>
      <c r="PDI370" s="333"/>
      <c r="PDJ370" s="334"/>
      <c r="PDK370" s="372"/>
      <c r="PDL370" s="224"/>
      <c r="PDM370" s="224"/>
      <c r="PDN370" s="335"/>
      <c r="PDO370" s="335"/>
      <c r="PDP370" s="224"/>
      <c r="PDQ370" s="372"/>
      <c r="PDR370" s="372"/>
      <c r="PDS370" s="333"/>
      <c r="PDT370" s="334"/>
      <c r="PDU370" s="372"/>
      <c r="PDV370" s="224"/>
      <c r="PDW370" s="224"/>
      <c r="PDX370" s="335"/>
      <c r="PDY370" s="335"/>
      <c r="PDZ370" s="224"/>
      <c r="PEA370" s="372"/>
      <c r="PEB370" s="372"/>
      <c r="PEC370" s="333"/>
      <c r="PED370" s="334"/>
      <c r="PEE370" s="372"/>
      <c r="PEF370" s="224"/>
      <c r="PEG370" s="224"/>
      <c r="PEH370" s="335"/>
      <c r="PEI370" s="335"/>
      <c r="PEJ370" s="224"/>
      <c r="PEK370" s="372"/>
      <c r="PEL370" s="372"/>
      <c r="PEM370" s="333"/>
      <c r="PEN370" s="334"/>
      <c r="PEO370" s="372"/>
      <c r="PEP370" s="224"/>
      <c r="PEQ370" s="224"/>
      <c r="PER370" s="335"/>
      <c r="PES370" s="335"/>
      <c r="PET370" s="224"/>
      <c r="PEU370" s="372"/>
      <c r="PEV370" s="372"/>
      <c r="PEW370" s="333"/>
      <c r="PEX370" s="334"/>
      <c r="PEY370" s="372"/>
      <c r="PEZ370" s="224"/>
      <c r="PFA370" s="224"/>
      <c r="PFB370" s="335"/>
      <c r="PFC370" s="335"/>
      <c r="PFD370" s="224"/>
      <c r="PFE370" s="372"/>
      <c r="PFF370" s="372"/>
      <c r="PFG370" s="333"/>
      <c r="PFH370" s="334"/>
      <c r="PFI370" s="372"/>
      <c r="PFJ370" s="224"/>
      <c r="PFK370" s="224"/>
      <c r="PFL370" s="335"/>
      <c r="PFM370" s="335"/>
      <c r="PFN370" s="224"/>
      <c r="PFO370" s="372"/>
      <c r="PFP370" s="372"/>
      <c r="PFQ370" s="333"/>
      <c r="PFR370" s="334"/>
      <c r="PFS370" s="372"/>
      <c r="PFT370" s="224"/>
      <c r="PFU370" s="224"/>
      <c r="PFV370" s="335"/>
      <c r="PFW370" s="335"/>
      <c r="PFX370" s="224"/>
      <c r="PFY370" s="372"/>
      <c r="PFZ370" s="372"/>
      <c r="PGA370" s="333"/>
      <c r="PGB370" s="334"/>
      <c r="PGC370" s="372"/>
      <c r="PGD370" s="224"/>
      <c r="PGE370" s="224"/>
      <c r="PGF370" s="335"/>
      <c r="PGG370" s="335"/>
      <c r="PGH370" s="224"/>
      <c r="PGI370" s="372"/>
      <c r="PGJ370" s="372"/>
      <c r="PGK370" s="333"/>
      <c r="PGL370" s="334"/>
      <c r="PGM370" s="372"/>
      <c r="PGN370" s="224"/>
      <c r="PGO370" s="224"/>
      <c r="PGP370" s="335"/>
      <c r="PGQ370" s="335"/>
      <c r="PGR370" s="224"/>
      <c r="PGS370" s="372"/>
      <c r="PGT370" s="372"/>
      <c r="PGU370" s="333"/>
      <c r="PGV370" s="334"/>
      <c r="PGW370" s="372"/>
      <c r="PGX370" s="224"/>
      <c r="PGY370" s="224"/>
      <c r="PGZ370" s="335"/>
      <c r="PHA370" s="335"/>
      <c r="PHB370" s="224"/>
      <c r="PHC370" s="372"/>
      <c r="PHD370" s="372"/>
      <c r="PHE370" s="333"/>
      <c r="PHF370" s="334"/>
      <c r="PHG370" s="372"/>
      <c r="PHH370" s="224"/>
      <c r="PHI370" s="224"/>
      <c r="PHJ370" s="335"/>
      <c r="PHK370" s="335"/>
      <c r="PHL370" s="224"/>
      <c r="PHM370" s="372"/>
      <c r="PHN370" s="372"/>
      <c r="PHO370" s="333"/>
      <c r="PHP370" s="334"/>
      <c r="PHQ370" s="372"/>
      <c r="PHR370" s="224"/>
      <c r="PHS370" s="224"/>
      <c r="PHT370" s="335"/>
      <c r="PHU370" s="335"/>
      <c r="PHV370" s="224"/>
      <c r="PHW370" s="372"/>
      <c r="PHX370" s="372"/>
      <c r="PHY370" s="333"/>
      <c r="PHZ370" s="334"/>
      <c r="PIA370" s="372"/>
      <c r="PIB370" s="224"/>
      <c r="PIC370" s="224"/>
      <c r="PID370" s="335"/>
      <c r="PIE370" s="335"/>
      <c r="PIF370" s="224"/>
      <c r="PIG370" s="372"/>
      <c r="PIH370" s="372"/>
      <c r="PII370" s="333"/>
      <c r="PIJ370" s="334"/>
      <c r="PIK370" s="372"/>
      <c r="PIL370" s="224"/>
      <c r="PIM370" s="224"/>
      <c r="PIN370" s="335"/>
      <c r="PIO370" s="335"/>
      <c r="PIP370" s="224"/>
      <c r="PIQ370" s="372"/>
      <c r="PIR370" s="372"/>
      <c r="PIS370" s="333"/>
      <c r="PIT370" s="334"/>
      <c r="PIU370" s="372"/>
      <c r="PIV370" s="224"/>
      <c r="PIW370" s="224"/>
      <c r="PIX370" s="335"/>
      <c r="PIY370" s="335"/>
      <c r="PIZ370" s="224"/>
      <c r="PJA370" s="372"/>
      <c r="PJB370" s="372"/>
      <c r="PJC370" s="333"/>
      <c r="PJD370" s="334"/>
      <c r="PJE370" s="372"/>
      <c r="PJF370" s="224"/>
      <c r="PJG370" s="224"/>
      <c r="PJH370" s="335"/>
      <c r="PJI370" s="335"/>
      <c r="PJJ370" s="224"/>
      <c r="PJK370" s="372"/>
      <c r="PJL370" s="372"/>
      <c r="PJM370" s="333"/>
      <c r="PJN370" s="334"/>
      <c r="PJO370" s="372"/>
      <c r="PJP370" s="224"/>
      <c r="PJQ370" s="224"/>
      <c r="PJR370" s="335"/>
      <c r="PJS370" s="335"/>
      <c r="PJT370" s="224"/>
      <c r="PJU370" s="372"/>
      <c r="PJV370" s="372"/>
      <c r="PJW370" s="333"/>
      <c r="PJX370" s="334"/>
      <c r="PJY370" s="372"/>
      <c r="PJZ370" s="224"/>
      <c r="PKA370" s="224"/>
      <c r="PKB370" s="335"/>
      <c r="PKC370" s="335"/>
      <c r="PKD370" s="224"/>
      <c r="PKE370" s="372"/>
      <c r="PKF370" s="372"/>
      <c r="PKG370" s="333"/>
      <c r="PKH370" s="334"/>
      <c r="PKI370" s="372"/>
      <c r="PKJ370" s="224"/>
      <c r="PKK370" s="224"/>
      <c r="PKL370" s="335"/>
      <c r="PKM370" s="335"/>
      <c r="PKN370" s="224"/>
      <c r="PKO370" s="372"/>
      <c r="PKP370" s="372"/>
      <c r="PKQ370" s="333"/>
      <c r="PKR370" s="334"/>
      <c r="PKS370" s="372"/>
      <c r="PKT370" s="224"/>
      <c r="PKU370" s="224"/>
      <c r="PKV370" s="335"/>
      <c r="PKW370" s="335"/>
      <c r="PKX370" s="224"/>
      <c r="PKY370" s="372"/>
      <c r="PKZ370" s="372"/>
      <c r="PLA370" s="333"/>
      <c r="PLB370" s="334"/>
      <c r="PLC370" s="372"/>
      <c r="PLD370" s="224"/>
      <c r="PLE370" s="224"/>
      <c r="PLF370" s="335"/>
      <c r="PLG370" s="335"/>
      <c r="PLH370" s="224"/>
      <c r="PLI370" s="372"/>
      <c r="PLJ370" s="372"/>
      <c r="PLK370" s="333"/>
      <c r="PLL370" s="334"/>
      <c r="PLM370" s="372"/>
      <c r="PLN370" s="224"/>
      <c r="PLO370" s="224"/>
      <c r="PLP370" s="335"/>
      <c r="PLQ370" s="335"/>
      <c r="PLR370" s="224"/>
      <c r="PLS370" s="372"/>
      <c r="PLT370" s="372"/>
      <c r="PLU370" s="333"/>
      <c r="PLV370" s="334"/>
      <c r="PLW370" s="372"/>
      <c r="PLX370" s="224"/>
      <c r="PLY370" s="224"/>
      <c r="PLZ370" s="335"/>
      <c r="PMA370" s="335"/>
      <c r="PMB370" s="224"/>
      <c r="PMC370" s="372"/>
      <c r="PMD370" s="372"/>
      <c r="PME370" s="333"/>
      <c r="PMF370" s="334"/>
      <c r="PMG370" s="372"/>
      <c r="PMH370" s="224"/>
      <c r="PMI370" s="224"/>
      <c r="PMJ370" s="335"/>
      <c r="PMK370" s="335"/>
      <c r="PML370" s="224"/>
      <c r="PMM370" s="372"/>
      <c r="PMN370" s="372"/>
      <c r="PMO370" s="333"/>
      <c r="PMP370" s="334"/>
      <c r="PMQ370" s="372"/>
      <c r="PMR370" s="224"/>
      <c r="PMS370" s="224"/>
      <c r="PMT370" s="335"/>
      <c r="PMU370" s="335"/>
      <c r="PMV370" s="224"/>
      <c r="PMW370" s="372"/>
      <c r="PMX370" s="372"/>
      <c r="PMY370" s="333"/>
      <c r="PMZ370" s="334"/>
      <c r="PNA370" s="372"/>
      <c r="PNB370" s="224"/>
      <c r="PNC370" s="224"/>
      <c r="PND370" s="335"/>
      <c r="PNE370" s="335"/>
      <c r="PNF370" s="224"/>
      <c r="PNG370" s="372"/>
      <c r="PNH370" s="372"/>
      <c r="PNI370" s="333"/>
      <c r="PNJ370" s="334"/>
      <c r="PNK370" s="372"/>
      <c r="PNL370" s="224"/>
      <c r="PNM370" s="224"/>
      <c r="PNN370" s="335"/>
      <c r="PNO370" s="335"/>
      <c r="PNP370" s="224"/>
      <c r="PNQ370" s="372"/>
      <c r="PNR370" s="372"/>
      <c r="PNS370" s="333"/>
      <c r="PNT370" s="334"/>
      <c r="PNU370" s="372"/>
      <c r="PNV370" s="224"/>
      <c r="PNW370" s="224"/>
      <c r="PNX370" s="335"/>
      <c r="PNY370" s="335"/>
      <c r="PNZ370" s="224"/>
      <c r="POA370" s="372"/>
      <c r="POB370" s="372"/>
      <c r="POC370" s="333"/>
      <c r="POD370" s="334"/>
      <c r="POE370" s="372"/>
      <c r="POF370" s="224"/>
      <c r="POG370" s="224"/>
      <c r="POH370" s="335"/>
      <c r="POI370" s="335"/>
      <c r="POJ370" s="224"/>
      <c r="POK370" s="372"/>
      <c r="POL370" s="372"/>
      <c r="POM370" s="333"/>
      <c r="PON370" s="334"/>
      <c r="POO370" s="372"/>
      <c r="POP370" s="224"/>
      <c r="POQ370" s="224"/>
      <c r="POR370" s="335"/>
      <c r="POS370" s="335"/>
      <c r="POT370" s="224"/>
      <c r="POU370" s="372"/>
      <c r="POV370" s="372"/>
      <c r="POW370" s="333"/>
      <c r="POX370" s="334"/>
      <c r="POY370" s="372"/>
      <c r="POZ370" s="224"/>
      <c r="PPA370" s="224"/>
      <c r="PPB370" s="335"/>
      <c r="PPC370" s="335"/>
      <c r="PPD370" s="224"/>
      <c r="PPE370" s="372"/>
      <c r="PPF370" s="372"/>
      <c r="PPG370" s="333"/>
      <c r="PPH370" s="334"/>
      <c r="PPI370" s="372"/>
      <c r="PPJ370" s="224"/>
      <c r="PPK370" s="224"/>
      <c r="PPL370" s="335"/>
      <c r="PPM370" s="335"/>
      <c r="PPN370" s="224"/>
      <c r="PPO370" s="372"/>
      <c r="PPP370" s="372"/>
      <c r="PPQ370" s="333"/>
      <c r="PPR370" s="334"/>
      <c r="PPS370" s="372"/>
      <c r="PPT370" s="224"/>
      <c r="PPU370" s="224"/>
      <c r="PPV370" s="335"/>
      <c r="PPW370" s="335"/>
      <c r="PPX370" s="224"/>
      <c r="PPY370" s="372"/>
      <c r="PPZ370" s="372"/>
      <c r="PQA370" s="333"/>
      <c r="PQB370" s="334"/>
      <c r="PQC370" s="372"/>
      <c r="PQD370" s="224"/>
      <c r="PQE370" s="224"/>
      <c r="PQF370" s="335"/>
      <c r="PQG370" s="335"/>
      <c r="PQH370" s="224"/>
      <c r="PQI370" s="372"/>
      <c r="PQJ370" s="372"/>
      <c r="PQK370" s="333"/>
      <c r="PQL370" s="334"/>
      <c r="PQM370" s="372"/>
      <c r="PQN370" s="224"/>
      <c r="PQO370" s="224"/>
      <c r="PQP370" s="335"/>
      <c r="PQQ370" s="335"/>
      <c r="PQR370" s="224"/>
      <c r="PQS370" s="372"/>
      <c r="PQT370" s="372"/>
      <c r="PQU370" s="333"/>
      <c r="PQV370" s="334"/>
      <c r="PQW370" s="372"/>
      <c r="PQX370" s="224"/>
      <c r="PQY370" s="224"/>
      <c r="PQZ370" s="335"/>
      <c r="PRA370" s="335"/>
      <c r="PRB370" s="224"/>
      <c r="PRC370" s="372"/>
      <c r="PRD370" s="372"/>
      <c r="PRE370" s="333"/>
      <c r="PRF370" s="334"/>
      <c r="PRG370" s="372"/>
      <c r="PRH370" s="224"/>
      <c r="PRI370" s="224"/>
      <c r="PRJ370" s="335"/>
      <c r="PRK370" s="335"/>
      <c r="PRL370" s="224"/>
      <c r="PRM370" s="372"/>
      <c r="PRN370" s="372"/>
      <c r="PRO370" s="333"/>
      <c r="PRP370" s="334"/>
      <c r="PRQ370" s="372"/>
      <c r="PRR370" s="224"/>
      <c r="PRS370" s="224"/>
      <c r="PRT370" s="335"/>
      <c r="PRU370" s="335"/>
      <c r="PRV370" s="224"/>
      <c r="PRW370" s="372"/>
      <c r="PRX370" s="372"/>
      <c r="PRY370" s="333"/>
      <c r="PRZ370" s="334"/>
      <c r="PSA370" s="372"/>
      <c r="PSB370" s="224"/>
      <c r="PSC370" s="224"/>
      <c r="PSD370" s="335"/>
      <c r="PSE370" s="335"/>
      <c r="PSF370" s="224"/>
      <c r="PSG370" s="372"/>
      <c r="PSH370" s="372"/>
      <c r="PSI370" s="333"/>
      <c r="PSJ370" s="334"/>
      <c r="PSK370" s="372"/>
      <c r="PSL370" s="224"/>
      <c r="PSM370" s="224"/>
      <c r="PSN370" s="335"/>
      <c r="PSO370" s="335"/>
      <c r="PSP370" s="224"/>
      <c r="PSQ370" s="372"/>
      <c r="PSR370" s="372"/>
      <c r="PSS370" s="333"/>
      <c r="PST370" s="334"/>
      <c r="PSU370" s="372"/>
      <c r="PSV370" s="224"/>
      <c r="PSW370" s="224"/>
      <c r="PSX370" s="335"/>
      <c r="PSY370" s="335"/>
      <c r="PSZ370" s="224"/>
      <c r="PTA370" s="372"/>
      <c r="PTB370" s="372"/>
      <c r="PTC370" s="333"/>
      <c r="PTD370" s="334"/>
      <c r="PTE370" s="372"/>
      <c r="PTF370" s="224"/>
      <c r="PTG370" s="224"/>
      <c r="PTH370" s="335"/>
      <c r="PTI370" s="335"/>
      <c r="PTJ370" s="224"/>
      <c r="PTK370" s="372"/>
      <c r="PTL370" s="372"/>
      <c r="PTM370" s="333"/>
      <c r="PTN370" s="334"/>
      <c r="PTO370" s="372"/>
      <c r="PTP370" s="224"/>
      <c r="PTQ370" s="224"/>
      <c r="PTR370" s="335"/>
      <c r="PTS370" s="335"/>
      <c r="PTT370" s="224"/>
      <c r="PTU370" s="372"/>
      <c r="PTV370" s="372"/>
      <c r="PTW370" s="333"/>
      <c r="PTX370" s="334"/>
      <c r="PTY370" s="372"/>
      <c r="PTZ370" s="224"/>
      <c r="PUA370" s="224"/>
      <c r="PUB370" s="335"/>
      <c r="PUC370" s="335"/>
      <c r="PUD370" s="224"/>
      <c r="PUE370" s="372"/>
      <c r="PUF370" s="372"/>
      <c r="PUG370" s="333"/>
      <c r="PUH370" s="334"/>
      <c r="PUI370" s="372"/>
      <c r="PUJ370" s="224"/>
      <c r="PUK370" s="224"/>
      <c r="PUL370" s="335"/>
      <c r="PUM370" s="335"/>
      <c r="PUN370" s="224"/>
      <c r="PUO370" s="372"/>
      <c r="PUP370" s="372"/>
      <c r="PUQ370" s="333"/>
      <c r="PUR370" s="334"/>
      <c r="PUS370" s="372"/>
      <c r="PUT370" s="224"/>
      <c r="PUU370" s="224"/>
      <c r="PUV370" s="335"/>
      <c r="PUW370" s="335"/>
      <c r="PUX370" s="224"/>
      <c r="PUY370" s="372"/>
      <c r="PUZ370" s="372"/>
      <c r="PVA370" s="333"/>
      <c r="PVB370" s="334"/>
      <c r="PVC370" s="372"/>
      <c r="PVD370" s="224"/>
      <c r="PVE370" s="224"/>
      <c r="PVF370" s="335"/>
      <c r="PVG370" s="335"/>
      <c r="PVH370" s="224"/>
      <c r="PVI370" s="372"/>
      <c r="PVJ370" s="372"/>
      <c r="PVK370" s="333"/>
      <c r="PVL370" s="334"/>
      <c r="PVM370" s="372"/>
      <c r="PVN370" s="224"/>
      <c r="PVO370" s="224"/>
      <c r="PVP370" s="335"/>
      <c r="PVQ370" s="335"/>
      <c r="PVR370" s="224"/>
      <c r="PVS370" s="372"/>
      <c r="PVT370" s="372"/>
      <c r="PVU370" s="333"/>
      <c r="PVV370" s="334"/>
      <c r="PVW370" s="372"/>
      <c r="PVX370" s="224"/>
      <c r="PVY370" s="224"/>
      <c r="PVZ370" s="335"/>
      <c r="PWA370" s="335"/>
      <c r="PWB370" s="224"/>
      <c r="PWC370" s="372"/>
      <c r="PWD370" s="372"/>
      <c r="PWE370" s="333"/>
      <c r="PWF370" s="334"/>
      <c r="PWG370" s="372"/>
      <c r="PWH370" s="224"/>
      <c r="PWI370" s="224"/>
      <c r="PWJ370" s="335"/>
      <c r="PWK370" s="335"/>
      <c r="PWL370" s="224"/>
      <c r="PWM370" s="372"/>
      <c r="PWN370" s="372"/>
      <c r="PWO370" s="333"/>
      <c r="PWP370" s="334"/>
      <c r="PWQ370" s="372"/>
      <c r="PWR370" s="224"/>
      <c r="PWS370" s="224"/>
      <c r="PWT370" s="335"/>
      <c r="PWU370" s="335"/>
      <c r="PWV370" s="224"/>
      <c r="PWW370" s="372"/>
      <c r="PWX370" s="372"/>
      <c r="PWY370" s="333"/>
      <c r="PWZ370" s="334"/>
      <c r="PXA370" s="372"/>
      <c r="PXB370" s="224"/>
      <c r="PXC370" s="224"/>
      <c r="PXD370" s="335"/>
      <c r="PXE370" s="335"/>
      <c r="PXF370" s="224"/>
      <c r="PXG370" s="372"/>
      <c r="PXH370" s="372"/>
      <c r="PXI370" s="333"/>
      <c r="PXJ370" s="334"/>
      <c r="PXK370" s="372"/>
      <c r="PXL370" s="224"/>
      <c r="PXM370" s="224"/>
      <c r="PXN370" s="335"/>
      <c r="PXO370" s="335"/>
      <c r="PXP370" s="224"/>
      <c r="PXQ370" s="372"/>
      <c r="PXR370" s="372"/>
      <c r="PXS370" s="333"/>
      <c r="PXT370" s="334"/>
      <c r="PXU370" s="372"/>
      <c r="PXV370" s="224"/>
      <c r="PXW370" s="224"/>
      <c r="PXX370" s="335"/>
      <c r="PXY370" s="335"/>
      <c r="PXZ370" s="224"/>
      <c r="PYA370" s="372"/>
      <c r="PYB370" s="372"/>
      <c r="PYC370" s="333"/>
      <c r="PYD370" s="334"/>
      <c r="PYE370" s="372"/>
      <c r="PYF370" s="224"/>
      <c r="PYG370" s="224"/>
      <c r="PYH370" s="335"/>
      <c r="PYI370" s="335"/>
      <c r="PYJ370" s="224"/>
      <c r="PYK370" s="372"/>
      <c r="PYL370" s="372"/>
      <c r="PYM370" s="333"/>
      <c r="PYN370" s="334"/>
      <c r="PYO370" s="372"/>
      <c r="PYP370" s="224"/>
      <c r="PYQ370" s="224"/>
      <c r="PYR370" s="335"/>
      <c r="PYS370" s="335"/>
      <c r="PYT370" s="224"/>
      <c r="PYU370" s="372"/>
      <c r="PYV370" s="372"/>
      <c r="PYW370" s="333"/>
      <c r="PYX370" s="334"/>
      <c r="PYY370" s="372"/>
      <c r="PYZ370" s="224"/>
      <c r="PZA370" s="224"/>
      <c r="PZB370" s="335"/>
      <c r="PZC370" s="335"/>
      <c r="PZD370" s="224"/>
      <c r="PZE370" s="372"/>
      <c r="PZF370" s="372"/>
      <c r="PZG370" s="333"/>
      <c r="PZH370" s="334"/>
      <c r="PZI370" s="372"/>
      <c r="PZJ370" s="224"/>
      <c r="PZK370" s="224"/>
      <c r="PZL370" s="335"/>
      <c r="PZM370" s="335"/>
      <c r="PZN370" s="224"/>
      <c r="PZO370" s="372"/>
      <c r="PZP370" s="372"/>
      <c r="PZQ370" s="333"/>
      <c r="PZR370" s="334"/>
      <c r="PZS370" s="372"/>
      <c r="PZT370" s="224"/>
      <c r="PZU370" s="224"/>
      <c r="PZV370" s="335"/>
      <c r="PZW370" s="335"/>
      <c r="PZX370" s="224"/>
      <c r="PZY370" s="372"/>
      <c r="PZZ370" s="372"/>
      <c r="QAA370" s="333"/>
      <c r="QAB370" s="334"/>
      <c r="QAC370" s="372"/>
      <c r="QAD370" s="224"/>
      <c r="QAE370" s="224"/>
      <c r="QAF370" s="335"/>
      <c r="QAG370" s="335"/>
      <c r="QAH370" s="224"/>
      <c r="QAI370" s="372"/>
      <c r="QAJ370" s="372"/>
      <c r="QAK370" s="333"/>
      <c r="QAL370" s="334"/>
      <c r="QAM370" s="372"/>
      <c r="QAN370" s="224"/>
      <c r="QAO370" s="224"/>
      <c r="QAP370" s="335"/>
      <c r="QAQ370" s="335"/>
      <c r="QAR370" s="224"/>
      <c r="QAS370" s="372"/>
      <c r="QAT370" s="372"/>
      <c r="QAU370" s="333"/>
      <c r="QAV370" s="334"/>
      <c r="QAW370" s="372"/>
      <c r="QAX370" s="224"/>
      <c r="QAY370" s="224"/>
      <c r="QAZ370" s="335"/>
      <c r="QBA370" s="335"/>
      <c r="QBB370" s="224"/>
      <c r="QBC370" s="372"/>
      <c r="QBD370" s="372"/>
      <c r="QBE370" s="333"/>
      <c r="QBF370" s="334"/>
      <c r="QBG370" s="372"/>
      <c r="QBH370" s="224"/>
      <c r="QBI370" s="224"/>
      <c r="QBJ370" s="335"/>
      <c r="QBK370" s="335"/>
      <c r="QBL370" s="224"/>
      <c r="QBM370" s="372"/>
      <c r="QBN370" s="372"/>
      <c r="QBO370" s="333"/>
      <c r="QBP370" s="334"/>
      <c r="QBQ370" s="372"/>
      <c r="QBR370" s="224"/>
      <c r="QBS370" s="224"/>
      <c r="QBT370" s="335"/>
      <c r="QBU370" s="335"/>
      <c r="QBV370" s="224"/>
      <c r="QBW370" s="372"/>
      <c r="QBX370" s="372"/>
      <c r="QBY370" s="333"/>
      <c r="QBZ370" s="334"/>
      <c r="QCA370" s="372"/>
      <c r="QCB370" s="224"/>
      <c r="QCC370" s="224"/>
      <c r="QCD370" s="335"/>
      <c r="QCE370" s="335"/>
      <c r="QCF370" s="224"/>
      <c r="QCG370" s="372"/>
      <c r="QCH370" s="372"/>
      <c r="QCI370" s="333"/>
      <c r="QCJ370" s="334"/>
      <c r="QCK370" s="372"/>
      <c r="QCL370" s="224"/>
      <c r="QCM370" s="224"/>
      <c r="QCN370" s="335"/>
      <c r="QCO370" s="335"/>
      <c r="QCP370" s="224"/>
      <c r="QCQ370" s="372"/>
      <c r="QCR370" s="372"/>
      <c r="QCS370" s="333"/>
      <c r="QCT370" s="334"/>
      <c r="QCU370" s="372"/>
      <c r="QCV370" s="224"/>
      <c r="QCW370" s="224"/>
      <c r="QCX370" s="335"/>
      <c r="QCY370" s="335"/>
      <c r="QCZ370" s="224"/>
      <c r="QDA370" s="372"/>
      <c r="QDB370" s="372"/>
      <c r="QDC370" s="333"/>
      <c r="QDD370" s="334"/>
      <c r="QDE370" s="372"/>
      <c r="QDF370" s="224"/>
      <c r="QDG370" s="224"/>
      <c r="QDH370" s="335"/>
      <c r="QDI370" s="335"/>
      <c r="QDJ370" s="224"/>
      <c r="QDK370" s="372"/>
      <c r="QDL370" s="372"/>
      <c r="QDM370" s="333"/>
      <c r="QDN370" s="334"/>
      <c r="QDO370" s="372"/>
      <c r="QDP370" s="224"/>
      <c r="QDQ370" s="224"/>
      <c r="QDR370" s="335"/>
      <c r="QDS370" s="335"/>
      <c r="QDT370" s="224"/>
      <c r="QDU370" s="372"/>
      <c r="QDV370" s="372"/>
      <c r="QDW370" s="333"/>
      <c r="QDX370" s="334"/>
      <c r="QDY370" s="372"/>
      <c r="QDZ370" s="224"/>
      <c r="QEA370" s="224"/>
      <c r="QEB370" s="335"/>
      <c r="QEC370" s="335"/>
      <c r="QED370" s="224"/>
      <c r="QEE370" s="372"/>
      <c r="QEF370" s="372"/>
      <c r="QEG370" s="333"/>
      <c r="QEH370" s="334"/>
      <c r="QEI370" s="372"/>
      <c r="QEJ370" s="224"/>
      <c r="QEK370" s="224"/>
      <c r="QEL370" s="335"/>
      <c r="QEM370" s="335"/>
      <c r="QEN370" s="224"/>
      <c r="QEO370" s="372"/>
      <c r="QEP370" s="372"/>
      <c r="QEQ370" s="333"/>
      <c r="QER370" s="334"/>
      <c r="QES370" s="372"/>
      <c r="QET370" s="224"/>
      <c r="QEU370" s="224"/>
      <c r="QEV370" s="335"/>
      <c r="QEW370" s="335"/>
      <c r="QEX370" s="224"/>
      <c r="QEY370" s="372"/>
      <c r="QEZ370" s="372"/>
      <c r="QFA370" s="333"/>
      <c r="QFB370" s="334"/>
      <c r="QFC370" s="372"/>
      <c r="QFD370" s="224"/>
      <c r="QFE370" s="224"/>
      <c r="QFF370" s="335"/>
      <c r="QFG370" s="335"/>
      <c r="QFH370" s="224"/>
      <c r="QFI370" s="372"/>
      <c r="QFJ370" s="372"/>
      <c r="QFK370" s="333"/>
      <c r="QFL370" s="334"/>
      <c r="QFM370" s="372"/>
      <c r="QFN370" s="224"/>
      <c r="QFO370" s="224"/>
      <c r="QFP370" s="335"/>
      <c r="QFQ370" s="335"/>
      <c r="QFR370" s="224"/>
      <c r="QFS370" s="372"/>
      <c r="QFT370" s="372"/>
      <c r="QFU370" s="333"/>
      <c r="QFV370" s="334"/>
      <c r="QFW370" s="372"/>
      <c r="QFX370" s="224"/>
      <c r="QFY370" s="224"/>
      <c r="QFZ370" s="335"/>
      <c r="QGA370" s="335"/>
      <c r="QGB370" s="224"/>
      <c r="QGC370" s="372"/>
      <c r="QGD370" s="372"/>
      <c r="QGE370" s="333"/>
      <c r="QGF370" s="334"/>
      <c r="QGG370" s="372"/>
      <c r="QGH370" s="224"/>
      <c r="QGI370" s="224"/>
      <c r="QGJ370" s="335"/>
      <c r="QGK370" s="335"/>
      <c r="QGL370" s="224"/>
      <c r="QGM370" s="372"/>
      <c r="QGN370" s="372"/>
      <c r="QGO370" s="333"/>
      <c r="QGP370" s="334"/>
      <c r="QGQ370" s="372"/>
      <c r="QGR370" s="224"/>
      <c r="QGS370" s="224"/>
      <c r="QGT370" s="335"/>
      <c r="QGU370" s="335"/>
      <c r="QGV370" s="224"/>
      <c r="QGW370" s="372"/>
      <c r="QGX370" s="372"/>
      <c r="QGY370" s="333"/>
      <c r="QGZ370" s="334"/>
      <c r="QHA370" s="372"/>
      <c r="QHB370" s="224"/>
      <c r="QHC370" s="224"/>
      <c r="QHD370" s="335"/>
      <c r="QHE370" s="335"/>
      <c r="QHF370" s="224"/>
      <c r="QHG370" s="372"/>
      <c r="QHH370" s="372"/>
      <c r="QHI370" s="333"/>
      <c r="QHJ370" s="334"/>
      <c r="QHK370" s="372"/>
      <c r="QHL370" s="224"/>
      <c r="QHM370" s="224"/>
      <c r="QHN370" s="335"/>
      <c r="QHO370" s="335"/>
      <c r="QHP370" s="224"/>
      <c r="QHQ370" s="372"/>
      <c r="QHR370" s="372"/>
      <c r="QHS370" s="333"/>
      <c r="QHT370" s="334"/>
      <c r="QHU370" s="372"/>
      <c r="QHV370" s="224"/>
      <c r="QHW370" s="224"/>
      <c r="QHX370" s="335"/>
      <c r="QHY370" s="335"/>
      <c r="QHZ370" s="224"/>
      <c r="QIA370" s="372"/>
      <c r="QIB370" s="372"/>
      <c r="QIC370" s="333"/>
      <c r="QID370" s="334"/>
      <c r="QIE370" s="372"/>
      <c r="QIF370" s="224"/>
      <c r="QIG370" s="224"/>
      <c r="QIH370" s="335"/>
      <c r="QII370" s="335"/>
      <c r="QIJ370" s="224"/>
      <c r="QIK370" s="372"/>
      <c r="QIL370" s="372"/>
      <c r="QIM370" s="333"/>
      <c r="QIN370" s="334"/>
      <c r="QIO370" s="372"/>
      <c r="QIP370" s="224"/>
      <c r="QIQ370" s="224"/>
      <c r="QIR370" s="335"/>
      <c r="QIS370" s="335"/>
      <c r="QIT370" s="224"/>
      <c r="QIU370" s="372"/>
      <c r="QIV370" s="372"/>
      <c r="QIW370" s="333"/>
      <c r="QIX370" s="334"/>
      <c r="QIY370" s="372"/>
      <c r="QIZ370" s="224"/>
      <c r="QJA370" s="224"/>
      <c r="QJB370" s="335"/>
      <c r="QJC370" s="335"/>
      <c r="QJD370" s="224"/>
      <c r="QJE370" s="372"/>
      <c r="QJF370" s="372"/>
      <c r="QJG370" s="333"/>
      <c r="QJH370" s="334"/>
      <c r="QJI370" s="372"/>
      <c r="QJJ370" s="224"/>
      <c r="QJK370" s="224"/>
      <c r="QJL370" s="335"/>
      <c r="QJM370" s="335"/>
      <c r="QJN370" s="224"/>
      <c r="QJO370" s="372"/>
      <c r="QJP370" s="372"/>
      <c r="QJQ370" s="333"/>
      <c r="QJR370" s="334"/>
      <c r="QJS370" s="372"/>
      <c r="QJT370" s="224"/>
      <c r="QJU370" s="224"/>
      <c r="QJV370" s="335"/>
      <c r="QJW370" s="335"/>
      <c r="QJX370" s="224"/>
      <c r="QJY370" s="372"/>
      <c r="QJZ370" s="372"/>
      <c r="QKA370" s="333"/>
      <c r="QKB370" s="334"/>
      <c r="QKC370" s="372"/>
      <c r="QKD370" s="224"/>
      <c r="QKE370" s="224"/>
      <c r="QKF370" s="335"/>
      <c r="QKG370" s="335"/>
      <c r="QKH370" s="224"/>
      <c r="QKI370" s="372"/>
      <c r="QKJ370" s="372"/>
      <c r="QKK370" s="333"/>
      <c r="QKL370" s="334"/>
      <c r="QKM370" s="372"/>
      <c r="QKN370" s="224"/>
      <c r="QKO370" s="224"/>
      <c r="QKP370" s="335"/>
      <c r="QKQ370" s="335"/>
      <c r="QKR370" s="224"/>
      <c r="QKS370" s="372"/>
      <c r="QKT370" s="372"/>
      <c r="QKU370" s="333"/>
      <c r="QKV370" s="334"/>
      <c r="QKW370" s="372"/>
      <c r="QKX370" s="224"/>
      <c r="QKY370" s="224"/>
      <c r="QKZ370" s="335"/>
      <c r="QLA370" s="335"/>
      <c r="QLB370" s="224"/>
      <c r="QLC370" s="372"/>
      <c r="QLD370" s="372"/>
      <c r="QLE370" s="333"/>
      <c r="QLF370" s="334"/>
      <c r="QLG370" s="372"/>
      <c r="QLH370" s="224"/>
      <c r="QLI370" s="224"/>
      <c r="QLJ370" s="335"/>
      <c r="QLK370" s="335"/>
      <c r="QLL370" s="224"/>
      <c r="QLM370" s="372"/>
      <c r="QLN370" s="372"/>
      <c r="QLO370" s="333"/>
      <c r="QLP370" s="334"/>
      <c r="QLQ370" s="372"/>
      <c r="QLR370" s="224"/>
      <c r="QLS370" s="224"/>
      <c r="QLT370" s="335"/>
      <c r="QLU370" s="335"/>
      <c r="QLV370" s="224"/>
      <c r="QLW370" s="372"/>
      <c r="QLX370" s="372"/>
      <c r="QLY370" s="333"/>
      <c r="QLZ370" s="334"/>
      <c r="QMA370" s="372"/>
      <c r="QMB370" s="224"/>
      <c r="QMC370" s="224"/>
      <c r="QMD370" s="335"/>
      <c r="QME370" s="335"/>
      <c r="QMF370" s="224"/>
      <c r="QMG370" s="372"/>
      <c r="QMH370" s="372"/>
      <c r="QMI370" s="333"/>
      <c r="QMJ370" s="334"/>
      <c r="QMK370" s="372"/>
      <c r="QML370" s="224"/>
      <c r="QMM370" s="224"/>
      <c r="QMN370" s="335"/>
      <c r="QMO370" s="335"/>
      <c r="QMP370" s="224"/>
      <c r="QMQ370" s="372"/>
      <c r="QMR370" s="372"/>
      <c r="QMS370" s="333"/>
      <c r="QMT370" s="334"/>
      <c r="QMU370" s="372"/>
      <c r="QMV370" s="224"/>
      <c r="QMW370" s="224"/>
      <c r="QMX370" s="335"/>
      <c r="QMY370" s="335"/>
      <c r="QMZ370" s="224"/>
      <c r="QNA370" s="372"/>
      <c r="QNB370" s="372"/>
      <c r="QNC370" s="333"/>
      <c r="QND370" s="334"/>
      <c r="QNE370" s="372"/>
      <c r="QNF370" s="224"/>
      <c r="QNG370" s="224"/>
      <c r="QNH370" s="335"/>
      <c r="QNI370" s="335"/>
      <c r="QNJ370" s="224"/>
      <c r="QNK370" s="372"/>
      <c r="QNL370" s="372"/>
      <c r="QNM370" s="333"/>
      <c r="QNN370" s="334"/>
      <c r="QNO370" s="372"/>
      <c r="QNP370" s="224"/>
      <c r="QNQ370" s="224"/>
      <c r="QNR370" s="335"/>
      <c r="QNS370" s="335"/>
      <c r="QNT370" s="224"/>
      <c r="QNU370" s="372"/>
      <c r="QNV370" s="372"/>
      <c r="QNW370" s="333"/>
      <c r="QNX370" s="334"/>
      <c r="QNY370" s="372"/>
      <c r="QNZ370" s="224"/>
      <c r="QOA370" s="224"/>
      <c r="QOB370" s="335"/>
      <c r="QOC370" s="335"/>
      <c r="QOD370" s="224"/>
      <c r="QOE370" s="372"/>
      <c r="QOF370" s="372"/>
      <c r="QOG370" s="333"/>
      <c r="QOH370" s="334"/>
      <c r="QOI370" s="372"/>
      <c r="QOJ370" s="224"/>
      <c r="QOK370" s="224"/>
      <c r="QOL370" s="335"/>
      <c r="QOM370" s="335"/>
      <c r="QON370" s="224"/>
      <c r="QOO370" s="372"/>
      <c r="QOP370" s="372"/>
      <c r="QOQ370" s="333"/>
      <c r="QOR370" s="334"/>
      <c r="QOS370" s="372"/>
      <c r="QOT370" s="224"/>
      <c r="QOU370" s="224"/>
      <c r="QOV370" s="335"/>
      <c r="QOW370" s="335"/>
      <c r="QOX370" s="224"/>
      <c r="QOY370" s="372"/>
      <c r="QOZ370" s="372"/>
      <c r="QPA370" s="333"/>
      <c r="QPB370" s="334"/>
      <c r="QPC370" s="372"/>
      <c r="QPD370" s="224"/>
      <c r="QPE370" s="224"/>
      <c r="QPF370" s="335"/>
      <c r="QPG370" s="335"/>
      <c r="QPH370" s="224"/>
      <c r="QPI370" s="372"/>
      <c r="QPJ370" s="372"/>
      <c r="QPK370" s="333"/>
      <c r="QPL370" s="334"/>
      <c r="QPM370" s="372"/>
      <c r="QPN370" s="224"/>
      <c r="QPO370" s="224"/>
      <c r="QPP370" s="335"/>
      <c r="QPQ370" s="335"/>
      <c r="QPR370" s="224"/>
      <c r="QPS370" s="372"/>
      <c r="QPT370" s="372"/>
      <c r="QPU370" s="333"/>
      <c r="QPV370" s="334"/>
      <c r="QPW370" s="372"/>
      <c r="QPX370" s="224"/>
      <c r="QPY370" s="224"/>
      <c r="QPZ370" s="335"/>
      <c r="QQA370" s="335"/>
      <c r="QQB370" s="224"/>
      <c r="QQC370" s="372"/>
      <c r="QQD370" s="372"/>
      <c r="QQE370" s="333"/>
      <c r="QQF370" s="334"/>
      <c r="QQG370" s="372"/>
      <c r="QQH370" s="224"/>
      <c r="QQI370" s="224"/>
      <c r="QQJ370" s="335"/>
      <c r="QQK370" s="335"/>
      <c r="QQL370" s="224"/>
      <c r="QQM370" s="372"/>
      <c r="QQN370" s="372"/>
      <c r="QQO370" s="333"/>
      <c r="QQP370" s="334"/>
      <c r="QQQ370" s="372"/>
      <c r="QQR370" s="224"/>
      <c r="QQS370" s="224"/>
      <c r="QQT370" s="335"/>
      <c r="QQU370" s="335"/>
      <c r="QQV370" s="224"/>
      <c r="QQW370" s="372"/>
      <c r="QQX370" s="372"/>
      <c r="QQY370" s="333"/>
      <c r="QQZ370" s="334"/>
      <c r="QRA370" s="372"/>
      <c r="QRB370" s="224"/>
      <c r="QRC370" s="224"/>
      <c r="QRD370" s="335"/>
      <c r="QRE370" s="335"/>
      <c r="QRF370" s="224"/>
      <c r="QRG370" s="372"/>
      <c r="QRH370" s="372"/>
      <c r="QRI370" s="333"/>
      <c r="QRJ370" s="334"/>
      <c r="QRK370" s="372"/>
      <c r="QRL370" s="224"/>
      <c r="QRM370" s="224"/>
      <c r="QRN370" s="335"/>
      <c r="QRO370" s="335"/>
      <c r="QRP370" s="224"/>
      <c r="QRQ370" s="372"/>
      <c r="QRR370" s="372"/>
      <c r="QRS370" s="333"/>
      <c r="QRT370" s="334"/>
      <c r="QRU370" s="372"/>
      <c r="QRV370" s="224"/>
      <c r="QRW370" s="224"/>
      <c r="QRX370" s="335"/>
      <c r="QRY370" s="335"/>
      <c r="QRZ370" s="224"/>
      <c r="QSA370" s="372"/>
      <c r="QSB370" s="372"/>
      <c r="QSC370" s="333"/>
      <c r="QSD370" s="334"/>
      <c r="QSE370" s="372"/>
      <c r="QSF370" s="224"/>
      <c r="QSG370" s="224"/>
      <c r="QSH370" s="335"/>
      <c r="QSI370" s="335"/>
      <c r="QSJ370" s="224"/>
      <c r="QSK370" s="372"/>
      <c r="QSL370" s="372"/>
      <c r="QSM370" s="333"/>
      <c r="QSN370" s="334"/>
      <c r="QSO370" s="372"/>
      <c r="QSP370" s="224"/>
      <c r="QSQ370" s="224"/>
      <c r="QSR370" s="335"/>
      <c r="QSS370" s="335"/>
      <c r="QST370" s="224"/>
      <c r="QSU370" s="372"/>
      <c r="QSV370" s="372"/>
      <c r="QSW370" s="333"/>
      <c r="QSX370" s="334"/>
      <c r="QSY370" s="372"/>
      <c r="QSZ370" s="224"/>
      <c r="QTA370" s="224"/>
      <c r="QTB370" s="335"/>
      <c r="QTC370" s="335"/>
      <c r="QTD370" s="224"/>
      <c r="QTE370" s="372"/>
      <c r="QTF370" s="372"/>
      <c r="QTG370" s="333"/>
      <c r="QTH370" s="334"/>
      <c r="QTI370" s="372"/>
      <c r="QTJ370" s="224"/>
      <c r="QTK370" s="224"/>
      <c r="QTL370" s="335"/>
      <c r="QTM370" s="335"/>
      <c r="QTN370" s="224"/>
      <c r="QTO370" s="372"/>
      <c r="QTP370" s="372"/>
      <c r="QTQ370" s="333"/>
      <c r="QTR370" s="334"/>
      <c r="QTS370" s="372"/>
      <c r="QTT370" s="224"/>
      <c r="QTU370" s="224"/>
      <c r="QTV370" s="335"/>
      <c r="QTW370" s="335"/>
      <c r="QTX370" s="224"/>
      <c r="QTY370" s="372"/>
      <c r="QTZ370" s="372"/>
      <c r="QUA370" s="333"/>
      <c r="QUB370" s="334"/>
      <c r="QUC370" s="372"/>
      <c r="QUD370" s="224"/>
      <c r="QUE370" s="224"/>
      <c r="QUF370" s="335"/>
      <c r="QUG370" s="335"/>
      <c r="QUH370" s="224"/>
      <c r="QUI370" s="372"/>
      <c r="QUJ370" s="372"/>
      <c r="QUK370" s="333"/>
      <c r="QUL370" s="334"/>
      <c r="QUM370" s="372"/>
      <c r="QUN370" s="224"/>
      <c r="QUO370" s="224"/>
      <c r="QUP370" s="335"/>
      <c r="QUQ370" s="335"/>
      <c r="QUR370" s="224"/>
      <c r="QUS370" s="372"/>
      <c r="QUT370" s="372"/>
      <c r="QUU370" s="333"/>
      <c r="QUV370" s="334"/>
      <c r="QUW370" s="372"/>
      <c r="QUX370" s="224"/>
      <c r="QUY370" s="224"/>
      <c r="QUZ370" s="335"/>
      <c r="QVA370" s="335"/>
      <c r="QVB370" s="224"/>
      <c r="QVC370" s="372"/>
      <c r="QVD370" s="372"/>
      <c r="QVE370" s="333"/>
      <c r="QVF370" s="334"/>
      <c r="QVG370" s="372"/>
      <c r="QVH370" s="224"/>
      <c r="QVI370" s="224"/>
      <c r="QVJ370" s="335"/>
      <c r="QVK370" s="335"/>
      <c r="QVL370" s="224"/>
      <c r="QVM370" s="372"/>
      <c r="QVN370" s="372"/>
      <c r="QVO370" s="333"/>
      <c r="QVP370" s="334"/>
      <c r="QVQ370" s="372"/>
      <c r="QVR370" s="224"/>
      <c r="QVS370" s="224"/>
      <c r="QVT370" s="335"/>
      <c r="QVU370" s="335"/>
      <c r="QVV370" s="224"/>
      <c r="QVW370" s="372"/>
      <c r="QVX370" s="372"/>
      <c r="QVY370" s="333"/>
      <c r="QVZ370" s="334"/>
      <c r="QWA370" s="372"/>
      <c r="QWB370" s="224"/>
      <c r="QWC370" s="224"/>
      <c r="QWD370" s="335"/>
      <c r="QWE370" s="335"/>
      <c r="QWF370" s="224"/>
      <c r="QWG370" s="372"/>
      <c r="QWH370" s="372"/>
      <c r="QWI370" s="333"/>
      <c r="QWJ370" s="334"/>
      <c r="QWK370" s="372"/>
      <c r="QWL370" s="224"/>
      <c r="QWM370" s="224"/>
      <c r="QWN370" s="335"/>
      <c r="QWO370" s="335"/>
      <c r="QWP370" s="224"/>
      <c r="QWQ370" s="372"/>
      <c r="QWR370" s="372"/>
      <c r="QWS370" s="333"/>
      <c r="QWT370" s="334"/>
      <c r="QWU370" s="372"/>
      <c r="QWV370" s="224"/>
      <c r="QWW370" s="224"/>
      <c r="QWX370" s="335"/>
      <c r="QWY370" s="335"/>
      <c r="QWZ370" s="224"/>
      <c r="QXA370" s="372"/>
      <c r="QXB370" s="372"/>
      <c r="QXC370" s="333"/>
      <c r="QXD370" s="334"/>
      <c r="QXE370" s="372"/>
      <c r="QXF370" s="224"/>
      <c r="QXG370" s="224"/>
      <c r="QXH370" s="335"/>
      <c r="QXI370" s="335"/>
      <c r="QXJ370" s="224"/>
      <c r="QXK370" s="372"/>
      <c r="QXL370" s="372"/>
      <c r="QXM370" s="333"/>
      <c r="QXN370" s="334"/>
      <c r="QXO370" s="372"/>
      <c r="QXP370" s="224"/>
      <c r="QXQ370" s="224"/>
      <c r="QXR370" s="335"/>
      <c r="QXS370" s="335"/>
      <c r="QXT370" s="224"/>
      <c r="QXU370" s="372"/>
      <c r="QXV370" s="372"/>
      <c r="QXW370" s="333"/>
      <c r="QXX370" s="334"/>
      <c r="QXY370" s="372"/>
      <c r="QXZ370" s="224"/>
      <c r="QYA370" s="224"/>
      <c r="QYB370" s="335"/>
      <c r="QYC370" s="335"/>
      <c r="QYD370" s="224"/>
      <c r="QYE370" s="372"/>
      <c r="QYF370" s="372"/>
      <c r="QYG370" s="333"/>
      <c r="QYH370" s="334"/>
      <c r="QYI370" s="372"/>
      <c r="QYJ370" s="224"/>
      <c r="QYK370" s="224"/>
      <c r="QYL370" s="335"/>
      <c r="QYM370" s="335"/>
      <c r="QYN370" s="224"/>
      <c r="QYO370" s="372"/>
      <c r="QYP370" s="372"/>
      <c r="QYQ370" s="333"/>
      <c r="QYR370" s="334"/>
      <c r="QYS370" s="372"/>
      <c r="QYT370" s="224"/>
      <c r="QYU370" s="224"/>
      <c r="QYV370" s="335"/>
      <c r="QYW370" s="335"/>
      <c r="QYX370" s="224"/>
      <c r="QYY370" s="372"/>
      <c r="QYZ370" s="372"/>
      <c r="QZA370" s="333"/>
      <c r="QZB370" s="334"/>
      <c r="QZC370" s="372"/>
      <c r="QZD370" s="224"/>
      <c r="QZE370" s="224"/>
      <c r="QZF370" s="335"/>
      <c r="QZG370" s="335"/>
      <c r="QZH370" s="224"/>
      <c r="QZI370" s="372"/>
      <c r="QZJ370" s="372"/>
      <c r="QZK370" s="333"/>
      <c r="QZL370" s="334"/>
      <c r="QZM370" s="372"/>
      <c r="QZN370" s="224"/>
      <c r="QZO370" s="224"/>
      <c r="QZP370" s="335"/>
      <c r="QZQ370" s="335"/>
      <c r="QZR370" s="224"/>
      <c r="QZS370" s="372"/>
      <c r="QZT370" s="372"/>
      <c r="QZU370" s="333"/>
      <c r="QZV370" s="334"/>
      <c r="QZW370" s="372"/>
      <c r="QZX370" s="224"/>
      <c r="QZY370" s="224"/>
      <c r="QZZ370" s="335"/>
      <c r="RAA370" s="335"/>
      <c r="RAB370" s="224"/>
      <c r="RAC370" s="372"/>
      <c r="RAD370" s="372"/>
      <c r="RAE370" s="333"/>
      <c r="RAF370" s="334"/>
      <c r="RAG370" s="372"/>
      <c r="RAH370" s="224"/>
      <c r="RAI370" s="224"/>
      <c r="RAJ370" s="335"/>
      <c r="RAK370" s="335"/>
      <c r="RAL370" s="224"/>
      <c r="RAM370" s="372"/>
      <c r="RAN370" s="372"/>
      <c r="RAO370" s="333"/>
      <c r="RAP370" s="334"/>
      <c r="RAQ370" s="372"/>
      <c r="RAR370" s="224"/>
      <c r="RAS370" s="224"/>
      <c r="RAT370" s="335"/>
      <c r="RAU370" s="335"/>
      <c r="RAV370" s="224"/>
      <c r="RAW370" s="372"/>
      <c r="RAX370" s="372"/>
      <c r="RAY370" s="333"/>
      <c r="RAZ370" s="334"/>
      <c r="RBA370" s="372"/>
      <c r="RBB370" s="224"/>
      <c r="RBC370" s="224"/>
      <c r="RBD370" s="335"/>
      <c r="RBE370" s="335"/>
      <c r="RBF370" s="224"/>
      <c r="RBG370" s="372"/>
      <c r="RBH370" s="372"/>
      <c r="RBI370" s="333"/>
      <c r="RBJ370" s="334"/>
      <c r="RBK370" s="372"/>
      <c r="RBL370" s="224"/>
      <c r="RBM370" s="224"/>
      <c r="RBN370" s="335"/>
      <c r="RBO370" s="335"/>
      <c r="RBP370" s="224"/>
      <c r="RBQ370" s="372"/>
      <c r="RBR370" s="372"/>
      <c r="RBS370" s="333"/>
      <c r="RBT370" s="334"/>
      <c r="RBU370" s="372"/>
      <c r="RBV370" s="224"/>
      <c r="RBW370" s="224"/>
      <c r="RBX370" s="335"/>
      <c r="RBY370" s="335"/>
      <c r="RBZ370" s="224"/>
      <c r="RCA370" s="372"/>
      <c r="RCB370" s="372"/>
      <c r="RCC370" s="333"/>
      <c r="RCD370" s="334"/>
      <c r="RCE370" s="372"/>
      <c r="RCF370" s="224"/>
      <c r="RCG370" s="224"/>
      <c r="RCH370" s="335"/>
      <c r="RCI370" s="335"/>
      <c r="RCJ370" s="224"/>
      <c r="RCK370" s="372"/>
      <c r="RCL370" s="372"/>
      <c r="RCM370" s="333"/>
      <c r="RCN370" s="334"/>
      <c r="RCO370" s="372"/>
      <c r="RCP370" s="224"/>
      <c r="RCQ370" s="224"/>
      <c r="RCR370" s="335"/>
      <c r="RCS370" s="335"/>
      <c r="RCT370" s="224"/>
      <c r="RCU370" s="372"/>
      <c r="RCV370" s="372"/>
      <c r="RCW370" s="333"/>
      <c r="RCX370" s="334"/>
      <c r="RCY370" s="372"/>
      <c r="RCZ370" s="224"/>
      <c r="RDA370" s="224"/>
      <c r="RDB370" s="335"/>
      <c r="RDC370" s="335"/>
      <c r="RDD370" s="224"/>
      <c r="RDE370" s="372"/>
      <c r="RDF370" s="372"/>
      <c r="RDG370" s="333"/>
      <c r="RDH370" s="334"/>
      <c r="RDI370" s="372"/>
      <c r="RDJ370" s="224"/>
      <c r="RDK370" s="224"/>
      <c r="RDL370" s="335"/>
      <c r="RDM370" s="335"/>
      <c r="RDN370" s="224"/>
      <c r="RDO370" s="372"/>
      <c r="RDP370" s="372"/>
      <c r="RDQ370" s="333"/>
      <c r="RDR370" s="334"/>
      <c r="RDS370" s="372"/>
      <c r="RDT370" s="224"/>
      <c r="RDU370" s="224"/>
      <c r="RDV370" s="335"/>
      <c r="RDW370" s="335"/>
      <c r="RDX370" s="224"/>
      <c r="RDY370" s="372"/>
      <c r="RDZ370" s="372"/>
      <c r="REA370" s="333"/>
      <c r="REB370" s="334"/>
      <c r="REC370" s="372"/>
      <c r="RED370" s="224"/>
      <c r="REE370" s="224"/>
      <c r="REF370" s="335"/>
      <c r="REG370" s="335"/>
      <c r="REH370" s="224"/>
      <c r="REI370" s="372"/>
      <c r="REJ370" s="372"/>
      <c r="REK370" s="333"/>
      <c r="REL370" s="334"/>
      <c r="REM370" s="372"/>
      <c r="REN370" s="224"/>
      <c r="REO370" s="224"/>
      <c r="REP370" s="335"/>
      <c r="REQ370" s="335"/>
      <c r="RER370" s="224"/>
      <c r="RES370" s="372"/>
      <c r="RET370" s="372"/>
      <c r="REU370" s="333"/>
      <c r="REV370" s="334"/>
      <c r="REW370" s="372"/>
      <c r="REX370" s="224"/>
      <c r="REY370" s="224"/>
      <c r="REZ370" s="335"/>
      <c r="RFA370" s="335"/>
      <c r="RFB370" s="224"/>
      <c r="RFC370" s="372"/>
      <c r="RFD370" s="372"/>
      <c r="RFE370" s="333"/>
      <c r="RFF370" s="334"/>
      <c r="RFG370" s="372"/>
      <c r="RFH370" s="224"/>
      <c r="RFI370" s="224"/>
      <c r="RFJ370" s="335"/>
      <c r="RFK370" s="335"/>
      <c r="RFL370" s="224"/>
      <c r="RFM370" s="372"/>
      <c r="RFN370" s="372"/>
      <c r="RFO370" s="333"/>
      <c r="RFP370" s="334"/>
      <c r="RFQ370" s="372"/>
      <c r="RFR370" s="224"/>
      <c r="RFS370" s="224"/>
      <c r="RFT370" s="335"/>
      <c r="RFU370" s="335"/>
      <c r="RFV370" s="224"/>
      <c r="RFW370" s="372"/>
      <c r="RFX370" s="372"/>
      <c r="RFY370" s="333"/>
      <c r="RFZ370" s="334"/>
      <c r="RGA370" s="372"/>
      <c r="RGB370" s="224"/>
      <c r="RGC370" s="224"/>
      <c r="RGD370" s="335"/>
      <c r="RGE370" s="335"/>
      <c r="RGF370" s="224"/>
      <c r="RGG370" s="372"/>
      <c r="RGH370" s="372"/>
      <c r="RGI370" s="333"/>
      <c r="RGJ370" s="334"/>
      <c r="RGK370" s="372"/>
      <c r="RGL370" s="224"/>
      <c r="RGM370" s="224"/>
      <c r="RGN370" s="335"/>
      <c r="RGO370" s="335"/>
      <c r="RGP370" s="224"/>
      <c r="RGQ370" s="372"/>
      <c r="RGR370" s="372"/>
      <c r="RGS370" s="333"/>
      <c r="RGT370" s="334"/>
      <c r="RGU370" s="372"/>
      <c r="RGV370" s="224"/>
      <c r="RGW370" s="224"/>
      <c r="RGX370" s="335"/>
      <c r="RGY370" s="335"/>
      <c r="RGZ370" s="224"/>
      <c r="RHA370" s="372"/>
      <c r="RHB370" s="372"/>
      <c r="RHC370" s="333"/>
      <c r="RHD370" s="334"/>
      <c r="RHE370" s="372"/>
      <c r="RHF370" s="224"/>
      <c r="RHG370" s="224"/>
      <c r="RHH370" s="335"/>
      <c r="RHI370" s="335"/>
      <c r="RHJ370" s="224"/>
      <c r="RHK370" s="372"/>
      <c r="RHL370" s="372"/>
      <c r="RHM370" s="333"/>
      <c r="RHN370" s="334"/>
      <c r="RHO370" s="372"/>
      <c r="RHP370" s="224"/>
      <c r="RHQ370" s="224"/>
      <c r="RHR370" s="335"/>
      <c r="RHS370" s="335"/>
      <c r="RHT370" s="224"/>
      <c r="RHU370" s="372"/>
      <c r="RHV370" s="372"/>
      <c r="RHW370" s="333"/>
      <c r="RHX370" s="334"/>
      <c r="RHY370" s="372"/>
      <c r="RHZ370" s="224"/>
      <c r="RIA370" s="224"/>
      <c r="RIB370" s="335"/>
      <c r="RIC370" s="335"/>
      <c r="RID370" s="224"/>
      <c r="RIE370" s="372"/>
      <c r="RIF370" s="372"/>
      <c r="RIG370" s="333"/>
      <c r="RIH370" s="334"/>
      <c r="RII370" s="372"/>
      <c r="RIJ370" s="224"/>
      <c r="RIK370" s="224"/>
      <c r="RIL370" s="335"/>
      <c r="RIM370" s="335"/>
      <c r="RIN370" s="224"/>
      <c r="RIO370" s="372"/>
      <c r="RIP370" s="372"/>
      <c r="RIQ370" s="333"/>
      <c r="RIR370" s="334"/>
      <c r="RIS370" s="372"/>
      <c r="RIT370" s="224"/>
      <c r="RIU370" s="224"/>
      <c r="RIV370" s="335"/>
      <c r="RIW370" s="335"/>
      <c r="RIX370" s="224"/>
      <c r="RIY370" s="372"/>
      <c r="RIZ370" s="372"/>
      <c r="RJA370" s="333"/>
      <c r="RJB370" s="334"/>
      <c r="RJC370" s="372"/>
      <c r="RJD370" s="224"/>
      <c r="RJE370" s="224"/>
      <c r="RJF370" s="335"/>
      <c r="RJG370" s="335"/>
      <c r="RJH370" s="224"/>
      <c r="RJI370" s="372"/>
      <c r="RJJ370" s="372"/>
      <c r="RJK370" s="333"/>
      <c r="RJL370" s="334"/>
      <c r="RJM370" s="372"/>
      <c r="RJN370" s="224"/>
      <c r="RJO370" s="224"/>
      <c r="RJP370" s="335"/>
      <c r="RJQ370" s="335"/>
      <c r="RJR370" s="224"/>
      <c r="RJS370" s="372"/>
      <c r="RJT370" s="372"/>
      <c r="RJU370" s="333"/>
      <c r="RJV370" s="334"/>
      <c r="RJW370" s="372"/>
      <c r="RJX370" s="224"/>
      <c r="RJY370" s="224"/>
      <c r="RJZ370" s="335"/>
      <c r="RKA370" s="335"/>
      <c r="RKB370" s="224"/>
      <c r="RKC370" s="372"/>
      <c r="RKD370" s="372"/>
      <c r="RKE370" s="333"/>
      <c r="RKF370" s="334"/>
      <c r="RKG370" s="372"/>
      <c r="RKH370" s="224"/>
      <c r="RKI370" s="224"/>
      <c r="RKJ370" s="335"/>
      <c r="RKK370" s="335"/>
      <c r="RKL370" s="224"/>
      <c r="RKM370" s="372"/>
      <c r="RKN370" s="372"/>
      <c r="RKO370" s="333"/>
      <c r="RKP370" s="334"/>
      <c r="RKQ370" s="372"/>
      <c r="RKR370" s="224"/>
      <c r="RKS370" s="224"/>
      <c r="RKT370" s="335"/>
      <c r="RKU370" s="335"/>
      <c r="RKV370" s="224"/>
      <c r="RKW370" s="372"/>
      <c r="RKX370" s="372"/>
      <c r="RKY370" s="333"/>
      <c r="RKZ370" s="334"/>
      <c r="RLA370" s="372"/>
      <c r="RLB370" s="224"/>
      <c r="RLC370" s="224"/>
      <c r="RLD370" s="335"/>
      <c r="RLE370" s="335"/>
      <c r="RLF370" s="224"/>
      <c r="RLG370" s="372"/>
      <c r="RLH370" s="372"/>
      <c r="RLI370" s="333"/>
      <c r="RLJ370" s="334"/>
      <c r="RLK370" s="372"/>
      <c r="RLL370" s="224"/>
      <c r="RLM370" s="224"/>
      <c r="RLN370" s="335"/>
      <c r="RLO370" s="335"/>
      <c r="RLP370" s="224"/>
      <c r="RLQ370" s="372"/>
      <c r="RLR370" s="372"/>
      <c r="RLS370" s="333"/>
      <c r="RLT370" s="334"/>
      <c r="RLU370" s="372"/>
      <c r="RLV370" s="224"/>
      <c r="RLW370" s="224"/>
      <c r="RLX370" s="335"/>
      <c r="RLY370" s="335"/>
      <c r="RLZ370" s="224"/>
      <c r="RMA370" s="372"/>
      <c r="RMB370" s="372"/>
      <c r="RMC370" s="333"/>
      <c r="RMD370" s="334"/>
      <c r="RME370" s="372"/>
      <c r="RMF370" s="224"/>
      <c r="RMG370" s="224"/>
      <c r="RMH370" s="335"/>
      <c r="RMI370" s="335"/>
      <c r="RMJ370" s="224"/>
      <c r="RMK370" s="372"/>
      <c r="RML370" s="372"/>
      <c r="RMM370" s="333"/>
      <c r="RMN370" s="334"/>
      <c r="RMO370" s="372"/>
      <c r="RMP370" s="224"/>
      <c r="RMQ370" s="224"/>
      <c r="RMR370" s="335"/>
      <c r="RMS370" s="335"/>
      <c r="RMT370" s="224"/>
      <c r="RMU370" s="372"/>
      <c r="RMV370" s="372"/>
      <c r="RMW370" s="333"/>
      <c r="RMX370" s="334"/>
      <c r="RMY370" s="372"/>
      <c r="RMZ370" s="224"/>
      <c r="RNA370" s="224"/>
      <c r="RNB370" s="335"/>
      <c r="RNC370" s="335"/>
      <c r="RND370" s="224"/>
      <c r="RNE370" s="372"/>
      <c r="RNF370" s="372"/>
      <c r="RNG370" s="333"/>
      <c r="RNH370" s="334"/>
      <c r="RNI370" s="372"/>
      <c r="RNJ370" s="224"/>
      <c r="RNK370" s="224"/>
      <c r="RNL370" s="335"/>
      <c r="RNM370" s="335"/>
      <c r="RNN370" s="224"/>
      <c r="RNO370" s="372"/>
      <c r="RNP370" s="372"/>
      <c r="RNQ370" s="333"/>
      <c r="RNR370" s="334"/>
      <c r="RNS370" s="372"/>
      <c r="RNT370" s="224"/>
      <c r="RNU370" s="224"/>
      <c r="RNV370" s="335"/>
      <c r="RNW370" s="335"/>
      <c r="RNX370" s="224"/>
      <c r="RNY370" s="372"/>
      <c r="RNZ370" s="372"/>
      <c r="ROA370" s="333"/>
      <c r="ROB370" s="334"/>
      <c r="ROC370" s="372"/>
      <c r="ROD370" s="224"/>
      <c r="ROE370" s="224"/>
      <c r="ROF370" s="335"/>
      <c r="ROG370" s="335"/>
      <c r="ROH370" s="224"/>
      <c r="ROI370" s="372"/>
      <c r="ROJ370" s="372"/>
      <c r="ROK370" s="333"/>
      <c r="ROL370" s="334"/>
      <c r="ROM370" s="372"/>
      <c r="RON370" s="224"/>
      <c r="ROO370" s="224"/>
      <c r="ROP370" s="335"/>
      <c r="ROQ370" s="335"/>
      <c r="ROR370" s="224"/>
      <c r="ROS370" s="372"/>
      <c r="ROT370" s="372"/>
      <c r="ROU370" s="333"/>
      <c r="ROV370" s="334"/>
      <c r="ROW370" s="372"/>
      <c r="ROX370" s="224"/>
      <c r="ROY370" s="224"/>
      <c r="ROZ370" s="335"/>
      <c r="RPA370" s="335"/>
      <c r="RPB370" s="224"/>
      <c r="RPC370" s="372"/>
      <c r="RPD370" s="372"/>
      <c r="RPE370" s="333"/>
      <c r="RPF370" s="334"/>
      <c r="RPG370" s="372"/>
      <c r="RPH370" s="224"/>
      <c r="RPI370" s="224"/>
      <c r="RPJ370" s="335"/>
      <c r="RPK370" s="335"/>
      <c r="RPL370" s="224"/>
      <c r="RPM370" s="372"/>
      <c r="RPN370" s="372"/>
      <c r="RPO370" s="333"/>
      <c r="RPP370" s="334"/>
      <c r="RPQ370" s="372"/>
      <c r="RPR370" s="224"/>
      <c r="RPS370" s="224"/>
      <c r="RPT370" s="335"/>
      <c r="RPU370" s="335"/>
      <c r="RPV370" s="224"/>
      <c r="RPW370" s="372"/>
      <c r="RPX370" s="372"/>
      <c r="RPY370" s="333"/>
      <c r="RPZ370" s="334"/>
      <c r="RQA370" s="372"/>
      <c r="RQB370" s="224"/>
      <c r="RQC370" s="224"/>
      <c r="RQD370" s="335"/>
      <c r="RQE370" s="335"/>
      <c r="RQF370" s="224"/>
      <c r="RQG370" s="372"/>
      <c r="RQH370" s="372"/>
      <c r="RQI370" s="333"/>
      <c r="RQJ370" s="334"/>
      <c r="RQK370" s="372"/>
      <c r="RQL370" s="224"/>
      <c r="RQM370" s="224"/>
      <c r="RQN370" s="335"/>
      <c r="RQO370" s="335"/>
      <c r="RQP370" s="224"/>
      <c r="RQQ370" s="372"/>
      <c r="RQR370" s="372"/>
      <c r="RQS370" s="333"/>
      <c r="RQT370" s="334"/>
      <c r="RQU370" s="372"/>
      <c r="RQV370" s="224"/>
      <c r="RQW370" s="224"/>
      <c r="RQX370" s="335"/>
      <c r="RQY370" s="335"/>
      <c r="RQZ370" s="224"/>
      <c r="RRA370" s="372"/>
      <c r="RRB370" s="372"/>
      <c r="RRC370" s="333"/>
      <c r="RRD370" s="334"/>
      <c r="RRE370" s="372"/>
      <c r="RRF370" s="224"/>
      <c r="RRG370" s="224"/>
      <c r="RRH370" s="335"/>
      <c r="RRI370" s="335"/>
      <c r="RRJ370" s="224"/>
      <c r="RRK370" s="372"/>
      <c r="RRL370" s="372"/>
      <c r="RRM370" s="333"/>
      <c r="RRN370" s="334"/>
      <c r="RRO370" s="372"/>
      <c r="RRP370" s="224"/>
      <c r="RRQ370" s="224"/>
      <c r="RRR370" s="335"/>
      <c r="RRS370" s="335"/>
      <c r="RRT370" s="224"/>
      <c r="RRU370" s="372"/>
      <c r="RRV370" s="372"/>
      <c r="RRW370" s="333"/>
      <c r="RRX370" s="334"/>
      <c r="RRY370" s="372"/>
      <c r="RRZ370" s="224"/>
      <c r="RSA370" s="224"/>
      <c r="RSB370" s="335"/>
      <c r="RSC370" s="335"/>
      <c r="RSD370" s="224"/>
      <c r="RSE370" s="372"/>
      <c r="RSF370" s="372"/>
      <c r="RSG370" s="333"/>
      <c r="RSH370" s="334"/>
      <c r="RSI370" s="372"/>
      <c r="RSJ370" s="224"/>
      <c r="RSK370" s="224"/>
      <c r="RSL370" s="335"/>
      <c r="RSM370" s="335"/>
      <c r="RSN370" s="224"/>
      <c r="RSO370" s="372"/>
      <c r="RSP370" s="372"/>
      <c r="RSQ370" s="333"/>
      <c r="RSR370" s="334"/>
      <c r="RSS370" s="372"/>
      <c r="RST370" s="224"/>
      <c r="RSU370" s="224"/>
      <c r="RSV370" s="335"/>
      <c r="RSW370" s="335"/>
      <c r="RSX370" s="224"/>
      <c r="RSY370" s="372"/>
      <c r="RSZ370" s="372"/>
      <c r="RTA370" s="333"/>
      <c r="RTB370" s="334"/>
      <c r="RTC370" s="372"/>
      <c r="RTD370" s="224"/>
      <c r="RTE370" s="224"/>
      <c r="RTF370" s="335"/>
      <c r="RTG370" s="335"/>
      <c r="RTH370" s="224"/>
      <c r="RTI370" s="372"/>
      <c r="RTJ370" s="372"/>
      <c r="RTK370" s="333"/>
      <c r="RTL370" s="334"/>
      <c r="RTM370" s="372"/>
      <c r="RTN370" s="224"/>
      <c r="RTO370" s="224"/>
      <c r="RTP370" s="335"/>
      <c r="RTQ370" s="335"/>
      <c r="RTR370" s="224"/>
      <c r="RTS370" s="372"/>
      <c r="RTT370" s="372"/>
      <c r="RTU370" s="333"/>
      <c r="RTV370" s="334"/>
      <c r="RTW370" s="372"/>
      <c r="RTX370" s="224"/>
      <c r="RTY370" s="224"/>
      <c r="RTZ370" s="335"/>
      <c r="RUA370" s="335"/>
      <c r="RUB370" s="224"/>
      <c r="RUC370" s="372"/>
      <c r="RUD370" s="372"/>
      <c r="RUE370" s="333"/>
      <c r="RUF370" s="334"/>
      <c r="RUG370" s="372"/>
      <c r="RUH370" s="224"/>
      <c r="RUI370" s="224"/>
      <c r="RUJ370" s="335"/>
      <c r="RUK370" s="335"/>
      <c r="RUL370" s="224"/>
      <c r="RUM370" s="372"/>
      <c r="RUN370" s="372"/>
      <c r="RUO370" s="333"/>
      <c r="RUP370" s="334"/>
      <c r="RUQ370" s="372"/>
      <c r="RUR370" s="224"/>
      <c r="RUS370" s="224"/>
      <c r="RUT370" s="335"/>
      <c r="RUU370" s="335"/>
      <c r="RUV370" s="224"/>
      <c r="RUW370" s="372"/>
      <c r="RUX370" s="372"/>
      <c r="RUY370" s="333"/>
      <c r="RUZ370" s="334"/>
      <c r="RVA370" s="372"/>
      <c r="RVB370" s="224"/>
      <c r="RVC370" s="224"/>
      <c r="RVD370" s="335"/>
      <c r="RVE370" s="335"/>
      <c r="RVF370" s="224"/>
      <c r="RVG370" s="372"/>
      <c r="RVH370" s="372"/>
      <c r="RVI370" s="333"/>
      <c r="RVJ370" s="334"/>
      <c r="RVK370" s="372"/>
      <c r="RVL370" s="224"/>
      <c r="RVM370" s="224"/>
      <c r="RVN370" s="335"/>
      <c r="RVO370" s="335"/>
      <c r="RVP370" s="224"/>
      <c r="RVQ370" s="372"/>
      <c r="RVR370" s="372"/>
      <c r="RVS370" s="333"/>
      <c r="RVT370" s="334"/>
      <c r="RVU370" s="372"/>
      <c r="RVV370" s="224"/>
      <c r="RVW370" s="224"/>
      <c r="RVX370" s="335"/>
      <c r="RVY370" s="335"/>
      <c r="RVZ370" s="224"/>
      <c r="RWA370" s="372"/>
      <c r="RWB370" s="372"/>
      <c r="RWC370" s="333"/>
      <c r="RWD370" s="334"/>
      <c r="RWE370" s="372"/>
      <c r="RWF370" s="224"/>
      <c r="RWG370" s="224"/>
      <c r="RWH370" s="335"/>
      <c r="RWI370" s="335"/>
      <c r="RWJ370" s="224"/>
      <c r="RWK370" s="372"/>
      <c r="RWL370" s="372"/>
      <c r="RWM370" s="333"/>
      <c r="RWN370" s="334"/>
      <c r="RWO370" s="372"/>
      <c r="RWP370" s="224"/>
      <c r="RWQ370" s="224"/>
      <c r="RWR370" s="335"/>
      <c r="RWS370" s="335"/>
      <c r="RWT370" s="224"/>
      <c r="RWU370" s="372"/>
      <c r="RWV370" s="372"/>
      <c r="RWW370" s="333"/>
      <c r="RWX370" s="334"/>
      <c r="RWY370" s="372"/>
      <c r="RWZ370" s="224"/>
      <c r="RXA370" s="224"/>
      <c r="RXB370" s="335"/>
      <c r="RXC370" s="335"/>
      <c r="RXD370" s="224"/>
      <c r="RXE370" s="372"/>
      <c r="RXF370" s="372"/>
      <c r="RXG370" s="333"/>
      <c r="RXH370" s="334"/>
      <c r="RXI370" s="372"/>
      <c r="RXJ370" s="224"/>
      <c r="RXK370" s="224"/>
      <c r="RXL370" s="335"/>
      <c r="RXM370" s="335"/>
      <c r="RXN370" s="224"/>
      <c r="RXO370" s="372"/>
      <c r="RXP370" s="372"/>
      <c r="RXQ370" s="333"/>
      <c r="RXR370" s="334"/>
      <c r="RXS370" s="372"/>
      <c r="RXT370" s="224"/>
      <c r="RXU370" s="224"/>
      <c r="RXV370" s="335"/>
      <c r="RXW370" s="335"/>
      <c r="RXX370" s="224"/>
      <c r="RXY370" s="372"/>
      <c r="RXZ370" s="372"/>
      <c r="RYA370" s="333"/>
      <c r="RYB370" s="334"/>
      <c r="RYC370" s="372"/>
      <c r="RYD370" s="224"/>
      <c r="RYE370" s="224"/>
      <c r="RYF370" s="335"/>
      <c r="RYG370" s="335"/>
      <c r="RYH370" s="224"/>
      <c r="RYI370" s="372"/>
      <c r="RYJ370" s="372"/>
      <c r="RYK370" s="333"/>
      <c r="RYL370" s="334"/>
      <c r="RYM370" s="372"/>
      <c r="RYN370" s="224"/>
      <c r="RYO370" s="224"/>
      <c r="RYP370" s="335"/>
      <c r="RYQ370" s="335"/>
      <c r="RYR370" s="224"/>
      <c r="RYS370" s="372"/>
      <c r="RYT370" s="372"/>
      <c r="RYU370" s="333"/>
      <c r="RYV370" s="334"/>
      <c r="RYW370" s="372"/>
      <c r="RYX370" s="224"/>
      <c r="RYY370" s="224"/>
      <c r="RYZ370" s="335"/>
      <c r="RZA370" s="335"/>
      <c r="RZB370" s="224"/>
      <c r="RZC370" s="372"/>
      <c r="RZD370" s="372"/>
      <c r="RZE370" s="333"/>
      <c r="RZF370" s="334"/>
      <c r="RZG370" s="372"/>
      <c r="RZH370" s="224"/>
      <c r="RZI370" s="224"/>
      <c r="RZJ370" s="335"/>
      <c r="RZK370" s="335"/>
      <c r="RZL370" s="224"/>
      <c r="RZM370" s="372"/>
      <c r="RZN370" s="372"/>
      <c r="RZO370" s="333"/>
      <c r="RZP370" s="334"/>
      <c r="RZQ370" s="372"/>
      <c r="RZR370" s="224"/>
      <c r="RZS370" s="224"/>
      <c r="RZT370" s="335"/>
      <c r="RZU370" s="335"/>
      <c r="RZV370" s="224"/>
      <c r="RZW370" s="372"/>
      <c r="RZX370" s="372"/>
      <c r="RZY370" s="333"/>
      <c r="RZZ370" s="334"/>
      <c r="SAA370" s="372"/>
      <c r="SAB370" s="224"/>
      <c r="SAC370" s="224"/>
      <c r="SAD370" s="335"/>
      <c r="SAE370" s="335"/>
      <c r="SAF370" s="224"/>
      <c r="SAG370" s="372"/>
      <c r="SAH370" s="372"/>
      <c r="SAI370" s="333"/>
      <c r="SAJ370" s="334"/>
      <c r="SAK370" s="372"/>
      <c r="SAL370" s="224"/>
      <c r="SAM370" s="224"/>
      <c r="SAN370" s="335"/>
      <c r="SAO370" s="335"/>
      <c r="SAP370" s="224"/>
      <c r="SAQ370" s="372"/>
      <c r="SAR370" s="372"/>
      <c r="SAS370" s="333"/>
      <c r="SAT370" s="334"/>
      <c r="SAU370" s="372"/>
      <c r="SAV370" s="224"/>
      <c r="SAW370" s="224"/>
      <c r="SAX370" s="335"/>
      <c r="SAY370" s="335"/>
      <c r="SAZ370" s="224"/>
      <c r="SBA370" s="372"/>
      <c r="SBB370" s="372"/>
      <c r="SBC370" s="333"/>
      <c r="SBD370" s="334"/>
      <c r="SBE370" s="372"/>
      <c r="SBF370" s="224"/>
      <c r="SBG370" s="224"/>
      <c r="SBH370" s="335"/>
      <c r="SBI370" s="335"/>
      <c r="SBJ370" s="224"/>
      <c r="SBK370" s="372"/>
      <c r="SBL370" s="372"/>
      <c r="SBM370" s="333"/>
      <c r="SBN370" s="334"/>
      <c r="SBO370" s="372"/>
      <c r="SBP370" s="224"/>
      <c r="SBQ370" s="224"/>
      <c r="SBR370" s="335"/>
      <c r="SBS370" s="335"/>
      <c r="SBT370" s="224"/>
      <c r="SBU370" s="372"/>
      <c r="SBV370" s="372"/>
      <c r="SBW370" s="333"/>
      <c r="SBX370" s="334"/>
      <c r="SBY370" s="372"/>
      <c r="SBZ370" s="224"/>
      <c r="SCA370" s="224"/>
      <c r="SCB370" s="335"/>
      <c r="SCC370" s="335"/>
      <c r="SCD370" s="224"/>
      <c r="SCE370" s="372"/>
      <c r="SCF370" s="372"/>
      <c r="SCG370" s="333"/>
      <c r="SCH370" s="334"/>
      <c r="SCI370" s="372"/>
      <c r="SCJ370" s="224"/>
      <c r="SCK370" s="224"/>
      <c r="SCL370" s="335"/>
      <c r="SCM370" s="335"/>
      <c r="SCN370" s="224"/>
      <c r="SCO370" s="372"/>
      <c r="SCP370" s="372"/>
      <c r="SCQ370" s="333"/>
      <c r="SCR370" s="334"/>
      <c r="SCS370" s="372"/>
      <c r="SCT370" s="224"/>
      <c r="SCU370" s="224"/>
      <c r="SCV370" s="335"/>
      <c r="SCW370" s="335"/>
      <c r="SCX370" s="224"/>
      <c r="SCY370" s="372"/>
      <c r="SCZ370" s="372"/>
      <c r="SDA370" s="333"/>
      <c r="SDB370" s="334"/>
      <c r="SDC370" s="372"/>
      <c r="SDD370" s="224"/>
      <c r="SDE370" s="224"/>
      <c r="SDF370" s="335"/>
      <c r="SDG370" s="335"/>
      <c r="SDH370" s="224"/>
      <c r="SDI370" s="372"/>
      <c r="SDJ370" s="372"/>
      <c r="SDK370" s="333"/>
      <c r="SDL370" s="334"/>
      <c r="SDM370" s="372"/>
      <c r="SDN370" s="224"/>
      <c r="SDO370" s="224"/>
      <c r="SDP370" s="335"/>
      <c r="SDQ370" s="335"/>
      <c r="SDR370" s="224"/>
      <c r="SDS370" s="372"/>
      <c r="SDT370" s="372"/>
      <c r="SDU370" s="333"/>
      <c r="SDV370" s="334"/>
      <c r="SDW370" s="372"/>
      <c r="SDX370" s="224"/>
      <c r="SDY370" s="224"/>
      <c r="SDZ370" s="335"/>
      <c r="SEA370" s="335"/>
      <c r="SEB370" s="224"/>
      <c r="SEC370" s="372"/>
      <c r="SED370" s="372"/>
      <c r="SEE370" s="333"/>
      <c r="SEF370" s="334"/>
      <c r="SEG370" s="372"/>
      <c r="SEH370" s="224"/>
      <c r="SEI370" s="224"/>
      <c r="SEJ370" s="335"/>
      <c r="SEK370" s="335"/>
      <c r="SEL370" s="224"/>
      <c r="SEM370" s="372"/>
      <c r="SEN370" s="372"/>
      <c r="SEO370" s="333"/>
      <c r="SEP370" s="334"/>
      <c r="SEQ370" s="372"/>
      <c r="SER370" s="224"/>
      <c r="SES370" s="224"/>
      <c r="SET370" s="335"/>
      <c r="SEU370" s="335"/>
      <c r="SEV370" s="224"/>
      <c r="SEW370" s="372"/>
      <c r="SEX370" s="372"/>
      <c r="SEY370" s="333"/>
      <c r="SEZ370" s="334"/>
      <c r="SFA370" s="372"/>
      <c r="SFB370" s="224"/>
      <c r="SFC370" s="224"/>
      <c r="SFD370" s="335"/>
      <c r="SFE370" s="335"/>
      <c r="SFF370" s="224"/>
      <c r="SFG370" s="372"/>
      <c r="SFH370" s="372"/>
      <c r="SFI370" s="333"/>
      <c r="SFJ370" s="334"/>
      <c r="SFK370" s="372"/>
      <c r="SFL370" s="224"/>
      <c r="SFM370" s="224"/>
      <c r="SFN370" s="335"/>
      <c r="SFO370" s="335"/>
      <c r="SFP370" s="224"/>
      <c r="SFQ370" s="372"/>
      <c r="SFR370" s="372"/>
      <c r="SFS370" s="333"/>
      <c r="SFT370" s="334"/>
      <c r="SFU370" s="372"/>
      <c r="SFV370" s="224"/>
      <c r="SFW370" s="224"/>
      <c r="SFX370" s="335"/>
      <c r="SFY370" s="335"/>
      <c r="SFZ370" s="224"/>
      <c r="SGA370" s="372"/>
      <c r="SGB370" s="372"/>
      <c r="SGC370" s="333"/>
      <c r="SGD370" s="334"/>
      <c r="SGE370" s="372"/>
      <c r="SGF370" s="224"/>
      <c r="SGG370" s="224"/>
      <c r="SGH370" s="335"/>
      <c r="SGI370" s="335"/>
      <c r="SGJ370" s="224"/>
      <c r="SGK370" s="372"/>
      <c r="SGL370" s="372"/>
      <c r="SGM370" s="333"/>
      <c r="SGN370" s="334"/>
      <c r="SGO370" s="372"/>
      <c r="SGP370" s="224"/>
      <c r="SGQ370" s="224"/>
      <c r="SGR370" s="335"/>
      <c r="SGS370" s="335"/>
      <c r="SGT370" s="224"/>
      <c r="SGU370" s="372"/>
      <c r="SGV370" s="372"/>
      <c r="SGW370" s="333"/>
      <c r="SGX370" s="334"/>
      <c r="SGY370" s="372"/>
      <c r="SGZ370" s="224"/>
      <c r="SHA370" s="224"/>
      <c r="SHB370" s="335"/>
      <c r="SHC370" s="335"/>
      <c r="SHD370" s="224"/>
      <c r="SHE370" s="372"/>
      <c r="SHF370" s="372"/>
      <c r="SHG370" s="333"/>
      <c r="SHH370" s="334"/>
      <c r="SHI370" s="372"/>
      <c r="SHJ370" s="224"/>
      <c r="SHK370" s="224"/>
      <c r="SHL370" s="335"/>
      <c r="SHM370" s="335"/>
      <c r="SHN370" s="224"/>
      <c r="SHO370" s="372"/>
      <c r="SHP370" s="372"/>
      <c r="SHQ370" s="333"/>
      <c r="SHR370" s="334"/>
      <c r="SHS370" s="372"/>
      <c r="SHT370" s="224"/>
      <c r="SHU370" s="224"/>
      <c r="SHV370" s="335"/>
      <c r="SHW370" s="335"/>
      <c r="SHX370" s="224"/>
      <c r="SHY370" s="372"/>
      <c r="SHZ370" s="372"/>
      <c r="SIA370" s="333"/>
      <c r="SIB370" s="334"/>
      <c r="SIC370" s="372"/>
      <c r="SID370" s="224"/>
      <c r="SIE370" s="224"/>
      <c r="SIF370" s="335"/>
      <c r="SIG370" s="335"/>
      <c r="SIH370" s="224"/>
      <c r="SII370" s="372"/>
      <c r="SIJ370" s="372"/>
      <c r="SIK370" s="333"/>
      <c r="SIL370" s="334"/>
      <c r="SIM370" s="372"/>
      <c r="SIN370" s="224"/>
      <c r="SIO370" s="224"/>
      <c r="SIP370" s="335"/>
      <c r="SIQ370" s="335"/>
      <c r="SIR370" s="224"/>
      <c r="SIS370" s="372"/>
      <c r="SIT370" s="372"/>
      <c r="SIU370" s="333"/>
      <c r="SIV370" s="334"/>
      <c r="SIW370" s="372"/>
      <c r="SIX370" s="224"/>
      <c r="SIY370" s="224"/>
      <c r="SIZ370" s="335"/>
      <c r="SJA370" s="335"/>
      <c r="SJB370" s="224"/>
      <c r="SJC370" s="372"/>
      <c r="SJD370" s="372"/>
      <c r="SJE370" s="333"/>
      <c r="SJF370" s="334"/>
      <c r="SJG370" s="372"/>
      <c r="SJH370" s="224"/>
      <c r="SJI370" s="224"/>
      <c r="SJJ370" s="335"/>
      <c r="SJK370" s="335"/>
      <c r="SJL370" s="224"/>
      <c r="SJM370" s="372"/>
      <c r="SJN370" s="372"/>
      <c r="SJO370" s="333"/>
      <c r="SJP370" s="334"/>
      <c r="SJQ370" s="372"/>
      <c r="SJR370" s="224"/>
      <c r="SJS370" s="224"/>
      <c r="SJT370" s="335"/>
      <c r="SJU370" s="335"/>
      <c r="SJV370" s="224"/>
      <c r="SJW370" s="372"/>
      <c r="SJX370" s="372"/>
      <c r="SJY370" s="333"/>
      <c r="SJZ370" s="334"/>
      <c r="SKA370" s="372"/>
      <c r="SKB370" s="224"/>
      <c r="SKC370" s="224"/>
      <c r="SKD370" s="335"/>
      <c r="SKE370" s="335"/>
      <c r="SKF370" s="224"/>
      <c r="SKG370" s="372"/>
      <c r="SKH370" s="372"/>
      <c r="SKI370" s="333"/>
      <c r="SKJ370" s="334"/>
      <c r="SKK370" s="372"/>
      <c r="SKL370" s="224"/>
      <c r="SKM370" s="224"/>
      <c r="SKN370" s="335"/>
      <c r="SKO370" s="335"/>
      <c r="SKP370" s="224"/>
      <c r="SKQ370" s="372"/>
      <c r="SKR370" s="372"/>
      <c r="SKS370" s="333"/>
      <c r="SKT370" s="334"/>
      <c r="SKU370" s="372"/>
      <c r="SKV370" s="224"/>
      <c r="SKW370" s="224"/>
      <c r="SKX370" s="335"/>
      <c r="SKY370" s="335"/>
      <c r="SKZ370" s="224"/>
      <c r="SLA370" s="372"/>
      <c r="SLB370" s="372"/>
      <c r="SLC370" s="333"/>
      <c r="SLD370" s="334"/>
      <c r="SLE370" s="372"/>
      <c r="SLF370" s="224"/>
      <c r="SLG370" s="224"/>
      <c r="SLH370" s="335"/>
      <c r="SLI370" s="335"/>
      <c r="SLJ370" s="224"/>
      <c r="SLK370" s="372"/>
      <c r="SLL370" s="372"/>
      <c r="SLM370" s="333"/>
      <c r="SLN370" s="334"/>
      <c r="SLO370" s="372"/>
      <c r="SLP370" s="224"/>
      <c r="SLQ370" s="224"/>
      <c r="SLR370" s="335"/>
      <c r="SLS370" s="335"/>
      <c r="SLT370" s="224"/>
      <c r="SLU370" s="372"/>
      <c r="SLV370" s="372"/>
      <c r="SLW370" s="333"/>
      <c r="SLX370" s="334"/>
      <c r="SLY370" s="372"/>
      <c r="SLZ370" s="224"/>
      <c r="SMA370" s="224"/>
      <c r="SMB370" s="335"/>
      <c r="SMC370" s="335"/>
      <c r="SMD370" s="224"/>
      <c r="SME370" s="372"/>
      <c r="SMF370" s="372"/>
      <c r="SMG370" s="333"/>
      <c r="SMH370" s="334"/>
      <c r="SMI370" s="372"/>
      <c r="SMJ370" s="224"/>
      <c r="SMK370" s="224"/>
      <c r="SML370" s="335"/>
      <c r="SMM370" s="335"/>
      <c r="SMN370" s="224"/>
      <c r="SMO370" s="372"/>
      <c r="SMP370" s="372"/>
      <c r="SMQ370" s="333"/>
      <c r="SMR370" s="334"/>
      <c r="SMS370" s="372"/>
      <c r="SMT370" s="224"/>
      <c r="SMU370" s="224"/>
      <c r="SMV370" s="335"/>
      <c r="SMW370" s="335"/>
      <c r="SMX370" s="224"/>
      <c r="SMY370" s="372"/>
      <c r="SMZ370" s="372"/>
      <c r="SNA370" s="333"/>
      <c r="SNB370" s="334"/>
      <c r="SNC370" s="372"/>
      <c r="SND370" s="224"/>
      <c r="SNE370" s="224"/>
      <c r="SNF370" s="335"/>
      <c r="SNG370" s="335"/>
      <c r="SNH370" s="224"/>
      <c r="SNI370" s="372"/>
      <c r="SNJ370" s="372"/>
      <c r="SNK370" s="333"/>
      <c r="SNL370" s="334"/>
      <c r="SNM370" s="372"/>
      <c r="SNN370" s="224"/>
      <c r="SNO370" s="224"/>
      <c r="SNP370" s="335"/>
      <c r="SNQ370" s="335"/>
      <c r="SNR370" s="224"/>
      <c r="SNS370" s="372"/>
      <c r="SNT370" s="372"/>
      <c r="SNU370" s="333"/>
      <c r="SNV370" s="334"/>
      <c r="SNW370" s="372"/>
      <c r="SNX370" s="224"/>
      <c r="SNY370" s="224"/>
      <c r="SNZ370" s="335"/>
      <c r="SOA370" s="335"/>
      <c r="SOB370" s="224"/>
      <c r="SOC370" s="372"/>
      <c r="SOD370" s="372"/>
      <c r="SOE370" s="333"/>
      <c r="SOF370" s="334"/>
      <c r="SOG370" s="372"/>
      <c r="SOH370" s="224"/>
      <c r="SOI370" s="224"/>
      <c r="SOJ370" s="335"/>
      <c r="SOK370" s="335"/>
      <c r="SOL370" s="224"/>
      <c r="SOM370" s="372"/>
      <c r="SON370" s="372"/>
      <c r="SOO370" s="333"/>
      <c r="SOP370" s="334"/>
      <c r="SOQ370" s="372"/>
      <c r="SOR370" s="224"/>
      <c r="SOS370" s="224"/>
      <c r="SOT370" s="335"/>
      <c r="SOU370" s="335"/>
      <c r="SOV370" s="224"/>
      <c r="SOW370" s="372"/>
      <c r="SOX370" s="372"/>
      <c r="SOY370" s="333"/>
      <c r="SOZ370" s="334"/>
      <c r="SPA370" s="372"/>
      <c r="SPB370" s="224"/>
      <c r="SPC370" s="224"/>
      <c r="SPD370" s="335"/>
      <c r="SPE370" s="335"/>
      <c r="SPF370" s="224"/>
      <c r="SPG370" s="372"/>
      <c r="SPH370" s="372"/>
      <c r="SPI370" s="333"/>
      <c r="SPJ370" s="334"/>
      <c r="SPK370" s="372"/>
      <c r="SPL370" s="224"/>
      <c r="SPM370" s="224"/>
      <c r="SPN370" s="335"/>
      <c r="SPO370" s="335"/>
      <c r="SPP370" s="224"/>
      <c r="SPQ370" s="372"/>
      <c r="SPR370" s="372"/>
      <c r="SPS370" s="333"/>
      <c r="SPT370" s="334"/>
      <c r="SPU370" s="372"/>
      <c r="SPV370" s="224"/>
      <c r="SPW370" s="224"/>
      <c r="SPX370" s="335"/>
      <c r="SPY370" s="335"/>
      <c r="SPZ370" s="224"/>
      <c r="SQA370" s="372"/>
      <c r="SQB370" s="372"/>
      <c r="SQC370" s="333"/>
      <c r="SQD370" s="334"/>
      <c r="SQE370" s="372"/>
      <c r="SQF370" s="224"/>
      <c r="SQG370" s="224"/>
      <c r="SQH370" s="335"/>
      <c r="SQI370" s="335"/>
      <c r="SQJ370" s="224"/>
      <c r="SQK370" s="372"/>
      <c r="SQL370" s="372"/>
      <c r="SQM370" s="333"/>
      <c r="SQN370" s="334"/>
      <c r="SQO370" s="372"/>
      <c r="SQP370" s="224"/>
      <c r="SQQ370" s="224"/>
      <c r="SQR370" s="335"/>
      <c r="SQS370" s="335"/>
      <c r="SQT370" s="224"/>
      <c r="SQU370" s="372"/>
      <c r="SQV370" s="372"/>
      <c r="SQW370" s="333"/>
      <c r="SQX370" s="334"/>
      <c r="SQY370" s="372"/>
      <c r="SQZ370" s="224"/>
      <c r="SRA370" s="224"/>
      <c r="SRB370" s="335"/>
      <c r="SRC370" s="335"/>
      <c r="SRD370" s="224"/>
      <c r="SRE370" s="372"/>
      <c r="SRF370" s="372"/>
      <c r="SRG370" s="333"/>
      <c r="SRH370" s="334"/>
      <c r="SRI370" s="372"/>
      <c r="SRJ370" s="224"/>
      <c r="SRK370" s="224"/>
      <c r="SRL370" s="335"/>
      <c r="SRM370" s="335"/>
      <c r="SRN370" s="224"/>
      <c r="SRO370" s="372"/>
      <c r="SRP370" s="372"/>
      <c r="SRQ370" s="333"/>
      <c r="SRR370" s="334"/>
      <c r="SRS370" s="372"/>
      <c r="SRT370" s="224"/>
      <c r="SRU370" s="224"/>
      <c r="SRV370" s="335"/>
      <c r="SRW370" s="335"/>
      <c r="SRX370" s="224"/>
      <c r="SRY370" s="372"/>
      <c r="SRZ370" s="372"/>
      <c r="SSA370" s="333"/>
      <c r="SSB370" s="334"/>
      <c r="SSC370" s="372"/>
      <c r="SSD370" s="224"/>
      <c r="SSE370" s="224"/>
      <c r="SSF370" s="335"/>
      <c r="SSG370" s="335"/>
      <c r="SSH370" s="224"/>
      <c r="SSI370" s="372"/>
      <c r="SSJ370" s="372"/>
      <c r="SSK370" s="333"/>
      <c r="SSL370" s="334"/>
      <c r="SSM370" s="372"/>
      <c r="SSN370" s="224"/>
      <c r="SSO370" s="224"/>
      <c r="SSP370" s="335"/>
      <c r="SSQ370" s="335"/>
      <c r="SSR370" s="224"/>
      <c r="SSS370" s="372"/>
      <c r="SST370" s="372"/>
      <c r="SSU370" s="333"/>
      <c r="SSV370" s="334"/>
      <c r="SSW370" s="372"/>
      <c r="SSX370" s="224"/>
      <c r="SSY370" s="224"/>
      <c r="SSZ370" s="335"/>
      <c r="STA370" s="335"/>
      <c r="STB370" s="224"/>
      <c r="STC370" s="372"/>
      <c r="STD370" s="372"/>
      <c r="STE370" s="333"/>
      <c r="STF370" s="334"/>
      <c r="STG370" s="372"/>
      <c r="STH370" s="224"/>
      <c r="STI370" s="224"/>
      <c r="STJ370" s="335"/>
      <c r="STK370" s="335"/>
      <c r="STL370" s="224"/>
      <c r="STM370" s="372"/>
      <c r="STN370" s="372"/>
      <c r="STO370" s="333"/>
      <c r="STP370" s="334"/>
      <c r="STQ370" s="372"/>
      <c r="STR370" s="224"/>
      <c r="STS370" s="224"/>
      <c r="STT370" s="335"/>
      <c r="STU370" s="335"/>
      <c r="STV370" s="224"/>
      <c r="STW370" s="372"/>
      <c r="STX370" s="372"/>
      <c r="STY370" s="333"/>
      <c r="STZ370" s="334"/>
      <c r="SUA370" s="372"/>
      <c r="SUB370" s="224"/>
      <c r="SUC370" s="224"/>
      <c r="SUD370" s="335"/>
      <c r="SUE370" s="335"/>
      <c r="SUF370" s="224"/>
      <c r="SUG370" s="372"/>
      <c r="SUH370" s="372"/>
      <c r="SUI370" s="333"/>
      <c r="SUJ370" s="334"/>
      <c r="SUK370" s="372"/>
      <c r="SUL370" s="224"/>
      <c r="SUM370" s="224"/>
      <c r="SUN370" s="335"/>
      <c r="SUO370" s="335"/>
      <c r="SUP370" s="224"/>
      <c r="SUQ370" s="372"/>
      <c r="SUR370" s="372"/>
      <c r="SUS370" s="333"/>
      <c r="SUT370" s="334"/>
      <c r="SUU370" s="372"/>
      <c r="SUV370" s="224"/>
      <c r="SUW370" s="224"/>
      <c r="SUX370" s="335"/>
      <c r="SUY370" s="335"/>
      <c r="SUZ370" s="224"/>
      <c r="SVA370" s="372"/>
      <c r="SVB370" s="372"/>
      <c r="SVC370" s="333"/>
      <c r="SVD370" s="334"/>
      <c r="SVE370" s="372"/>
      <c r="SVF370" s="224"/>
      <c r="SVG370" s="224"/>
      <c r="SVH370" s="335"/>
      <c r="SVI370" s="335"/>
      <c r="SVJ370" s="224"/>
      <c r="SVK370" s="372"/>
      <c r="SVL370" s="372"/>
      <c r="SVM370" s="333"/>
      <c r="SVN370" s="334"/>
      <c r="SVO370" s="372"/>
      <c r="SVP370" s="224"/>
      <c r="SVQ370" s="224"/>
      <c r="SVR370" s="335"/>
      <c r="SVS370" s="335"/>
      <c r="SVT370" s="224"/>
      <c r="SVU370" s="372"/>
      <c r="SVV370" s="372"/>
      <c r="SVW370" s="333"/>
      <c r="SVX370" s="334"/>
      <c r="SVY370" s="372"/>
      <c r="SVZ370" s="224"/>
      <c r="SWA370" s="224"/>
      <c r="SWB370" s="335"/>
      <c r="SWC370" s="335"/>
      <c r="SWD370" s="224"/>
      <c r="SWE370" s="372"/>
      <c r="SWF370" s="372"/>
      <c r="SWG370" s="333"/>
      <c r="SWH370" s="334"/>
      <c r="SWI370" s="372"/>
      <c r="SWJ370" s="224"/>
      <c r="SWK370" s="224"/>
      <c r="SWL370" s="335"/>
      <c r="SWM370" s="335"/>
      <c r="SWN370" s="224"/>
      <c r="SWO370" s="372"/>
      <c r="SWP370" s="372"/>
      <c r="SWQ370" s="333"/>
      <c r="SWR370" s="334"/>
      <c r="SWS370" s="372"/>
      <c r="SWT370" s="224"/>
      <c r="SWU370" s="224"/>
      <c r="SWV370" s="335"/>
      <c r="SWW370" s="335"/>
      <c r="SWX370" s="224"/>
      <c r="SWY370" s="372"/>
      <c r="SWZ370" s="372"/>
      <c r="SXA370" s="333"/>
      <c r="SXB370" s="334"/>
      <c r="SXC370" s="372"/>
      <c r="SXD370" s="224"/>
      <c r="SXE370" s="224"/>
      <c r="SXF370" s="335"/>
      <c r="SXG370" s="335"/>
      <c r="SXH370" s="224"/>
      <c r="SXI370" s="372"/>
      <c r="SXJ370" s="372"/>
      <c r="SXK370" s="333"/>
      <c r="SXL370" s="334"/>
      <c r="SXM370" s="372"/>
      <c r="SXN370" s="224"/>
      <c r="SXO370" s="224"/>
      <c r="SXP370" s="335"/>
      <c r="SXQ370" s="335"/>
      <c r="SXR370" s="224"/>
      <c r="SXS370" s="372"/>
      <c r="SXT370" s="372"/>
      <c r="SXU370" s="333"/>
      <c r="SXV370" s="334"/>
      <c r="SXW370" s="372"/>
      <c r="SXX370" s="224"/>
      <c r="SXY370" s="224"/>
      <c r="SXZ370" s="335"/>
      <c r="SYA370" s="335"/>
      <c r="SYB370" s="224"/>
      <c r="SYC370" s="372"/>
      <c r="SYD370" s="372"/>
      <c r="SYE370" s="333"/>
      <c r="SYF370" s="334"/>
      <c r="SYG370" s="372"/>
      <c r="SYH370" s="224"/>
      <c r="SYI370" s="224"/>
      <c r="SYJ370" s="335"/>
      <c r="SYK370" s="335"/>
      <c r="SYL370" s="224"/>
      <c r="SYM370" s="372"/>
      <c r="SYN370" s="372"/>
      <c r="SYO370" s="333"/>
      <c r="SYP370" s="334"/>
      <c r="SYQ370" s="372"/>
      <c r="SYR370" s="224"/>
      <c r="SYS370" s="224"/>
      <c r="SYT370" s="335"/>
      <c r="SYU370" s="335"/>
      <c r="SYV370" s="224"/>
      <c r="SYW370" s="372"/>
      <c r="SYX370" s="372"/>
      <c r="SYY370" s="333"/>
      <c r="SYZ370" s="334"/>
      <c r="SZA370" s="372"/>
      <c r="SZB370" s="224"/>
      <c r="SZC370" s="224"/>
      <c r="SZD370" s="335"/>
      <c r="SZE370" s="335"/>
      <c r="SZF370" s="224"/>
      <c r="SZG370" s="372"/>
      <c r="SZH370" s="372"/>
      <c r="SZI370" s="333"/>
      <c r="SZJ370" s="334"/>
      <c r="SZK370" s="372"/>
      <c r="SZL370" s="224"/>
      <c r="SZM370" s="224"/>
      <c r="SZN370" s="335"/>
      <c r="SZO370" s="335"/>
      <c r="SZP370" s="224"/>
      <c r="SZQ370" s="372"/>
      <c r="SZR370" s="372"/>
      <c r="SZS370" s="333"/>
      <c r="SZT370" s="334"/>
      <c r="SZU370" s="372"/>
      <c r="SZV370" s="224"/>
      <c r="SZW370" s="224"/>
      <c r="SZX370" s="335"/>
      <c r="SZY370" s="335"/>
      <c r="SZZ370" s="224"/>
      <c r="TAA370" s="372"/>
      <c r="TAB370" s="372"/>
      <c r="TAC370" s="333"/>
      <c r="TAD370" s="334"/>
      <c r="TAE370" s="372"/>
      <c r="TAF370" s="224"/>
      <c r="TAG370" s="224"/>
      <c r="TAH370" s="335"/>
      <c r="TAI370" s="335"/>
      <c r="TAJ370" s="224"/>
      <c r="TAK370" s="372"/>
      <c r="TAL370" s="372"/>
      <c r="TAM370" s="333"/>
      <c r="TAN370" s="334"/>
      <c r="TAO370" s="372"/>
      <c r="TAP370" s="224"/>
      <c r="TAQ370" s="224"/>
      <c r="TAR370" s="335"/>
      <c r="TAS370" s="335"/>
      <c r="TAT370" s="224"/>
      <c r="TAU370" s="372"/>
      <c r="TAV370" s="372"/>
      <c r="TAW370" s="333"/>
      <c r="TAX370" s="334"/>
      <c r="TAY370" s="372"/>
      <c r="TAZ370" s="224"/>
      <c r="TBA370" s="224"/>
      <c r="TBB370" s="335"/>
      <c r="TBC370" s="335"/>
      <c r="TBD370" s="224"/>
      <c r="TBE370" s="372"/>
      <c r="TBF370" s="372"/>
      <c r="TBG370" s="333"/>
      <c r="TBH370" s="334"/>
      <c r="TBI370" s="372"/>
      <c r="TBJ370" s="224"/>
      <c r="TBK370" s="224"/>
      <c r="TBL370" s="335"/>
      <c r="TBM370" s="335"/>
      <c r="TBN370" s="224"/>
      <c r="TBO370" s="372"/>
      <c r="TBP370" s="372"/>
      <c r="TBQ370" s="333"/>
      <c r="TBR370" s="334"/>
      <c r="TBS370" s="372"/>
      <c r="TBT370" s="224"/>
      <c r="TBU370" s="224"/>
      <c r="TBV370" s="335"/>
      <c r="TBW370" s="335"/>
      <c r="TBX370" s="224"/>
      <c r="TBY370" s="372"/>
      <c r="TBZ370" s="372"/>
      <c r="TCA370" s="333"/>
      <c r="TCB370" s="334"/>
      <c r="TCC370" s="372"/>
      <c r="TCD370" s="224"/>
      <c r="TCE370" s="224"/>
      <c r="TCF370" s="335"/>
      <c r="TCG370" s="335"/>
      <c r="TCH370" s="224"/>
      <c r="TCI370" s="372"/>
      <c r="TCJ370" s="372"/>
      <c r="TCK370" s="333"/>
      <c r="TCL370" s="334"/>
      <c r="TCM370" s="372"/>
      <c r="TCN370" s="224"/>
      <c r="TCO370" s="224"/>
      <c r="TCP370" s="335"/>
      <c r="TCQ370" s="335"/>
      <c r="TCR370" s="224"/>
      <c r="TCS370" s="372"/>
      <c r="TCT370" s="372"/>
      <c r="TCU370" s="333"/>
      <c r="TCV370" s="334"/>
      <c r="TCW370" s="372"/>
      <c r="TCX370" s="224"/>
      <c r="TCY370" s="224"/>
      <c r="TCZ370" s="335"/>
      <c r="TDA370" s="335"/>
      <c r="TDB370" s="224"/>
      <c r="TDC370" s="372"/>
      <c r="TDD370" s="372"/>
      <c r="TDE370" s="333"/>
      <c r="TDF370" s="334"/>
      <c r="TDG370" s="372"/>
      <c r="TDH370" s="224"/>
      <c r="TDI370" s="224"/>
      <c r="TDJ370" s="335"/>
      <c r="TDK370" s="335"/>
      <c r="TDL370" s="224"/>
      <c r="TDM370" s="372"/>
      <c r="TDN370" s="372"/>
      <c r="TDO370" s="333"/>
      <c r="TDP370" s="334"/>
      <c r="TDQ370" s="372"/>
      <c r="TDR370" s="224"/>
      <c r="TDS370" s="224"/>
      <c r="TDT370" s="335"/>
      <c r="TDU370" s="335"/>
      <c r="TDV370" s="224"/>
      <c r="TDW370" s="372"/>
      <c r="TDX370" s="372"/>
      <c r="TDY370" s="333"/>
      <c r="TDZ370" s="334"/>
      <c r="TEA370" s="372"/>
      <c r="TEB370" s="224"/>
      <c r="TEC370" s="224"/>
      <c r="TED370" s="335"/>
      <c r="TEE370" s="335"/>
      <c r="TEF370" s="224"/>
      <c r="TEG370" s="372"/>
      <c r="TEH370" s="372"/>
      <c r="TEI370" s="333"/>
      <c r="TEJ370" s="334"/>
      <c r="TEK370" s="372"/>
      <c r="TEL370" s="224"/>
      <c r="TEM370" s="224"/>
      <c r="TEN370" s="335"/>
      <c r="TEO370" s="335"/>
      <c r="TEP370" s="224"/>
      <c r="TEQ370" s="372"/>
      <c r="TER370" s="372"/>
      <c r="TES370" s="333"/>
      <c r="TET370" s="334"/>
      <c r="TEU370" s="372"/>
      <c r="TEV370" s="224"/>
      <c r="TEW370" s="224"/>
      <c r="TEX370" s="335"/>
      <c r="TEY370" s="335"/>
      <c r="TEZ370" s="224"/>
      <c r="TFA370" s="372"/>
      <c r="TFB370" s="372"/>
      <c r="TFC370" s="333"/>
      <c r="TFD370" s="334"/>
      <c r="TFE370" s="372"/>
      <c r="TFF370" s="224"/>
      <c r="TFG370" s="224"/>
      <c r="TFH370" s="335"/>
      <c r="TFI370" s="335"/>
      <c r="TFJ370" s="224"/>
      <c r="TFK370" s="372"/>
      <c r="TFL370" s="372"/>
      <c r="TFM370" s="333"/>
      <c r="TFN370" s="334"/>
      <c r="TFO370" s="372"/>
      <c r="TFP370" s="224"/>
      <c r="TFQ370" s="224"/>
      <c r="TFR370" s="335"/>
      <c r="TFS370" s="335"/>
      <c r="TFT370" s="224"/>
      <c r="TFU370" s="372"/>
      <c r="TFV370" s="372"/>
      <c r="TFW370" s="333"/>
      <c r="TFX370" s="334"/>
      <c r="TFY370" s="372"/>
      <c r="TFZ370" s="224"/>
      <c r="TGA370" s="224"/>
      <c r="TGB370" s="335"/>
      <c r="TGC370" s="335"/>
      <c r="TGD370" s="224"/>
      <c r="TGE370" s="372"/>
      <c r="TGF370" s="372"/>
      <c r="TGG370" s="333"/>
      <c r="TGH370" s="334"/>
      <c r="TGI370" s="372"/>
      <c r="TGJ370" s="224"/>
      <c r="TGK370" s="224"/>
      <c r="TGL370" s="335"/>
      <c r="TGM370" s="335"/>
      <c r="TGN370" s="224"/>
      <c r="TGO370" s="372"/>
      <c r="TGP370" s="372"/>
      <c r="TGQ370" s="333"/>
      <c r="TGR370" s="334"/>
      <c r="TGS370" s="372"/>
      <c r="TGT370" s="224"/>
      <c r="TGU370" s="224"/>
      <c r="TGV370" s="335"/>
      <c r="TGW370" s="335"/>
      <c r="TGX370" s="224"/>
      <c r="TGY370" s="372"/>
      <c r="TGZ370" s="372"/>
      <c r="THA370" s="333"/>
      <c r="THB370" s="334"/>
      <c r="THC370" s="372"/>
      <c r="THD370" s="224"/>
      <c r="THE370" s="224"/>
      <c r="THF370" s="335"/>
      <c r="THG370" s="335"/>
      <c r="THH370" s="224"/>
      <c r="THI370" s="372"/>
      <c r="THJ370" s="372"/>
      <c r="THK370" s="333"/>
      <c r="THL370" s="334"/>
      <c r="THM370" s="372"/>
      <c r="THN370" s="224"/>
      <c r="THO370" s="224"/>
      <c r="THP370" s="335"/>
      <c r="THQ370" s="335"/>
      <c r="THR370" s="224"/>
      <c r="THS370" s="372"/>
      <c r="THT370" s="372"/>
      <c r="THU370" s="333"/>
      <c r="THV370" s="334"/>
      <c r="THW370" s="372"/>
      <c r="THX370" s="224"/>
      <c r="THY370" s="224"/>
      <c r="THZ370" s="335"/>
      <c r="TIA370" s="335"/>
      <c r="TIB370" s="224"/>
      <c r="TIC370" s="372"/>
      <c r="TID370" s="372"/>
      <c r="TIE370" s="333"/>
      <c r="TIF370" s="334"/>
      <c r="TIG370" s="372"/>
      <c r="TIH370" s="224"/>
      <c r="TII370" s="224"/>
      <c r="TIJ370" s="335"/>
      <c r="TIK370" s="335"/>
      <c r="TIL370" s="224"/>
      <c r="TIM370" s="372"/>
      <c r="TIN370" s="372"/>
      <c r="TIO370" s="333"/>
      <c r="TIP370" s="334"/>
      <c r="TIQ370" s="372"/>
      <c r="TIR370" s="224"/>
      <c r="TIS370" s="224"/>
      <c r="TIT370" s="335"/>
      <c r="TIU370" s="335"/>
      <c r="TIV370" s="224"/>
      <c r="TIW370" s="372"/>
      <c r="TIX370" s="372"/>
      <c r="TIY370" s="333"/>
      <c r="TIZ370" s="334"/>
      <c r="TJA370" s="372"/>
      <c r="TJB370" s="224"/>
      <c r="TJC370" s="224"/>
      <c r="TJD370" s="335"/>
      <c r="TJE370" s="335"/>
      <c r="TJF370" s="224"/>
      <c r="TJG370" s="372"/>
      <c r="TJH370" s="372"/>
      <c r="TJI370" s="333"/>
      <c r="TJJ370" s="334"/>
      <c r="TJK370" s="372"/>
      <c r="TJL370" s="224"/>
      <c r="TJM370" s="224"/>
      <c r="TJN370" s="335"/>
      <c r="TJO370" s="335"/>
      <c r="TJP370" s="224"/>
      <c r="TJQ370" s="372"/>
      <c r="TJR370" s="372"/>
      <c r="TJS370" s="333"/>
      <c r="TJT370" s="334"/>
      <c r="TJU370" s="372"/>
      <c r="TJV370" s="224"/>
      <c r="TJW370" s="224"/>
      <c r="TJX370" s="335"/>
      <c r="TJY370" s="335"/>
      <c r="TJZ370" s="224"/>
      <c r="TKA370" s="372"/>
      <c r="TKB370" s="372"/>
      <c r="TKC370" s="333"/>
      <c r="TKD370" s="334"/>
      <c r="TKE370" s="372"/>
      <c r="TKF370" s="224"/>
      <c r="TKG370" s="224"/>
      <c r="TKH370" s="335"/>
      <c r="TKI370" s="335"/>
      <c r="TKJ370" s="224"/>
      <c r="TKK370" s="372"/>
      <c r="TKL370" s="372"/>
      <c r="TKM370" s="333"/>
      <c r="TKN370" s="334"/>
      <c r="TKO370" s="372"/>
      <c r="TKP370" s="224"/>
      <c r="TKQ370" s="224"/>
      <c r="TKR370" s="335"/>
      <c r="TKS370" s="335"/>
      <c r="TKT370" s="224"/>
      <c r="TKU370" s="372"/>
      <c r="TKV370" s="372"/>
      <c r="TKW370" s="333"/>
      <c r="TKX370" s="334"/>
      <c r="TKY370" s="372"/>
      <c r="TKZ370" s="224"/>
      <c r="TLA370" s="224"/>
      <c r="TLB370" s="335"/>
      <c r="TLC370" s="335"/>
      <c r="TLD370" s="224"/>
      <c r="TLE370" s="372"/>
      <c r="TLF370" s="372"/>
      <c r="TLG370" s="333"/>
      <c r="TLH370" s="334"/>
      <c r="TLI370" s="372"/>
      <c r="TLJ370" s="224"/>
      <c r="TLK370" s="224"/>
      <c r="TLL370" s="335"/>
      <c r="TLM370" s="335"/>
      <c r="TLN370" s="224"/>
      <c r="TLO370" s="372"/>
      <c r="TLP370" s="372"/>
      <c r="TLQ370" s="333"/>
      <c r="TLR370" s="334"/>
      <c r="TLS370" s="372"/>
      <c r="TLT370" s="224"/>
      <c r="TLU370" s="224"/>
      <c r="TLV370" s="335"/>
      <c r="TLW370" s="335"/>
      <c r="TLX370" s="224"/>
      <c r="TLY370" s="372"/>
      <c r="TLZ370" s="372"/>
      <c r="TMA370" s="333"/>
      <c r="TMB370" s="334"/>
      <c r="TMC370" s="372"/>
      <c r="TMD370" s="224"/>
      <c r="TME370" s="224"/>
      <c r="TMF370" s="335"/>
      <c r="TMG370" s="335"/>
      <c r="TMH370" s="224"/>
      <c r="TMI370" s="372"/>
      <c r="TMJ370" s="372"/>
      <c r="TMK370" s="333"/>
      <c r="TML370" s="334"/>
      <c r="TMM370" s="372"/>
      <c r="TMN370" s="224"/>
      <c r="TMO370" s="224"/>
      <c r="TMP370" s="335"/>
      <c r="TMQ370" s="335"/>
      <c r="TMR370" s="224"/>
      <c r="TMS370" s="372"/>
      <c r="TMT370" s="372"/>
      <c r="TMU370" s="333"/>
      <c r="TMV370" s="334"/>
      <c r="TMW370" s="372"/>
      <c r="TMX370" s="224"/>
      <c r="TMY370" s="224"/>
      <c r="TMZ370" s="335"/>
      <c r="TNA370" s="335"/>
      <c r="TNB370" s="224"/>
      <c r="TNC370" s="372"/>
      <c r="TND370" s="372"/>
      <c r="TNE370" s="333"/>
      <c r="TNF370" s="334"/>
      <c r="TNG370" s="372"/>
      <c r="TNH370" s="224"/>
      <c r="TNI370" s="224"/>
      <c r="TNJ370" s="335"/>
      <c r="TNK370" s="335"/>
      <c r="TNL370" s="224"/>
      <c r="TNM370" s="372"/>
      <c r="TNN370" s="372"/>
      <c r="TNO370" s="333"/>
      <c r="TNP370" s="334"/>
      <c r="TNQ370" s="372"/>
      <c r="TNR370" s="224"/>
      <c r="TNS370" s="224"/>
      <c r="TNT370" s="335"/>
      <c r="TNU370" s="335"/>
      <c r="TNV370" s="224"/>
      <c r="TNW370" s="372"/>
      <c r="TNX370" s="372"/>
      <c r="TNY370" s="333"/>
      <c r="TNZ370" s="334"/>
      <c r="TOA370" s="372"/>
      <c r="TOB370" s="224"/>
      <c r="TOC370" s="224"/>
      <c r="TOD370" s="335"/>
      <c r="TOE370" s="335"/>
      <c r="TOF370" s="224"/>
      <c r="TOG370" s="372"/>
      <c r="TOH370" s="372"/>
      <c r="TOI370" s="333"/>
      <c r="TOJ370" s="334"/>
      <c r="TOK370" s="372"/>
      <c r="TOL370" s="224"/>
      <c r="TOM370" s="224"/>
      <c r="TON370" s="335"/>
      <c r="TOO370" s="335"/>
      <c r="TOP370" s="224"/>
      <c r="TOQ370" s="372"/>
      <c r="TOR370" s="372"/>
      <c r="TOS370" s="333"/>
      <c r="TOT370" s="334"/>
      <c r="TOU370" s="372"/>
      <c r="TOV370" s="224"/>
      <c r="TOW370" s="224"/>
      <c r="TOX370" s="335"/>
      <c r="TOY370" s="335"/>
      <c r="TOZ370" s="224"/>
      <c r="TPA370" s="372"/>
      <c r="TPB370" s="372"/>
      <c r="TPC370" s="333"/>
      <c r="TPD370" s="334"/>
      <c r="TPE370" s="372"/>
      <c r="TPF370" s="224"/>
      <c r="TPG370" s="224"/>
      <c r="TPH370" s="335"/>
      <c r="TPI370" s="335"/>
      <c r="TPJ370" s="224"/>
      <c r="TPK370" s="372"/>
      <c r="TPL370" s="372"/>
      <c r="TPM370" s="333"/>
      <c r="TPN370" s="334"/>
      <c r="TPO370" s="372"/>
      <c r="TPP370" s="224"/>
      <c r="TPQ370" s="224"/>
      <c r="TPR370" s="335"/>
      <c r="TPS370" s="335"/>
      <c r="TPT370" s="224"/>
      <c r="TPU370" s="372"/>
      <c r="TPV370" s="372"/>
      <c r="TPW370" s="333"/>
      <c r="TPX370" s="334"/>
      <c r="TPY370" s="372"/>
      <c r="TPZ370" s="224"/>
      <c r="TQA370" s="224"/>
      <c r="TQB370" s="335"/>
      <c r="TQC370" s="335"/>
      <c r="TQD370" s="224"/>
      <c r="TQE370" s="372"/>
      <c r="TQF370" s="372"/>
      <c r="TQG370" s="333"/>
      <c r="TQH370" s="334"/>
      <c r="TQI370" s="372"/>
      <c r="TQJ370" s="224"/>
      <c r="TQK370" s="224"/>
      <c r="TQL370" s="335"/>
      <c r="TQM370" s="335"/>
      <c r="TQN370" s="224"/>
      <c r="TQO370" s="372"/>
      <c r="TQP370" s="372"/>
      <c r="TQQ370" s="333"/>
      <c r="TQR370" s="334"/>
      <c r="TQS370" s="372"/>
      <c r="TQT370" s="224"/>
      <c r="TQU370" s="224"/>
      <c r="TQV370" s="335"/>
      <c r="TQW370" s="335"/>
      <c r="TQX370" s="224"/>
      <c r="TQY370" s="372"/>
      <c r="TQZ370" s="372"/>
      <c r="TRA370" s="333"/>
      <c r="TRB370" s="334"/>
      <c r="TRC370" s="372"/>
      <c r="TRD370" s="224"/>
      <c r="TRE370" s="224"/>
      <c r="TRF370" s="335"/>
      <c r="TRG370" s="335"/>
      <c r="TRH370" s="224"/>
      <c r="TRI370" s="372"/>
      <c r="TRJ370" s="372"/>
      <c r="TRK370" s="333"/>
      <c r="TRL370" s="334"/>
      <c r="TRM370" s="372"/>
      <c r="TRN370" s="224"/>
      <c r="TRO370" s="224"/>
      <c r="TRP370" s="335"/>
      <c r="TRQ370" s="335"/>
      <c r="TRR370" s="224"/>
      <c r="TRS370" s="372"/>
      <c r="TRT370" s="372"/>
      <c r="TRU370" s="333"/>
      <c r="TRV370" s="334"/>
      <c r="TRW370" s="372"/>
      <c r="TRX370" s="224"/>
      <c r="TRY370" s="224"/>
      <c r="TRZ370" s="335"/>
      <c r="TSA370" s="335"/>
      <c r="TSB370" s="224"/>
      <c r="TSC370" s="372"/>
      <c r="TSD370" s="372"/>
      <c r="TSE370" s="333"/>
      <c r="TSF370" s="334"/>
      <c r="TSG370" s="372"/>
      <c r="TSH370" s="224"/>
      <c r="TSI370" s="224"/>
      <c r="TSJ370" s="335"/>
      <c r="TSK370" s="335"/>
      <c r="TSL370" s="224"/>
      <c r="TSM370" s="372"/>
      <c r="TSN370" s="372"/>
      <c r="TSO370" s="333"/>
      <c r="TSP370" s="334"/>
      <c r="TSQ370" s="372"/>
      <c r="TSR370" s="224"/>
      <c r="TSS370" s="224"/>
      <c r="TST370" s="335"/>
      <c r="TSU370" s="335"/>
      <c r="TSV370" s="224"/>
      <c r="TSW370" s="372"/>
      <c r="TSX370" s="372"/>
      <c r="TSY370" s="333"/>
      <c r="TSZ370" s="334"/>
      <c r="TTA370" s="372"/>
      <c r="TTB370" s="224"/>
      <c r="TTC370" s="224"/>
      <c r="TTD370" s="335"/>
      <c r="TTE370" s="335"/>
      <c r="TTF370" s="224"/>
      <c r="TTG370" s="372"/>
      <c r="TTH370" s="372"/>
      <c r="TTI370" s="333"/>
      <c r="TTJ370" s="334"/>
      <c r="TTK370" s="372"/>
      <c r="TTL370" s="224"/>
      <c r="TTM370" s="224"/>
      <c r="TTN370" s="335"/>
      <c r="TTO370" s="335"/>
      <c r="TTP370" s="224"/>
      <c r="TTQ370" s="372"/>
      <c r="TTR370" s="372"/>
      <c r="TTS370" s="333"/>
      <c r="TTT370" s="334"/>
      <c r="TTU370" s="372"/>
      <c r="TTV370" s="224"/>
      <c r="TTW370" s="224"/>
      <c r="TTX370" s="335"/>
      <c r="TTY370" s="335"/>
      <c r="TTZ370" s="224"/>
      <c r="TUA370" s="372"/>
      <c r="TUB370" s="372"/>
      <c r="TUC370" s="333"/>
      <c r="TUD370" s="334"/>
      <c r="TUE370" s="372"/>
      <c r="TUF370" s="224"/>
      <c r="TUG370" s="224"/>
      <c r="TUH370" s="335"/>
      <c r="TUI370" s="335"/>
      <c r="TUJ370" s="224"/>
      <c r="TUK370" s="372"/>
      <c r="TUL370" s="372"/>
      <c r="TUM370" s="333"/>
      <c r="TUN370" s="334"/>
      <c r="TUO370" s="372"/>
      <c r="TUP370" s="224"/>
      <c r="TUQ370" s="224"/>
      <c r="TUR370" s="335"/>
      <c r="TUS370" s="335"/>
      <c r="TUT370" s="224"/>
      <c r="TUU370" s="372"/>
      <c r="TUV370" s="372"/>
      <c r="TUW370" s="333"/>
      <c r="TUX370" s="334"/>
      <c r="TUY370" s="372"/>
      <c r="TUZ370" s="224"/>
      <c r="TVA370" s="224"/>
      <c r="TVB370" s="335"/>
      <c r="TVC370" s="335"/>
      <c r="TVD370" s="224"/>
      <c r="TVE370" s="372"/>
      <c r="TVF370" s="372"/>
      <c r="TVG370" s="333"/>
      <c r="TVH370" s="334"/>
      <c r="TVI370" s="372"/>
      <c r="TVJ370" s="224"/>
      <c r="TVK370" s="224"/>
      <c r="TVL370" s="335"/>
      <c r="TVM370" s="335"/>
      <c r="TVN370" s="224"/>
      <c r="TVO370" s="372"/>
      <c r="TVP370" s="372"/>
      <c r="TVQ370" s="333"/>
      <c r="TVR370" s="334"/>
      <c r="TVS370" s="372"/>
      <c r="TVT370" s="224"/>
      <c r="TVU370" s="224"/>
      <c r="TVV370" s="335"/>
      <c r="TVW370" s="335"/>
      <c r="TVX370" s="224"/>
      <c r="TVY370" s="372"/>
      <c r="TVZ370" s="372"/>
      <c r="TWA370" s="333"/>
      <c r="TWB370" s="334"/>
      <c r="TWC370" s="372"/>
      <c r="TWD370" s="224"/>
      <c r="TWE370" s="224"/>
      <c r="TWF370" s="335"/>
      <c r="TWG370" s="335"/>
      <c r="TWH370" s="224"/>
      <c r="TWI370" s="372"/>
      <c r="TWJ370" s="372"/>
      <c r="TWK370" s="333"/>
      <c r="TWL370" s="334"/>
      <c r="TWM370" s="372"/>
      <c r="TWN370" s="224"/>
      <c r="TWO370" s="224"/>
      <c r="TWP370" s="335"/>
      <c r="TWQ370" s="335"/>
      <c r="TWR370" s="224"/>
      <c r="TWS370" s="372"/>
      <c r="TWT370" s="372"/>
      <c r="TWU370" s="333"/>
      <c r="TWV370" s="334"/>
      <c r="TWW370" s="372"/>
      <c r="TWX370" s="224"/>
      <c r="TWY370" s="224"/>
      <c r="TWZ370" s="335"/>
      <c r="TXA370" s="335"/>
      <c r="TXB370" s="224"/>
      <c r="TXC370" s="372"/>
      <c r="TXD370" s="372"/>
      <c r="TXE370" s="333"/>
      <c r="TXF370" s="334"/>
      <c r="TXG370" s="372"/>
      <c r="TXH370" s="224"/>
      <c r="TXI370" s="224"/>
      <c r="TXJ370" s="335"/>
      <c r="TXK370" s="335"/>
      <c r="TXL370" s="224"/>
      <c r="TXM370" s="372"/>
      <c r="TXN370" s="372"/>
      <c r="TXO370" s="333"/>
      <c r="TXP370" s="334"/>
      <c r="TXQ370" s="372"/>
      <c r="TXR370" s="224"/>
      <c r="TXS370" s="224"/>
      <c r="TXT370" s="335"/>
      <c r="TXU370" s="335"/>
      <c r="TXV370" s="224"/>
      <c r="TXW370" s="372"/>
      <c r="TXX370" s="372"/>
      <c r="TXY370" s="333"/>
      <c r="TXZ370" s="334"/>
      <c r="TYA370" s="372"/>
      <c r="TYB370" s="224"/>
      <c r="TYC370" s="224"/>
      <c r="TYD370" s="335"/>
      <c r="TYE370" s="335"/>
      <c r="TYF370" s="224"/>
      <c r="TYG370" s="372"/>
      <c r="TYH370" s="372"/>
      <c r="TYI370" s="333"/>
      <c r="TYJ370" s="334"/>
      <c r="TYK370" s="372"/>
      <c r="TYL370" s="224"/>
      <c r="TYM370" s="224"/>
      <c r="TYN370" s="335"/>
      <c r="TYO370" s="335"/>
      <c r="TYP370" s="224"/>
      <c r="TYQ370" s="372"/>
      <c r="TYR370" s="372"/>
      <c r="TYS370" s="333"/>
      <c r="TYT370" s="334"/>
      <c r="TYU370" s="372"/>
      <c r="TYV370" s="224"/>
      <c r="TYW370" s="224"/>
      <c r="TYX370" s="335"/>
      <c r="TYY370" s="335"/>
      <c r="TYZ370" s="224"/>
      <c r="TZA370" s="372"/>
      <c r="TZB370" s="372"/>
      <c r="TZC370" s="333"/>
      <c r="TZD370" s="334"/>
      <c r="TZE370" s="372"/>
      <c r="TZF370" s="224"/>
      <c r="TZG370" s="224"/>
      <c r="TZH370" s="335"/>
      <c r="TZI370" s="335"/>
      <c r="TZJ370" s="224"/>
      <c r="TZK370" s="372"/>
      <c r="TZL370" s="372"/>
      <c r="TZM370" s="333"/>
      <c r="TZN370" s="334"/>
      <c r="TZO370" s="372"/>
      <c r="TZP370" s="224"/>
      <c r="TZQ370" s="224"/>
      <c r="TZR370" s="335"/>
      <c r="TZS370" s="335"/>
      <c r="TZT370" s="224"/>
      <c r="TZU370" s="372"/>
      <c r="TZV370" s="372"/>
      <c r="TZW370" s="333"/>
      <c r="TZX370" s="334"/>
      <c r="TZY370" s="372"/>
      <c r="TZZ370" s="224"/>
      <c r="UAA370" s="224"/>
      <c r="UAB370" s="335"/>
      <c r="UAC370" s="335"/>
      <c r="UAD370" s="224"/>
      <c r="UAE370" s="372"/>
      <c r="UAF370" s="372"/>
      <c r="UAG370" s="333"/>
      <c r="UAH370" s="334"/>
      <c r="UAI370" s="372"/>
      <c r="UAJ370" s="224"/>
      <c r="UAK370" s="224"/>
      <c r="UAL370" s="335"/>
      <c r="UAM370" s="335"/>
      <c r="UAN370" s="224"/>
      <c r="UAO370" s="372"/>
      <c r="UAP370" s="372"/>
      <c r="UAQ370" s="333"/>
      <c r="UAR370" s="334"/>
      <c r="UAS370" s="372"/>
      <c r="UAT370" s="224"/>
      <c r="UAU370" s="224"/>
      <c r="UAV370" s="335"/>
      <c r="UAW370" s="335"/>
      <c r="UAX370" s="224"/>
      <c r="UAY370" s="372"/>
      <c r="UAZ370" s="372"/>
      <c r="UBA370" s="333"/>
      <c r="UBB370" s="334"/>
      <c r="UBC370" s="372"/>
      <c r="UBD370" s="224"/>
      <c r="UBE370" s="224"/>
      <c r="UBF370" s="335"/>
      <c r="UBG370" s="335"/>
      <c r="UBH370" s="224"/>
      <c r="UBI370" s="372"/>
      <c r="UBJ370" s="372"/>
      <c r="UBK370" s="333"/>
      <c r="UBL370" s="334"/>
      <c r="UBM370" s="372"/>
      <c r="UBN370" s="224"/>
      <c r="UBO370" s="224"/>
      <c r="UBP370" s="335"/>
      <c r="UBQ370" s="335"/>
      <c r="UBR370" s="224"/>
      <c r="UBS370" s="372"/>
      <c r="UBT370" s="372"/>
      <c r="UBU370" s="333"/>
      <c r="UBV370" s="334"/>
      <c r="UBW370" s="372"/>
      <c r="UBX370" s="224"/>
      <c r="UBY370" s="224"/>
      <c r="UBZ370" s="335"/>
      <c r="UCA370" s="335"/>
      <c r="UCB370" s="224"/>
      <c r="UCC370" s="372"/>
      <c r="UCD370" s="372"/>
      <c r="UCE370" s="333"/>
      <c r="UCF370" s="334"/>
      <c r="UCG370" s="372"/>
      <c r="UCH370" s="224"/>
      <c r="UCI370" s="224"/>
      <c r="UCJ370" s="335"/>
      <c r="UCK370" s="335"/>
      <c r="UCL370" s="224"/>
      <c r="UCM370" s="372"/>
      <c r="UCN370" s="372"/>
      <c r="UCO370" s="333"/>
      <c r="UCP370" s="334"/>
      <c r="UCQ370" s="372"/>
      <c r="UCR370" s="224"/>
      <c r="UCS370" s="224"/>
      <c r="UCT370" s="335"/>
      <c r="UCU370" s="335"/>
      <c r="UCV370" s="224"/>
      <c r="UCW370" s="372"/>
      <c r="UCX370" s="372"/>
      <c r="UCY370" s="333"/>
      <c r="UCZ370" s="334"/>
      <c r="UDA370" s="372"/>
      <c r="UDB370" s="224"/>
      <c r="UDC370" s="224"/>
      <c r="UDD370" s="335"/>
      <c r="UDE370" s="335"/>
      <c r="UDF370" s="224"/>
      <c r="UDG370" s="372"/>
      <c r="UDH370" s="372"/>
      <c r="UDI370" s="333"/>
      <c r="UDJ370" s="334"/>
      <c r="UDK370" s="372"/>
      <c r="UDL370" s="224"/>
      <c r="UDM370" s="224"/>
      <c r="UDN370" s="335"/>
      <c r="UDO370" s="335"/>
      <c r="UDP370" s="224"/>
      <c r="UDQ370" s="372"/>
      <c r="UDR370" s="372"/>
      <c r="UDS370" s="333"/>
      <c r="UDT370" s="334"/>
      <c r="UDU370" s="372"/>
      <c r="UDV370" s="224"/>
      <c r="UDW370" s="224"/>
      <c r="UDX370" s="335"/>
      <c r="UDY370" s="335"/>
      <c r="UDZ370" s="224"/>
      <c r="UEA370" s="372"/>
      <c r="UEB370" s="372"/>
      <c r="UEC370" s="333"/>
      <c r="UED370" s="334"/>
      <c r="UEE370" s="372"/>
      <c r="UEF370" s="224"/>
      <c r="UEG370" s="224"/>
      <c r="UEH370" s="335"/>
      <c r="UEI370" s="335"/>
      <c r="UEJ370" s="224"/>
      <c r="UEK370" s="372"/>
      <c r="UEL370" s="372"/>
      <c r="UEM370" s="333"/>
      <c r="UEN370" s="334"/>
      <c r="UEO370" s="372"/>
      <c r="UEP370" s="224"/>
      <c r="UEQ370" s="224"/>
      <c r="UER370" s="335"/>
      <c r="UES370" s="335"/>
      <c r="UET370" s="224"/>
      <c r="UEU370" s="372"/>
      <c r="UEV370" s="372"/>
      <c r="UEW370" s="333"/>
      <c r="UEX370" s="334"/>
      <c r="UEY370" s="372"/>
      <c r="UEZ370" s="224"/>
      <c r="UFA370" s="224"/>
      <c r="UFB370" s="335"/>
      <c r="UFC370" s="335"/>
      <c r="UFD370" s="224"/>
      <c r="UFE370" s="372"/>
      <c r="UFF370" s="372"/>
      <c r="UFG370" s="333"/>
      <c r="UFH370" s="334"/>
      <c r="UFI370" s="372"/>
      <c r="UFJ370" s="224"/>
      <c r="UFK370" s="224"/>
      <c r="UFL370" s="335"/>
      <c r="UFM370" s="335"/>
      <c r="UFN370" s="224"/>
      <c r="UFO370" s="372"/>
      <c r="UFP370" s="372"/>
      <c r="UFQ370" s="333"/>
      <c r="UFR370" s="334"/>
      <c r="UFS370" s="372"/>
      <c r="UFT370" s="224"/>
      <c r="UFU370" s="224"/>
      <c r="UFV370" s="335"/>
      <c r="UFW370" s="335"/>
      <c r="UFX370" s="224"/>
      <c r="UFY370" s="372"/>
      <c r="UFZ370" s="372"/>
      <c r="UGA370" s="333"/>
      <c r="UGB370" s="334"/>
      <c r="UGC370" s="372"/>
      <c r="UGD370" s="224"/>
      <c r="UGE370" s="224"/>
      <c r="UGF370" s="335"/>
      <c r="UGG370" s="335"/>
      <c r="UGH370" s="224"/>
      <c r="UGI370" s="372"/>
      <c r="UGJ370" s="372"/>
      <c r="UGK370" s="333"/>
      <c r="UGL370" s="334"/>
      <c r="UGM370" s="372"/>
      <c r="UGN370" s="224"/>
      <c r="UGO370" s="224"/>
      <c r="UGP370" s="335"/>
      <c r="UGQ370" s="335"/>
      <c r="UGR370" s="224"/>
      <c r="UGS370" s="372"/>
      <c r="UGT370" s="372"/>
      <c r="UGU370" s="333"/>
      <c r="UGV370" s="334"/>
      <c r="UGW370" s="372"/>
      <c r="UGX370" s="224"/>
      <c r="UGY370" s="224"/>
      <c r="UGZ370" s="335"/>
      <c r="UHA370" s="335"/>
      <c r="UHB370" s="224"/>
      <c r="UHC370" s="372"/>
      <c r="UHD370" s="372"/>
      <c r="UHE370" s="333"/>
      <c r="UHF370" s="334"/>
      <c r="UHG370" s="372"/>
      <c r="UHH370" s="224"/>
      <c r="UHI370" s="224"/>
      <c r="UHJ370" s="335"/>
      <c r="UHK370" s="335"/>
      <c r="UHL370" s="224"/>
      <c r="UHM370" s="372"/>
      <c r="UHN370" s="372"/>
      <c r="UHO370" s="333"/>
      <c r="UHP370" s="334"/>
      <c r="UHQ370" s="372"/>
      <c r="UHR370" s="224"/>
      <c r="UHS370" s="224"/>
      <c r="UHT370" s="335"/>
      <c r="UHU370" s="335"/>
      <c r="UHV370" s="224"/>
      <c r="UHW370" s="372"/>
      <c r="UHX370" s="372"/>
      <c r="UHY370" s="333"/>
      <c r="UHZ370" s="334"/>
      <c r="UIA370" s="372"/>
      <c r="UIB370" s="224"/>
      <c r="UIC370" s="224"/>
      <c r="UID370" s="335"/>
      <c r="UIE370" s="335"/>
      <c r="UIF370" s="224"/>
      <c r="UIG370" s="372"/>
      <c r="UIH370" s="372"/>
      <c r="UII370" s="333"/>
      <c r="UIJ370" s="334"/>
      <c r="UIK370" s="372"/>
      <c r="UIL370" s="224"/>
      <c r="UIM370" s="224"/>
      <c r="UIN370" s="335"/>
      <c r="UIO370" s="335"/>
      <c r="UIP370" s="224"/>
      <c r="UIQ370" s="372"/>
      <c r="UIR370" s="372"/>
      <c r="UIS370" s="333"/>
      <c r="UIT370" s="334"/>
      <c r="UIU370" s="372"/>
      <c r="UIV370" s="224"/>
      <c r="UIW370" s="224"/>
      <c r="UIX370" s="335"/>
      <c r="UIY370" s="335"/>
      <c r="UIZ370" s="224"/>
      <c r="UJA370" s="372"/>
      <c r="UJB370" s="372"/>
      <c r="UJC370" s="333"/>
      <c r="UJD370" s="334"/>
      <c r="UJE370" s="372"/>
      <c r="UJF370" s="224"/>
      <c r="UJG370" s="224"/>
      <c r="UJH370" s="335"/>
      <c r="UJI370" s="335"/>
      <c r="UJJ370" s="224"/>
      <c r="UJK370" s="372"/>
      <c r="UJL370" s="372"/>
      <c r="UJM370" s="333"/>
      <c r="UJN370" s="334"/>
      <c r="UJO370" s="372"/>
      <c r="UJP370" s="224"/>
      <c r="UJQ370" s="224"/>
      <c r="UJR370" s="335"/>
      <c r="UJS370" s="335"/>
      <c r="UJT370" s="224"/>
      <c r="UJU370" s="372"/>
      <c r="UJV370" s="372"/>
      <c r="UJW370" s="333"/>
      <c r="UJX370" s="334"/>
      <c r="UJY370" s="372"/>
      <c r="UJZ370" s="224"/>
      <c r="UKA370" s="224"/>
      <c r="UKB370" s="335"/>
      <c r="UKC370" s="335"/>
      <c r="UKD370" s="224"/>
      <c r="UKE370" s="372"/>
      <c r="UKF370" s="372"/>
      <c r="UKG370" s="333"/>
      <c r="UKH370" s="334"/>
      <c r="UKI370" s="372"/>
      <c r="UKJ370" s="224"/>
      <c r="UKK370" s="224"/>
      <c r="UKL370" s="335"/>
      <c r="UKM370" s="335"/>
      <c r="UKN370" s="224"/>
      <c r="UKO370" s="372"/>
      <c r="UKP370" s="372"/>
      <c r="UKQ370" s="333"/>
      <c r="UKR370" s="334"/>
      <c r="UKS370" s="372"/>
      <c r="UKT370" s="224"/>
      <c r="UKU370" s="224"/>
      <c r="UKV370" s="335"/>
      <c r="UKW370" s="335"/>
      <c r="UKX370" s="224"/>
      <c r="UKY370" s="372"/>
      <c r="UKZ370" s="372"/>
      <c r="ULA370" s="333"/>
      <c r="ULB370" s="334"/>
      <c r="ULC370" s="372"/>
      <c r="ULD370" s="224"/>
      <c r="ULE370" s="224"/>
      <c r="ULF370" s="335"/>
      <c r="ULG370" s="335"/>
      <c r="ULH370" s="224"/>
      <c r="ULI370" s="372"/>
      <c r="ULJ370" s="372"/>
      <c r="ULK370" s="333"/>
      <c r="ULL370" s="334"/>
      <c r="ULM370" s="372"/>
      <c r="ULN370" s="224"/>
      <c r="ULO370" s="224"/>
      <c r="ULP370" s="335"/>
      <c r="ULQ370" s="335"/>
      <c r="ULR370" s="224"/>
      <c r="ULS370" s="372"/>
      <c r="ULT370" s="372"/>
      <c r="ULU370" s="333"/>
      <c r="ULV370" s="334"/>
      <c r="ULW370" s="372"/>
      <c r="ULX370" s="224"/>
      <c r="ULY370" s="224"/>
      <c r="ULZ370" s="335"/>
      <c r="UMA370" s="335"/>
      <c r="UMB370" s="224"/>
      <c r="UMC370" s="372"/>
      <c r="UMD370" s="372"/>
      <c r="UME370" s="333"/>
      <c r="UMF370" s="334"/>
      <c r="UMG370" s="372"/>
      <c r="UMH370" s="224"/>
      <c r="UMI370" s="224"/>
      <c r="UMJ370" s="335"/>
      <c r="UMK370" s="335"/>
      <c r="UML370" s="224"/>
      <c r="UMM370" s="372"/>
      <c r="UMN370" s="372"/>
      <c r="UMO370" s="333"/>
      <c r="UMP370" s="334"/>
      <c r="UMQ370" s="372"/>
      <c r="UMR370" s="224"/>
      <c r="UMS370" s="224"/>
      <c r="UMT370" s="335"/>
      <c r="UMU370" s="335"/>
      <c r="UMV370" s="224"/>
      <c r="UMW370" s="372"/>
      <c r="UMX370" s="372"/>
      <c r="UMY370" s="333"/>
      <c r="UMZ370" s="334"/>
      <c r="UNA370" s="372"/>
      <c r="UNB370" s="224"/>
      <c r="UNC370" s="224"/>
      <c r="UND370" s="335"/>
      <c r="UNE370" s="335"/>
      <c r="UNF370" s="224"/>
      <c r="UNG370" s="372"/>
      <c r="UNH370" s="372"/>
      <c r="UNI370" s="333"/>
      <c r="UNJ370" s="334"/>
      <c r="UNK370" s="372"/>
      <c r="UNL370" s="224"/>
      <c r="UNM370" s="224"/>
      <c r="UNN370" s="335"/>
      <c r="UNO370" s="335"/>
      <c r="UNP370" s="224"/>
      <c r="UNQ370" s="372"/>
      <c r="UNR370" s="372"/>
      <c r="UNS370" s="333"/>
      <c r="UNT370" s="334"/>
      <c r="UNU370" s="372"/>
      <c r="UNV370" s="224"/>
      <c r="UNW370" s="224"/>
      <c r="UNX370" s="335"/>
      <c r="UNY370" s="335"/>
      <c r="UNZ370" s="224"/>
      <c r="UOA370" s="372"/>
      <c r="UOB370" s="372"/>
      <c r="UOC370" s="333"/>
      <c r="UOD370" s="334"/>
      <c r="UOE370" s="372"/>
      <c r="UOF370" s="224"/>
      <c r="UOG370" s="224"/>
      <c r="UOH370" s="335"/>
      <c r="UOI370" s="335"/>
      <c r="UOJ370" s="224"/>
      <c r="UOK370" s="372"/>
      <c r="UOL370" s="372"/>
      <c r="UOM370" s="333"/>
      <c r="UON370" s="334"/>
      <c r="UOO370" s="372"/>
      <c r="UOP370" s="224"/>
      <c r="UOQ370" s="224"/>
      <c r="UOR370" s="335"/>
      <c r="UOS370" s="335"/>
      <c r="UOT370" s="224"/>
      <c r="UOU370" s="372"/>
      <c r="UOV370" s="372"/>
      <c r="UOW370" s="333"/>
      <c r="UOX370" s="334"/>
      <c r="UOY370" s="372"/>
      <c r="UOZ370" s="224"/>
      <c r="UPA370" s="224"/>
      <c r="UPB370" s="335"/>
      <c r="UPC370" s="335"/>
      <c r="UPD370" s="224"/>
      <c r="UPE370" s="372"/>
      <c r="UPF370" s="372"/>
      <c r="UPG370" s="333"/>
      <c r="UPH370" s="334"/>
      <c r="UPI370" s="372"/>
      <c r="UPJ370" s="224"/>
      <c r="UPK370" s="224"/>
      <c r="UPL370" s="335"/>
      <c r="UPM370" s="335"/>
      <c r="UPN370" s="224"/>
      <c r="UPO370" s="372"/>
      <c r="UPP370" s="372"/>
      <c r="UPQ370" s="333"/>
      <c r="UPR370" s="334"/>
      <c r="UPS370" s="372"/>
      <c r="UPT370" s="224"/>
      <c r="UPU370" s="224"/>
      <c r="UPV370" s="335"/>
      <c r="UPW370" s="335"/>
      <c r="UPX370" s="224"/>
      <c r="UPY370" s="372"/>
      <c r="UPZ370" s="372"/>
      <c r="UQA370" s="333"/>
      <c r="UQB370" s="334"/>
      <c r="UQC370" s="372"/>
      <c r="UQD370" s="224"/>
      <c r="UQE370" s="224"/>
      <c r="UQF370" s="335"/>
      <c r="UQG370" s="335"/>
      <c r="UQH370" s="224"/>
      <c r="UQI370" s="372"/>
      <c r="UQJ370" s="372"/>
      <c r="UQK370" s="333"/>
      <c r="UQL370" s="334"/>
      <c r="UQM370" s="372"/>
      <c r="UQN370" s="224"/>
      <c r="UQO370" s="224"/>
      <c r="UQP370" s="335"/>
      <c r="UQQ370" s="335"/>
      <c r="UQR370" s="224"/>
      <c r="UQS370" s="372"/>
      <c r="UQT370" s="372"/>
      <c r="UQU370" s="333"/>
      <c r="UQV370" s="334"/>
      <c r="UQW370" s="372"/>
      <c r="UQX370" s="224"/>
      <c r="UQY370" s="224"/>
      <c r="UQZ370" s="335"/>
      <c r="URA370" s="335"/>
      <c r="URB370" s="224"/>
      <c r="URC370" s="372"/>
      <c r="URD370" s="372"/>
      <c r="URE370" s="333"/>
      <c r="URF370" s="334"/>
      <c r="URG370" s="372"/>
      <c r="URH370" s="224"/>
      <c r="URI370" s="224"/>
      <c r="URJ370" s="335"/>
      <c r="URK370" s="335"/>
      <c r="URL370" s="224"/>
      <c r="URM370" s="372"/>
      <c r="URN370" s="372"/>
      <c r="URO370" s="333"/>
      <c r="URP370" s="334"/>
      <c r="URQ370" s="372"/>
      <c r="URR370" s="224"/>
      <c r="URS370" s="224"/>
      <c r="URT370" s="335"/>
      <c r="URU370" s="335"/>
      <c r="URV370" s="224"/>
      <c r="URW370" s="372"/>
      <c r="URX370" s="372"/>
      <c r="URY370" s="333"/>
      <c r="URZ370" s="334"/>
      <c r="USA370" s="372"/>
      <c r="USB370" s="224"/>
      <c r="USC370" s="224"/>
      <c r="USD370" s="335"/>
      <c r="USE370" s="335"/>
      <c r="USF370" s="224"/>
      <c r="USG370" s="372"/>
      <c r="USH370" s="372"/>
      <c r="USI370" s="333"/>
      <c r="USJ370" s="334"/>
      <c r="USK370" s="372"/>
      <c r="USL370" s="224"/>
      <c r="USM370" s="224"/>
      <c r="USN370" s="335"/>
      <c r="USO370" s="335"/>
      <c r="USP370" s="224"/>
      <c r="USQ370" s="372"/>
      <c r="USR370" s="372"/>
      <c r="USS370" s="333"/>
      <c r="UST370" s="334"/>
      <c r="USU370" s="372"/>
      <c r="USV370" s="224"/>
      <c r="USW370" s="224"/>
      <c r="USX370" s="335"/>
      <c r="USY370" s="335"/>
      <c r="USZ370" s="224"/>
      <c r="UTA370" s="372"/>
      <c r="UTB370" s="372"/>
      <c r="UTC370" s="333"/>
      <c r="UTD370" s="334"/>
      <c r="UTE370" s="372"/>
      <c r="UTF370" s="224"/>
      <c r="UTG370" s="224"/>
      <c r="UTH370" s="335"/>
      <c r="UTI370" s="335"/>
      <c r="UTJ370" s="224"/>
      <c r="UTK370" s="372"/>
      <c r="UTL370" s="372"/>
      <c r="UTM370" s="333"/>
      <c r="UTN370" s="334"/>
      <c r="UTO370" s="372"/>
      <c r="UTP370" s="224"/>
      <c r="UTQ370" s="224"/>
      <c r="UTR370" s="335"/>
      <c r="UTS370" s="335"/>
      <c r="UTT370" s="224"/>
      <c r="UTU370" s="372"/>
      <c r="UTV370" s="372"/>
      <c r="UTW370" s="333"/>
      <c r="UTX370" s="334"/>
      <c r="UTY370" s="372"/>
      <c r="UTZ370" s="224"/>
      <c r="UUA370" s="224"/>
      <c r="UUB370" s="335"/>
      <c r="UUC370" s="335"/>
      <c r="UUD370" s="224"/>
      <c r="UUE370" s="372"/>
      <c r="UUF370" s="372"/>
      <c r="UUG370" s="333"/>
      <c r="UUH370" s="334"/>
      <c r="UUI370" s="372"/>
      <c r="UUJ370" s="224"/>
      <c r="UUK370" s="224"/>
      <c r="UUL370" s="335"/>
      <c r="UUM370" s="335"/>
      <c r="UUN370" s="224"/>
      <c r="UUO370" s="372"/>
      <c r="UUP370" s="372"/>
      <c r="UUQ370" s="333"/>
      <c r="UUR370" s="334"/>
      <c r="UUS370" s="372"/>
      <c r="UUT370" s="224"/>
      <c r="UUU370" s="224"/>
      <c r="UUV370" s="335"/>
      <c r="UUW370" s="335"/>
      <c r="UUX370" s="224"/>
      <c r="UUY370" s="372"/>
      <c r="UUZ370" s="372"/>
      <c r="UVA370" s="333"/>
      <c r="UVB370" s="334"/>
      <c r="UVC370" s="372"/>
      <c r="UVD370" s="224"/>
      <c r="UVE370" s="224"/>
      <c r="UVF370" s="335"/>
      <c r="UVG370" s="335"/>
      <c r="UVH370" s="224"/>
      <c r="UVI370" s="372"/>
      <c r="UVJ370" s="372"/>
      <c r="UVK370" s="333"/>
      <c r="UVL370" s="334"/>
      <c r="UVM370" s="372"/>
      <c r="UVN370" s="224"/>
      <c r="UVO370" s="224"/>
      <c r="UVP370" s="335"/>
      <c r="UVQ370" s="335"/>
      <c r="UVR370" s="224"/>
      <c r="UVS370" s="372"/>
      <c r="UVT370" s="372"/>
      <c r="UVU370" s="333"/>
      <c r="UVV370" s="334"/>
      <c r="UVW370" s="372"/>
      <c r="UVX370" s="224"/>
      <c r="UVY370" s="224"/>
      <c r="UVZ370" s="335"/>
      <c r="UWA370" s="335"/>
      <c r="UWB370" s="224"/>
      <c r="UWC370" s="372"/>
      <c r="UWD370" s="372"/>
      <c r="UWE370" s="333"/>
      <c r="UWF370" s="334"/>
      <c r="UWG370" s="372"/>
      <c r="UWH370" s="224"/>
      <c r="UWI370" s="224"/>
      <c r="UWJ370" s="335"/>
      <c r="UWK370" s="335"/>
      <c r="UWL370" s="224"/>
      <c r="UWM370" s="372"/>
      <c r="UWN370" s="372"/>
      <c r="UWO370" s="333"/>
      <c r="UWP370" s="334"/>
      <c r="UWQ370" s="372"/>
      <c r="UWR370" s="224"/>
      <c r="UWS370" s="224"/>
      <c r="UWT370" s="335"/>
      <c r="UWU370" s="335"/>
      <c r="UWV370" s="224"/>
      <c r="UWW370" s="372"/>
      <c r="UWX370" s="372"/>
      <c r="UWY370" s="333"/>
      <c r="UWZ370" s="334"/>
      <c r="UXA370" s="372"/>
      <c r="UXB370" s="224"/>
      <c r="UXC370" s="224"/>
      <c r="UXD370" s="335"/>
      <c r="UXE370" s="335"/>
      <c r="UXF370" s="224"/>
      <c r="UXG370" s="372"/>
      <c r="UXH370" s="372"/>
      <c r="UXI370" s="333"/>
      <c r="UXJ370" s="334"/>
      <c r="UXK370" s="372"/>
      <c r="UXL370" s="224"/>
      <c r="UXM370" s="224"/>
      <c r="UXN370" s="335"/>
      <c r="UXO370" s="335"/>
      <c r="UXP370" s="224"/>
      <c r="UXQ370" s="372"/>
      <c r="UXR370" s="372"/>
      <c r="UXS370" s="333"/>
      <c r="UXT370" s="334"/>
      <c r="UXU370" s="372"/>
      <c r="UXV370" s="224"/>
      <c r="UXW370" s="224"/>
      <c r="UXX370" s="335"/>
      <c r="UXY370" s="335"/>
      <c r="UXZ370" s="224"/>
      <c r="UYA370" s="372"/>
      <c r="UYB370" s="372"/>
      <c r="UYC370" s="333"/>
      <c r="UYD370" s="334"/>
      <c r="UYE370" s="372"/>
      <c r="UYF370" s="224"/>
      <c r="UYG370" s="224"/>
      <c r="UYH370" s="335"/>
      <c r="UYI370" s="335"/>
      <c r="UYJ370" s="224"/>
      <c r="UYK370" s="372"/>
      <c r="UYL370" s="372"/>
      <c r="UYM370" s="333"/>
      <c r="UYN370" s="334"/>
      <c r="UYO370" s="372"/>
      <c r="UYP370" s="224"/>
      <c r="UYQ370" s="224"/>
      <c r="UYR370" s="335"/>
      <c r="UYS370" s="335"/>
      <c r="UYT370" s="224"/>
      <c r="UYU370" s="372"/>
      <c r="UYV370" s="372"/>
      <c r="UYW370" s="333"/>
      <c r="UYX370" s="334"/>
      <c r="UYY370" s="372"/>
      <c r="UYZ370" s="224"/>
      <c r="UZA370" s="224"/>
      <c r="UZB370" s="335"/>
      <c r="UZC370" s="335"/>
      <c r="UZD370" s="224"/>
      <c r="UZE370" s="372"/>
      <c r="UZF370" s="372"/>
      <c r="UZG370" s="333"/>
      <c r="UZH370" s="334"/>
      <c r="UZI370" s="372"/>
      <c r="UZJ370" s="224"/>
      <c r="UZK370" s="224"/>
      <c r="UZL370" s="335"/>
      <c r="UZM370" s="335"/>
      <c r="UZN370" s="224"/>
      <c r="UZO370" s="372"/>
      <c r="UZP370" s="372"/>
      <c r="UZQ370" s="333"/>
      <c r="UZR370" s="334"/>
      <c r="UZS370" s="372"/>
      <c r="UZT370" s="224"/>
      <c r="UZU370" s="224"/>
      <c r="UZV370" s="335"/>
      <c r="UZW370" s="335"/>
      <c r="UZX370" s="224"/>
      <c r="UZY370" s="372"/>
      <c r="UZZ370" s="372"/>
      <c r="VAA370" s="333"/>
      <c r="VAB370" s="334"/>
      <c r="VAC370" s="372"/>
      <c r="VAD370" s="224"/>
      <c r="VAE370" s="224"/>
      <c r="VAF370" s="335"/>
      <c r="VAG370" s="335"/>
      <c r="VAH370" s="224"/>
      <c r="VAI370" s="372"/>
      <c r="VAJ370" s="372"/>
      <c r="VAK370" s="333"/>
      <c r="VAL370" s="334"/>
      <c r="VAM370" s="372"/>
      <c r="VAN370" s="224"/>
      <c r="VAO370" s="224"/>
      <c r="VAP370" s="335"/>
      <c r="VAQ370" s="335"/>
      <c r="VAR370" s="224"/>
      <c r="VAS370" s="372"/>
      <c r="VAT370" s="372"/>
      <c r="VAU370" s="333"/>
      <c r="VAV370" s="334"/>
      <c r="VAW370" s="372"/>
      <c r="VAX370" s="224"/>
      <c r="VAY370" s="224"/>
      <c r="VAZ370" s="335"/>
      <c r="VBA370" s="335"/>
      <c r="VBB370" s="224"/>
      <c r="VBC370" s="372"/>
      <c r="VBD370" s="372"/>
      <c r="VBE370" s="333"/>
      <c r="VBF370" s="334"/>
      <c r="VBG370" s="372"/>
      <c r="VBH370" s="224"/>
      <c r="VBI370" s="224"/>
      <c r="VBJ370" s="335"/>
      <c r="VBK370" s="335"/>
      <c r="VBL370" s="224"/>
      <c r="VBM370" s="372"/>
      <c r="VBN370" s="372"/>
      <c r="VBO370" s="333"/>
      <c r="VBP370" s="334"/>
      <c r="VBQ370" s="372"/>
      <c r="VBR370" s="224"/>
      <c r="VBS370" s="224"/>
      <c r="VBT370" s="335"/>
      <c r="VBU370" s="335"/>
      <c r="VBV370" s="224"/>
      <c r="VBW370" s="372"/>
      <c r="VBX370" s="372"/>
      <c r="VBY370" s="333"/>
      <c r="VBZ370" s="334"/>
      <c r="VCA370" s="372"/>
      <c r="VCB370" s="224"/>
      <c r="VCC370" s="224"/>
      <c r="VCD370" s="335"/>
      <c r="VCE370" s="335"/>
      <c r="VCF370" s="224"/>
      <c r="VCG370" s="372"/>
      <c r="VCH370" s="372"/>
      <c r="VCI370" s="333"/>
      <c r="VCJ370" s="334"/>
      <c r="VCK370" s="372"/>
      <c r="VCL370" s="224"/>
      <c r="VCM370" s="224"/>
      <c r="VCN370" s="335"/>
      <c r="VCO370" s="335"/>
      <c r="VCP370" s="224"/>
      <c r="VCQ370" s="372"/>
      <c r="VCR370" s="372"/>
      <c r="VCS370" s="333"/>
      <c r="VCT370" s="334"/>
      <c r="VCU370" s="372"/>
      <c r="VCV370" s="224"/>
      <c r="VCW370" s="224"/>
      <c r="VCX370" s="335"/>
      <c r="VCY370" s="335"/>
      <c r="VCZ370" s="224"/>
      <c r="VDA370" s="372"/>
      <c r="VDB370" s="372"/>
      <c r="VDC370" s="333"/>
      <c r="VDD370" s="334"/>
      <c r="VDE370" s="372"/>
      <c r="VDF370" s="224"/>
      <c r="VDG370" s="224"/>
      <c r="VDH370" s="335"/>
      <c r="VDI370" s="335"/>
      <c r="VDJ370" s="224"/>
      <c r="VDK370" s="372"/>
      <c r="VDL370" s="372"/>
      <c r="VDM370" s="333"/>
      <c r="VDN370" s="334"/>
      <c r="VDO370" s="372"/>
      <c r="VDP370" s="224"/>
      <c r="VDQ370" s="224"/>
      <c r="VDR370" s="335"/>
      <c r="VDS370" s="335"/>
      <c r="VDT370" s="224"/>
      <c r="VDU370" s="372"/>
      <c r="VDV370" s="372"/>
      <c r="VDW370" s="333"/>
      <c r="VDX370" s="334"/>
      <c r="VDY370" s="372"/>
      <c r="VDZ370" s="224"/>
      <c r="VEA370" s="224"/>
      <c r="VEB370" s="335"/>
      <c r="VEC370" s="335"/>
      <c r="VED370" s="224"/>
      <c r="VEE370" s="372"/>
      <c r="VEF370" s="372"/>
      <c r="VEG370" s="333"/>
      <c r="VEH370" s="334"/>
      <c r="VEI370" s="372"/>
      <c r="VEJ370" s="224"/>
      <c r="VEK370" s="224"/>
      <c r="VEL370" s="335"/>
      <c r="VEM370" s="335"/>
      <c r="VEN370" s="224"/>
      <c r="VEO370" s="372"/>
      <c r="VEP370" s="372"/>
      <c r="VEQ370" s="333"/>
      <c r="VER370" s="334"/>
      <c r="VES370" s="372"/>
      <c r="VET370" s="224"/>
      <c r="VEU370" s="224"/>
      <c r="VEV370" s="335"/>
      <c r="VEW370" s="335"/>
      <c r="VEX370" s="224"/>
      <c r="VEY370" s="372"/>
      <c r="VEZ370" s="372"/>
      <c r="VFA370" s="333"/>
      <c r="VFB370" s="334"/>
      <c r="VFC370" s="372"/>
      <c r="VFD370" s="224"/>
      <c r="VFE370" s="224"/>
      <c r="VFF370" s="335"/>
      <c r="VFG370" s="335"/>
      <c r="VFH370" s="224"/>
      <c r="VFI370" s="372"/>
      <c r="VFJ370" s="372"/>
      <c r="VFK370" s="333"/>
      <c r="VFL370" s="334"/>
      <c r="VFM370" s="372"/>
      <c r="VFN370" s="224"/>
      <c r="VFO370" s="224"/>
      <c r="VFP370" s="335"/>
      <c r="VFQ370" s="335"/>
      <c r="VFR370" s="224"/>
      <c r="VFS370" s="372"/>
      <c r="VFT370" s="372"/>
      <c r="VFU370" s="333"/>
      <c r="VFV370" s="334"/>
      <c r="VFW370" s="372"/>
      <c r="VFX370" s="224"/>
      <c r="VFY370" s="224"/>
      <c r="VFZ370" s="335"/>
      <c r="VGA370" s="335"/>
      <c r="VGB370" s="224"/>
      <c r="VGC370" s="372"/>
      <c r="VGD370" s="372"/>
      <c r="VGE370" s="333"/>
      <c r="VGF370" s="334"/>
      <c r="VGG370" s="372"/>
      <c r="VGH370" s="224"/>
      <c r="VGI370" s="224"/>
      <c r="VGJ370" s="335"/>
      <c r="VGK370" s="335"/>
      <c r="VGL370" s="224"/>
      <c r="VGM370" s="372"/>
      <c r="VGN370" s="372"/>
      <c r="VGO370" s="333"/>
      <c r="VGP370" s="334"/>
      <c r="VGQ370" s="372"/>
      <c r="VGR370" s="224"/>
      <c r="VGS370" s="224"/>
      <c r="VGT370" s="335"/>
      <c r="VGU370" s="335"/>
      <c r="VGV370" s="224"/>
      <c r="VGW370" s="372"/>
      <c r="VGX370" s="372"/>
      <c r="VGY370" s="333"/>
      <c r="VGZ370" s="334"/>
      <c r="VHA370" s="372"/>
      <c r="VHB370" s="224"/>
      <c r="VHC370" s="224"/>
      <c r="VHD370" s="335"/>
      <c r="VHE370" s="335"/>
      <c r="VHF370" s="224"/>
      <c r="VHG370" s="372"/>
      <c r="VHH370" s="372"/>
      <c r="VHI370" s="333"/>
      <c r="VHJ370" s="334"/>
      <c r="VHK370" s="372"/>
      <c r="VHL370" s="224"/>
      <c r="VHM370" s="224"/>
      <c r="VHN370" s="335"/>
      <c r="VHO370" s="335"/>
      <c r="VHP370" s="224"/>
      <c r="VHQ370" s="372"/>
      <c r="VHR370" s="372"/>
      <c r="VHS370" s="333"/>
      <c r="VHT370" s="334"/>
      <c r="VHU370" s="372"/>
      <c r="VHV370" s="224"/>
      <c r="VHW370" s="224"/>
      <c r="VHX370" s="335"/>
      <c r="VHY370" s="335"/>
      <c r="VHZ370" s="224"/>
      <c r="VIA370" s="372"/>
      <c r="VIB370" s="372"/>
      <c r="VIC370" s="333"/>
      <c r="VID370" s="334"/>
      <c r="VIE370" s="372"/>
      <c r="VIF370" s="224"/>
      <c r="VIG370" s="224"/>
      <c r="VIH370" s="335"/>
      <c r="VII370" s="335"/>
      <c r="VIJ370" s="224"/>
      <c r="VIK370" s="372"/>
      <c r="VIL370" s="372"/>
      <c r="VIM370" s="333"/>
      <c r="VIN370" s="334"/>
      <c r="VIO370" s="372"/>
      <c r="VIP370" s="224"/>
      <c r="VIQ370" s="224"/>
      <c r="VIR370" s="335"/>
      <c r="VIS370" s="335"/>
      <c r="VIT370" s="224"/>
      <c r="VIU370" s="372"/>
      <c r="VIV370" s="372"/>
      <c r="VIW370" s="333"/>
      <c r="VIX370" s="334"/>
      <c r="VIY370" s="372"/>
      <c r="VIZ370" s="224"/>
      <c r="VJA370" s="224"/>
      <c r="VJB370" s="335"/>
      <c r="VJC370" s="335"/>
      <c r="VJD370" s="224"/>
      <c r="VJE370" s="372"/>
      <c r="VJF370" s="372"/>
      <c r="VJG370" s="333"/>
      <c r="VJH370" s="334"/>
      <c r="VJI370" s="372"/>
      <c r="VJJ370" s="224"/>
      <c r="VJK370" s="224"/>
      <c r="VJL370" s="335"/>
      <c r="VJM370" s="335"/>
      <c r="VJN370" s="224"/>
      <c r="VJO370" s="372"/>
      <c r="VJP370" s="372"/>
      <c r="VJQ370" s="333"/>
      <c r="VJR370" s="334"/>
      <c r="VJS370" s="372"/>
      <c r="VJT370" s="224"/>
      <c r="VJU370" s="224"/>
      <c r="VJV370" s="335"/>
      <c r="VJW370" s="335"/>
      <c r="VJX370" s="224"/>
      <c r="VJY370" s="372"/>
      <c r="VJZ370" s="372"/>
      <c r="VKA370" s="333"/>
      <c r="VKB370" s="334"/>
      <c r="VKC370" s="372"/>
      <c r="VKD370" s="224"/>
      <c r="VKE370" s="224"/>
      <c r="VKF370" s="335"/>
      <c r="VKG370" s="335"/>
      <c r="VKH370" s="224"/>
      <c r="VKI370" s="372"/>
      <c r="VKJ370" s="372"/>
      <c r="VKK370" s="333"/>
      <c r="VKL370" s="334"/>
      <c r="VKM370" s="372"/>
      <c r="VKN370" s="224"/>
      <c r="VKO370" s="224"/>
      <c r="VKP370" s="335"/>
      <c r="VKQ370" s="335"/>
      <c r="VKR370" s="224"/>
      <c r="VKS370" s="372"/>
      <c r="VKT370" s="372"/>
      <c r="VKU370" s="333"/>
      <c r="VKV370" s="334"/>
      <c r="VKW370" s="372"/>
      <c r="VKX370" s="224"/>
      <c r="VKY370" s="224"/>
      <c r="VKZ370" s="335"/>
      <c r="VLA370" s="335"/>
      <c r="VLB370" s="224"/>
      <c r="VLC370" s="372"/>
      <c r="VLD370" s="372"/>
      <c r="VLE370" s="333"/>
      <c r="VLF370" s="334"/>
      <c r="VLG370" s="372"/>
      <c r="VLH370" s="224"/>
      <c r="VLI370" s="224"/>
      <c r="VLJ370" s="335"/>
      <c r="VLK370" s="335"/>
      <c r="VLL370" s="224"/>
      <c r="VLM370" s="372"/>
      <c r="VLN370" s="372"/>
      <c r="VLO370" s="333"/>
      <c r="VLP370" s="334"/>
      <c r="VLQ370" s="372"/>
      <c r="VLR370" s="224"/>
      <c r="VLS370" s="224"/>
      <c r="VLT370" s="335"/>
      <c r="VLU370" s="335"/>
      <c r="VLV370" s="224"/>
      <c r="VLW370" s="372"/>
      <c r="VLX370" s="372"/>
      <c r="VLY370" s="333"/>
      <c r="VLZ370" s="334"/>
      <c r="VMA370" s="372"/>
      <c r="VMB370" s="224"/>
      <c r="VMC370" s="224"/>
      <c r="VMD370" s="335"/>
      <c r="VME370" s="335"/>
      <c r="VMF370" s="224"/>
      <c r="VMG370" s="372"/>
      <c r="VMH370" s="372"/>
      <c r="VMI370" s="333"/>
      <c r="VMJ370" s="334"/>
      <c r="VMK370" s="372"/>
      <c r="VML370" s="224"/>
      <c r="VMM370" s="224"/>
      <c r="VMN370" s="335"/>
      <c r="VMO370" s="335"/>
      <c r="VMP370" s="224"/>
      <c r="VMQ370" s="372"/>
      <c r="VMR370" s="372"/>
      <c r="VMS370" s="333"/>
      <c r="VMT370" s="334"/>
      <c r="VMU370" s="372"/>
      <c r="VMV370" s="224"/>
      <c r="VMW370" s="224"/>
      <c r="VMX370" s="335"/>
      <c r="VMY370" s="335"/>
      <c r="VMZ370" s="224"/>
      <c r="VNA370" s="372"/>
      <c r="VNB370" s="372"/>
      <c r="VNC370" s="333"/>
      <c r="VND370" s="334"/>
      <c r="VNE370" s="372"/>
      <c r="VNF370" s="224"/>
      <c r="VNG370" s="224"/>
      <c r="VNH370" s="335"/>
      <c r="VNI370" s="335"/>
      <c r="VNJ370" s="224"/>
      <c r="VNK370" s="372"/>
      <c r="VNL370" s="372"/>
      <c r="VNM370" s="333"/>
      <c r="VNN370" s="334"/>
      <c r="VNO370" s="372"/>
      <c r="VNP370" s="224"/>
      <c r="VNQ370" s="224"/>
      <c r="VNR370" s="335"/>
      <c r="VNS370" s="335"/>
      <c r="VNT370" s="224"/>
      <c r="VNU370" s="372"/>
      <c r="VNV370" s="372"/>
      <c r="VNW370" s="333"/>
      <c r="VNX370" s="334"/>
      <c r="VNY370" s="372"/>
      <c r="VNZ370" s="224"/>
      <c r="VOA370" s="224"/>
      <c r="VOB370" s="335"/>
      <c r="VOC370" s="335"/>
      <c r="VOD370" s="224"/>
      <c r="VOE370" s="372"/>
      <c r="VOF370" s="372"/>
      <c r="VOG370" s="333"/>
      <c r="VOH370" s="334"/>
      <c r="VOI370" s="372"/>
      <c r="VOJ370" s="224"/>
      <c r="VOK370" s="224"/>
      <c r="VOL370" s="335"/>
      <c r="VOM370" s="335"/>
      <c r="VON370" s="224"/>
      <c r="VOO370" s="372"/>
      <c r="VOP370" s="372"/>
      <c r="VOQ370" s="333"/>
      <c r="VOR370" s="334"/>
      <c r="VOS370" s="372"/>
      <c r="VOT370" s="224"/>
      <c r="VOU370" s="224"/>
      <c r="VOV370" s="335"/>
      <c r="VOW370" s="335"/>
      <c r="VOX370" s="224"/>
      <c r="VOY370" s="372"/>
      <c r="VOZ370" s="372"/>
      <c r="VPA370" s="333"/>
      <c r="VPB370" s="334"/>
      <c r="VPC370" s="372"/>
      <c r="VPD370" s="224"/>
      <c r="VPE370" s="224"/>
      <c r="VPF370" s="335"/>
      <c r="VPG370" s="335"/>
      <c r="VPH370" s="224"/>
      <c r="VPI370" s="372"/>
      <c r="VPJ370" s="372"/>
      <c r="VPK370" s="333"/>
      <c r="VPL370" s="334"/>
      <c r="VPM370" s="372"/>
      <c r="VPN370" s="224"/>
      <c r="VPO370" s="224"/>
      <c r="VPP370" s="335"/>
      <c r="VPQ370" s="335"/>
      <c r="VPR370" s="224"/>
      <c r="VPS370" s="372"/>
      <c r="VPT370" s="372"/>
      <c r="VPU370" s="333"/>
      <c r="VPV370" s="334"/>
      <c r="VPW370" s="372"/>
      <c r="VPX370" s="224"/>
      <c r="VPY370" s="224"/>
      <c r="VPZ370" s="335"/>
      <c r="VQA370" s="335"/>
      <c r="VQB370" s="224"/>
      <c r="VQC370" s="372"/>
      <c r="VQD370" s="372"/>
      <c r="VQE370" s="333"/>
      <c r="VQF370" s="334"/>
      <c r="VQG370" s="372"/>
      <c r="VQH370" s="224"/>
      <c r="VQI370" s="224"/>
      <c r="VQJ370" s="335"/>
      <c r="VQK370" s="335"/>
      <c r="VQL370" s="224"/>
      <c r="VQM370" s="372"/>
      <c r="VQN370" s="372"/>
      <c r="VQO370" s="333"/>
      <c r="VQP370" s="334"/>
      <c r="VQQ370" s="372"/>
      <c r="VQR370" s="224"/>
      <c r="VQS370" s="224"/>
      <c r="VQT370" s="335"/>
      <c r="VQU370" s="335"/>
      <c r="VQV370" s="224"/>
      <c r="VQW370" s="372"/>
      <c r="VQX370" s="372"/>
      <c r="VQY370" s="333"/>
      <c r="VQZ370" s="334"/>
      <c r="VRA370" s="372"/>
      <c r="VRB370" s="224"/>
      <c r="VRC370" s="224"/>
      <c r="VRD370" s="335"/>
      <c r="VRE370" s="335"/>
      <c r="VRF370" s="224"/>
      <c r="VRG370" s="372"/>
      <c r="VRH370" s="372"/>
      <c r="VRI370" s="333"/>
      <c r="VRJ370" s="334"/>
      <c r="VRK370" s="372"/>
      <c r="VRL370" s="224"/>
      <c r="VRM370" s="224"/>
      <c r="VRN370" s="335"/>
      <c r="VRO370" s="335"/>
      <c r="VRP370" s="224"/>
      <c r="VRQ370" s="372"/>
      <c r="VRR370" s="372"/>
      <c r="VRS370" s="333"/>
      <c r="VRT370" s="334"/>
      <c r="VRU370" s="372"/>
      <c r="VRV370" s="224"/>
      <c r="VRW370" s="224"/>
      <c r="VRX370" s="335"/>
      <c r="VRY370" s="335"/>
      <c r="VRZ370" s="224"/>
      <c r="VSA370" s="372"/>
      <c r="VSB370" s="372"/>
      <c r="VSC370" s="333"/>
      <c r="VSD370" s="334"/>
      <c r="VSE370" s="372"/>
      <c r="VSF370" s="224"/>
      <c r="VSG370" s="224"/>
      <c r="VSH370" s="335"/>
      <c r="VSI370" s="335"/>
      <c r="VSJ370" s="224"/>
      <c r="VSK370" s="372"/>
      <c r="VSL370" s="372"/>
      <c r="VSM370" s="333"/>
      <c r="VSN370" s="334"/>
      <c r="VSO370" s="372"/>
      <c r="VSP370" s="224"/>
      <c r="VSQ370" s="224"/>
      <c r="VSR370" s="335"/>
      <c r="VSS370" s="335"/>
      <c r="VST370" s="224"/>
      <c r="VSU370" s="372"/>
      <c r="VSV370" s="372"/>
      <c r="VSW370" s="333"/>
      <c r="VSX370" s="334"/>
      <c r="VSY370" s="372"/>
      <c r="VSZ370" s="224"/>
      <c r="VTA370" s="224"/>
      <c r="VTB370" s="335"/>
      <c r="VTC370" s="335"/>
      <c r="VTD370" s="224"/>
      <c r="VTE370" s="372"/>
      <c r="VTF370" s="372"/>
      <c r="VTG370" s="333"/>
      <c r="VTH370" s="334"/>
      <c r="VTI370" s="372"/>
      <c r="VTJ370" s="224"/>
      <c r="VTK370" s="224"/>
      <c r="VTL370" s="335"/>
      <c r="VTM370" s="335"/>
      <c r="VTN370" s="224"/>
      <c r="VTO370" s="372"/>
      <c r="VTP370" s="372"/>
      <c r="VTQ370" s="333"/>
      <c r="VTR370" s="334"/>
      <c r="VTS370" s="372"/>
      <c r="VTT370" s="224"/>
      <c r="VTU370" s="224"/>
      <c r="VTV370" s="335"/>
      <c r="VTW370" s="335"/>
      <c r="VTX370" s="224"/>
      <c r="VTY370" s="372"/>
      <c r="VTZ370" s="372"/>
      <c r="VUA370" s="333"/>
      <c r="VUB370" s="334"/>
      <c r="VUC370" s="372"/>
      <c r="VUD370" s="224"/>
      <c r="VUE370" s="224"/>
      <c r="VUF370" s="335"/>
      <c r="VUG370" s="335"/>
      <c r="VUH370" s="224"/>
      <c r="VUI370" s="372"/>
      <c r="VUJ370" s="372"/>
      <c r="VUK370" s="333"/>
      <c r="VUL370" s="334"/>
      <c r="VUM370" s="372"/>
      <c r="VUN370" s="224"/>
      <c r="VUO370" s="224"/>
      <c r="VUP370" s="335"/>
      <c r="VUQ370" s="335"/>
      <c r="VUR370" s="224"/>
      <c r="VUS370" s="372"/>
      <c r="VUT370" s="372"/>
      <c r="VUU370" s="333"/>
      <c r="VUV370" s="334"/>
      <c r="VUW370" s="372"/>
      <c r="VUX370" s="224"/>
      <c r="VUY370" s="224"/>
      <c r="VUZ370" s="335"/>
      <c r="VVA370" s="335"/>
      <c r="VVB370" s="224"/>
      <c r="VVC370" s="372"/>
      <c r="VVD370" s="372"/>
      <c r="VVE370" s="333"/>
      <c r="VVF370" s="334"/>
      <c r="VVG370" s="372"/>
      <c r="VVH370" s="224"/>
      <c r="VVI370" s="224"/>
      <c r="VVJ370" s="335"/>
      <c r="VVK370" s="335"/>
      <c r="VVL370" s="224"/>
      <c r="VVM370" s="372"/>
      <c r="VVN370" s="372"/>
      <c r="VVO370" s="333"/>
      <c r="VVP370" s="334"/>
      <c r="VVQ370" s="372"/>
      <c r="VVR370" s="224"/>
      <c r="VVS370" s="224"/>
      <c r="VVT370" s="335"/>
      <c r="VVU370" s="335"/>
      <c r="VVV370" s="224"/>
      <c r="VVW370" s="372"/>
      <c r="VVX370" s="372"/>
      <c r="VVY370" s="333"/>
      <c r="VVZ370" s="334"/>
      <c r="VWA370" s="372"/>
      <c r="VWB370" s="224"/>
      <c r="VWC370" s="224"/>
      <c r="VWD370" s="335"/>
      <c r="VWE370" s="335"/>
      <c r="VWF370" s="224"/>
      <c r="VWG370" s="372"/>
      <c r="VWH370" s="372"/>
      <c r="VWI370" s="333"/>
      <c r="VWJ370" s="334"/>
      <c r="VWK370" s="372"/>
      <c r="VWL370" s="224"/>
      <c r="VWM370" s="224"/>
      <c r="VWN370" s="335"/>
      <c r="VWO370" s="335"/>
      <c r="VWP370" s="224"/>
      <c r="VWQ370" s="372"/>
      <c r="VWR370" s="372"/>
      <c r="VWS370" s="333"/>
      <c r="VWT370" s="334"/>
      <c r="VWU370" s="372"/>
      <c r="VWV370" s="224"/>
      <c r="VWW370" s="224"/>
      <c r="VWX370" s="335"/>
      <c r="VWY370" s="335"/>
      <c r="VWZ370" s="224"/>
      <c r="VXA370" s="372"/>
      <c r="VXB370" s="372"/>
      <c r="VXC370" s="333"/>
      <c r="VXD370" s="334"/>
      <c r="VXE370" s="372"/>
      <c r="VXF370" s="224"/>
      <c r="VXG370" s="224"/>
      <c r="VXH370" s="335"/>
      <c r="VXI370" s="335"/>
      <c r="VXJ370" s="224"/>
      <c r="VXK370" s="372"/>
      <c r="VXL370" s="372"/>
      <c r="VXM370" s="333"/>
      <c r="VXN370" s="334"/>
      <c r="VXO370" s="372"/>
      <c r="VXP370" s="224"/>
      <c r="VXQ370" s="224"/>
      <c r="VXR370" s="335"/>
      <c r="VXS370" s="335"/>
      <c r="VXT370" s="224"/>
      <c r="VXU370" s="372"/>
      <c r="VXV370" s="372"/>
      <c r="VXW370" s="333"/>
      <c r="VXX370" s="334"/>
      <c r="VXY370" s="372"/>
      <c r="VXZ370" s="224"/>
      <c r="VYA370" s="224"/>
      <c r="VYB370" s="335"/>
      <c r="VYC370" s="335"/>
      <c r="VYD370" s="224"/>
      <c r="VYE370" s="372"/>
      <c r="VYF370" s="372"/>
      <c r="VYG370" s="333"/>
      <c r="VYH370" s="334"/>
      <c r="VYI370" s="372"/>
      <c r="VYJ370" s="224"/>
      <c r="VYK370" s="224"/>
      <c r="VYL370" s="335"/>
      <c r="VYM370" s="335"/>
      <c r="VYN370" s="224"/>
      <c r="VYO370" s="372"/>
      <c r="VYP370" s="372"/>
      <c r="VYQ370" s="333"/>
      <c r="VYR370" s="334"/>
      <c r="VYS370" s="372"/>
      <c r="VYT370" s="224"/>
      <c r="VYU370" s="224"/>
      <c r="VYV370" s="335"/>
      <c r="VYW370" s="335"/>
      <c r="VYX370" s="224"/>
      <c r="VYY370" s="372"/>
      <c r="VYZ370" s="372"/>
      <c r="VZA370" s="333"/>
      <c r="VZB370" s="334"/>
      <c r="VZC370" s="372"/>
      <c r="VZD370" s="224"/>
      <c r="VZE370" s="224"/>
      <c r="VZF370" s="335"/>
      <c r="VZG370" s="335"/>
      <c r="VZH370" s="224"/>
      <c r="VZI370" s="372"/>
      <c r="VZJ370" s="372"/>
      <c r="VZK370" s="333"/>
      <c r="VZL370" s="334"/>
      <c r="VZM370" s="372"/>
      <c r="VZN370" s="224"/>
      <c r="VZO370" s="224"/>
      <c r="VZP370" s="335"/>
      <c r="VZQ370" s="335"/>
      <c r="VZR370" s="224"/>
      <c r="VZS370" s="372"/>
      <c r="VZT370" s="372"/>
      <c r="VZU370" s="333"/>
      <c r="VZV370" s="334"/>
      <c r="VZW370" s="372"/>
      <c r="VZX370" s="224"/>
      <c r="VZY370" s="224"/>
      <c r="VZZ370" s="335"/>
      <c r="WAA370" s="335"/>
      <c r="WAB370" s="224"/>
      <c r="WAC370" s="372"/>
      <c r="WAD370" s="372"/>
      <c r="WAE370" s="333"/>
      <c r="WAF370" s="334"/>
      <c r="WAG370" s="372"/>
      <c r="WAH370" s="224"/>
      <c r="WAI370" s="224"/>
      <c r="WAJ370" s="335"/>
      <c r="WAK370" s="335"/>
      <c r="WAL370" s="224"/>
      <c r="WAM370" s="372"/>
      <c r="WAN370" s="372"/>
      <c r="WAO370" s="333"/>
      <c r="WAP370" s="334"/>
      <c r="WAQ370" s="372"/>
      <c r="WAR370" s="224"/>
      <c r="WAS370" s="224"/>
      <c r="WAT370" s="335"/>
      <c r="WAU370" s="335"/>
      <c r="WAV370" s="224"/>
      <c r="WAW370" s="372"/>
      <c r="WAX370" s="372"/>
      <c r="WAY370" s="333"/>
      <c r="WAZ370" s="334"/>
      <c r="WBA370" s="372"/>
      <c r="WBB370" s="224"/>
      <c r="WBC370" s="224"/>
      <c r="WBD370" s="335"/>
      <c r="WBE370" s="335"/>
      <c r="WBF370" s="224"/>
      <c r="WBG370" s="372"/>
      <c r="WBH370" s="372"/>
      <c r="WBI370" s="333"/>
      <c r="WBJ370" s="334"/>
      <c r="WBK370" s="372"/>
      <c r="WBL370" s="224"/>
      <c r="WBM370" s="224"/>
      <c r="WBN370" s="335"/>
      <c r="WBO370" s="335"/>
      <c r="WBP370" s="224"/>
      <c r="WBQ370" s="372"/>
      <c r="WBR370" s="372"/>
      <c r="WBS370" s="333"/>
      <c r="WBT370" s="334"/>
      <c r="WBU370" s="372"/>
      <c r="WBV370" s="224"/>
      <c r="WBW370" s="224"/>
      <c r="WBX370" s="335"/>
      <c r="WBY370" s="335"/>
      <c r="WBZ370" s="224"/>
      <c r="WCA370" s="372"/>
      <c r="WCB370" s="372"/>
      <c r="WCC370" s="333"/>
      <c r="WCD370" s="334"/>
      <c r="WCE370" s="372"/>
      <c r="WCF370" s="224"/>
      <c r="WCG370" s="224"/>
      <c r="WCH370" s="335"/>
      <c r="WCI370" s="335"/>
      <c r="WCJ370" s="224"/>
      <c r="WCK370" s="372"/>
      <c r="WCL370" s="372"/>
      <c r="WCM370" s="333"/>
      <c r="WCN370" s="334"/>
      <c r="WCO370" s="372"/>
      <c r="WCP370" s="224"/>
      <c r="WCQ370" s="224"/>
      <c r="WCR370" s="335"/>
      <c r="WCS370" s="335"/>
      <c r="WCT370" s="224"/>
      <c r="WCU370" s="372"/>
      <c r="WCV370" s="372"/>
      <c r="WCW370" s="333"/>
      <c r="WCX370" s="334"/>
      <c r="WCY370" s="372"/>
      <c r="WCZ370" s="224"/>
      <c r="WDA370" s="224"/>
      <c r="WDB370" s="335"/>
      <c r="WDC370" s="335"/>
      <c r="WDD370" s="224"/>
      <c r="WDE370" s="372"/>
      <c r="WDF370" s="372"/>
      <c r="WDG370" s="333"/>
      <c r="WDH370" s="334"/>
      <c r="WDI370" s="372"/>
      <c r="WDJ370" s="224"/>
      <c r="WDK370" s="224"/>
      <c r="WDL370" s="335"/>
      <c r="WDM370" s="335"/>
      <c r="WDN370" s="224"/>
      <c r="WDO370" s="372"/>
      <c r="WDP370" s="372"/>
      <c r="WDQ370" s="333"/>
      <c r="WDR370" s="334"/>
      <c r="WDS370" s="372"/>
      <c r="WDT370" s="224"/>
      <c r="WDU370" s="224"/>
      <c r="WDV370" s="335"/>
      <c r="WDW370" s="335"/>
      <c r="WDX370" s="224"/>
      <c r="WDY370" s="372"/>
      <c r="WDZ370" s="372"/>
      <c r="WEA370" s="333"/>
      <c r="WEB370" s="334"/>
      <c r="WEC370" s="372"/>
      <c r="WED370" s="224"/>
      <c r="WEE370" s="224"/>
      <c r="WEF370" s="335"/>
      <c r="WEG370" s="335"/>
      <c r="WEH370" s="224"/>
      <c r="WEI370" s="372"/>
      <c r="WEJ370" s="372"/>
      <c r="WEK370" s="333"/>
      <c r="WEL370" s="334"/>
      <c r="WEM370" s="372"/>
      <c r="WEN370" s="224"/>
      <c r="WEO370" s="224"/>
      <c r="WEP370" s="335"/>
      <c r="WEQ370" s="335"/>
      <c r="WER370" s="224"/>
      <c r="WES370" s="372"/>
      <c r="WET370" s="372"/>
      <c r="WEU370" s="333"/>
      <c r="WEV370" s="334"/>
      <c r="WEW370" s="372"/>
      <c r="WEX370" s="224"/>
      <c r="WEY370" s="224"/>
      <c r="WEZ370" s="335"/>
      <c r="WFA370" s="335"/>
      <c r="WFB370" s="224"/>
      <c r="WFC370" s="372"/>
      <c r="WFD370" s="372"/>
      <c r="WFE370" s="333"/>
      <c r="WFF370" s="334"/>
      <c r="WFG370" s="372"/>
      <c r="WFH370" s="224"/>
      <c r="WFI370" s="224"/>
      <c r="WFJ370" s="335"/>
      <c r="WFK370" s="335"/>
      <c r="WFL370" s="224"/>
      <c r="WFM370" s="372"/>
      <c r="WFN370" s="372"/>
      <c r="WFO370" s="333"/>
      <c r="WFP370" s="334"/>
      <c r="WFQ370" s="372"/>
      <c r="WFR370" s="224"/>
      <c r="WFS370" s="224"/>
      <c r="WFT370" s="335"/>
      <c r="WFU370" s="335"/>
      <c r="WFV370" s="224"/>
      <c r="WFW370" s="372"/>
      <c r="WFX370" s="372"/>
      <c r="WFY370" s="333"/>
      <c r="WFZ370" s="334"/>
      <c r="WGA370" s="372"/>
      <c r="WGB370" s="224"/>
      <c r="WGC370" s="224"/>
      <c r="WGD370" s="335"/>
      <c r="WGE370" s="335"/>
      <c r="WGF370" s="224"/>
      <c r="WGG370" s="372"/>
      <c r="WGH370" s="372"/>
      <c r="WGI370" s="333"/>
      <c r="WGJ370" s="334"/>
      <c r="WGK370" s="372"/>
      <c r="WGL370" s="224"/>
      <c r="WGM370" s="224"/>
      <c r="WGN370" s="335"/>
      <c r="WGO370" s="335"/>
      <c r="WGP370" s="224"/>
      <c r="WGQ370" s="372"/>
      <c r="WGR370" s="372"/>
      <c r="WGS370" s="333"/>
      <c r="WGT370" s="334"/>
      <c r="WGU370" s="372"/>
      <c r="WGV370" s="224"/>
      <c r="WGW370" s="224"/>
      <c r="WGX370" s="335"/>
      <c r="WGY370" s="335"/>
      <c r="WGZ370" s="224"/>
      <c r="WHA370" s="372"/>
      <c r="WHB370" s="372"/>
      <c r="WHC370" s="333"/>
      <c r="WHD370" s="334"/>
      <c r="WHE370" s="372"/>
      <c r="WHF370" s="224"/>
      <c r="WHG370" s="224"/>
      <c r="WHH370" s="335"/>
      <c r="WHI370" s="335"/>
      <c r="WHJ370" s="224"/>
      <c r="WHK370" s="372"/>
      <c r="WHL370" s="372"/>
      <c r="WHM370" s="333"/>
      <c r="WHN370" s="334"/>
      <c r="WHO370" s="372"/>
      <c r="WHP370" s="224"/>
      <c r="WHQ370" s="224"/>
      <c r="WHR370" s="335"/>
      <c r="WHS370" s="335"/>
      <c r="WHT370" s="224"/>
      <c r="WHU370" s="372"/>
      <c r="WHV370" s="372"/>
      <c r="WHW370" s="333"/>
      <c r="WHX370" s="334"/>
      <c r="WHY370" s="372"/>
      <c r="WHZ370" s="224"/>
      <c r="WIA370" s="224"/>
      <c r="WIB370" s="335"/>
      <c r="WIC370" s="335"/>
      <c r="WID370" s="224"/>
      <c r="WIE370" s="372"/>
      <c r="WIF370" s="372"/>
      <c r="WIG370" s="333"/>
      <c r="WIH370" s="334"/>
      <c r="WII370" s="372"/>
      <c r="WIJ370" s="224"/>
      <c r="WIK370" s="224"/>
      <c r="WIL370" s="335"/>
      <c r="WIM370" s="335"/>
      <c r="WIN370" s="224"/>
      <c r="WIO370" s="372"/>
      <c r="WIP370" s="372"/>
      <c r="WIQ370" s="333"/>
      <c r="WIR370" s="334"/>
      <c r="WIS370" s="372"/>
      <c r="WIT370" s="224"/>
      <c r="WIU370" s="224"/>
      <c r="WIV370" s="335"/>
      <c r="WIW370" s="335"/>
      <c r="WIX370" s="224"/>
      <c r="WIY370" s="372"/>
      <c r="WIZ370" s="372"/>
      <c r="WJA370" s="333"/>
      <c r="WJB370" s="334"/>
      <c r="WJC370" s="372"/>
      <c r="WJD370" s="224"/>
      <c r="WJE370" s="224"/>
      <c r="WJF370" s="335"/>
      <c r="WJG370" s="335"/>
      <c r="WJH370" s="224"/>
      <c r="WJI370" s="372"/>
      <c r="WJJ370" s="372"/>
      <c r="WJK370" s="333"/>
      <c r="WJL370" s="334"/>
      <c r="WJM370" s="372"/>
      <c r="WJN370" s="224"/>
      <c r="WJO370" s="224"/>
      <c r="WJP370" s="335"/>
      <c r="WJQ370" s="335"/>
      <c r="WJR370" s="224"/>
      <c r="WJS370" s="372"/>
      <c r="WJT370" s="372"/>
      <c r="WJU370" s="333"/>
      <c r="WJV370" s="334"/>
      <c r="WJW370" s="372"/>
      <c r="WJX370" s="224"/>
      <c r="WJY370" s="224"/>
      <c r="WJZ370" s="335"/>
      <c r="WKA370" s="335"/>
      <c r="WKB370" s="224"/>
      <c r="WKC370" s="372"/>
      <c r="WKD370" s="372"/>
      <c r="WKE370" s="333"/>
      <c r="WKF370" s="334"/>
      <c r="WKG370" s="372"/>
      <c r="WKH370" s="224"/>
      <c r="WKI370" s="224"/>
      <c r="WKJ370" s="335"/>
      <c r="WKK370" s="335"/>
      <c r="WKL370" s="224"/>
      <c r="WKM370" s="372"/>
      <c r="WKN370" s="372"/>
      <c r="WKO370" s="333"/>
      <c r="WKP370" s="334"/>
      <c r="WKQ370" s="372"/>
      <c r="WKR370" s="224"/>
      <c r="WKS370" s="224"/>
      <c r="WKT370" s="335"/>
      <c r="WKU370" s="335"/>
      <c r="WKV370" s="224"/>
      <c r="WKW370" s="372"/>
      <c r="WKX370" s="372"/>
      <c r="WKY370" s="333"/>
      <c r="WKZ370" s="334"/>
      <c r="WLA370" s="372"/>
      <c r="WLB370" s="224"/>
      <c r="WLC370" s="224"/>
      <c r="WLD370" s="335"/>
      <c r="WLE370" s="335"/>
      <c r="WLF370" s="224"/>
      <c r="WLG370" s="372"/>
      <c r="WLH370" s="372"/>
      <c r="WLI370" s="333"/>
      <c r="WLJ370" s="334"/>
      <c r="WLK370" s="372"/>
      <c r="WLL370" s="224"/>
      <c r="WLM370" s="224"/>
      <c r="WLN370" s="335"/>
      <c r="WLO370" s="335"/>
      <c r="WLP370" s="224"/>
      <c r="WLQ370" s="372"/>
      <c r="WLR370" s="372"/>
      <c r="WLS370" s="333"/>
      <c r="WLT370" s="334"/>
      <c r="WLU370" s="372"/>
      <c r="WLV370" s="224"/>
      <c r="WLW370" s="224"/>
      <c r="WLX370" s="335"/>
      <c r="WLY370" s="335"/>
      <c r="WLZ370" s="224"/>
      <c r="WMA370" s="372"/>
      <c r="WMB370" s="372"/>
      <c r="WMC370" s="333"/>
      <c r="WMD370" s="334"/>
      <c r="WME370" s="372"/>
      <c r="WMF370" s="224"/>
      <c r="WMG370" s="224"/>
      <c r="WMH370" s="335"/>
      <c r="WMI370" s="335"/>
      <c r="WMJ370" s="224"/>
      <c r="WMK370" s="372"/>
      <c r="WML370" s="372"/>
      <c r="WMM370" s="333"/>
      <c r="WMN370" s="334"/>
      <c r="WMO370" s="372"/>
      <c r="WMP370" s="224"/>
      <c r="WMQ370" s="224"/>
      <c r="WMR370" s="335"/>
      <c r="WMS370" s="335"/>
      <c r="WMT370" s="224"/>
      <c r="WMU370" s="372"/>
      <c r="WMV370" s="372"/>
      <c r="WMW370" s="333"/>
      <c r="WMX370" s="334"/>
      <c r="WMY370" s="372"/>
      <c r="WMZ370" s="224"/>
      <c r="WNA370" s="224"/>
      <c r="WNB370" s="335"/>
      <c r="WNC370" s="335"/>
      <c r="WND370" s="224"/>
      <c r="WNE370" s="372"/>
      <c r="WNF370" s="372"/>
      <c r="WNG370" s="333"/>
      <c r="WNH370" s="334"/>
      <c r="WNI370" s="372"/>
      <c r="WNJ370" s="224"/>
      <c r="WNK370" s="224"/>
      <c r="WNL370" s="335"/>
      <c r="WNM370" s="335"/>
      <c r="WNN370" s="224"/>
      <c r="WNO370" s="372"/>
      <c r="WNP370" s="372"/>
      <c r="WNQ370" s="333"/>
      <c r="WNR370" s="334"/>
      <c r="WNS370" s="372"/>
      <c r="WNT370" s="224"/>
      <c r="WNU370" s="224"/>
      <c r="WNV370" s="335"/>
      <c r="WNW370" s="335"/>
      <c r="WNX370" s="224"/>
      <c r="WNY370" s="372"/>
      <c r="WNZ370" s="372"/>
      <c r="WOA370" s="333"/>
      <c r="WOB370" s="334"/>
      <c r="WOC370" s="372"/>
      <c r="WOD370" s="224"/>
      <c r="WOE370" s="224"/>
      <c r="WOF370" s="335"/>
      <c r="WOG370" s="335"/>
      <c r="WOH370" s="224"/>
      <c r="WOI370" s="372"/>
      <c r="WOJ370" s="372"/>
      <c r="WOK370" s="333"/>
      <c r="WOL370" s="334"/>
      <c r="WOM370" s="372"/>
      <c r="WON370" s="224"/>
      <c r="WOO370" s="224"/>
      <c r="WOP370" s="335"/>
      <c r="WOQ370" s="335"/>
      <c r="WOR370" s="224"/>
      <c r="WOS370" s="372"/>
      <c r="WOT370" s="372"/>
      <c r="WOU370" s="333"/>
      <c r="WOV370" s="334"/>
      <c r="WOW370" s="372"/>
      <c r="WOX370" s="224"/>
      <c r="WOY370" s="224"/>
      <c r="WOZ370" s="335"/>
      <c r="WPA370" s="335"/>
      <c r="WPB370" s="224"/>
      <c r="WPC370" s="372"/>
      <c r="WPD370" s="372"/>
      <c r="WPE370" s="333"/>
      <c r="WPF370" s="334"/>
      <c r="WPG370" s="372"/>
      <c r="WPH370" s="224"/>
      <c r="WPI370" s="224"/>
      <c r="WPJ370" s="335"/>
      <c r="WPK370" s="335"/>
      <c r="WPL370" s="224"/>
      <c r="WPM370" s="372"/>
      <c r="WPN370" s="372"/>
      <c r="WPO370" s="333"/>
      <c r="WPP370" s="334"/>
      <c r="WPQ370" s="372"/>
      <c r="WPR370" s="224"/>
      <c r="WPS370" s="224"/>
      <c r="WPT370" s="335"/>
      <c r="WPU370" s="335"/>
      <c r="WPV370" s="224"/>
      <c r="WPW370" s="372"/>
      <c r="WPX370" s="372"/>
      <c r="WPY370" s="333"/>
      <c r="WPZ370" s="334"/>
      <c r="WQA370" s="372"/>
      <c r="WQB370" s="224"/>
      <c r="WQC370" s="224"/>
      <c r="WQD370" s="335"/>
      <c r="WQE370" s="335"/>
      <c r="WQF370" s="224"/>
      <c r="WQG370" s="372"/>
      <c r="WQH370" s="372"/>
      <c r="WQI370" s="333"/>
      <c r="WQJ370" s="334"/>
      <c r="WQK370" s="372"/>
      <c r="WQL370" s="224"/>
      <c r="WQM370" s="224"/>
      <c r="WQN370" s="335"/>
      <c r="WQO370" s="335"/>
      <c r="WQP370" s="224"/>
      <c r="WQQ370" s="372"/>
      <c r="WQR370" s="372"/>
      <c r="WQS370" s="333"/>
      <c r="WQT370" s="334"/>
      <c r="WQU370" s="372"/>
      <c r="WQV370" s="224"/>
      <c r="WQW370" s="224"/>
      <c r="WQX370" s="335"/>
      <c r="WQY370" s="335"/>
      <c r="WQZ370" s="224"/>
      <c r="WRA370" s="372"/>
      <c r="WRB370" s="372"/>
      <c r="WRC370" s="333"/>
      <c r="WRD370" s="334"/>
      <c r="WRE370" s="372"/>
      <c r="WRF370" s="224"/>
      <c r="WRG370" s="224"/>
      <c r="WRH370" s="335"/>
      <c r="WRI370" s="335"/>
      <c r="WRJ370" s="224"/>
      <c r="WRK370" s="372"/>
      <c r="WRL370" s="372"/>
      <c r="WRM370" s="333"/>
      <c r="WRN370" s="334"/>
      <c r="WRO370" s="372"/>
      <c r="WRP370" s="224"/>
      <c r="WRQ370" s="224"/>
      <c r="WRR370" s="335"/>
      <c r="WRS370" s="335"/>
      <c r="WRT370" s="224"/>
      <c r="WRU370" s="372"/>
      <c r="WRV370" s="372"/>
      <c r="WRW370" s="333"/>
      <c r="WRX370" s="334"/>
      <c r="WRY370" s="372"/>
      <c r="WRZ370" s="224"/>
      <c r="WSA370" s="224"/>
      <c r="WSB370" s="335"/>
      <c r="WSC370" s="335"/>
      <c r="WSD370" s="224"/>
      <c r="WSE370" s="372"/>
      <c r="WSF370" s="372"/>
      <c r="WSG370" s="333"/>
      <c r="WSH370" s="334"/>
      <c r="WSI370" s="372"/>
      <c r="WSJ370" s="224"/>
      <c r="WSK370" s="224"/>
      <c r="WSL370" s="335"/>
      <c r="WSM370" s="335"/>
      <c r="WSN370" s="224"/>
      <c r="WSO370" s="372"/>
      <c r="WSP370" s="372"/>
      <c r="WSQ370" s="333"/>
      <c r="WSR370" s="334"/>
      <c r="WSS370" s="372"/>
      <c r="WST370" s="224"/>
      <c r="WSU370" s="224"/>
      <c r="WSV370" s="335"/>
      <c r="WSW370" s="335"/>
      <c r="WSX370" s="224"/>
      <c r="WSY370" s="372"/>
      <c r="WSZ370" s="372"/>
      <c r="WTA370" s="333"/>
      <c r="WTB370" s="334"/>
      <c r="WTC370" s="372"/>
      <c r="WTD370" s="224"/>
      <c r="WTE370" s="224"/>
      <c r="WTF370" s="335"/>
      <c r="WTG370" s="335"/>
      <c r="WTH370" s="224"/>
      <c r="WTI370" s="372"/>
      <c r="WTJ370" s="372"/>
      <c r="WTK370" s="333"/>
      <c r="WTL370" s="334"/>
      <c r="WTM370" s="372"/>
      <c r="WTN370" s="224"/>
      <c r="WTO370" s="224"/>
      <c r="WTP370" s="335"/>
      <c r="WTQ370" s="335"/>
      <c r="WTR370" s="224"/>
      <c r="WTS370" s="372"/>
      <c r="WTT370" s="372"/>
      <c r="WTU370" s="333"/>
      <c r="WTV370" s="334"/>
      <c r="WTW370" s="372"/>
      <c r="WTX370" s="224"/>
      <c r="WTY370" s="224"/>
      <c r="WTZ370" s="335"/>
      <c r="WUA370" s="335"/>
      <c r="WUB370" s="224"/>
      <c r="WUC370" s="372"/>
      <c r="WUD370" s="372"/>
      <c r="WUE370" s="333"/>
      <c r="WUF370" s="334"/>
      <c r="WUG370" s="372"/>
      <c r="WUH370" s="224"/>
      <c r="WUI370" s="224"/>
      <c r="WUJ370" s="335"/>
      <c r="WUK370" s="335"/>
      <c r="WUL370" s="224"/>
      <c r="WUM370" s="372"/>
      <c r="WUN370" s="372"/>
      <c r="WUO370" s="333"/>
      <c r="WUP370" s="334"/>
      <c r="WUQ370" s="372"/>
      <c r="WUR370" s="224"/>
      <c r="WUS370" s="224"/>
      <c r="WUT370" s="335"/>
      <c r="WUU370" s="335"/>
      <c r="WUV370" s="224"/>
      <c r="WUW370" s="372"/>
      <c r="WUX370" s="372"/>
      <c r="WUY370" s="333"/>
      <c r="WUZ370" s="334"/>
      <c r="WVA370" s="372"/>
      <c r="WVB370" s="224"/>
      <c r="WVC370" s="224"/>
      <c r="WVD370" s="335"/>
      <c r="WVE370" s="335"/>
      <c r="WVF370" s="224"/>
      <c r="WVG370" s="372"/>
      <c r="WVH370" s="372"/>
      <c r="WVI370" s="333"/>
      <c r="WVJ370" s="334"/>
      <c r="WVK370" s="372"/>
      <c r="WVL370" s="224"/>
      <c r="WVM370" s="224"/>
      <c r="WVN370" s="335"/>
      <c r="WVO370" s="335"/>
      <c r="WVP370" s="224"/>
      <c r="WVQ370" s="372"/>
      <c r="WVR370" s="372"/>
      <c r="WVS370" s="333"/>
      <c r="WVT370" s="334"/>
      <c r="WVU370" s="372"/>
      <c r="WVV370" s="224"/>
      <c r="WVW370" s="224"/>
      <c r="WVX370" s="335"/>
      <c r="WVY370" s="335"/>
      <c r="WVZ370" s="224"/>
      <c r="WWA370" s="372"/>
      <c r="WWB370" s="372"/>
      <c r="WWC370" s="333"/>
      <c r="WWD370" s="334"/>
      <c r="WWE370" s="372"/>
      <c r="WWF370" s="224"/>
      <c r="WWG370" s="224"/>
      <c r="WWH370" s="335"/>
      <c r="WWI370" s="335"/>
      <c r="WWJ370" s="224"/>
      <c r="WWK370" s="372"/>
      <c r="WWL370" s="372"/>
      <c r="WWM370" s="333"/>
      <c r="WWN370" s="334"/>
      <c r="WWO370" s="372"/>
      <c r="WWP370" s="224"/>
      <c r="WWQ370" s="224"/>
      <c r="WWR370" s="335"/>
      <c r="WWS370" s="335"/>
      <c r="WWT370" s="224"/>
      <c r="WWU370" s="372"/>
      <c r="WWV370" s="372"/>
      <c r="WWW370" s="333"/>
      <c r="WWX370" s="334"/>
      <c r="WWY370" s="372"/>
      <c r="WWZ370" s="224"/>
      <c r="WXA370" s="224"/>
      <c r="WXB370" s="335"/>
      <c r="WXC370" s="335"/>
      <c r="WXD370" s="224"/>
      <c r="WXE370" s="372"/>
      <c r="WXF370" s="372"/>
      <c r="WXG370" s="333"/>
      <c r="WXH370" s="334"/>
      <c r="WXI370" s="372"/>
      <c r="WXJ370" s="224"/>
      <c r="WXK370" s="224"/>
      <c r="WXL370" s="335"/>
      <c r="WXM370" s="335"/>
      <c r="WXN370" s="224"/>
      <c r="WXO370" s="372"/>
      <c r="WXP370" s="372"/>
      <c r="WXQ370" s="333"/>
      <c r="WXR370" s="334"/>
      <c r="WXS370" s="372"/>
      <c r="WXT370" s="224"/>
      <c r="WXU370" s="224"/>
      <c r="WXV370" s="335"/>
      <c r="WXW370" s="335"/>
      <c r="WXX370" s="224"/>
      <c r="WXY370" s="372"/>
      <c r="WXZ370" s="372"/>
      <c r="WYA370" s="333"/>
      <c r="WYB370" s="334"/>
      <c r="WYC370" s="372"/>
      <c r="WYD370" s="224"/>
      <c r="WYE370" s="224"/>
      <c r="WYF370" s="335"/>
      <c r="WYG370" s="335"/>
      <c r="WYH370" s="224"/>
      <c r="WYI370" s="372"/>
      <c r="WYJ370" s="372"/>
      <c r="WYK370" s="333"/>
      <c r="WYL370" s="334"/>
      <c r="WYM370" s="372"/>
      <c r="WYN370" s="224"/>
      <c r="WYO370" s="224"/>
      <c r="WYP370" s="335"/>
      <c r="WYQ370" s="335"/>
      <c r="WYR370" s="224"/>
      <c r="WYS370" s="372"/>
      <c r="WYT370" s="372"/>
      <c r="WYU370" s="333"/>
      <c r="WYV370" s="334"/>
      <c r="WYW370" s="372"/>
      <c r="WYX370" s="224"/>
      <c r="WYY370" s="224"/>
      <c r="WYZ370" s="335"/>
      <c r="WZA370" s="335"/>
      <c r="WZB370" s="224"/>
      <c r="WZC370" s="372"/>
      <c r="WZD370" s="372"/>
      <c r="WZE370" s="333"/>
      <c r="WZF370" s="334"/>
      <c r="WZG370" s="372"/>
      <c r="WZH370" s="224"/>
      <c r="WZI370" s="224"/>
      <c r="WZJ370" s="335"/>
      <c r="WZK370" s="335"/>
      <c r="WZL370" s="224"/>
      <c r="WZM370" s="372"/>
      <c r="WZN370" s="372"/>
      <c r="WZO370" s="333"/>
      <c r="WZP370" s="334"/>
      <c r="WZQ370" s="372"/>
      <c r="WZR370" s="224"/>
      <c r="WZS370" s="224"/>
      <c r="WZT370" s="335"/>
      <c r="WZU370" s="335"/>
      <c r="WZV370" s="224"/>
      <c r="WZW370" s="372"/>
      <c r="WZX370" s="372"/>
      <c r="WZY370" s="333"/>
      <c r="WZZ370" s="334"/>
      <c r="XAA370" s="372"/>
      <c r="XAB370" s="224"/>
      <c r="XAC370" s="224"/>
      <c r="XAD370" s="335"/>
      <c r="XAE370" s="335"/>
      <c r="XAF370" s="224"/>
      <c r="XAG370" s="372"/>
      <c r="XAH370" s="372"/>
      <c r="XAI370" s="333"/>
      <c r="XAJ370" s="334"/>
      <c r="XAK370" s="372"/>
      <c r="XAL370" s="224"/>
      <c r="XAM370" s="224"/>
      <c r="XAN370" s="335"/>
      <c r="XAO370" s="335"/>
      <c r="XAP370" s="224"/>
      <c r="XAQ370" s="372"/>
      <c r="XAR370" s="372"/>
      <c r="XAS370" s="333"/>
      <c r="XAT370" s="334"/>
      <c r="XAU370" s="372"/>
      <c r="XAV370" s="224"/>
      <c r="XAW370" s="224"/>
      <c r="XAX370" s="335"/>
      <c r="XAY370" s="335"/>
      <c r="XAZ370" s="224"/>
      <c r="XBA370" s="372"/>
      <c r="XBB370" s="372"/>
      <c r="XBC370" s="333"/>
      <c r="XBD370" s="334"/>
      <c r="XBE370" s="372"/>
      <c r="XBF370" s="224"/>
      <c r="XBG370" s="224"/>
      <c r="XBH370" s="335"/>
      <c r="XBI370" s="335"/>
      <c r="XBJ370" s="224"/>
      <c r="XBK370" s="372"/>
      <c r="XBL370" s="372"/>
      <c r="XBM370" s="333"/>
      <c r="XBN370" s="334"/>
      <c r="XBO370" s="372"/>
      <c r="XBP370" s="224"/>
      <c r="XBQ370" s="224"/>
      <c r="XBR370" s="335"/>
      <c r="XBS370" s="335"/>
      <c r="XBT370" s="224"/>
      <c r="XBU370" s="372"/>
      <c r="XBV370" s="372"/>
      <c r="XBW370" s="333"/>
      <c r="XBX370" s="334"/>
      <c r="XBY370" s="372"/>
      <c r="XBZ370" s="224"/>
      <c r="XCA370" s="224"/>
      <c r="XCB370" s="335"/>
      <c r="XCC370" s="335"/>
      <c r="XCD370" s="224"/>
      <c r="XCE370" s="372"/>
      <c r="XCF370" s="372"/>
      <c r="XCG370" s="333"/>
      <c r="XCH370" s="334"/>
      <c r="XCI370" s="372"/>
      <c r="XCJ370" s="224"/>
      <c r="XCK370" s="224"/>
      <c r="XCL370" s="335"/>
      <c r="XCM370" s="335"/>
      <c r="XCN370" s="224"/>
      <c r="XCO370" s="372"/>
      <c r="XCP370" s="372"/>
      <c r="XCQ370" s="333"/>
      <c r="XCR370" s="334"/>
      <c r="XCS370" s="372"/>
      <c r="XCT370" s="224"/>
      <c r="XCU370" s="224"/>
      <c r="XCV370" s="335"/>
      <c r="XCW370" s="335"/>
      <c r="XCX370" s="224"/>
      <c r="XCY370" s="372"/>
      <c r="XCZ370" s="372"/>
      <c r="XDA370" s="333"/>
      <c r="XDB370" s="334"/>
      <c r="XDC370" s="372"/>
      <c r="XDD370" s="224"/>
      <c r="XDE370" s="224"/>
      <c r="XDF370" s="335"/>
      <c r="XDG370" s="335"/>
      <c r="XDH370" s="224"/>
      <c r="XDI370" s="372"/>
      <c r="XDJ370" s="372"/>
      <c r="XDK370" s="333"/>
      <c r="XDL370" s="334"/>
      <c r="XDM370" s="372"/>
      <c r="XDN370" s="224"/>
      <c r="XDO370" s="224"/>
      <c r="XDP370" s="335"/>
      <c r="XDQ370" s="335"/>
      <c r="XDR370" s="224"/>
      <c r="XDS370" s="372"/>
      <c r="XDT370" s="372"/>
      <c r="XDU370" s="333"/>
      <c r="XDV370" s="334"/>
      <c r="XDW370" s="372"/>
      <c r="XDX370" s="224"/>
      <c r="XDY370" s="224"/>
      <c r="XDZ370" s="335"/>
      <c r="XEA370" s="335"/>
      <c r="XEB370" s="224"/>
      <c r="XEC370" s="372"/>
      <c r="XED370" s="372"/>
      <c r="XEE370" s="333"/>
      <c r="XEF370" s="334"/>
      <c r="XEG370" s="372"/>
      <c r="XEH370" s="224"/>
      <c r="XEI370" s="224"/>
      <c r="XEJ370" s="335"/>
      <c r="XEK370" s="335"/>
      <c r="XEL370" s="224"/>
      <c r="XEM370" s="372"/>
      <c r="XEN370" s="372"/>
      <c r="XEO370" s="333"/>
      <c r="XEP370" s="334"/>
    </row>
    <row r="371" spans="1:16370" s="317" customFormat="1" ht="21" customHeight="1">
      <c r="A371" s="313" t="s">
        <v>903</v>
      </c>
      <c r="B371" s="313" t="s">
        <v>485</v>
      </c>
      <c r="C371" s="313" t="s">
        <v>2228</v>
      </c>
      <c r="D371" s="314" t="s">
        <v>799</v>
      </c>
      <c r="E371" s="313" t="s">
        <v>492</v>
      </c>
      <c r="F371" s="560">
        <v>9.1</v>
      </c>
      <c r="G371" s="316">
        <f t="shared" si="95"/>
        <v>0.24940000000000001</v>
      </c>
      <c r="H371" s="315"/>
      <c r="I371" s="536">
        <f t="shared" si="94"/>
        <v>0</v>
      </c>
      <c r="J371" s="315">
        <f t="shared" si="96"/>
        <v>0</v>
      </c>
    </row>
    <row r="372" spans="1:16370" s="317" customFormat="1" ht="21" customHeight="1">
      <c r="A372" s="313" t="s">
        <v>903</v>
      </c>
      <c r="B372" s="313" t="s">
        <v>485</v>
      </c>
      <c r="C372" s="313" t="s">
        <v>2229</v>
      </c>
      <c r="D372" s="375" t="s">
        <v>800</v>
      </c>
      <c r="E372" s="261" t="s">
        <v>486</v>
      </c>
      <c r="F372" s="560">
        <v>3</v>
      </c>
      <c r="G372" s="316">
        <f t="shared" ref="G372:G386" si="97">$J$5</f>
        <v>0.1278</v>
      </c>
      <c r="H372" s="315"/>
      <c r="I372" s="536">
        <f t="shared" si="94"/>
        <v>0</v>
      </c>
      <c r="J372" s="315">
        <f t="shared" si="96"/>
        <v>0</v>
      </c>
    </row>
    <row r="373" spans="1:16370" s="317" customFormat="1" ht="21" customHeight="1">
      <c r="A373" s="313" t="s">
        <v>903</v>
      </c>
      <c r="B373" s="313" t="s">
        <v>485</v>
      </c>
      <c r="C373" s="313" t="s">
        <v>2230</v>
      </c>
      <c r="D373" s="375" t="s">
        <v>801</v>
      </c>
      <c r="E373" s="261" t="s">
        <v>486</v>
      </c>
      <c r="F373" s="560">
        <v>4</v>
      </c>
      <c r="G373" s="316">
        <f t="shared" si="97"/>
        <v>0.1278</v>
      </c>
      <c r="H373" s="315"/>
      <c r="I373" s="536">
        <f t="shared" si="94"/>
        <v>0</v>
      </c>
      <c r="J373" s="315">
        <f t="shared" si="96"/>
        <v>0</v>
      </c>
    </row>
    <row r="374" spans="1:16370" s="317" customFormat="1" ht="21" customHeight="1">
      <c r="A374" s="313" t="s">
        <v>903</v>
      </c>
      <c r="B374" s="313" t="s">
        <v>485</v>
      </c>
      <c r="C374" s="313" t="s">
        <v>2231</v>
      </c>
      <c r="D374" s="375" t="s">
        <v>802</v>
      </c>
      <c r="E374" s="261" t="s">
        <v>486</v>
      </c>
      <c r="F374" s="560">
        <v>47</v>
      </c>
      <c r="G374" s="316">
        <f t="shared" si="97"/>
        <v>0.1278</v>
      </c>
      <c r="H374" s="315"/>
      <c r="I374" s="536">
        <f t="shared" si="94"/>
        <v>0</v>
      </c>
      <c r="J374" s="315">
        <f t="shared" si="96"/>
        <v>0</v>
      </c>
    </row>
    <row r="375" spans="1:16370" s="317" customFormat="1" ht="21" customHeight="1">
      <c r="A375" s="313" t="s">
        <v>903</v>
      </c>
      <c r="B375" s="313" t="s">
        <v>485</v>
      </c>
      <c r="C375" s="313" t="s">
        <v>2232</v>
      </c>
      <c r="D375" s="375" t="s">
        <v>803</v>
      </c>
      <c r="E375" s="261" t="s">
        <v>486</v>
      </c>
      <c r="F375" s="560">
        <v>1</v>
      </c>
      <c r="G375" s="316">
        <f t="shared" si="97"/>
        <v>0.1278</v>
      </c>
      <c r="H375" s="315"/>
      <c r="I375" s="536">
        <f t="shared" si="94"/>
        <v>0</v>
      </c>
      <c r="J375" s="315">
        <f t="shared" si="96"/>
        <v>0</v>
      </c>
    </row>
    <row r="376" spans="1:16370" s="317" customFormat="1" ht="21" customHeight="1">
      <c r="A376" s="313" t="s">
        <v>903</v>
      </c>
      <c r="B376" s="313" t="s">
        <v>485</v>
      </c>
      <c r="C376" s="313" t="s">
        <v>2233</v>
      </c>
      <c r="D376" s="375" t="s">
        <v>804</v>
      </c>
      <c r="E376" s="261" t="s">
        <v>486</v>
      </c>
      <c r="F376" s="560">
        <v>4</v>
      </c>
      <c r="G376" s="316">
        <f t="shared" si="97"/>
        <v>0.1278</v>
      </c>
      <c r="H376" s="315"/>
      <c r="I376" s="536">
        <f t="shared" si="94"/>
        <v>0</v>
      </c>
      <c r="J376" s="315">
        <f t="shared" si="96"/>
        <v>0</v>
      </c>
    </row>
    <row r="377" spans="1:16370" s="317" customFormat="1" ht="21" customHeight="1">
      <c r="A377" s="313" t="s">
        <v>903</v>
      </c>
      <c r="B377" s="313" t="s">
        <v>485</v>
      </c>
      <c r="C377" s="313" t="s">
        <v>2234</v>
      </c>
      <c r="D377" s="375" t="s">
        <v>805</v>
      </c>
      <c r="E377" s="261" t="s">
        <v>486</v>
      </c>
      <c r="F377" s="560">
        <v>36</v>
      </c>
      <c r="G377" s="316">
        <f t="shared" si="97"/>
        <v>0.1278</v>
      </c>
      <c r="H377" s="315"/>
      <c r="I377" s="536">
        <f t="shared" si="94"/>
        <v>0</v>
      </c>
      <c r="J377" s="315">
        <f t="shared" si="96"/>
        <v>0</v>
      </c>
    </row>
    <row r="378" spans="1:16370" s="317" customFormat="1" ht="21" customHeight="1">
      <c r="A378" s="313" t="s">
        <v>903</v>
      </c>
      <c r="B378" s="313" t="s">
        <v>485</v>
      </c>
      <c r="C378" s="313" t="s">
        <v>2235</v>
      </c>
      <c r="D378" s="375" t="s">
        <v>806</v>
      </c>
      <c r="E378" s="261" t="s">
        <v>486</v>
      </c>
      <c r="F378" s="560">
        <v>34</v>
      </c>
      <c r="G378" s="316">
        <f t="shared" si="97"/>
        <v>0.1278</v>
      </c>
      <c r="H378" s="315"/>
      <c r="I378" s="536">
        <f t="shared" si="94"/>
        <v>0</v>
      </c>
      <c r="J378" s="315">
        <f t="shared" si="96"/>
        <v>0</v>
      </c>
    </row>
    <row r="379" spans="1:16370" s="317" customFormat="1" ht="21" customHeight="1">
      <c r="A379" s="313" t="s">
        <v>903</v>
      </c>
      <c r="B379" s="313" t="s">
        <v>485</v>
      </c>
      <c r="C379" s="313" t="s">
        <v>2236</v>
      </c>
      <c r="D379" s="375" t="s">
        <v>807</v>
      </c>
      <c r="E379" s="261" t="s">
        <v>486</v>
      </c>
      <c r="F379" s="560">
        <v>1</v>
      </c>
      <c r="G379" s="316">
        <f t="shared" si="97"/>
        <v>0.1278</v>
      </c>
      <c r="H379" s="315"/>
      <c r="I379" s="536">
        <f t="shared" si="94"/>
        <v>0</v>
      </c>
      <c r="J379" s="315">
        <f t="shared" si="96"/>
        <v>0</v>
      </c>
    </row>
    <row r="380" spans="1:16370" s="317" customFormat="1" ht="21" customHeight="1">
      <c r="A380" s="313" t="s">
        <v>903</v>
      </c>
      <c r="B380" s="313" t="s">
        <v>485</v>
      </c>
      <c r="C380" s="313" t="s">
        <v>2237</v>
      </c>
      <c r="D380" s="375" t="s">
        <v>808</v>
      </c>
      <c r="E380" s="261" t="s">
        <v>486</v>
      </c>
      <c r="F380" s="560">
        <v>5</v>
      </c>
      <c r="G380" s="316">
        <f t="shared" si="97"/>
        <v>0.1278</v>
      </c>
      <c r="H380" s="315"/>
      <c r="I380" s="536">
        <f t="shared" si="94"/>
        <v>0</v>
      </c>
      <c r="J380" s="315">
        <f t="shared" si="96"/>
        <v>0</v>
      </c>
    </row>
    <row r="381" spans="1:16370" s="317" customFormat="1" ht="21" customHeight="1">
      <c r="A381" s="313" t="s">
        <v>903</v>
      </c>
      <c r="B381" s="313" t="s">
        <v>485</v>
      </c>
      <c r="C381" s="313" t="s">
        <v>2238</v>
      </c>
      <c r="D381" s="375" t="s">
        <v>809</v>
      </c>
      <c r="E381" s="261" t="s">
        <v>486</v>
      </c>
      <c r="F381" s="560">
        <v>5</v>
      </c>
      <c r="G381" s="316">
        <f t="shared" si="97"/>
        <v>0.1278</v>
      </c>
      <c r="H381" s="315"/>
      <c r="I381" s="536">
        <f t="shared" si="94"/>
        <v>0</v>
      </c>
      <c r="J381" s="315">
        <f t="shared" si="96"/>
        <v>0</v>
      </c>
    </row>
    <row r="382" spans="1:16370" s="317" customFormat="1" ht="21" customHeight="1">
      <c r="A382" s="313" t="s">
        <v>903</v>
      </c>
      <c r="B382" s="313" t="s">
        <v>485</v>
      </c>
      <c r="C382" s="313" t="s">
        <v>2239</v>
      </c>
      <c r="D382" s="375" t="s">
        <v>757</v>
      </c>
      <c r="E382" s="313" t="s">
        <v>492</v>
      </c>
      <c r="F382" s="560">
        <v>14.6</v>
      </c>
      <c r="G382" s="316">
        <f t="shared" si="97"/>
        <v>0.1278</v>
      </c>
      <c r="H382" s="315"/>
      <c r="I382" s="536">
        <f t="shared" si="94"/>
        <v>0</v>
      </c>
      <c r="J382" s="315">
        <f t="shared" si="96"/>
        <v>0</v>
      </c>
    </row>
    <row r="383" spans="1:16370" s="317" customFormat="1" ht="21" customHeight="1">
      <c r="A383" s="313" t="s">
        <v>903</v>
      </c>
      <c r="B383" s="313" t="s">
        <v>485</v>
      </c>
      <c r="C383" s="313" t="s">
        <v>2240</v>
      </c>
      <c r="D383" s="375" t="s">
        <v>810</v>
      </c>
      <c r="E383" s="313" t="s">
        <v>492</v>
      </c>
      <c r="F383" s="560">
        <v>5.9</v>
      </c>
      <c r="G383" s="316">
        <f t="shared" si="97"/>
        <v>0.1278</v>
      </c>
      <c r="H383" s="315"/>
      <c r="I383" s="536">
        <f t="shared" si="94"/>
        <v>0</v>
      </c>
      <c r="J383" s="315">
        <f t="shared" si="96"/>
        <v>0</v>
      </c>
    </row>
    <row r="384" spans="1:16370" s="317" customFormat="1" ht="21" customHeight="1">
      <c r="A384" s="313" t="s">
        <v>903</v>
      </c>
      <c r="B384" s="313" t="s">
        <v>485</v>
      </c>
      <c r="C384" s="313" t="s">
        <v>2241</v>
      </c>
      <c r="D384" s="375" t="s">
        <v>811</v>
      </c>
      <c r="E384" s="313" t="s">
        <v>492</v>
      </c>
      <c r="F384" s="560">
        <v>10.1</v>
      </c>
      <c r="G384" s="316">
        <f t="shared" si="97"/>
        <v>0.1278</v>
      </c>
      <c r="H384" s="315"/>
      <c r="I384" s="536">
        <f t="shared" si="94"/>
        <v>0</v>
      </c>
      <c r="J384" s="315">
        <f t="shared" si="96"/>
        <v>0</v>
      </c>
    </row>
    <row r="385" spans="1:10" s="317" customFormat="1" ht="21" customHeight="1">
      <c r="A385" s="313" t="s">
        <v>903</v>
      </c>
      <c r="B385" s="313" t="s">
        <v>485</v>
      </c>
      <c r="C385" s="313" t="s">
        <v>2242</v>
      </c>
      <c r="D385" s="375" t="s">
        <v>812</v>
      </c>
      <c r="E385" s="313" t="s">
        <v>492</v>
      </c>
      <c r="F385" s="560">
        <v>78.400000000000006</v>
      </c>
      <c r="G385" s="316">
        <f t="shared" si="97"/>
        <v>0.1278</v>
      </c>
      <c r="H385" s="315"/>
      <c r="I385" s="536">
        <f t="shared" si="94"/>
        <v>0</v>
      </c>
      <c r="J385" s="315">
        <f t="shared" si="96"/>
        <v>0</v>
      </c>
    </row>
    <row r="386" spans="1:10" s="317" customFormat="1" ht="21" customHeight="1">
      <c r="A386" s="313" t="s">
        <v>903</v>
      </c>
      <c r="B386" s="313" t="s">
        <v>485</v>
      </c>
      <c r="C386" s="313" t="s">
        <v>2243</v>
      </c>
      <c r="D386" s="375" t="s">
        <v>759</v>
      </c>
      <c r="E386" s="313" t="s">
        <v>492</v>
      </c>
      <c r="F386" s="560">
        <v>11.3</v>
      </c>
      <c r="G386" s="316">
        <f t="shared" si="97"/>
        <v>0.1278</v>
      </c>
      <c r="H386" s="315"/>
      <c r="I386" s="536">
        <f t="shared" si="94"/>
        <v>0</v>
      </c>
      <c r="J386" s="315">
        <f t="shared" si="96"/>
        <v>0</v>
      </c>
    </row>
    <row r="387" spans="1:10" s="317" customFormat="1" ht="24.75" customHeight="1">
      <c r="A387" s="88"/>
      <c r="B387" s="88"/>
      <c r="C387" s="313"/>
      <c r="D387" s="92"/>
      <c r="E387" s="88"/>
      <c r="F387" s="89"/>
      <c r="G387" s="89"/>
      <c r="H387" s="681" t="s">
        <v>22</v>
      </c>
      <c r="I387" s="681"/>
      <c r="J387" s="208">
        <f>SUM(J294:J386)</f>
        <v>0</v>
      </c>
    </row>
    <row r="388" spans="1:10" s="475" customFormat="1" ht="15">
      <c r="A388" s="491"/>
      <c r="B388" s="491"/>
      <c r="C388" s="72" t="s">
        <v>120</v>
      </c>
      <c r="D388" s="570" t="s">
        <v>31</v>
      </c>
      <c r="E388" s="491"/>
      <c r="F388" s="492"/>
      <c r="G388" s="492"/>
      <c r="H388" s="492"/>
      <c r="I388" s="493"/>
      <c r="J388" s="492"/>
    </row>
    <row r="389" spans="1:10" s="475" customFormat="1" ht="70.5" customHeight="1">
      <c r="A389" s="535">
        <v>90099</v>
      </c>
      <c r="B389" s="313" t="s">
        <v>16</v>
      </c>
      <c r="C389" s="497" t="s">
        <v>2114</v>
      </c>
      <c r="D389" s="611" t="s">
        <v>1706</v>
      </c>
      <c r="E389" s="80" t="s">
        <v>496</v>
      </c>
      <c r="F389" s="560">
        <v>32.68</v>
      </c>
      <c r="G389" s="316">
        <f t="shared" ref="G389:G390" si="98">$J$4</f>
        <v>0.24940000000000001</v>
      </c>
      <c r="H389" s="261"/>
      <c r="I389" s="77">
        <f t="shared" ref="I389:I418" si="99">(H389*(1+$J$4))</f>
        <v>0</v>
      </c>
      <c r="J389" s="315">
        <f t="shared" ref="J389:J418" si="100">F389*I389</f>
        <v>0</v>
      </c>
    </row>
    <row r="390" spans="1:10" s="475" customFormat="1" ht="70.5" customHeight="1">
      <c r="A390" s="535">
        <v>93364</v>
      </c>
      <c r="B390" s="313" t="s">
        <v>16</v>
      </c>
      <c r="C390" s="497" t="s">
        <v>2115</v>
      </c>
      <c r="D390" s="611" t="s">
        <v>1707</v>
      </c>
      <c r="E390" s="80" t="s">
        <v>496</v>
      </c>
      <c r="F390" s="560">
        <v>32.68</v>
      </c>
      <c r="G390" s="316">
        <f t="shared" si="98"/>
        <v>0.24940000000000001</v>
      </c>
      <c r="H390" s="261"/>
      <c r="I390" s="77">
        <f t="shared" si="99"/>
        <v>0</v>
      </c>
      <c r="J390" s="315">
        <f t="shared" si="100"/>
        <v>0</v>
      </c>
    </row>
    <row r="391" spans="1:10" s="475" customFormat="1" ht="27.75" customHeight="1">
      <c r="A391" s="575" t="s">
        <v>1730</v>
      </c>
      <c r="B391" s="313" t="s">
        <v>485</v>
      </c>
      <c r="C391" s="497" t="s">
        <v>2116</v>
      </c>
      <c r="D391" s="612" t="s">
        <v>534</v>
      </c>
      <c r="E391" s="379" t="s">
        <v>492</v>
      </c>
      <c r="F391" s="560">
        <v>217.91</v>
      </c>
      <c r="G391" s="316">
        <f t="shared" ref="G391:G418" si="101">$J$5</f>
        <v>0.1278</v>
      </c>
      <c r="H391" s="261"/>
      <c r="I391" s="77">
        <f t="shared" si="99"/>
        <v>0</v>
      </c>
      <c r="J391" s="315">
        <f t="shared" si="100"/>
        <v>0</v>
      </c>
    </row>
    <row r="392" spans="1:10" s="475" customFormat="1" ht="27.75" customHeight="1">
      <c r="A392" s="575" t="s">
        <v>1731</v>
      </c>
      <c r="B392" s="313" t="s">
        <v>485</v>
      </c>
      <c r="C392" s="497" t="s">
        <v>2117</v>
      </c>
      <c r="D392" s="612" t="s">
        <v>1726</v>
      </c>
      <c r="E392" s="261" t="s">
        <v>486</v>
      </c>
      <c r="F392" s="560">
        <v>45</v>
      </c>
      <c r="G392" s="316">
        <f t="shared" si="101"/>
        <v>0.1278</v>
      </c>
      <c r="H392" s="261"/>
      <c r="I392" s="77">
        <f t="shared" si="99"/>
        <v>0</v>
      </c>
      <c r="J392" s="315">
        <f t="shared" si="100"/>
        <v>0</v>
      </c>
    </row>
    <row r="393" spans="1:10" s="475" customFormat="1" ht="27.75" customHeight="1">
      <c r="A393" s="575" t="s">
        <v>1827</v>
      </c>
      <c r="B393" s="313" t="s">
        <v>485</v>
      </c>
      <c r="C393" s="497" t="s">
        <v>2118</v>
      </c>
      <c r="D393" s="471" t="s">
        <v>1831</v>
      </c>
      <c r="E393" s="261" t="s">
        <v>486</v>
      </c>
      <c r="F393" s="560">
        <v>32</v>
      </c>
      <c r="G393" s="316">
        <f t="shared" si="101"/>
        <v>0.1278</v>
      </c>
      <c r="H393" s="261"/>
      <c r="I393" s="77">
        <f t="shared" si="99"/>
        <v>0</v>
      </c>
      <c r="J393" s="315">
        <f t="shared" si="100"/>
        <v>0</v>
      </c>
    </row>
    <row r="394" spans="1:10" s="475" customFormat="1" ht="27.75" customHeight="1">
      <c r="A394" s="575" t="s">
        <v>1732</v>
      </c>
      <c r="B394" s="313" t="s">
        <v>485</v>
      </c>
      <c r="C394" s="497" t="s">
        <v>2119</v>
      </c>
      <c r="D394" s="471" t="s">
        <v>1728</v>
      </c>
      <c r="E394" s="261" t="s">
        <v>486</v>
      </c>
      <c r="F394" s="560">
        <v>16</v>
      </c>
      <c r="G394" s="316">
        <f t="shared" si="101"/>
        <v>0.1278</v>
      </c>
      <c r="H394" s="261"/>
      <c r="I394" s="77">
        <f t="shared" si="99"/>
        <v>0</v>
      </c>
      <c r="J394" s="315">
        <f t="shared" si="100"/>
        <v>0</v>
      </c>
    </row>
    <row r="395" spans="1:10" s="475" customFormat="1" ht="27.75" customHeight="1">
      <c r="A395" s="575" t="s">
        <v>1733</v>
      </c>
      <c r="B395" s="313" t="s">
        <v>485</v>
      </c>
      <c r="C395" s="497" t="s">
        <v>2120</v>
      </c>
      <c r="D395" s="314" t="s">
        <v>1757</v>
      </c>
      <c r="E395" s="261" t="s">
        <v>492</v>
      </c>
      <c r="F395" s="560">
        <v>76</v>
      </c>
      <c r="G395" s="316">
        <f t="shared" si="101"/>
        <v>0.1278</v>
      </c>
      <c r="H395" s="261"/>
      <c r="I395" s="77">
        <f t="shared" si="99"/>
        <v>0</v>
      </c>
      <c r="J395" s="315">
        <f t="shared" si="100"/>
        <v>0</v>
      </c>
    </row>
    <row r="396" spans="1:10" s="475" customFormat="1" ht="27.75" customHeight="1">
      <c r="A396" s="575" t="s">
        <v>1734</v>
      </c>
      <c r="B396" s="313" t="s">
        <v>485</v>
      </c>
      <c r="C396" s="497" t="s">
        <v>2121</v>
      </c>
      <c r="D396" s="471" t="s">
        <v>1758</v>
      </c>
      <c r="E396" s="348" t="s">
        <v>492</v>
      </c>
      <c r="F396" s="560">
        <v>731.95</v>
      </c>
      <c r="G396" s="316">
        <f t="shared" si="101"/>
        <v>0.1278</v>
      </c>
      <c r="H396" s="261"/>
      <c r="I396" s="77">
        <f t="shared" si="99"/>
        <v>0</v>
      </c>
      <c r="J396" s="315">
        <f t="shared" si="100"/>
        <v>0</v>
      </c>
    </row>
    <row r="397" spans="1:10" s="475" customFormat="1" ht="27.75" customHeight="1">
      <c r="A397" s="575" t="s">
        <v>1735</v>
      </c>
      <c r="B397" s="313" t="s">
        <v>485</v>
      </c>
      <c r="C397" s="497" t="s">
        <v>2122</v>
      </c>
      <c r="D397" s="613" t="s">
        <v>1708</v>
      </c>
      <c r="E397" s="261" t="s">
        <v>486</v>
      </c>
      <c r="F397" s="560">
        <v>66</v>
      </c>
      <c r="G397" s="316">
        <f t="shared" si="101"/>
        <v>0.1278</v>
      </c>
      <c r="H397" s="261"/>
      <c r="I397" s="77">
        <f t="shared" si="99"/>
        <v>0</v>
      </c>
      <c r="J397" s="315">
        <f t="shared" si="100"/>
        <v>0</v>
      </c>
    </row>
    <row r="398" spans="1:10" s="475" customFormat="1" ht="27.75" customHeight="1">
      <c r="A398" s="575" t="s">
        <v>1736</v>
      </c>
      <c r="B398" s="313" t="s">
        <v>485</v>
      </c>
      <c r="C398" s="497" t="s">
        <v>2123</v>
      </c>
      <c r="D398" s="614" t="s">
        <v>1709</v>
      </c>
      <c r="E398" s="261" t="s">
        <v>486</v>
      </c>
      <c r="F398" s="560">
        <v>198</v>
      </c>
      <c r="G398" s="316">
        <f t="shared" si="101"/>
        <v>0.1278</v>
      </c>
      <c r="H398" s="261"/>
      <c r="I398" s="77">
        <f t="shared" si="99"/>
        <v>0</v>
      </c>
      <c r="J398" s="315">
        <f t="shared" si="100"/>
        <v>0</v>
      </c>
    </row>
    <row r="399" spans="1:10" s="475" customFormat="1" ht="27.75" customHeight="1">
      <c r="A399" s="575" t="s">
        <v>1737</v>
      </c>
      <c r="B399" s="313" t="s">
        <v>485</v>
      </c>
      <c r="C399" s="497" t="s">
        <v>2124</v>
      </c>
      <c r="D399" s="614" t="s">
        <v>1710</v>
      </c>
      <c r="E399" s="261" t="s">
        <v>486</v>
      </c>
      <c r="F399" s="560">
        <v>6</v>
      </c>
      <c r="G399" s="316">
        <f t="shared" si="101"/>
        <v>0.1278</v>
      </c>
      <c r="H399" s="261"/>
      <c r="I399" s="77">
        <f t="shared" si="99"/>
        <v>0</v>
      </c>
      <c r="J399" s="315">
        <f t="shared" si="100"/>
        <v>0</v>
      </c>
    </row>
    <row r="400" spans="1:10" s="475" customFormat="1" ht="27.75" customHeight="1">
      <c r="A400" s="575" t="s">
        <v>1738</v>
      </c>
      <c r="B400" s="313" t="s">
        <v>485</v>
      </c>
      <c r="C400" s="497" t="s">
        <v>2125</v>
      </c>
      <c r="D400" s="614" t="s">
        <v>1711</v>
      </c>
      <c r="E400" s="261" t="s">
        <v>486</v>
      </c>
      <c r="F400" s="560">
        <v>300</v>
      </c>
      <c r="G400" s="316">
        <f t="shared" si="101"/>
        <v>0.1278</v>
      </c>
      <c r="H400" s="261"/>
      <c r="I400" s="77">
        <f t="shared" si="99"/>
        <v>0</v>
      </c>
      <c r="J400" s="315">
        <f t="shared" si="100"/>
        <v>0</v>
      </c>
    </row>
    <row r="401" spans="1:10" s="475" customFormat="1" ht="27.75" customHeight="1">
      <c r="A401" s="575" t="s">
        <v>1739</v>
      </c>
      <c r="B401" s="313" t="s">
        <v>485</v>
      </c>
      <c r="C401" s="497" t="s">
        <v>2126</v>
      </c>
      <c r="D401" s="614" t="s">
        <v>1712</v>
      </c>
      <c r="E401" s="261" t="s">
        <v>486</v>
      </c>
      <c r="F401" s="560">
        <v>6</v>
      </c>
      <c r="G401" s="316">
        <f t="shared" si="101"/>
        <v>0.1278</v>
      </c>
      <c r="H401" s="261"/>
      <c r="I401" s="77">
        <f t="shared" si="99"/>
        <v>0</v>
      </c>
      <c r="J401" s="315">
        <f t="shared" si="100"/>
        <v>0</v>
      </c>
    </row>
    <row r="402" spans="1:10" s="475" customFormat="1" ht="27.75" customHeight="1">
      <c r="A402" s="575" t="s">
        <v>1740</v>
      </c>
      <c r="B402" s="313" t="s">
        <v>485</v>
      </c>
      <c r="C402" s="497" t="s">
        <v>2127</v>
      </c>
      <c r="D402" s="612" t="s">
        <v>1713</v>
      </c>
      <c r="E402" s="261" t="s">
        <v>486</v>
      </c>
      <c r="F402" s="560">
        <v>78.2</v>
      </c>
      <c r="G402" s="316">
        <f t="shared" si="101"/>
        <v>0.1278</v>
      </c>
      <c r="H402" s="261"/>
      <c r="I402" s="77">
        <f t="shared" si="99"/>
        <v>0</v>
      </c>
      <c r="J402" s="315">
        <f t="shared" si="100"/>
        <v>0</v>
      </c>
    </row>
    <row r="403" spans="1:10" s="475" customFormat="1" ht="27.75" customHeight="1">
      <c r="A403" s="575" t="s">
        <v>1741</v>
      </c>
      <c r="B403" s="313" t="s">
        <v>485</v>
      </c>
      <c r="C403" s="497" t="s">
        <v>2128</v>
      </c>
      <c r="D403" s="612" t="s">
        <v>1714</v>
      </c>
      <c r="E403" s="379" t="s">
        <v>486</v>
      </c>
      <c r="F403" s="560">
        <v>16</v>
      </c>
      <c r="G403" s="316">
        <f t="shared" si="101"/>
        <v>0.1278</v>
      </c>
      <c r="H403" s="261"/>
      <c r="I403" s="77">
        <f t="shared" si="99"/>
        <v>0</v>
      </c>
      <c r="J403" s="315">
        <f t="shared" si="100"/>
        <v>0</v>
      </c>
    </row>
    <row r="404" spans="1:10" s="475" customFormat="1" ht="27.75" customHeight="1">
      <c r="A404" s="575" t="s">
        <v>1742</v>
      </c>
      <c r="B404" s="313" t="s">
        <v>485</v>
      </c>
      <c r="C404" s="497" t="s">
        <v>2129</v>
      </c>
      <c r="D404" s="612" t="s">
        <v>1715</v>
      </c>
      <c r="E404" s="379" t="s">
        <v>486</v>
      </c>
      <c r="F404" s="560">
        <v>500</v>
      </c>
      <c r="G404" s="316">
        <f t="shared" si="101"/>
        <v>0.1278</v>
      </c>
      <c r="H404" s="261"/>
      <c r="I404" s="77">
        <f t="shared" si="99"/>
        <v>0</v>
      </c>
      <c r="J404" s="315">
        <f t="shared" si="100"/>
        <v>0</v>
      </c>
    </row>
    <row r="405" spans="1:10" s="475" customFormat="1" ht="27.75" customHeight="1">
      <c r="A405" s="575" t="s">
        <v>1743</v>
      </c>
      <c r="B405" s="313" t="s">
        <v>485</v>
      </c>
      <c r="C405" s="497" t="s">
        <v>2130</v>
      </c>
      <c r="D405" s="612" t="s">
        <v>1759</v>
      </c>
      <c r="E405" s="379" t="s">
        <v>486</v>
      </c>
      <c r="F405" s="560">
        <v>100</v>
      </c>
      <c r="G405" s="316">
        <f t="shared" si="101"/>
        <v>0.1278</v>
      </c>
      <c r="H405" s="261"/>
      <c r="I405" s="77">
        <f t="shared" si="99"/>
        <v>0</v>
      </c>
      <c r="J405" s="315">
        <f t="shared" si="100"/>
        <v>0</v>
      </c>
    </row>
    <row r="406" spans="1:10" s="475" customFormat="1" ht="27.75" customHeight="1">
      <c r="A406" s="575" t="s">
        <v>1744</v>
      </c>
      <c r="B406" s="313" t="s">
        <v>485</v>
      </c>
      <c r="C406" s="497" t="s">
        <v>2131</v>
      </c>
      <c r="D406" s="612" t="s">
        <v>1760</v>
      </c>
      <c r="E406" s="379" t="s">
        <v>486</v>
      </c>
      <c r="F406" s="560">
        <v>100</v>
      </c>
      <c r="G406" s="316">
        <f t="shared" si="101"/>
        <v>0.1278</v>
      </c>
      <c r="H406" s="261"/>
      <c r="I406" s="77">
        <f t="shared" si="99"/>
        <v>0</v>
      </c>
      <c r="J406" s="315">
        <f t="shared" si="100"/>
        <v>0</v>
      </c>
    </row>
    <row r="407" spans="1:10" s="475" customFormat="1" ht="27.75" customHeight="1">
      <c r="A407" s="575" t="s">
        <v>1745</v>
      </c>
      <c r="B407" s="313" t="s">
        <v>485</v>
      </c>
      <c r="C407" s="497" t="s">
        <v>2132</v>
      </c>
      <c r="D407" s="612" t="s">
        <v>1771</v>
      </c>
      <c r="E407" s="379" t="s">
        <v>486</v>
      </c>
      <c r="F407" s="560">
        <v>45</v>
      </c>
      <c r="G407" s="316">
        <f t="shared" si="101"/>
        <v>0.1278</v>
      </c>
      <c r="H407" s="261"/>
      <c r="I407" s="77">
        <f t="shared" si="99"/>
        <v>0</v>
      </c>
      <c r="J407" s="315">
        <f t="shared" si="100"/>
        <v>0</v>
      </c>
    </row>
    <row r="408" spans="1:10" s="475" customFormat="1" ht="27.75" customHeight="1">
      <c r="A408" s="575" t="s">
        <v>1746</v>
      </c>
      <c r="B408" s="313" t="s">
        <v>485</v>
      </c>
      <c r="C408" s="497" t="s">
        <v>2133</v>
      </c>
      <c r="D408" s="612" t="s">
        <v>1770</v>
      </c>
      <c r="E408" s="379" t="s">
        <v>486</v>
      </c>
      <c r="F408" s="560">
        <v>16</v>
      </c>
      <c r="G408" s="316">
        <f t="shared" si="101"/>
        <v>0.1278</v>
      </c>
      <c r="H408" s="261"/>
      <c r="I408" s="77">
        <f t="shared" si="99"/>
        <v>0</v>
      </c>
      <c r="J408" s="315">
        <f t="shared" si="100"/>
        <v>0</v>
      </c>
    </row>
    <row r="409" spans="1:10" s="475" customFormat="1" ht="27.75" customHeight="1">
      <c r="A409" s="575" t="s">
        <v>1747</v>
      </c>
      <c r="B409" s="313" t="s">
        <v>485</v>
      </c>
      <c r="C409" s="497" t="s">
        <v>2134</v>
      </c>
      <c r="D409" s="612" t="s">
        <v>1769</v>
      </c>
      <c r="E409" s="379" t="s">
        <v>486</v>
      </c>
      <c r="F409" s="560">
        <v>1</v>
      </c>
      <c r="G409" s="316">
        <f t="shared" si="101"/>
        <v>0.1278</v>
      </c>
      <c r="H409" s="261"/>
      <c r="I409" s="77">
        <f t="shared" si="99"/>
        <v>0</v>
      </c>
      <c r="J409" s="315">
        <f t="shared" si="100"/>
        <v>0</v>
      </c>
    </row>
    <row r="410" spans="1:10" s="475" customFormat="1" ht="27.75" customHeight="1">
      <c r="A410" s="575" t="s">
        <v>1748</v>
      </c>
      <c r="B410" s="313" t="s">
        <v>485</v>
      </c>
      <c r="C410" s="497" t="s">
        <v>2135</v>
      </c>
      <c r="D410" s="612" t="s">
        <v>1768</v>
      </c>
      <c r="E410" s="379" t="s">
        <v>486</v>
      </c>
      <c r="F410" s="560">
        <v>2</v>
      </c>
      <c r="G410" s="316">
        <f t="shared" si="101"/>
        <v>0.1278</v>
      </c>
      <c r="H410" s="261"/>
      <c r="I410" s="77">
        <f t="shared" si="99"/>
        <v>0</v>
      </c>
      <c r="J410" s="315">
        <f t="shared" si="100"/>
        <v>0</v>
      </c>
    </row>
    <row r="411" spans="1:10" customFormat="1" ht="27.75" customHeight="1">
      <c r="A411" s="575" t="s">
        <v>1749</v>
      </c>
      <c r="B411" s="313" t="s">
        <v>485</v>
      </c>
      <c r="C411" s="497" t="s">
        <v>2136</v>
      </c>
      <c r="D411" s="612" t="s">
        <v>1767</v>
      </c>
      <c r="E411" s="379" t="s">
        <v>486</v>
      </c>
      <c r="F411" s="560">
        <v>3</v>
      </c>
      <c r="G411" s="316">
        <f t="shared" si="101"/>
        <v>0.1278</v>
      </c>
      <c r="H411" s="261"/>
      <c r="I411" s="77">
        <f t="shared" si="99"/>
        <v>0</v>
      </c>
      <c r="J411" s="315">
        <f t="shared" si="100"/>
        <v>0</v>
      </c>
    </row>
    <row r="412" spans="1:10" customFormat="1" ht="27.75" customHeight="1">
      <c r="A412" s="575" t="s">
        <v>1750</v>
      </c>
      <c r="B412" s="313" t="s">
        <v>485</v>
      </c>
      <c r="C412" s="497" t="s">
        <v>2137</v>
      </c>
      <c r="D412" s="612" t="s">
        <v>1766</v>
      </c>
      <c r="E412" s="379" t="s">
        <v>486</v>
      </c>
      <c r="F412" s="560">
        <v>3</v>
      </c>
      <c r="G412" s="316">
        <f t="shared" si="101"/>
        <v>0.1278</v>
      </c>
      <c r="H412" s="261"/>
      <c r="I412" s="77">
        <f t="shared" si="99"/>
        <v>0</v>
      </c>
      <c r="J412" s="315">
        <f t="shared" si="100"/>
        <v>0</v>
      </c>
    </row>
    <row r="413" spans="1:10" customFormat="1" ht="27.75" customHeight="1">
      <c r="A413" s="575" t="s">
        <v>1751</v>
      </c>
      <c r="B413" s="313" t="s">
        <v>485</v>
      </c>
      <c r="C413" s="497" t="s">
        <v>2138</v>
      </c>
      <c r="D413" s="612" t="s">
        <v>1765</v>
      </c>
      <c r="E413" s="379" t="s">
        <v>486</v>
      </c>
      <c r="F413" s="560">
        <v>1</v>
      </c>
      <c r="G413" s="316">
        <f t="shared" si="101"/>
        <v>0.1278</v>
      </c>
      <c r="H413" s="261"/>
      <c r="I413" s="77">
        <f t="shared" si="99"/>
        <v>0</v>
      </c>
      <c r="J413" s="315">
        <f t="shared" si="100"/>
        <v>0</v>
      </c>
    </row>
    <row r="414" spans="1:10" s="475" customFormat="1" ht="27.75" customHeight="1">
      <c r="A414" s="575" t="s">
        <v>1752</v>
      </c>
      <c r="B414" s="313" t="s">
        <v>485</v>
      </c>
      <c r="C414" s="497" t="s">
        <v>2139</v>
      </c>
      <c r="D414" s="612" t="s">
        <v>1764</v>
      </c>
      <c r="E414" s="379" t="s">
        <v>486</v>
      </c>
      <c r="F414" s="560">
        <v>12</v>
      </c>
      <c r="G414" s="316">
        <f t="shared" si="101"/>
        <v>0.1278</v>
      </c>
      <c r="H414" s="261"/>
      <c r="I414" s="77">
        <f t="shared" si="99"/>
        <v>0</v>
      </c>
      <c r="J414" s="315">
        <f t="shared" si="100"/>
        <v>0</v>
      </c>
    </row>
    <row r="415" spans="1:10" s="475" customFormat="1" ht="27.75" customHeight="1">
      <c r="A415" s="575" t="s">
        <v>1753</v>
      </c>
      <c r="B415" s="313" t="s">
        <v>485</v>
      </c>
      <c r="C415" s="497" t="s">
        <v>2140</v>
      </c>
      <c r="D415" s="612" t="s">
        <v>1763</v>
      </c>
      <c r="E415" s="379" t="s">
        <v>1315</v>
      </c>
      <c r="F415" s="560">
        <v>20</v>
      </c>
      <c r="G415" s="316">
        <f t="shared" si="101"/>
        <v>0.1278</v>
      </c>
      <c r="H415" s="261"/>
      <c r="I415" s="77">
        <f t="shared" si="99"/>
        <v>0</v>
      </c>
      <c r="J415" s="315">
        <f t="shared" si="100"/>
        <v>0</v>
      </c>
    </row>
    <row r="416" spans="1:10" s="475" customFormat="1" ht="27.75" customHeight="1">
      <c r="A416" s="575" t="s">
        <v>1754</v>
      </c>
      <c r="B416" s="313" t="s">
        <v>485</v>
      </c>
      <c r="C416" s="497" t="s">
        <v>2141</v>
      </c>
      <c r="D416" s="612" t="s">
        <v>1716</v>
      </c>
      <c r="E416" s="379" t="s">
        <v>486</v>
      </c>
      <c r="F416" s="560">
        <v>1</v>
      </c>
      <c r="G416" s="316">
        <f t="shared" si="101"/>
        <v>0.1278</v>
      </c>
      <c r="H416" s="261"/>
      <c r="I416" s="77">
        <f t="shared" si="99"/>
        <v>0</v>
      </c>
      <c r="J416" s="315">
        <f t="shared" si="100"/>
        <v>0</v>
      </c>
    </row>
    <row r="417" spans="1:10" s="475" customFormat="1" ht="27.75" customHeight="1">
      <c r="A417" s="575" t="s">
        <v>1755</v>
      </c>
      <c r="B417" s="313" t="s">
        <v>485</v>
      </c>
      <c r="C417" s="497" t="s">
        <v>2142</v>
      </c>
      <c r="D417" s="612" t="s">
        <v>1762</v>
      </c>
      <c r="E417" s="379" t="s">
        <v>1315</v>
      </c>
      <c r="F417" s="560">
        <v>20</v>
      </c>
      <c r="G417" s="316">
        <f t="shared" si="101"/>
        <v>0.1278</v>
      </c>
      <c r="H417" s="261"/>
      <c r="I417" s="77">
        <f t="shared" si="99"/>
        <v>0</v>
      </c>
      <c r="J417" s="315">
        <f t="shared" si="100"/>
        <v>0</v>
      </c>
    </row>
    <row r="418" spans="1:10" s="475" customFormat="1" ht="27.75" customHeight="1">
      <c r="A418" s="575" t="s">
        <v>1756</v>
      </c>
      <c r="B418" s="313" t="s">
        <v>485</v>
      </c>
      <c r="C418" s="497" t="s">
        <v>2143</v>
      </c>
      <c r="D418" s="612" t="s">
        <v>1761</v>
      </c>
      <c r="E418" s="379" t="s">
        <v>486</v>
      </c>
      <c r="F418" s="560">
        <v>1</v>
      </c>
      <c r="G418" s="316">
        <f t="shared" si="101"/>
        <v>0.1278</v>
      </c>
      <c r="H418" s="261"/>
      <c r="I418" s="77">
        <f t="shared" si="99"/>
        <v>0</v>
      </c>
      <c r="J418" s="315">
        <f t="shared" si="100"/>
        <v>0</v>
      </c>
    </row>
    <row r="419" spans="1:10" s="475" customFormat="1" ht="15">
      <c r="A419" s="615"/>
      <c r="B419" s="88"/>
      <c r="C419" s="95"/>
      <c r="D419" s="92"/>
      <c r="E419" s="88"/>
      <c r="F419" s="89"/>
      <c r="G419" s="89"/>
      <c r="H419" s="681" t="s">
        <v>22</v>
      </c>
      <c r="I419" s="681"/>
      <c r="J419" s="208">
        <f>SUM(J389:J418)</f>
        <v>0</v>
      </c>
    </row>
    <row r="420" spans="1:10" s="475" customFormat="1" ht="15">
      <c r="A420" s="85"/>
      <c r="B420" s="85"/>
      <c r="C420" s="72" t="s">
        <v>121</v>
      </c>
      <c r="D420" s="73" t="s">
        <v>1449</v>
      </c>
      <c r="E420" s="85"/>
      <c r="F420" s="86"/>
      <c r="G420" s="86"/>
      <c r="H420" s="86"/>
      <c r="I420" s="87"/>
      <c r="J420" s="86"/>
    </row>
    <row r="421" spans="1:10" s="475" customFormat="1" ht="15">
      <c r="A421" s="88"/>
      <c r="B421" s="88"/>
      <c r="C421" s="93" t="s">
        <v>122</v>
      </c>
      <c r="D421" s="94" t="s">
        <v>1450</v>
      </c>
      <c r="E421" s="75"/>
      <c r="F421" s="328"/>
      <c r="G421" s="328"/>
      <c r="H421" s="328"/>
      <c r="I421" s="77"/>
      <c r="J421" s="89"/>
    </row>
    <row r="422" spans="1:10" s="475" customFormat="1" ht="45" customHeight="1">
      <c r="A422" s="348">
        <v>95644</v>
      </c>
      <c r="B422" s="80" t="s">
        <v>16</v>
      </c>
      <c r="C422" s="81" t="s">
        <v>1667</v>
      </c>
      <c r="D422" s="474" t="s">
        <v>1451</v>
      </c>
      <c r="E422" s="80" t="s">
        <v>486</v>
      </c>
      <c r="F422" s="306">
        <v>1</v>
      </c>
      <c r="G422" s="360">
        <f t="shared" ref="G422:G426" si="102">$J$4</f>
        <v>0.24940000000000001</v>
      </c>
      <c r="H422" s="82"/>
      <c r="I422" s="77">
        <f t="shared" ref="I422:I453" si="103">(H422*(1+$J$4))</f>
        <v>0</v>
      </c>
      <c r="J422" s="344">
        <f t="shared" ref="J422:J426" si="104">F422*I422</f>
        <v>0</v>
      </c>
    </row>
    <row r="423" spans="1:10" s="475" customFormat="1" ht="15">
      <c r="A423" s="348">
        <v>12770</v>
      </c>
      <c r="B423" s="80" t="s">
        <v>16</v>
      </c>
      <c r="C423" s="81" t="s">
        <v>1668</v>
      </c>
      <c r="D423" s="474" t="s">
        <v>1452</v>
      </c>
      <c r="E423" s="80" t="s">
        <v>486</v>
      </c>
      <c r="F423" s="306">
        <v>1</v>
      </c>
      <c r="G423" s="360">
        <f>$J$5</f>
        <v>0.1278</v>
      </c>
      <c r="H423" s="82"/>
      <c r="I423" s="77">
        <f t="shared" si="103"/>
        <v>0</v>
      </c>
      <c r="J423" s="344">
        <f t="shared" si="104"/>
        <v>0</v>
      </c>
    </row>
    <row r="424" spans="1:10" s="475" customFormat="1" ht="42" customHeight="1">
      <c r="A424" s="348">
        <v>94674</v>
      </c>
      <c r="B424" s="80" t="s">
        <v>16</v>
      </c>
      <c r="C424" s="81" t="s">
        <v>1490</v>
      </c>
      <c r="D424" s="474" t="s">
        <v>1453</v>
      </c>
      <c r="E424" s="80" t="s">
        <v>486</v>
      </c>
      <c r="F424" s="306">
        <v>7</v>
      </c>
      <c r="G424" s="360">
        <f t="shared" si="102"/>
        <v>0.24940000000000001</v>
      </c>
      <c r="H424" s="82"/>
      <c r="I424" s="77">
        <f t="shared" si="103"/>
        <v>0</v>
      </c>
      <c r="J424" s="344">
        <f t="shared" si="104"/>
        <v>0</v>
      </c>
    </row>
    <row r="425" spans="1:10" s="475" customFormat="1" ht="33" customHeight="1">
      <c r="A425" s="348">
        <v>89357</v>
      </c>
      <c r="B425" s="80" t="s">
        <v>16</v>
      </c>
      <c r="C425" s="81" t="s">
        <v>1669</v>
      </c>
      <c r="D425" s="474" t="s">
        <v>1454</v>
      </c>
      <c r="E425" s="80" t="s">
        <v>1455</v>
      </c>
      <c r="F425" s="306">
        <v>31.85</v>
      </c>
      <c r="G425" s="360">
        <f t="shared" si="102"/>
        <v>0.24940000000000001</v>
      </c>
      <c r="H425" s="82"/>
      <c r="I425" s="77">
        <f t="shared" si="103"/>
        <v>0</v>
      </c>
      <c r="J425" s="344">
        <f t="shared" si="104"/>
        <v>0</v>
      </c>
    </row>
    <row r="426" spans="1:10" s="475" customFormat="1" ht="33" customHeight="1">
      <c r="A426" s="318" t="s">
        <v>2666</v>
      </c>
      <c r="B426" s="318" t="s">
        <v>485</v>
      </c>
      <c r="C426" s="81" t="s">
        <v>1670</v>
      </c>
      <c r="D426" s="361" t="s">
        <v>1604</v>
      </c>
      <c r="E426" s="80" t="s">
        <v>486</v>
      </c>
      <c r="F426" s="306">
        <v>1</v>
      </c>
      <c r="G426" s="360">
        <f t="shared" si="102"/>
        <v>0.24940000000000001</v>
      </c>
      <c r="H426" s="82"/>
      <c r="I426" s="77">
        <f t="shared" si="103"/>
        <v>0</v>
      </c>
      <c r="J426" s="344">
        <f t="shared" si="104"/>
        <v>0</v>
      </c>
    </row>
    <row r="427" spans="1:10" s="475" customFormat="1" ht="15">
      <c r="A427" s="75"/>
      <c r="B427" s="75"/>
      <c r="C427" s="93" t="s">
        <v>123</v>
      </c>
      <c r="D427" s="103" t="s">
        <v>1456</v>
      </c>
      <c r="E427" s="75"/>
      <c r="F427" s="328"/>
      <c r="G427" s="328"/>
      <c r="H427" s="82"/>
      <c r="I427" s="77"/>
      <c r="J427" s="328"/>
    </row>
    <row r="428" spans="1:10" s="475" customFormat="1" ht="30" customHeight="1">
      <c r="A428" s="348">
        <v>830</v>
      </c>
      <c r="B428" s="80" t="s">
        <v>16</v>
      </c>
      <c r="C428" s="81" t="s">
        <v>1519</v>
      </c>
      <c r="D428" s="474" t="s">
        <v>1457</v>
      </c>
      <c r="E428" s="80" t="s">
        <v>486</v>
      </c>
      <c r="F428" s="306">
        <v>1</v>
      </c>
      <c r="G428" s="320">
        <f>$J$5</f>
        <v>0.1278</v>
      </c>
      <c r="H428" s="82"/>
      <c r="I428" s="77">
        <f t="shared" si="103"/>
        <v>0</v>
      </c>
      <c r="J428" s="344">
        <f t="shared" ref="J428:J429" si="105">F428*I428</f>
        <v>0</v>
      </c>
    </row>
    <row r="429" spans="1:10" s="475" customFormat="1" ht="27.75" customHeight="1">
      <c r="A429" s="348">
        <v>821</v>
      </c>
      <c r="B429" s="80" t="s">
        <v>16</v>
      </c>
      <c r="C429" s="81" t="s">
        <v>1521</v>
      </c>
      <c r="D429" s="474" t="s">
        <v>1458</v>
      </c>
      <c r="E429" s="80" t="s">
        <v>486</v>
      </c>
      <c r="F429" s="306">
        <v>7</v>
      </c>
      <c r="G429" s="320">
        <f>$J$5</f>
        <v>0.1278</v>
      </c>
      <c r="H429" s="82"/>
      <c r="I429" s="77">
        <f t="shared" si="103"/>
        <v>0</v>
      </c>
      <c r="J429" s="344">
        <f t="shared" si="105"/>
        <v>0</v>
      </c>
    </row>
    <row r="430" spans="1:10" customFormat="1" ht="36">
      <c r="A430" s="348">
        <v>89409</v>
      </c>
      <c r="B430" s="80" t="s">
        <v>16</v>
      </c>
      <c r="C430" s="81" t="s">
        <v>1523</v>
      </c>
      <c r="D430" s="474" t="s">
        <v>1459</v>
      </c>
      <c r="E430" s="80" t="s">
        <v>486</v>
      </c>
      <c r="F430" s="306">
        <v>8</v>
      </c>
      <c r="G430" s="360">
        <f t="shared" ref="G430:G453" si="106">$J$4</f>
        <v>0.24940000000000001</v>
      </c>
      <c r="H430" s="82"/>
      <c r="I430" s="77">
        <f t="shared" si="103"/>
        <v>0</v>
      </c>
      <c r="J430" s="344">
        <f>F430*I430</f>
        <v>0</v>
      </c>
    </row>
    <row r="431" spans="1:10" s="475" customFormat="1" ht="25.5" customHeight="1">
      <c r="A431" s="348">
        <v>89502</v>
      </c>
      <c r="B431" s="80" t="s">
        <v>16</v>
      </c>
      <c r="C431" s="81" t="s">
        <v>1525</v>
      </c>
      <c r="D431" s="474" t="s">
        <v>1460</v>
      </c>
      <c r="E431" s="80" t="s">
        <v>486</v>
      </c>
      <c r="F431" s="306">
        <v>2</v>
      </c>
      <c r="G431" s="360">
        <f t="shared" si="106"/>
        <v>0.24940000000000001</v>
      </c>
      <c r="H431" s="82"/>
      <c r="I431" s="77">
        <f t="shared" si="103"/>
        <v>0</v>
      </c>
      <c r="J431" s="344">
        <f t="shared" ref="J431:J453" si="107">F431*I431</f>
        <v>0</v>
      </c>
    </row>
    <row r="432" spans="1:10" s="475" customFormat="1" ht="21.75" customHeight="1">
      <c r="A432" s="348">
        <v>3525</v>
      </c>
      <c r="B432" s="80" t="s">
        <v>16</v>
      </c>
      <c r="C432" s="81" t="s">
        <v>1671</v>
      </c>
      <c r="D432" s="474" t="s">
        <v>1461</v>
      </c>
      <c r="E432" s="80" t="s">
        <v>486</v>
      </c>
      <c r="F432" s="306">
        <v>1</v>
      </c>
      <c r="G432" s="320">
        <f>$J$5</f>
        <v>0.1278</v>
      </c>
      <c r="H432" s="82"/>
      <c r="I432" s="77">
        <f t="shared" si="103"/>
        <v>0</v>
      </c>
      <c r="J432" s="344">
        <f t="shared" si="107"/>
        <v>0</v>
      </c>
    </row>
    <row r="433" spans="1:10" s="475" customFormat="1" ht="36">
      <c r="A433" s="348">
        <v>89408</v>
      </c>
      <c r="B433" s="80" t="s">
        <v>16</v>
      </c>
      <c r="C433" s="81" t="s">
        <v>1672</v>
      </c>
      <c r="D433" s="474" t="s">
        <v>1462</v>
      </c>
      <c r="E433" s="80" t="s">
        <v>486</v>
      </c>
      <c r="F433" s="306">
        <v>95</v>
      </c>
      <c r="G433" s="360">
        <f t="shared" si="106"/>
        <v>0.24940000000000001</v>
      </c>
      <c r="H433" s="82"/>
      <c r="I433" s="77">
        <f t="shared" si="103"/>
        <v>0</v>
      </c>
      <c r="J433" s="344">
        <f t="shared" si="107"/>
        <v>0</v>
      </c>
    </row>
    <row r="434" spans="1:10" customFormat="1" ht="30.75" customHeight="1">
      <c r="A434" s="348">
        <v>89501</v>
      </c>
      <c r="B434" s="80" t="s">
        <v>16</v>
      </c>
      <c r="C434" s="81" t="s">
        <v>1673</v>
      </c>
      <c r="D434" s="474" t="s">
        <v>1463</v>
      </c>
      <c r="E434" s="80" t="s">
        <v>486</v>
      </c>
      <c r="F434" s="306">
        <v>11</v>
      </c>
      <c r="G434" s="360">
        <f t="shared" si="106"/>
        <v>0.24940000000000001</v>
      </c>
      <c r="H434" s="82"/>
      <c r="I434" s="77">
        <f t="shared" si="103"/>
        <v>0</v>
      </c>
      <c r="J434" s="344">
        <f t="shared" si="107"/>
        <v>0</v>
      </c>
    </row>
    <row r="435" spans="1:10" ht="31.5" customHeight="1">
      <c r="A435" s="348">
        <v>89513</v>
      </c>
      <c r="B435" s="80" t="s">
        <v>16</v>
      </c>
      <c r="C435" s="81" t="s">
        <v>1674</v>
      </c>
      <c r="D435" s="474" t="s">
        <v>1464</v>
      </c>
      <c r="E435" s="80" t="s">
        <v>486</v>
      </c>
      <c r="F435" s="306">
        <v>1</v>
      </c>
      <c r="G435" s="360">
        <f t="shared" si="106"/>
        <v>0.24940000000000001</v>
      </c>
      <c r="H435" s="82"/>
      <c r="I435" s="77">
        <f t="shared" si="103"/>
        <v>0</v>
      </c>
      <c r="J435" s="344">
        <f t="shared" si="107"/>
        <v>0</v>
      </c>
    </row>
    <row r="436" spans="1:10" ht="31.5" customHeight="1">
      <c r="A436" s="348">
        <v>89521</v>
      </c>
      <c r="B436" s="80" t="s">
        <v>16</v>
      </c>
      <c r="C436" s="81" t="s">
        <v>1675</v>
      </c>
      <c r="D436" s="474" t="s">
        <v>1465</v>
      </c>
      <c r="E436" s="80" t="s">
        <v>486</v>
      </c>
      <c r="F436" s="306">
        <v>2</v>
      </c>
      <c r="G436" s="360">
        <f t="shared" si="106"/>
        <v>0.24940000000000001</v>
      </c>
      <c r="H436" s="82"/>
      <c r="I436" s="77">
        <f t="shared" si="103"/>
        <v>0</v>
      </c>
      <c r="J436" s="344">
        <f>F436*I436</f>
        <v>0</v>
      </c>
    </row>
    <row r="437" spans="1:10" s="317" customFormat="1" ht="31.5" customHeight="1">
      <c r="A437" s="348">
        <v>89579</v>
      </c>
      <c r="B437" s="80" t="s">
        <v>16</v>
      </c>
      <c r="C437" s="81" t="s">
        <v>1676</v>
      </c>
      <c r="D437" s="474" t="s">
        <v>1466</v>
      </c>
      <c r="E437" s="80" t="s">
        <v>486</v>
      </c>
      <c r="F437" s="306">
        <v>14</v>
      </c>
      <c r="G437" s="360">
        <f t="shared" si="106"/>
        <v>0.24940000000000001</v>
      </c>
      <c r="H437" s="82"/>
      <c r="I437" s="77">
        <f t="shared" si="103"/>
        <v>0</v>
      </c>
      <c r="J437" s="344">
        <f t="shared" si="107"/>
        <v>0</v>
      </c>
    </row>
    <row r="438" spans="1:10" s="317" customFormat="1" ht="31.5" customHeight="1">
      <c r="A438" s="348">
        <v>89424</v>
      </c>
      <c r="B438" s="80" t="s">
        <v>16</v>
      </c>
      <c r="C438" s="81" t="s">
        <v>1677</v>
      </c>
      <c r="D438" s="474" t="s">
        <v>1467</v>
      </c>
      <c r="E438" s="80" t="s">
        <v>486</v>
      </c>
      <c r="F438" s="306">
        <v>21</v>
      </c>
      <c r="G438" s="360">
        <f t="shared" si="106"/>
        <v>0.24940000000000001</v>
      </c>
      <c r="H438" s="82"/>
      <c r="I438" s="77">
        <f t="shared" si="103"/>
        <v>0</v>
      </c>
      <c r="J438" s="344">
        <f t="shared" si="107"/>
        <v>0</v>
      </c>
    </row>
    <row r="439" spans="1:10" s="317" customFormat="1" ht="30" customHeight="1">
      <c r="A439" s="348">
        <v>89575</v>
      </c>
      <c r="B439" s="80" t="s">
        <v>16</v>
      </c>
      <c r="C439" s="81" t="s">
        <v>1678</v>
      </c>
      <c r="D439" s="474" t="s">
        <v>1468</v>
      </c>
      <c r="E439" s="80" t="s">
        <v>486</v>
      </c>
      <c r="F439" s="306">
        <v>17</v>
      </c>
      <c r="G439" s="360">
        <f t="shared" si="106"/>
        <v>0.24940000000000001</v>
      </c>
      <c r="H439" s="82"/>
      <c r="I439" s="77">
        <f t="shared" si="103"/>
        <v>0</v>
      </c>
      <c r="J439" s="344">
        <f t="shared" si="107"/>
        <v>0</v>
      </c>
    </row>
    <row r="440" spans="1:10" s="317" customFormat="1" ht="33" customHeight="1">
      <c r="A440" s="348">
        <v>89440</v>
      </c>
      <c r="B440" s="80" t="s">
        <v>16</v>
      </c>
      <c r="C440" s="81" t="s">
        <v>1679</v>
      </c>
      <c r="D440" s="474" t="s">
        <v>1469</v>
      </c>
      <c r="E440" s="80" t="s">
        <v>486</v>
      </c>
      <c r="F440" s="306">
        <v>2</v>
      </c>
      <c r="G440" s="360">
        <f t="shared" si="106"/>
        <v>0.24940000000000001</v>
      </c>
      <c r="H440" s="82"/>
      <c r="I440" s="77">
        <f t="shared" si="103"/>
        <v>0</v>
      </c>
      <c r="J440" s="344">
        <f t="shared" si="107"/>
        <v>0</v>
      </c>
    </row>
    <row r="441" spans="1:10" s="317" customFormat="1" ht="24" customHeight="1">
      <c r="A441" s="348">
        <v>89625</v>
      </c>
      <c r="B441" s="80" t="s">
        <v>16</v>
      </c>
      <c r="C441" s="81" t="s">
        <v>1680</v>
      </c>
      <c r="D441" s="474" t="s">
        <v>1470</v>
      </c>
      <c r="E441" s="80" t="s">
        <v>486</v>
      </c>
      <c r="F441" s="306">
        <v>11</v>
      </c>
      <c r="G441" s="360">
        <f t="shared" si="106"/>
        <v>0.24940000000000001</v>
      </c>
      <c r="H441" s="82"/>
      <c r="I441" s="77">
        <f t="shared" si="103"/>
        <v>0</v>
      </c>
      <c r="J441" s="344">
        <f t="shared" si="107"/>
        <v>0</v>
      </c>
    </row>
    <row r="442" spans="1:10" s="317" customFormat="1" ht="24" customHeight="1">
      <c r="A442" s="348">
        <v>89629</v>
      </c>
      <c r="B442" s="80" t="s">
        <v>16</v>
      </c>
      <c r="C442" s="81" t="s">
        <v>1681</v>
      </c>
      <c r="D442" s="474" t="s">
        <v>1471</v>
      </c>
      <c r="E442" s="80" t="s">
        <v>486</v>
      </c>
      <c r="F442" s="306">
        <v>6</v>
      </c>
      <c r="G442" s="360">
        <f t="shared" si="106"/>
        <v>0.24940000000000001</v>
      </c>
      <c r="H442" s="82"/>
      <c r="I442" s="77">
        <f t="shared" si="103"/>
        <v>0</v>
      </c>
      <c r="J442" s="344">
        <f>F442*I442</f>
        <v>0</v>
      </c>
    </row>
    <row r="443" spans="1:10" s="317" customFormat="1" ht="24" customHeight="1">
      <c r="A443" s="348">
        <v>89631</v>
      </c>
      <c r="B443" s="80" t="s">
        <v>16</v>
      </c>
      <c r="C443" s="81" t="s">
        <v>1682</v>
      </c>
      <c r="D443" s="474" t="s">
        <v>1472</v>
      </c>
      <c r="E443" s="80" t="s">
        <v>486</v>
      </c>
      <c r="F443" s="306">
        <v>4</v>
      </c>
      <c r="G443" s="360">
        <f t="shared" si="106"/>
        <v>0.24940000000000001</v>
      </c>
      <c r="H443" s="82"/>
      <c r="I443" s="77">
        <f t="shared" si="103"/>
        <v>0</v>
      </c>
      <c r="J443" s="344">
        <f t="shared" ref="J443" si="108">F443*I443</f>
        <v>0</v>
      </c>
    </row>
    <row r="444" spans="1:10" s="317" customFormat="1" ht="24" customHeight="1">
      <c r="A444" s="318" t="s">
        <v>1638</v>
      </c>
      <c r="B444" s="80" t="s">
        <v>485</v>
      </c>
      <c r="C444" s="81" t="s">
        <v>1683</v>
      </c>
      <c r="D444" s="474" t="s">
        <v>1473</v>
      </c>
      <c r="E444" s="80" t="s">
        <v>486</v>
      </c>
      <c r="F444" s="306">
        <v>15</v>
      </c>
      <c r="G444" s="360">
        <f t="shared" si="106"/>
        <v>0.24940000000000001</v>
      </c>
      <c r="H444" s="82"/>
      <c r="I444" s="77">
        <f t="shared" si="103"/>
        <v>0</v>
      </c>
      <c r="J444" s="344">
        <f t="shared" si="107"/>
        <v>0</v>
      </c>
    </row>
    <row r="445" spans="1:10" s="317" customFormat="1" ht="30.75" customHeight="1">
      <c r="A445" s="348">
        <v>89627</v>
      </c>
      <c r="B445" s="80" t="s">
        <v>16</v>
      </c>
      <c r="C445" s="81" t="s">
        <v>1684</v>
      </c>
      <c r="D445" s="474" t="s">
        <v>1474</v>
      </c>
      <c r="E445" s="80" t="s">
        <v>486</v>
      </c>
      <c r="F445" s="306">
        <v>26</v>
      </c>
      <c r="G445" s="360">
        <f t="shared" si="106"/>
        <v>0.24940000000000001</v>
      </c>
      <c r="H445" s="82"/>
      <c r="I445" s="77">
        <f t="shared" si="103"/>
        <v>0</v>
      </c>
      <c r="J445" s="344">
        <f t="shared" si="107"/>
        <v>0</v>
      </c>
    </row>
    <row r="446" spans="1:10" s="317" customFormat="1" ht="43.5" customHeight="1">
      <c r="A446" s="348">
        <v>90373</v>
      </c>
      <c r="B446" s="80" t="s">
        <v>16</v>
      </c>
      <c r="C446" s="81" t="s">
        <v>1685</v>
      </c>
      <c r="D446" s="474" t="s">
        <v>1475</v>
      </c>
      <c r="E446" s="80" t="s">
        <v>486</v>
      </c>
      <c r="F446" s="306">
        <v>41</v>
      </c>
      <c r="G446" s="360">
        <f t="shared" si="106"/>
        <v>0.24940000000000001</v>
      </c>
      <c r="H446" s="82"/>
      <c r="I446" s="77">
        <f t="shared" si="103"/>
        <v>0</v>
      </c>
      <c r="J446" s="344">
        <f t="shared" si="107"/>
        <v>0</v>
      </c>
    </row>
    <row r="447" spans="1:10" s="317" customFormat="1" ht="36.75" customHeight="1">
      <c r="A447" s="348">
        <v>89366</v>
      </c>
      <c r="B447" s="80" t="s">
        <v>16</v>
      </c>
      <c r="C447" s="81" t="s">
        <v>1686</v>
      </c>
      <c r="D447" s="474" t="s">
        <v>1476</v>
      </c>
      <c r="E447" s="80" t="s">
        <v>486</v>
      </c>
      <c r="F447" s="306">
        <v>1</v>
      </c>
      <c r="G447" s="360">
        <f t="shared" si="106"/>
        <v>0.24940000000000001</v>
      </c>
      <c r="H447" s="82"/>
      <c r="I447" s="77">
        <f t="shared" si="103"/>
        <v>0</v>
      </c>
      <c r="J447" s="344">
        <f t="shared" si="107"/>
        <v>0</v>
      </c>
    </row>
    <row r="448" spans="1:10" s="317" customFormat="1" ht="39.75" customHeight="1">
      <c r="A448" s="348">
        <v>89396</v>
      </c>
      <c r="B448" s="80" t="s">
        <v>16</v>
      </c>
      <c r="C448" s="81" t="s">
        <v>1687</v>
      </c>
      <c r="D448" s="474" t="s">
        <v>1477</v>
      </c>
      <c r="E448" s="80" t="s">
        <v>486</v>
      </c>
      <c r="F448" s="306">
        <v>5</v>
      </c>
      <c r="G448" s="360">
        <f t="shared" si="106"/>
        <v>0.24940000000000001</v>
      </c>
      <c r="H448" s="82"/>
      <c r="I448" s="77">
        <f t="shared" si="103"/>
        <v>0</v>
      </c>
      <c r="J448" s="344">
        <f t="shared" si="107"/>
        <v>0</v>
      </c>
    </row>
    <row r="449" spans="1:10" s="317" customFormat="1" ht="40.5" customHeight="1">
      <c r="A449" s="348">
        <v>90374</v>
      </c>
      <c r="B449" s="80" t="s">
        <v>16</v>
      </c>
      <c r="C449" s="81" t="s">
        <v>1688</v>
      </c>
      <c r="D449" s="474" t="s">
        <v>1478</v>
      </c>
      <c r="E449" s="80" t="s">
        <v>486</v>
      </c>
      <c r="F449" s="306">
        <v>1</v>
      </c>
      <c r="G449" s="360">
        <f t="shared" si="106"/>
        <v>0.24940000000000001</v>
      </c>
      <c r="H449" s="82"/>
      <c r="I449" s="77">
        <f t="shared" si="103"/>
        <v>0</v>
      </c>
      <c r="J449" s="344">
        <f t="shared" si="107"/>
        <v>0</v>
      </c>
    </row>
    <row r="450" spans="1:10" s="317" customFormat="1" ht="32.25" customHeight="1">
      <c r="A450" s="348">
        <v>89402</v>
      </c>
      <c r="B450" s="80" t="s">
        <v>16</v>
      </c>
      <c r="C450" s="81" t="s">
        <v>1689</v>
      </c>
      <c r="D450" s="474" t="s">
        <v>1479</v>
      </c>
      <c r="E450" s="80" t="s">
        <v>492</v>
      </c>
      <c r="F450" s="306">
        <f>1.15*185.4</f>
        <v>213.21</v>
      </c>
      <c r="G450" s="360">
        <f t="shared" si="106"/>
        <v>0.24940000000000001</v>
      </c>
      <c r="H450" s="82"/>
      <c r="I450" s="77">
        <f t="shared" si="103"/>
        <v>0</v>
      </c>
      <c r="J450" s="344">
        <f t="shared" si="107"/>
        <v>0</v>
      </c>
    </row>
    <row r="451" spans="1:10" s="317" customFormat="1" ht="35.25" customHeight="1">
      <c r="A451" s="348">
        <v>94651</v>
      </c>
      <c r="B451" s="80" t="s">
        <v>16</v>
      </c>
      <c r="C451" s="81" t="s">
        <v>1690</v>
      </c>
      <c r="D451" s="474" t="s">
        <v>1480</v>
      </c>
      <c r="E451" s="80" t="s">
        <v>492</v>
      </c>
      <c r="F451" s="306">
        <f>95.8*1.15</f>
        <v>110.17</v>
      </c>
      <c r="G451" s="360">
        <f t="shared" si="106"/>
        <v>0.24940000000000001</v>
      </c>
      <c r="H451" s="82"/>
      <c r="I451" s="77">
        <f t="shared" si="103"/>
        <v>0</v>
      </c>
      <c r="J451" s="344">
        <f t="shared" si="107"/>
        <v>0</v>
      </c>
    </row>
    <row r="452" spans="1:10" s="317" customFormat="1" ht="27.75" customHeight="1">
      <c r="A452" s="348">
        <v>89452</v>
      </c>
      <c r="B452" s="80" t="s">
        <v>16</v>
      </c>
      <c r="C452" s="81" t="s">
        <v>1691</v>
      </c>
      <c r="D452" s="474" t="s">
        <v>1481</v>
      </c>
      <c r="E452" s="80" t="s">
        <v>492</v>
      </c>
      <c r="F452" s="306">
        <f>45.67*1.15</f>
        <v>52.52</v>
      </c>
      <c r="G452" s="360">
        <f t="shared" si="106"/>
        <v>0.24940000000000001</v>
      </c>
      <c r="H452" s="82"/>
      <c r="I452" s="77">
        <f t="shared" si="103"/>
        <v>0</v>
      </c>
      <c r="J452" s="344">
        <f t="shared" si="107"/>
        <v>0</v>
      </c>
    </row>
    <row r="453" spans="1:10" s="317" customFormat="1" ht="33.75" customHeight="1">
      <c r="A453" s="348">
        <v>89451</v>
      </c>
      <c r="B453" s="80" t="s">
        <v>16</v>
      </c>
      <c r="C453" s="81" t="s">
        <v>1692</v>
      </c>
      <c r="D453" s="474" t="s">
        <v>1482</v>
      </c>
      <c r="E453" s="80" t="s">
        <v>492</v>
      </c>
      <c r="F453" s="306">
        <f>1.15*47.1</f>
        <v>54.17</v>
      </c>
      <c r="G453" s="360">
        <f t="shared" si="106"/>
        <v>0.24940000000000001</v>
      </c>
      <c r="H453" s="82"/>
      <c r="I453" s="77">
        <f t="shared" si="103"/>
        <v>0</v>
      </c>
      <c r="J453" s="344">
        <f t="shared" si="107"/>
        <v>0</v>
      </c>
    </row>
    <row r="454" spans="1:10" s="317" customFormat="1" ht="18.75" customHeight="1">
      <c r="A454" s="88"/>
      <c r="B454" s="88"/>
      <c r="C454" s="95"/>
      <c r="D454" s="92"/>
      <c r="E454" s="88"/>
      <c r="F454" s="88"/>
      <c r="G454" s="89"/>
      <c r="H454" s="681" t="s">
        <v>22</v>
      </c>
      <c r="I454" s="681"/>
      <c r="J454" s="208">
        <f>SUM(J421:J453)</f>
        <v>0</v>
      </c>
    </row>
    <row r="455" spans="1:10" s="317" customFormat="1">
      <c r="A455" s="71"/>
      <c r="B455" s="71"/>
      <c r="C455" s="72" t="s">
        <v>537</v>
      </c>
      <c r="D455" s="73" t="s">
        <v>49</v>
      </c>
      <c r="E455" s="71"/>
      <c r="F455" s="74"/>
      <c r="G455" s="74"/>
      <c r="H455" s="74"/>
      <c r="I455" s="71"/>
      <c r="J455" s="74"/>
    </row>
    <row r="456" spans="1:10" s="213" customFormat="1" ht="27" customHeight="1">
      <c r="A456" s="318">
        <v>90443</v>
      </c>
      <c r="B456" s="75" t="s">
        <v>16</v>
      </c>
      <c r="C456" s="75" t="s">
        <v>538</v>
      </c>
      <c r="D456" s="548" t="s">
        <v>2430</v>
      </c>
      <c r="E456" s="75" t="s">
        <v>492</v>
      </c>
      <c r="F456" s="560">
        <v>117.19</v>
      </c>
      <c r="G456" s="266">
        <f>$J$4</f>
        <v>0.24940000000000001</v>
      </c>
      <c r="H456" s="337"/>
      <c r="I456" s="77">
        <f>(H456*(1+$J$4))</f>
        <v>0</v>
      </c>
      <c r="J456" s="328">
        <f>F456*I456</f>
        <v>0</v>
      </c>
    </row>
    <row r="457" spans="1:10" s="213" customFormat="1" ht="41.25" customHeight="1">
      <c r="A457" s="318">
        <v>90466</v>
      </c>
      <c r="B457" s="75" t="s">
        <v>16</v>
      </c>
      <c r="C457" s="75" t="s">
        <v>539</v>
      </c>
      <c r="D457" s="548" t="s">
        <v>2431</v>
      </c>
      <c r="E457" s="75" t="s">
        <v>492</v>
      </c>
      <c r="F457" s="560">
        <v>117.19</v>
      </c>
      <c r="G457" s="266">
        <f>$J$4</f>
        <v>0.24940000000000001</v>
      </c>
      <c r="H457" s="337"/>
      <c r="I457" s="77">
        <f t="shared" ref="I457:I475" si="109">(H457*(1+$J$4))</f>
        <v>0</v>
      </c>
      <c r="J457" s="328">
        <f>F457*I457</f>
        <v>0</v>
      </c>
    </row>
    <row r="458" spans="1:10" s="213" customFormat="1" ht="41.25" customHeight="1">
      <c r="A458" s="318">
        <v>42424</v>
      </c>
      <c r="B458" s="75" t="s">
        <v>16</v>
      </c>
      <c r="C458" s="75" t="s">
        <v>540</v>
      </c>
      <c r="D458" s="548" t="s">
        <v>2432</v>
      </c>
      <c r="E458" s="80" t="s">
        <v>486</v>
      </c>
      <c r="F458" s="560">
        <v>19</v>
      </c>
      <c r="G458" s="266">
        <f>$J$5</f>
        <v>0.1278</v>
      </c>
      <c r="H458" s="337"/>
      <c r="I458" s="77">
        <f t="shared" si="109"/>
        <v>0</v>
      </c>
      <c r="J458" s="328">
        <f>F458*I458</f>
        <v>0</v>
      </c>
    </row>
    <row r="459" spans="1:10" s="213" customFormat="1" ht="41.25" customHeight="1">
      <c r="A459" s="318">
        <v>42425</v>
      </c>
      <c r="B459" s="75" t="s">
        <v>16</v>
      </c>
      <c r="C459" s="75" t="s">
        <v>541</v>
      </c>
      <c r="D459" s="548" t="s">
        <v>2433</v>
      </c>
      <c r="E459" s="80" t="s">
        <v>486</v>
      </c>
      <c r="F459" s="560">
        <v>4</v>
      </c>
      <c r="G459" s="266">
        <f t="shared" ref="G459:G463" si="110">$J$5</f>
        <v>0.1278</v>
      </c>
      <c r="H459" s="337"/>
      <c r="I459" s="77">
        <f t="shared" si="109"/>
        <v>0</v>
      </c>
      <c r="J459" s="328">
        <f t="shared" ref="J459:J470" si="111">F459*I459</f>
        <v>0</v>
      </c>
    </row>
    <row r="460" spans="1:10" s="213" customFormat="1" ht="41.25" customHeight="1">
      <c r="A460" s="318">
        <v>42422</v>
      </c>
      <c r="B460" s="75" t="s">
        <v>16</v>
      </c>
      <c r="C460" s="75" t="s">
        <v>542</v>
      </c>
      <c r="D460" s="548" t="s">
        <v>2434</v>
      </c>
      <c r="E460" s="80" t="s">
        <v>486</v>
      </c>
      <c r="F460" s="560">
        <v>1</v>
      </c>
      <c r="G460" s="266">
        <f t="shared" si="110"/>
        <v>0.1278</v>
      </c>
      <c r="H460" s="337"/>
      <c r="I460" s="77">
        <f t="shared" si="109"/>
        <v>0</v>
      </c>
      <c r="J460" s="328">
        <f t="shared" si="111"/>
        <v>0</v>
      </c>
    </row>
    <row r="461" spans="1:10" s="213" customFormat="1" ht="41.25" customHeight="1">
      <c r="A461" s="318" t="s">
        <v>2638</v>
      </c>
      <c r="B461" s="318" t="s">
        <v>485</v>
      </c>
      <c r="C461" s="75" t="s">
        <v>543</v>
      </c>
      <c r="D461" s="548" t="s">
        <v>2435</v>
      </c>
      <c r="E461" s="80" t="s">
        <v>486</v>
      </c>
      <c r="F461" s="560">
        <v>1</v>
      </c>
      <c r="G461" s="266">
        <f t="shared" si="110"/>
        <v>0.1278</v>
      </c>
      <c r="H461" s="337"/>
      <c r="I461" s="77">
        <f t="shared" si="109"/>
        <v>0</v>
      </c>
      <c r="J461" s="328">
        <f t="shared" si="111"/>
        <v>0</v>
      </c>
    </row>
    <row r="462" spans="1:10" s="213" customFormat="1" ht="41.25" customHeight="1">
      <c r="A462" s="318" t="s">
        <v>2644</v>
      </c>
      <c r="B462" s="318" t="s">
        <v>485</v>
      </c>
      <c r="C462" s="75" t="s">
        <v>544</v>
      </c>
      <c r="D462" s="548" t="s">
        <v>2436</v>
      </c>
      <c r="E462" s="75" t="s">
        <v>492</v>
      </c>
      <c r="F462" s="560">
        <v>2</v>
      </c>
      <c r="G462" s="266">
        <f t="shared" si="110"/>
        <v>0.1278</v>
      </c>
      <c r="H462" s="337"/>
      <c r="I462" s="77">
        <f t="shared" si="109"/>
        <v>0</v>
      </c>
      <c r="J462" s="328">
        <f t="shared" si="111"/>
        <v>0</v>
      </c>
    </row>
    <row r="463" spans="1:10" s="213" customFormat="1" ht="41.25" customHeight="1">
      <c r="A463" s="318" t="s">
        <v>2642</v>
      </c>
      <c r="B463" s="318" t="s">
        <v>485</v>
      </c>
      <c r="C463" s="75" t="s">
        <v>2615</v>
      </c>
      <c r="D463" s="548" t="s">
        <v>2437</v>
      </c>
      <c r="E463" s="75" t="s">
        <v>492</v>
      </c>
      <c r="F463" s="560">
        <v>3</v>
      </c>
      <c r="G463" s="266">
        <f t="shared" si="110"/>
        <v>0.1278</v>
      </c>
      <c r="H463" s="337"/>
      <c r="I463" s="77">
        <f t="shared" si="109"/>
        <v>0</v>
      </c>
      <c r="J463" s="328">
        <f t="shared" si="111"/>
        <v>0</v>
      </c>
    </row>
    <row r="464" spans="1:10" s="213" customFormat="1" ht="19.5" customHeight="1">
      <c r="A464" s="318" t="s">
        <v>2630</v>
      </c>
      <c r="B464" s="318" t="s">
        <v>485</v>
      </c>
      <c r="C464" s="75" t="s">
        <v>2616</v>
      </c>
      <c r="D464" s="548" t="s">
        <v>2438</v>
      </c>
      <c r="E464" s="80" t="s">
        <v>486</v>
      </c>
      <c r="F464" s="560">
        <v>19</v>
      </c>
      <c r="G464" s="266">
        <f t="shared" ref="G464:G470" si="112">$J$4</f>
        <v>0.24940000000000001</v>
      </c>
      <c r="H464" s="337"/>
      <c r="I464" s="77">
        <f t="shared" si="109"/>
        <v>0</v>
      </c>
      <c r="J464" s="328">
        <f t="shared" si="111"/>
        <v>0</v>
      </c>
    </row>
    <row r="465" spans="1:10" s="213" customFormat="1" ht="19.5" customHeight="1">
      <c r="A465" s="318" t="s">
        <v>2630</v>
      </c>
      <c r="B465" s="313" t="s">
        <v>485</v>
      </c>
      <c r="C465" s="75" t="s">
        <v>2617</v>
      </c>
      <c r="D465" s="548" t="s">
        <v>2439</v>
      </c>
      <c r="E465" s="80" t="s">
        <v>486</v>
      </c>
      <c r="F465" s="560">
        <v>4</v>
      </c>
      <c r="G465" s="266">
        <f t="shared" si="112"/>
        <v>0.24940000000000001</v>
      </c>
      <c r="H465" s="337"/>
      <c r="I465" s="77">
        <f t="shared" si="109"/>
        <v>0</v>
      </c>
      <c r="J465" s="328">
        <f t="shared" si="111"/>
        <v>0</v>
      </c>
    </row>
    <row r="466" spans="1:10" s="213" customFormat="1" ht="19.5" customHeight="1">
      <c r="A466" s="318" t="s">
        <v>2631</v>
      </c>
      <c r="B466" s="313" t="s">
        <v>485</v>
      </c>
      <c r="C466" s="75" t="s">
        <v>2618</v>
      </c>
      <c r="D466" s="548" t="s">
        <v>2440</v>
      </c>
      <c r="E466" s="80" t="s">
        <v>486</v>
      </c>
      <c r="F466" s="560">
        <v>1</v>
      </c>
      <c r="G466" s="266">
        <f t="shared" si="112"/>
        <v>0.24940000000000001</v>
      </c>
      <c r="H466" s="337"/>
      <c r="I466" s="77">
        <f t="shared" si="109"/>
        <v>0</v>
      </c>
      <c r="J466" s="328">
        <f t="shared" si="111"/>
        <v>0</v>
      </c>
    </row>
    <row r="467" spans="1:10" s="213" customFormat="1" ht="19.5" customHeight="1">
      <c r="A467" s="318" t="s">
        <v>2632</v>
      </c>
      <c r="B467" s="313" t="s">
        <v>485</v>
      </c>
      <c r="C467" s="75" t="s">
        <v>2619</v>
      </c>
      <c r="D467" s="548" t="s">
        <v>2441</v>
      </c>
      <c r="E467" s="80" t="s">
        <v>486</v>
      </c>
      <c r="F467" s="560">
        <v>1</v>
      </c>
      <c r="G467" s="266">
        <f t="shared" si="112"/>
        <v>0.24940000000000001</v>
      </c>
      <c r="H467" s="337"/>
      <c r="I467" s="77">
        <f t="shared" si="109"/>
        <v>0</v>
      </c>
      <c r="J467" s="328">
        <f t="shared" si="111"/>
        <v>0</v>
      </c>
    </row>
    <row r="468" spans="1:10" s="213" customFormat="1" ht="19.5" customHeight="1">
      <c r="A468" s="318" t="s">
        <v>2633</v>
      </c>
      <c r="B468" s="313" t="s">
        <v>485</v>
      </c>
      <c r="C468" s="75" t="s">
        <v>2620</v>
      </c>
      <c r="D468" s="548" t="s">
        <v>2442</v>
      </c>
      <c r="E468" s="80" t="s">
        <v>486</v>
      </c>
      <c r="F468" s="560">
        <v>2</v>
      </c>
      <c r="G468" s="266">
        <f t="shared" si="112"/>
        <v>0.24940000000000001</v>
      </c>
      <c r="H468" s="337"/>
      <c r="I468" s="77">
        <f t="shared" si="109"/>
        <v>0</v>
      </c>
      <c r="J468" s="328">
        <f t="shared" si="111"/>
        <v>0</v>
      </c>
    </row>
    <row r="469" spans="1:10" s="213" customFormat="1" ht="19.5" customHeight="1">
      <c r="A469" s="318" t="s">
        <v>2634</v>
      </c>
      <c r="B469" s="313" t="s">
        <v>485</v>
      </c>
      <c r="C469" s="75" t="s">
        <v>2621</v>
      </c>
      <c r="D469" s="548" t="s">
        <v>2443</v>
      </c>
      <c r="E469" s="80" t="s">
        <v>486</v>
      </c>
      <c r="F469" s="560">
        <v>3</v>
      </c>
      <c r="G469" s="266">
        <f t="shared" si="112"/>
        <v>0.24940000000000001</v>
      </c>
      <c r="H469" s="337"/>
      <c r="I469" s="77">
        <f t="shared" si="109"/>
        <v>0</v>
      </c>
      <c r="J469" s="328">
        <f t="shared" si="111"/>
        <v>0</v>
      </c>
    </row>
    <row r="470" spans="1:10" s="213" customFormat="1" ht="27.75" customHeight="1">
      <c r="A470" s="313">
        <v>91939</v>
      </c>
      <c r="B470" s="318" t="s">
        <v>16</v>
      </c>
      <c r="C470" s="75" t="s">
        <v>2622</v>
      </c>
      <c r="D470" s="548" t="s">
        <v>2377</v>
      </c>
      <c r="E470" s="80" t="s">
        <v>486</v>
      </c>
      <c r="F470" s="560">
        <v>30</v>
      </c>
      <c r="G470" s="316">
        <f t="shared" si="112"/>
        <v>0.24940000000000001</v>
      </c>
      <c r="H470" s="337"/>
      <c r="I470" s="77">
        <f t="shared" si="109"/>
        <v>0</v>
      </c>
      <c r="J470" s="319">
        <f t="shared" si="111"/>
        <v>0</v>
      </c>
    </row>
    <row r="471" spans="1:10" s="317" customFormat="1" ht="28.5" customHeight="1">
      <c r="A471" s="348">
        <v>89866</v>
      </c>
      <c r="B471" s="80" t="s">
        <v>16</v>
      </c>
      <c r="C471" s="75" t="s">
        <v>2623</v>
      </c>
      <c r="D471" s="553" t="s">
        <v>1483</v>
      </c>
      <c r="E471" s="80" t="s">
        <v>486</v>
      </c>
      <c r="F471" s="306">
        <v>59</v>
      </c>
      <c r="G471" s="360">
        <v>0.24940000000000001</v>
      </c>
      <c r="H471" s="337"/>
      <c r="I471" s="77">
        <f t="shared" si="109"/>
        <v>0</v>
      </c>
      <c r="J471" s="344">
        <f t="shared" ref="J471:J477" si="113">F471*I471</f>
        <v>0</v>
      </c>
    </row>
    <row r="472" spans="1:10" s="317" customFormat="1" ht="30.75" customHeight="1">
      <c r="A472" s="348">
        <v>89867</v>
      </c>
      <c r="B472" s="80" t="s">
        <v>16</v>
      </c>
      <c r="C472" s="75" t="s">
        <v>2624</v>
      </c>
      <c r="D472" s="553" t="s">
        <v>1484</v>
      </c>
      <c r="E472" s="80" t="s">
        <v>486</v>
      </c>
      <c r="F472" s="306">
        <v>4</v>
      </c>
      <c r="G472" s="360">
        <f t="shared" ref="G472:G477" si="114">$J$4</f>
        <v>0.24940000000000001</v>
      </c>
      <c r="H472" s="337"/>
      <c r="I472" s="77">
        <f t="shared" si="109"/>
        <v>0</v>
      </c>
      <c r="J472" s="344">
        <f t="shared" si="113"/>
        <v>0</v>
      </c>
    </row>
    <row r="473" spans="1:10" s="317" customFormat="1" ht="34.5" customHeight="1">
      <c r="A473" s="348">
        <v>89579</v>
      </c>
      <c r="B473" s="80" t="s">
        <v>16</v>
      </c>
      <c r="C473" s="75" t="s">
        <v>2625</v>
      </c>
      <c r="D473" s="553" t="s">
        <v>1466</v>
      </c>
      <c r="E473" s="80" t="s">
        <v>486</v>
      </c>
      <c r="F473" s="306">
        <v>1</v>
      </c>
      <c r="G473" s="360">
        <f t="shared" si="114"/>
        <v>0.24940000000000001</v>
      </c>
      <c r="H473" s="337"/>
      <c r="I473" s="77">
        <f t="shared" si="109"/>
        <v>0</v>
      </c>
      <c r="J473" s="344">
        <f t="shared" si="113"/>
        <v>0</v>
      </c>
    </row>
    <row r="474" spans="1:10" s="380" customFormat="1" ht="30" customHeight="1">
      <c r="A474" s="348">
        <v>89869</v>
      </c>
      <c r="B474" s="80" t="s">
        <v>16</v>
      </c>
      <c r="C474" s="75" t="s">
        <v>2626</v>
      </c>
      <c r="D474" s="553" t="s">
        <v>1485</v>
      </c>
      <c r="E474" s="80" t="s">
        <v>486</v>
      </c>
      <c r="F474" s="306">
        <v>1</v>
      </c>
      <c r="G474" s="360">
        <f t="shared" si="114"/>
        <v>0.24940000000000001</v>
      </c>
      <c r="H474" s="337"/>
      <c r="I474" s="77">
        <f t="shared" si="109"/>
        <v>0</v>
      </c>
      <c r="J474" s="344">
        <f t="shared" si="113"/>
        <v>0</v>
      </c>
    </row>
    <row r="475" spans="1:10" s="380" customFormat="1" ht="30" customHeight="1">
      <c r="A475" s="348">
        <v>89627</v>
      </c>
      <c r="B475" s="80" t="s">
        <v>16</v>
      </c>
      <c r="C475" s="75" t="s">
        <v>2627</v>
      </c>
      <c r="D475" s="553" t="s">
        <v>1474</v>
      </c>
      <c r="E475" s="80" t="s">
        <v>486</v>
      </c>
      <c r="F475" s="306">
        <v>4</v>
      </c>
      <c r="G475" s="360">
        <f t="shared" si="114"/>
        <v>0.24940000000000001</v>
      </c>
      <c r="H475" s="337"/>
      <c r="I475" s="77">
        <f t="shared" si="109"/>
        <v>0</v>
      </c>
      <c r="J475" s="344">
        <f t="shared" si="113"/>
        <v>0</v>
      </c>
    </row>
    <row r="476" spans="1:10" s="380" customFormat="1" ht="28.5" customHeight="1">
      <c r="A476" s="348">
        <v>89449</v>
      </c>
      <c r="B476" s="80" t="s">
        <v>16</v>
      </c>
      <c r="C476" s="75" t="s">
        <v>2628</v>
      </c>
      <c r="D476" s="553" t="s">
        <v>1486</v>
      </c>
      <c r="E476" s="80" t="s">
        <v>492</v>
      </c>
      <c r="F476" s="306">
        <f>1.15*24.8</f>
        <v>28.52</v>
      </c>
      <c r="G476" s="360">
        <f t="shared" si="114"/>
        <v>0.24940000000000001</v>
      </c>
      <c r="H476" s="337"/>
      <c r="I476" s="77">
        <f t="shared" ref="I476:I477" si="115">(H476*(1+$J$4))</f>
        <v>0</v>
      </c>
      <c r="J476" s="344">
        <f t="shared" si="113"/>
        <v>0</v>
      </c>
    </row>
    <row r="477" spans="1:10" s="380" customFormat="1" ht="28.5" customHeight="1">
      <c r="A477" s="348">
        <v>89865</v>
      </c>
      <c r="B477" s="80" t="s">
        <v>16</v>
      </c>
      <c r="C477" s="75" t="s">
        <v>2629</v>
      </c>
      <c r="D477" s="553" t="s">
        <v>1487</v>
      </c>
      <c r="E477" s="80" t="s">
        <v>492</v>
      </c>
      <c r="F477" s="306">
        <f>1.15*101.9</f>
        <v>117.19</v>
      </c>
      <c r="G477" s="360">
        <f t="shared" si="114"/>
        <v>0.24940000000000001</v>
      </c>
      <c r="H477" s="337"/>
      <c r="I477" s="77">
        <f t="shared" si="115"/>
        <v>0</v>
      </c>
      <c r="J477" s="344">
        <f t="shared" si="113"/>
        <v>0</v>
      </c>
    </row>
    <row r="478" spans="1:10" s="380" customFormat="1" ht="18.75" customHeight="1">
      <c r="A478" s="88"/>
      <c r="B478" s="88"/>
      <c r="C478" s="242"/>
      <c r="D478" s="554"/>
      <c r="E478" s="88"/>
      <c r="F478" s="89"/>
      <c r="G478" s="89"/>
      <c r="H478" s="681" t="s">
        <v>22</v>
      </c>
      <c r="I478" s="681"/>
      <c r="J478" s="208">
        <f>SUM(J456:J477)</f>
        <v>0</v>
      </c>
    </row>
    <row r="479" spans="1:10" s="380" customFormat="1" ht="23.25" customHeight="1">
      <c r="A479" s="476"/>
      <c r="B479" s="476"/>
      <c r="C479" s="477" t="s">
        <v>124</v>
      </c>
      <c r="D479" s="555" t="s">
        <v>1488</v>
      </c>
      <c r="E479" s="476"/>
      <c r="F479" s="479"/>
      <c r="G479" s="479"/>
      <c r="H479" s="479"/>
      <c r="I479" s="476"/>
      <c r="J479" s="479"/>
    </row>
    <row r="480" spans="1:10" s="380" customFormat="1" ht="18.75" customHeight="1">
      <c r="A480" s="80"/>
      <c r="B480" s="80"/>
      <c r="C480" s="102" t="s">
        <v>125</v>
      </c>
      <c r="D480" s="554" t="s">
        <v>1489</v>
      </c>
      <c r="E480" s="80"/>
      <c r="F480" s="344"/>
      <c r="G480" s="360"/>
      <c r="H480" s="82"/>
      <c r="I480" s="77"/>
      <c r="J480" s="82"/>
    </row>
    <row r="481" spans="1:10" s="380" customFormat="1" ht="45.75" customHeight="1">
      <c r="A481" s="348">
        <v>98084</v>
      </c>
      <c r="B481" s="80" t="s">
        <v>16</v>
      </c>
      <c r="C481" s="81" t="s">
        <v>545</v>
      </c>
      <c r="D481" s="553" t="s">
        <v>1491</v>
      </c>
      <c r="E481" s="80" t="s">
        <v>486</v>
      </c>
      <c r="F481" s="306">
        <v>1</v>
      </c>
      <c r="G481" s="360">
        <f>$J$4</f>
        <v>0.24940000000000001</v>
      </c>
      <c r="H481" s="82"/>
      <c r="I481" s="77">
        <f t="shared" ref="I481:I515" si="116">(H481*(1+$J$4))</f>
        <v>0</v>
      </c>
      <c r="J481" s="344">
        <f t="shared" ref="J481:J482" si="117">F481*I481</f>
        <v>0</v>
      </c>
    </row>
    <row r="482" spans="1:10" ht="43.5" customHeight="1">
      <c r="A482" s="318" t="s">
        <v>1639</v>
      </c>
      <c r="B482" s="318" t="s">
        <v>485</v>
      </c>
      <c r="C482" s="81" t="s">
        <v>546</v>
      </c>
      <c r="D482" s="553" t="s">
        <v>1492</v>
      </c>
      <c r="E482" s="80" t="s">
        <v>486</v>
      </c>
      <c r="F482" s="306">
        <v>1</v>
      </c>
      <c r="G482" s="360">
        <f>$J$4</f>
        <v>0.24940000000000001</v>
      </c>
      <c r="H482" s="82"/>
      <c r="I482" s="77">
        <f t="shared" si="116"/>
        <v>0</v>
      </c>
      <c r="J482" s="344">
        <f t="shared" si="117"/>
        <v>0</v>
      </c>
    </row>
    <row r="483" spans="1:10" ht="21.6" customHeight="1">
      <c r="A483" s="80"/>
      <c r="B483" s="80"/>
      <c r="C483" s="102" t="s">
        <v>126</v>
      </c>
      <c r="D483" s="554" t="s">
        <v>1493</v>
      </c>
      <c r="E483" s="80"/>
      <c r="F483" s="344"/>
      <c r="G483" s="360"/>
      <c r="H483" s="82"/>
      <c r="I483" s="77"/>
      <c r="J483" s="82"/>
    </row>
    <row r="484" spans="1:10" ht="39" customHeight="1">
      <c r="A484" s="348">
        <v>98107</v>
      </c>
      <c r="B484" s="80" t="s">
        <v>16</v>
      </c>
      <c r="C484" s="81" t="s">
        <v>547</v>
      </c>
      <c r="D484" s="553" t="s">
        <v>1494</v>
      </c>
      <c r="E484" s="80" t="s">
        <v>486</v>
      </c>
      <c r="F484" s="306">
        <v>1</v>
      </c>
      <c r="G484" s="360">
        <f t="shared" ref="G484:G508" si="118">$J$4</f>
        <v>0.24940000000000001</v>
      </c>
      <c r="H484" s="82"/>
      <c r="I484" s="77">
        <f t="shared" si="116"/>
        <v>0</v>
      </c>
      <c r="J484" s="344">
        <f t="shared" ref="J484:J508" si="119">F484*I484</f>
        <v>0</v>
      </c>
    </row>
    <row r="485" spans="1:10" ht="45" customHeight="1">
      <c r="A485" s="348">
        <v>97906</v>
      </c>
      <c r="B485" s="80" t="s">
        <v>16</v>
      </c>
      <c r="C485" s="81" t="s">
        <v>548</v>
      </c>
      <c r="D485" s="553" t="s">
        <v>1495</v>
      </c>
      <c r="E485" s="80" t="s">
        <v>486</v>
      </c>
      <c r="F485" s="306">
        <v>2</v>
      </c>
      <c r="G485" s="360">
        <f t="shared" si="118"/>
        <v>0.24940000000000001</v>
      </c>
      <c r="H485" s="82"/>
      <c r="I485" s="77">
        <f t="shared" si="116"/>
        <v>0</v>
      </c>
      <c r="J485" s="344">
        <f t="shared" si="119"/>
        <v>0</v>
      </c>
    </row>
    <row r="486" spans="1:10" ht="46.5" customHeight="1">
      <c r="A486" s="348">
        <v>97905</v>
      </c>
      <c r="B486" s="80" t="s">
        <v>16</v>
      </c>
      <c r="C486" s="81" t="s">
        <v>549</v>
      </c>
      <c r="D486" s="553" t="s">
        <v>1496</v>
      </c>
      <c r="E486" s="80" t="s">
        <v>486</v>
      </c>
      <c r="F486" s="306">
        <v>14</v>
      </c>
      <c r="G486" s="360">
        <f t="shared" si="118"/>
        <v>0.24940000000000001</v>
      </c>
      <c r="H486" s="82"/>
      <c r="I486" s="77">
        <f t="shared" si="116"/>
        <v>0</v>
      </c>
      <c r="J486" s="344">
        <f t="shared" si="119"/>
        <v>0</v>
      </c>
    </row>
    <row r="487" spans="1:10" ht="48" customHeight="1">
      <c r="A487" s="348">
        <v>89707</v>
      </c>
      <c r="B487" s="80" t="s">
        <v>16</v>
      </c>
      <c r="C487" s="81" t="s">
        <v>718</v>
      </c>
      <c r="D487" s="553" t="s">
        <v>1497</v>
      </c>
      <c r="E487" s="80" t="s">
        <v>486</v>
      </c>
      <c r="F487" s="306">
        <v>3</v>
      </c>
      <c r="G487" s="360">
        <f t="shared" si="118"/>
        <v>0.24940000000000001</v>
      </c>
      <c r="H487" s="82"/>
      <c r="I487" s="77">
        <f t="shared" si="116"/>
        <v>0</v>
      </c>
      <c r="J487" s="344">
        <f t="shared" si="119"/>
        <v>0</v>
      </c>
    </row>
    <row r="488" spans="1:10" ht="48" customHeight="1">
      <c r="A488" s="318" t="s">
        <v>1640</v>
      </c>
      <c r="B488" s="318" t="s">
        <v>485</v>
      </c>
      <c r="C488" s="81" t="s">
        <v>720</v>
      </c>
      <c r="D488" s="553" t="s">
        <v>1498</v>
      </c>
      <c r="E488" s="80" t="s">
        <v>486</v>
      </c>
      <c r="F488" s="306">
        <v>10</v>
      </c>
      <c r="G488" s="360">
        <f t="shared" si="118"/>
        <v>0.24940000000000001</v>
      </c>
      <c r="H488" s="82"/>
      <c r="I488" s="77">
        <f t="shared" si="116"/>
        <v>0</v>
      </c>
      <c r="J488" s="344">
        <f t="shared" si="119"/>
        <v>0</v>
      </c>
    </row>
    <row r="489" spans="1:10" ht="48" customHeight="1">
      <c r="A489" s="348">
        <v>89710</v>
      </c>
      <c r="B489" s="80" t="s">
        <v>16</v>
      </c>
      <c r="C489" s="81" t="s">
        <v>706</v>
      </c>
      <c r="D489" s="553" t="s">
        <v>1499</v>
      </c>
      <c r="E489" s="80" t="s">
        <v>486</v>
      </c>
      <c r="F489" s="306">
        <v>6</v>
      </c>
      <c r="G489" s="360">
        <f t="shared" si="118"/>
        <v>0.24940000000000001</v>
      </c>
      <c r="H489" s="82"/>
      <c r="I489" s="77">
        <f t="shared" si="116"/>
        <v>0</v>
      </c>
      <c r="J489" s="344">
        <f t="shared" si="119"/>
        <v>0</v>
      </c>
    </row>
    <row r="490" spans="1:10" ht="48" customHeight="1">
      <c r="A490" s="348">
        <v>89728</v>
      </c>
      <c r="B490" s="80" t="s">
        <v>16</v>
      </c>
      <c r="C490" s="81" t="s">
        <v>707</v>
      </c>
      <c r="D490" s="553" t="s">
        <v>1500</v>
      </c>
      <c r="E490" s="80" t="s">
        <v>486</v>
      </c>
      <c r="F490" s="306">
        <v>45</v>
      </c>
      <c r="G490" s="360">
        <f t="shared" si="118"/>
        <v>0.24940000000000001</v>
      </c>
      <c r="H490" s="82"/>
      <c r="I490" s="77">
        <f t="shared" si="116"/>
        <v>0</v>
      </c>
      <c r="J490" s="344">
        <f t="shared" si="119"/>
        <v>0</v>
      </c>
    </row>
    <row r="491" spans="1:10" ht="48" customHeight="1">
      <c r="A491" s="348">
        <v>89726</v>
      </c>
      <c r="B491" s="80" t="s">
        <v>16</v>
      </c>
      <c r="C491" s="81" t="s">
        <v>708</v>
      </c>
      <c r="D491" s="553" t="s">
        <v>1501</v>
      </c>
      <c r="E491" s="80" t="s">
        <v>486</v>
      </c>
      <c r="F491" s="306">
        <v>32</v>
      </c>
      <c r="G491" s="360">
        <f t="shared" si="118"/>
        <v>0.24940000000000001</v>
      </c>
      <c r="H491" s="82"/>
      <c r="I491" s="77">
        <f t="shared" si="116"/>
        <v>0</v>
      </c>
      <c r="J491" s="344">
        <f t="shared" si="119"/>
        <v>0</v>
      </c>
    </row>
    <row r="492" spans="1:10" ht="48" customHeight="1">
      <c r="A492" s="348">
        <v>89732</v>
      </c>
      <c r="B492" s="80" t="s">
        <v>16</v>
      </c>
      <c r="C492" s="81" t="s">
        <v>725</v>
      </c>
      <c r="D492" s="553" t="s">
        <v>1502</v>
      </c>
      <c r="E492" s="80" t="s">
        <v>486</v>
      </c>
      <c r="F492" s="306">
        <v>13</v>
      </c>
      <c r="G492" s="360">
        <f t="shared" si="118"/>
        <v>0.24940000000000001</v>
      </c>
      <c r="H492" s="82"/>
      <c r="I492" s="77">
        <f t="shared" si="116"/>
        <v>0</v>
      </c>
      <c r="J492" s="344">
        <f t="shared" si="119"/>
        <v>0</v>
      </c>
    </row>
    <row r="493" spans="1:10" ht="48" customHeight="1">
      <c r="A493" s="348">
        <v>89810</v>
      </c>
      <c r="B493" s="80" t="s">
        <v>16</v>
      </c>
      <c r="C493" s="81" t="s">
        <v>727</v>
      </c>
      <c r="D493" s="553" t="s">
        <v>1503</v>
      </c>
      <c r="E493" s="80" t="s">
        <v>486</v>
      </c>
      <c r="F493" s="306">
        <v>7</v>
      </c>
      <c r="G493" s="360">
        <f>$J$4</f>
        <v>0.24940000000000001</v>
      </c>
      <c r="H493" s="82"/>
      <c r="I493" s="77">
        <f t="shared" si="116"/>
        <v>0</v>
      </c>
      <c r="J493" s="344">
        <f t="shared" si="119"/>
        <v>0</v>
      </c>
    </row>
    <row r="494" spans="1:10" ht="48" customHeight="1">
      <c r="A494" s="348">
        <v>89724</v>
      </c>
      <c r="B494" s="80" t="s">
        <v>16</v>
      </c>
      <c r="C494" s="81" t="s">
        <v>729</v>
      </c>
      <c r="D494" s="553" t="s">
        <v>1504</v>
      </c>
      <c r="E494" s="80" t="s">
        <v>486</v>
      </c>
      <c r="F494" s="306">
        <v>39</v>
      </c>
      <c r="G494" s="360">
        <f>$J$4</f>
        <v>0.24940000000000001</v>
      </c>
      <c r="H494" s="82"/>
      <c r="I494" s="77">
        <f t="shared" si="116"/>
        <v>0</v>
      </c>
      <c r="J494" s="344">
        <f>F494*I494</f>
        <v>0</v>
      </c>
    </row>
    <row r="495" spans="1:10" ht="48" customHeight="1">
      <c r="A495" s="348">
        <v>89731</v>
      </c>
      <c r="B495" s="80" t="s">
        <v>16</v>
      </c>
      <c r="C495" s="81" t="s">
        <v>732</v>
      </c>
      <c r="D495" s="553" t="s">
        <v>1505</v>
      </c>
      <c r="E495" s="80" t="s">
        <v>486</v>
      </c>
      <c r="F495" s="306">
        <v>24</v>
      </c>
      <c r="G495" s="360">
        <f t="shared" si="118"/>
        <v>0.24940000000000001</v>
      </c>
      <c r="H495" s="82"/>
      <c r="I495" s="77">
        <f t="shared" si="116"/>
        <v>0</v>
      </c>
      <c r="J495" s="344">
        <f>F495*I495</f>
        <v>0</v>
      </c>
    </row>
    <row r="496" spans="1:10" ht="48" customHeight="1">
      <c r="A496" s="348">
        <v>89744</v>
      </c>
      <c r="B496" s="80" t="s">
        <v>16</v>
      </c>
      <c r="C496" s="81" t="s">
        <v>734</v>
      </c>
      <c r="D496" s="553" t="s">
        <v>1506</v>
      </c>
      <c r="E496" s="80" t="s">
        <v>486</v>
      </c>
      <c r="F496" s="306">
        <v>18</v>
      </c>
      <c r="G496" s="360">
        <f t="shared" si="118"/>
        <v>0.24940000000000001</v>
      </c>
      <c r="H496" s="82"/>
      <c r="I496" s="77">
        <f t="shared" si="116"/>
        <v>0</v>
      </c>
      <c r="J496" s="344">
        <f t="shared" si="119"/>
        <v>0</v>
      </c>
    </row>
    <row r="497" spans="1:10" ht="48" customHeight="1">
      <c r="A497" s="348">
        <v>89783</v>
      </c>
      <c r="B497" s="80" t="s">
        <v>16</v>
      </c>
      <c r="C497" s="81" t="s">
        <v>736</v>
      </c>
      <c r="D497" s="553" t="s">
        <v>1507</v>
      </c>
      <c r="E497" s="80" t="s">
        <v>486</v>
      </c>
      <c r="F497" s="306">
        <v>10</v>
      </c>
      <c r="G497" s="360">
        <f>$J$4</f>
        <v>0.24940000000000001</v>
      </c>
      <c r="H497" s="82"/>
      <c r="I497" s="77">
        <f t="shared" si="116"/>
        <v>0</v>
      </c>
      <c r="J497" s="344">
        <f t="shared" si="119"/>
        <v>0</v>
      </c>
    </row>
    <row r="498" spans="1:10" ht="48" customHeight="1">
      <c r="A498" s="348">
        <v>89785</v>
      </c>
      <c r="B498" s="80" t="s">
        <v>16</v>
      </c>
      <c r="C498" s="81" t="s">
        <v>738</v>
      </c>
      <c r="D498" s="553" t="s">
        <v>1508</v>
      </c>
      <c r="E498" s="80" t="s">
        <v>486</v>
      </c>
      <c r="F498" s="306">
        <v>1</v>
      </c>
      <c r="G498" s="360">
        <f>$J$4</f>
        <v>0.24940000000000001</v>
      </c>
      <c r="H498" s="82"/>
      <c r="I498" s="77">
        <f t="shared" si="116"/>
        <v>0</v>
      </c>
      <c r="J498" s="344">
        <f>F498*I498</f>
        <v>0</v>
      </c>
    </row>
    <row r="499" spans="1:10" ht="48" customHeight="1">
      <c r="A499" s="318" t="s">
        <v>1641</v>
      </c>
      <c r="B499" s="318" t="s">
        <v>485</v>
      </c>
      <c r="C499" s="81" t="s">
        <v>740</v>
      </c>
      <c r="D499" s="553" t="s">
        <v>1098</v>
      </c>
      <c r="E499" s="80" t="s">
        <v>486</v>
      </c>
      <c r="F499" s="306">
        <v>4</v>
      </c>
      <c r="G499" s="360">
        <f t="shared" si="118"/>
        <v>0.24940000000000001</v>
      </c>
      <c r="H499" s="82"/>
      <c r="I499" s="77">
        <f t="shared" si="116"/>
        <v>0</v>
      </c>
      <c r="J499" s="344">
        <f t="shared" si="119"/>
        <v>0</v>
      </c>
    </row>
    <row r="500" spans="1:10" ht="48" customHeight="1">
      <c r="A500" s="348">
        <v>89797</v>
      </c>
      <c r="B500" s="80" t="s">
        <v>16</v>
      </c>
      <c r="C500" s="81" t="s">
        <v>742</v>
      </c>
      <c r="D500" s="553" t="s">
        <v>1509</v>
      </c>
      <c r="E500" s="80" t="s">
        <v>486</v>
      </c>
      <c r="F500" s="306">
        <v>7</v>
      </c>
      <c r="G500" s="360">
        <f t="shared" si="118"/>
        <v>0.24940000000000001</v>
      </c>
      <c r="H500" s="82"/>
      <c r="I500" s="77">
        <f t="shared" si="116"/>
        <v>0</v>
      </c>
      <c r="J500" s="344">
        <f t="shared" si="119"/>
        <v>0</v>
      </c>
    </row>
    <row r="501" spans="1:10" ht="48" customHeight="1">
      <c r="A501" s="348">
        <v>89782</v>
      </c>
      <c r="B501" s="80" t="s">
        <v>16</v>
      </c>
      <c r="C501" s="81" t="s">
        <v>744</v>
      </c>
      <c r="D501" s="553" t="s">
        <v>1510</v>
      </c>
      <c r="E501" s="80" t="s">
        <v>486</v>
      </c>
      <c r="F501" s="306">
        <v>5</v>
      </c>
      <c r="G501" s="360">
        <f>$J$4</f>
        <v>0.24940000000000001</v>
      </c>
      <c r="H501" s="82"/>
      <c r="I501" s="77">
        <f t="shared" si="116"/>
        <v>0</v>
      </c>
      <c r="J501" s="344">
        <f>F501*I501</f>
        <v>0</v>
      </c>
    </row>
    <row r="502" spans="1:10" ht="48" customHeight="1">
      <c r="A502" s="348">
        <v>89752</v>
      </c>
      <c r="B502" s="80" t="s">
        <v>16</v>
      </c>
      <c r="C502" s="81" t="s">
        <v>746</v>
      </c>
      <c r="D502" s="553" t="s">
        <v>1511</v>
      </c>
      <c r="E502" s="80" t="s">
        <v>486</v>
      </c>
      <c r="F502" s="306">
        <v>40</v>
      </c>
      <c r="G502" s="360">
        <f t="shared" si="118"/>
        <v>0.24940000000000001</v>
      </c>
      <c r="H502" s="82"/>
      <c r="I502" s="77">
        <f t="shared" si="116"/>
        <v>0</v>
      </c>
      <c r="J502" s="344">
        <f t="shared" si="119"/>
        <v>0</v>
      </c>
    </row>
    <row r="503" spans="1:10" ht="48" customHeight="1">
      <c r="A503" s="348">
        <v>89778</v>
      </c>
      <c r="B503" s="80" t="s">
        <v>16</v>
      </c>
      <c r="C503" s="81" t="s">
        <v>748</v>
      </c>
      <c r="D503" s="553" t="s">
        <v>1512</v>
      </c>
      <c r="E503" s="80" t="s">
        <v>486</v>
      </c>
      <c r="F503" s="306">
        <v>35</v>
      </c>
      <c r="G503" s="360">
        <f t="shared" si="118"/>
        <v>0.24940000000000001</v>
      </c>
      <c r="H503" s="82"/>
      <c r="I503" s="77">
        <f t="shared" si="116"/>
        <v>0</v>
      </c>
      <c r="J503" s="344">
        <f t="shared" si="119"/>
        <v>0</v>
      </c>
    </row>
    <row r="504" spans="1:10" ht="48" customHeight="1">
      <c r="A504" s="348">
        <v>89753</v>
      </c>
      <c r="B504" s="80" t="s">
        <v>16</v>
      </c>
      <c r="C504" s="81" t="s">
        <v>750</v>
      </c>
      <c r="D504" s="553" t="s">
        <v>1513</v>
      </c>
      <c r="E504" s="80" t="s">
        <v>486</v>
      </c>
      <c r="F504" s="306">
        <v>34</v>
      </c>
      <c r="G504" s="360">
        <f t="shared" si="118"/>
        <v>0.24940000000000001</v>
      </c>
      <c r="H504" s="82"/>
      <c r="I504" s="77">
        <f t="shared" si="116"/>
        <v>0</v>
      </c>
      <c r="J504" s="344">
        <f t="shared" si="119"/>
        <v>0</v>
      </c>
    </row>
    <row r="505" spans="1:10" ht="48" customHeight="1">
      <c r="A505" s="318" t="s">
        <v>1642</v>
      </c>
      <c r="B505" s="318" t="s">
        <v>485</v>
      </c>
      <c r="C505" s="81" t="s">
        <v>752</v>
      </c>
      <c r="D505" s="553" t="s">
        <v>1514</v>
      </c>
      <c r="E505" s="80" t="s">
        <v>486</v>
      </c>
      <c r="F505" s="306">
        <v>12</v>
      </c>
      <c r="G505" s="360">
        <f t="shared" si="118"/>
        <v>0.24940000000000001</v>
      </c>
      <c r="H505" s="82"/>
      <c r="I505" s="77">
        <f t="shared" si="116"/>
        <v>0</v>
      </c>
      <c r="J505" s="344">
        <f t="shared" si="119"/>
        <v>0</v>
      </c>
    </row>
    <row r="506" spans="1:10" ht="48" customHeight="1">
      <c r="A506" s="348">
        <v>89714</v>
      </c>
      <c r="B506" s="80" t="s">
        <v>16</v>
      </c>
      <c r="C506" s="81" t="s">
        <v>754</v>
      </c>
      <c r="D506" s="553" t="s">
        <v>1515</v>
      </c>
      <c r="E506" s="80" t="s">
        <v>492</v>
      </c>
      <c r="F506" s="306">
        <f>185*1.15</f>
        <v>212.75</v>
      </c>
      <c r="G506" s="360">
        <f t="shared" si="118"/>
        <v>0.24940000000000001</v>
      </c>
      <c r="H506" s="82"/>
      <c r="I506" s="77">
        <f t="shared" si="116"/>
        <v>0</v>
      </c>
      <c r="J506" s="344">
        <f t="shared" si="119"/>
        <v>0</v>
      </c>
    </row>
    <row r="507" spans="1:10" ht="48" customHeight="1">
      <c r="A507" s="348">
        <v>89711</v>
      </c>
      <c r="B507" s="80" t="s">
        <v>16</v>
      </c>
      <c r="C507" s="81" t="s">
        <v>756</v>
      </c>
      <c r="D507" s="553" t="s">
        <v>1516</v>
      </c>
      <c r="E507" s="80" t="s">
        <v>492</v>
      </c>
      <c r="F507" s="306">
        <f>1.15*111</f>
        <v>127.65</v>
      </c>
      <c r="G507" s="360">
        <f t="shared" si="118"/>
        <v>0.24940000000000001</v>
      </c>
      <c r="H507" s="82"/>
      <c r="I507" s="77">
        <f t="shared" si="116"/>
        <v>0</v>
      </c>
      <c r="J507" s="344">
        <f t="shared" si="119"/>
        <v>0</v>
      </c>
    </row>
    <row r="508" spans="1:10" ht="48" customHeight="1">
      <c r="A508" s="348">
        <v>89712</v>
      </c>
      <c r="B508" s="80" t="s">
        <v>16</v>
      </c>
      <c r="C508" s="81" t="s">
        <v>758</v>
      </c>
      <c r="D508" s="553" t="s">
        <v>1517</v>
      </c>
      <c r="E508" s="80" t="s">
        <v>492</v>
      </c>
      <c r="F508" s="306">
        <f>39.2*1.15</f>
        <v>45.08</v>
      </c>
      <c r="G508" s="360">
        <f t="shared" si="118"/>
        <v>0.24940000000000001</v>
      </c>
      <c r="H508" s="82"/>
      <c r="I508" s="77">
        <f t="shared" si="116"/>
        <v>0</v>
      </c>
      <c r="J508" s="344">
        <f t="shared" si="119"/>
        <v>0</v>
      </c>
    </row>
    <row r="509" spans="1:10" ht="21.6" customHeight="1">
      <c r="A509" s="80"/>
      <c r="B509" s="80"/>
      <c r="C509" s="102" t="s">
        <v>127</v>
      </c>
      <c r="D509" s="556" t="s">
        <v>1518</v>
      </c>
      <c r="E509" s="80"/>
      <c r="F509" s="344"/>
      <c r="G509" s="360"/>
      <c r="H509" s="82"/>
      <c r="I509" s="77"/>
      <c r="J509" s="82"/>
    </row>
    <row r="510" spans="1:10" ht="21.6" customHeight="1">
      <c r="A510" s="318">
        <v>39319</v>
      </c>
      <c r="B510" s="80" t="s">
        <v>16</v>
      </c>
      <c r="C510" s="81" t="s">
        <v>550</v>
      </c>
      <c r="D510" s="553" t="s">
        <v>1520</v>
      </c>
      <c r="E510" s="80" t="s">
        <v>486</v>
      </c>
      <c r="F510" s="306">
        <v>18</v>
      </c>
      <c r="G510" s="360">
        <f>$J$5</f>
        <v>0.1278</v>
      </c>
      <c r="H510" s="82"/>
      <c r="I510" s="77">
        <f t="shared" si="116"/>
        <v>0</v>
      </c>
      <c r="J510" s="344">
        <f t="shared" ref="J510:J515" si="120">F510*I510</f>
        <v>0</v>
      </c>
    </row>
    <row r="511" spans="1:10" ht="40.5" customHeight="1">
      <c r="A511" s="348">
        <v>89802</v>
      </c>
      <c r="B511" s="80" t="s">
        <v>16</v>
      </c>
      <c r="C511" s="81" t="s">
        <v>551</v>
      </c>
      <c r="D511" s="553" t="s">
        <v>1522</v>
      </c>
      <c r="E511" s="80" t="s">
        <v>486</v>
      </c>
      <c r="F511" s="306">
        <v>2</v>
      </c>
      <c r="G511" s="360">
        <f>$J$4</f>
        <v>0.24940000000000001</v>
      </c>
      <c r="H511" s="82"/>
      <c r="I511" s="77">
        <f t="shared" si="116"/>
        <v>0</v>
      </c>
      <c r="J511" s="344">
        <f t="shared" si="120"/>
        <v>0</v>
      </c>
    </row>
    <row r="512" spans="1:10" ht="40.5" customHeight="1">
      <c r="A512" s="348">
        <v>89731</v>
      </c>
      <c r="B512" s="80" t="s">
        <v>16</v>
      </c>
      <c r="C512" s="81" t="s">
        <v>766</v>
      </c>
      <c r="D512" s="553" t="s">
        <v>1505</v>
      </c>
      <c r="E512" s="80" t="s">
        <v>486</v>
      </c>
      <c r="F512" s="306">
        <v>36</v>
      </c>
      <c r="G512" s="360">
        <f>$J$4</f>
        <v>0.24940000000000001</v>
      </c>
      <c r="H512" s="82"/>
      <c r="I512" s="77">
        <f t="shared" si="116"/>
        <v>0</v>
      </c>
      <c r="J512" s="344">
        <f t="shared" si="120"/>
        <v>0</v>
      </c>
    </row>
    <row r="513" spans="1:10" ht="40.5" customHeight="1">
      <c r="A513" s="348">
        <v>89825</v>
      </c>
      <c r="B513" s="80" t="s">
        <v>16</v>
      </c>
      <c r="C513" s="81" t="s">
        <v>1693</v>
      </c>
      <c r="D513" s="553" t="s">
        <v>1524</v>
      </c>
      <c r="E513" s="80" t="s">
        <v>486</v>
      </c>
      <c r="F513" s="306">
        <v>19</v>
      </c>
      <c r="G513" s="360">
        <f>$J$4</f>
        <v>0.24940000000000001</v>
      </c>
      <c r="H513" s="82"/>
      <c r="I513" s="77">
        <f t="shared" si="116"/>
        <v>0</v>
      </c>
      <c r="J513" s="344">
        <f t="shared" si="120"/>
        <v>0</v>
      </c>
    </row>
    <row r="514" spans="1:10" ht="40.5" customHeight="1">
      <c r="A514" s="348">
        <v>89813</v>
      </c>
      <c r="B514" s="80" t="s">
        <v>16</v>
      </c>
      <c r="C514" s="81" t="s">
        <v>1694</v>
      </c>
      <c r="D514" s="553" t="s">
        <v>1526</v>
      </c>
      <c r="E514" s="80" t="s">
        <v>486</v>
      </c>
      <c r="F514" s="306">
        <v>1</v>
      </c>
      <c r="G514" s="360">
        <f>$J$4</f>
        <v>0.24940000000000001</v>
      </c>
      <c r="H514" s="82"/>
      <c r="I514" s="77">
        <f t="shared" si="116"/>
        <v>0</v>
      </c>
      <c r="J514" s="344">
        <f t="shared" si="120"/>
        <v>0</v>
      </c>
    </row>
    <row r="515" spans="1:10" ht="40.5" customHeight="1">
      <c r="A515" s="348">
        <v>89712</v>
      </c>
      <c r="B515" s="80" t="s">
        <v>16</v>
      </c>
      <c r="C515" s="81" t="s">
        <v>1695</v>
      </c>
      <c r="D515" s="553" t="s">
        <v>1517</v>
      </c>
      <c r="E515" s="80" t="s">
        <v>492</v>
      </c>
      <c r="F515" s="306">
        <f>1.15*69.7</f>
        <v>80.16</v>
      </c>
      <c r="G515" s="360">
        <f>$J$4</f>
        <v>0.24940000000000001</v>
      </c>
      <c r="H515" s="82"/>
      <c r="I515" s="77">
        <f t="shared" si="116"/>
        <v>0</v>
      </c>
      <c r="J515" s="344">
        <f t="shared" si="120"/>
        <v>0</v>
      </c>
    </row>
    <row r="516" spans="1:10" ht="21.6" customHeight="1">
      <c r="A516" s="88"/>
      <c r="B516" s="88"/>
      <c r="C516" s="242"/>
      <c r="D516" s="94"/>
      <c r="E516" s="88"/>
      <c r="F516" s="89"/>
      <c r="G516" s="89"/>
      <c r="H516" s="681" t="s">
        <v>22</v>
      </c>
      <c r="I516" s="681"/>
      <c r="J516" s="208">
        <f>SUM(J480:J515)</f>
        <v>0</v>
      </c>
    </row>
    <row r="517" spans="1:10" ht="21.6" customHeight="1">
      <c r="A517" s="476"/>
      <c r="B517" s="476"/>
      <c r="C517" s="477" t="s">
        <v>552</v>
      </c>
      <c r="D517" s="478" t="s">
        <v>1527</v>
      </c>
      <c r="E517" s="476"/>
      <c r="F517" s="479"/>
      <c r="G517" s="479"/>
      <c r="H517" s="479"/>
      <c r="I517" s="476"/>
      <c r="J517" s="479"/>
    </row>
    <row r="518" spans="1:10" ht="30.75" customHeight="1">
      <c r="A518" s="80"/>
      <c r="B518" s="80"/>
      <c r="C518" s="102" t="s">
        <v>145</v>
      </c>
      <c r="D518" s="103" t="s">
        <v>1528</v>
      </c>
      <c r="E518" s="80"/>
      <c r="F518" s="344"/>
      <c r="G518" s="360"/>
      <c r="H518" s="82"/>
      <c r="I518" s="77"/>
      <c r="J518" s="82"/>
    </row>
    <row r="519" spans="1:10" ht="48" customHeight="1">
      <c r="A519" s="318">
        <v>99253</v>
      </c>
      <c r="B519" s="318" t="s">
        <v>16</v>
      </c>
      <c r="C519" s="81" t="s">
        <v>2679</v>
      </c>
      <c r="D519" s="474" t="s">
        <v>1529</v>
      </c>
      <c r="E519" s="80" t="s">
        <v>486</v>
      </c>
      <c r="F519" s="306">
        <v>9</v>
      </c>
      <c r="G519" s="360">
        <f t="shared" ref="G519:G538" si="121">$J$4</f>
        <v>0.24940000000000001</v>
      </c>
      <c r="H519" s="82"/>
      <c r="I519" s="77">
        <f t="shared" ref="I519:I537" si="122">(H519*(1+$J$4))</f>
        <v>0</v>
      </c>
      <c r="J519" s="344">
        <f t="shared" ref="J519:J538" si="123">F519*I519</f>
        <v>0</v>
      </c>
    </row>
    <row r="520" spans="1:10" ht="48" customHeight="1">
      <c r="A520" s="318">
        <v>89524</v>
      </c>
      <c r="B520" s="318" t="s">
        <v>16</v>
      </c>
      <c r="C520" s="81" t="s">
        <v>834</v>
      </c>
      <c r="D520" s="474" t="s">
        <v>1530</v>
      </c>
      <c r="E520" s="80" t="s">
        <v>486</v>
      </c>
      <c r="F520" s="306">
        <v>1</v>
      </c>
      <c r="G520" s="360">
        <f t="shared" si="121"/>
        <v>0.24940000000000001</v>
      </c>
      <c r="H520" s="82"/>
      <c r="I520" s="77">
        <f t="shared" si="122"/>
        <v>0</v>
      </c>
      <c r="J520" s="344">
        <f t="shared" si="123"/>
        <v>0</v>
      </c>
    </row>
    <row r="521" spans="1:10" ht="48" customHeight="1">
      <c r="A521" s="318">
        <v>89531</v>
      </c>
      <c r="B521" s="318" t="s">
        <v>16</v>
      </c>
      <c r="C521" s="81" t="s">
        <v>835</v>
      </c>
      <c r="D521" s="474" t="s">
        <v>1531</v>
      </c>
      <c r="E521" s="80" t="s">
        <v>486</v>
      </c>
      <c r="F521" s="306">
        <v>4</v>
      </c>
      <c r="G521" s="360">
        <f t="shared" si="121"/>
        <v>0.24940000000000001</v>
      </c>
      <c r="H521" s="82"/>
      <c r="I521" s="77">
        <f t="shared" si="122"/>
        <v>0</v>
      </c>
      <c r="J521" s="344">
        <f>F521*I521</f>
        <v>0</v>
      </c>
    </row>
    <row r="522" spans="1:10" ht="48" customHeight="1">
      <c r="A522" s="318">
        <v>89591</v>
      </c>
      <c r="B522" s="318" t="s">
        <v>16</v>
      </c>
      <c r="C522" s="81" t="s">
        <v>836</v>
      </c>
      <c r="D522" s="474" t="s">
        <v>1532</v>
      </c>
      <c r="E522" s="80" t="s">
        <v>486</v>
      </c>
      <c r="F522" s="306">
        <v>4</v>
      </c>
      <c r="G522" s="360">
        <f t="shared" si="121"/>
        <v>0.24940000000000001</v>
      </c>
      <c r="H522" s="82"/>
      <c r="I522" s="77">
        <f t="shared" si="122"/>
        <v>0</v>
      </c>
      <c r="J522" s="344">
        <f>F522*I522</f>
        <v>0</v>
      </c>
    </row>
    <row r="523" spans="1:10" ht="48" customHeight="1">
      <c r="A523" s="318">
        <v>89581</v>
      </c>
      <c r="B523" s="318" t="s">
        <v>16</v>
      </c>
      <c r="C523" s="81" t="s">
        <v>1696</v>
      </c>
      <c r="D523" s="474" t="s">
        <v>1533</v>
      </c>
      <c r="E523" s="80" t="s">
        <v>486</v>
      </c>
      <c r="F523" s="306">
        <v>2</v>
      </c>
      <c r="G523" s="360">
        <f t="shared" si="121"/>
        <v>0.24940000000000001</v>
      </c>
      <c r="H523" s="82"/>
      <c r="I523" s="77">
        <f t="shared" si="122"/>
        <v>0</v>
      </c>
      <c r="J523" s="344">
        <f t="shared" si="123"/>
        <v>0</v>
      </c>
    </row>
    <row r="524" spans="1:10" ht="48" customHeight="1">
      <c r="A524" s="318">
        <v>89584</v>
      </c>
      <c r="B524" s="318" t="s">
        <v>16</v>
      </c>
      <c r="C524" s="81" t="s">
        <v>1697</v>
      </c>
      <c r="D524" s="474" t="s">
        <v>1534</v>
      </c>
      <c r="E524" s="80" t="s">
        <v>486</v>
      </c>
      <c r="F524" s="306">
        <f>14+26</f>
        <v>40</v>
      </c>
      <c r="G524" s="360">
        <f t="shared" si="121"/>
        <v>0.24940000000000001</v>
      </c>
      <c r="H524" s="82"/>
      <c r="I524" s="77">
        <f t="shared" si="122"/>
        <v>0</v>
      </c>
      <c r="J524" s="344">
        <f t="shared" si="123"/>
        <v>0</v>
      </c>
    </row>
    <row r="525" spans="1:10" ht="48" customHeight="1">
      <c r="A525" s="318">
        <v>89590</v>
      </c>
      <c r="B525" s="318" t="s">
        <v>16</v>
      </c>
      <c r="C525" s="81" t="s">
        <v>1698</v>
      </c>
      <c r="D525" s="474" t="s">
        <v>1535</v>
      </c>
      <c r="E525" s="80" t="s">
        <v>486</v>
      </c>
      <c r="F525" s="306">
        <v>16</v>
      </c>
      <c r="G525" s="360">
        <f t="shared" si="121"/>
        <v>0.24940000000000001</v>
      </c>
      <c r="H525" s="82"/>
      <c r="I525" s="77">
        <f t="shared" si="122"/>
        <v>0</v>
      </c>
      <c r="J525" s="344">
        <f>F525*I525</f>
        <v>0</v>
      </c>
    </row>
    <row r="526" spans="1:10" ht="48" customHeight="1">
      <c r="A526" s="318">
        <v>89699</v>
      </c>
      <c r="B526" s="318" t="s">
        <v>16</v>
      </c>
      <c r="C526" s="81" t="s">
        <v>1699</v>
      </c>
      <c r="D526" s="474" t="s">
        <v>1536</v>
      </c>
      <c r="E526" s="80" t="s">
        <v>486</v>
      </c>
      <c r="F526" s="306">
        <v>1</v>
      </c>
      <c r="G526" s="360">
        <f t="shared" si="121"/>
        <v>0.24940000000000001</v>
      </c>
      <c r="H526" s="82"/>
      <c r="I526" s="77">
        <f t="shared" si="122"/>
        <v>0</v>
      </c>
      <c r="J526" s="344">
        <f>F526*I526</f>
        <v>0</v>
      </c>
    </row>
    <row r="527" spans="1:10" ht="48" customHeight="1">
      <c r="A527" s="318">
        <v>89547</v>
      </c>
      <c r="B527" s="318" t="s">
        <v>16</v>
      </c>
      <c r="C527" s="81" t="s">
        <v>1700</v>
      </c>
      <c r="D527" s="474" t="s">
        <v>1537</v>
      </c>
      <c r="E527" s="80" t="s">
        <v>486</v>
      </c>
      <c r="F527" s="306">
        <v>3</v>
      </c>
      <c r="G527" s="360">
        <f t="shared" si="121"/>
        <v>0.24940000000000001</v>
      </c>
      <c r="H527" s="82"/>
      <c r="I527" s="77">
        <f t="shared" si="122"/>
        <v>0</v>
      </c>
      <c r="J527" s="344">
        <f t="shared" si="123"/>
        <v>0</v>
      </c>
    </row>
    <row r="528" spans="1:10" ht="48" customHeight="1">
      <c r="A528" s="348">
        <v>89669</v>
      </c>
      <c r="B528" s="80" t="s">
        <v>16</v>
      </c>
      <c r="C528" s="81" t="s">
        <v>1701</v>
      </c>
      <c r="D528" s="474" t="s">
        <v>1538</v>
      </c>
      <c r="E528" s="80" t="s">
        <v>486</v>
      </c>
      <c r="F528" s="306">
        <v>17</v>
      </c>
      <c r="G528" s="360">
        <f t="shared" si="121"/>
        <v>0.24940000000000001</v>
      </c>
      <c r="H528" s="82"/>
      <c r="I528" s="77">
        <f t="shared" si="122"/>
        <v>0</v>
      </c>
      <c r="J528" s="344">
        <f t="shared" si="123"/>
        <v>0</v>
      </c>
    </row>
    <row r="529" spans="1:10" ht="37.5" customHeight="1">
      <c r="A529" s="318">
        <v>89677</v>
      </c>
      <c r="B529" s="318" t="s">
        <v>16</v>
      </c>
      <c r="C529" s="81" t="s">
        <v>1702</v>
      </c>
      <c r="D529" s="474" t="s">
        <v>1539</v>
      </c>
      <c r="E529" s="80" t="s">
        <v>486</v>
      </c>
      <c r="F529" s="306">
        <v>9</v>
      </c>
      <c r="G529" s="360">
        <f t="shared" si="121"/>
        <v>0.24940000000000001</v>
      </c>
      <c r="H529" s="82"/>
      <c r="I529" s="77">
        <f t="shared" si="122"/>
        <v>0</v>
      </c>
      <c r="J529" s="344">
        <f t="shared" si="123"/>
        <v>0</v>
      </c>
    </row>
    <row r="530" spans="1:10" ht="37.5" customHeight="1">
      <c r="A530" s="348">
        <v>89511</v>
      </c>
      <c r="B530" s="80" t="s">
        <v>16</v>
      </c>
      <c r="C530" s="81" t="s">
        <v>1703</v>
      </c>
      <c r="D530" s="474" t="s">
        <v>1540</v>
      </c>
      <c r="E530" s="80" t="s">
        <v>492</v>
      </c>
      <c r="F530" s="306">
        <f>8.6*1.15</f>
        <v>9.89</v>
      </c>
      <c r="G530" s="360">
        <f t="shared" si="121"/>
        <v>0.24940000000000001</v>
      </c>
      <c r="H530" s="82"/>
      <c r="I530" s="77">
        <f t="shared" si="122"/>
        <v>0</v>
      </c>
      <c r="J530" s="344">
        <f t="shared" si="123"/>
        <v>0</v>
      </c>
    </row>
    <row r="531" spans="1:10" ht="37.5" customHeight="1">
      <c r="A531" s="348">
        <v>89512</v>
      </c>
      <c r="B531" s="80" t="s">
        <v>16</v>
      </c>
      <c r="C531" s="81" t="s">
        <v>1704</v>
      </c>
      <c r="D531" s="474" t="s">
        <v>1541</v>
      </c>
      <c r="E531" s="80" t="s">
        <v>492</v>
      </c>
      <c r="F531" s="306">
        <f>192.6*1.15</f>
        <v>221.49</v>
      </c>
      <c r="G531" s="360">
        <f t="shared" si="121"/>
        <v>0.24940000000000001</v>
      </c>
      <c r="H531" s="82"/>
      <c r="I531" s="77">
        <f t="shared" si="122"/>
        <v>0</v>
      </c>
      <c r="J531" s="344">
        <f t="shared" si="123"/>
        <v>0</v>
      </c>
    </row>
    <row r="532" spans="1:10" ht="37.5" customHeight="1">
      <c r="A532" s="318">
        <v>89580</v>
      </c>
      <c r="B532" s="318" t="s">
        <v>16</v>
      </c>
      <c r="C532" s="81" t="s">
        <v>1705</v>
      </c>
      <c r="D532" s="474" t="s">
        <v>1542</v>
      </c>
      <c r="E532" s="80" t="s">
        <v>486</v>
      </c>
      <c r="F532" s="306">
        <f>1.15*123.1</f>
        <v>141.57</v>
      </c>
      <c r="G532" s="360">
        <f t="shared" si="121"/>
        <v>0.24940000000000001</v>
      </c>
      <c r="H532" s="82"/>
      <c r="I532" s="77">
        <f t="shared" si="122"/>
        <v>0</v>
      </c>
      <c r="J532" s="344">
        <f>F532*I532</f>
        <v>0</v>
      </c>
    </row>
    <row r="533" spans="1:10" ht="51" customHeight="1">
      <c r="A533" s="318">
        <v>95568</v>
      </c>
      <c r="B533" s="318" t="s">
        <v>16</v>
      </c>
      <c r="C533" s="81" t="s">
        <v>2445</v>
      </c>
      <c r="D533" s="474" t="s">
        <v>2444</v>
      </c>
      <c r="E533" s="80" t="s">
        <v>492</v>
      </c>
      <c r="F533" s="306">
        <f>87.15*1.1</f>
        <v>95.87</v>
      </c>
      <c r="G533" s="360">
        <f t="shared" si="121"/>
        <v>0.24940000000000001</v>
      </c>
      <c r="H533" s="82"/>
      <c r="I533" s="77">
        <f t="shared" ref="I533" si="124">(H533*(1+$J$4))</f>
        <v>0</v>
      </c>
      <c r="J533" s="344">
        <f>F533*I533</f>
        <v>0</v>
      </c>
    </row>
    <row r="534" spans="1:10" ht="33.75" customHeight="1">
      <c r="A534" s="318">
        <v>93358</v>
      </c>
      <c r="B534" s="318" t="s">
        <v>16</v>
      </c>
      <c r="C534" s="81" t="s">
        <v>2446</v>
      </c>
      <c r="D534" s="474" t="s">
        <v>2447</v>
      </c>
      <c r="E534" s="80" t="s">
        <v>496</v>
      </c>
      <c r="F534" s="306">
        <f>0.8*F533</f>
        <v>76.7</v>
      </c>
      <c r="G534" s="360">
        <f t="shared" si="121"/>
        <v>0.24940000000000001</v>
      </c>
      <c r="H534" s="82"/>
      <c r="I534" s="77">
        <f t="shared" ref="I534" si="125">(H534*(1+$J$4))</f>
        <v>0</v>
      </c>
      <c r="J534" s="344">
        <f>F534*I534</f>
        <v>0</v>
      </c>
    </row>
    <row r="535" spans="1:10" ht="21.6" customHeight="1">
      <c r="A535" s="80"/>
      <c r="B535" s="80"/>
      <c r="C535" s="102" t="s">
        <v>813</v>
      </c>
      <c r="D535" s="103" t="s">
        <v>1543</v>
      </c>
      <c r="E535" s="80"/>
      <c r="F535" s="344"/>
      <c r="G535" s="360"/>
      <c r="H535" s="82"/>
      <c r="I535" s="77"/>
      <c r="J535" s="82"/>
    </row>
    <row r="536" spans="1:10" ht="39.75" customHeight="1">
      <c r="A536" s="348">
        <v>94227</v>
      </c>
      <c r="B536" s="80" t="s">
        <v>16</v>
      </c>
      <c r="C536" s="81" t="s">
        <v>837</v>
      </c>
      <c r="D536" s="474" t="s">
        <v>1544</v>
      </c>
      <c r="E536" s="80" t="s">
        <v>492</v>
      </c>
      <c r="F536" s="306">
        <f>9.1*1.1</f>
        <v>10.01</v>
      </c>
      <c r="G536" s="360">
        <f t="shared" si="121"/>
        <v>0.24940000000000001</v>
      </c>
      <c r="H536" s="82"/>
      <c r="I536" s="77">
        <f t="shared" si="122"/>
        <v>0</v>
      </c>
      <c r="J536" s="344">
        <f t="shared" si="123"/>
        <v>0</v>
      </c>
    </row>
    <row r="537" spans="1:10" ht="39.75" customHeight="1">
      <c r="A537" s="348">
        <v>94228</v>
      </c>
      <c r="B537" s="80" t="s">
        <v>16</v>
      </c>
      <c r="C537" s="81" t="s">
        <v>838</v>
      </c>
      <c r="D537" s="474" t="s">
        <v>888</v>
      </c>
      <c r="E537" s="80" t="s">
        <v>492</v>
      </c>
      <c r="F537" s="306">
        <f>170.4*1.1</f>
        <v>187.44</v>
      </c>
      <c r="G537" s="360">
        <f t="shared" si="121"/>
        <v>0.24940000000000001</v>
      </c>
      <c r="H537" s="82"/>
      <c r="I537" s="77">
        <f t="shared" si="122"/>
        <v>0</v>
      </c>
      <c r="J537" s="344">
        <f t="shared" si="123"/>
        <v>0</v>
      </c>
    </row>
    <row r="538" spans="1:10" ht="39.75" customHeight="1">
      <c r="A538" s="348">
        <v>94229</v>
      </c>
      <c r="B538" s="80" t="s">
        <v>16</v>
      </c>
      <c r="C538" s="81" t="s">
        <v>839</v>
      </c>
      <c r="D538" s="474" t="s">
        <v>1545</v>
      </c>
      <c r="E538" s="80" t="s">
        <v>492</v>
      </c>
      <c r="F538" s="306">
        <f>23.5*1.15</f>
        <v>27.03</v>
      </c>
      <c r="G538" s="360">
        <f t="shared" si="121"/>
        <v>0.24940000000000001</v>
      </c>
      <c r="H538" s="82"/>
      <c r="I538" s="540">
        <f>H538*(1+G538)</f>
        <v>0</v>
      </c>
      <c r="J538" s="344">
        <f t="shared" si="123"/>
        <v>0</v>
      </c>
    </row>
    <row r="539" spans="1:10" ht="21.6" customHeight="1">
      <c r="A539" s="88"/>
      <c r="B539" s="88"/>
      <c r="C539" s="242"/>
      <c r="D539" s="94"/>
      <c r="E539" s="88"/>
      <c r="F539" s="89"/>
      <c r="G539" s="89"/>
      <c r="H539" s="681" t="s">
        <v>22</v>
      </c>
      <c r="I539" s="681"/>
      <c r="J539" s="208">
        <f>SUM(J518:J538)</f>
        <v>0</v>
      </c>
    </row>
    <row r="540" spans="1:10" ht="30.75" customHeight="1">
      <c r="A540" s="85"/>
      <c r="B540" s="85"/>
      <c r="C540" s="72" t="s">
        <v>128</v>
      </c>
      <c r="D540" s="73" t="s">
        <v>833</v>
      </c>
      <c r="E540" s="85"/>
      <c r="F540" s="86"/>
      <c r="G540" s="86"/>
      <c r="H540" s="86"/>
      <c r="I540" s="87"/>
      <c r="J540" s="86"/>
    </row>
    <row r="541" spans="1:10" ht="21.6" customHeight="1">
      <c r="A541" s="348"/>
      <c r="B541" s="75"/>
      <c r="C541" s="93" t="s">
        <v>129</v>
      </c>
      <c r="D541" s="98" t="s">
        <v>2286</v>
      </c>
      <c r="E541" s="474"/>
      <c r="F541" s="539"/>
      <c r="G541" s="266"/>
      <c r="H541" s="328"/>
      <c r="I541" s="540"/>
      <c r="J541" s="344"/>
    </row>
    <row r="542" spans="1:10" ht="33" customHeight="1">
      <c r="A542" s="348">
        <v>83635</v>
      </c>
      <c r="B542" s="75" t="s">
        <v>16</v>
      </c>
      <c r="C542" s="76" t="s">
        <v>2262</v>
      </c>
      <c r="D542" s="474" t="s">
        <v>2287</v>
      </c>
      <c r="E542" s="541" t="s">
        <v>486</v>
      </c>
      <c r="F542" s="542">
        <v>8</v>
      </c>
      <c r="G542" s="266">
        <f t="shared" ref="G542:G590" si="126">$J$4</f>
        <v>0.24940000000000001</v>
      </c>
      <c r="H542" s="328"/>
      <c r="I542" s="540">
        <f>H542*(1+G542)</f>
        <v>0</v>
      </c>
      <c r="J542" s="344">
        <f t="shared" ref="J542:J545" si="127">F542*I542</f>
        <v>0</v>
      </c>
    </row>
    <row r="543" spans="1:10" ht="33" customHeight="1">
      <c r="A543" s="348" t="s">
        <v>2288</v>
      </c>
      <c r="B543" s="75" t="s">
        <v>16</v>
      </c>
      <c r="C543" s="76" t="s">
        <v>2263</v>
      </c>
      <c r="D543" s="474" t="s">
        <v>2289</v>
      </c>
      <c r="E543" s="541" t="s">
        <v>486</v>
      </c>
      <c r="F543" s="542">
        <v>7</v>
      </c>
      <c r="G543" s="266">
        <f t="shared" si="126"/>
        <v>0.24940000000000001</v>
      </c>
      <c r="H543" s="328"/>
      <c r="I543" s="540">
        <f t="shared" ref="I543:I545" si="128">H543*(1+G543)</f>
        <v>0</v>
      </c>
      <c r="J543" s="344">
        <f t="shared" si="127"/>
        <v>0</v>
      </c>
    </row>
    <row r="544" spans="1:10" ht="21" customHeight="1">
      <c r="A544" s="348">
        <v>72544</v>
      </c>
      <c r="B544" s="75" t="s">
        <v>16</v>
      </c>
      <c r="C544" s="76" t="s">
        <v>2264</v>
      </c>
      <c r="D544" s="474" t="s">
        <v>2290</v>
      </c>
      <c r="E544" s="541" t="s">
        <v>486</v>
      </c>
      <c r="F544" s="542">
        <v>1</v>
      </c>
      <c r="G544" s="266">
        <f t="shared" si="126"/>
        <v>0.24940000000000001</v>
      </c>
      <c r="H544" s="328"/>
      <c r="I544" s="540">
        <f>H544*(1+G544)</f>
        <v>0</v>
      </c>
      <c r="J544" s="344">
        <f>F544*I544</f>
        <v>0</v>
      </c>
    </row>
    <row r="545" spans="1:10" ht="27" customHeight="1">
      <c r="A545" s="348" t="s">
        <v>903</v>
      </c>
      <c r="B545" s="75" t="s">
        <v>485</v>
      </c>
      <c r="C545" s="76" t="s">
        <v>2265</v>
      </c>
      <c r="D545" s="474" t="s">
        <v>2291</v>
      </c>
      <c r="E545" s="541" t="s">
        <v>486</v>
      </c>
      <c r="F545" s="542">
        <v>15</v>
      </c>
      <c r="G545" s="266">
        <f t="shared" si="126"/>
        <v>0.24940000000000001</v>
      </c>
      <c r="H545" s="328"/>
      <c r="I545" s="540">
        <f t="shared" si="128"/>
        <v>0</v>
      </c>
      <c r="J545" s="344">
        <f t="shared" si="127"/>
        <v>0</v>
      </c>
    </row>
    <row r="546" spans="1:10" ht="30.75" customHeight="1">
      <c r="A546" s="348">
        <v>84665</v>
      </c>
      <c r="B546" s="75" t="s">
        <v>16</v>
      </c>
      <c r="C546" s="76" t="s">
        <v>2266</v>
      </c>
      <c r="D546" s="474" t="s">
        <v>2292</v>
      </c>
      <c r="E546" s="541" t="s">
        <v>497</v>
      </c>
      <c r="F546" s="542">
        <v>15</v>
      </c>
      <c r="G546" s="266">
        <f t="shared" si="126"/>
        <v>0.24940000000000001</v>
      </c>
      <c r="H546" s="328"/>
      <c r="I546" s="540">
        <f>H546*(1+G546)</f>
        <v>0</v>
      </c>
      <c r="J546" s="344">
        <f>F546*I546</f>
        <v>0</v>
      </c>
    </row>
    <row r="547" spans="1:10" ht="21.6" customHeight="1">
      <c r="A547" s="265"/>
      <c r="B547" s="265"/>
      <c r="C547" s="93" t="s">
        <v>130</v>
      </c>
      <c r="D547" s="98" t="s">
        <v>2293</v>
      </c>
      <c r="E547" s="88"/>
      <c r="F547" s="539"/>
      <c r="G547" s="266"/>
      <c r="H547" s="328"/>
      <c r="I547" s="540"/>
      <c r="J547" s="344"/>
    </row>
    <row r="548" spans="1:10" ht="37.5" customHeight="1">
      <c r="A548" s="348" t="s">
        <v>903</v>
      </c>
      <c r="B548" s="75" t="s">
        <v>485</v>
      </c>
      <c r="C548" s="76" t="s">
        <v>2267</v>
      </c>
      <c r="D548" s="474" t="s">
        <v>2294</v>
      </c>
      <c r="E548" s="541" t="s">
        <v>486</v>
      </c>
      <c r="F548" s="542">
        <v>52</v>
      </c>
      <c r="G548" s="266">
        <f t="shared" si="126"/>
        <v>0.24940000000000001</v>
      </c>
      <c r="H548" s="328"/>
      <c r="I548" s="540">
        <f t="shared" ref="I548:I590" si="129">H548*(1+G548)</f>
        <v>0</v>
      </c>
      <c r="J548" s="344">
        <f t="shared" ref="J548:J590" si="130">F548*I548</f>
        <v>0</v>
      </c>
    </row>
    <row r="549" spans="1:10" ht="21.6" customHeight="1">
      <c r="A549" s="265"/>
      <c r="B549" s="265"/>
      <c r="C549" s="93" t="s">
        <v>131</v>
      </c>
      <c r="D549" s="98" t="s">
        <v>2295</v>
      </c>
      <c r="E549" s="541"/>
      <c r="F549" s="539"/>
      <c r="G549" s="266"/>
      <c r="H549" s="328"/>
      <c r="I549" s="540"/>
      <c r="J549" s="344"/>
    </row>
    <row r="550" spans="1:10" ht="33" customHeight="1">
      <c r="A550" s="348" t="s">
        <v>903</v>
      </c>
      <c r="B550" s="75" t="s">
        <v>485</v>
      </c>
      <c r="C550" s="76" t="s">
        <v>2268</v>
      </c>
      <c r="D550" s="474" t="s">
        <v>1980</v>
      </c>
      <c r="E550" s="541" t="s">
        <v>486</v>
      </c>
      <c r="F550" s="542">
        <v>6</v>
      </c>
      <c r="G550" s="266">
        <f t="shared" si="126"/>
        <v>0.24940000000000001</v>
      </c>
      <c r="H550" s="328"/>
      <c r="I550" s="540">
        <f t="shared" si="129"/>
        <v>0</v>
      </c>
      <c r="J550" s="344">
        <f t="shared" si="130"/>
        <v>0</v>
      </c>
    </row>
    <row r="551" spans="1:10" ht="33" customHeight="1">
      <c r="A551" s="348" t="s">
        <v>903</v>
      </c>
      <c r="B551" s="75" t="s">
        <v>485</v>
      </c>
      <c r="C551" s="76" t="s">
        <v>2269</v>
      </c>
      <c r="D551" s="474" t="s">
        <v>1991</v>
      </c>
      <c r="E551" s="541" t="s">
        <v>486</v>
      </c>
      <c r="F551" s="542">
        <v>6</v>
      </c>
      <c r="G551" s="266">
        <f t="shared" si="126"/>
        <v>0.24940000000000001</v>
      </c>
      <c r="H551" s="328"/>
      <c r="I551" s="540">
        <f t="shared" si="129"/>
        <v>0</v>
      </c>
      <c r="J551" s="344">
        <f t="shared" si="130"/>
        <v>0</v>
      </c>
    </row>
    <row r="552" spans="1:10" ht="33" customHeight="1">
      <c r="A552" s="348" t="s">
        <v>903</v>
      </c>
      <c r="B552" s="75" t="s">
        <v>485</v>
      </c>
      <c r="C552" s="76" t="s">
        <v>2270</v>
      </c>
      <c r="D552" s="474" t="s">
        <v>1966</v>
      </c>
      <c r="E552" s="541" t="s">
        <v>486</v>
      </c>
      <c r="F552" s="542">
        <v>1</v>
      </c>
      <c r="G552" s="266">
        <f t="shared" si="126"/>
        <v>0.24940000000000001</v>
      </c>
      <c r="H552" s="328"/>
      <c r="I552" s="540">
        <f t="shared" si="129"/>
        <v>0</v>
      </c>
      <c r="J552" s="344">
        <f t="shared" si="130"/>
        <v>0</v>
      </c>
    </row>
    <row r="553" spans="1:10" ht="33" customHeight="1">
      <c r="A553" s="348" t="s">
        <v>903</v>
      </c>
      <c r="B553" s="75" t="s">
        <v>485</v>
      </c>
      <c r="C553" s="76" t="s">
        <v>2271</v>
      </c>
      <c r="D553" s="474" t="s">
        <v>1986</v>
      </c>
      <c r="E553" s="541" t="s">
        <v>486</v>
      </c>
      <c r="F553" s="542">
        <v>1</v>
      </c>
      <c r="G553" s="266">
        <f t="shared" si="126"/>
        <v>0.24940000000000001</v>
      </c>
      <c r="H553" s="328"/>
      <c r="I553" s="540">
        <f t="shared" si="129"/>
        <v>0</v>
      </c>
      <c r="J553" s="344">
        <f t="shared" si="130"/>
        <v>0</v>
      </c>
    </row>
    <row r="554" spans="1:10" ht="38.25" customHeight="1">
      <c r="A554" s="348">
        <v>91927</v>
      </c>
      <c r="B554" s="75" t="s">
        <v>16</v>
      </c>
      <c r="C554" s="76" t="s">
        <v>2272</v>
      </c>
      <c r="D554" s="474" t="s">
        <v>2296</v>
      </c>
      <c r="E554" s="541" t="s">
        <v>492</v>
      </c>
      <c r="F554" s="542">
        <v>100</v>
      </c>
      <c r="G554" s="266">
        <f t="shared" si="126"/>
        <v>0.24940000000000001</v>
      </c>
      <c r="H554" s="328"/>
      <c r="I554" s="540">
        <f t="shared" si="129"/>
        <v>0</v>
      </c>
      <c r="J554" s="344">
        <f t="shared" si="130"/>
        <v>0</v>
      </c>
    </row>
    <row r="555" spans="1:10" ht="34.5" customHeight="1">
      <c r="A555" s="348">
        <v>91940</v>
      </c>
      <c r="B555" s="75" t="s">
        <v>16</v>
      </c>
      <c r="C555" s="76" t="s">
        <v>2273</v>
      </c>
      <c r="D555" s="474" t="s">
        <v>2297</v>
      </c>
      <c r="E555" s="541" t="s">
        <v>486</v>
      </c>
      <c r="F555" s="542">
        <v>2</v>
      </c>
      <c r="G555" s="266">
        <f t="shared" si="126"/>
        <v>0.24940000000000001</v>
      </c>
      <c r="H555" s="328"/>
      <c r="I555" s="540">
        <f t="shared" si="129"/>
        <v>0</v>
      </c>
      <c r="J555" s="344">
        <f t="shared" si="130"/>
        <v>0</v>
      </c>
    </row>
    <row r="556" spans="1:10" ht="21.6" customHeight="1">
      <c r="A556" s="348" t="s">
        <v>903</v>
      </c>
      <c r="B556" s="75" t="s">
        <v>485</v>
      </c>
      <c r="C556" s="76" t="s">
        <v>2274</v>
      </c>
      <c r="D556" s="543" t="s">
        <v>2298</v>
      </c>
      <c r="E556" s="541" t="s">
        <v>492</v>
      </c>
      <c r="F556" s="542">
        <v>27</v>
      </c>
      <c r="G556" s="266">
        <f t="shared" si="126"/>
        <v>0.24940000000000001</v>
      </c>
      <c r="H556" s="328"/>
      <c r="I556" s="540">
        <f t="shared" si="129"/>
        <v>0</v>
      </c>
      <c r="J556" s="344">
        <f t="shared" si="130"/>
        <v>0</v>
      </c>
    </row>
    <row r="557" spans="1:10" ht="28.5" customHeight="1">
      <c r="A557" s="348" t="s">
        <v>903</v>
      </c>
      <c r="B557" s="75" t="s">
        <v>485</v>
      </c>
      <c r="C557" s="76" t="s">
        <v>2275</v>
      </c>
      <c r="D557" s="543" t="s">
        <v>2299</v>
      </c>
      <c r="E557" s="541" t="s">
        <v>492</v>
      </c>
      <c r="F557" s="542">
        <v>100</v>
      </c>
      <c r="G557" s="266">
        <f t="shared" si="126"/>
        <v>0.24940000000000001</v>
      </c>
      <c r="H557" s="328"/>
      <c r="I557" s="540">
        <f t="shared" si="129"/>
        <v>0</v>
      </c>
      <c r="J557" s="344">
        <f t="shared" si="130"/>
        <v>0</v>
      </c>
    </row>
    <row r="558" spans="1:10" ht="21.6" customHeight="1">
      <c r="A558" s="348" t="s">
        <v>903</v>
      </c>
      <c r="B558" s="75" t="s">
        <v>485</v>
      </c>
      <c r="C558" s="76" t="s">
        <v>2276</v>
      </c>
      <c r="D558" s="543" t="s">
        <v>2300</v>
      </c>
      <c r="E558" s="541" t="s">
        <v>486</v>
      </c>
      <c r="F558" s="542">
        <v>500</v>
      </c>
      <c r="G558" s="266">
        <f t="shared" si="126"/>
        <v>0.24940000000000001</v>
      </c>
      <c r="H558" s="328"/>
      <c r="I558" s="540">
        <f t="shared" si="129"/>
        <v>0</v>
      </c>
      <c r="J558" s="344">
        <f t="shared" si="130"/>
        <v>0</v>
      </c>
    </row>
    <row r="559" spans="1:10" ht="21.6" customHeight="1">
      <c r="A559" s="348" t="s">
        <v>903</v>
      </c>
      <c r="B559" s="75" t="s">
        <v>485</v>
      </c>
      <c r="C559" s="76" t="s">
        <v>2277</v>
      </c>
      <c r="D559" s="543" t="s">
        <v>2301</v>
      </c>
      <c r="E559" s="541" t="s">
        <v>486</v>
      </c>
      <c r="F559" s="542">
        <v>500</v>
      </c>
      <c r="G559" s="266">
        <f t="shared" si="126"/>
        <v>0.24940000000000001</v>
      </c>
      <c r="H559" s="328"/>
      <c r="I559" s="540">
        <f t="shared" si="129"/>
        <v>0</v>
      </c>
      <c r="J559" s="344">
        <f t="shared" si="130"/>
        <v>0</v>
      </c>
    </row>
    <row r="560" spans="1:10" ht="21.6" customHeight="1">
      <c r="A560" s="348" t="s">
        <v>903</v>
      </c>
      <c r="B560" s="75" t="s">
        <v>485</v>
      </c>
      <c r="C560" s="76" t="s">
        <v>2278</v>
      </c>
      <c r="D560" s="543" t="s">
        <v>2302</v>
      </c>
      <c r="E560" s="541" t="s">
        <v>486</v>
      </c>
      <c r="F560" s="542">
        <v>20</v>
      </c>
      <c r="G560" s="266">
        <f t="shared" si="126"/>
        <v>0.24940000000000001</v>
      </c>
      <c r="H560" s="328"/>
      <c r="I560" s="540">
        <f t="shared" si="129"/>
        <v>0</v>
      </c>
      <c r="J560" s="344">
        <f t="shared" si="130"/>
        <v>0</v>
      </c>
    </row>
    <row r="561" spans="1:10" ht="31.5" customHeight="1">
      <c r="A561" s="75">
        <v>39128</v>
      </c>
      <c r="B561" s="75" t="s">
        <v>16</v>
      </c>
      <c r="C561" s="76" t="s">
        <v>2279</v>
      </c>
      <c r="D561" s="474" t="s">
        <v>2303</v>
      </c>
      <c r="E561" s="541" t="s">
        <v>486</v>
      </c>
      <c r="F561" s="542">
        <v>50</v>
      </c>
      <c r="G561" s="266">
        <f t="shared" si="126"/>
        <v>0.24940000000000001</v>
      </c>
      <c r="H561" s="328"/>
      <c r="I561" s="540">
        <f t="shared" si="129"/>
        <v>0</v>
      </c>
      <c r="J561" s="344">
        <f t="shared" si="130"/>
        <v>0</v>
      </c>
    </row>
    <row r="562" spans="1:10" ht="31.5" customHeight="1">
      <c r="A562" s="75">
        <v>393</v>
      </c>
      <c r="B562" s="75" t="s">
        <v>16</v>
      </c>
      <c r="C562" s="76" t="s">
        <v>2280</v>
      </c>
      <c r="D562" s="474" t="s">
        <v>1993</v>
      </c>
      <c r="E562" s="541" t="s">
        <v>486</v>
      </c>
      <c r="F562" s="542">
        <v>50</v>
      </c>
      <c r="G562" s="266">
        <f t="shared" si="126"/>
        <v>0.24940000000000001</v>
      </c>
      <c r="H562" s="328"/>
      <c r="I562" s="540">
        <f t="shared" si="129"/>
        <v>0</v>
      </c>
      <c r="J562" s="344">
        <f t="shared" si="130"/>
        <v>0</v>
      </c>
    </row>
    <row r="563" spans="1:10" ht="42" customHeight="1">
      <c r="A563" s="348">
        <v>95803</v>
      </c>
      <c r="B563" s="75" t="s">
        <v>16</v>
      </c>
      <c r="C563" s="76" t="s">
        <v>2281</v>
      </c>
      <c r="D563" s="474" t="s">
        <v>2304</v>
      </c>
      <c r="E563" s="541" t="s">
        <v>486</v>
      </c>
      <c r="F563" s="542">
        <v>20</v>
      </c>
      <c r="G563" s="266">
        <f t="shared" si="126"/>
        <v>0.24940000000000001</v>
      </c>
      <c r="H563" s="328"/>
      <c r="I563" s="540">
        <f t="shared" si="129"/>
        <v>0</v>
      </c>
      <c r="J563" s="344">
        <f t="shared" si="130"/>
        <v>0</v>
      </c>
    </row>
    <row r="564" spans="1:10" ht="42" customHeight="1">
      <c r="A564" s="75" t="s">
        <v>2305</v>
      </c>
      <c r="B564" s="75" t="s">
        <v>16</v>
      </c>
      <c r="C564" s="76" t="s">
        <v>2282</v>
      </c>
      <c r="D564" s="474" t="s">
        <v>2306</v>
      </c>
      <c r="E564" s="541" t="s">
        <v>497</v>
      </c>
      <c r="F564" s="542">
        <v>50</v>
      </c>
      <c r="G564" s="266">
        <f t="shared" si="126"/>
        <v>0.24940000000000001</v>
      </c>
      <c r="H564" s="328"/>
      <c r="I564" s="540">
        <f t="shared" si="129"/>
        <v>0</v>
      </c>
      <c r="J564" s="344">
        <f t="shared" si="130"/>
        <v>0</v>
      </c>
    </row>
    <row r="565" spans="1:10" ht="42" customHeight="1">
      <c r="A565" s="75">
        <v>95801</v>
      </c>
      <c r="B565" s="75" t="s">
        <v>16</v>
      </c>
      <c r="C565" s="76" t="s">
        <v>2283</v>
      </c>
      <c r="D565" s="474" t="s">
        <v>2307</v>
      </c>
      <c r="E565" s="541" t="s">
        <v>486</v>
      </c>
      <c r="F565" s="544">
        <v>2</v>
      </c>
      <c r="G565" s="266">
        <f t="shared" si="126"/>
        <v>0.24940000000000001</v>
      </c>
      <c r="H565" s="328"/>
      <c r="I565" s="540">
        <f t="shared" si="129"/>
        <v>0</v>
      </c>
      <c r="J565" s="344">
        <f t="shared" si="130"/>
        <v>0</v>
      </c>
    </row>
    <row r="566" spans="1:10" ht="40.5" customHeight="1">
      <c r="A566" s="75">
        <v>95733</v>
      </c>
      <c r="B566" s="75" t="s">
        <v>16</v>
      </c>
      <c r="C566" s="76" t="s">
        <v>2284</v>
      </c>
      <c r="D566" s="474" t="s">
        <v>2308</v>
      </c>
      <c r="E566" s="541" t="s">
        <v>486</v>
      </c>
      <c r="F566" s="544">
        <v>2</v>
      </c>
      <c r="G566" s="266">
        <f t="shared" si="126"/>
        <v>0.24940000000000001</v>
      </c>
      <c r="H566" s="328"/>
      <c r="I566" s="540">
        <f t="shared" si="129"/>
        <v>0</v>
      </c>
      <c r="J566" s="344">
        <f t="shared" si="130"/>
        <v>0</v>
      </c>
    </row>
    <row r="567" spans="1:10" ht="21" customHeight="1">
      <c r="A567" s="265"/>
      <c r="B567" s="265"/>
      <c r="C567" s="93" t="s">
        <v>132</v>
      </c>
      <c r="D567" s="98" t="s">
        <v>2309</v>
      </c>
      <c r="E567" s="541"/>
      <c r="F567" s="539"/>
      <c r="G567" s="266"/>
      <c r="H567" s="328"/>
      <c r="I567" s="540"/>
      <c r="J567" s="344"/>
    </row>
    <row r="568" spans="1:10" ht="52.5" customHeight="1">
      <c r="A568" s="348">
        <v>72283</v>
      </c>
      <c r="B568" s="75" t="s">
        <v>16</v>
      </c>
      <c r="C568" s="76" t="s">
        <v>2336</v>
      </c>
      <c r="D568" s="474" t="s">
        <v>2310</v>
      </c>
      <c r="E568" s="541" t="s">
        <v>486</v>
      </c>
      <c r="F568" s="542">
        <v>3</v>
      </c>
      <c r="G568" s="266">
        <f t="shared" si="126"/>
        <v>0.24940000000000001</v>
      </c>
      <c r="H568" s="328"/>
      <c r="I568" s="540">
        <f t="shared" si="129"/>
        <v>0</v>
      </c>
      <c r="J568" s="344">
        <f t="shared" si="130"/>
        <v>0</v>
      </c>
    </row>
    <row r="569" spans="1:10" ht="37.5" customHeight="1">
      <c r="A569" s="348">
        <v>92367</v>
      </c>
      <c r="B569" s="75" t="s">
        <v>16</v>
      </c>
      <c r="C569" s="76" t="s">
        <v>2337</v>
      </c>
      <c r="D569" s="474" t="s">
        <v>2311</v>
      </c>
      <c r="E569" s="541" t="s">
        <v>492</v>
      </c>
      <c r="F569" s="542">
        <v>25</v>
      </c>
      <c r="G569" s="266">
        <f t="shared" si="126"/>
        <v>0.24940000000000001</v>
      </c>
      <c r="H569" s="328"/>
      <c r="I569" s="540">
        <f t="shared" si="129"/>
        <v>0</v>
      </c>
      <c r="J569" s="344">
        <f t="shared" si="130"/>
        <v>0</v>
      </c>
    </row>
    <row r="570" spans="1:10" ht="37.5" customHeight="1">
      <c r="A570" s="348">
        <v>92390</v>
      </c>
      <c r="B570" s="75" t="s">
        <v>16</v>
      </c>
      <c r="C570" s="76" t="s">
        <v>2338</v>
      </c>
      <c r="D570" s="474" t="s">
        <v>2312</v>
      </c>
      <c r="E570" s="541" t="s">
        <v>486</v>
      </c>
      <c r="F570" s="542">
        <v>132</v>
      </c>
      <c r="G570" s="266">
        <f t="shared" si="126"/>
        <v>0.24940000000000001</v>
      </c>
      <c r="H570" s="328"/>
      <c r="I570" s="540">
        <f t="shared" ref="I570:I583" si="131">H570*(1+G570)</f>
        <v>0</v>
      </c>
      <c r="J570" s="344">
        <f t="shared" si="130"/>
        <v>0</v>
      </c>
    </row>
    <row r="571" spans="1:10" ht="37.5" customHeight="1">
      <c r="A571" s="348">
        <v>92378</v>
      </c>
      <c r="B571" s="75" t="s">
        <v>16</v>
      </c>
      <c r="C571" s="76" t="s">
        <v>2339</v>
      </c>
      <c r="D571" s="474" t="s">
        <v>2313</v>
      </c>
      <c r="E571" s="541" t="s">
        <v>486</v>
      </c>
      <c r="F571" s="542">
        <v>25</v>
      </c>
      <c r="G571" s="266">
        <f t="shared" si="126"/>
        <v>0.24940000000000001</v>
      </c>
      <c r="H571" s="328"/>
      <c r="I571" s="540">
        <f t="shared" si="131"/>
        <v>0</v>
      </c>
      <c r="J571" s="344">
        <f t="shared" si="130"/>
        <v>0</v>
      </c>
    </row>
    <row r="572" spans="1:10" ht="47.25" customHeight="1">
      <c r="A572" s="348">
        <v>92642</v>
      </c>
      <c r="B572" s="75" t="s">
        <v>16</v>
      </c>
      <c r="C572" s="76" t="s">
        <v>2340</v>
      </c>
      <c r="D572" s="474" t="s">
        <v>2314</v>
      </c>
      <c r="E572" s="541" t="s">
        <v>486</v>
      </c>
      <c r="F572" s="542">
        <v>3</v>
      </c>
      <c r="G572" s="266">
        <f t="shared" si="126"/>
        <v>0.24940000000000001</v>
      </c>
      <c r="H572" s="328"/>
      <c r="I572" s="540">
        <f t="shared" si="131"/>
        <v>0</v>
      </c>
      <c r="J572" s="344">
        <f t="shared" si="130"/>
        <v>0</v>
      </c>
    </row>
    <row r="573" spans="1:10" ht="21.6" customHeight="1">
      <c r="A573" s="348" t="s">
        <v>903</v>
      </c>
      <c r="B573" s="75" t="s">
        <v>485</v>
      </c>
      <c r="C573" s="76" t="s">
        <v>2341</v>
      </c>
      <c r="D573" s="474" t="s">
        <v>2315</v>
      </c>
      <c r="E573" s="541" t="s">
        <v>486</v>
      </c>
      <c r="F573" s="542">
        <v>1</v>
      </c>
      <c r="G573" s="266">
        <f t="shared" si="126"/>
        <v>0.24940000000000001</v>
      </c>
      <c r="H573" s="328"/>
      <c r="I573" s="540">
        <f t="shared" si="131"/>
        <v>0</v>
      </c>
      <c r="J573" s="344">
        <f t="shared" si="130"/>
        <v>0</v>
      </c>
    </row>
    <row r="574" spans="1:10" ht="35.25" customHeight="1">
      <c r="A574" s="348" t="s">
        <v>903</v>
      </c>
      <c r="B574" s="75" t="s">
        <v>485</v>
      </c>
      <c r="C574" s="76" t="s">
        <v>2342</v>
      </c>
      <c r="D574" s="474" t="s">
        <v>2316</v>
      </c>
      <c r="E574" s="541" t="s">
        <v>486</v>
      </c>
      <c r="F574" s="542">
        <v>4</v>
      </c>
      <c r="G574" s="266">
        <f t="shared" si="126"/>
        <v>0.24940000000000001</v>
      </c>
      <c r="H574" s="328"/>
      <c r="I574" s="540">
        <f t="shared" si="131"/>
        <v>0</v>
      </c>
      <c r="J574" s="344">
        <f t="shared" si="130"/>
        <v>0</v>
      </c>
    </row>
    <row r="575" spans="1:10" ht="39" customHeight="1">
      <c r="A575" s="348" t="s">
        <v>903</v>
      </c>
      <c r="B575" s="75" t="s">
        <v>485</v>
      </c>
      <c r="C575" s="76" t="s">
        <v>2343</v>
      </c>
      <c r="D575" s="474" t="s">
        <v>2317</v>
      </c>
      <c r="E575" s="541" t="s">
        <v>486</v>
      </c>
      <c r="F575" s="542">
        <v>3</v>
      </c>
      <c r="G575" s="266">
        <f t="shared" si="126"/>
        <v>0.24940000000000001</v>
      </c>
      <c r="H575" s="328"/>
      <c r="I575" s="540">
        <f t="shared" si="131"/>
        <v>0</v>
      </c>
      <c r="J575" s="344">
        <f t="shared" si="130"/>
        <v>0</v>
      </c>
    </row>
    <row r="576" spans="1:10" ht="39" customHeight="1">
      <c r="A576" s="75" t="s">
        <v>2305</v>
      </c>
      <c r="B576" s="75" t="s">
        <v>16</v>
      </c>
      <c r="C576" s="76" t="s">
        <v>2344</v>
      </c>
      <c r="D576" s="474" t="s">
        <v>2306</v>
      </c>
      <c r="E576" s="541" t="s">
        <v>497</v>
      </c>
      <c r="F576" s="542">
        <v>10</v>
      </c>
      <c r="G576" s="266">
        <f t="shared" si="126"/>
        <v>0.24940000000000001</v>
      </c>
      <c r="H576" s="328"/>
      <c r="I576" s="540">
        <f t="shared" si="131"/>
        <v>0</v>
      </c>
      <c r="J576" s="344">
        <f t="shared" si="130"/>
        <v>0</v>
      </c>
    </row>
    <row r="577" spans="1:10" ht="39" customHeight="1">
      <c r="A577" s="348">
        <v>93672</v>
      </c>
      <c r="B577" s="75" t="s">
        <v>16</v>
      </c>
      <c r="C577" s="76" t="s">
        <v>2345</v>
      </c>
      <c r="D577" s="474" t="s">
        <v>2318</v>
      </c>
      <c r="E577" s="541" t="s">
        <v>486</v>
      </c>
      <c r="F577" s="542">
        <v>1</v>
      </c>
      <c r="G577" s="266">
        <f t="shared" si="126"/>
        <v>0.24940000000000001</v>
      </c>
      <c r="H577" s="328"/>
      <c r="I577" s="540">
        <f t="shared" si="131"/>
        <v>0</v>
      </c>
      <c r="J577" s="344">
        <f t="shared" si="130"/>
        <v>0</v>
      </c>
    </row>
    <row r="578" spans="1:10" ht="21.6" customHeight="1">
      <c r="A578" s="348" t="s">
        <v>903</v>
      </c>
      <c r="B578" s="75" t="s">
        <v>485</v>
      </c>
      <c r="C578" s="76" t="s">
        <v>2346</v>
      </c>
      <c r="D578" s="474" t="s">
        <v>2319</v>
      </c>
      <c r="E578" s="541" t="s">
        <v>492</v>
      </c>
      <c r="F578" s="542">
        <v>30</v>
      </c>
      <c r="G578" s="266">
        <f t="shared" si="126"/>
        <v>0.24940000000000001</v>
      </c>
      <c r="H578" s="328"/>
      <c r="I578" s="540">
        <f t="shared" si="131"/>
        <v>0</v>
      </c>
      <c r="J578" s="344">
        <f t="shared" si="130"/>
        <v>0</v>
      </c>
    </row>
    <row r="579" spans="1:10" ht="21.6" customHeight="1">
      <c r="A579" s="75">
        <v>95734</v>
      </c>
      <c r="B579" s="75" t="s">
        <v>16</v>
      </c>
      <c r="C579" s="76" t="s">
        <v>2347</v>
      </c>
      <c r="D579" s="474" t="s">
        <v>2320</v>
      </c>
      <c r="E579" s="541" t="s">
        <v>486</v>
      </c>
      <c r="F579" s="542">
        <v>48</v>
      </c>
      <c r="G579" s="266">
        <f t="shared" si="126"/>
        <v>0.24940000000000001</v>
      </c>
      <c r="H579" s="328"/>
      <c r="I579" s="540">
        <f t="shared" si="131"/>
        <v>0</v>
      </c>
      <c r="J579" s="344">
        <f t="shared" si="130"/>
        <v>0</v>
      </c>
    </row>
    <row r="580" spans="1:10" ht="45.75" customHeight="1">
      <c r="A580" s="75">
        <v>91893</v>
      </c>
      <c r="B580" s="75" t="s">
        <v>16</v>
      </c>
      <c r="C580" s="76" t="s">
        <v>2348</v>
      </c>
      <c r="D580" s="474" t="s">
        <v>2321</v>
      </c>
      <c r="E580" s="541" t="s">
        <v>486</v>
      </c>
      <c r="F580" s="542">
        <v>48</v>
      </c>
      <c r="G580" s="266">
        <f t="shared" si="126"/>
        <v>0.24940000000000001</v>
      </c>
      <c r="H580" s="328"/>
      <c r="I580" s="540">
        <f t="shared" si="131"/>
        <v>0</v>
      </c>
      <c r="J580" s="344">
        <f t="shared" si="130"/>
        <v>0</v>
      </c>
    </row>
    <row r="581" spans="1:10" ht="35.25" customHeight="1">
      <c r="A581" s="75">
        <v>393</v>
      </c>
      <c r="B581" s="75" t="s">
        <v>16</v>
      </c>
      <c r="C581" s="76" t="s">
        <v>2349</v>
      </c>
      <c r="D581" s="474" t="s">
        <v>1993</v>
      </c>
      <c r="E581" s="541" t="s">
        <v>486</v>
      </c>
      <c r="F581" s="542">
        <v>25</v>
      </c>
      <c r="G581" s="266">
        <f t="shared" si="126"/>
        <v>0.24940000000000001</v>
      </c>
      <c r="H581" s="328"/>
      <c r="I581" s="540">
        <f t="shared" si="131"/>
        <v>0</v>
      </c>
      <c r="J581" s="344">
        <f t="shared" si="130"/>
        <v>0</v>
      </c>
    </row>
    <row r="582" spans="1:10" ht="43.5" customHeight="1">
      <c r="A582" s="348" t="s">
        <v>2322</v>
      </c>
      <c r="B582" s="75" t="s">
        <v>16</v>
      </c>
      <c r="C582" s="76" t="s">
        <v>2350</v>
      </c>
      <c r="D582" s="474" t="s">
        <v>2323</v>
      </c>
      <c r="E582" s="541" t="s">
        <v>492</v>
      </c>
      <c r="F582" s="542">
        <v>18</v>
      </c>
      <c r="G582" s="266">
        <f t="shared" si="126"/>
        <v>0.24940000000000001</v>
      </c>
      <c r="H582" s="328"/>
      <c r="I582" s="540">
        <f t="shared" si="131"/>
        <v>0</v>
      </c>
      <c r="J582" s="344">
        <f t="shared" si="130"/>
        <v>0</v>
      </c>
    </row>
    <row r="583" spans="1:10" ht="30" customHeight="1">
      <c r="A583" s="348" t="s">
        <v>2324</v>
      </c>
      <c r="B583" s="75" t="s">
        <v>16</v>
      </c>
      <c r="C583" s="76" t="s">
        <v>2351</v>
      </c>
      <c r="D583" s="474" t="s">
        <v>2325</v>
      </c>
      <c r="E583" s="541" t="s">
        <v>486</v>
      </c>
      <c r="F583" s="542">
        <v>1</v>
      </c>
      <c r="G583" s="266">
        <f t="shared" si="126"/>
        <v>0.24940000000000001</v>
      </c>
      <c r="H583" s="328"/>
      <c r="I583" s="540">
        <f t="shared" si="131"/>
        <v>0</v>
      </c>
      <c r="J583" s="344">
        <f t="shared" si="130"/>
        <v>0</v>
      </c>
    </row>
    <row r="584" spans="1:10" ht="21.6" customHeight="1">
      <c r="A584" s="265"/>
      <c r="B584" s="265"/>
      <c r="C584" s="93" t="s">
        <v>2352</v>
      </c>
      <c r="D584" s="98" t="s">
        <v>2326</v>
      </c>
      <c r="E584" s="541"/>
      <c r="F584" s="539"/>
      <c r="G584" s="266"/>
      <c r="H584" s="328"/>
      <c r="I584" s="540"/>
      <c r="J584" s="344"/>
    </row>
    <row r="585" spans="1:10" ht="21.6" customHeight="1">
      <c r="A585" s="348">
        <v>72287</v>
      </c>
      <c r="B585" s="75" t="s">
        <v>16</v>
      </c>
      <c r="C585" s="76" t="s">
        <v>2353</v>
      </c>
      <c r="D585" s="474" t="s">
        <v>2327</v>
      </c>
      <c r="E585" s="541" t="s">
        <v>486</v>
      </c>
      <c r="F585" s="542">
        <v>1</v>
      </c>
      <c r="G585" s="266">
        <f t="shared" si="126"/>
        <v>0.24940000000000001</v>
      </c>
      <c r="H585" s="328"/>
      <c r="I585" s="540">
        <f t="shared" si="129"/>
        <v>0</v>
      </c>
      <c r="J585" s="344">
        <f t="shared" si="130"/>
        <v>0</v>
      </c>
    </row>
    <row r="586" spans="1:10" ht="37.5" customHeight="1">
      <c r="A586" s="75" t="s">
        <v>2328</v>
      </c>
      <c r="B586" s="75" t="s">
        <v>16</v>
      </c>
      <c r="C586" s="76" t="s">
        <v>2354</v>
      </c>
      <c r="D586" s="474" t="s">
        <v>2329</v>
      </c>
      <c r="E586" s="541" t="s">
        <v>486</v>
      </c>
      <c r="F586" s="542">
        <v>2</v>
      </c>
      <c r="G586" s="266">
        <f t="shared" si="126"/>
        <v>0.24940000000000001</v>
      </c>
      <c r="H586" s="328"/>
      <c r="I586" s="540">
        <f t="shared" si="129"/>
        <v>0</v>
      </c>
      <c r="J586" s="344">
        <f t="shared" si="130"/>
        <v>0</v>
      </c>
    </row>
    <row r="587" spans="1:10" ht="42" customHeight="1">
      <c r="A587" s="75">
        <v>94499</v>
      </c>
      <c r="B587" s="75" t="s">
        <v>16</v>
      </c>
      <c r="C587" s="76" t="s">
        <v>2355</v>
      </c>
      <c r="D587" s="474" t="s">
        <v>1965</v>
      </c>
      <c r="E587" s="541" t="s">
        <v>486</v>
      </c>
      <c r="F587" s="542">
        <v>1</v>
      </c>
      <c r="G587" s="266">
        <f t="shared" si="126"/>
        <v>0.24940000000000001</v>
      </c>
      <c r="H587" s="328"/>
      <c r="I587" s="540">
        <f t="shared" si="129"/>
        <v>0</v>
      </c>
      <c r="J587" s="344">
        <f t="shared" si="130"/>
        <v>0</v>
      </c>
    </row>
    <row r="588" spans="1:10" ht="29.25" customHeight="1">
      <c r="A588" s="348">
        <v>99624</v>
      </c>
      <c r="B588" s="75" t="s">
        <v>16</v>
      </c>
      <c r="C588" s="76" t="s">
        <v>2356</v>
      </c>
      <c r="D588" s="474" t="s">
        <v>2330</v>
      </c>
      <c r="E588" s="541" t="s">
        <v>486</v>
      </c>
      <c r="F588" s="542">
        <v>1</v>
      </c>
      <c r="G588" s="266">
        <f t="shared" si="126"/>
        <v>0.24940000000000001</v>
      </c>
      <c r="H588" s="328"/>
      <c r="I588" s="540">
        <f t="shared" si="129"/>
        <v>0</v>
      </c>
      <c r="J588" s="344">
        <f t="shared" si="130"/>
        <v>0</v>
      </c>
    </row>
    <row r="589" spans="1:10" ht="37.5" customHeight="1">
      <c r="A589" s="348" t="s">
        <v>2331</v>
      </c>
      <c r="B589" s="75" t="s">
        <v>16</v>
      </c>
      <c r="C589" s="76" t="s">
        <v>2357</v>
      </c>
      <c r="D589" s="474" t="s">
        <v>2332</v>
      </c>
      <c r="E589" s="541" t="s">
        <v>497</v>
      </c>
      <c r="F589" s="542">
        <v>10</v>
      </c>
      <c r="G589" s="266">
        <f t="shared" si="126"/>
        <v>0.24940000000000001</v>
      </c>
      <c r="H589" s="328"/>
      <c r="I589" s="540">
        <f t="shared" si="129"/>
        <v>0</v>
      </c>
      <c r="J589" s="344">
        <f t="shared" si="130"/>
        <v>0</v>
      </c>
    </row>
    <row r="590" spans="1:10" ht="54.75" customHeight="1">
      <c r="A590" s="313">
        <v>94468</v>
      </c>
      <c r="B590" s="313" t="s">
        <v>16</v>
      </c>
      <c r="C590" s="76" t="s">
        <v>2358</v>
      </c>
      <c r="D590" s="314" t="s">
        <v>1979</v>
      </c>
      <c r="E590" s="80" t="s">
        <v>486</v>
      </c>
      <c r="F590" s="560">
        <v>3</v>
      </c>
      <c r="G590" s="266">
        <f t="shared" si="126"/>
        <v>0.24940000000000001</v>
      </c>
      <c r="H590" s="328"/>
      <c r="I590" s="540">
        <f t="shared" si="129"/>
        <v>0</v>
      </c>
      <c r="J590" s="344">
        <f t="shared" si="130"/>
        <v>0</v>
      </c>
    </row>
    <row r="591" spans="1:10" ht="21.6" customHeight="1">
      <c r="A591" s="265"/>
      <c r="B591" s="265"/>
      <c r="C591" s="93" t="s">
        <v>2359</v>
      </c>
      <c r="D591" s="98" t="s">
        <v>2333</v>
      </c>
      <c r="E591" s="541"/>
      <c r="F591" s="539"/>
      <c r="G591" s="266"/>
      <c r="H591" s="328"/>
      <c r="I591" s="540"/>
      <c r="J591" s="344"/>
    </row>
    <row r="592" spans="1:10" ht="28.5" customHeight="1">
      <c r="A592" s="348">
        <v>97599</v>
      </c>
      <c r="B592" s="75" t="s">
        <v>16</v>
      </c>
      <c r="C592" s="76" t="s">
        <v>2360</v>
      </c>
      <c r="D592" s="474" t="s">
        <v>2334</v>
      </c>
      <c r="E592" s="541" t="s">
        <v>486</v>
      </c>
      <c r="F592" s="542">
        <v>49</v>
      </c>
      <c r="G592" s="266">
        <f t="shared" ref="G592:G595" si="132">$J$4</f>
        <v>0.24940000000000001</v>
      </c>
      <c r="H592" s="328"/>
      <c r="I592" s="540">
        <f t="shared" ref="I592:I593" si="133">H592*(1+G592)</f>
        <v>0</v>
      </c>
      <c r="J592" s="344">
        <f t="shared" ref="J592:J593" si="134">F592*I592</f>
        <v>0</v>
      </c>
    </row>
    <row r="593" spans="1:10" ht="34.5" customHeight="1">
      <c r="A593" s="348" t="s">
        <v>903</v>
      </c>
      <c r="B593" s="75" t="s">
        <v>485</v>
      </c>
      <c r="C593" s="76" t="s">
        <v>2361</v>
      </c>
      <c r="D593" s="474" t="s">
        <v>2335</v>
      </c>
      <c r="E593" s="541" t="s">
        <v>486</v>
      </c>
      <c r="F593" s="542">
        <v>1</v>
      </c>
      <c r="G593" s="266">
        <f t="shared" si="132"/>
        <v>0.24940000000000001</v>
      </c>
      <c r="H593" s="328"/>
      <c r="I593" s="540">
        <f t="shared" si="133"/>
        <v>0</v>
      </c>
      <c r="J593" s="344">
        <f t="shared" si="134"/>
        <v>0</v>
      </c>
    </row>
    <row r="594" spans="1:10" ht="21.6" customHeight="1">
      <c r="A594" s="265"/>
      <c r="B594" s="265"/>
      <c r="C594" s="93" t="s">
        <v>2676</v>
      </c>
      <c r="D594" s="363" t="s">
        <v>2449</v>
      </c>
      <c r="E594" s="541"/>
      <c r="F594" s="539"/>
      <c r="G594" s="266"/>
      <c r="H594" s="328"/>
      <c r="I594" s="540"/>
      <c r="J594" s="344"/>
    </row>
    <row r="595" spans="1:10" ht="40.5" customHeight="1">
      <c r="A595" s="348">
        <v>92688</v>
      </c>
      <c r="B595" s="75" t="s">
        <v>16</v>
      </c>
      <c r="C595" s="76" t="s">
        <v>2677</v>
      </c>
      <c r="D595" s="474" t="s">
        <v>2369</v>
      </c>
      <c r="E595" s="541" t="s">
        <v>492</v>
      </c>
      <c r="F595" s="542">
        <v>7</v>
      </c>
      <c r="G595" s="266">
        <f t="shared" si="132"/>
        <v>0.24940000000000001</v>
      </c>
      <c r="H595" s="328"/>
      <c r="I595" s="540">
        <f t="shared" ref="I595:I596" si="135">H595*(1+G595)</f>
        <v>0</v>
      </c>
      <c r="J595" s="344">
        <f t="shared" ref="J595:J596" si="136">F595*I595</f>
        <v>0</v>
      </c>
    </row>
    <row r="596" spans="1:10" ht="34.5" customHeight="1">
      <c r="A596" s="348">
        <v>11756</v>
      </c>
      <c r="B596" s="75" t="s">
        <v>16</v>
      </c>
      <c r="C596" s="76" t="s">
        <v>2678</v>
      </c>
      <c r="D596" s="474" t="s">
        <v>2448</v>
      </c>
      <c r="E596" s="541" t="s">
        <v>486</v>
      </c>
      <c r="F596" s="542">
        <v>2</v>
      </c>
      <c r="G596" s="266">
        <f>$J$5</f>
        <v>0.1278</v>
      </c>
      <c r="H596" s="328"/>
      <c r="I596" s="540">
        <f t="shared" si="135"/>
        <v>0</v>
      </c>
      <c r="J596" s="344">
        <f t="shared" si="136"/>
        <v>0</v>
      </c>
    </row>
    <row r="597" spans="1:10" ht="21.6" customHeight="1">
      <c r="A597" s="88"/>
      <c r="B597" s="88"/>
      <c r="C597" s="265"/>
      <c r="D597" s="92"/>
      <c r="E597" s="88"/>
      <c r="F597" s="89"/>
      <c r="G597" s="89"/>
      <c r="H597" s="681" t="s">
        <v>22</v>
      </c>
      <c r="I597" s="681"/>
      <c r="J597" s="208">
        <f>SUM(J542:J596)</f>
        <v>0</v>
      </c>
    </row>
    <row r="598" spans="1:10" ht="21.6" customHeight="1">
      <c r="A598" s="85"/>
      <c r="B598" s="85"/>
      <c r="C598" s="72" t="s">
        <v>814</v>
      </c>
      <c r="D598" s="73" t="s">
        <v>42</v>
      </c>
      <c r="E598" s="85"/>
      <c r="F598" s="86"/>
      <c r="G598" s="86"/>
      <c r="H598" s="86"/>
      <c r="I598" s="87"/>
      <c r="J598" s="86"/>
    </row>
    <row r="599" spans="1:10" ht="21.6" customHeight="1">
      <c r="A599" s="318" t="s">
        <v>1054</v>
      </c>
      <c r="B599" s="318" t="s">
        <v>1351</v>
      </c>
      <c r="C599" s="76" t="s">
        <v>1280</v>
      </c>
      <c r="D599" s="567" t="s">
        <v>863</v>
      </c>
      <c r="E599" s="75" t="s">
        <v>497</v>
      </c>
      <c r="F599" s="306">
        <v>1116.78</v>
      </c>
      <c r="G599" s="266">
        <f>$J$4</f>
        <v>0.24940000000000001</v>
      </c>
      <c r="H599" s="328"/>
      <c r="I599" s="77">
        <f t="shared" ref="I599:I603" si="137">(H599*(1+$J$4))</f>
        <v>0</v>
      </c>
      <c r="J599" s="344">
        <f>F599*I599</f>
        <v>0</v>
      </c>
    </row>
    <row r="600" spans="1:10" ht="36.75" customHeight="1">
      <c r="A600" s="348">
        <v>92397</v>
      </c>
      <c r="B600" s="75" t="s">
        <v>16</v>
      </c>
      <c r="C600" s="76" t="s">
        <v>2244</v>
      </c>
      <c r="D600" s="567" t="s">
        <v>910</v>
      </c>
      <c r="E600" s="75" t="s">
        <v>497</v>
      </c>
      <c r="F600" s="560">
        <f>585.91-24</f>
        <v>561.91</v>
      </c>
      <c r="G600" s="266">
        <f>$J$4</f>
        <v>0.24940000000000001</v>
      </c>
      <c r="H600" s="328"/>
      <c r="I600" s="77">
        <f t="shared" si="137"/>
        <v>0</v>
      </c>
      <c r="J600" s="328">
        <f>F600*I600</f>
        <v>0</v>
      </c>
    </row>
    <row r="601" spans="1:10" ht="32.25" customHeight="1">
      <c r="A601" s="318" t="s">
        <v>1934</v>
      </c>
      <c r="B601" s="318" t="s">
        <v>485</v>
      </c>
      <c r="C601" s="76" t="s">
        <v>1281</v>
      </c>
      <c r="D601" s="375" t="s">
        <v>1930</v>
      </c>
      <c r="E601" s="75" t="s">
        <v>497</v>
      </c>
      <c r="F601" s="306">
        <v>21.75</v>
      </c>
      <c r="G601" s="526">
        <f>$J$4</f>
        <v>0.24940000000000001</v>
      </c>
      <c r="H601" s="328"/>
      <c r="I601" s="77">
        <f t="shared" si="137"/>
        <v>0</v>
      </c>
      <c r="J601" s="344">
        <f>F601*I601</f>
        <v>0</v>
      </c>
    </row>
    <row r="602" spans="1:10" ht="39" customHeight="1">
      <c r="A602" s="318">
        <v>94991</v>
      </c>
      <c r="B602" s="318" t="s">
        <v>485</v>
      </c>
      <c r="C602" s="76" t="s">
        <v>1929</v>
      </c>
      <c r="D602" s="375" t="s">
        <v>2667</v>
      </c>
      <c r="E602" s="75" t="s">
        <v>496</v>
      </c>
      <c r="F602" s="306">
        <f>212.04*0.06</f>
        <v>12.72</v>
      </c>
      <c r="G602" s="526">
        <f>$J$4</f>
        <v>0.24940000000000001</v>
      </c>
      <c r="H602" s="328"/>
      <c r="I602" s="77">
        <f t="shared" si="137"/>
        <v>0</v>
      </c>
      <c r="J602" s="344">
        <f>F602*I602</f>
        <v>0</v>
      </c>
    </row>
    <row r="603" spans="1:10" ht="21.6" customHeight="1">
      <c r="A603" s="318">
        <v>98504</v>
      </c>
      <c r="B603" s="318" t="s">
        <v>485</v>
      </c>
      <c r="C603" s="76" t="s">
        <v>1929</v>
      </c>
      <c r="D603" s="375" t="s">
        <v>1935</v>
      </c>
      <c r="E603" s="75" t="s">
        <v>497</v>
      </c>
      <c r="F603" s="306">
        <v>740.46</v>
      </c>
      <c r="G603" s="526">
        <f>$J$4</f>
        <v>0.24940000000000001</v>
      </c>
      <c r="H603" s="328"/>
      <c r="I603" s="77">
        <f t="shared" si="137"/>
        <v>0</v>
      </c>
      <c r="J603" s="344">
        <f>F603*I603</f>
        <v>0</v>
      </c>
    </row>
    <row r="604" spans="1:10" ht="21.6" customHeight="1">
      <c r="A604" s="88"/>
      <c r="B604" s="88"/>
      <c r="C604" s="95"/>
      <c r="D604" s="534"/>
      <c r="E604" s="88"/>
      <c r="F604" s="89"/>
      <c r="G604" s="89"/>
      <c r="H604" s="681" t="s">
        <v>22</v>
      </c>
      <c r="I604" s="681"/>
      <c r="J604" s="208">
        <f>SUM(J599:J603)</f>
        <v>0</v>
      </c>
    </row>
    <row r="605" spans="1:10" ht="21.6" customHeight="1">
      <c r="A605" s="682" t="s">
        <v>44</v>
      </c>
      <c r="B605" s="682"/>
      <c r="C605" s="682"/>
      <c r="D605" s="682"/>
      <c r="E605" s="682"/>
      <c r="F605" s="682"/>
      <c r="G605" s="682"/>
      <c r="H605" s="682"/>
      <c r="I605" s="682"/>
      <c r="J605" s="241">
        <f>SUM(J12:J604)/2</f>
        <v>0</v>
      </c>
    </row>
    <row r="606" spans="1:10" ht="21.6" customHeight="1">
      <c r="C606" s="220"/>
      <c r="I606" s="216"/>
    </row>
    <row r="607" spans="1:10" ht="21.6" customHeight="1">
      <c r="C607" s="220"/>
      <c r="I607" s="216"/>
    </row>
    <row r="608" spans="1:10" ht="21.6" customHeight="1">
      <c r="C608" s="220"/>
      <c r="I608" s="216"/>
    </row>
    <row r="609" spans="3:9" ht="21.6" customHeight="1">
      <c r="C609" s="220"/>
      <c r="I609" s="216"/>
    </row>
    <row r="610" spans="3:9" ht="21.6" customHeight="1">
      <c r="C610" s="220"/>
      <c r="I610" s="216"/>
    </row>
    <row r="611" spans="3:9" ht="21.6" customHeight="1">
      <c r="C611" s="220"/>
      <c r="I611" s="216"/>
    </row>
    <row r="612" spans="3:9" ht="21.6" customHeight="1">
      <c r="C612" s="220"/>
      <c r="I612" s="216"/>
    </row>
    <row r="613" spans="3:9" ht="21.6" customHeight="1">
      <c r="C613" s="220"/>
      <c r="I613" s="216"/>
    </row>
    <row r="614" spans="3:9" ht="21.6" customHeight="1">
      <c r="C614" s="220"/>
      <c r="I614" s="216"/>
    </row>
    <row r="615" spans="3:9" ht="21.6" customHeight="1">
      <c r="C615" s="220"/>
      <c r="I615" s="216"/>
    </row>
    <row r="616" spans="3:9" ht="21.6" customHeight="1">
      <c r="C616" s="220"/>
      <c r="I616" s="216"/>
    </row>
    <row r="617" spans="3:9" ht="21.6" customHeight="1">
      <c r="C617" s="220"/>
      <c r="I617" s="216"/>
    </row>
    <row r="618" spans="3:9" ht="21.6" customHeight="1">
      <c r="C618" s="220"/>
      <c r="I618" s="216"/>
    </row>
    <row r="619" spans="3:9" ht="21.6" customHeight="1">
      <c r="C619" s="220"/>
      <c r="I619" s="216"/>
    </row>
    <row r="620" spans="3:9" ht="21.6" customHeight="1">
      <c r="C620" s="220"/>
      <c r="I620" s="216"/>
    </row>
    <row r="621" spans="3:9" ht="21.6" customHeight="1">
      <c r="C621" s="220"/>
      <c r="I621" s="216"/>
    </row>
    <row r="622" spans="3:9" ht="21.6" customHeight="1">
      <c r="C622" s="220"/>
      <c r="I622" s="216"/>
    </row>
    <row r="623" spans="3:9" ht="21.6" customHeight="1">
      <c r="C623" s="220"/>
      <c r="I623" s="216"/>
    </row>
    <row r="624" spans="3:9" ht="21.6" customHeight="1">
      <c r="C624" s="220"/>
      <c r="I624" s="216"/>
    </row>
    <row r="625" spans="3:9" ht="21.6" customHeight="1">
      <c r="C625" s="220"/>
      <c r="I625" s="216"/>
    </row>
    <row r="626" spans="3:9" ht="21.6" customHeight="1">
      <c r="C626" s="220"/>
      <c r="I626" s="216"/>
    </row>
    <row r="627" spans="3:9" ht="21.6" customHeight="1">
      <c r="C627" s="220"/>
      <c r="I627" s="216"/>
    </row>
    <row r="628" spans="3:9" ht="21.6" customHeight="1">
      <c r="C628" s="220"/>
      <c r="I628" s="216"/>
    </row>
    <row r="629" spans="3:9" ht="21.6" customHeight="1">
      <c r="C629" s="220"/>
      <c r="I629" s="216"/>
    </row>
    <row r="630" spans="3:9" ht="21.6" customHeight="1">
      <c r="C630" s="220"/>
      <c r="I630" s="216"/>
    </row>
    <row r="631" spans="3:9" ht="21.6" customHeight="1">
      <c r="C631" s="220"/>
      <c r="I631" s="216"/>
    </row>
    <row r="632" spans="3:9" ht="21.6" customHeight="1">
      <c r="C632" s="220"/>
      <c r="I632" s="216"/>
    </row>
    <row r="633" spans="3:9" ht="21.6" customHeight="1">
      <c r="C633" s="220"/>
      <c r="I633" s="216"/>
    </row>
    <row r="634" spans="3:9" ht="21.6" customHeight="1">
      <c r="C634" s="220"/>
      <c r="I634" s="216"/>
    </row>
    <row r="635" spans="3:9" ht="21.6" customHeight="1">
      <c r="C635" s="220"/>
      <c r="I635" s="216"/>
    </row>
    <row r="636" spans="3:9" ht="21.6" customHeight="1">
      <c r="C636" s="220"/>
      <c r="I636" s="216"/>
    </row>
    <row r="637" spans="3:9" ht="21.6" customHeight="1">
      <c r="C637" s="220"/>
      <c r="I637" s="216"/>
    </row>
    <row r="638" spans="3:9" ht="21.6" customHeight="1">
      <c r="C638" s="220"/>
      <c r="I638" s="216"/>
    </row>
    <row r="639" spans="3:9" ht="21.6" customHeight="1">
      <c r="C639" s="220"/>
      <c r="I639" s="216"/>
    </row>
    <row r="640" spans="3:9" ht="21.6" customHeight="1">
      <c r="C640" s="220"/>
      <c r="I640" s="216"/>
    </row>
    <row r="641" spans="3:9" ht="21.6" customHeight="1">
      <c r="C641" s="220"/>
      <c r="I641" s="216"/>
    </row>
    <row r="642" spans="3:9" ht="21.6" customHeight="1">
      <c r="C642" s="220"/>
      <c r="I642" s="216"/>
    </row>
    <row r="643" spans="3:9" ht="21.6" customHeight="1">
      <c r="C643" s="220"/>
      <c r="I643" s="216"/>
    </row>
    <row r="644" spans="3:9" ht="21.6" customHeight="1">
      <c r="C644" s="220"/>
      <c r="I644" s="216"/>
    </row>
    <row r="645" spans="3:9" ht="21.6" customHeight="1">
      <c r="C645" s="220"/>
      <c r="I645" s="216"/>
    </row>
    <row r="646" spans="3:9" ht="21.6" customHeight="1">
      <c r="C646" s="220"/>
      <c r="I646" s="216"/>
    </row>
    <row r="647" spans="3:9" ht="21.6" customHeight="1">
      <c r="C647" s="220"/>
      <c r="I647" s="216"/>
    </row>
    <row r="648" spans="3:9" ht="21.6" customHeight="1">
      <c r="C648" s="220"/>
      <c r="I648" s="216"/>
    </row>
    <row r="649" spans="3:9" ht="21.6" customHeight="1">
      <c r="C649" s="220"/>
      <c r="I649" s="216"/>
    </row>
    <row r="650" spans="3:9" ht="21.6" customHeight="1">
      <c r="C650" s="220"/>
      <c r="I650" s="216"/>
    </row>
    <row r="651" spans="3:9" ht="21.6" customHeight="1">
      <c r="C651" s="220"/>
      <c r="I651" s="216"/>
    </row>
    <row r="652" spans="3:9" ht="21.6" customHeight="1">
      <c r="C652" s="220"/>
      <c r="I652" s="216"/>
    </row>
    <row r="653" spans="3:9" ht="21.6" customHeight="1">
      <c r="C653" s="220"/>
      <c r="I653" s="216"/>
    </row>
    <row r="654" spans="3:9" ht="21.6" customHeight="1">
      <c r="C654" s="220"/>
      <c r="I654" s="216"/>
    </row>
    <row r="655" spans="3:9" ht="21.6" customHeight="1">
      <c r="C655" s="220"/>
      <c r="I655" s="216"/>
    </row>
    <row r="656" spans="3:9" ht="21.6" customHeight="1">
      <c r="C656" s="220"/>
      <c r="I656" s="216"/>
    </row>
    <row r="657" spans="3:9" ht="21.6" customHeight="1">
      <c r="C657" s="220"/>
      <c r="I657" s="216"/>
    </row>
    <row r="658" spans="3:9" ht="21.6" customHeight="1">
      <c r="C658" s="220"/>
      <c r="I658" s="216"/>
    </row>
    <row r="659" spans="3:9" ht="21.6" customHeight="1">
      <c r="C659" s="220"/>
      <c r="I659" s="216"/>
    </row>
    <row r="660" spans="3:9" ht="21.6" customHeight="1">
      <c r="C660" s="220"/>
      <c r="I660" s="216"/>
    </row>
    <row r="661" spans="3:9" ht="21.6" customHeight="1">
      <c r="C661" s="220"/>
      <c r="I661" s="216"/>
    </row>
    <row r="662" spans="3:9" ht="21.6" customHeight="1">
      <c r="C662" s="220"/>
      <c r="I662" s="216"/>
    </row>
    <row r="663" spans="3:9" ht="21.6" customHeight="1">
      <c r="C663" s="220"/>
      <c r="I663" s="216"/>
    </row>
    <row r="664" spans="3:9" ht="21.6" customHeight="1">
      <c r="C664" s="220"/>
      <c r="I664" s="216"/>
    </row>
    <row r="665" spans="3:9" ht="21.6" customHeight="1">
      <c r="C665" s="220"/>
      <c r="I665" s="216"/>
    </row>
    <row r="666" spans="3:9" ht="21.6" customHeight="1">
      <c r="C666" s="220"/>
      <c r="I666" s="216"/>
    </row>
    <row r="667" spans="3:9" ht="21.6" customHeight="1">
      <c r="C667" s="220"/>
      <c r="I667" s="216"/>
    </row>
    <row r="668" spans="3:9" ht="21.6" customHeight="1">
      <c r="C668" s="220"/>
      <c r="I668" s="216"/>
    </row>
    <row r="669" spans="3:9" ht="21.6" customHeight="1">
      <c r="C669" s="220"/>
      <c r="I669" s="216"/>
    </row>
    <row r="670" spans="3:9" ht="21.6" customHeight="1">
      <c r="C670" s="220"/>
      <c r="I670" s="216"/>
    </row>
    <row r="671" spans="3:9" ht="21.6" customHeight="1">
      <c r="C671" s="220"/>
      <c r="I671" s="216"/>
    </row>
    <row r="672" spans="3:9" ht="21.6" customHeight="1">
      <c r="C672" s="220"/>
      <c r="I672" s="216"/>
    </row>
    <row r="673" spans="3:9" ht="21.6" customHeight="1">
      <c r="C673" s="220"/>
      <c r="I673" s="216"/>
    </row>
    <row r="674" spans="3:9" ht="21.6" customHeight="1">
      <c r="C674" s="220"/>
      <c r="I674" s="216"/>
    </row>
    <row r="675" spans="3:9" ht="21.6" customHeight="1">
      <c r="C675" s="220"/>
      <c r="I675" s="216"/>
    </row>
    <row r="676" spans="3:9" ht="21.6" customHeight="1">
      <c r="C676" s="220"/>
      <c r="I676" s="216"/>
    </row>
    <row r="677" spans="3:9" ht="21.6" customHeight="1">
      <c r="C677" s="220"/>
      <c r="I677" s="216"/>
    </row>
    <row r="678" spans="3:9" ht="21.6" customHeight="1">
      <c r="C678" s="220"/>
      <c r="I678" s="216"/>
    </row>
    <row r="679" spans="3:9" ht="21.6" customHeight="1">
      <c r="C679" s="220"/>
      <c r="I679" s="216"/>
    </row>
    <row r="680" spans="3:9" ht="21.6" customHeight="1">
      <c r="C680" s="220"/>
      <c r="I680" s="216"/>
    </row>
    <row r="681" spans="3:9" ht="21.6" customHeight="1">
      <c r="C681" s="220"/>
      <c r="I681" s="216"/>
    </row>
    <row r="682" spans="3:9" ht="21.6" customHeight="1">
      <c r="C682" s="220"/>
      <c r="I682" s="216"/>
    </row>
    <row r="683" spans="3:9" ht="21.6" customHeight="1">
      <c r="C683" s="220"/>
      <c r="I683" s="216"/>
    </row>
    <row r="684" spans="3:9" ht="21.6" customHeight="1">
      <c r="C684" s="220"/>
      <c r="I684" s="216"/>
    </row>
    <row r="685" spans="3:9" ht="21.6" customHeight="1">
      <c r="C685" s="220"/>
      <c r="I685" s="216"/>
    </row>
    <row r="686" spans="3:9" ht="21.6" customHeight="1">
      <c r="C686" s="220"/>
      <c r="I686" s="216"/>
    </row>
    <row r="687" spans="3:9" ht="21.6" customHeight="1">
      <c r="C687" s="220"/>
      <c r="I687" s="216"/>
    </row>
    <row r="688" spans="3:9" ht="21.6" customHeight="1">
      <c r="C688" s="220"/>
      <c r="I688" s="216"/>
    </row>
    <row r="689" spans="3:9" ht="21.6" customHeight="1">
      <c r="C689" s="220"/>
      <c r="I689" s="216"/>
    </row>
    <row r="690" spans="3:9" ht="21.6" customHeight="1">
      <c r="C690" s="220"/>
      <c r="I690" s="216"/>
    </row>
    <row r="691" spans="3:9" ht="21.6" customHeight="1">
      <c r="C691" s="220"/>
      <c r="I691" s="216"/>
    </row>
    <row r="692" spans="3:9" ht="21.6" customHeight="1">
      <c r="C692" s="220"/>
      <c r="I692" s="216"/>
    </row>
    <row r="693" spans="3:9" ht="21.6" customHeight="1">
      <c r="C693" s="220"/>
      <c r="I693" s="216"/>
    </row>
    <row r="694" spans="3:9" ht="21.6" customHeight="1">
      <c r="C694" s="220"/>
      <c r="I694" s="216"/>
    </row>
    <row r="695" spans="3:9" ht="21.6" customHeight="1">
      <c r="C695" s="220"/>
      <c r="I695" s="216"/>
    </row>
    <row r="696" spans="3:9" ht="21.6" customHeight="1">
      <c r="C696" s="220"/>
      <c r="I696" s="216"/>
    </row>
    <row r="697" spans="3:9" ht="21.6" customHeight="1">
      <c r="C697" s="220"/>
      <c r="I697" s="216"/>
    </row>
    <row r="698" spans="3:9" ht="21.6" customHeight="1">
      <c r="C698" s="220"/>
      <c r="I698" s="216"/>
    </row>
    <row r="699" spans="3:9" ht="21.6" customHeight="1">
      <c r="C699" s="220"/>
      <c r="I699" s="216"/>
    </row>
    <row r="700" spans="3:9" ht="21.6" customHeight="1">
      <c r="C700" s="220"/>
      <c r="I700" s="216"/>
    </row>
    <row r="701" spans="3:9" ht="21.6" customHeight="1">
      <c r="C701" s="220"/>
      <c r="I701" s="216"/>
    </row>
    <row r="702" spans="3:9" ht="21.6" customHeight="1">
      <c r="C702" s="220"/>
      <c r="I702" s="216"/>
    </row>
    <row r="703" spans="3:9" ht="21.6" customHeight="1">
      <c r="C703" s="220"/>
      <c r="I703" s="216"/>
    </row>
    <row r="704" spans="3:9" ht="21.6" customHeight="1">
      <c r="C704" s="220"/>
      <c r="I704" s="216"/>
    </row>
    <row r="705" spans="3:9" ht="21.6" customHeight="1">
      <c r="C705" s="220"/>
      <c r="I705" s="216"/>
    </row>
    <row r="706" spans="3:9" ht="21.6" customHeight="1">
      <c r="C706" s="220"/>
      <c r="I706" s="216"/>
    </row>
    <row r="707" spans="3:9" ht="21.6" customHeight="1">
      <c r="C707" s="220"/>
      <c r="I707" s="216"/>
    </row>
    <row r="708" spans="3:9" ht="21.6" customHeight="1">
      <c r="C708" s="220"/>
      <c r="I708" s="216"/>
    </row>
    <row r="709" spans="3:9" ht="21.6" customHeight="1">
      <c r="C709" s="220"/>
      <c r="I709" s="216"/>
    </row>
    <row r="710" spans="3:9" ht="21.6" customHeight="1">
      <c r="C710" s="220"/>
      <c r="I710" s="216"/>
    </row>
    <row r="711" spans="3:9" ht="21.6" customHeight="1">
      <c r="C711" s="220"/>
      <c r="I711" s="216"/>
    </row>
    <row r="712" spans="3:9" ht="21.6" customHeight="1">
      <c r="C712" s="220"/>
      <c r="I712" s="216"/>
    </row>
    <row r="713" spans="3:9" ht="21.6" customHeight="1">
      <c r="C713" s="220"/>
      <c r="I713" s="216"/>
    </row>
    <row r="714" spans="3:9" ht="21.6" customHeight="1">
      <c r="C714" s="220"/>
      <c r="I714" s="216"/>
    </row>
    <row r="715" spans="3:9" ht="21.6" customHeight="1">
      <c r="C715" s="220"/>
      <c r="I715" s="216"/>
    </row>
    <row r="716" spans="3:9" ht="21.6" customHeight="1">
      <c r="C716" s="220"/>
      <c r="I716" s="216"/>
    </row>
    <row r="717" spans="3:9" ht="21.6" customHeight="1">
      <c r="C717" s="220"/>
      <c r="I717" s="216"/>
    </row>
    <row r="718" spans="3:9" ht="21.6" customHeight="1">
      <c r="C718" s="220"/>
      <c r="I718" s="216"/>
    </row>
    <row r="719" spans="3:9" ht="21.6" customHeight="1">
      <c r="C719" s="220"/>
      <c r="I719" s="216"/>
    </row>
    <row r="720" spans="3:9" ht="21.6" customHeight="1">
      <c r="C720" s="220"/>
      <c r="I720" s="216"/>
    </row>
    <row r="721" spans="3:9" ht="21.6" customHeight="1">
      <c r="C721" s="220"/>
      <c r="I721" s="216"/>
    </row>
    <row r="722" spans="3:9" ht="21.6" customHeight="1">
      <c r="C722" s="220"/>
      <c r="I722" s="216"/>
    </row>
    <row r="723" spans="3:9" ht="21.6" customHeight="1">
      <c r="C723" s="220"/>
      <c r="I723" s="216"/>
    </row>
    <row r="724" spans="3:9" ht="21.6" customHeight="1">
      <c r="C724" s="220"/>
      <c r="I724" s="216"/>
    </row>
    <row r="725" spans="3:9" ht="21.6" customHeight="1">
      <c r="C725" s="220"/>
      <c r="I725" s="216"/>
    </row>
    <row r="726" spans="3:9" ht="21.6" customHeight="1">
      <c r="C726" s="220"/>
      <c r="I726" s="216"/>
    </row>
    <row r="727" spans="3:9" ht="21.6" customHeight="1">
      <c r="C727" s="220"/>
      <c r="I727" s="216"/>
    </row>
    <row r="728" spans="3:9" ht="21.6" customHeight="1">
      <c r="C728" s="220"/>
      <c r="I728" s="216"/>
    </row>
    <row r="729" spans="3:9" ht="21.6" customHeight="1">
      <c r="C729" s="220"/>
      <c r="I729" s="216"/>
    </row>
    <row r="730" spans="3:9" ht="21.6" customHeight="1">
      <c r="C730" s="220"/>
      <c r="I730" s="216"/>
    </row>
    <row r="731" spans="3:9" ht="21.6" customHeight="1">
      <c r="C731" s="220"/>
      <c r="I731" s="216"/>
    </row>
    <row r="732" spans="3:9" ht="21.6" customHeight="1">
      <c r="C732" s="220"/>
      <c r="I732" s="216"/>
    </row>
    <row r="733" spans="3:9" ht="21.6" customHeight="1">
      <c r="C733" s="220"/>
      <c r="I733" s="216"/>
    </row>
    <row r="734" spans="3:9" ht="21.6" customHeight="1">
      <c r="C734" s="220"/>
      <c r="I734" s="216"/>
    </row>
    <row r="735" spans="3:9" ht="21.6" customHeight="1">
      <c r="C735" s="220"/>
      <c r="I735" s="216"/>
    </row>
    <row r="736" spans="3:9" ht="21.6" customHeight="1">
      <c r="C736" s="220"/>
      <c r="I736" s="216"/>
    </row>
    <row r="737" spans="3:9" ht="21.6" customHeight="1">
      <c r="C737" s="220"/>
      <c r="I737" s="216"/>
    </row>
    <row r="738" spans="3:9" ht="21.6" customHeight="1">
      <c r="C738" s="220"/>
      <c r="I738" s="216"/>
    </row>
    <row r="739" spans="3:9" ht="21.6" customHeight="1">
      <c r="C739" s="220"/>
      <c r="I739" s="216"/>
    </row>
    <row r="740" spans="3:9" ht="21.6" customHeight="1">
      <c r="C740" s="220"/>
      <c r="I740" s="216"/>
    </row>
    <row r="741" spans="3:9" ht="21.6" customHeight="1">
      <c r="C741" s="220"/>
      <c r="I741" s="216"/>
    </row>
    <row r="742" spans="3:9" ht="21.6" customHeight="1">
      <c r="C742" s="220"/>
      <c r="I742" s="216"/>
    </row>
    <row r="743" spans="3:9" ht="21.6" customHeight="1">
      <c r="C743" s="220"/>
      <c r="I743" s="216"/>
    </row>
    <row r="744" spans="3:9" ht="21.6" customHeight="1">
      <c r="C744" s="220"/>
      <c r="I744" s="216"/>
    </row>
    <row r="745" spans="3:9" ht="21.6" customHeight="1">
      <c r="C745" s="220"/>
      <c r="I745" s="216"/>
    </row>
    <row r="746" spans="3:9" ht="21.6" customHeight="1">
      <c r="C746" s="220"/>
      <c r="I746" s="216"/>
    </row>
    <row r="747" spans="3:9" ht="21.6" customHeight="1">
      <c r="C747" s="220"/>
      <c r="I747" s="216"/>
    </row>
    <row r="748" spans="3:9" ht="21.6" customHeight="1">
      <c r="C748" s="220"/>
      <c r="I748" s="216"/>
    </row>
    <row r="749" spans="3:9" ht="21.6" customHeight="1">
      <c r="C749" s="220"/>
      <c r="I749" s="216"/>
    </row>
    <row r="750" spans="3:9" ht="21.6" customHeight="1">
      <c r="C750" s="220"/>
      <c r="I750" s="216"/>
    </row>
    <row r="751" spans="3:9" ht="21.6" customHeight="1">
      <c r="C751" s="220"/>
      <c r="I751" s="216"/>
    </row>
    <row r="752" spans="3:9" ht="21.6" customHeight="1">
      <c r="C752" s="220"/>
      <c r="I752" s="216"/>
    </row>
    <row r="753" spans="3:9" ht="21.6" customHeight="1">
      <c r="C753" s="220"/>
      <c r="I753" s="216"/>
    </row>
    <row r="754" spans="3:9" ht="21.6" customHeight="1">
      <c r="C754" s="220"/>
      <c r="I754" s="216"/>
    </row>
    <row r="755" spans="3:9" ht="21.6" customHeight="1">
      <c r="C755" s="220"/>
      <c r="I755" s="216"/>
    </row>
    <row r="756" spans="3:9" ht="21.6" customHeight="1">
      <c r="C756" s="220"/>
      <c r="I756" s="216"/>
    </row>
    <row r="757" spans="3:9" ht="21.6" customHeight="1">
      <c r="C757" s="220"/>
      <c r="I757" s="216"/>
    </row>
    <row r="758" spans="3:9" ht="21.6" customHeight="1">
      <c r="C758" s="220"/>
      <c r="I758" s="216"/>
    </row>
    <row r="759" spans="3:9" ht="21.6" customHeight="1">
      <c r="C759" s="220"/>
      <c r="I759" s="216"/>
    </row>
    <row r="760" spans="3:9" ht="21.6" customHeight="1">
      <c r="C760" s="220"/>
      <c r="I760" s="216"/>
    </row>
    <row r="761" spans="3:9" ht="21.6" customHeight="1">
      <c r="C761" s="220"/>
      <c r="I761" s="216"/>
    </row>
    <row r="762" spans="3:9" ht="21.6" customHeight="1">
      <c r="C762" s="220"/>
      <c r="I762" s="216"/>
    </row>
    <row r="763" spans="3:9" ht="21.6" customHeight="1">
      <c r="C763" s="220"/>
      <c r="I763" s="216"/>
    </row>
    <row r="764" spans="3:9" ht="21.6" customHeight="1">
      <c r="C764" s="220"/>
      <c r="I764" s="216"/>
    </row>
    <row r="765" spans="3:9" ht="21.6" customHeight="1">
      <c r="C765" s="220"/>
      <c r="I765" s="216"/>
    </row>
    <row r="766" spans="3:9" ht="21.6" customHeight="1">
      <c r="C766" s="220"/>
      <c r="I766" s="216"/>
    </row>
    <row r="767" spans="3:9" ht="21.6" customHeight="1">
      <c r="C767" s="220"/>
      <c r="I767" s="216"/>
    </row>
    <row r="768" spans="3:9" ht="21.6" customHeight="1">
      <c r="C768" s="220"/>
      <c r="I768" s="216"/>
    </row>
    <row r="769" spans="3:9" ht="21.6" customHeight="1">
      <c r="C769" s="220"/>
      <c r="I769" s="216"/>
    </row>
    <row r="770" spans="3:9" ht="21.6" customHeight="1">
      <c r="C770" s="220"/>
      <c r="I770" s="216"/>
    </row>
    <row r="771" spans="3:9" ht="21.6" customHeight="1">
      <c r="C771" s="220"/>
      <c r="I771" s="216"/>
    </row>
    <row r="772" spans="3:9" ht="21.6" customHeight="1">
      <c r="C772" s="220"/>
      <c r="I772" s="216"/>
    </row>
    <row r="773" spans="3:9" ht="21.6" customHeight="1">
      <c r="C773" s="220"/>
      <c r="I773" s="216"/>
    </row>
    <row r="774" spans="3:9" ht="21.6" customHeight="1">
      <c r="C774" s="220"/>
      <c r="I774" s="216"/>
    </row>
    <row r="775" spans="3:9" ht="21.6" customHeight="1">
      <c r="C775" s="220"/>
      <c r="I775" s="216"/>
    </row>
    <row r="776" spans="3:9" ht="21.6" customHeight="1">
      <c r="C776" s="220"/>
      <c r="I776" s="216"/>
    </row>
    <row r="777" spans="3:9" ht="21.6" customHeight="1">
      <c r="C777" s="220"/>
      <c r="I777" s="216"/>
    </row>
    <row r="778" spans="3:9" ht="21.6" customHeight="1">
      <c r="C778" s="220"/>
      <c r="I778" s="216"/>
    </row>
    <row r="779" spans="3:9" ht="21.6" customHeight="1">
      <c r="C779" s="220"/>
      <c r="I779" s="216"/>
    </row>
    <row r="780" spans="3:9" ht="21.6" customHeight="1">
      <c r="C780" s="220"/>
      <c r="I780" s="216"/>
    </row>
    <row r="781" spans="3:9" ht="21.6" customHeight="1">
      <c r="C781" s="220"/>
      <c r="I781" s="216"/>
    </row>
    <row r="782" spans="3:9" ht="21.6" customHeight="1">
      <c r="C782" s="220"/>
      <c r="I782" s="216"/>
    </row>
    <row r="783" spans="3:9" ht="21.6" customHeight="1">
      <c r="C783" s="220"/>
      <c r="I783" s="216"/>
    </row>
    <row r="784" spans="3:9" ht="21.6" customHeight="1">
      <c r="C784" s="220"/>
      <c r="I784" s="216"/>
    </row>
    <row r="785" spans="3:9" ht="21.6" customHeight="1">
      <c r="C785" s="220"/>
      <c r="I785" s="216"/>
    </row>
    <row r="786" spans="3:9" ht="21.6" customHeight="1">
      <c r="C786" s="220"/>
      <c r="I786" s="216"/>
    </row>
    <row r="787" spans="3:9" ht="21.6" customHeight="1">
      <c r="C787" s="220"/>
      <c r="I787" s="216"/>
    </row>
    <row r="788" spans="3:9" ht="21.6" customHeight="1">
      <c r="C788" s="220"/>
      <c r="I788" s="216"/>
    </row>
    <row r="789" spans="3:9" ht="21.6" customHeight="1">
      <c r="C789" s="220"/>
      <c r="I789" s="216"/>
    </row>
    <row r="790" spans="3:9" ht="21.6" customHeight="1">
      <c r="C790" s="220"/>
      <c r="I790" s="216"/>
    </row>
    <row r="791" spans="3:9" ht="21.6" customHeight="1">
      <c r="C791" s="220"/>
      <c r="I791" s="216"/>
    </row>
    <row r="792" spans="3:9" ht="21.6" customHeight="1">
      <c r="C792" s="220"/>
      <c r="I792" s="216"/>
    </row>
    <row r="793" spans="3:9" ht="21.6" customHeight="1">
      <c r="C793" s="220"/>
      <c r="I793" s="216"/>
    </row>
    <row r="794" spans="3:9" ht="21.6" customHeight="1">
      <c r="C794" s="220"/>
      <c r="I794" s="216"/>
    </row>
    <row r="795" spans="3:9" ht="21.6" customHeight="1">
      <c r="C795" s="220"/>
      <c r="I795" s="216"/>
    </row>
    <row r="796" spans="3:9" ht="21.6" customHeight="1">
      <c r="C796" s="220"/>
      <c r="I796" s="216"/>
    </row>
    <row r="797" spans="3:9" ht="21.6" customHeight="1">
      <c r="C797" s="220"/>
      <c r="I797" s="216"/>
    </row>
    <row r="798" spans="3:9" ht="21.6" customHeight="1">
      <c r="C798" s="220"/>
      <c r="I798" s="216"/>
    </row>
    <row r="799" spans="3:9" ht="21.6" customHeight="1">
      <c r="C799" s="220"/>
      <c r="I799" s="216"/>
    </row>
    <row r="800" spans="3:9" ht="21.6" customHeight="1">
      <c r="C800" s="220"/>
      <c r="I800" s="216"/>
    </row>
    <row r="801" spans="3:9" ht="21.6" customHeight="1">
      <c r="C801" s="220"/>
      <c r="I801" s="216"/>
    </row>
    <row r="802" spans="3:9" ht="21.6" customHeight="1">
      <c r="C802" s="220"/>
      <c r="I802" s="216"/>
    </row>
    <row r="803" spans="3:9" ht="21.6" customHeight="1">
      <c r="C803" s="220"/>
      <c r="I803" s="216"/>
    </row>
    <row r="804" spans="3:9" ht="21.6" customHeight="1">
      <c r="C804" s="220"/>
      <c r="I804" s="216"/>
    </row>
    <row r="805" spans="3:9" ht="21.6" customHeight="1">
      <c r="C805" s="220"/>
      <c r="I805" s="216"/>
    </row>
    <row r="806" spans="3:9" ht="21.6" customHeight="1">
      <c r="C806" s="220"/>
      <c r="I806" s="216"/>
    </row>
    <row r="807" spans="3:9" ht="21.6" customHeight="1">
      <c r="C807" s="220"/>
      <c r="I807" s="216"/>
    </row>
    <row r="808" spans="3:9" ht="21.6" customHeight="1">
      <c r="C808" s="220"/>
      <c r="I808" s="216"/>
    </row>
    <row r="809" spans="3:9" ht="21.6" customHeight="1">
      <c r="C809" s="220"/>
      <c r="I809" s="216"/>
    </row>
    <row r="810" spans="3:9" ht="21.6" customHeight="1">
      <c r="C810" s="220"/>
      <c r="I810" s="216"/>
    </row>
    <row r="811" spans="3:9" ht="21.6" customHeight="1">
      <c r="C811" s="220"/>
      <c r="I811" s="216"/>
    </row>
    <row r="812" spans="3:9" ht="21.6" customHeight="1">
      <c r="C812" s="220"/>
      <c r="I812" s="216"/>
    </row>
    <row r="813" spans="3:9" ht="21.6" customHeight="1">
      <c r="C813" s="220"/>
      <c r="I813" s="216"/>
    </row>
    <row r="814" spans="3:9" ht="21.6" customHeight="1">
      <c r="C814" s="220"/>
      <c r="I814" s="216"/>
    </row>
    <row r="815" spans="3:9">
      <c r="C815" s="220"/>
      <c r="I815" s="216"/>
    </row>
    <row r="816" spans="3:9">
      <c r="C816" s="220"/>
      <c r="I816" s="216"/>
    </row>
    <row r="817" spans="3:9">
      <c r="C817" s="220"/>
      <c r="I817" s="216"/>
    </row>
    <row r="818" spans="3:9">
      <c r="C818" s="220"/>
      <c r="I818" s="216"/>
    </row>
    <row r="819" spans="3:9">
      <c r="C819" s="220"/>
      <c r="I819" s="216"/>
    </row>
    <row r="820" spans="3:9">
      <c r="C820" s="220"/>
      <c r="I820" s="216"/>
    </row>
    <row r="821" spans="3:9">
      <c r="C821" s="220"/>
      <c r="I821" s="216"/>
    </row>
    <row r="822" spans="3:9">
      <c r="C822" s="220"/>
      <c r="I822" s="216"/>
    </row>
    <row r="823" spans="3:9">
      <c r="C823" s="220"/>
      <c r="I823" s="216"/>
    </row>
    <row r="824" spans="3:9">
      <c r="C824" s="220"/>
      <c r="I824" s="216"/>
    </row>
    <row r="825" spans="3:9">
      <c r="C825" s="220"/>
      <c r="I825" s="216"/>
    </row>
    <row r="826" spans="3:9">
      <c r="C826" s="220"/>
      <c r="I826" s="216"/>
    </row>
    <row r="827" spans="3:9">
      <c r="C827" s="220"/>
      <c r="I827" s="216"/>
    </row>
    <row r="828" spans="3:9">
      <c r="C828" s="220"/>
      <c r="I828" s="216"/>
    </row>
    <row r="829" spans="3:9">
      <c r="C829" s="220"/>
      <c r="I829" s="216"/>
    </row>
    <row r="830" spans="3:9">
      <c r="C830" s="220"/>
      <c r="I830" s="216"/>
    </row>
    <row r="831" spans="3:9">
      <c r="C831" s="220"/>
      <c r="I831" s="216"/>
    </row>
    <row r="832" spans="3:9">
      <c r="C832" s="220"/>
      <c r="I832" s="216"/>
    </row>
    <row r="833" spans="3:9">
      <c r="C833" s="220"/>
      <c r="I833" s="216"/>
    </row>
    <row r="834" spans="3:9">
      <c r="C834" s="220"/>
      <c r="I834" s="216"/>
    </row>
    <row r="835" spans="3:9">
      <c r="C835" s="220"/>
      <c r="I835" s="216"/>
    </row>
    <row r="836" spans="3:9">
      <c r="C836" s="220"/>
      <c r="I836" s="216"/>
    </row>
    <row r="837" spans="3:9">
      <c r="C837" s="220"/>
      <c r="I837" s="216"/>
    </row>
    <row r="838" spans="3:9">
      <c r="C838" s="220"/>
      <c r="I838" s="216"/>
    </row>
    <row r="839" spans="3:9">
      <c r="C839" s="220"/>
      <c r="I839" s="216"/>
    </row>
    <row r="840" spans="3:9">
      <c r="C840" s="220"/>
      <c r="I840" s="216"/>
    </row>
    <row r="841" spans="3:9">
      <c r="C841" s="220"/>
      <c r="I841" s="216"/>
    </row>
    <row r="842" spans="3:9">
      <c r="C842" s="220"/>
      <c r="I842" s="216"/>
    </row>
    <row r="843" spans="3:9">
      <c r="C843" s="220"/>
      <c r="I843" s="216"/>
    </row>
    <row r="844" spans="3:9">
      <c r="C844" s="220"/>
      <c r="I844" s="216"/>
    </row>
    <row r="845" spans="3:9">
      <c r="C845" s="220"/>
      <c r="I845" s="216"/>
    </row>
    <row r="846" spans="3:9">
      <c r="C846" s="220"/>
      <c r="I846" s="216"/>
    </row>
    <row r="847" spans="3:9">
      <c r="C847" s="220"/>
      <c r="I847" s="216"/>
    </row>
    <row r="848" spans="3:9">
      <c r="C848" s="220"/>
      <c r="I848" s="216"/>
    </row>
    <row r="849" spans="3:9">
      <c r="C849" s="220"/>
      <c r="I849" s="216"/>
    </row>
    <row r="850" spans="3:9">
      <c r="C850" s="220"/>
      <c r="I850" s="216"/>
    </row>
    <row r="851" spans="3:9">
      <c r="C851" s="220"/>
      <c r="I851" s="216"/>
    </row>
    <row r="852" spans="3:9">
      <c r="C852" s="220"/>
      <c r="I852" s="216"/>
    </row>
    <row r="853" spans="3:9">
      <c r="C853" s="220"/>
      <c r="I853" s="216"/>
    </row>
    <row r="854" spans="3:9">
      <c r="C854" s="220"/>
      <c r="I854" s="216"/>
    </row>
    <row r="855" spans="3:9">
      <c r="C855" s="220"/>
      <c r="I855" s="216"/>
    </row>
    <row r="856" spans="3:9">
      <c r="C856" s="220"/>
      <c r="I856" s="216"/>
    </row>
    <row r="857" spans="3:9">
      <c r="C857" s="220"/>
      <c r="I857" s="216"/>
    </row>
    <row r="858" spans="3:9">
      <c r="I858" s="216"/>
    </row>
    <row r="859" spans="3:9">
      <c r="I859" s="216"/>
    </row>
    <row r="860" spans="3:9">
      <c r="I860" s="216"/>
    </row>
    <row r="861" spans="3:9">
      <c r="I861" s="216"/>
    </row>
    <row r="862" spans="3:9">
      <c r="I862" s="216"/>
    </row>
    <row r="863" spans="3:9">
      <c r="I863" s="216"/>
    </row>
    <row r="864" spans="3:9">
      <c r="I864" s="216"/>
    </row>
    <row r="865" spans="9:9">
      <c r="I865" s="216"/>
    </row>
    <row r="866" spans="9:9">
      <c r="I866" s="216"/>
    </row>
    <row r="867" spans="9:9">
      <c r="I867" s="216"/>
    </row>
    <row r="868" spans="9:9">
      <c r="I868" s="216"/>
    </row>
    <row r="869" spans="9:9">
      <c r="I869" s="216"/>
    </row>
    <row r="870" spans="9:9">
      <c r="I870" s="216"/>
    </row>
    <row r="871" spans="9:9">
      <c r="I871" s="216"/>
    </row>
    <row r="872" spans="9:9">
      <c r="I872" s="216"/>
    </row>
    <row r="873" spans="9:9">
      <c r="I873" s="216"/>
    </row>
    <row r="874" spans="9:9">
      <c r="I874" s="216"/>
    </row>
    <row r="875" spans="9:9">
      <c r="I875" s="216"/>
    </row>
    <row r="876" spans="9:9">
      <c r="I876" s="216"/>
    </row>
    <row r="877" spans="9:9">
      <c r="I877" s="216"/>
    </row>
    <row r="878" spans="9:9">
      <c r="I878" s="216"/>
    </row>
    <row r="879" spans="9:9">
      <c r="I879" s="216"/>
    </row>
    <row r="880" spans="9:9">
      <c r="I880" s="216"/>
    </row>
    <row r="881" spans="9:9">
      <c r="I881" s="216"/>
    </row>
    <row r="882" spans="9:9">
      <c r="I882" s="216"/>
    </row>
    <row r="883" spans="9:9">
      <c r="I883" s="216"/>
    </row>
    <row r="884" spans="9:9">
      <c r="I884" s="216"/>
    </row>
    <row r="885" spans="9:9">
      <c r="I885" s="216"/>
    </row>
    <row r="886" spans="9:9">
      <c r="I886" s="216"/>
    </row>
    <row r="887" spans="9:9">
      <c r="I887" s="216"/>
    </row>
    <row r="888" spans="9:9">
      <c r="I888" s="216"/>
    </row>
    <row r="889" spans="9:9">
      <c r="I889" s="216"/>
    </row>
    <row r="890" spans="9:9">
      <c r="I890" s="216"/>
    </row>
    <row r="891" spans="9:9">
      <c r="I891" s="216"/>
    </row>
    <row r="892" spans="9:9">
      <c r="I892" s="216"/>
    </row>
    <row r="893" spans="9:9">
      <c r="I893" s="216"/>
    </row>
    <row r="894" spans="9:9">
      <c r="I894" s="216"/>
    </row>
    <row r="895" spans="9:9">
      <c r="I895" s="216"/>
    </row>
    <row r="896" spans="9:9">
      <c r="I896" s="216"/>
    </row>
    <row r="897" spans="9:9">
      <c r="I897" s="216"/>
    </row>
    <row r="898" spans="9:9">
      <c r="I898" s="216"/>
    </row>
    <row r="899" spans="9:9">
      <c r="I899" s="216"/>
    </row>
    <row r="900" spans="9:9">
      <c r="I900" s="216"/>
    </row>
  </sheetData>
  <mergeCells count="36">
    <mergeCell ref="H17:I17"/>
    <mergeCell ref="C7:D7"/>
    <mergeCell ref="A1:J2"/>
    <mergeCell ref="A9:A10"/>
    <mergeCell ref="B9:B10"/>
    <mergeCell ref="C9:C10"/>
    <mergeCell ref="D9:D10"/>
    <mergeCell ref="E9:E10"/>
    <mergeCell ref="F9:F10"/>
    <mergeCell ref="H9:J9"/>
    <mergeCell ref="G3:H3"/>
    <mergeCell ref="H4:I4"/>
    <mergeCell ref="H5:I5"/>
    <mergeCell ref="H6:J6"/>
    <mergeCell ref="A7:B7"/>
    <mergeCell ref="A605:I605"/>
    <mergeCell ref="H169:I169"/>
    <mergeCell ref="H604:I604"/>
    <mergeCell ref="H419:I419"/>
    <mergeCell ref="H454:I454"/>
    <mergeCell ref="H202:I202"/>
    <mergeCell ref="H291:I291"/>
    <mergeCell ref="H478:I478"/>
    <mergeCell ref="H516:I516"/>
    <mergeCell ref="H539:I539"/>
    <mergeCell ref="H155:I155"/>
    <mergeCell ref="H28:I28"/>
    <mergeCell ref="H76:I76"/>
    <mergeCell ref="H387:I387"/>
    <mergeCell ref="H597:I597"/>
    <mergeCell ref="H79:I79"/>
    <mergeCell ref="H114:I114"/>
    <mergeCell ref="H84:I84"/>
    <mergeCell ref="H144:I144"/>
    <mergeCell ref="H103:I103"/>
    <mergeCell ref="H50:I50"/>
  </mergeCells>
  <pageMargins left="0.59055118110236227" right="0.11811023622047245" top="0.51181102362204722" bottom="0.98425196850393704" header="0.31496062992125984" footer="0.31496062992125984"/>
  <pageSetup paperSize="9" scale="60" orientation="portrait" horizontalDpi="300" verticalDpi="300" r:id="rId1"/>
  <headerFooter>
    <oddFooter>&amp;L&amp;G&amp;CLuciano Clebert Scaburi
 Engenheira Civil 
CREA RN170072976-4&amp;R&amp;P de &amp;N</oddFooter>
  </headerFooter>
  <rowBreaks count="18" manualBreakCount="18">
    <brk id="38" max="9" man="1"/>
    <brk id="68" max="16383" man="1"/>
    <brk id="97" max="9" man="1"/>
    <brk id="126" max="9" man="1"/>
    <brk id="162" max="9" man="1"/>
    <brk id="198" max="9" man="1"/>
    <brk id="229" max="9" man="1"/>
    <brk id="260" max="9" man="1"/>
    <brk id="291" max="9" man="1"/>
    <brk id="336" max="9" man="1"/>
    <brk id="387" max="16383" man="1"/>
    <brk id="419" max="9" man="1"/>
    <brk id="454" max="9" man="1"/>
    <brk id="487" max="9" man="1"/>
    <brk id="508" max="9" man="1"/>
    <brk id="534" max="9" man="1"/>
    <brk id="566" max="9" man="1"/>
    <brk id="597" max="9" man="1"/>
  </rowBreaks>
  <colBreaks count="1" manualBreakCount="1">
    <brk id="10" max="60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view="pageLayout" zoomScaleNormal="100" zoomScaleSheetLayoutView="100" workbookViewId="0">
      <selection activeCell="F30" sqref="F30:G30"/>
    </sheetView>
  </sheetViews>
  <sheetFormatPr defaultRowHeight="20.85" customHeight="1"/>
  <cols>
    <col min="1" max="1" width="8.28515625" customWidth="1"/>
    <col min="2" max="2" width="16.140625" customWidth="1"/>
    <col min="3" max="3" width="4" customWidth="1"/>
    <col min="4" max="4" width="18.85546875" customWidth="1"/>
    <col min="5" max="5" width="18.28515625" customWidth="1"/>
    <col min="6" max="6" width="12.7109375" customWidth="1"/>
    <col min="7" max="7" width="10.28515625" customWidth="1"/>
    <col min="8" max="8" width="21.7109375" customWidth="1"/>
    <col min="11" max="11" width="11.7109375" bestFit="1" customWidth="1"/>
    <col min="12" max="12" width="12.5703125" bestFit="1" customWidth="1"/>
    <col min="13" max="13" width="9.5703125" bestFit="1" customWidth="1"/>
  </cols>
  <sheetData>
    <row r="1" spans="1:13" ht="20.85" customHeight="1">
      <c r="A1" s="684" t="str">
        <f>Orçamento!A1</f>
        <v>ORÇAMENTO COMPLETO - POLICLÍNICA</v>
      </c>
      <c r="B1" s="684"/>
      <c r="C1" s="684"/>
      <c r="D1" s="684"/>
      <c r="E1" s="684"/>
      <c r="F1" s="684"/>
      <c r="G1" s="684"/>
      <c r="H1" s="684"/>
    </row>
    <row r="2" spans="1:13" ht="20.85" customHeight="1">
      <c r="A2" s="700" t="s">
        <v>1388</v>
      </c>
      <c r="B2" s="701"/>
      <c r="C2" s="701"/>
      <c r="D2" s="701"/>
      <c r="E2" s="437" t="s">
        <v>10</v>
      </c>
      <c r="F2" s="225">
        <f>Orçamento!$G$3</f>
        <v>0</v>
      </c>
      <c r="G2" s="433" t="s">
        <v>12</v>
      </c>
      <c r="H2" s="228">
        <f>Orçamento!J3</f>
        <v>42149</v>
      </c>
    </row>
    <row r="3" spans="1:13" ht="20.85" customHeight="1">
      <c r="A3" s="435" t="str">
        <f>Orçamento!$A$4</f>
        <v>Obra:</v>
      </c>
      <c r="B3" s="702" t="str">
        <f>Orçamento!$B$4</f>
        <v>Construção da Policlínica</v>
      </c>
      <c r="C3" s="702"/>
      <c r="D3" s="702"/>
      <c r="E3" s="433" t="s">
        <v>11</v>
      </c>
      <c r="F3" s="225">
        <f>Orçamento!$G$4</f>
        <v>0</v>
      </c>
      <c r="G3" s="433" t="s">
        <v>13</v>
      </c>
      <c r="H3" s="226">
        <f>'BDI - Serviços'!G25</f>
        <v>0.24940000000000001</v>
      </c>
    </row>
    <row r="4" spans="1:13" ht="20.85" customHeight="1">
      <c r="A4" s="436" t="str">
        <f>Orçamento!$A$5</f>
        <v>Local:</v>
      </c>
      <c r="B4" s="69" t="str">
        <f>Orçamento!$B$5</f>
        <v>Rua das Turmalinas (Rua C), lotes 47/48/49, quadra 08, Loteamento Industrial.</v>
      </c>
      <c r="C4" s="69"/>
      <c r="D4" s="428"/>
      <c r="E4" s="428"/>
      <c r="F4" s="331"/>
      <c r="G4" s="705" t="s">
        <v>14</v>
      </c>
      <c r="H4" s="699" t="str">
        <f>Orçamento!$H$6</f>
        <v>SINAPI - MAR/2020 - DESONERADO</v>
      </c>
    </row>
    <row r="5" spans="1:13" ht="20.85" customHeight="1">
      <c r="A5" s="435" t="str">
        <f>Orçamento!$A$6</f>
        <v xml:space="preserve">Área: </v>
      </c>
      <c r="B5" s="708">
        <f>Orçamento!$B$6</f>
        <v>1116.78</v>
      </c>
      <c r="C5" s="708"/>
      <c r="D5" s="708"/>
      <c r="E5" s="708"/>
      <c r="F5" s="708"/>
      <c r="G5" s="705"/>
      <c r="H5" s="699"/>
    </row>
    <row r="6" spans="1:13" ht="20.85" customHeight="1">
      <c r="A6" s="703" t="str">
        <f>Orçamento!$A$7</f>
        <v xml:space="preserve">Responsável Técnico: </v>
      </c>
      <c r="B6" s="704"/>
      <c r="C6" s="706" t="str">
        <f>Orçamento!$C$7</f>
        <v>Luciano Clebert Scaburi - CREA  RN170072976-4</v>
      </c>
      <c r="D6" s="706"/>
      <c r="E6" s="706"/>
      <c r="F6" s="706"/>
      <c r="G6" s="706"/>
      <c r="H6" s="707"/>
    </row>
    <row r="7" spans="1:13" ht="20.85" customHeight="1">
      <c r="A7" s="440"/>
      <c r="B7" s="441"/>
      <c r="C7" s="441" t="str">
        <f>Orçamento!$E$7</f>
        <v>Arredondamentos: Opções → Avançado → Fórmulas → "Definir Precisão Conforme Exibido"</v>
      </c>
      <c r="D7" s="441"/>
      <c r="E7" s="441"/>
      <c r="F7" s="441"/>
      <c r="G7" s="441"/>
      <c r="H7" s="442"/>
    </row>
    <row r="8" spans="1:13" ht="20.85" customHeight="1">
      <c r="A8" s="326" t="s">
        <v>45</v>
      </c>
      <c r="B8" s="685" t="s">
        <v>46</v>
      </c>
      <c r="C8" s="685"/>
      <c r="D8" s="685"/>
      <c r="E8" s="685"/>
      <c r="F8" s="685" t="s">
        <v>47</v>
      </c>
      <c r="G8" s="685"/>
      <c r="H8" s="326" t="s">
        <v>48</v>
      </c>
    </row>
    <row r="9" spans="1:13" ht="20.85" customHeight="1">
      <c r="A9" s="106" t="str">
        <f>Orçamento!C11</f>
        <v>1.0</v>
      </c>
      <c r="B9" s="698" t="str">
        <f>Orçamento!D11</f>
        <v>SERVIÇOS PRELIMINARES</v>
      </c>
      <c r="C9" s="698"/>
      <c r="D9" s="698"/>
      <c r="E9" s="698"/>
      <c r="F9" s="697">
        <f>Orçamento!$J$17</f>
        <v>0</v>
      </c>
      <c r="G9" s="697"/>
      <c r="H9" s="604" t="e">
        <f t="shared" ref="H9:H29" si="0">F9/$F$30</f>
        <v>#DIV/0!</v>
      </c>
      <c r="J9" s="248"/>
    </row>
    <row r="10" spans="1:13" ht="20.85" customHeight="1">
      <c r="A10" s="106" t="str">
        <f>Orçamento!C18</f>
        <v>2.0</v>
      </c>
      <c r="B10" s="698" t="str">
        <f>Orçamento!D18</f>
        <v xml:space="preserve">TERRAPLENAGEM E MOVIMENTO DE TERRA </v>
      </c>
      <c r="C10" s="698"/>
      <c r="D10" s="698"/>
      <c r="E10" s="698"/>
      <c r="F10" s="697">
        <f>Orçamento!$J$28</f>
        <v>0</v>
      </c>
      <c r="G10" s="697"/>
      <c r="H10" s="604" t="e">
        <f t="shared" si="0"/>
        <v>#DIV/0!</v>
      </c>
    </row>
    <row r="11" spans="1:13" ht="20.85" customHeight="1">
      <c r="A11" s="106" t="str">
        <f>Orçamento!$C$29</f>
        <v>3.0</v>
      </c>
      <c r="B11" s="698" t="str">
        <f>Orçamento!$D$29</f>
        <v>INFRA ESTRUTURA</v>
      </c>
      <c r="C11" s="698"/>
      <c r="D11" s="698"/>
      <c r="E11" s="698"/>
      <c r="F11" s="697">
        <f>Orçamento!$J$50</f>
        <v>0</v>
      </c>
      <c r="G11" s="697"/>
      <c r="H11" s="604" t="e">
        <f t="shared" si="0"/>
        <v>#DIV/0!</v>
      </c>
    </row>
    <row r="12" spans="1:13" ht="20.85" customHeight="1">
      <c r="A12" s="106" t="str">
        <f>Orçamento!$C$51</f>
        <v>4.0</v>
      </c>
      <c r="B12" s="698" t="str">
        <f>Orçamento!$D$51</f>
        <v>SUPRA ESTRUTURA</v>
      </c>
      <c r="C12" s="698"/>
      <c r="D12" s="698"/>
      <c r="E12" s="698"/>
      <c r="F12" s="697">
        <f>Orçamento!$J$76</f>
        <v>0</v>
      </c>
      <c r="G12" s="697"/>
      <c r="H12" s="604" t="e">
        <f t="shared" si="0"/>
        <v>#DIV/0!</v>
      </c>
    </row>
    <row r="13" spans="1:13" ht="20.85" customHeight="1">
      <c r="A13" s="106" t="str">
        <f>Orçamento!C77</f>
        <v>5.0</v>
      </c>
      <c r="B13" s="698" t="str">
        <f>Orçamento!D77</f>
        <v>IMPERMEABILIZAÇÃO E TRATAMENTOS</v>
      </c>
      <c r="C13" s="698"/>
      <c r="D13" s="698"/>
      <c r="E13" s="698"/>
      <c r="F13" s="697">
        <f>Orçamento!$J$79</f>
        <v>0</v>
      </c>
      <c r="G13" s="697"/>
      <c r="H13" s="604" t="e">
        <f t="shared" si="0"/>
        <v>#DIV/0!</v>
      </c>
    </row>
    <row r="14" spans="1:13" ht="20.85" customHeight="1">
      <c r="A14" s="106" t="str">
        <f>Orçamento!C80</f>
        <v>6.0</v>
      </c>
      <c r="B14" s="698" t="str">
        <f>Orçamento!D80</f>
        <v>ALVENARIAS E VEDAÇÕES</v>
      </c>
      <c r="C14" s="698"/>
      <c r="D14" s="698"/>
      <c r="E14" s="698"/>
      <c r="F14" s="697">
        <f>Orçamento!$J$84</f>
        <v>0</v>
      </c>
      <c r="G14" s="697"/>
      <c r="H14" s="604" t="e">
        <f t="shared" si="0"/>
        <v>#DIV/0!</v>
      </c>
    </row>
    <row r="15" spans="1:13" ht="20.85" customHeight="1">
      <c r="A15" s="106" t="str">
        <f>Orçamento!C85</f>
        <v>7.0</v>
      </c>
      <c r="B15" s="698" t="str">
        <f>Orçamento!D85</f>
        <v>REVESTIMENTOS</v>
      </c>
      <c r="C15" s="698"/>
      <c r="D15" s="698"/>
      <c r="E15" s="698"/>
      <c r="F15" s="697">
        <f>Orçamento!$J$103</f>
        <v>0</v>
      </c>
      <c r="G15" s="697"/>
      <c r="H15" s="604" t="e">
        <f t="shared" si="0"/>
        <v>#DIV/0!</v>
      </c>
    </row>
    <row r="16" spans="1:13" ht="20.85" customHeight="1">
      <c r="A16" s="106" t="str">
        <f>Orçamento!C104</f>
        <v>8.0</v>
      </c>
      <c r="B16" s="698" t="str">
        <f>Orçamento!D104</f>
        <v>COBERTURA</v>
      </c>
      <c r="C16" s="698"/>
      <c r="D16" s="698"/>
      <c r="E16" s="698"/>
      <c r="F16" s="697">
        <f>Orçamento!$J$114</f>
        <v>0</v>
      </c>
      <c r="G16" s="697"/>
      <c r="H16" s="604" t="e">
        <f t="shared" si="0"/>
        <v>#DIV/0!</v>
      </c>
      <c r="M16" s="693"/>
    </row>
    <row r="17" spans="1:13" ht="20.85" customHeight="1">
      <c r="A17" s="106" t="str">
        <f>Orçamento!C115</f>
        <v>9.0</v>
      </c>
      <c r="B17" s="698" t="str">
        <f>Orçamento!D115</f>
        <v>ESQUADRIAS</v>
      </c>
      <c r="C17" s="698"/>
      <c r="D17" s="698"/>
      <c r="E17" s="698"/>
      <c r="F17" s="697">
        <f>Orçamento!$J$144</f>
        <v>0</v>
      </c>
      <c r="G17" s="697"/>
      <c r="H17" s="604" t="e">
        <f t="shared" si="0"/>
        <v>#DIV/0!</v>
      </c>
      <c r="M17" s="693"/>
    </row>
    <row r="18" spans="1:13" ht="20.85" customHeight="1">
      <c r="A18" s="106" t="str">
        <f>Orçamento!C145</f>
        <v>10.0</v>
      </c>
      <c r="B18" s="698" t="str">
        <f>Orçamento!D145</f>
        <v>PISOS, RODAPÉS E SOLEIRAS</v>
      </c>
      <c r="C18" s="698"/>
      <c r="D18" s="698"/>
      <c r="E18" s="698"/>
      <c r="F18" s="697">
        <f>Orçamento!$J$155</f>
        <v>0</v>
      </c>
      <c r="G18" s="697"/>
      <c r="H18" s="604" t="e">
        <f t="shared" si="0"/>
        <v>#DIV/0!</v>
      </c>
    </row>
    <row r="19" spans="1:13" ht="20.85" customHeight="1">
      <c r="A19" s="106" t="str">
        <f>Orçamento!C156</f>
        <v>11.0</v>
      </c>
      <c r="B19" s="698" t="str">
        <f>Orçamento!D156</f>
        <v>PINTURA</v>
      </c>
      <c r="C19" s="698"/>
      <c r="D19" s="698"/>
      <c r="E19" s="698"/>
      <c r="F19" s="697">
        <f>Orçamento!$J$169</f>
        <v>0</v>
      </c>
      <c r="G19" s="697"/>
      <c r="H19" s="604" t="e">
        <f t="shared" si="0"/>
        <v>#DIV/0!</v>
      </c>
    </row>
    <row r="20" spans="1:13" ht="20.85" customHeight="1">
      <c r="A20" s="106" t="str">
        <f>Orçamento!$C$170</f>
        <v>12.0</v>
      </c>
      <c r="B20" s="698" t="str">
        <f>Orçamento!$D$170</f>
        <v>LOUÇAS, METAIS E ACESSÓRIOS</v>
      </c>
      <c r="C20" s="698"/>
      <c r="D20" s="698"/>
      <c r="E20" s="698"/>
      <c r="F20" s="697">
        <f>Orçamento!$J$202</f>
        <v>0</v>
      </c>
      <c r="G20" s="697"/>
      <c r="H20" s="604" t="e">
        <f t="shared" si="0"/>
        <v>#DIV/0!</v>
      </c>
    </row>
    <row r="21" spans="1:13" ht="20.85" customHeight="1">
      <c r="A21" s="106" t="str">
        <f>Orçamento!C203</f>
        <v>13.0</v>
      </c>
      <c r="B21" s="698" t="str">
        <f>Orçamento!D203</f>
        <v xml:space="preserve">INSTALAÇÕES ELÉTRICAS </v>
      </c>
      <c r="C21" s="698">
        <f>Orçamento!E203</f>
        <v>0</v>
      </c>
      <c r="D21" s="698">
        <f>Orçamento!G203</f>
        <v>0</v>
      </c>
      <c r="E21" s="698">
        <f>Orçamento!H203</f>
        <v>0</v>
      </c>
      <c r="F21" s="697">
        <f>Orçamento!$J$291</f>
        <v>0</v>
      </c>
      <c r="G21" s="697"/>
      <c r="H21" s="604" t="e">
        <f t="shared" si="0"/>
        <v>#DIV/0!</v>
      </c>
    </row>
    <row r="22" spans="1:13" ht="24" customHeight="1">
      <c r="A22" s="106" t="str">
        <f>Orçamento!C292</f>
        <v>14.0</v>
      </c>
      <c r="B22" s="696" t="str">
        <f>Orçamento!D292</f>
        <v>INSTALAÇÕES ELÉTRICAS DE CABEAMENTO DE LÓGICA E TELEFONIA</v>
      </c>
      <c r="C22" s="696">
        <f>Orçamento!E292</f>
        <v>0</v>
      </c>
      <c r="D22" s="696">
        <f>Orçamento!G292</f>
        <v>0</v>
      </c>
      <c r="E22" s="696">
        <f>Orçamento!H292</f>
        <v>0</v>
      </c>
      <c r="F22" s="697">
        <f>Orçamento!$J$387</f>
        <v>0</v>
      </c>
      <c r="G22" s="697"/>
      <c r="H22" s="604" t="e">
        <f t="shared" si="0"/>
        <v>#DIV/0!</v>
      </c>
    </row>
    <row r="23" spans="1:13" ht="20.85" customHeight="1">
      <c r="A23" s="106" t="str">
        <f>Orçamento!C388</f>
        <v>15.0</v>
      </c>
      <c r="B23" s="698" t="str">
        <f>Orçamento!$D$388</f>
        <v>INSTALAÇÕES ELÉTRICAS - SPDA</v>
      </c>
      <c r="C23" s="698">
        <f>Orçamento!E388</f>
        <v>0</v>
      </c>
      <c r="D23" s="698">
        <f>Orçamento!G388</f>
        <v>0</v>
      </c>
      <c r="E23" s="698">
        <f>Orçamento!H388</f>
        <v>0</v>
      </c>
      <c r="F23" s="697">
        <f>Orçamento!$J$419</f>
        <v>0</v>
      </c>
      <c r="G23" s="697"/>
      <c r="H23" s="604" t="e">
        <f t="shared" si="0"/>
        <v>#DIV/0!</v>
      </c>
    </row>
    <row r="24" spans="1:13" ht="20.85" customHeight="1">
      <c r="A24" s="106" t="str">
        <f>Orçamento!$C$420</f>
        <v>16.0</v>
      </c>
      <c r="B24" s="698" t="str">
        <f>Orçamento!$D$420</f>
        <v>INSTALAÇÕES HIDRÁULICAS</v>
      </c>
      <c r="C24" s="698"/>
      <c r="D24" s="698"/>
      <c r="E24" s="698"/>
      <c r="F24" s="697">
        <f>Orçamento!$J$454</f>
        <v>0</v>
      </c>
      <c r="G24" s="697"/>
      <c r="H24" s="604" t="e">
        <f t="shared" si="0"/>
        <v>#DIV/0!</v>
      </c>
    </row>
    <row r="25" spans="1:13" ht="20.85" customHeight="1">
      <c r="A25" s="106" t="str">
        <f>Orçamento!$C$455</f>
        <v>17.0</v>
      </c>
      <c r="B25" s="698" t="str">
        <f>Orçamento!$D$455</f>
        <v>CLIMATIZAÇÃO</v>
      </c>
      <c r="C25" s="698"/>
      <c r="D25" s="698"/>
      <c r="E25" s="698"/>
      <c r="F25" s="697">
        <f>Orçamento!$J$478</f>
        <v>0</v>
      </c>
      <c r="G25" s="697"/>
      <c r="H25" s="604" t="e">
        <f t="shared" si="0"/>
        <v>#DIV/0!</v>
      </c>
    </row>
    <row r="26" spans="1:13" ht="20.85" customHeight="1">
      <c r="A26" s="106" t="str">
        <f>Orçamento!$C$479</f>
        <v>18.0</v>
      </c>
      <c r="B26" s="698" t="str">
        <f>Orçamento!$D$479</f>
        <v>INSTALAÇÕES SANITÁRIAS</v>
      </c>
      <c r="C26" s="698">
        <f>Orçamento!E539</f>
        <v>0</v>
      </c>
      <c r="D26" s="698">
        <f>Orçamento!G539</f>
        <v>0</v>
      </c>
      <c r="E26" s="698" t="str">
        <f>Orçamento!H539</f>
        <v>SUBTOTAL</v>
      </c>
      <c r="F26" s="697">
        <f>Orçamento!$J$516</f>
        <v>0</v>
      </c>
      <c r="G26" s="697"/>
      <c r="H26" s="604" t="e">
        <f t="shared" si="0"/>
        <v>#DIV/0!</v>
      </c>
    </row>
    <row r="27" spans="1:13" ht="20.85" customHeight="1">
      <c r="A27" s="106" t="str">
        <f>Orçamento!$C$517</f>
        <v>19.0</v>
      </c>
      <c r="B27" s="698" t="str">
        <f>Orçamento!$D$517</f>
        <v>INSTALAÇÕES PLUVIAIS</v>
      </c>
      <c r="C27" s="698">
        <f>Orçamento!E539</f>
        <v>0</v>
      </c>
      <c r="D27" s="698">
        <f>Orçamento!G539</f>
        <v>0</v>
      </c>
      <c r="E27" s="698" t="str">
        <f>Orçamento!H539</f>
        <v>SUBTOTAL</v>
      </c>
      <c r="F27" s="697">
        <f>Orçamento!$J$539</f>
        <v>0</v>
      </c>
      <c r="G27" s="697"/>
      <c r="H27" s="604" t="e">
        <f t="shared" si="0"/>
        <v>#DIV/0!</v>
      </c>
    </row>
    <row r="28" spans="1:13" ht="31.5" customHeight="1">
      <c r="A28" s="106" t="str">
        <f>Orçamento!$C$540</f>
        <v>20.0</v>
      </c>
      <c r="B28" s="696" t="str">
        <f>Orçamento!$D$540</f>
        <v>INSTALAÇÕES DE SISTEMA DE EMERGENCIA E SEGURANÇA CONTRA INCENDIO</v>
      </c>
      <c r="C28" s="696" t="e">
        <f>Orçamento!#REF!</f>
        <v>#REF!</v>
      </c>
      <c r="D28" s="696" t="e">
        <f>Orçamento!#REF!</f>
        <v>#REF!</v>
      </c>
      <c r="E28" s="696" t="e">
        <f>Orçamento!#REF!</f>
        <v>#REF!</v>
      </c>
      <c r="F28" s="697">
        <f>Orçamento!$J$597</f>
        <v>0</v>
      </c>
      <c r="G28" s="697"/>
      <c r="H28" s="604" t="e">
        <f t="shared" si="0"/>
        <v>#DIV/0!</v>
      </c>
      <c r="L28" s="247"/>
      <c r="M28" s="247"/>
    </row>
    <row r="29" spans="1:13" ht="27.75" customHeight="1">
      <c r="A29" s="106" t="str">
        <f>Orçamento!$C$598</f>
        <v>21.0</v>
      </c>
      <c r="B29" s="696" t="str">
        <f>Orçamento!$D$598</f>
        <v>SERVIÇOS COMPLEMENTARES</v>
      </c>
      <c r="C29" s="696"/>
      <c r="D29" s="696"/>
      <c r="E29" s="696"/>
      <c r="F29" s="697">
        <f>Orçamento!$J$604</f>
        <v>0</v>
      </c>
      <c r="G29" s="697"/>
      <c r="H29" s="604" t="e">
        <f t="shared" si="0"/>
        <v>#DIV/0!</v>
      </c>
    </row>
    <row r="30" spans="1:13" ht="20.85" customHeight="1">
      <c r="A30" s="694" t="s">
        <v>1393</v>
      </c>
      <c r="B30" s="694"/>
      <c r="C30" s="694"/>
      <c r="D30" s="694"/>
      <c r="E30" s="694"/>
      <c r="F30" s="695">
        <f>SUM(F9:G29)</f>
        <v>0</v>
      </c>
      <c r="G30" s="695"/>
      <c r="H30" s="443" t="e">
        <f>SUM(H9:H29)</f>
        <v>#DIV/0!</v>
      </c>
    </row>
    <row r="31" spans="1:13" ht="20.85" customHeight="1">
      <c r="A31" s="8"/>
      <c r="B31" s="8"/>
      <c r="C31" s="8"/>
      <c r="D31" s="8"/>
      <c r="E31" s="8"/>
      <c r="F31" s="8"/>
      <c r="G31" s="8"/>
      <c r="H31" s="8"/>
    </row>
    <row r="32" spans="1:13" ht="20.85" customHeight="1">
      <c r="A32" s="8"/>
      <c r="B32" s="8"/>
      <c r="C32" s="8"/>
      <c r="D32" s="8"/>
      <c r="E32" s="8"/>
      <c r="F32" s="8"/>
      <c r="G32" s="8"/>
      <c r="H32" s="8"/>
    </row>
    <row r="33" spans="1:8" ht="20.85" customHeight="1">
      <c r="A33" s="8"/>
      <c r="B33" s="8"/>
      <c r="C33" s="8"/>
      <c r="D33" s="8"/>
      <c r="E33" s="8"/>
      <c r="F33" s="8"/>
      <c r="G33" s="8"/>
      <c r="H33" s="8"/>
    </row>
    <row r="34" spans="1:8" ht="20.85" customHeight="1">
      <c r="A34" s="8"/>
      <c r="B34" s="8"/>
      <c r="C34" s="8"/>
      <c r="D34" s="8"/>
      <c r="E34" s="8"/>
      <c r="F34" s="8"/>
      <c r="G34" s="8"/>
      <c r="H34" s="8"/>
    </row>
    <row r="35" spans="1:8" ht="20.85" customHeight="1">
      <c r="A35" s="8"/>
      <c r="B35" s="8"/>
      <c r="C35" s="8"/>
      <c r="D35" s="8"/>
      <c r="E35" s="8"/>
      <c r="F35" s="8"/>
      <c r="G35" s="8"/>
      <c r="H35" s="8"/>
    </row>
    <row r="36" spans="1:8" ht="20.85" customHeight="1">
      <c r="B36" s="8"/>
      <c r="C36" s="8"/>
      <c r="D36" s="8"/>
      <c r="E36" s="8"/>
      <c r="F36" s="8"/>
      <c r="G36" s="8"/>
      <c r="H36" s="8"/>
    </row>
    <row r="37" spans="1:8" ht="20.85" customHeight="1">
      <c r="B37" s="8"/>
      <c r="C37" s="8"/>
      <c r="D37" s="8"/>
      <c r="E37" s="8"/>
      <c r="F37" s="8"/>
      <c r="G37" s="8"/>
      <c r="H37" s="8"/>
    </row>
    <row r="38" spans="1:8" ht="20.85" customHeight="1">
      <c r="B38" s="8"/>
      <c r="C38" s="8"/>
      <c r="D38" s="8"/>
      <c r="E38" s="8"/>
      <c r="F38" s="8"/>
      <c r="G38" s="8"/>
      <c r="H38" s="8"/>
    </row>
    <row r="39" spans="1:8" ht="20.85" customHeight="1">
      <c r="B39" s="8"/>
      <c r="C39" s="8"/>
      <c r="D39" s="8"/>
      <c r="E39" s="8"/>
      <c r="F39" s="8"/>
      <c r="G39" s="8"/>
      <c r="H39" s="8"/>
    </row>
    <row r="40" spans="1:8" ht="20.85" customHeight="1">
      <c r="B40" s="8"/>
      <c r="C40" s="8"/>
      <c r="D40" s="8"/>
      <c r="E40" s="8"/>
      <c r="F40" s="8"/>
      <c r="G40" s="8"/>
      <c r="H40" s="8"/>
    </row>
    <row r="41" spans="1:8" ht="20.85" customHeight="1">
      <c r="B41" s="8"/>
      <c r="C41" s="8"/>
      <c r="D41" s="8"/>
      <c r="E41" s="8"/>
      <c r="F41" s="8"/>
      <c r="G41" s="8"/>
      <c r="H41" s="8"/>
    </row>
  </sheetData>
  <mergeCells count="55">
    <mergeCell ref="F25:G25"/>
    <mergeCell ref="B26:E26"/>
    <mergeCell ref="F26:G26"/>
    <mergeCell ref="B27:E27"/>
    <mergeCell ref="F27:G27"/>
    <mergeCell ref="F14:G14"/>
    <mergeCell ref="F16:G16"/>
    <mergeCell ref="F17:G17"/>
    <mergeCell ref="F15:G15"/>
    <mergeCell ref="F18:G18"/>
    <mergeCell ref="A6:B6"/>
    <mergeCell ref="G4:G5"/>
    <mergeCell ref="C6:H6"/>
    <mergeCell ref="F10:G10"/>
    <mergeCell ref="F13:G13"/>
    <mergeCell ref="B12:E12"/>
    <mergeCell ref="F12:G12"/>
    <mergeCell ref="B5:F5"/>
    <mergeCell ref="B17:E17"/>
    <mergeCell ref="B15:E15"/>
    <mergeCell ref="A1:H1"/>
    <mergeCell ref="B8:E8"/>
    <mergeCell ref="F8:G8"/>
    <mergeCell ref="F9:G9"/>
    <mergeCell ref="B11:E11"/>
    <mergeCell ref="F11:G11"/>
    <mergeCell ref="H4:H5"/>
    <mergeCell ref="B9:E9"/>
    <mergeCell ref="B10:E10"/>
    <mergeCell ref="B13:E13"/>
    <mergeCell ref="B14:E14"/>
    <mergeCell ref="B16:E16"/>
    <mergeCell ref="A2:D2"/>
    <mergeCell ref="B3:D3"/>
    <mergeCell ref="B28:E28"/>
    <mergeCell ref="B18:E18"/>
    <mergeCell ref="B19:E19"/>
    <mergeCell ref="B20:E20"/>
    <mergeCell ref="B25:E25"/>
    <mergeCell ref="M16:M17"/>
    <mergeCell ref="A30:E30"/>
    <mergeCell ref="F30:G30"/>
    <mergeCell ref="B29:E29"/>
    <mergeCell ref="F19:G19"/>
    <mergeCell ref="F20:G20"/>
    <mergeCell ref="F24:G24"/>
    <mergeCell ref="F23:G23"/>
    <mergeCell ref="F21:G21"/>
    <mergeCell ref="F22:G22"/>
    <mergeCell ref="F28:G28"/>
    <mergeCell ref="F29:G29"/>
    <mergeCell ref="B24:E24"/>
    <mergeCell ref="B23:E23"/>
    <mergeCell ref="B21:E21"/>
    <mergeCell ref="B22:E22"/>
  </mergeCells>
  <pageMargins left="0.59055118110236227" right="0.11811023622047245" top="0.51181102362204722" bottom="0.98425196850393704" header="0.31496062992125984" footer="0.31496062992125984"/>
  <pageSetup paperSize="9" scale="86" orientation="portrait" verticalDpi="300" r:id="rId1"/>
  <headerFooter>
    <oddFooter>&amp;L&amp;G&amp;CLuciano Clebert Scaburi
 Engenheira Civil 
CREA RN170072976-4&amp;R&amp;P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4"/>
  <sheetViews>
    <sheetView view="pageBreakPreview" topLeftCell="U1" zoomScale="85" zoomScaleNormal="70" zoomScaleSheetLayoutView="85" workbookViewId="0">
      <selection activeCell="AJ14" sqref="AJ14"/>
    </sheetView>
  </sheetViews>
  <sheetFormatPr defaultRowHeight="12"/>
  <cols>
    <col min="1" max="1" width="12.85546875" style="229" customWidth="1"/>
    <col min="2" max="2" width="8.28515625" style="229" customWidth="1"/>
    <col min="3" max="3" width="42.85546875" style="229" customWidth="1"/>
    <col min="4" max="4" width="14.5703125" style="230" customWidth="1"/>
    <col min="5" max="5" width="9.85546875" style="230" customWidth="1"/>
    <col min="6" max="6" width="10.7109375" style="229" customWidth="1"/>
    <col min="7" max="7" width="9.28515625" style="229" customWidth="1"/>
    <col min="8" max="8" width="13.28515625" style="229" customWidth="1"/>
    <col min="9" max="9" width="11.42578125" style="229" customWidth="1"/>
    <col min="10" max="27" width="10.7109375" style="229" customWidth="1"/>
    <col min="28" max="28" width="10" style="229" customWidth="1"/>
    <col min="29" max="35" width="10.7109375" style="229" customWidth="1"/>
    <col min="36" max="37" width="11.7109375" style="229" bestFit="1" customWidth="1"/>
    <col min="38" max="38" width="9.85546875" style="229" bestFit="1" customWidth="1"/>
    <col min="39" max="16384" width="9.140625" style="229"/>
  </cols>
  <sheetData>
    <row r="1" spans="1:78" s="231" customFormat="1" ht="17.25" customHeight="1">
      <c r="A1" s="652"/>
      <c r="B1" s="647"/>
      <c r="C1" s="647"/>
      <c r="D1" s="647"/>
      <c r="E1" s="651" t="str">
        <f>Resumo!A1</f>
        <v>ORÇAMENTO COMPLETO - POLICLÍNICA</v>
      </c>
      <c r="F1" s="647"/>
      <c r="G1" s="647"/>
      <c r="H1" s="647"/>
      <c r="I1" s="647"/>
      <c r="J1" s="647"/>
      <c r="K1" s="647"/>
      <c r="L1" s="647"/>
      <c r="M1" s="647"/>
      <c r="N1" s="647"/>
      <c r="O1" s="617"/>
      <c r="P1" s="617"/>
      <c r="Q1" s="617"/>
      <c r="R1" s="617"/>
      <c r="S1" s="617"/>
      <c r="T1" s="617"/>
      <c r="U1" s="617"/>
      <c r="V1" s="617"/>
      <c r="W1" s="617"/>
      <c r="X1" s="617"/>
      <c r="Y1" s="617"/>
      <c r="Z1" s="617"/>
      <c r="AA1" s="617"/>
      <c r="AB1" s="617"/>
      <c r="AC1" s="617"/>
      <c r="AD1" s="617"/>
      <c r="AE1" s="617"/>
      <c r="AF1" s="617"/>
      <c r="AG1" s="617"/>
      <c r="AH1" s="617"/>
      <c r="AI1" s="617"/>
      <c r="AJ1" s="617"/>
      <c r="AK1" s="617"/>
      <c r="AL1" s="618"/>
    </row>
    <row r="2" spans="1:78" s="444" customFormat="1" ht="20.85" customHeight="1">
      <c r="A2" s="646"/>
      <c r="B2" s="446"/>
      <c r="C2" s="446"/>
      <c r="D2" s="446"/>
      <c r="E2" s="648" t="s">
        <v>1394</v>
      </c>
      <c r="F2" s="446"/>
      <c r="G2" s="446"/>
      <c r="H2" s="446"/>
      <c r="I2" s="446"/>
      <c r="J2" s="446"/>
      <c r="K2" s="446"/>
      <c r="L2" s="446"/>
      <c r="M2" s="446"/>
      <c r="N2" s="446"/>
      <c r="O2" s="619"/>
      <c r="P2" s="619"/>
      <c r="Q2" s="619"/>
      <c r="R2" s="619"/>
      <c r="S2" s="619"/>
      <c r="T2" s="619"/>
      <c r="U2" s="619"/>
      <c r="V2" s="619"/>
      <c r="W2" s="619"/>
      <c r="X2" s="619"/>
      <c r="Y2" s="619"/>
      <c r="Z2" s="619"/>
      <c r="AA2" s="619"/>
      <c r="AB2" s="619"/>
      <c r="AC2" s="619"/>
      <c r="AD2" s="619"/>
      <c r="AE2" s="619"/>
      <c r="AF2" s="619"/>
      <c r="AG2" s="619"/>
      <c r="AH2" s="619"/>
      <c r="AI2" s="619"/>
      <c r="AJ2" s="619"/>
      <c r="AK2" s="619"/>
      <c r="AL2" s="620"/>
      <c r="AM2" s="445"/>
      <c r="AN2" s="445"/>
      <c r="AO2" s="445"/>
      <c r="AP2" s="445"/>
      <c r="AQ2" s="445"/>
    </row>
    <row r="3" spans="1:78" ht="20.100000000000001" customHeight="1">
      <c r="A3" s="438" t="s">
        <v>1396</v>
      </c>
      <c r="B3" s="702" t="s">
        <v>1395</v>
      </c>
      <c r="C3" s="702"/>
      <c r="D3" s="702"/>
      <c r="E3" s="702"/>
      <c r="F3" s="84"/>
      <c r="G3" s="84"/>
      <c r="H3" s="84"/>
      <c r="I3" s="689" t="str">
        <f>Resumo!$E$2</f>
        <v>Valor estimado final:</v>
      </c>
      <c r="J3" s="689"/>
      <c r="K3" s="711">
        <f>Resumo!$F$2</f>
        <v>0</v>
      </c>
      <c r="L3" s="711"/>
      <c r="M3" s="576" t="str">
        <f>Resumo!$G$2</f>
        <v>Data:</v>
      </c>
      <c r="N3" s="455">
        <f>Resumo!$H$2</f>
        <v>42149</v>
      </c>
      <c r="O3" s="84"/>
      <c r="P3" s="84"/>
      <c r="Q3" s="84"/>
      <c r="R3" s="689" t="str">
        <f>Resumo!$E$2</f>
        <v>Valor estimado final:</v>
      </c>
      <c r="S3" s="689"/>
      <c r="T3" s="711">
        <f>Resumo!$F$2</f>
        <v>0</v>
      </c>
      <c r="U3" s="711"/>
      <c r="V3" s="576" t="str">
        <f>Resumo!$G$2</f>
        <v>Data:</v>
      </c>
      <c r="W3" s="455">
        <f>Resumo!$H$2</f>
        <v>42149</v>
      </c>
      <c r="X3" s="84"/>
      <c r="Y3" s="84"/>
      <c r="Z3" s="84"/>
      <c r="AA3" s="689" t="str">
        <f>Resumo!$E$2</f>
        <v>Valor estimado final:</v>
      </c>
      <c r="AB3" s="689"/>
      <c r="AC3" s="711">
        <f>Resumo!$F$2</f>
        <v>0</v>
      </c>
      <c r="AD3" s="711"/>
      <c r="AE3" s="576" t="str">
        <f>Resumo!$G$2</f>
        <v>Data:</v>
      </c>
      <c r="AF3" s="455">
        <f>Resumo!$H$2</f>
        <v>42149</v>
      </c>
      <c r="AG3" s="689" t="str">
        <f>Resumo!$E$2</f>
        <v>Valor estimado final:</v>
      </c>
      <c r="AH3" s="689"/>
      <c r="AI3" s="709">
        <f>Resumo!$F$2</f>
        <v>0</v>
      </c>
      <c r="AJ3" s="709"/>
      <c r="AK3" s="576" t="str">
        <f>Resumo!$G$2</f>
        <v>Data:</v>
      </c>
      <c r="AL3" s="228">
        <f>Resumo!$H$2</f>
        <v>42149</v>
      </c>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20.100000000000001" customHeight="1">
      <c r="A4" s="579" t="str">
        <f>Resumo!$A$3</f>
        <v>Obra:</v>
      </c>
      <c r="B4" s="717" t="str">
        <f>Resumo!$B$3</f>
        <v>Construção da Policlínica</v>
      </c>
      <c r="C4" s="717"/>
      <c r="D4" s="717"/>
      <c r="E4" s="717"/>
      <c r="F4" s="84"/>
      <c r="G4" s="84"/>
      <c r="H4" s="84"/>
      <c r="I4" s="689" t="str">
        <f>Resumo!$E$3</f>
        <v>Custo/m²:</v>
      </c>
      <c r="J4" s="689"/>
      <c r="K4" s="649">
        <f>Resumo!$F$3</f>
        <v>0</v>
      </c>
      <c r="L4" s="84"/>
      <c r="M4" s="576" t="str">
        <f>Resumo!$G$3</f>
        <v>BDI:</v>
      </c>
      <c r="N4" s="239">
        <f>Resumo!$H$3</f>
        <v>0.24940000000000001</v>
      </c>
      <c r="O4" s="84"/>
      <c r="P4" s="84"/>
      <c r="Q4" s="84"/>
      <c r="R4" s="689" t="str">
        <f>Resumo!$E$3</f>
        <v>Custo/m²:</v>
      </c>
      <c r="S4" s="689"/>
      <c r="T4" s="649">
        <f>Resumo!$F$3</f>
        <v>0</v>
      </c>
      <c r="U4" s="84"/>
      <c r="V4" s="576" t="str">
        <f>Resumo!$G$3</f>
        <v>BDI:</v>
      </c>
      <c r="W4" s="239">
        <f>Resumo!$H$3</f>
        <v>0.24940000000000001</v>
      </c>
      <c r="X4" s="84"/>
      <c r="Y4" s="84"/>
      <c r="Z4" s="84"/>
      <c r="AA4" s="689" t="str">
        <f>Resumo!$E$3</f>
        <v>Custo/m²:</v>
      </c>
      <c r="AB4" s="689"/>
      <c r="AC4" s="649">
        <f>Resumo!$F$3</f>
        <v>0</v>
      </c>
      <c r="AD4" s="84"/>
      <c r="AE4" s="576" t="str">
        <f>Resumo!$G$3</f>
        <v>BDI:</v>
      </c>
      <c r="AF4" s="239">
        <f>Resumo!$H$3</f>
        <v>0.24940000000000001</v>
      </c>
      <c r="AG4" s="689" t="str">
        <f>Resumo!$E$3</f>
        <v>Custo/m²:</v>
      </c>
      <c r="AH4" s="689"/>
      <c r="AI4" s="649">
        <f>Resumo!$F$3</f>
        <v>0</v>
      </c>
      <c r="AJ4" s="84"/>
      <c r="AK4" s="576" t="str">
        <f>Resumo!$G$3</f>
        <v>BDI:</v>
      </c>
      <c r="AL4" s="239">
        <f>Resumo!$H$3</f>
        <v>0.24940000000000001</v>
      </c>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23.25" customHeight="1">
      <c r="A5" s="435" t="str">
        <f>Resumo!$A$4</f>
        <v>Local:</v>
      </c>
      <c r="B5" s="718" t="str">
        <f>Resumo!$B$4</f>
        <v>Rua das Turmalinas (Rua C), lotes 47/48/49, quadra 08, Loteamento Industrial.</v>
      </c>
      <c r="C5" s="718"/>
      <c r="D5" s="718"/>
      <c r="E5" s="718"/>
      <c r="F5" s="578"/>
      <c r="G5" s="578"/>
      <c r="H5" s="578"/>
      <c r="I5" s="84"/>
      <c r="J5" s="705" t="str">
        <f>Resumo!$G$4</f>
        <v>Referência:</v>
      </c>
      <c r="K5" s="710" t="str">
        <f>Resumo!$H$4</f>
        <v>SINAPI - MAR/2020 - DESONERADO</v>
      </c>
      <c r="L5" s="710"/>
      <c r="M5" s="84"/>
      <c r="N5" s="234"/>
      <c r="O5" s="84"/>
      <c r="P5" s="84"/>
      <c r="Q5" s="84"/>
      <c r="R5" s="84"/>
      <c r="S5" s="705" t="str">
        <f>Resumo!$G$4</f>
        <v>Referência:</v>
      </c>
      <c r="T5" s="710" t="str">
        <f>Resumo!$H$4</f>
        <v>SINAPI - MAR/2020 - DESONERADO</v>
      </c>
      <c r="U5" s="710"/>
      <c r="V5" s="84"/>
      <c r="W5" s="234"/>
      <c r="X5" s="84"/>
      <c r="Y5" s="84"/>
      <c r="Z5" s="84"/>
      <c r="AA5" s="84"/>
      <c r="AB5" s="705" t="str">
        <f>Resumo!$G$4</f>
        <v>Referência:</v>
      </c>
      <c r="AC5" s="710" t="str">
        <f>Resumo!$H$4</f>
        <v>SINAPI - MAR/2020 - DESONERADO</v>
      </c>
      <c r="AD5" s="710"/>
      <c r="AE5" s="84"/>
      <c r="AF5" s="234"/>
      <c r="AG5" s="84"/>
      <c r="AH5" s="705" t="str">
        <f>Resumo!$G$4</f>
        <v>Referência:</v>
      </c>
      <c r="AI5" s="710" t="str">
        <f>Resumo!$H$4</f>
        <v>SINAPI - MAR/2020 - DESONERADO</v>
      </c>
      <c r="AJ5" s="710"/>
      <c r="AK5" s="84"/>
      <c r="AL5" s="23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ht="20.100000000000001" customHeight="1">
      <c r="A6" s="435" t="str">
        <f>Resumo!$A$5</f>
        <v xml:space="preserve">Área: </v>
      </c>
      <c r="B6" s="708">
        <f>Resumo!$B$5</f>
        <v>1116.78</v>
      </c>
      <c r="C6" s="708"/>
      <c r="D6" s="708"/>
      <c r="E6" s="708"/>
      <c r="F6" s="708"/>
      <c r="G6" s="708"/>
      <c r="H6" s="708"/>
      <c r="I6" s="84"/>
      <c r="J6" s="705"/>
      <c r="K6" s="710"/>
      <c r="L6" s="710"/>
      <c r="M6" s="84"/>
      <c r="N6" s="234"/>
      <c r="O6" s="84"/>
      <c r="P6" s="84"/>
      <c r="Q6" s="84"/>
      <c r="R6" s="84"/>
      <c r="S6" s="705"/>
      <c r="T6" s="710"/>
      <c r="U6" s="710"/>
      <c r="V6" s="84"/>
      <c r="W6" s="234"/>
      <c r="X6" s="84"/>
      <c r="Y6" s="84"/>
      <c r="Z6" s="84"/>
      <c r="AA6" s="84"/>
      <c r="AB6" s="705"/>
      <c r="AC6" s="710"/>
      <c r="AD6" s="710"/>
      <c r="AE6" s="84"/>
      <c r="AF6" s="234"/>
      <c r="AG6" s="84"/>
      <c r="AH6" s="705"/>
      <c r="AI6" s="710"/>
      <c r="AJ6" s="710"/>
      <c r="AK6" s="84"/>
      <c r="AL6" s="23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ht="20.100000000000001" customHeight="1">
      <c r="A7" s="703" t="str">
        <f>Resumo!$A$6</f>
        <v xml:space="preserve">Responsável Técnico: </v>
      </c>
      <c r="B7" s="704"/>
      <c r="C7" s="580" t="str">
        <f>Resumo!$C$6</f>
        <v>Luciano Clebert Scaburi - CREA  RN170072976-4</v>
      </c>
      <c r="D7" s="207"/>
      <c r="E7" s="84"/>
      <c r="F7" s="578"/>
      <c r="G7" s="578"/>
      <c r="H7" s="578"/>
      <c r="I7" s="84"/>
      <c r="J7" s="84"/>
      <c r="K7" s="84"/>
      <c r="L7" s="84"/>
      <c r="M7" s="84"/>
      <c r="N7" s="234"/>
      <c r="O7" s="84"/>
      <c r="P7" s="84"/>
      <c r="Q7" s="84"/>
      <c r="R7" s="84"/>
      <c r="S7" s="84"/>
      <c r="T7" s="84"/>
      <c r="U7" s="84"/>
      <c r="V7" s="84"/>
      <c r="W7" s="234"/>
      <c r="X7" s="84"/>
      <c r="Y7" s="84"/>
      <c r="Z7" s="84"/>
      <c r="AA7" s="84"/>
      <c r="AB7" s="84"/>
      <c r="AC7" s="84"/>
      <c r="AD7" s="84"/>
      <c r="AE7" s="84"/>
      <c r="AF7" s="234"/>
      <c r="AG7" s="84"/>
      <c r="AH7" s="84"/>
      <c r="AI7" s="84"/>
      <c r="AJ7" s="84"/>
      <c r="AK7" s="84"/>
      <c r="AL7" s="23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20.100000000000001" customHeight="1">
      <c r="A8" s="425" t="str">
        <f>Resumo!$C$7</f>
        <v>Arredondamentos: Opções → Avançado → Fórmulas → "Definir Precisão Conforme Exibido"</v>
      </c>
      <c r="B8" s="578"/>
      <c r="C8" s="583"/>
      <c r="D8" s="578"/>
      <c r="E8" s="583"/>
      <c r="F8" s="583"/>
      <c r="G8" s="578"/>
      <c r="H8" s="578"/>
      <c r="I8" s="578"/>
      <c r="J8" s="578"/>
      <c r="K8" s="84"/>
      <c r="L8" s="84"/>
      <c r="M8" s="207"/>
      <c r="N8" s="650"/>
      <c r="O8" s="84"/>
      <c r="P8" s="84"/>
      <c r="Q8" s="84"/>
      <c r="R8" s="84"/>
      <c r="S8" s="84"/>
      <c r="T8" s="84"/>
      <c r="U8" s="84"/>
      <c r="V8" s="207"/>
      <c r="W8" s="650"/>
      <c r="X8" s="84"/>
      <c r="Y8" s="84"/>
      <c r="Z8" s="84"/>
      <c r="AA8" s="84"/>
      <c r="AB8" s="84"/>
      <c r="AC8" s="84"/>
      <c r="AD8" s="84"/>
      <c r="AE8" s="207"/>
      <c r="AF8" s="650"/>
      <c r="AG8" s="84"/>
      <c r="AH8" s="84"/>
      <c r="AI8" s="84"/>
      <c r="AJ8" s="84"/>
      <c r="AK8" s="207"/>
      <c r="AL8" s="650"/>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9.9499999999999993" customHeight="1">
      <c r="A9" s="233"/>
      <c r="B9" s="235"/>
      <c r="C9" s="235"/>
      <c r="D9" s="236"/>
      <c r="E9" s="237"/>
      <c r="F9" s="235"/>
      <c r="G9" s="235"/>
      <c r="H9" s="235"/>
      <c r="I9" s="236"/>
      <c r="J9" s="236"/>
      <c r="K9" s="232"/>
      <c r="L9" s="235"/>
      <c r="M9" s="235"/>
      <c r="N9" s="238"/>
      <c r="O9" s="237"/>
      <c r="P9" s="235"/>
      <c r="Q9" s="235"/>
      <c r="R9" s="235"/>
      <c r="S9" s="236"/>
      <c r="T9" s="236"/>
      <c r="U9" s="232"/>
      <c r="V9" s="236"/>
      <c r="W9" s="238"/>
      <c r="X9" s="232"/>
      <c r="Y9" s="232"/>
      <c r="Z9" s="232"/>
      <c r="AA9" s="235"/>
      <c r="AB9" s="235"/>
      <c r="AC9" s="236"/>
      <c r="AD9" s="237"/>
      <c r="AE9" s="235"/>
      <c r="AF9" s="654"/>
      <c r="AG9" s="235"/>
      <c r="AH9" s="236"/>
      <c r="AI9" s="84"/>
      <c r="AJ9" s="84"/>
      <c r="AK9" s="84"/>
      <c r="AL9" s="23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ht="20.100000000000001" customHeight="1">
      <c r="A10" s="714" t="s">
        <v>45</v>
      </c>
      <c r="B10" s="714" t="s">
        <v>133</v>
      </c>
      <c r="C10" s="714"/>
      <c r="D10" s="715" t="s">
        <v>284</v>
      </c>
      <c r="E10" s="714" t="s">
        <v>134</v>
      </c>
      <c r="F10" s="714">
        <v>30</v>
      </c>
      <c r="G10" s="714"/>
      <c r="H10" s="714"/>
      <c r="I10" s="714">
        <f>F10+30</f>
        <v>60</v>
      </c>
      <c r="J10" s="714"/>
      <c r="K10" s="714"/>
      <c r="L10" s="714">
        <f>I10+30</f>
        <v>90</v>
      </c>
      <c r="M10" s="714"/>
      <c r="N10" s="714"/>
      <c r="O10" s="714">
        <f>L10+30</f>
        <v>120</v>
      </c>
      <c r="P10" s="714"/>
      <c r="Q10" s="714"/>
      <c r="R10" s="714">
        <f>O10+30</f>
        <v>150</v>
      </c>
      <c r="S10" s="714"/>
      <c r="T10" s="714"/>
      <c r="U10" s="714">
        <f>R10+30</f>
        <v>180</v>
      </c>
      <c r="V10" s="714"/>
      <c r="W10" s="714"/>
      <c r="X10" s="714">
        <f>U10+30</f>
        <v>210</v>
      </c>
      <c r="Y10" s="714"/>
      <c r="Z10" s="714"/>
      <c r="AA10" s="714">
        <f>X10+30</f>
        <v>240</v>
      </c>
      <c r="AB10" s="714"/>
      <c r="AC10" s="714"/>
      <c r="AD10" s="714">
        <f>AA10+30</f>
        <v>270</v>
      </c>
      <c r="AE10" s="714"/>
      <c r="AF10" s="714"/>
      <c r="AG10" s="714">
        <f>AD10+30</f>
        <v>300</v>
      </c>
      <c r="AH10" s="714"/>
      <c r="AI10" s="714"/>
      <c r="AJ10" s="722"/>
      <c r="AK10" s="723"/>
      <c r="AL10" s="72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s="84" customFormat="1" ht="20.100000000000001" customHeight="1">
      <c r="A11" s="714"/>
      <c r="B11" s="714"/>
      <c r="C11" s="714"/>
      <c r="D11" s="714"/>
      <c r="E11" s="714"/>
      <c r="F11" s="581" t="s">
        <v>135</v>
      </c>
      <c r="G11" s="581" t="s">
        <v>134</v>
      </c>
      <c r="H11" s="581" t="s">
        <v>136</v>
      </c>
      <c r="I11" s="581" t="s">
        <v>135</v>
      </c>
      <c r="J11" s="581" t="s">
        <v>134</v>
      </c>
      <c r="K11" s="581" t="s">
        <v>136</v>
      </c>
      <c r="L11" s="581" t="s">
        <v>135</v>
      </c>
      <c r="M11" s="581" t="s">
        <v>134</v>
      </c>
      <c r="N11" s="581" t="s">
        <v>136</v>
      </c>
      <c r="O11" s="581" t="s">
        <v>135</v>
      </c>
      <c r="P11" s="581" t="s">
        <v>134</v>
      </c>
      <c r="Q11" s="581" t="s">
        <v>136</v>
      </c>
      <c r="R11" s="581" t="s">
        <v>135</v>
      </c>
      <c r="S11" s="581" t="s">
        <v>134</v>
      </c>
      <c r="T11" s="581" t="s">
        <v>136</v>
      </c>
      <c r="U11" s="581" t="s">
        <v>135</v>
      </c>
      <c r="V11" s="581" t="s">
        <v>134</v>
      </c>
      <c r="W11" s="581" t="s">
        <v>136</v>
      </c>
      <c r="X11" s="581" t="s">
        <v>135</v>
      </c>
      <c r="Y11" s="581" t="s">
        <v>134</v>
      </c>
      <c r="Z11" s="581" t="s">
        <v>136</v>
      </c>
      <c r="AA11" s="581" t="s">
        <v>135</v>
      </c>
      <c r="AB11" s="581" t="s">
        <v>134</v>
      </c>
      <c r="AC11" s="581" t="s">
        <v>136</v>
      </c>
      <c r="AD11" s="581" t="s">
        <v>135</v>
      </c>
      <c r="AE11" s="581" t="s">
        <v>134</v>
      </c>
      <c r="AF11" s="581" t="s">
        <v>136</v>
      </c>
      <c r="AG11" s="581" t="s">
        <v>135</v>
      </c>
      <c r="AH11" s="581" t="s">
        <v>134</v>
      </c>
      <c r="AI11" s="581" t="s">
        <v>136</v>
      </c>
      <c r="AJ11" s="581"/>
      <c r="AK11" s="581"/>
      <c r="AL11" s="581"/>
    </row>
    <row r="12" spans="1:78" s="424" customFormat="1" ht="20.100000000000001" customHeight="1">
      <c r="A12" s="106" t="str">
        <f>Resumo!A9</f>
        <v>1.0</v>
      </c>
      <c r="B12" s="727" t="str">
        <f>Resumo!B9</f>
        <v>SERVIÇOS PRELIMINARES</v>
      </c>
      <c r="C12" s="727"/>
      <c r="D12" s="328">
        <f>Resumo!F9</f>
        <v>0</v>
      </c>
      <c r="E12" s="227" t="e">
        <f>Resumo!H9</f>
        <v>#DIV/0!</v>
      </c>
      <c r="F12" s="328">
        <f>G12*$D12</f>
        <v>0</v>
      </c>
      <c r="G12" s="246">
        <v>0.3115</v>
      </c>
      <c r="H12" s="227">
        <f>G12</f>
        <v>0.3115</v>
      </c>
      <c r="I12" s="328">
        <f>J12*$D12</f>
        <v>0</v>
      </c>
      <c r="J12" s="246">
        <v>7.6499999999999999E-2</v>
      </c>
      <c r="K12" s="227">
        <f>H12+J12</f>
        <v>0.38800000000000001</v>
      </c>
      <c r="L12" s="328">
        <f>M12*$D12</f>
        <v>0</v>
      </c>
      <c r="M12" s="246">
        <v>7.6499999999999999E-2</v>
      </c>
      <c r="N12" s="227">
        <f>K12+M12</f>
        <v>0.46450000000000002</v>
      </c>
      <c r="O12" s="328">
        <f>P12*$D12</f>
        <v>0</v>
      </c>
      <c r="P12" s="246">
        <v>7.6499999999999999E-2</v>
      </c>
      <c r="Q12" s="227">
        <f>N12+P12</f>
        <v>0.54100000000000004</v>
      </c>
      <c r="R12" s="328">
        <f>S12*$D12</f>
        <v>0</v>
      </c>
      <c r="S12" s="246">
        <v>7.6499999999999999E-2</v>
      </c>
      <c r="T12" s="227">
        <f>Q12+S12</f>
        <v>0.61750000000000005</v>
      </c>
      <c r="U12" s="328">
        <f>V12*$D12</f>
        <v>0</v>
      </c>
      <c r="V12" s="246">
        <v>7.6499999999999999E-2</v>
      </c>
      <c r="W12" s="227">
        <f>T12+V12</f>
        <v>0.69399999999999995</v>
      </c>
      <c r="X12" s="328">
        <f>Y12*$D12</f>
        <v>0</v>
      </c>
      <c r="Y12" s="246">
        <v>7.6499999999999999E-2</v>
      </c>
      <c r="Z12" s="227">
        <f>W12+Y12</f>
        <v>0.77049999999999996</v>
      </c>
      <c r="AA12" s="328">
        <f>AB12*$D12</f>
        <v>0</v>
      </c>
      <c r="AB12" s="246">
        <v>7.6499999999999999E-2</v>
      </c>
      <c r="AC12" s="227">
        <f>Z12+AB12</f>
        <v>0.84699999999999998</v>
      </c>
      <c r="AD12" s="328">
        <f>AE12*$D12</f>
        <v>0</v>
      </c>
      <c r="AE12" s="246">
        <v>7.6499999999999999E-2</v>
      </c>
      <c r="AF12" s="227">
        <f>AC12+AE12</f>
        <v>0.92349999999999999</v>
      </c>
      <c r="AG12" s="328">
        <f>AH12*$D12</f>
        <v>0</v>
      </c>
      <c r="AH12" s="246">
        <v>7.6499999999999999E-2</v>
      </c>
      <c r="AI12" s="227">
        <f>AF12+AH12</f>
        <v>1</v>
      </c>
      <c r="AJ12" s="328"/>
      <c r="AK12" s="246"/>
      <c r="AL12" s="227"/>
    </row>
    <row r="13" spans="1:78" s="84" customFormat="1" ht="20.100000000000001" customHeight="1">
      <c r="A13" s="106" t="str">
        <f>Resumo!A10</f>
        <v>2.0</v>
      </c>
      <c r="B13" s="698" t="str">
        <f>Resumo!B10</f>
        <v xml:space="preserve">TERRAPLENAGEM E MOVIMENTO DE TERRA </v>
      </c>
      <c r="C13" s="698"/>
      <c r="D13" s="328">
        <f>Resumo!F10</f>
        <v>0</v>
      </c>
      <c r="E13" s="227" t="e">
        <f>Resumo!H10</f>
        <v>#DIV/0!</v>
      </c>
      <c r="F13" s="328">
        <f t="shared" ref="F13:F30" si="0">G13*$D13</f>
        <v>0</v>
      </c>
      <c r="G13" s="246">
        <v>0.8</v>
      </c>
      <c r="H13" s="227">
        <f t="shared" ref="H13:H30" si="1">G13</f>
        <v>0.8</v>
      </c>
      <c r="I13" s="328">
        <f t="shared" ref="I13:I30" si="2">J13*$D13</f>
        <v>0</v>
      </c>
      <c r="J13" s="246">
        <v>0.2</v>
      </c>
      <c r="K13" s="227">
        <f t="shared" ref="K13:K30" si="3">H13+J13</f>
        <v>1</v>
      </c>
      <c r="L13" s="328">
        <f t="shared" ref="L13:L30" si="4">M13*$D13</f>
        <v>0</v>
      </c>
      <c r="M13" s="246"/>
      <c r="N13" s="227">
        <f t="shared" ref="N13:N30" si="5">K13+M13</f>
        <v>1</v>
      </c>
      <c r="O13" s="328">
        <f t="shared" ref="O13:O30" si="6">P13*$D13</f>
        <v>0</v>
      </c>
      <c r="P13" s="246"/>
      <c r="Q13" s="227">
        <f t="shared" ref="Q13:Q30" si="7">N13+P13</f>
        <v>1</v>
      </c>
      <c r="R13" s="328">
        <f t="shared" ref="R13:R30" si="8">S13*$D13</f>
        <v>0</v>
      </c>
      <c r="S13" s="246"/>
      <c r="T13" s="227">
        <f t="shared" ref="T13:T30" si="9">Q13+S13</f>
        <v>1</v>
      </c>
      <c r="U13" s="328">
        <f t="shared" ref="U13:U30" si="10">V13*$D13</f>
        <v>0</v>
      </c>
      <c r="V13" s="246"/>
      <c r="W13" s="227">
        <f t="shared" ref="W13:W30" si="11">T13+V13</f>
        <v>1</v>
      </c>
      <c r="X13" s="328">
        <f t="shared" ref="X13:X30" si="12">Y13*$D13</f>
        <v>0</v>
      </c>
      <c r="Y13" s="246"/>
      <c r="Z13" s="227">
        <f t="shared" ref="Z13:Z30" si="13">W13+Y13</f>
        <v>1</v>
      </c>
      <c r="AA13" s="328">
        <f t="shared" ref="AA13:AA30" si="14">AB13*$D13</f>
        <v>0</v>
      </c>
      <c r="AB13" s="246"/>
      <c r="AC13" s="227">
        <f t="shared" ref="AC13:AC30" si="15">Z13+AB13</f>
        <v>1</v>
      </c>
      <c r="AD13" s="328">
        <f t="shared" ref="AD13:AD30" si="16">AE13*$D13</f>
        <v>0</v>
      </c>
      <c r="AE13" s="246"/>
      <c r="AF13" s="227">
        <f t="shared" ref="AF13:AF30" si="17">AC13+AE13</f>
        <v>1</v>
      </c>
      <c r="AG13" s="328">
        <f t="shared" ref="AG13:AG29" si="18">AH13*$D13</f>
        <v>0</v>
      </c>
      <c r="AH13" s="246"/>
      <c r="AI13" s="227">
        <f t="shared" ref="AI13:AI30" si="19">AF13+AH13</f>
        <v>1</v>
      </c>
      <c r="AJ13" s="328"/>
      <c r="AK13" s="246"/>
      <c r="AL13" s="227"/>
    </row>
    <row r="14" spans="1:78" s="84" customFormat="1" ht="20.100000000000001" customHeight="1">
      <c r="A14" s="106" t="str">
        <f>Resumo!$A$11</f>
        <v>3.0</v>
      </c>
      <c r="B14" s="698" t="str">
        <f>Resumo!$B$11</f>
        <v>INFRA ESTRUTURA</v>
      </c>
      <c r="C14" s="698"/>
      <c r="D14" s="328">
        <f>Resumo!$F$11</f>
        <v>0</v>
      </c>
      <c r="E14" s="227" t="e">
        <f>Resumo!$H$11</f>
        <v>#DIV/0!</v>
      </c>
      <c r="F14" s="328">
        <f t="shared" si="0"/>
        <v>0</v>
      </c>
      <c r="G14" s="246">
        <v>0.6</v>
      </c>
      <c r="H14" s="227">
        <f t="shared" si="1"/>
        <v>0.6</v>
      </c>
      <c r="I14" s="328">
        <f t="shared" si="2"/>
        <v>0</v>
      </c>
      <c r="J14" s="246">
        <v>0.4</v>
      </c>
      <c r="K14" s="227">
        <f t="shared" si="3"/>
        <v>1</v>
      </c>
      <c r="L14" s="328">
        <f t="shared" si="4"/>
        <v>0</v>
      </c>
      <c r="M14" s="246"/>
      <c r="N14" s="227">
        <f t="shared" si="5"/>
        <v>1</v>
      </c>
      <c r="O14" s="328">
        <f t="shared" si="6"/>
        <v>0</v>
      </c>
      <c r="P14" s="246"/>
      <c r="Q14" s="227">
        <f t="shared" si="7"/>
        <v>1</v>
      </c>
      <c r="R14" s="328">
        <f t="shared" si="8"/>
        <v>0</v>
      </c>
      <c r="S14" s="246"/>
      <c r="T14" s="227">
        <f t="shared" si="9"/>
        <v>1</v>
      </c>
      <c r="U14" s="328">
        <f t="shared" si="10"/>
        <v>0</v>
      </c>
      <c r="V14" s="246"/>
      <c r="W14" s="227">
        <f t="shared" si="11"/>
        <v>1</v>
      </c>
      <c r="X14" s="328">
        <f t="shared" si="12"/>
        <v>0</v>
      </c>
      <c r="Y14" s="246"/>
      <c r="Z14" s="227">
        <f t="shared" si="13"/>
        <v>1</v>
      </c>
      <c r="AA14" s="328">
        <f t="shared" si="14"/>
        <v>0</v>
      </c>
      <c r="AB14" s="246"/>
      <c r="AC14" s="227">
        <f t="shared" si="15"/>
        <v>1</v>
      </c>
      <c r="AD14" s="328">
        <f t="shared" si="16"/>
        <v>0</v>
      </c>
      <c r="AE14" s="246"/>
      <c r="AF14" s="227">
        <f t="shared" si="17"/>
        <v>1</v>
      </c>
      <c r="AG14" s="328">
        <f t="shared" si="18"/>
        <v>0</v>
      </c>
      <c r="AH14" s="246"/>
      <c r="AI14" s="227">
        <f t="shared" si="19"/>
        <v>1</v>
      </c>
      <c r="AJ14" s="328"/>
      <c r="AK14" s="246"/>
      <c r="AL14" s="227"/>
    </row>
    <row r="15" spans="1:78" s="84" customFormat="1" ht="20.100000000000001" customHeight="1">
      <c r="A15" s="106" t="str">
        <f>Resumo!$A$12</f>
        <v>4.0</v>
      </c>
      <c r="B15" s="698" t="str">
        <f>Resumo!$B$12</f>
        <v>SUPRA ESTRUTURA</v>
      </c>
      <c r="C15" s="698"/>
      <c r="D15" s="328">
        <f>Resumo!$F$12</f>
        <v>0</v>
      </c>
      <c r="E15" s="227" t="e">
        <f>Resumo!$H$12</f>
        <v>#DIV/0!</v>
      </c>
      <c r="F15" s="328">
        <f t="shared" si="0"/>
        <v>0</v>
      </c>
      <c r="G15" s="246"/>
      <c r="H15" s="227">
        <f t="shared" si="1"/>
        <v>0</v>
      </c>
      <c r="I15" s="328">
        <f t="shared" si="2"/>
        <v>0</v>
      </c>
      <c r="J15" s="246">
        <v>0.2</v>
      </c>
      <c r="K15" s="227">
        <f>$J$15</f>
        <v>0.2</v>
      </c>
      <c r="L15" s="328">
        <f t="shared" si="4"/>
        <v>0</v>
      </c>
      <c r="M15" s="246">
        <v>0.4</v>
      </c>
      <c r="N15" s="227">
        <f t="shared" si="5"/>
        <v>0.6</v>
      </c>
      <c r="O15" s="328">
        <f t="shared" si="6"/>
        <v>0</v>
      </c>
      <c r="P15" s="246">
        <v>0.4</v>
      </c>
      <c r="Q15" s="227">
        <f t="shared" si="7"/>
        <v>1</v>
      </c>
      <c r="R15" s="328">
        <f t="shared" si="8"/>
        <v>0</v>
      </c>
      <c r="S15" s="246"/>
      <c r="T15" s="227">
        <f t="shared" si="9"/>
        <v>1</v>
      </c>
      <c r="U15" s="328">
        <f t="shared" si="10"/>
        <v>0</v>
      </c>
      <c r="V15" s="246"/>
      <c r="W15" s="227">
        <f t="shared" si="11"/>
        <v>1</v>
      </c>
      <c r="X15" s="328">
        <f t="shared" si="12"/>
        <v>0</v>
      </c>
      <c r="Y15" s="246"/>
      <c r="Z15" s="227">
        <f t="shared" si="13"/>
        <v>1</v>
      </c>
      <c r="AA15" s="328">
        <f t="shared" si="14"/>
        <v>0</v>
      </c>
      <c r="AB15" s="246"/>
      <c r="AC15" s="227">
        <f t="shared" si="15"/>
        <v>1</v>
      </c>
      <c r="AD15" s="328">
        <f t="shared" si="16"/>
        <v>0</v>
      </c>
      <c r="AE15" s="246"/>
      <c r="AF15" s="227">
        <f t="shared" si="17"/>
        <v>1</v>
      </c>
      <c r="AG15" s="328">
        <f t="shared" si="18"/>
        <v>0</v>
      </c>
      <c r="AH15" s="246"/>
      <c r="AI15" s="227">
        <f t="shared" si="19"/>
        <v>1</v>
      </c>
      <c r="AJ15" s="328"/>
      <c r="AK15" s="246"/>
      <c r="AL15" s="227"/>
    </row>
    <row r="16" spans="1:78" s="84" customFormat="1" ht="20.100000000000001" customHeight="1">
      <c r="A16" s="106" t="str">
        <f>Resumo!A13</f>
        <v>5.0</v>
      </c>
      <c r="B16" s="698" t="str">
        <f>Resumo!B13</f>
        <v>IMPERMEABILIZAÇÃO E TRATAMENTOS</v>
      </c>
      <c r="C16" s="698"/>
      <c r="D16" s="328">
        <f>Resumo!F13</f>
        <v>0</v>
      </c>
      <c r="E16" s="227" t="e">
        <f>Resumo!H13</f>
        <v>#DIV/0!</v>
      </c>
      <c r="F16" s="328">
        <f t="shared" si="0"/>
        <v>0</v>
      </c>
      <c r="G16" s="246"/>
      <c r="H16" s="227">
        <f t="shared" si="1"/>
        <v>0</v>
      </c>
      <c r="I16" s="328">
        <f t="shared" si="2"/>
        <v>0</v>
      </c>
      <c r="J16" s="246">
        <v>1</v>
      </c>
      <c r="K16" s="227">
        <f t="shared" si="3"/>
        <v>1</v>
      </c>
      <c r="L16" s="328">
        <f t="shared" si="4"/>
        <v>0</v>
      </c>
      <c r="M16" s="246"/>
      <c r="N16" s="227">
        <f t="shared" si="5"/>
        <v>1</v>
      </c>
      <c r="O16" s="328">
        <f t="shared" si="6"/>
        <v>0</v>
      </c>
      <c r="P16" s="246"/>
      <c r="Q16" s="227">
        <f t="shared" si="7"/>
        <v>1</v>
      </c>
      <c r="R16" s="328">
        <f t="shared" si="8"/>
        <v>0</v>
      </c>
      <c r="S16" s="246"/>
      <c r="T16" s="227">
        <f t="shared" si="9"/>
        <v>1</v>
      </c>
      <c r="U16" s="328">
        <f t="shared" si="10"/>
        <v>0</v>
      </c>
      <c r="V16" s="246"/>
      <c r="W16" s="227">
        <f t="shared" si="11"/>
        <v>1</v>
      </c>
      <c r="X16" s="328">
        <f t="shared" si="12"/>
        <v>0</v>
      </c>
      <c r="Y16" s="246"/>
      <c r="Z16" s="227">
        <f t="shared" si="13"/>
        <v>1</v>
      </c>
      <c r="AA16" s="328">
        <f t="shared" si="14"/>
        <v>0</v>
      </c>
      <c r="AB16" s="246"/>
      <c r="AC16" s="227">
        <f t="shared" si="15"/>
        <v>1</v>
      </c>
      <c r="AD16" s="328">
        <f t="shared" si="16"/>
        <v>0</v>
      </c>
      <c r="AE16" s="246"/>
      <c r="AF16" s="227">
        <f t="shared" si="17"/>
        <v>1</v>
      </c>
      <c r="AG16" s="328">
        <f t="shared" si="18"/>
        <v>0</v>
      </c>
      <c r="AH16" s="246"/>
      <c r="AI16" s="227">
        <f t="shared" si="19"/>
        <v>1</v>
      </c>
      <c r="AJ16" s="328"/>
      <c r="AK16" s="246"/>
      <c r="AL16" s="227"/>
    </row>
    <row r="17" spans="1:38" s="84" customFormat="1" ht="20.100000000000001" customHeight="1">
      <c r="A17" s="106" t="str">
        <f>Resumo!A14</f>
        <v>6.0</v>
      </c>
      <c r="B17" s="698" t="str">
        <f>Resumo!B14</f>
        <v>ALVENARIAS E VEDAÇÕES</v>
      </c>
      <c r="C17" s="698"/>
      <c r="D17" s="328">
        <f>Resumo!F14</f>
        <v>0</v>
      </c>
      <c r="E17" s="227" t="e">
        <f>Resumo!H14</f>
        <v>#DIV/0!</v>
      </c>
      <c r="F17" s="328">
        <f t="shared" si="0"/>
        <v>0</v>
      </c>
      <c r="G17" s="246"/>
      <c r="H17" s="227">
        <f t="shared" si="1"/>
        <v>0</v>
      </c>
      <c r="I17" s="328">
        <f t="shared" si="2"/>
        <v>0</v>
      </c>
      <c r="J17" s="246">
        <v>0.4</v>
      </c>
      <c r="K17" s="227">
        <f t="shared" si="3"/>
        <v>0.4</v>
      </c>
      <c r="L17" s="328">
        <f t="shared" si="4"/>
        <v>0</v>
      </c>
      <c r="M17" s="246">
        <v>0.3</v>
      </c>
      <c r="N17" s="227">
        <f t="shared" si="5"/>
        <v>0.7</v>
      </c>
      <c r="O17" s="328">
        <f t="shared" si="6"/>
        <v>0</v>
      </c>
      <c r="P17" s="246">
        <v>0.3</v>
      </c>
      <c r="Q17" s="227">
        <f t="shared" si="7"/>
        <v>1</v>
      </c>
      <c r="R17" s="328">
        <f t="shared" si="8"/>
        <v>0</v>
      </c>
      <c r="S17" s="246"/>
      <c r="T17" s="227">
        <f t="shared" si="9"/>
        <v>1</v>
      </c>
      <c r="U17" s="328">
        <f t="shared" si="10"/>
        <v>0</v>
      </c>
      <c r="V17" s="246"/>
      <c r="W17" s="227">
        <f t="shared" si="11"/>
        <v>1</v>
      </c>
      <c r="X17" s="328">
        <f t="shared" si="12"/>
        <v>0</v>
      </c>
      <c r="Y17" s="246"/>
      <c r="Z17" s="227">
        <f t="shared" si="13"/>
        <v>1</v>
      </c>
      <c r="AA17" s="328">
        <f t="shared" si="14"/>
        <v>0</v>
      </c>
      <c r="AB17" s="246"/>
      <c r="AC17" s="227">
        <f t="shared" si="15"/>
        <v>1</v>
      </c>
      <c r="AD17" s="328">
        <f t="shared" si="16"/>
        <v>0</v>
      </c>
      <c r="AE17" s="246"/>
      <c r="AF17" s="227">
        <f t="shared" si="17"/>
        <v>1</v>
      </c>
      <c r="AG17" s="328">
        <f t="shared" si="18"/>
        <v>0</v>
      </c>
      <c r="AH17" s="246"/>
      <c r="AI17" s="227">
        <f t="shared" si="19"/>
        <v>1</v>
      </c>
      <c r="AJ17" s="328"/>
      <c r="AK17" s="246"/>
      <c r="AL17" s="227"/>
    </row>
    <row r="18" spans="1:38" s="84" customFormat="1" ht="20.100000000000001" customHeight="1">
      <c r="A18" s="106" t="str">
        <f>Resumo!$A$15</f>
        <v>7.0</v>
      </c>
      <c r="B18" s="698" t="str">
        <f>Resumo!$B$15</f>
        <v>REVESTIMENTOS</v>
      </c>
      <c r="C18" s="698"/>
      <c r="D18" s="328">
        <f>Resumo!$F$15</f>
        <v>0</v>
      </c>
      <c r="E18" s="227" t="e">
        <f>Resumo!$H$15</f>
        <v>#DIV/0!</v>
      </c>
      <c r="F18" s="328">
        <f t="shared" ref="F18" si="20">G18*$D18</f>
        <v>0</v>
      </c>
      <c r="G18" s="246"/>
      <c r="H18" s="227">
        <f t="shared" ref="H18" si="21">G18</f>
        <v>0</v>
      </c>
      <c r="I18" s="328">
        <f t="shared" ref="I18" si="22">J18*$D18</f>
        <v>0</v>
      </c>
      <c r="J18" s="246"/>
      <c r="K18" s="227">
        <f t="shared" ref="K18" si="23">H18+J18</f>
        <v>0</v>
      </c>
      <c r="L18" s="328">
        <f>M18*$D18+0.01</f>
        <v>0.01</v>
      </c>
      <c r="M18" s="246"/>
      <c r="N18" s="227">
        <f t="shared" ref="N18" si="24">K18+M18</f>
        <v>0</v>
      </c>
      <c r="O18" s="328">
        <f t="shared" ref="O18" si="25">P18*$D18</f>
        <v>0</v>
      </c>
      <c r="P18" s="246">
        <v>0.3</v>
      </c>
      <c r="Q18" s="227">
        <f t="shared" ref="Q18" si="26">N18+P18</f>
        <v>0.3</v>
      </c>
      <c r="R18" s="328">
        <f t="shared" ref="R18" si="27">S18*$D18</f>
        <v>0</v>
      </c>
      <c r="S18" s="246">
        <v>0.5</v>
      </c>
      <c r="T18" s="227">
        <f t="shared" ref="T18" si="28">Q18+S18</f>
        <v>0.8</v>
      </c>
      <c r="U18" s="328">
        <f t="shared" ref="U18" si="29">V18*$D18</f>
        <v>0</v>
      </c>
      <c r="V18" s="246">
        <v>0.2</v>
      </c>
      <c r="W18" s="227">
        <f t="shared" ref="W18" si="30">T18+V18</f>
        <v>1</v>
      </c>
      <c r="X18" s="328">
        <f t="shared" ref="X18" si="31">Y18*$D18</f>
        <v>0</v>
      </c>
      <c r="Y18" s="246"/>
      <c r="Z18" s="227">
        <f t="shared" ref="Z18" si="32">W18+Y18</f>
        <v>1</v>
      </c>
      <c r="AA18" s="328">
        <f t="shared" ref="AA18" si="33">AB18*$D18</f>
        <v>0</v>
      </c>
      <c r="AB18" s="246"/>
      <c r="AC18" s="227">
        <f t="shared" ref="AC18" si="34">Z18+AB18</f>
        <v>1</v>
      </c>
      <c r="AD18" s="328">
        <f t="shared" ref="AD18" si="35">AE18*$D18</f>
        <v>0</v>
      </c>
      <c r="AE18" s="246"/>
      <c r="AF18" s="227">
        <f t="shared" ref="AF18" si="36">AC18+AE18</f>
        <v>1</v>
      </c>
      <c r="AG18" s="328">
        <f t="shared" ref="AG18" si="37">AH18*$D18</f>
        <v>0</v>
      </c>
      <c r="AH18" s="246"/>
      <c r="AI18" s="227">
        <f t="shared" ref="AI18" si="38">AF18+AH18</f>
        <v>1</v>
      </c>
      <c r="AJ18" s="328"/>
      <c r="AK18" s="246"/>
      <c r="AL18" s="227"/>
    </row>
    <row r="19" spans="1:38" s="84" customFormat="1" ht="20.100000000000001" customHeight="1">
      <c r="A19" s="106" t="str">
        <f>Resumo!A16</f>
        <v>8.0</v>
      </c>
      <c r="B19" s="698" t="str">
        <f>Resumo!B16</f>
        <v>COBERTURA</v>
      </c>
      <c r="C19" s="698"/>
      <c r="D19" s="328">
        <f>Resumo!F16</f>
        <v>0</v>
      </c>
      <c r="E19" s="227" t="e">
        <f>Resumo!H16</f>
        <v>#DIV/0!</v>
      </c>
      <c r="F19" s="328">
        <f t="shared" si="0"/>
        <v>0</v>
      </c>
      <c r="G19" s="246"/>
      <c r="H19" s="227">
        <f t="shared" si="1"/>
        <v>0</v>
      </c>
      <c r="I19" s="328">
        <f t="shared" si="2"/>
        <v>0</v>
      </c>
      <c r="J19" s="246"/>
      <c r="K19" s="227">
        <f t="shared" si="3"/>
        <v>0</v>
      </c>
      <c r="L19" s="328">
        <f t="shared" si="4"/>
        <v>0</v>
      </c>
      <c r="M19" s="246"/>
      <c r="N19" s="227">
        <f t="shared" si="5"/>
        <v>0</v>
      </c>
      <c r="O19" s="328">
        <f t="shared" si="6"/>
        <v>0</v>
      </c>
      <c r="P19" s="246">
        <v>0.5</v>
      </c>
      <c r="Q19" s="227">
        <f t="shared" si="7"/>
        <v>0.5</v>
      </c>
      <c r="R19" s="328">
        <f t="shared" si="8"/>
        <v>0</v>
      </c>
      <c r="S19" s="246">
        <v>0.3</v>
      </c>
      <c r="T19" s="227">
        <f t="shared" si="9"/>
        <v>0.8</v>
      </c>
      <c r="U19" s="328">
        <f t="shared" si="10"/>
        <v>0</v>
      </c>
      <c r="V19" s="246">
        <v>0.2</v>
      </c>
      <c r="W19" s="227">
        <f t="shared" si="11"/>
        <v>1</v>
      </c>
      <c r="X19" s="328">
        <f t="shared" si="12"/>
        <v>0</v>
      </c>
      <c r="Y19" s="246"/>
      <c r="Z19" s="227">
        <f t="shared" si="13"/>
        <v>1</v>
      </c>
      <c r="AA19" s="328">
        <f t="shared" si="14"/>
        <v>0</v>
      </c>
      <c r="AB19" s="246"/>
      <c r="AC19" s="227">
        <f t="shared" si="15"/>
        <v>1</v>
      </c>
      <c r="AD19" s="328">
        <f t="shared" si="16"/>
        <v>0</v>
      </c>
      <c r="AE19" s="246"/>
      <c r="AF19" s="227">
        <f t="shared" si="17"/>
        <v>1</v>
      </c>
      <c r="AG19" s="328">
        <f t="shared" si="18"/>
        <v>0</v>
      </c>
      <c r="AH19" s="246"/>
      <c r="AI19" s="227">
        <f t="shared" si="19"/>
        <v>1</v>
      </c>
      <c r="AJ19" s="328"/>
      <c r="AK19" s="246"/>
      <c r="AL19" s="227"/>
    </row>
    <row r="20" spans="1:38" s="84" customFormat="1" ht="20.100000000000001" customHeight="1">
      <c r="A20" s="106" t="str">
        <f>Resumo!A17</f>
        <v>9.0</v>
      </c>
      <c r="B20" s="698" t="str">
        <f>Resumo!B17</f>
        <v>ESQUADRIAS</v>
      </c>
      <c r="C20" s="698"/>
      <c r="D20" s="328">
        <f>Resumo!F17</f>
        <v>0</v>
      </c>
      <c r="E20" s="227" t="e">
        <f>Resumo!H17</f>
        <v>#DIV/0!</v>
      </c>
      <c r="F20" s="328">
        <f t="shared" si="0"/>
        <v>0</v>
      </c>
      <c r="G20" s="246"/>
      <c r="H20" s="227">
        <f t="shared" si="1"/>
        <v>0</v>
      </c>
      <c r="I20" s="328">
        <f t="shared" si="2"/>
        <v>0</v>
      </c>
      <c r="J20" s="246"/>
      <c r="K20" s="227">
        <f t="shared" si="3"/>
        <v>0</v>
      </c>
      <c r="L20" s="328">
        <f t="shared" si="4"/>
        <v>0</v>
      </c>
      <c r="M20" s="246"/>
      <c r="N20" s="227">
        <f t="shared" si="5"/>
        <v>0</v>
      </c>
      <c r="O20" s="328">
        <f t="shared" si="6"/>
        <v>0</v>
      </c>
      <c r="P20" s="246"/>
      <c r="Q20" s="227">
        <f t="shared" si="7"/>
        <v>0</v>
      </c>
      <c r="R20" s="328">
        <f t="shared" si="8"/>
        <v>0</v>
      </c>
      <c r="S20" s="246"/>
      <c r="T20" s="227">
        <f t="shared" si="9"/>
        <v>0</v>
      </c>
      <c r="U20" s="328">
        <f t="shared" si="10"/>
        <v>0</v>
      </c>
      <c r="V20" s="246"/>
      <c r="W20" s="227">
        <f t="shared" si="11"/>
        <v>0</v>
      </c>
      <c r="X20" s="328">
        <f t="shared" si="12"/>
        <v>0</v>
      </c>
      <c r="Y20" s="246"/>
      <c r="Z20" s="227">
        <f t="shared" si="13"/>
        <v>0</v>
      </c>
      <c r="AA20" s="328">
        <f>AB20*$D20-0.01</f>
        <v>-0.01</v>
      </c>
      <c r="AB20" s="246">
        <v>0.5</v>
      </c>
      <c r="AC20" s="227">
        <f t="shared" si="15"/>
        <v>0.5</v>
      </c>
      <c r="AD20" s="328">
        <f t="shared" si="16"/>
        <v>0</v>
      </c>
      <c r="AE20" s="246">
        <v>0.5</v>
      </c>
      <c r="AF20" s="227">
        <f t="shared" si="17"/>
        <v>1</v>
      </c>
      <c r="AG20" s="328">
        <f t="shared" si="18"/>
        <v>0</v>
      </c>
      <c r="AH20" s="246"/>
      <c r="AI20" s="227">
        <f t="shared" si="19"/>
        <v>1</v>
      </c>
      <c r="AJ20" s="328"/>
      <c r="AK20" s="246"/>
      <c r="AL20" s="227"/>
    </row>
    <row r="21" spans="1:38" s="84" customFormat="1" ht="20.100000000000001" customHeight="1">
      <c r="A21" s="106" t="str">
        <f>Resumo!A18</f>
        <v>10.0</v>
      </c>
      <c r="B21" s="698" t="str">
        <f>Resumo!B18</f>
        <v>PISOS, RODAPÉS E SOLEIRAS</v>
      </c>
      <c r="C21" s="698"/>
      <c r="D21" s="328">
        <f>Resumo!F18</f>
        <v>0</v>
      </c>
      <c r="E21" s="227" t="e">
        <f>Resumo!H18</f>
        <v>#DIV/0!</v>
      </c>
      <c r="F21" s="328">
        <f t="shared" si="0"/>
        <v>0</v>
      </c>
      <c r="G21" s="246"/>
      <c r="H21" s="227">
        <f t="shared" si="1"/>
        <v>0</v>
      </c>
      <c r="I21" s="328">
        <f t="shared" si="2"/>
        <v>0</v>
      </c>
      <c r="J21" s="246"/>
      <c r="K21" s="227">
        <f t="shared" si="3"/>
        <v>0</v>
      </c>
      <c r="L21" s="328">
        <f t="shared" si="4"/>
        <v>0</v>
      </c>
      <c r="M21" s="246"/>
      <c r="N21" s="227">
        <f t="shared" si="5"/>
        <v>0</v>
      </c>
      <c r="O21" s="328">
        <f t="shared" si="6"/>
        <v>0</v>
      </c>
      <c r="P21" s="246"/>
      <c r="Q21" s="227">
        <f t="shared" si="7"/>
        <v>0</v>
      </c>
      <c r="R21" s="328">
        <f t="shared" si="8"/>
        <v>0</v>
      </c>
      <c r="S21" s="246"/>
      <c r="T21" s="227">
        <f t="shared" si="9"/>
        <v>0</v>
      </c>
      <c r="U21" s="328">
        <f t="shared" si="10"/>
        <v>0</v>
      </c>
      <c r="V21" s="246"/>
      <c r="W21" s="227">
        <f t="shared" si="11"/>
        <v>0</v>
      </c>
      <c r="X21" s="328">
        <f t="shared" si="12"/>
        <v>0</v>
      </c>
      <c r="Y21" s="246">
        <v>0.5</v>
      </c>
      <c r="Z21" s="227">
        <f t="shared" si="13"/>
        <v>0.5</v>
      </c>
      <c r="AA21" s="328">
        <f t="shared" si="14"/>
        <v>0</v>
      </c>
      <c r="AB21" s="246">
        <v>0.5</v>
      </c>
      <c r="AC21" s="227">
        <f t="shared" si="15"/>
        <v>1</v>
      </c>
      <c r="AD21" s="328">
        <f t="shared" si="16"/>
        <v>0</v>
      </c>
      <c r="AE21" s="246"/>
      <c r="AF21" s="227">
        <f t="shared" si="17"/>
        <v>1</v>
      </c>
      <c r="AG21" s="328">
        <f t="shared" si="18"/>
        <v>0</v>
      </c>
      <c r="AH21" s="246"/>
      <c r="AI21" s="227">
        <f t="shared" si="19"/>
        <v>1</v>
      </c>
      <c r="AJ21" s="328"/>
      <c r="AK21" s="246"/>
      <c r="AL21" s="227"/>
    </row>
    <row r="22" spans="1:38" s="84" customFormat="1" ht="20.100000000000001" customHeight="1">
      <c r="A22" s="106" t="str">
        <f>Resumo!A19</f>
        <v>11.0</v>
      </c>
      <c r="B22" s="698" t="str">
        <f>Resumo!B19</f>
        <v>PINTURA</v>
      </c>
      <c r="C22" s="698"/>
      <c r="D22" s="328">
        <f>Resumo!F19</f>
        <v>0</v>
      </c>
      <c r="E22" s="227" t="e">
        <f>Resumo!H19</f>
        <v>#DIV/0!</v>
      </c>
      <c r="F22" s="328">
        <f t="shared" si="0"/>
        <v>0</v>
      </c>
      <c r="G22" s="246"/>
      <c r="H22" s="227">
        <f t="shared" si="1"/>
        <v>0</v>
      </c>
      <c r="I22" s="328">
        <f t="shared" si="2"/>
        <v>0</v>
      </c>
      <c r="J22" s="246"/>
      <c r="K22" s="227">
        <f t="shared" si="3"/>
        <v>0</v>
      </c>
      <c r="L22" s="328">
        <f t="shared" si="4"/>
        <v>0</v>
      </c>
      <c r="M22" s="246"/>
      <c r="N22" s="227">
        <f t="shared" si="5"/>
        <v>0</v>
      </c>
      <c r="O22" s="328">
        <f t="shared" si="6"/>
        <v>0</v>
      </c>
      <c r="P22" s="246"/>
      <c r="Q22" s="227">
        <f t="shared" si="7"/>
        <v>0</v>
      </c>
      <c r="R22" s="328">
        <f t="shared" si="8"/>
        <v>0</v>
      </c>
      <c r="S22" s="246"/>
      <c r="T22" s="227">
        <f t="shared" si="9"/>
        <v>0</v>
      </c>
      <c r="U22" s="328">
        <f>V22*$D22-0.01</f>
        <v>-0.01</v>
      </c>
      <c r="V22" s="246">
        <v>0.1</v>
      </c>
      <c r="W22" s="227">
        <f t="shared" si="11"/>
        <v>0.1</v>
      </c>
      <c r="X22" s="328">
        <f t="shared" si="12"/>
        <v>0</v>
      </c>
      <c r="Y22" s="246">
        <v>0.1</v>
      </c>
      <c r="Z22" s="227">
        <f t="shared" si="13"/>
        <v>0.2</v>
      </c>
      <c r="AA22" s="328">
        <f t="shared" si="14"/>
        <v>0</v>
      </c>
      <c r="AB22" s="246">
        <v>0.1</v>
      </c>
      <c r="AC22" s="227">
        <f t="shared" si="15"/>
        <v>0.3</v>
      </c>
      <c r="AD22" s="328">
        <f t="shared" si="16"/>
        <v>0</v>
      </c>
      <c r="AE22" s="246">
        <v>0.35</v>
      </c>
      <c r="AF22" s="227">
        <f t="shared" si="17"/>
        <v>0.65</v>
      </c>
      <c r="AG22" s="328">
        <f t="shared" si="18"/>
        <v>0</v>
      </c>
      <c r="AH22" s="246">
        <v>0.35</v>
      </c>
      <c r="AI22" s="227">
        <f t="shared" si="19"/>
        <v>1</v>
      </c>
      <c r="AJ22" s="328"/>
      <c r="AK22" s="246"/>
      <c r="AL22" s="227"/>
    </row>
    <row r="23" spans="1:38" s="84" customFormat="1" ht="20.25" customHeight="1">
      <c r="A23" s="106" t="str">
        <f>Resumo!$A$20</f>
        <v>12.0</v>
      </c>
      <c r="B23" s="696" t="str">
        <f>Resumo!$B$20</f>
        <v>LOUÇAS, METAIS E ACESSÓRIOS</v>
      </c>
      <c r="C23" s="696"/>
      <c r="D23" s="328">
        <f>Resumo!$F$20</f>
        <v>0</v>
      </c>
      <c r="E23" s="227" t="e">
        <f>Resumo!$H$20</f>
        <v>#DIV/0!</v>
      </c>
      <c r="F23" s="328">
        <f>G23*$D23</f>
        <v>0</v>
      </c>
      <c r="G23" s="246"/>
      <c r="H23" s="227">
        <f>G23</f>
        <v>0</v>
      </c>
      <c r="I23" s="328">
        <f>J23*$D23</f>
        <v>0</v>
      </c>
      <c r="J23" s="246"/>
      <c r="K23" s="227">
        <f>H23+J23</f>
        <v>0</v>
      </c>
      <c r="L23" s="328">
        <f>M23*$D23</f>
        <v>0</v>
      </c>
      <c r="M23" s="246"/>
      <c r="N23" s="227">
        <f>K23+M23</f>
        <v>0</v>
      </c>
      <c r="O23" s="328">
        <f>P23*$D23</f>
        <v>0</v>
      </c>
      <c r="P23" s="246"/>
      <c r="Q23" s="227">
        <f>N23+P23</f>
        <v>0</v>
      </c>
      <c r="R23" s="328">
        <f>S23*$D23</f>
        <v>0</v>
      </c>
      <c r="S23" s="246"/>
      <c r="T23" s="227">
        <f>Q23+S23</f>
        <v>0</v>
      </c>
      <c r="U23" s="328">
        <f>V23*$D23</f>
        <v>0</v>
      </c>
      <c r="V23" s="246"/>
      <c r="W23" s="227">
        <f>T23+V23</f>
        <v>0</v>
      </c>
      <c r="X23" s="328">
        <f>Y23*$D23</f>
        <v>0</v>
      </c>
      <c r="Y23" s="246">
        <v>0.7</v>
      </c>
      <c r="Z23" s="227">
        <f>W23+Y23</f>
        <v>0.7</v>
      </c>
      <c r="AA23" s="328">
        <f>AB23*$D23</f>
        <v>0</v>
      </c>
      <c r="AB23" s="246">
        <v>0.1</v>
      </c>
      <c r="AC23" s="227">
        <f>Z23+AB23</f>
        <v>0.8</v>
      </c>
      <c r="AD23" s="328">
        <f>AE23*$D23</f>
        <v>0</v>
      </c>
      <c r="AE23" s="246">
        <v>0.2</v>
      </c>
      <c r="AF23" s="227">
        <f>AC23+AE23</f>
        <v>1</v>
      </c>
      <c r="AG23" s="328">
        <f>AH23*$D23</f>
        <v>0</v>
      </c>
      <c r="AH23" s="246"/>
      <c r="AI23" s="227">
        <f>AF23+AH23</f>
        <v>1</v>
      </c>
      <c r="AJ23" s="328"/>
      <c r="AK23" s="246"/>
      <c r="AL23" s="227"/>
    </row>
    <row r="24" spans="1:38" s="84" customFormat="1" ht="20.100000000000001" customHeight="1">
      <c r="A24" s="106" t="str">
        <f>Resumo!$A$21</f>
        <v>13.0</v>
      </c>
      <c r="B24" s="698" t="str">
        <f>Resumo!$B$21</f>
        <v xml:space="preserve">INSTALAÇÕES ELÉTRICAS </v>
      </c>
      <c r="C24" s="698"/>
      <c r="D24" s="328">
        <f>Resumo!$F$21</f>
        <v>0</v>
      </c>
      <c r="E24" s="227" t="e">
        <f>Resumo!$H$21</f>
        <v>#DIV/0!</v>
      </c>
      <c r="F24" s="328">
        <f t="shared" si="0"/>
        <v>0</v>
      </c>
      <c r="G24" s="246"/>
      <c r="H24" s="227">
        <f t="shared" si="1"/>
        <v>0</v>
      </c>
      <c r="I24" s="328">
        <f t="shared" si="2"/>
        <v>0</v>
      </c>
      <c r="J24" s="246">
        <v>0.1</v>
      </c>
      <c r="K24" s="227">
        <f t="shared" si="3"/>
        <v>0.1</v>
      </c>
      <c r="L24" s="328">
        <f t="shared" si="4"/>
        <v>0</v>
      </c>
      <c r="M24" s="246">
        <v>0.1</v>
      </c>
      <c r="N24" s="227">
        <f t="shared" si="5"/>
        <v>0.2</v>
      </c>
      <c r="O24" s="328">
        <f t="shared" si="6"/>
        <v>0</v>
      </c>
      <c r="P24" s="246">
        <v>0.1</v>
      </c>
      <c r="Q24" s="227">
        <f t="shared" si="7"/>
        <v>0.3</v>
      </c>
      <c r="R24" s="328">
        <f>S24*$D24+0.01</f>
        <v>0.01</v>
      </c>
      <c r="S24" s="246">
        <v>0.15</v>
      </c>
      <c r="T24" s="227">
        <f t="shared" si="9"/>
        <v>0.45</v>
      </c>
      <c r="U24" s="328">
        <f t="shared" si="10"/>
        <v>0</v>
      </c>
      <c r="V24" s="246">
        <v>0.15</v>
      </c>
      <c r="W24" s="227">
        <f t="shared" si="11"/>
        <v>0.6</v>
      </c>
      <c r="X24" s="328">
        <f t="shared" si="12"/>
        <v>0</v>
      </c>
      <c r="Y24" s="246"/>
      <c r="Z24" s="227">
        <f t="shared" si="13"/>
        <v>0.6</v>
      </c>
      <c r="AA24" s="328">
        <f t="shared" si="14"/>
        <v>0</v>
      </c>
      <c r="AB24" s="246"/>
      <c r="AC24" s="227">
        <f t="shared" si="15"/>
        <v>0.6</v>
      </c>
      <c r="AD24" s="328">
        <f t="shared" si="16"/>
        <v>0</v>
      </c>
      <c r="AE24" s="246">
        <v>0.1</v>
      </c>
      <c r="AF24" s="227">
        <f t="shared" si="17"/>
        <v>0.7</v>
      </c>
      <c r="AG24" s="328">
        <f t="shared" si="18"/>
        <v>0</v>
      </c>
      <c r="AH24" s="246">
        <v>0.3</v>
      </c>
      <c r="AI24" s="227">
        <f t="shared" si="19"/>
        <v>1</v>
      </c>
      <c r="AJ24" s="328"/>
      <c r="AK24" s="246"/>
      <c r="AL24" s="227"/>
    </row>
    <row r="25" spans="1:38" s="84" customFormat="1" ht="28.5" customHeight="1">
      <c r="A25" s="106" t="str">
        <f>Resumo!$A$22</f>
        <v>14.0</v>
      </c>
      <c r="B25" s="696" t="str">
        <f>Resumo!$B$22</f>
        <v>INSTALAÇÕES ELÉTRICAS DE CABEAMENTO DE LÓGICA E TELEFONIA</v>
      </c>
      <c r="C25" s="696"/>
      <c r="D25" s="328">
        <f>Resumo!$F$22</f>
        <v>0</v>
      </c>
      <c r="E25" s="227" t="e">
        <f>Resumo!$H$22</f>
        <v>#DIV/0!</v>
      </c>
      <c r="F25" s="328">
        <f t="shared" si="0"/>
        <v>0</v>
      </c>
      <c r="G25" s="246"/>
      <c r="H25" s="227">
        <f t="shared" si="1"/>
        <v>0</v>
      </c>
      <c r="I25" s="328">
        <f t="shared" si="2"/>
        <v>0</v>
      </c>
      <c r="J25" s="246">
        <v>0.05</v>
      </c>
      <c r="K25" s="227">
        <f t="shared" si="3"/>
        <v>0.05</v>
      </c>
      <c r="L25" s="328">
        <f t="shared" si="4"/>
        <v>0</v>
      </c>
      <c r="M25" s="246">
        <v>0.4</v>
      </c>
      <c r="N25" s="227">
        <f t="shared" si="5"/>
        <v>0.45</v>
      </c>
      <c r="O25" s="328">
        <f t="shared" si="6"/>
        <v>0</v>
      </c>
      <c r="P25" s="246"/>
      <c r="Q25" s="227">
        <f t="shared" si="7"/>
        <v>0.45</v>
      </c>
      <c r="R25" s="328">
        <f t="shared" si="8"/>
        <v>0</v>
      </c>
      <c r="S25" s="246"/>
      <c r="T25" s="227">
        <f t="shared" si="9"/>
        <v>0.45</v>
      </c>
      <c r="U25" s="328">
        <f t="shared" si="10"/>
        <v>0</v>
      </c>
      <c r="V25" s="246">
        <v>0.45</v>
      </c>
      <c r="W25" s="227">
        <f t="shared" si="11"/>
        <v>0.9</v>
      </c>
      <c r="X25" s="328">
        <f t="shared" si="12"/>
        <v>0</v>
      </c>
      <c r="Y25" s="246"/>
      <c r="Z25" s="227">
        <f t="shared" si="13"/>
        <v>0.9</v>
      </c>
      <c r="AA25" s="328">
        <f t="shared" si="14"/>
        <v>0</v>
      </c>
      <c r="AB25" s="246"/>
      <c r="AC25" s="227">
        <f t="shared" si="15"/>
        <v>0.9</v>
      </c>
      <c r="AD25" s="328">
        <f t="shared" si="16"/>
        <v>0</v>
      </c>
      <c r="AE25" s="246"/>
      <c r="AF25" s="227">
        <f t="shared" si="17"/>
        <v>0.9</v>
      </c>
      <c r="AG25" s="328">
        <f t="shared" si="18"/>
        <v>0</v>
      </c>
      <c r="AH25" s="246">
        <v>0.1</v>
      </c>
      <c r="AI25" s="227">
        <f t="shared" si="19"/>
        <v>1</v>
      </c>
      <c r="AJ25" s="328"/>
      <c r="AK25" s="246"/>
      <c r="AL25" s="227"/>
    </row>
    <row r="26" spans="1:38" s="84" customFormat="1" ht="20.100000000000001" customHeight="1">
      <c r="A26" s="106" t="str">
        <f>Resumo!A23</f>
        <v>15.0</v>
      </c>
      <c r="B26" s="716" t="str">
        <f>Resumo!B23</f>
        <v>INSTALAÇÕES ELÉTRICAS - SPDA</v>
      </c>
      <c r="C26" s="716"/>
      <c r="D26" s="328">
        <f>Resumo!F23</f>
        <v>0</v>
      </c>
      <c r="E26" s="227" t="e">
        <f>Resumo!H23</f>
        <v>#DIV/0!</v>
      </c>
      <c r="F26" s="328">
        <f t="shared" si="0"/>
        <v>0</v>
      </c>
      <c r="G26" s="246"/>
      <c r="H26" s="227">
        <f t="shared" si="1"/>
        <v>0</v>
      </c>
      <c r="I26" s="328">
        <f t="shared" si="2"/>
        <v>0</v>
      </c>
      <c r="J26" s="246"/>
      <c r="K26" s="227">
        <f t="shared" si="3"/>
        <v>0</v>
      </c>
      <c r="L26" s="328">
        <f t="shared" si="4"/>
        <v>0</v>
      </c>
      <c r="M26" s="246"/>
      <c r="N26" s="227">
        <f t="shared" si="5"/>
        <v>0</v>
      </c>
      <c r="O26" s="328">
        <f t="shared" si="6"/>
        <v>0</v>
      </c>
      <c r="P26" s="246"/>
      <c r="Q26" s="227">
        <f t="shared" si="7"/>
        <v>0</v>
      </c>
      <c r="R26" s="328">
        <f t="shared" si="8"/>
        <v>0</v>
      </c>
      <c r="S26" s="246"/>
      <c r="T26" s="227">
        <f t="shared" si="9"/>
        <v>0</v>
      </c>
      <c r="U26" s="328">
        <f t="shared" si="10"/>
        <v>0</v>
      </c>
      <c r="V26" s="246"/>
      <c r="W26" s="227">
        <f t="shared" si="11"/>
        <v>0</v>
      </c>
      <c r="X26" s="328">
        <f t="shared" si="12"/>
        <v>0</v>
      </c>
      <c r="Y26" s="246">
        <v>0.27</v>
      </c>
      <c r="Z26" s="227">
        <f t="shared" si="13"/>
        <v>0.27</v>
      </c>
      <c r="AA26" s="328">
        <f t="shared" si="14"/>
        <v>0</v>
      </c>
      <c r="AB26" s="246">
        <v>0.33</v>
      </c>
      <c r="AC26" s="227">
        <f t="shared" si="15"/>
        <v>0.6</v>
      </c>
      <c r="AD26" s="328">
        <f t="shared" si="16"/>
        <v>0</v>
      </c>
      <c r="AE26" s="246">
        <v>0.4</v>
      </c>
      <c r="AF26" s="227">
        <f t="shared" si="17"/>
        <v>1</v>
      </c>
      <c r="AG26" s="328">
        <f t="shared" si="18"/>
        <v>0</v>
      </c>
      <c r="AH26" s="246"/>
      <c r="AI26" s="227">
        <f t="shared" si="19"/>
        <v>1</v>
      </c>
      <c r="AJ26" s="328"/>
      <c r="AK26" s="246"/>
      <c r="AL26" s="227"/>
    </row>
    <row r="27" spans="1:38" s="84" customFormat="1" ht="20.100000000000001" customHeight="1">
      <c r="A27" s="106" t="str">
        <f>Resumo!$A$24</f>
        <v>16.0</v>
      </c>
      <c r="B27" s="698" t="str">
        <f>Resumo!$B$24</f>
        <v>INSTALAÇÕES HIDRÁULICAS</v>
      </c>
      <c r="C27" s="698"/>
      <c r="D27" s="328">
        <f>Resumo!$F$24</f>
        <v>0</v>
      </c>
      <c r="E27" s="227" t="e">
        <f>Resumo!$H$24</f>
        <v>#DIV/0!</v>
      </c>
      <c r="F27" s="328">
        <f t="shared" si="0"/>
        <v>0</v>
      </c>
      <c r="G27" s="246"/>
      <c r="H27" s="227">
        <f t="shared" si="1"/>
        <v>0</v>
      </c>
      <c r="I27" s="328">
        <f t="shared" si="2"/>
        <v>0</v>
      </c>
      <c r="J27" s="246">
        <v>0.05</v>
      </c>
      <c r="K27" s="227">
        <f t="shared" si="3"/>
        <v>0.05</v>
      </c>
      <c r="L27" s="328">
        <f t="shared" si="4"/>
        <v>0</v>
      </c>
      <c r="M27" s="246">
        <v>0.4</v>
      </c>
      <c r="N27" s="227">
        <f t="shared" si="5"/>
        <v>0.45</v>
      </c>
      <c r="O27" s="328">
        <f t="shared" si="6"/>
        <v>0</v>
      </c>
      <c r="P27" s="246"/>
      <c r="Q27" s="227">
        <f t="shared" si="7"/>
        <v>0.45</v>
      </c>
      <c r="R27" s="328">
        <f t="shared" si="8"/>
        <v>0</v>
      </c>
      <c r="S27" s="246"/>
      <c r="T27" s="227">
        <f t="shared" si="9"/>
        <v>0.45</v>
      </c>
      <c r="U27" s="328">
        <f t="shared" si="10"/>
        <v>0</v>
      </c>
      <c r="V27" s="246">
        <v>0.45</v>
      </c>
      <c r="W27" s="227">
        <f t="shared" si="11"/>
        <v>0.9</v>
      </c>
      <c r="X27" s="328">
        <f t="shared" si="12"/>
        <v>0</v>
      </c>
      <c r="Y27" s="246"/>
      <c r="Z27" s="227">
        <f t="shared" si="13"/>
        <v>0.9</v>
      </c>
      <c r="AA27" s="328">
        <f t="shared" si="14"/>
        <v>0</v>
      </c>
      <c r="AB27" s="246"/>
      <c r="AC27" s="227">
        <f t="shared" si="15"/>
        <v>0.9</v>
      </c>
      <c r="AD27" s="328">
        <f t="shared" si="16"/>
        <v>0</v>
      </c>
      <c r="AE27" s="246"/>
      <c r="AF27" s="227">
        <f t="shared" si="17"/>
        <v>0.9</v>
      </c>
      <c r="AG27" s="328">
        <f t="shared" si="18"/>
        <v>0</v>
      </c>
      <c r="AH27" s="246">
        <v>0.1</v>
      </c>
      <c r="AI27" s="227">
        <f t="shared" si="19"/>
        <v>1</v>
      </c>
      <c r="AJ27" s="328"/>
      <c r="AK27" s="246"/>
      <c r="AL27" s="227"/>
    </row>
    <row r="28" spans="1:38" s="84" customFormat="1" ht="24.75" customHeight="1">
      <c r="A28" s="106" t="str">
        <f>Resumo!$A$25</f>
        <v>17.0</v>
      </c>
      <c r="B28" s="696" t="str">
        <f>Resumo!$B$25</f>
        <v>CLIMATIZAÇÃO</v>
      </c>
      <c r="C28" s="696"/>
      <c r="D28" s="328">
        <f>Resumo!$F$25</f>
        <v>0</v>
      </c>
      <c r="E28" s="227" t="e">
        <f>Resumo!$H$25</f>
        <v>#DIV/0!</v>
      </c>
      <c r="F28" s="328">
        <f t="shared" si="0"/>
        <v>0</v>
      </c>
      <c r="G28" s="246"/>
      <c r="H28" s="227">
        <f t="shared" si="1"/>
        <v>0</v>
      </c>
      <c r="I28" s="328">
        <f t="shared" si="2"/>
        <v>0</v>
      </c>
      <c r="J28" s="246">
        <v>0.05</v>
      </c>
      <c r="K28" s="227">
        <f t="shared" si="3"/>
        <v>0.05</v>
      </c>
      <c r="L28" s="328">
        <f t="shared" si="4"/>
        <v>0</v>
      </c>
      <c r="M28" s="246">
        <v>0.4</v>
      </c>
      <c r="N28" s="227">
        <f t="shared" si="5"/>
        <v>0.45</v>
      </c>
      <c r="O28" s="328">
        <f t="shared" si="6"/>
        <v>0</v>
      </c>
      <c r="P28" s="246"/>
      <c r="Q28" s="227">
        <f t="shared" si="7"/>
        <v>0.45</v>
      </c>
      <c r="R28" s="328">
        <f t="shared" si="8"/>
        <v>0</v>
      </c>
      <c r="S28" s="246"/>
      <c r="T28" s="227">
        <f t="shared" si="9"/>
        <v>0.45</v>
      </c>
      <c r="U28" s="328">
        <f t="shared" si="10"/>
        <v>0</v>
      </c>
      <c r="V28" s="246">
        <v>0.45</v>
      </c>
      <c r="W28" s="227">
        <f t="shared" si="11"/>
        <v>0.9</v>
      </c>
      <c r="X28" s="328">
        <f t="shared" si="12"/>
        <v>0</v>
      </c>
      <c r="Y28" s="246"/>
      <c r="Z28" s="227">
        <f t="shared" si="13"/>
        <v>0.9</v>
      </c>
      <c r="AA28" s="328">
        <f t="shared" si="14"/>
        <v>0</v>
      </c>
      <c r="AB28" s="246"/>
      <c r="AC28" s="227">
        <f t="shared" si="15"/>
        <v>0.9</v>
      </c>
      <c r="AD28" s="328">
        <f t="shared" si="16"/>
        <v>0</v>
      </c>
      <c r="AE28" s="246"/>
      <c r="AF28" s="227">
        <f t="shared" si="17"/>
        <v>0.9</v>
      </c>
      <c r="AG28" s="328">
        <f t="shared" si="18"/>
        <v>0</v>
      </c>
      <c r="AH28" s="246">
        <v>0.1</v>
      </c>
      <c r="AI28" s="227">
        <f t="shared" si="19"/>
        <v>1</v>
      </c>
      <c r="AJ28" s="328"/>
      <c r="AK28" s="246"/>
      <c r="AL28" s="227"/>
    </row>
    <row r="29" spans="1:38" s="84" customFormat="1" ht="20.100000000000001" customHeight="1">
      <c r="A29" s="106" t="str">
        <f>Resumo!$A$26</f>
        <v>18.0</v>
      </c>
      <c r="B29" s="698" t="str">
        <f>Resumo!$B$26</f>
        <v>INSTALAÇÕES SANITÁRIAS</v>
      </c>
      <c r="C29" s="698"/>
      <c r="D29" s="328">
        <f>Resumo!$F$26</f>
        <v>0</v>
      </c>
      <c r="E29" s="227" t="e">
        <f>Resumo!$H$26</f>
        <v>#DIV/0!</v>
      </c>
      <c r="F29" s="328">
        <f t="shared" si="0"/>
        <v>0</v>
      </c>
      <c r="G29" s="246"/>
      <c r="H29" s="227">
        <f t="shared" si="1"/>
        <v>0</v>
      </c>
      <c r="I29" s="328">
        <f t="shared" si="2"/>
        <v>0</v>
      </c>
      <c r="J29" s="246">
        <v>0.1</v>
      </c>
      <c r="K29" s="227">
        <f t="shared" si="3"/>
        <v>0.1</v>
      </c>
      <c r="L29" s="328">
        <f t="shared" si="4"/>
        <v>0</v>
      </c>
      <c r="M29" s="246">
        <v>0.4</v>
      </c>
      <c r="N29" s="227">
        <f t="shared" si="5"/>
        <v>0.5</v>
      </c>
      <c r="O29" s="328">
        <f t="shared" si="6"/>
        <v>0</v>
      </c>
      <c r="P29" s="246"/>
      <c r="Q29" s="227">
        <f t="shared" si="7"/>
        <v>0.5</v>
      </c>
      <c r="R29" s="328">
        <v>0</v>
      </c>
      <c r="S29" s="246"/>
      <c r="T29" s="227">
        <f t="shared" si="9"/>
        <v>0.5</v>
      </c>
      <c r="U29" s="328">
        <f t="shared" si="10"/>
        <v>0</v>
      </c>
      <c r="V29" s="246">
        <v>0.4</v>
      </c>
      <c r="W29" s="227">
        <f t="shared" si="11"/>
        <v>0.9</v>
      </c>
      <c r="X29" s="328">
        <f t="shared" si="12"/>
        <v>0</v>
      </c>
      <c r="Y29" s="246"/>
      <c r="Z29" s="227">
        <f t="shared" si="13"/>
        <v>0.9</v>
      </c>
      <c r="AA29" s="328">
        <f t="shared" si="14"/>
        <v>0</v>
      </c>
      <c r="AB29" s="246"/>
      <c r="AC29" s="227">
        <f t="shared" si="15"/>
        <v>0.9</v>
      </c>
      <c r="AD29" s="328">
        <f t="shared" si="16"/>
        <v>0</v>
      </c>
      <c r="AE29" s="246"/>
      <c r="AF29" s="227">
        <f t="shared" si="17"/>
        <v>0.9</v>
      </c>
      <c r="AG29" s="328">
        <f t="shared" si="18"/>
        <v>0</v>
      </c>
      <c r="AH29" s="246">
        <v>0.1</v>
      </c>
      <c r="AI29" s="227">
        <f t="shared" si="19"/>
        <v>1</v>
      </c>
      <c r="AJ29" s="328"/>
      <c r="AK29" s="246"/>
      <c r="AL29" s="227"/>
    </row>
    <row r="30" spans="1:38" s="84" customFormat="1" ht="20.100000000000001" customHeight="1">
      <c r="A30" s="106" t="str">
        <f>Resumo!$A$27</f>
        <v>19.0</v>
      </c>
      <c r="B30" s="698" t="str">
        <f>Resumo!$B$27</f>
        <v>INSTALAÇÕES PLUVIAIS</v>
      </c>
      <c r="C30" s="698"/>
      <c r="D30" s="328">
        <f>Resumo!$F$27</f>
        <v>0</v>
      </c>
      <c r="E30" s="227" t="e">
        <f>Resumo!$H$27</f>
        <v>#DIV/0!</v>
      </c>
      <c r="F30" s="328">
        <f t="shared" si="0"/>
        <v>0</v>
      </c>
      <c r="G30" s="246"/>
      <c r="H30" s="227">
        <f t="shared" si="1"/>
        <v>0</v>
      </c>
      <c r="I30" s="328">
        <f t="shared" si="2"/>
        <v>0</v>
      </c>
      <c r="J30" s="246">
        <v>0.1</v>
      </c>
      <c r="K30" s="227">
        <f t="shared" si="3"/>
        <v>0.1</v>
      </c>
      <c r="L30" s="328">
        <f t="shared" si="4"/>
        <v>0</v>
      </c>
      <c r="M30" s="246">
        <v>0.4</v>
      </c>
      <c r="N30" s="227">
        <f t="shared" si="5"/>
        <v>0.5</v>
      </c>
      <c r="O30" s="328">
        <f t="shared" si="6"/>
        <v>0</v>
      </c>
      <c r="P30" s="246"/>
      <c r="Q30" s="227">
        <f t="shared" si="7"/>
        <v>0.5</v>
      </c>
      <c r="R30" s="328">
        <f t="shared" si="8"/>
        <v>0</v>
      </c>
      <c r="S30" s="246"/>
      <c r="T30" s="227">
        <f t="shared" si="9"/>
        <v>0.5</v>
      </c>
      <c r="U30" s="328">
        <f t="shared" si="10"/>
        <v>0</v>
      </c>
      <c r="V30" s="246">
        <v>0.4</v>
      </c>
      <c r="W30" s="227">
        <f t="shared" si="11"/>
        <v>0.9</v>
      </c>
      <c r="X30" s="328">
        <f t="shared" si="12"/>
        <v>0</v>
      </c>
      <c r="Y30" s="246"/>
      <c r="Z30" s="227">
        <f t="shared" si="13"/>
        <v>0.9</v>
      </c>
      <c r="AA30" s="328">
        <f t="shared" si="14"/>
        <v>0</v>
      </c>
      <c r="AB30" s="246"/>
      <c r="AC30" s="227">
        <f t="shared" si="15"/>
        <v>0.9</v>
      </c>
      <c r="AD30" s="328">
        <f t="shared" si="16"/>
        <v>0</v>
      </c>
      <c r="AE30" s="246"/>
      <c r="AF30" s="227">
        <f t="shared" si="17"/>
        <v>0.9</v>
      </c>
      <c r="AG30" s="328">
        <f>AH30*$D30-0.01</f>
        <v>-0.01</v>
      </c>
      <c r="AH30" s="246">
        <v>0.1</v>
      </c>
      <c r="AI30" s="227">
        <f t="shared" si="19"/>
        <v>1</v>
      </c>
      <c r="AJ30" s="328"/>
      <c r="AK30" s="246"/>
      <c r="AL30" s="227"/>
    </row>
    <row r="31" spans="1:38" s="84" customFormat="1" ht="25.5" customHeight="1">
      <c r="A31" s="106" t="str">
        <f>Resumo!$A$28</f>
        <v>20.0</v>
      </c>
      <c r="B31" s="721" t="str">
        <f>Resumo!$B$28</f>
        <v>INSTALAÇÕES DE SISTEMA DE EMERGENCIA E SEGURANÇA CONTRA INCENDIO</v>
      </c>
      <c r="C31" s="721"/>
      <c r="D31" s="328">
        <f>Resumo!$F$28</f>
        <v>0</v>
      </c>
      <c r="E31" s="227" t="e">
        <f>Resumo!$H$28</f>
        <v>#DIV/0!</v>
      </c>
      <c r="F31" s="328">
        <f t="shared" ref="F31:F32" si="39">G31*$D31</f>
        <v>0</v>
      </c>
      <c r="G31" s="246"/>
      <c r="H31" s="227">
        <f t="shared" ref="H31:H32" si="40">G31</f>
        <v>0</v>
      </c>
      <c r="I31" s="328">
        <f t="shared" ref="I31:I32" si="41">J31*$D31</f>
        <v>0</v>
      </c>
      <c r="J31" s="246"/>
      <c r="K31" s="227">
        <f t="shared" ref="K31:K32" si="42">H31+J31</f>
        <v>0</v>
      </c>
      <c r="L31" s="328">
        <f t="shared" ref="L31:L32" si="43">M31*$D31</f>
        <v>0</v>
      </c>
      <c r="M31" s="246"/>
      <c r="N31" s="227">
        <f t="shared" ref="N31:N32" si="44">K31+M31</f>
        <v>0</v>
      </c>
      <c r="O31" s="328">
        <f t="shared" ref="O31:O32" si="45">P31*$D31</f>
        <v>0</v>
      </c>
      <c r="P31" s="246"/>
      <c r="Q31" s="227">
        <f t="shared" ref="Q31:Q32" si="46">N31+P31</f>
        <v>0</v>
      </c>
      <c r="R31" s="328">
        <v>0</v>
      </c>
      <c r="S31" s="246"/>
      <c r="T31" s="227">
        <f t="shared" ref="T31:T32" si="47">Q31+S31</f>
        <v>0</v>
      </c>
      <c r="U31" s="328">
        <f t="shared" ref="U31:U32" si="48">V31*$D31</f>
        <v>0</v>
      </c>
      <c r="V31" s="246"/>
      <c r="W31" s="227">
        <f t="shared" ref="W31:W32" si="49">T31+V31</f>
        <v>0</v>
      </c>
      <c r="X31" s="328">
        <f t="shared" ref="X31:X32" si="50">Y31*$D31</f>
        <v>0</v>
      </c>
      <c r="Y31" s="246"/>
      <c r="Z31" s="227">
        <f t="shared" ref="Z31:Z32" si="51">W31+Y31</f>
        <v>0</v>
      </c>
      <c r="AA31" s="328">
        <f t="shared" ref="AA31:AA32" si="52">AB31*$D31</f>
        <v>0</v>
      </c>
      <c r="AB31" s="246"/>
      <c r="AC31" s="227">
        <f t="shared" ref="AC31:AC32" si="53">Z31+AB31</f>
        <v>0</v>
      </c>
      <c r="AD31" s="328">
        <f t="shared" ref="AD31:AD32" si="54">AE31*$D31</f>
        <v>0</v>
      </c>
      <c r="AE31" s="246"/>
      <c r="AF31" s="227">
        <f t="shared" ref="AF31:AF32" si="55">AC31+AE31</f>
        <v>0</v>
      </c>
      <c r="AG31" s="328">
        <f t="shared" ref="AG31" si="56">AH31*$D31</f>
        <v>0</v>
      </c>
      <c r="AH31" s="246">
        <v>1</v>
      </c>
      <c r="AI31" s="227">
        <f t="shared" ref="AI31:AI32" si="57">AF31+AH31</f>
        <v>1</v>
      </c>
      <c r="AJ31" s="328"/>
      <c r="AK31" s="246"/>
      <c r="AL31" s="227"/>
    </row>
    <row r="32" spans="1:38" s="84" customFormat="1" ht="20.100000000000001" customHeight="1">
      <c r="A32" s="106" t="str">
        <f>Resumo!$A$29</f>
        <v>21.0</v>
      </c>
      <c r="B32" s="716" t="str">
        <f>Resumo!$B$29</f>
        <v>SERVIÇOS COMPLEMENTARES</v>
      </c>
      <c r="C32" s="716"/>
      <c r="D32" s="328">
        <f>Resumo!$F$29</f>
        <v>0</v>
      </c>
      <c r="E32" s="227" t="e">
        <f>Resumo!$H$29</f>
        <v>#DIV/0!</v>
      </c>
      <c r="F32" s="328">
        <f t="shared" si="39"/>
        <v>0</v>
      </c>
      <c r="G32" s="246"/>
      <c r="H32" s="227">
        <f t="shared" si="40"/>
        <v>0</v>
      </c>
      <c r="I32" s="328">
        <f t="shared" si="41"/>
        <v>0</v>
      </c>
      <c r="J32" s="246"/>
      <c r="K32" s="227">
        <f t="shared" si="42"/>
        <v>0</v>
      </c>
      <c r="L32" s="328">
        <f t="shared" si="43"/>
        <v>0</v>
      </c>
      <c r="M32" s="246"/>
      <c r="N32" s="227">
        <f t="shared" si="44"/>
        <v>0</v>
      </c>
      <c r="O32" s="328">
        <f t="shared" si="45"/>
        <v>0</v>
      </c>
      <c r="P32" s="246"/>
      <c r="Q32" s="227">
        <f t="shared" si="46"/>
        <v>0</v>
      </c>
      <c r="R32" s="328">
        <f t="shared" ref="R32" si="58">S32*$D32</f>
        <v>0</v>
      </c>
      <c r="S32" s="246"/>
      <c r="T32" s="227">
        <f t="shared" si="47"/>
        <v>0</v>
      </c>
      <c r="U32" s="328">
        <f t="shared" si="48"/>
        <v>0</v>
      </c>
      <c r="V32" s="246"/>
      <c r="W32" s="227">
        <f t="shared" si="49"/>
        <v>0</v>
      </c>
      <c r="X32" s="328">
        <f t="shared" si="50"/>
        <v>0</v>
      </c>
      <c r="Y32" s="246"/>
      <c r="Z32" s="227">
        <f t="shared" si="51"/>
        <v>0</v>
      </c>
      <c r="AA32" s="328">
        <f t="shared" si="52"/>
        <v>0</v>
      </c>
      <c r="AB32" s="246"/>
      <c r="AC32" s="227">
        <f t="shared" si="53"/>
        <v>0</v>
      </c>
      <c r="AD32" s="328">
        <f t="shared" si="54"/>
        <v>0</v>
      </c>
      <c r="AE32" s="246"/>
      <c r="AF32" s="227">
        <f t="shared" si="55"/>
        <v>0</v>
      </c>
      <c r="AG32" s="328">
        <f>AH32*$D32</f>
        <v>0</v>
      </c>
      <c r="AH32" s="246">
        <v>1</v>
      </c>
      <c r="AI32" s="227">
        <f t="shared" si="57"/>
        <v>1</v>
      </c>
      <c r="AJ32" s="328"/>
      <c r="AK32" s="246"/>
      <c r="AL32" s="227"/>
    </row>
    <row r="33" spans="1:38" s="583" customFormat="1" ht="20.100000000000001" customHeight="1">
      <c r="A33" s="714" t="s">
        <v>553</v>
      </c>
      <c r="B33" s="714"/>
      <c r="C33" s="714"/>
      <c r="D33" s="582">
        <f>Resumo!F30</f>
        <v>0</v>
      </c>
      <c r="E33" s="525" t="e">
        <f>Resumo!H30</f>
        <v>#DIV/0!</v>
      </c>
      <c r="F33" s="713">
        <f>SUM(F12:F32)</f>
        <v>0</v>
      </c>
      <c r="G33" s="713"/>
      <c r="H33" s="525" t="e">
        <f>F33/$D$33</f>
        <v>#DIV/0!</v>
      </c>
      <c r="I33" s="713">
        <f>SUM(I12:I32)</f>
        <v>0</v>
      </c>
      <c r="J33" s="713"/>
      <c r="K33" s="525" t="e">
        <f>I33/$D$33</f>
        <v>#DIV/0!</v>
      </c>
      <c r="L33" s="713">
        <f>SUM(L12:L32)</f>
        <v>0.01</v>
      </c>
      <c r="M33" s="713"/>
      <c r="N33" s="525" t="e">
        <f>L33/$D$33</f>
        <v>#DIV/0!</v>
      </c>
      <c r="O33" s="713">
        <f>SUM(O12:O32)</f>
        <v>0</v>
      </c>
      <c r="P33" s="713"/>
      <c r="Q33" s="525" t="e">
        <f>O33/$D$33</f>
        <v>#DIV/0!</v>
      </c>
      <c r="R33" s="713">
        <f>SUM(R12:R32)</f>
        <v>0.01</v>
      </c>
      <c r="S33" s="713"/>
      <c r="T33" s="525" t="e">
        <f>R33/$D$33</f>
        <v>#DIV/0!</v>
      </c>
      <c r="U33" s="713">
        <f>SUM(U12:U32)</f>
        <v>-0.01</v>
      </c>
      <c r="V33" s="713"/>
      <c r="W33" s="525" t="e">
        <f>U33/$D$33</f>
        <v>#DIV/0!</v>
      </c>
      <c r="X33" s="713">
        <f>SUM(X12:X32)</f>
        <v>0</v>
      </c>
      <c r="Y33" s="713"/>
      <c r="Z33" s="525" t="e">
        <f>X33/$D$33</f>
        <v>#DIV/0!</v>
      </c>
      <c r="AA33" s="713">
        <f>SUM(AA12:AA32)</f>
        <v>-0.01</v>
      </c>
      <c r="AB33" s="713"/>
      <c r="AC33" s="525" t="e">
        <f>AA33/$D$33</f>
        <v>#DIV/0!</v>
      </c>
      <c r="AD33" s="713">
        <f>SUM(AD12:AD32)</f>
        <v>0</v>
      </c>
      <c r="AE33" s="713"/>
      <c r="AF33" s="525" t="e">
        <f>AD33/$D$33</f>
        <v>#DIV/0!</v>
      </c>
      <c r="AG33" s="713">
        <f>SUM(AG12:AG32)</f>
        <v>-0.01</v>
      </c>
      <c r="AH33" s="713"/>
      <c r="AI33" s="525" t="e">
        <f>AG33/$D$33</f>
        <v>#DIV/0!</v>
      </c>
      <c r="AJ33" s="725"/>
      <c r="AK33" s="726"/>
      <c r="AL33" s="525"/>
    </row>
    <row r="34" spans="1:38" s="84" customFormat="1" ht="20.100000000000001" customHeight="1">
      <c r="A34" s="712" t="s">
        <v>554</v>
      </c>
      <c r="B34" s="712"/>
      <c r="C34" s="712"/>
      <c r="D34" s="712"/>
      <c r="E34" s="712"/>
      <c r="F34" s="712">
        <f>F33</f>
        <v>0</v>
      </c>
      <c r="G34" s="712"/>
      <c r="H34" s="245" t="e">
        <f>F34/$D$33</f>
        <v>#DIV/0!</v>
      </c>
      <c r="I34" s="712">
        <f>I33+F34</f>
        <v>0</v>
      </c>
      <c r="J34" s="712"/>
      <c r="K34" s="245" t="e">
        <f>I34/$D$33</f>
        <v>#DIV/0!</v>
      </c>
      <c r="L34" s="712">
        <f>L33+I34</f>
        <v>0.01</v>
      </c>
      <c r="M34" s="712"/>
      <c r="N34" s="245" t="e">
        <f>L34/$D$33</f>
        <v>#DIV/0!</v>
      </c>
      <c r="O34" s="712">
        <f>O33+L34</f>
        <v>0.01</v>
      </c>
      <c r="P34" s="712"/>
      <c r="Q34" s="245" t="e">
        <f>O34/$D$33</f>
        <v>#DIV/0!</v>
      </c>
      <c r="R34" s="712">
        <f>R33+O34</f>
        <v>0.02</v>
      </c>
      <c r="S34" s="712"/>
      <c r="T34" s="245" t="e">
        <f>R34/$D$33</f>
        <v>#DIV/0!</v>
      </c>
      <c r="U34" s="712">
        <f>U33+R34</f>
        <v>0.01</v>
      </c>
      <c r="V34" s="712"/>
      <c r="W34" s="245" t="e">
        <f>U34/$D$33</f>
        <v>#DIV/0!</v>
      </c>
      <c r="X34" s="712">
        <f>X33+U34</f>
        <v>0.01</v>
      </c>
      <c r="Y34" s="712"/>
      <c r="Z34" s="245" t="e">
        <f>X34/$D$33</f>
        <v>#DIV/0!</v>
      </c>
      <c r="AA34" s="712">
        <f>AA33+X34</f>
        <v>0</v>
      </c>
      <c r="AB34" s="712"/>
      <c r="AC34" s="245" t="e">
        <f>AA34/$D$33</f>
        <v>#DIV/0!</v>
      </c>
      <c r="AD34" s="712">
        <f>AD33+AA34</f>
        <v>0</v>
      </c>
      <c r="AE34" s="712"/>
      <c r="AF34" s="245" t="e">
        <f>AD34/$D$33</f>
        <v>#DIV/0!</v>
      </c>
      <c r="AG34" s="712">
        <f>AG33+AD34</f>
        <v>-0.01</v>
      </c>
      <c r="AH34" s="712"/>
      <c r="AI34" s="245" t="e">
        <f>AG34/$D$33</f>
        <v>#DIV/0!</v>
      </c>
      <c r="AJ34" s="719"/>
      <c r="AK34" s="720"/>
      <c r="AL34" s="245"/>
    </row>
    <row r="35" spans="1:38" s="84" customFormat="1" ht="20.100000000000001" customHeight="1">
      <c r="AJ35" s="224"/>
    </row>
    <row r="36" spans="1:38" s="84" customFormat="1">
      <c r="D36" s="616"/>
      <c r="E36" s="616"/>
    </row>
    <row r="37" spans="1:38" s="84" customFormat="1">
      <c r="D37" s="616"/>
      <c r="E37" s="616"/>
    </row>
    <row r="38" spans="1:38" s="84" customFormat="1">
      <c r="D38" s="616"/>
      <c r="E38" s="616"/>
    </row>
    <row r="39" spans="1:38" s="84" customFormat="1">
      <c r="D39" s="616"/>
      <c r="E39" s="616"/>
    </row>
    <row r="40" spans="1:38" s="84" customFormat="1">
      <c r="D40" s="616"/>
      <c r="E40" s="616"/>
    </row>
    <row r="41" spans="1:38" s="84" customFormat="1">
      <c r="D41" s="616"/>
      <c r="E41" s="616"/>
    </row>
    <row r="42" spans="1:38" s="84" customFormat="1">
      <c r="D42" s="616"/>
      <c r="E42" s="616"/>
    </row>
    <row r="43" spans="1:38" s="84" customFormat="1">
      <c r="D43" s="616"/>
      <c r="E43" s="616"/>
    </row>
    <row r="44" spans="1:38" s="84" customFormat="1" ht="3" customHeight="1">
      <c r="D44" s="616"/>
      <c r="E44" s="616"/>
    </row>
    <row r="45" spans="1:38" s="84" customFormat="1" hidden="1">
      <c r="D45" s="616"/>
      <c r="E45" s="616"/>
    </row>
    <row r="46" spans="1:38" s="84" customFormat="1" hidden="1">
      <c r="D46" s="616"/>
      <c r="E46" s="616"/>
    </row>
    <row r="47" spans="1:38" s="84" customFormat="1" hidden="1">
      <c r="D47" s="616"/>
      <c r="E47" s="616"/>
    </row>
    <row r="48" spans="1:38" s="84" customFormat="1">
      <c r="D48" s="616"/>
      <c r="E48" s="616"/>
    </row>
    <row r="49" spans="4:5" s="84" customFormat="1">
      <c r="D49" s="616"/>
      <c r="E49" s="616"/>
    </row>
    <row r="50" spans="4:5" s="84" customFormat="1">
      <c r="D50" s="616"/>
      <c r="E50" s="616"/>
    </row>
    <row r="51" spans="4:5" s="84" customFormat="1">
      <c r="D51" s="616"/>
      <c r="E51" s="616"/>
    </row>
    <row r="52" spans="4:5" s="84" customFormat="1">
      <c r="D52" s="616"/>
      <c r="E52" s="616"/>
    </row>
    <row r="53" spans="4:5" s="84" customFormat="1">
      <c r="D53" s="616"/>
      <c r="E53" s="616"/>
    </row>
    <row r="54" spans="4:5" s="84" customFormat="1">
      <c r="D54" s="616"/>
      <c r="E54" s="616"/>
    </row>
  </sheetData>
  <mergeCells count="86">
    <mergeCell ref="AJ34:AK34"/>
    <mergeCell ref="B31:C31"/>
    <mergeCell ref="B32:C32"/>
    <mergeCell ref="AJ10:AL10"/>
    <mergeCell ref="AJ33:AK33"/>
    <mergeCell ref="B21:C21"/>
    <mergeCell ref="B22:C22"/>
    <mergeCell ref="B24:C24"/>
    <mergeCell ref="B12:C12"/>
    <mergeCell ref="B13:C13"/>
    <mergeCell ref="B14:C14"/>
    <mergeCell ref="B15:C15"/>
    <mergeCell ref="B16:C16"/>
    <mergeCell ref="B17:C17"/>
    <mergeCell ref="B19:C19"/>
    <mergeCell ref="B20:C20"/>
    <mergeCell ref="L10:N10"/>
    <mergeCell ref="O10:Q10"/>
    <mergeCell ref="B3:E3"/>
    <mergeCell ref="B18:C18"/>
    <mergeCell ref="B29:C29"/>
    <mergeCell ref="I3:J3"/>
    <mergeCell ref="I4:J4"/>
    <mergeCell ref="B6:H6"/>
    <mergeCell ref="K5:L6"/>
    <mergeCell ref="K3:L3"/>
    <mergeCell ref="B4:E4"/>
    <mergeCell ref="B5:E5"/>
    <mergeCell ref="A7:B7"/>
    <mergeCell ref="B10:C11"/>
    <mergeCell ref="J5:J6"/>
    <mergeCell ref="F10:H10"/>
    <mergeCell ref="AD10:AF10"/>
    <mergeCell ref="AG10:AI10"/>
    <mergeCell ref="R34:S34"/>
    <mergeCell ref="U34:V34"/>
    <mergeCell ref="X34:Y34"/>
    <mergeCell ref="AA34:AB34"/>
    <mergeCell ref="X10:Z10"/>
    <mergeCell ref="AA10:AC10"/>
    <mergeCell ref="X33:Y33"/>
    <mergeCell ref="AA33:AB33"/>
    <mergeCell ref="R10:T10"/>
    <mergeCell ref="U10:W10"/>
    <mergeCell ref="I10:K10"/>
    <mergeCell ref="A10:A11"/>
    <mergeCell ref="D10:D11"/>
    <mergeCell ref="E10:E11"/>
    <mergeCell ref="A33:C33"/>
    <mergeCell ref="B30:C30"/>
    <mergeCell ref="B25:C25"/>
    <mergeCell ref="B26:C26"/>
    <mergeCell ref="B27:C27"/>
    <mergeCell ref="B23:C23"/>
    <mergeCell ref="B28:C28"/>
    <mergeCell ref="A34:C34"/>
    <mergeCell ref="D34:E34"/>
    <mergeCell ref="F34:G34"/>
    <mergeCell ref="F33:G33"/>
    <mergeCell ref="AG33:AH33"/>
    <mergeCell ref="AG34:AH34"/>
    <mergeCell ref="I33:J33"/>
    <mergeCell ref="I34:J34"/>
    <mergeCell ref="L33:M33"/>
    <mergeCell ref="L34:M34"/>
    <mergeCell ref="O33:P33"/>
    <mergeCell ref="O34:P34"/>
    <mergeCell ref="AD34:AE34"/>
    <mergeCell ref="AD33:AE33"/>
    <mergeCell ref="R33:S33"/>
    <mergeCell ref="U33:V33"/>
    <mergeCell ref="R4:S4"/>
    <mergeCell ref="S5:S6"/>
    <mergeCell ref="T5:U6"/>
    <mergeCell ref="AA3:AB3"/>
    <mergeCell ref="AC3:AD3"/>
    <mergeCell ref="AA4:AB4"/>
    <mergeCell ref="AB5:AB6"/>
    <mergeCell ref="AC5:AD6"/>
    <mergeCell ref="R3:S3"/>
    <mergeCell ref="T3:U3"/>
    <mergeCell ref="AG3:AH3"/>
    <mergeCell ref="AI3:AJ3"/>
    <mergeCell ref="AG4:AH4"/>
    <mergeCell ref="AH5:AH6"/>
    <mergeCell ref="AI5:AJ6"/>
  </mergeCells>
  <pageMargins left="0.59055118110236227" right="0.11811023622047245" top="0.51181102362204722" bottom="0.98425196850393704" header="0.31496062992125984" footer="0.31496062992125984"/>
  <pageSetup paperSize="9" scale="70" fitToWidth="0" pageOrder="overThenDown" orientation="landscape" horizontalDpi="300" verticalDpi="300" r:id="rId1"/>
  <headerFooter>
    <oddFooter>&amp;L&amp;G&amp;CLuciano Clebert Scaburi
 Engenheira Civil 
CREA RN170072976-4&amp;R&amp;P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Layout" topLeftCell="A28" zoomScale="85" zoomScaleNormal="130" zoomScaleSheetLayoutView="145" zoomScalePageLayoutView="85" workbookViewId="0">
      <selection activeCell="F2" sqref="F2"/>
    </sheetView>
  </sheetViews>
  <sheetFormatPr defaultRowHeight="12"/>
  <cols>
    <col min="1" max="1" width="11.140625" style="229" customWidth="1"/>
    <col min="2" max="2" width="8.28515625" style="229" customWidth="1"/>
    <col min="3" max="3" width="26.85546875" style="229" customWidth="1"/>
    <col min="4" max="4" width="13.140625" style="229" customWidth="1"/>
    <col min="5" max="5" width="10.7109375" style="229" customWidth="1"/>
    <col min="6" max="6" width="12.7109375" style="229" customWidth="1"/>
    <col min="7" max="7" width="9.42578125" style="229" customWidth="1"/>
    <col min="8" max="8" width="10.7109375" style="229" customWidth="1"/>
    <col min="9" max="10" width="9.140625" style="229"/>
    <col min="11" max="12" width="18.5703125" style="229" customWidth="1"/>
    <col min="13" max="16384" width="9.140625" style="229"/>
  </cols>
  <sheetData>
    <row r="1" spans="1:9" ht="15" customHeight="1">
      <c r="A1" s="751" t="str">
        <f>Resumo!A1</f>
        <v>ORÇAMENTO COMPLETO - POLICLÍNICA</v>
      </c>
      <c r="B1" s="752"/>
      <c r="C1" s="752"/>
      <c r="D1" s="752"/>
      <c r="E1" s="752"/>
      <c r="F1" s="752"/>
      <c r="G1" s="752"/>
      <c r="H1" s="752"/>
    </row>
    <row r="2" spans="1:9">
      <c r="A2" s="453" t="s">
        <v>1396</v>
      </c>
      <c r="B2" s="701" t="s">
        <v>1395</v>
      </c>
      <c r="C2" s="701"/>
      <c r="D2" s="753" t="str">
        <f>Resumo!$E$2</f>
        <v>Valor estimado final:</v>
      </c>
      <c r="E2" s="753"/>
      <c r="F2" s="454">
        <f>Resumo!$F$2</f>
        <v>0</v>
      </c>
      <c r="G2" s="452" t="str">
        <f>Resumo!$G$2</f>
        <v>Data:</v>
      </c>
      <c r="H2" s="455">
        <f>Resumo!$H$2</f>
        <v>42149</v>
      </c>
    </row>
    <row r="3" spans="1:9">
      <c r="A3" s="451" t="str">
        <f>Resumo!$A$3</f>
        <v>Obra:</v>
      </c>
      <c r="B3" s="717" t="str">
        <f>Resumo!$B$3</f>
        <v>Construção da Policlínica</v>
      </c>
      <c r="C3" s="717"/>
      <c r="D3" s="689" t="str">
        <f>Resumo!$E$3</f>
        <v>Custo/m²:</v>
      </c>
      <c r="E3" s="689"/>
      <c r="F3" s="447">
        <f>Resumo!$F$3</f>
        <v>0</v>
      </c>
      <c r="G3" s="449" t="str">
        <f>Resumo!$G$3</f>
        <v>BDI:</v>
      </c>
      <c r="H3" s="239">
        <f>Resumo!$H$3</f>
        <v>0.24940000000000001</v>
      </c>
    </row>
    <row r="4" spans="1:9" ht="24.75" customHeight="1">
      <c r="A4" s="435" t="str">
        <f>Resumo!$A$4</f>
        <v>Local:</v>
      </c>
      <c r="B4" s="718" t="str">
        <f>Resumo!$B$4</f>
        <v>Rua das Turmalinas (Rua C), lotes 47/48/49, quadra 08, Loteamento Industrial.</v>
      </c>
      <c r="C4" s="718"/>
      <c r="D4" s="718"/>
      <c r="E4" s="718"/>
      <c r="F4" s="705" t="str">
        <f>Resumo!$G$4</f>
        <v>Referência:</v>
      </c>
      <c r="G4" s="710" t="str">
        <f>Resumo!$H$4</f>
        <v>SINAPI - MAR/2020 - DESONERADO</v>
      </c>
      <c r="H4" s="699"/>
    </row>
    <row r="5" spans="1:9">
      <c r="A5" s="435" t="str">
        <f>Resumo!$A$5</f>
        <v xml:space="preserve">Área: </v>
      </c>
      <c r="B5" s="68">
        <f>Resumo!$B$5</f>
        <v>1116.78</v>
      </c>
      <c r="C5" s="84"/>
      <c r="D5" s="450"/>
      <c r="E5" s="450"/>
      <c r="F5" s="705"/>
      <c r="G5" s="710"/>
      <c r="H5" s="699"/>
    </row>
    <row r="6" spans="1:9">
      <c r="A6" s="703" t="str">
        <f>Resumo!$A$6</f>
        <v xml:space="preserve">Responsável Técnico: </v>
      </c>
      <c r="B6" s="704"/>
      <c r="C6" s="68" t="str">
        <f>Resumo!$C$6</f>
        <v>Luciano Clebert Scaburi - CREA  RN170072976-4</v>
      </c>
      <c r="D6" s="450"/>
      <c r="E6" s="450"/>
      <c r="F6" s="450"/>
      <c r="G6" s="84"/>
      <c r="H6" s="234"/>
    </row>
    <row r="7" spans="1:9" ht="15" customHeight="1">
      <c r="A7" s="425"/>
      <c r="B7" s="450"/>
      <c r="C7" s="702" t="str">
        <f>Resumo!$C$7</f>
        <v>Arredondamentos: Opções → Avançado → Fórmulas → "Definir Precisão Conforme Exibido"</v>
      </c>
      <c r="D7" s="702"/>
      <c r="E7" s="702"/>
      <c r="F7" s="702"/>
      <c r="G7" s="702"/>
      <c r="H7" s="754"/>
      <c r="I7" s="426"/>
    </row>
    <row r="8" spans="1:9">
      <c r="A8" s="425"/>
      <c r="B8" s="450"/>
      <c r="C8" s="424"/>
      <c r="D8" s="450"/>
      <c r="E8" s="450"/>
      <c r="F8" s="450"/>
      <c r="G8" s="450"/>
      <c r="H8" s="234"/>
    </row>
    <row r="9" spans="1:9" ht="15">
      <c r="A9" s="748" t="s">
        <v>602</v>
      </c>
      <c r="B9" s="749"/>
      <c r="C9" s="749"/>
      <c r="D9" s="749"/>
      <c r="E9" s="749"/>
      <c r="F9" s="749"/>
      <c r="G9" s="749"/>
      <c r="H9" s="750"/>
    </row>
    <row r="10" spans="1:9">
      <c r="A10" s="249" t="s">
        <v>50</v>
      </c>
      <c r="B10" s="730" t="s">
        <v>51</v>
      </c>
      <c r="C10" s="731"/>
      <c r="D10" s="731"/>
      <c r="E10" s="731"/>
      <c r="F10" s="732"/>
      <c r="G10" s="744">
        <f>SUM(G11:G14)</f>
        <v>6.8500000000000005E-2</v>
      </c>
      <c r="H10" s="744"/>
    </row>
    <row r="11" spans="1:9">
      <c r="A11" s="329" t="s">
        <v>52</v>
      </c>
      <c r="B11" s="747" t="s">
        <v>53</v>
      </c>
      <c r="C11" s="747"/>
      <c r="D11" s="728" t="s">
        <v>54</v>
      </c>
      <c r="E11" s="728"/>
      <c r="F11" s="728"/>
      <c r="G11" s="741">
        <v>3.7999999999999999E-2</v>
      </c>
      <c r="H11" s="741"/>
    </row>
    <row r="12" spans="1:9">
      <c r="A12" s="329" t="s">
        <v>55</v>
      </c>
      <c r="B12" s="747" t="s">
        <v>56</v>
      </c>
      <c r="C12" s="747"/>
      <c r="D12" s="728" t="s">
        <v>57</v>
      </c>
      <c r="E12" s="728"/>
      <c r="F12" s="728"/>
      <c r="G12" s="741">
        <v>7.0000000000000001E-3</v>
      </c>
      <c r="H12" s="741"/>
    </row>
    <row r="13" spans="1:9">
      <c r="A13" s="329" t="s">
        <v>58</v>
      </c>
      <c r="B13" s="747" t="s">
        <v>59</v>
      </c>
      <c r="C13" s="747"/>
      <c r="D13" s="728" t="s">
        <v>60</v>
      </c>
      <c r="E13" s="728"/>
      <c r="F13" s="728"/>
      <c r="G13" s="741">
        <v>1.2E-2</v>
      </c>
      <c r="H13" s="741"/>
    </row>
    <row r="14" spans="1:9">
      <c r="A14" s="329" t="s">
        <v>61</v>
      </c>
      <c r="B14" s="747" t="s">
        <v>62</v>
      </c>
      <c r="C14" s="747"/>
      <c r="D14" s="728" t="s">
        <v>63</v>
      </c>
      <c r="E14" s="728"/>
      <c r="F14" s="728"/>
      <c r="G14" s="741">
        <v>1.15E-2</v>
      </c>
      <c r="H14" s="741"/>
    </row>
    <row r="15" spans="1:9">
      <c r="A15" s="329"/>
      <c r="B15" s="728"/>
      <c r="C15" s="728"/>
      <c r="D15" s="728"/>
      <c r="E15" s="728"/>
      <c r="F15" s="728"/>
      <c r="G15" s="741"/>
      <c r="H15" s="741"/>
    </row>
    <row r="16" spans="1:9">
      <c r="A16" s="249" t="s">
        <v>64</v>
      </c>
      <c r="B16" s="730" t="s">
        <v>65</v>
      </c>
      <c r="C16" s="731"/>
      <c r="D16" s="731"/>
      <c r="E16" s="731"/>
      <c r="F16" s="732"/>
      <c r="G16" s="744">
        <f>SUM(G17:G20)</f>
        <v>0.10150000000000001</v>
      </c>
      <c r="H16" s="744"/>
    </row>
    <row r="17" spans="1:11">
      <c r="A17" s="329" t="s">
        <v>66</v>
      </c>
      <c r="B17" s="747" t="s">
        <v>67</v>
      </c>
      <c r="C17" s="747"/>
      <c r="D17" s="747"/>
      <c r="E17" s="747"/>
      <c r="F17" s="747"/>
      <c r="G17" s="741">
        <v>6.4999999999999997E-3</v>
      </c>
      <c r="H17" s="741"/>
    </row>
    <row r="18" spans="1:11">
      <c r="A18" s="329" t="s">
        <v>68</v>
      </c>
      <c r="B18" s="747" t="s">
        <v>69</v>
      </c>
      <c r="C18" s="747"/>
      <c r="D18" s="747"/>
      <c r="E18" s="747"/>
      <c r="F18" s="747"/>
      <c r="G18" s="741">
        <v>0.03</v>
      </c>
      <c r="H18" s="741"/>
    </row>
    <row r="19" spans="1:11">
      <c r="A19" s="329" t="s">
        <v>70</v>
      </c>
      <c r="B19" s="747" t="s">
        <v>71</v>
      </c>
      <c r="C19" s="747"/>
      <c r="D19" s="747"/>
      <c r="E19" s="747"/>
      <c r="F19" s="747"/>
      <c r="G19" s="741">
        <v>0.02</v>
      </c>
      <c r="H19" s="741"/>
    </row>
    <row r="20" spans="1:11">
      <c r="A20" s="329" t="s">
        <v>93</v>
      </c>
      <c r="B20" s="733" t="s">
        <v>599</v>
      </c>
      <c r="C20" s="734"/>
      <c r="D20" s="734"/>
      <c r="E20" s="734"/>
      <c r="F20" s="735"/>
      <c r="G20" s="745">
        <v>4.4999999999999998E-2</v>
      </c>
      <c r="H20" s="746"/>
    </row>
    <row r="21" spans="1:11">
      <c r="A21" s="329"/>
      <c r="B21" s="728"/>
      <c r="C21" s="728"/>
      <c r="D21" s="728"/>
      <c r="E21" s="728"/>
      <c r="F21" s="728"/>
      <c r="G21" s="728"/>
      <c r="H21" s="728"/>
    </row>
    <row r="22" spans="1:11">
      <c r="A22" s="249" t="s">
        <v>72</v>
      </c>
      <c r="B22" s="730" t="s">
        <v>73</v>
      </c>
      <c r="C22" s="731"/>
      <c r="D22" s="731"/>
      <c r="E22" s="731"/>
      <c r="F22" s="732"/>
      <c r="G22" s="742">
        <f>G23</f>
        <v>0.05</v>
      </c>
      <c r="H22" s="743"/>
    </row>
    <row r="23" spans="1:11">
      <c r="A23" s="329" t="s">
        <v>74</v>
      </c>
      <c r="B23" s="733" t="s">
        <v>75</v>
      </c>
      <c r="C23" s="734"/>
      <c r="D23" s="734"/>
      <c r="E23" s="734"/>
      <c r="F23" s="735"/>
      <c r="G23" s="741">
        <v>0.05</v>
      </c>
      <c r="H23" s="741"/>
    </row>
    <row r="24" spans="1:11">
      <c r="A24" s="250"/>
      <c r="B24" s="737"/>
      <c r="C24" s="738"/>
      <c r="D24" s="738"/>
      <c r="E24" s="738"/>
      <c r="F24" s="739"/>
      <c r="G24" s="737"/>
      <c r="H24" s="739"/>
    </row>
    <row r="25" spans="1:11">
      <c r="A25" s="330"/>
      <c r="B25" s="736" t="s">
        <v>610</v>
      </c>
      <c r="C25" s="736"/>
      <c r="D25" s="736"/>
      <c r="E25" s="736"/>
      <c r="F25" s="736"/>
      <c r="G25" s="740">
        <f>(((1+G11+G12+G13)*(1+G14)*(1+G22))/(1-G16))-1</f>
        <v>0.24940000000000001</v>
      </c>
      <c r="H25" s="740"/>
      <c r="K25" s="251"/>
    </row>
    <row r="26" spans="1:11">
      <c r="A26" s="252"/>
      <c r="B26" s="84"/>
      <c r="C26" s="84"/>
      <c r="D26" s="84"/>
      <c r="E26" s="84"/>
      <c r="F26" s="84"/>
      <c r="G26" s="84"/>
      <c r="H26" s="234"/>
    </row>
    <row r="27" spans="1:11">
      <c r="A27" s="252"/>
      <c r="B27" s="84"/>
      <c r="C27" s="84"/>
      <c r="D27" s="84"/>
      <c r="E27" s="84"/>
      <c r="F27" s="84"/>
      <c r="G27" s="84"/>
      <c r="H27" s="234"/>
      <c r="K27" s="251"/>
    </row>
    <row r="28" spans="1:11" ht="50.25" customHeight="1">
      <c r="A28" s="729" t="s">
        <v>137</v>
      </c>
      <c r="B28" s="729"/>
      <c r="C28" s="729"/>
      <c r="D28" s="729"/>
      <c r="E28" s="729"/>
      <c r="F28" s="729"/>
      <c r="G28" s="729"/>
      <c r="H28" s="729"/>
    </row>
    <row r="29" spans="1:11">
      <c r="A29" s="253"/>
      <c r="B29" s="254"/>
      <c r="C29" s="254"/>
      <c r="D29" s="84"/>
      <c r="E29" s="84"/>
      <c r="F29" s="84"/>
      <c r="G29" s="84"/>
      <c r="H29" s="234"/>
    </row>
    <row r="30" spans="1:11">
      <c r="A30" s="253"/>
      <c r="B30" s="84"/>
      <c r="C30" s="254"/>
      <c r="D30" s="84"/>
      <c r="E30" s="84"/>
      <c r="F30" s="84"/>
      <c r="G30" s="84"/>
      <c r="H30" s="234"/>
    </row>
    <row r="31" spans="1:11">
      <c r="A31" s="253"/>
      <c r="B31" s="254"/>
      <c r="C31" s="254"/>
      <c r="D31" s="84"/>
      <c r="E31" s="84"/>
      <c r="F31" s="84"/>
      <c r="G31" s="84"/>
      <c r="H31" s="234"/>
    </row>
    <row r="32" spans="1:11">
      <c r="A32" s="253" t="s">
        <v>138</v>
      </c>
      <c r="B32" s="254"/>
      <c r="C32" s="254"/>
      <c r="D32" s="84"/>
      <c r="E32" s="84"/>
      <c r="F32" s="84"/>
      <c r="G32" s="84"/>
      <c r="H32" s="234"/>
    </row>
    <row r="33" spans="1:8">
      <c r="A33" s="255" t="s">
        <v>139</v>
      </c>
      <c r="B33" s="254"/>
      <c r="C33" s="254"/>
      <c r="D33" s="84"/>
      <c r="E33" s="84"/>
      <c r="F33" s="84"/>
      <c r="G33" s="84"/>
      <c r="H33" s="234"/>
    </row>
    <row r="34" spans="1:8">
      <c r="A34" s="255" t="s">
        <v>140</v>
      </c>
      <c r="B34" s="254"/>
      <c r="C34" s="254"/>
      <c r="D34" s="84"/>
      <c r="E34" s="84"/>
      <c r="F34" s="84"/>
      <c r="G34" s="84"/>
      <c r="H34" s="234"/>
    </row>
    <row r="35" spans="1:8">
      <c r="A35" s="255" t="s">
        <v>141</v>
      </c>
      <c r="B35" s="254"/>
      <c r="C35" s="254"/>
      <c r="D35" s="84"/>
      <c r="E35" s="84"/>
      <c r="F35" s="84"/>
      <c r="G35" s="84"/>
      <c r="H35" s="234"/>
    </row>
    <row r="36" spans="1:8">
      <c r="A36" s="255" t="s">
        <v>142</v>
      </c>
      <c r="B36" s="254"/>
      <c r="C36" s="254"/>
      <c r="D36" s="84"/>
      <c r="E36" s="84"/>
      <c r="F36" s="84"/>
      <c r="G36" s="84"/>
      <c r="H36" s="234"/>
    </row>
    <row r="37" spans="1:8">
      <c r="A37" s="255" t="s">
        <v>143</v>
      </c>
      <c r="B37" s="254"/>
      <c r="C37" s="254"/>
      <c r="D37" s="84"/>
      <c r="E37" s="84"/>
      <c r="F37" s="84"/>
      <c r="G37" s="84"/>
      <c r="H37" s="234"/>
    </row>
    <row r="38" spans="1:8">
      <c r="A38" s="255" t="s">
        <v>144</v>
      </c>
      <c r="B38" s="84"/>
      <c r="C38" s="84"/>
      <c r="D38" s="84"/>
      <c r="E38" s="84"/>
      <c r="F38" s="84"/>
      <c r="G38" s="84"/>
      <c r="H38" s="234"/>
    </row>
    <row r="39" spans="1:8">
      <c r="A39" s="252"/>
      <c r="B39" s="84"/>
      <c r="C39" s="84"/>
      <c r="D39" s="84"/>
      <c r="E39" s="84"/>
      <c r="F39" s="84"/>
      <c r="G39" s="84"/>
      <c r="H39" s="234"/>
    </row>
    <row r="40" spans="1:8">
      <c r="A40" s="256"/>
      <c r="B40" s="232"/>
      <c r="C40" s="232"/>
      <c r="D40" s="232"/>
      <c r="E40" s="232"/>
      <c r="F40" s="232"/>
      <c r="G40" s="232"/>
      <c r="H40" s="257"/>
    </row>
    <row r="41" spans="1:8">
      <c r="A41" s="252"/>
      <c r="B41" s="84"/>
      <c r="C41" s="84"/>
      <c r="D41" s="84"/>
      <c r="E41" s="84"/>
      <c r="F41" s="84"/>
      <c r="G41" s="84"/>
      <c r="H41" s="234"/>
    </row>
    <row r="42" spans="1:8">
      <c r="A42" s="252"/>
      <c r="B42" s="84"/>
      <c r="C42" s="84"/>
      <c r="D42" s="84"/>
      <c r="E42" s="84"/>
      <c r="F42" s="84"/>
      <c r="G42" s="84"/>
      <c r="H42" s="234"/>
    </row>
    <row r="43" spans="1:8">
      <c r="A43" s="252"/>
      <c r="B43" s="84"/>
      <c r="C43" s="84"/>
      <c r="D43" s="84"/>
      <c r="E43" s="84"/>
      <c r="F43" s="84"/>
      <c r="G43" s="84"/>
      <c r="H43" s="234"/>
    </row>
    <row r="44" spans="1:8">
      <c r="A44" s="256"/>
      <c r="B44" s="232"/>
      <c r="C44" s="232"/>
      <c r="D44" s="232"/>
      <c r="E44" s="232"/>
      <c r="F44" s="232"/>
      <c r="G44" s="232"/>
      <c r="H44" s="257"/>
    </row>
    <row r="45" spans="1:8">
      <c r="A45" s="84"/>
      <c r="B45" s="84"/>
      <c r="C45" s="84"/>
      <c r="D45" s="84"/>
      <c r="E45" s="84"/>
      <c r="F45" s="84"/>
      <c r="G45" s="84"/>
      <c r="H45" s="84"/>
    </row>
    <row r="46" spans="1:8">
      <c r="A46" s="84"/>
      <c r="B46" s="84"/>
      <c r="C46" s="84"/>
      <c r="D46" s="84"/>
      <c r="E46" s="84"/>
      <c r="F46" s="84"/>
      <c r="G46" s="84"/>
      <c r="H46" s="84"/>
    </row>
    <row r="47" spans="1:8">
      <c r="A47" s="84"/>
      <c r="B47" s="84"/>
      <c r="C47" s="84"/>
      <c r="D47" s="84"/>
      <c r="E47" s="84"/>
      <c r="F47" s="84"/>
      <c r="G47" s="84"/>
      <c r="H47" s="84"/>
    </row>
    <row r="48" spans="1:8">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48">
    <mergeCell ref="A6:B6"/>
    <mergeCell ref="B4:E4"/>
    <mergeCell ref="F4:F5"/>
    <mergeCell ref="G4:H5"/>
    <mergeCell ref="C7:H7"/>
    <mergeCell ref="B3:C3"/>
    <mergeCell ref="D3:E3"/>
    <mergeCell ref="A1:H1"/>
    <mergeCell ref="B2:C2"/>
    <mergeCell ref="D2:E2"/>
    <mergeCell ref="A9:H9"/>
    <mergeCell ref="B19:F19"/>
    <mergeCell ref="D12:F12"/>
    <mergeCell ref="D13:F13"/>
    <mergeCell ref="D14:F14"/>
    <mergeCell ref="B16:F16"/>
    <mergeCell ref="B15:F15"/>
    <mergeCell ref="G11:H11"/>
    <mergeCell ref="G12:H12"/>
    <mergeCell ref="B17:F17"/>
    <mergeCell ref="B18:F18"/>
    <mergeCell ref="G19:H19"/>
    <mergeCell ref="G17:H17"/>
    <mergeCell ref="G18:H18"/>
    <mergeCell ref="G10:H10"/>
    <mergeCell ref="B20:F20"/>
    <mergeCell ref="G20:H20"/>
    <mergeCell ref="B10:F10"/>
    <mergeCell ref="B11:C11"/>
    <mergeCell ref="B12:C12"/>
    <mergeCell ref="B13:C13"/>
    <mergeCell ref="B14:C14"/>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s>
  <pageMargins left="0.59055118110236227" right="0.11811023622047245" top="1.0236220472440944" bottom="0.98425196850393704" header="0.31496062992125984" footer="0.31496062992125984"/>
  <pageSetup paperSize="9" scale="91" orientation="portrait" horizontalDpi="300" verticalDpi="300" r:id="rId1"/>
  <headerFooter>
    <oddFooter>&amp;L&amp;G&amp;CLuciano Clebert Scaburi
 Engenheira Civil 
CREA RN170072976-4&amp;R&amp;P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Layout" topLeftCell="A31" zoomScaleNormal="130" zoomScaleSheetLayoutView="145" workbookViewId="0">
      <selection activeCell="B19" sqref="B19:G19"/>
    </sheetView>
  </sheetViews>
  <sheetFormatPr defaultRowHeight="12"/>
  <cols>
    <col min="1" max="1" width="11.140625" style="229" customWidth="1"/>
    <col min="2" max="2" width="9.28515625" style="229" customWidth="1"/>
    <col min="3" max="3" width="22.42578125" style="229" customWidth="1"/>
    <col min="4" max="4" width="14.42578125" style="229" customWidth="1"/>
    <col min="5" max="5" width="13.140625" style="229" customWidth="1"/>
    <col min="6" max="6" width="11.5703125" style="229" customWidth="1"/>
    <col min="7" max="7" width="9.7109375" style="229" customWidth="1"/>
    <col min="8" max="8" width="12.28515625" style="229" customWidth="1"/>
    <col min="9" max="9" width="6.7109375" style="229" customWidth="1"/>
    <col min="10" max="11" width="9.140625" style="229"/>
    <col min="12" max="13" width="18.5703125" style="229" customWidth="1"/>
    <col min="14" max="16384" width="9.140625" style="229"/>
  </cols>
  <sheetData>
    <row r="1" spans="1:9" ht="15" customHeight="1">
      <c r="A1" s="755" t="str">
        <f>Resumo!A1</f>
        <v>ORÇAMENTO COMPLETO - POLICLÍNICA</v>
      </c>
      <c r="B1" s="756"/>
      <c r="C1" s="756"/>
      <c r="D1" s="756"/>
      <c r="E1" s="756"/>
      <c r="F1" s="756"/>
      <c r="G1" s="756"/>
      <c r="H1" s="757"/>
    </row>
    <row r="2" spans="1:9">
      <c r="A2" s="438" t="s">
        <v>1396</v>
      </c>
      <c r="B2" s="702" t="s">
        <v>1395</v>
      </c>
      <c r="C2" s="702"/>
      <c r="D2" s="84"/>
      <c r="E2" s="576" t="str">
        <f>Resumo!$E$2</f>
        <v>Valor estimado final:</v>
      </c>
      <c r="F2" s="447">
        <f>Resumo!$F$2</f>
        <v>0</v>
      </c>
      <c r="G2" s="576" t="str">
        <f>Resumo!$G$2</f>
        <v>Data:</v>
      </c>
      <c r="H2" s="228">
        <f>Resumo!$H$2</f>
        <v>42149</v>
      </c>
    </row>
    <row r="3" spans="1:9">
      <c r="A3" s="579" t="str">
        <f>Resumo!$A$3</f>
        <v>Obra:</v>
      </c>
      <c r="B3" s="717" t="str">
        <f>Resumo!$B$3</f>
        <v>Construção da Policlínica</v>
      </c>
      <c r="C3" s="717"/>
      <c r="D3" s="84"/>
      <c r="E3" s="576" t="str">
        <f>Resumo!$E$3</f>
        <v>Custo/m²:</v>
      </c>
      <c r="F3" s="447">
        <f>Resumo!$F$3</f>
        <v>0</v>
      </c>
      <c r="G3" s="576" t="str">
        <f>Resumo!$G$3</f>
        <v>BDI:</v>
      </c>
      <c r="H3" s="239">
        <f>Resumo!$H$3</f>
        <v>0.24940000000000001</v>
      </c>
    </row>
    <row r="4" spans="1:9" ht="18.75" customHeight="1">
      <c r="A4" s="435" t="str">
        <f>Resumo!$A$4</f>
        <v>Local:</v>
      </c>
      <c r="B4" s="718" t="str">
        <f>Resumo!$B$4</f>
        <v>Rua das Turmalinas (Rua C), lotes 47/48/49, quadra 08, Loteamento Industrial.</v>
      </c>
      <c r="C4" s="718"/>
      <c r="D4" s="718"/>
      <c r="E4" s="718"/>
      <c r="F4" s="718"/>
      <c r="G4" s="705" t="str">
        <f>Resumo!$G$4</f>
        <v>Referência:</v>
      </c>
      <c r="H4" s="699" t="str">
        <f>Resumo!$H$4</f>
        <v>SINAPI - MAR/2020 - DESONERADO</v>
      </c>
      <c r="I4" s="448"/>
    </row>
    <row r="5" spans="1:9" ht="17.25" customHeight="1">
      <c r="A5" s="435" t="str">
        <f>Resumo!$A$5</f>
        <v xml:space="preserve">Área: </v>
      </c>
      <c r="B5" s="580">
        <f>Resumo!$B$5</f>
        <v>1116.78</v>
      </c>
      <c r="C5" s="84"/>
      <c r="D5" s="578"/>
      <c r="E5" s="439"/>
      <c r="F5" s="448"/>
      <c r="G5" s="705"/>
      <c r="H5" s="699"/>
      <c r="I5" s="448"/>
    </row>
    <row r="6" spans="1:9">
      <c r="A6" s="703" t="str">
        <f>Resumo!$A$6</f>
        <v xml:space="preserve">Responsável Técnico: </v>
      </c>
      <c r="B6" s="704"/>
      <c r="C6" s="580" t="str">
        <f>Resumo!$C$6</f>
        <v>Luciano Clebert Scaburi - CREA  RN170072976-4</v>
      </c>
      <c r="D6" s="578"/>
      <c r="E6" s="578"/>
      <c r="F6" s="84"/>
      <c r="G6" s="84"/>
      <c r="H6" s="234"/>
    </row>
    <row r="7" spans="1:9">
      <c r="A7" s="425"/>
      <c r="B7" s="578"/>
      <c r="C7" s="702" t="str">
        <f>Resumo!$C$7</f>
        <v>Arredondamentos: Opções → Avançado → Fórmulas → "Definir Precisão Conforme Exibido"</v>
      </c>
      <c r="D7" s="702"/>
      <c r="E7" s="702"/>
      <c r="F7" s="702"/>
      <c r="G7" s="702"/>
      <c r="H7" s="588"/>
    </row>
    <row r="8" spans="1:9">
      <c r="A8" s="425"/>
      <c r="B8" s="578"/>
      <c r="C8" s="424"/>
      <c r="D8" s="578"/>
      <c r="E8" s="578"/>
      <c r="F8" s="578"/>
      <c r="G8" s="84"/>
      <c r="H8" s="234"/>
    </row>
    <row r="9" spans="1:9" ht="15">
      <c r="A9" s="748" t="s">
        <v>601</v>
      </c>
      <c r="B9" s="749"/>
      <c r="C9" s="749"/>
      <c r="D9" s="749"/>
      <c r="E9" s="749"/>
      <c r="F9" s="749"/>
      <c r="G9" s="749"/>
      <c r="H9" s="750"/>
    </row>
    <row r="10" spans="1:9">
      <c r="A10" s="249" t="s">
        <v>50</v>
      </c>
      <c r="B10" s="730" t="s">
        <v>603</v>
      </c>
      <c r="C10" s="731"/>
      <c r="D10" s="731"/>
      <c r="E10" s="731"/>
      <c r="F10" s="731"/>
      <c r="G10" s="732"/>
      <c r="H10" s="587">
        <f>SUM(H11:H15)</f>
        <v>4.3900000000000002E-2</v>
      </c>
    </row>
    <row r="11" spans="1:9">
      <c r="A11" s="584" t="s">
        <v>52</v>
      </c>
      <c r="B11" s="747" t="s">
        <v>604</v>
      </c>
      <c r="C11" s="747"/>
      <c r="D11" s="747"/>
      <c r="E11" s="728"/>
      <c r="F11" s="728"/>
      <c r="G11" s="728"/>
      <c r="H11" s="586">
        <v>2.0500000000000001E-2</v>
      </c>
    </row>
    <row r="12" spans="1:9">
      <c r="A12" s="584" t="s">
        <v>55</v>
      </c>
      <c r="B12" s="747" t="s">
        <v>605</v>
      </c>
      <c r="C12" s="747"/>
      <c r="D12" s="747"/>
      <c r="E12" s="728"/>
      <c r="F12" s="728"/>
      <c r="G12" s="728"/>
      <c r="H12" s="586">
        <v>2.2000000000000001E-3</v>
      </c>
    </row>
    <row r="13" spans="1:9">
      <c r="A13" s="584" t="s">
        <v>58</v>
      </c>
      <c r="B13" s="747" t="s">
        <v>62</v>
      </c>
      <c r="C13" s="747"/>
      <c r="D13" s="747"/>
      <c r="E13" s="728"/>
      <c r="F13" s="728"/>
      <c r="G13" s="728"/>
      <c r="H13" s="586">
        <v>1.2E-2</v>
      </c>
    </row>
    <row r="14" spans="1:9">
      <c r="A14" s="584" t="s">
        <v>61</v>
      </c>
      <c r="B14" s="733" t="s">
        <v>606</v>
      </c>
      <c r="C14" s="734"/>
      <c r="D14" s="734"/>
      <c r="E14" s="758"/>
      <c r="F14" s="759"/>
      <c r="G14" s="760"/>
      <c r="H14" s="586">
        <v>4.1999999999999997E-3</v>
      </c>
    </row>
    <row r="15" spans="1:9">
      <c r="A15" s="584" t="s">
        <v>92</v>
      </c>
      <c r="B15" s="747" t="s">
        <v>607</v>
      </c>
      <c r="C15" s="747"/>
      <c r="D15" s="747"/>
      <c r="E15" s="728"/>
      <c r="F15" s="728"/>
      <c r="G15" s="728"/>
      <c r="H15" s="586">
        <v>5.0000000000000001E-3</v>
      </c>
    </row>
    <row r="16" spans="1:9">
      <c r="A16" s="584"/>
      <c r="B16" s="728"/>
      <c r="C16" s="728"/>
      <c r="D16" s="728"/>
      <c r="E16" s="728"/>
      <c r="F16" s="728"/>
      <c r="G16" s="728"/>
      <c r="H16" s="586"/>
    </row>
    <row r="17" spans="1:12">
      <c r="A17" s="249" t="s">
        <v>64</v>
      </c>
      <c r="B17" s="730" t="s">
        <v>65</v>
      </c>
      <c r="C17" s="731"/>
      <c r="D17" s="731"/>
      <c r="E17" s="731"/>
      <c r="F17" s="731"/>
      <c r="G17" s="732"/>
      <c r="H17" s="587">
        <f>SUM(H18:H20)</f>
        <v>7.1499999999999994E-2</v>
      </c>
    </row>
    <row r="18" spans="1:12">
      <c r="A18" s="584" t="s">
        <v>66</v>
      </c>
      <c r="B18" s="747" t="s">
        <v>67</v>
      </c>
      <c r="C18" s="747"/>
      <c r="D18" s="747"/>
      <c r="E18" s="747"/>
      <c r="F18" s="747"/>
      <c r="G18" s="747"/>
      <c r="H18" s="586">
        <v>6.4999999999999997E-3</v>
      </c>
    </row>
    <row r="19" spans="1:12">
      <c r="A19" s="584" t="s">
        <v>68</v>
      </c>
      <c r="B19" s="747" t="s">
        <v>69</v>
      </c>
      <c r="C19" s="747"/>
      <c r="D19" s="747"/>
      <c r="E19" s="747"/>
      <c r="F19" s="747"/>
      <c r="G19" s="747"/>
      <c r="H19" s="586">
        <v>0.03</v>
      </c>
    </row>
    <row r="20" spans="1:12">
      <c r="A20" s="584" t="s">
        <v>70</v>
      </c>
      <c r="B20" s="747" t="s">
        <v>71</v>
      </c>
      <c r="C20" s="747"/>
      <c r="D20" s="747"/>
      <c r="E20" s="747"/>
      <c r="F20" s="747"/>
      <c r="G20" s="747"/>
      <c r="H20" s="586">
        <v>3.5000000000000003E-2</v>
      </c>
    </row>
    <row r="21" spans="1:12">
      <c r="A21" s="584"/>
      <c r="B21" s="728"/>
      <c r="C21" s="728"/>
      <c r="D21" s="728"/>
      <c r="E21" s="728"/>
      <c r="F21" s="728"/>
      <c r="G21" s="728"/>
      <c r="H21" s="584"/>
    </row>
    <row r="22" spans="1:12">
      <c r="A22" s="249" t="s">
        <v>72</v>
      </c>
      <c r="B22" s="730" t="s">
        <v>73</v>
      </c>
      <c r="C22" s="731"/>
      <c r="D22" s="731"/>
      <c r="E22" s="731"/>
      <c r="F22" s="731"/>
      <c r="G22" s="732"/>
      <c r="H22" s="587">
        <f>H23</f>
        <v>3.8300000000000001E-2</v>
      </c>
    </row>
    <row r="23" spans="1:12">
      <c r="A23" s="584" t="s">
        <v>74</v>
      </c>
      <c r="B23" s="733" t="s">
        <v>608</v>
      </c>
      <c r="C23" s="734"/>
      <c r="D23" s="734"/>
      <c r="E23" s="734"/>
      <c r="F23" s="734"/>
      <c r="G23" s="735"/>
      <c r="H23" s="586">
        <v>3.8300000000000001E-2</v>
      </c>
    </row>
    <row r="24" spans="1:12">
      <c r="A24" s="250"/>
      <c r="B24" s="737"/>
      <c r="C24" s="738"/>
      <c r="D24" s="738"/>
      <c r="E24" s="738"/>
      <c r="F24" s="738"/>
      <c r="G24" s="739"/>
      <c r="H24" s="250"/>
    </row>
    <row r="25" spans="1:12">
      <c r="A25" s="585"/>
      <c r="B25" s="736" t="s">
        <v>609</v>
      </c>
      <c r="C25" s="736"/>
      <c r="D25" s="736"/>
      <c r="E25" s="736"/>
      <c r="F25" s="736"/>
      <c r="G25" s="736"/>
      <c r="H25" s="427">
        <f>((1-H20+H10+H22)/(1-H17))-1</f>
        <v>0.1278</v>
      </c>
      <c r="L25" s="251"/>
    </row>
    <row r="26" spans="1:12">
      <c r="A26" s="252"/>
      <c r="B26" s="84"/>
      <c r="C26" s="84"/>
      <c r="D26" s="84"/>
      <c r="E26" s="84"/>
      <c r="F26" s="84"/>
      <c r="G26" s="84"/>
      <c r="H26" s="234"/>
    </row>
    <row r="27" spans="1:12">
      <c r="A27" s="252"/>
      <c r="B27" s="84"/>
      <c r="C27" s="84"/>
      <c r="D27" s="84"/>
      <c r="E27" s="84"/>
      <c r="F27" s="84"/>
      <c r="G27" s="84"/>
      <c r="H27" s="234"/>
      <c r="L27" s="251"/>
    </row>
    <row r="28" spans="1:12" ht="50.25" customHeight="1">
      <c r="A28" s="729" t="s">
        <v>137</v>
      </c>
      <c r="B28" s="729"/>
      <c r="C28" s="729"/>
      <c r="D28" s="729"/>
      <c r="E28" s="729"/>
      <c r="F28" s="729"/>
      <c r="G28" s="729"/>
      <c r="H28" s="729"/>
    </row>
    <row r="29" spans="1:12">
      <c r="A29" s="253"/>
      <c r="B29" s="254"/>
      <c r="C29" s="254"/>
      <c r="D29" s="254"/>
      <c r="E29" s="84"/>
      <c r="F29" s="84"/>
      <c r="G29" s="84"/>
      <c r="H29" s="234"/>
    </row>
    <row r="30" spans="1:12" ht="15">
      <c r="A30" s="253"/>
      <c r="B30" s="84"/>
      <c r="C30" s="8"/>
      <c r="D30" s="254"/>
      <c r="E30" s="84"/>
      <c r="F30" s="84"/>
      <c r="G30" s="84"/>
      <c r="H30" s="234"/>
    </row>
    <row r="31" spans="1:12">
      <c r="A31" s="253"/>
      <c r="B31" s="254"/>
      <c r="C31" s="254"/>
      <c r="D31" s="254"/>
      <c r="E31" s="84"/>
      <c r="F31" s="84"/>
      <c r="G31" s="84"/>
      <c r="H31" s="234"/>
    </row>
    <row r="32" spans="1:12">
      <c r="A32" s="253"/>
      <c r="B32" s="254"/>
      <c r="C32" s="254"/>
      <c r="D32" s="254"/>
      <c r="E32" s="84"/>
      <c r="F32" s="84"/>
      <c r="G32" s="84"/>
      <c r="H32" s="234"/>
    </row>
    <row r="33" spans="1:9">
      <c r="A33" s="644"/>
      <c r="B33" s="645"/>
      <c r="C33" s="645"/>
      <c r="D33" s="645"/>
      <c r="E33" s="232"/>
      <c r="F33" s="232"/>
      <c r="G33" s="232"/>
      <c r="H33" s="257"/>
    </row>
    <row r="34" spans="1:9">
      <c r="A34" s="456"/>
      <c r="B34" s="254"/>
      <c r="C34" s="254"/>
      <c r="D34" s="254"/>
      <c r="E34" s="84"/>
      <c r="F34" s="84"/>
      <c r="G34" s="84"/>
      <c r="H34" s="84"/>
    </row>
    <row r="35" spans="1:9">
      <c r="A35" s="456"/>
      <c r="B35" s="84"/>
      <c r="C35" s="84"/>
      <c r="D35" s="84"/>
      <c r="E35" s="84"/>
      <c r="F35" s="84"/>
      <c r="G35" s="84"/>
      <c r="H35" s="84"/>
    </row>
    <row r="36" spans="1:9">
      <c r="A36" s="84"/>
      <c r="B36" s="84"/>
      <c r="C36" s="84"/>
      <c r="D36" s="84"/>
      <c r="E36" s="84"/>
      <c r="F36" s="84"/>
      <c r="G36" s="84"/>
      <c r="H36" s="84"/>
      <c r="I36" s="84"/>
    </row>
    <row r="37" spans="1:9">
      <c r="A37" s="84"/>
      <c r="B37" s="84"/>
      <c r="C37" s="84"/>
      <c r="D37" s="84"/>
      <c r="E37" s="84"/>
      <c r="F37" s="84"/>
      <c r="G37" s="84"/>
      <c r="H37" s="84"/>
      <c r="I37" s="84"/>
    </row>
    <row r="38" spans="1:9">
      <c r="A38" s="84"/>
      <c r="B38" s="84"/>
      <c r="C38" s="84"/>
      <c r="D38" s="84"/>
      <c r="E38" s="84"/>
      <c r="F38" s="84"/>
      <c r="G38" s="84"/>
      <c r="H38" s="84"/>
      <c r="I38" s="84"/>
    </row>
    <row r="39" spans="1:9">
      <c r="A39" s="84"/>
      <c r="B39" s="84"/>
      <c r="C39" s="84"/>
      <c r="D39" s="84"/>
      <c r="E39" s="84"/>
      <c r="F39" s="84"/>
      <c r="G39" s="84"/>
      <c r="H39" s="84"/>
      <c r="I39" s="84"/>
    </row>
    <row r="40" spans="1:9">
      <c r="A40" s="84"/>
      <c r="B40" s="84"/>
      <c r="C40" s="84"/>
      <c r="D40" s="84"/>
      <c r="E40" s="84"/>
      <c r="F40" s="84"/>
      <c r="G40" s="84"/>
      <c r="H40" s="84"/>
      <c r="I40" s="84"/>
    </row>
    <row r="41" spans="1:9">
      <c r="A41" s="84"/>
      <c r="B41" s="84"/>
      <c r="C41" s="84"/>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c r="A45" s="84"/>
      <c r="B45" s="84"/>
      <c r="C45" s="84"/>
      <c r="D45" s="84"/>
      <c r="E45" s="84"/>
      <c r="F45" s="84"/>
      <c r="G45" s="84"/>
      <c r="H45" s="84"/>
      <c r="I45" s="84"/>
    </row>
    <row r="46" spans="1:9">
      <c r="A46" s="84"/>
      <c r="B46" s="84"/>
      <c r="C46" s="84"/>
      <c r="D46" s="84"/>
      <c r="E46" s="84"/>
      <c r="F46" s="84"/>
      <c r="G46" s="84"/>
      <c r="H46" s="84"/>
      <c r="I46" s="84"/>
    </row>
    <row r="47" spans="1:9">
      <c r="A47" s="84"/>
      <c r="B47" s="84"/>
      <c r="C47" s="84"/>
      <c r="D47" s="84"/>
      <c r="E47" s="84"/>
      <c r="F47" s="84"/>
      <c r="G47" s="84"/>
      <c r="H47" s="84"/>
    </row>
    <row r="48" spans="1:9">
      <c r="A48" s="84"/>
      <c r="B48" s="84"/>
      <c r="C48" s="84"/>
      <c r="D48" s="84"/>
      <c r="E48" s="84"/>
      <c r="F48" s="84"/>
      <c r="G48" s="84"/>
      <c r="H48" s="84"/>
    </row>
    <row r="49" spans="1:8">
      <c r="A49" s="84"/>
      <c r="B49" s="84"/>
      <c r="C49" s="84"/>
      <c r="D49" s="84"/>
      <c r="E49" s="84"/>
      <c r="F49" s="84"/>
      <c r="G49" s="84"/>
      <c r="H49" s="84"/>
    </row>
    <row r="50" spans="1:8">
      <c r="A50" s="84"/>
      <c r="B50" s="84"/>
      <c r="C50" s="84"/>
      <c r="D50" s="84"/>
      <c r="E50" s="84"/>
      <c r="F50" s="84"/>
      <c r="G50" s="84"/>
      <c r="H50" s="84"/>
    </row>
    <row r="51" spans="1:8">
      <c r="A51" s="84"/>
      <c r="B51" s="84"/>
      <c r="C51" s="84"/>
      <c r="D51" s="84"/>
      <c r="E51" s="84"/>
      <c r="F51" s="84"/>
      <c r="G51" s="84"/>
      <c r="H51" s="84"/>
    </row>
    <row r="52" spans="1:8">
      <c r="A52" s="84"/>
      <c r="B52" s="84"/>
      <c r="C52" s="84"/>
      <c r="D52" s="84"/>
      <c r="E52" s="84"/>
      <c r="F52" s="84"/>
      <c r="G52" s="84"/>
      <c r="H52" s="84"/>
    </row>
    <row r="53" spans="1:8">
      <c r="A53" s="84"/>
      <c r="B53" s="84"/>
      <c r="C53" s="84"/>
      <c r="D53" s="84"/>
      <c r="E53" s="84"/>
      <c r="F53" s="84"/>
      <c r="G53" s="84"/>
      <c r="H53" s="84"/>
    </row>
    <row r="54" spans="1:8">
      <c r="A54" s="84"/>
      <c r="B54" s="84"/>
      <c r="C54" s="84"/>
      <c r="D54" s="84"/>
      <c r="E54" s="84"/>
      <c r="F54" s="84"/>
      <c r="G54" s="84"/>
      <c r="H54" s="84"/>
    </row>
  </sheetData>
  <mergeCells count="31">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 ref="E12:G12"/>
    <mergeCell ref="B13:D13"/>
    <mergeCell ref="E13:G13"/>
    <mergeCell ref="B15:D15"/>
    <mergeCell ref="E15:G15"/>
    <mergeCell ref="A1:H1"/>
    <mergeCell ref="B10:G10"/>
    <mergeCell ref="B11:D11"/>
    <mergeCell ref="E11:G11"/>
    <mergeCell ref="B2:C2"/>
    <mergeCell ref="B3:C3"/>
    <mergeCell ref="A6:B6"/>
    <mergeCell ref="C7:G7"/>
    <mergeCell ref="G4:G5"/>
    <mergeCell ref="B4:F4"/>
    <mergeCell ref="H4:H5"/>
  </mergeCells>
  <pageMargins left="0.59055118110236227" right="0.11811023622047245" top="1.0236220472440944" bottom="0.98425196850393704" header="0.31496062992125984" footer="0.31496062992125984"/>
  <pageSetup paperSize="9" scale="91" orientation="portrait" verticalDpi="300" r:id="rId1"/>
  <headerFooter>
    <oddFooter>&amp;L&amp;G&amp;CLuciano Clebert Scaburi
 Engenheira Civil 
CREA RN170072976-4&amp;R&amp;P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showGridLines="0" view="pageLayout" topLeftCell="A37" zoomScale="60" zoomScaleNormal="115" zoomScaleSheetLayoutView="100" zoomScalePageLayoutView="60" workbookViewId="0">
      <selection activeCell="A38" sqref="A38:G38"/>
    </sheetView>
  </sheetViews>
  <sheetFormatPr defaultRowHeight="12"/>
  <cols>
    <col min="1" max="1" width="18" style="347" customWidth="1"/>
    <col min="2" max="2" width="24" style="258" customWidth="1"/>
    <col min="3" max="3" width="24.42578125" style="258" customWidth="1"/>
    <col min="4" max="4" width="6.7109375" style="264" customWidth="1"/>
    <col min="5" max="5" width="13.5703125" style="264" customWidth="1"/>
    <col min="6" max="6" width="15.28515625" style="264" bestFit="1" customWidth="1"/>
    <col min="7" max="7" width="15.85546875" style="264" customWidth="1"/>
    <col min="8" max="16384" width="9.140625" style="258"/>
  </cols>
  <sheetData>
    <row r="1" spans="1:7">
      <c r="A1" s="848" t="s">
        <v>598</v>
      </c>
      <c r="B1" s="848"/>
      <c r="C1" s="848"/>
      <c r="D1" s="848"/>
      <c r="E1" s="848"/>
      <c r="F1" s="848"/>
      <c r="G1" s="848"/>
    </row>
    <row r="2" spans="1:7">
      <c r="A2" s="848"/>
      <c r="B2" s="848"/>
      <c r="C2" s="848"/>
      <c r="D2" s="848"/>
      <c r="E2" s="848"/>
      <c r="F2" s="848"/>
      <c r="G2" s="848"/>
    </row>
    <row r="3" spans="1:7">
      <c r="A3" s="765"/>
      <c r="B3" s="765"/>
      <c r="C3" s="765"/>
      <c r="D3" s="765"/>
      <c r="E3" s="765"/>
      <c r="F3" s="765"/>
      <c r="G3" s="765"/>
    </row>
    <row r="4" spans="1:7" ht="12" customHeight="1">
      <c r="A4" s="773" t="s">
        <v>555</v>
      </c>
      <c r="B4" s="773"/>
      <c r="C4" s="773"/>
      <c r="D4" s="828" t="s">
        <v>556</v>
      </c>
      <c r="E4" s="828"/>
      <c r="F4" s="776"/>
      <c r="G4" s="776"/>
    </row>
    <row r="5" spans="1:7" ht="27" customHeight="1">
      <c r="A5" s="773" t="s">
        <v>1121</v>
      </c>
      <c r="B5" s="773"/>
      <c r="C5" s="773"/>
      <c r="D5" s="773"/>
      <c r="E5" s="777"/>
      <c r="F5" s="773"/>
      <c r="G5" s="773"/>
    </row>
    <row r="6" spans="1:7">
      <c r="A6" s="765"/>
      <c r="B6" s="765"/>
      <c r="C6" s="765"/>
      <c r="D6" s="765"/>
      <c r="E6" s="766"/>
      <c r="F6" s="765"/>
      <c r="G6" s="765"/>
    </row>
    <row r="7" spans="1:7">
      <c r="A7" s="594" t="s">
        <v>852</v>
      </c>
      <c r="B7" s="796" t="s">
        <v>166</v>
      </c>
      <c r="C7" s="796"/>
      <c r="D7" s="259" t="s">
        <v>486</v>
      </c>
      <c r="E7" s="259" t="s">
        <v>557</v>
      </c>
      <c r="F7" s="259" t="s">
        <v>558</v>
      </c>
      <c r="G7" s="260" t="s">
        <v>559</v>
      </c>
    </row>
    <row r="8" spans="1:7">
      <c r="A8" s="589">
        <v>6111</v>
      </c>
      <c r="B8" s="765" t="s">
        <v>853</v>
      </c>
      <c r="C8" s="765"/>
      <c r="D8" s="261" t="s">
        <v>491</v>
      </c>
      <c r="E8" s="338">
        <v>0.16</v>
      </c>
      <c r="F8" s="339">
        <v>9.51</v>
      </c>
      <c r="G8" s="339">
        <f>F8*E8</f>
        <v>1.52</v>
      </c>
    </row>
    <row r="9" spans="1:7">
      <c r="A9" s="589">
        <v>37623</v>
      </c>
      <c r="B9" s="765" t="s">
        <v>1122</v>
      </c>
      <c r="C9" s="765"/>
      <c r="D9" s="261" t="s">
        <v>491</v>
      </c>
      <c r="E9" s="338">
        <v>0.15562000000000001</v>
      </c>
      <c r="F9" s="339">
        <v>12.79</v>
      </c>
      <c r="G9" s="339">
        <f>F9*E9</f>
        <v>1.99</v>
      </c>
    </row>
    <row r="10" spans="1:7">
      <c r="A10" s="589">
        <v>4750</v>
      </c>
      <c r="B10" s="765" t="s">
        <v>498</v>
      </c>
      <c r="C10" s="765"/>
      <c r="D10" s="261" t="s">
        <v>491</v>
      </c>
      <c r="E10" s="338">
        <v>0.32</v>
      </c>
      <c r="F10" s="339">
        <v>12.79</v>
      </c>
      <c r="G10" s="339">
        <f>F10*E10</f>
        <v>4.09</v>
      </c>
    </row>
    <row r="11" spans="1:7">
      <c r="A11" s="763" t="s">
        <v>560</v>
      </c>
      <c r="B11" s="763"/>
      <c r="C11" s="763"/>
      <c r="D11" s="763"/>
      <c r="E11" s="764"/>
      <c r="F11" s="763"/>
      <c r="G11" s="262">
        <f>SUM(G8:G10)</f>
        <v>7.6</v>
      </c>
    </row>
    <row r="12" spans="1:7">
      <c r="A12" s="765"/>
      <c r="B12" s="765"/>
      <c r="C12" s="765"/>
      <c r="D12" s="765"/>
      <c r="E12" s="766"/>
      <c r="F12" s="765"/>
      <c r="G12" s="765"/>
    </row>
    <row r="13" spans="1:7" ht="12" customHeight="1">
      <c r="A13" s="594" t="s">
        <v>852</v>
      </c>
      <c r="B13" s="796" t="s">
        <v>569</v>
      </c>
      <c r="C13" s="796"/>
      <c r="D13" s="602" t="s">
        <v>486</v>
      </c>
      <c r="E13" s="259" t="s">
        <v>557</v>
      </c>
      <c r="F13" s="602" t="s">
        <v>558</v>
      </c>
      <c r="G13" s="260" t="s">
        <v>559</v>
      </c>
    </row>
    <row r="14" spans="1:7">
      <c r="A14" s="589">
        <v>12892</v>
      </c>
      <c r="B14" s="765" t="s">
        <v>917</v>
      </c>
      <c r="C14" s="765"/>
      <c r="D14" s="597" t="s">
        <v>817</v>
      </c>
      <c r="E14" s="373">
        <v>7.7999999999999996E-3</v>
      </c>
      <c r="F14" s="373">
        <v>10.75</v>
      </c>
      <c r="G14" s="339">
        <f t="shared" ref="G14:G16" si="0">F14*E14</f>
        <v>0.08</v>
      </c>
    </row>
    <row r="15" spans="1:7">
      <c r="A15" s="589">
        <v>2711</v>
      </c>
      <c r="B15" s="765" t="s">
        <v>896</v>
      </c>
      <c r="C15" s="765"/>
      <c r="D15" s="597" t="s">
        <v>486</v>
      </c>
      <c r="E15" s="373">
        <v>1.392E-3</v>
      </c>
      <c r="F15" s="373">
        <v>115.9</v>
      </c>
      <c r="G15" s="339">
        <f t="shared" si="0"/>
        <v>0.16</v>
      </c>
    </row>
    <row r="16" spans="1:7">
      <c r="A16" s="589">
        <v>10535</v>
      </c>
      <c r="B16" s="765" t="s">
        <v>869</v>
      </c>
      <c r="C16" s="765"/>
      <c r="D16" s="597" t="s">
        <v>486</v>
      </c>
      <c r="E16" s="373">
        <v>1.5E-5</v>
      </c>
      <c r="F16" s="373">
        <v>4104</v>
      </c>
      <c r="G16" s="339">
        <f t="shared" si="0"/>
        <v>0.06</v>
      </c>
    </row>
    <row r="17" spans="1:7">
      <c r="A17" s="763" t="s">
        <v>570</v>
      </c>
      <c r="B17" s="763"/>
      <c r="C17" s="763"/>
      <c r="D17" s="763"/>
      <c r="E17" s="764"/>
      <c r="F17" s="763"/>
      <c r="G17" s="262">
        <f>SUM(G14:G16)</f>
        <v>0.3</v>
      </c>
    </row>
    <row r="18" spans="1:7">
      <c r="A18" s="765"/>
      <c r="B18" s="765"/>
      <c r="C18" s="765"/>
      <c r="D18" s="765"/>
      <c r="E18" s="766"/>
      <c r="F18" s="765"/>
      <c r="G18" s="765"/>
    </row>
    <row r="19" spans="1:7" ht="12" customHeight="1">
      <c r="A19" s="594" t="s">
        <v>852</v>
      </c>
      <c r="B19" s="796" t="s">
        <v>561</v>
      </c>
      <c r="C19" s="796"/>
      <c r="D19" s="259" t="s">
        <v>486</v>
      </c>
      <c r="E19" s="259" t="s">
        <v>562</v>
      </c>
      <c r="F19" s="259" t="s">
        <v>558</v>
      </c>
      <c r="G19" s="260" t="s">
        <v>559</v>
      </c>
    </row>
    <row r="20" spans="1:7">
      <c r="A20" s="589">
        <v>37373</v>
      </c>
      <c r="B20" s="765" t="s">
        <v>1123</v>
      </c>
      <c r="C20" s="765"/>
      <c r="D20" s="261" t="s">
        <v>491</v>
      </c>
      <c r="E20" s="338">
        <v>0.63561999999999996</v>
      </c>
      <c r="F20" s="339">
        <v>7.0000000000000007E-2</v>
      </c>
      <c r="G20" s="339">
        <f t="shared" ref="G20:G32" si="1">F20*E20</f>
        <v>0.04</v>
      </c>
    </row>
    <row r="21" spans="1:7">
      <c r="A21" s="595">
        <v>37371</v>
      </c>
      <c r="B21" s="765" t="s">
        <v>1062</v>
      </c>
      <c r="C21" s="765"/>
      <c r="D21" s="261" t="s">
        <v>491</v>
      </c>
      <c r="E21" s="338">
        <v>0.63561999999999996</v>
      </c>
      <c r="F21" s="339">
        <v>0.71</v>
      </c>
      <c r="G21" s="339">
        <f t="shared" si="1"/>
        <v>0.45</v>
      </c>
    </row>
    <row r="22" spans="1:7">
      <c r="A22" s="595">
        <v>1379</v>
      </c>
      <c r="B22" s="765" t="s">
        <v>1080</v>
      </c>
      <c r="C22" s="765"/>
      <c r="D22" s="261" t="s">
        <v>490</v>
      </c>
      <c r="E22" s="338">
        <v>14.708881999999999</v>
      </c>
      <c r="F22" s="339">
        <v>0.49</v>
      </c>
      <c r="G22" s="339">
        <f t="shared" si="1"/>
        <v>7.21</v>
      </c>
    </row>
    <row r="23" spans="1:7">
      <c r="A23" s="595">
        <v>7334</v>
      </c>
      <c r="B23" s="765" t="s">
        <v>1124</v>
      </c>
      <c r="C23" s="765"/>
      <c r="D23" s="261" t="s">
        <v>184</v>
      </c>
      <c r="E23" s="338">
        <v>0.435</v>
      </c>
      <c r="F23" s="339">
        <v>12.11</v>
      </c>
      <c r="G23" s="339">
        <f t="shared" si="1"/>
        <v>5.27</v>
      </c>
    </row>
    <row r="24" spans="1:7">
      <c r="A24" s="595">
        <v>370</v>
      </c>
      <c r="B24" s="765" t="s">
        <v>872</v>
      </c>
      <c r="C24" s="765"/>
      <c r="D24" s="261" t="s">
        <v>496</v>
      </c>
      <c r="E24" s="338">
        <v>4.7739999999999998E-2</v>
      </c>
      <c r="F24" s="339">
        <v>62.5</v>
      </c>
      <c r="G24" s="339">
        <f t="shared" si="1"/>
        <v>2.98</v>
      </c>
    </row>
    <row r="25" spans="1:7">
      <c r="A25" s="595">
        <v>37370</v>
      </c>
      <c r="B25" s="765" t="s">
        <v>854</v>
      </c>
      <c r="C25" s="765"/>
      <c r="D25" s="261" t="s">
        <v>491</v>
      </c>
      <c r="E25" s="338">
        <v>0.63561999999999996</v>
      </c>
      <c r="F25" s="339">
        <v>2.2000000000000002</v>
      </c>
      <c r="G25" s="339">
        <f t="shared" si="1"/>
        <v>1.4</v>
      </c>
    </row>
    <row r="26" spans="1:7">
      <c r="A26" s="595">
        <v>12893</v>
      </c>
      <c r="B26" s="765" t="s">
        <v>898</v>
      </c>
      <c r="C26" s="765"/>
      <c r="D26" s="261" t="s">
        <v>817</v>
      </c>
      <c r="E26" s="338">
        <v>7.7999999999999996E-3</v>
      </c>
      <c r="F26" s="339">
        <v>57.36</v>
      </c>
      <c r="G26" s="339">
        <f t="shared" si="1"/>
        <v>0.45</v>
      </c>
    </row>
    <row r="27" spans="1:7">
      <c r="A27" s="595">
        <v>12894</v>
      </c>
      <c r="B27" s="765" t="s">
        <v>1083</v>
      </c>
      <c r="C27" s="765"/>
      <c r="D27" s="261" t="s">
        <v>486</v>
      </c>
      <c r="E27" s="338">
        <v>7.7999999999999996E-3</v>
      </c>
      <c r="F27" s="339">
        <v>15.53</v>
      </c>
      <c r="G27" s="339">
        <f t="shared" si="1"/>
        <v>0.12</v>
      </c>
    </row>
    <row r="28" spans="1:7">
      <c r="A28" s="595">
        <v>12895</v>
      </c>
      <c r="B28" s="765" t="s">
        <v>897</v>
      </c>
      <c r="C28" s="765"/>
      <c r="D28" s="261" t="s">
        <v>486</v>
      </c>
      <c r="E28" s="338">
        <v>7.7999999999999996E-3</v>
      </c>
      <c r="F28" s="339">
        <v>11.95</v>
      </c>
      <c r="G28" s="339">
        <f t="shared" si="1"/>
        <v>0.09</v>
      </c>
    </row>
    <row r="29" spans="1:7">
      <c r="A29" s="595">
        <v>37372</v>
      </c>
      <c r="B29" s="765" t="s">
        <v>1072</v>
      </c>
      <c r="C29" s="765"/>
      <c r="D29" s="261" t="s">
        <v>491</v>
      </c>
      <c r="E29" s="338">
        <v>0.63561999999999996</v>
      </c>
      <c r="F29" s="339">
        <v>0.35</v>
      </c>
      <c r="G29" s="339">
        <f t="shared" si="1"/>
        <v>0.22</v>
      </c>
    </row>
    <row r="30" spans="1:7">
      <c r="A30" s="595">
        <v>2709</v>
      </c>
      <c r="B30" s="765" t="s">
        <v>1037</v>
      </c>
      <c r="C30" s="765"/>
      <c r="D30" s="261" t="s">
        <v>486</v>
      </c>
      <c r="E30" s="338">
        <v>1.392E-3</v>
      </c>
      <c r="F30" s="339">
        <v>386.39</v>
      </c>
      <c r="G30" s="339">
        <f t="shared" si="1"/>
        <v>0.54</v>
      </c>
    </row>
    <row r="31" spans="1:7">
      <c r="A31" s="595">
        <v>2705</v>
      </c>
      <c r="B31" s="765" t="s">
        <v>979</v>
      </c>
      <c r="C31" s="765"/>
      <c r="D31" s="261" t="s">
        <v>980</v>
      </c>
      <c r="E31" s="338">
        <v>4.6628999999999997E-2</v>
      </c>
      <c r="F31" s="339">
        <v>0.81</v>
      </c>
      <c r="G31" s="339">
        <f t="shared" si="1"/>
        <v>0.04</v>
      </c>
    </row>
    <row r="32" spans="1:7">
      <c r="A32" s="595">
        <v>10</v>
      </c>
      <c r="B32" s="765" t="s">
        <v>1027</v>
      </c>
      <c r="C32" s="765"/>
      <c r="D32" s="261" t="s">
        <v>486</v>
      </c>
      <c r="E32" s="338">
        <v>1.392E-3</v>
      </c>
      <c r="F32" s="339">
        <v>10.050000000000001</v>
      </c>
      <c r="G32" s="339">
        <f t="shared" si="1"/>
        <v>0.01</v>
      </c>
    </row>
    <row r="33" spans="1:7">
      <c r="A33" s="763" t="s">
        <v>563</v>
      </c>
      <c r="B33" s="763"/>
      <c r="C33" s="763"/>
      <c r="D33" s="763"/>
      <c r="E33" s="764"/>
      <c r="F33" s="763"/>
      <c r="G33" s="262">
        <f>SUM(G20:SNZ32)</f>
        <v>18.82</v>
      </c>
    </row>
    <row r="34" spans="1:7">
      <c r="A34" s="765"/>
      <c r="B34" s="765"/>
      <c r="C34" s="765"/>
      <c r="D34" s="765"/>
      <c r="E34" s="766"/>
      <c r="F34" s="765"/>
      <c r="G34" s="765"/>
    </row>
    <row r="35" spans="1:7">
      <c r="A35" s="771" t="s">
        <v>564</v>
      </c>
      <c r="B35" s="771"/>
      <c r="C35" s="771"/>
      <c r="D35" s="771"/>
      <c r="E35" s="772"/>
      <c r="F35" s="771"/>
      <c r="G35" s="263">
        <f>G11+G33+G17</f>
        <v>26.72</v>
      </c>
    </row>
    <row r="36" spans="1:7">
      <c r="A36" s="765"/>
      <c r="B36" s="765"/>
      <c r="C36" s="765"/>
      <c r="D36" s="765"/>
      <c r="E36" s="766"/>
      <c r="F36" s="765"/>
      <c r="G36" s="765"/>
    </row>
    <row r="37" spans="1:7" ht="12" customHeight="1">
      <c r="A37" s="773" t="s">
        <v>565</v>
      </c>
      <c r="B37" s="773"/>
      <c r="C37" s="773"/>
      <c r="D37" s="828" t="s">
        <v>556</v>
      </c>
      <c r="E37" s="828"/>
      <c r="F37" s="776"/>
      <c r="G37" s="776"/>
    </row>
    <row r="38" spans="1:7" ht="26.25" customHeight="1">
      <c r="A38" s="773" t="s">
        <v>1372</v>
      </c>
      <c r="B38" s="773"/>
      <c r="C38" s="773"/>
      <c r="D38" s="773"/>
      <c r="E38" s="777"/>
      <c r="F38" s="773"/>
      <c r="G38" s="773"/>
    </row>
    <row r="39" spans="1:7">
      <c r="A39" s="765"/>
      <c r="B39" s="765"/>
      <c r="C39" s="765"/>
      <c r="D39" s="765"/>
      <c r="E39" s="766"/>
      <c r="F39" s="765"/>
      <c r="G39" s="765"/>
    </row>
    <row r="40" spans="1:7">
      <c r="A40" s="594" t="s">
        <v>852</v>
      </c>
      <c r="B40" s="796" t="s">
        <v>166</v>
      </c>
      <c r="C40" s="796"/>
      <c r="D40" s="259" t="s">
        <v>486</v>
      </c>
      <c r="E40" s="259" t="s">
        <v>557</v>
      </c>
      <c r="F40" s="259" t="s">
        <v>558</v>
      </c>
      <c r="G40" s="260" t="s">
        <v>559</v>
      </c>
    </row>
    <row r="41" spans="1:7">
      <c r="A41" s="589">
        <v>6111</v>
      </c>
      <c r="B41" s="765" t="s">
        <v>853</v>
      </c>
      <c r="C41" s="765"/>
      <c r="D41" s="261" t="s">
        <v>491</v>
      </c>
      <c r="E41" s="338">
        <v>1</v>
      </c>
      <c r="F41" s="339">
        <v>9.51</v>
      </c>
      <c r="G41" s="339">
        <f>F41*E41</f>
        <v>9.51</v>
      </c>
    </row>
    <row r="42" spans="1:7">
      <c r="A42" s="589">
        <v>4750</v>
      </c>
      <c r="B42" s="765" t="s">
        <v>498</v>
      </c>
      <c r="C42" s="765"/>
      <c r="D42" s="261" t="s">
        <v>491</v>
      </c>
      <c r="E42" s="338">
        <v>1.1100000000000001</v>
      </c>
      <c r="F42" s="339">
        <v>12.79</v>
      </c>
      <c r="G42" s="339">
        <f>F42*E42</f>
        <v>14.2</v>
      </c>
    </row>
    <row r="43" spans="1:7">
      <c r="A43" s="763" t="s">
        <v>560</v>
      </c>
      <c r="B43" s="763"/>
      <c r="C43" s="763"/>
      <c r="D43" s="763"/>
      <c r="E43" s="764"/>
      <c r="F43" s="763"/>
      <c r="G43" s="262">
        <f>SUM(G41:SNZ42)</f>
        <v>23.71</v>
      </c>
    </row>
    <row r="44" spans="1:7">
      <c r="A44" s="765"/>
      <c r="B44" s="765"/>
      <c r="C44" s="765"/>
      <c r="D44" s="765"/>
      <c r="E44" s="766"/>
      <c r="F44" s="765"/>
      <c r="G44" s="765"/>
    </row>
    <row r="45" spans="1:7" ht="12" customHeight="1">
      <c r="A45" s="594" t="s">
        <v>852</v>
      </c>
      <c r="B45" s="796" t="s">
        <v>561</v>
      </c>
      <c r="C45" s="796"/>
      <c r="D45" s="259" t="s">
        <v>486</v>
      </c>
      <c r="E45" s="259" t="s">
        <v>562</v>
      </c>
      <c r="F45" s="259" t="s">
        <v>558</v>
      </c>
      <c r="G45" s="260" t="s">
        <v>559</v>
      </c>
    </row>
    <row r="46" spans="1:7">
      <c r="A46" s="589">
        <v>370</v>
      </c>
      <c r="B46" s="765" t="s">
        <v>495</v>
      </c>
      <c r="C46" s="765"/>
      <c r="D46" s="261" t="s">
        <v>496</v>
      </c>
      <c r="E46" s="338">
        <v>1.3376000000000001E-2</v>
      </c>
      <c r="F46" s="339">
        <v>62.5</v>
      </c>
      <c r="G46" s="339">
        <f>F46*E46</f>
        <v>0.84</v>
      </c>
    </row>
    <row r="47" spans="1:7">
      <c r="A47" s="589">
        <v>1379</v>
      </c>
      <c r="B47" s="765" t="s">
        <v>494</v>
      </c>
      <c r="C47" s="765"/>
      <c r="D47" s="261" t="s">
        <v>490</v>
      </c>
      <c r="E47" s="338">
        <v>4.0149999999999997</v>
      </c>
      <c r="F47" s="339">
        <v>0.49</v>
      </c>
      <c r="G47" s="339">
        <f>F47*E47</f>
        <v>1.97</v>
      </c>
    </row>
    <row r="48" spans="1:7">
      <c r="A48" s="595" t="s">
        <v>903</v>
      </c>
      <c r="B48" s="765" t="s">
        <v>499</v>
      </c>
      <c r="C48" s="765"/>
      <c r="D48" s="261" t="s">
        <v>486</v>
      </c>
      <c r="E48" s="338">
        <v>25</v>
      </c>
      <c r="F48" s="339">
        <v>0.95</v>
      </c>
      <c r="G48" s="339">
        <f>F48*E48</f>
        <v>23.75</v>
      </c>
    </row>
    <row r="49" spans="1:7">
      <c r="A49" s="763" t="s">
        <v>563</v>
      </c>
      <c r="B49" s="763"/>
      <c r="C49" s="763"/>
      <c r="D49" s="763"/>
      <c r="E49" s="764"/>
      <c r="F49" s="763"/>
      <c r="G49" s="262">
        <f>SUM(G46:G48)</f>
        <v>26.56</v>
      </c>
    </row>
    <row r="50" spans="1:7">
      <c r="A50" s="765"/>
      <c r="B50" s="765"/>
      <c r="C50" s="765"/>
      <c r="D50" s="765"/>
      <c r="E50" s="766"/>
      <c r="F50" s="765"/>
      <c r="G50" s="765"/>
    </row>
    <row r="51" spans="1:7" ht="15.75" customHeight="1">
      <c r="A51" s="771" t="s">
        <v>564</v>
      </c>
      <c r="B51" s="771"/>
      <c r="C51" s="771"/>
      <c r="D51" s="771"/>
      <c r="E51" s="772"/>
      <c r="F51" s="771"/>
      <c r="G51" s="263">
        <f>G43+G49</f>
        <v>50.27</v>
      </c>
    </row>
    <row r="52" spans="1:7">
      <c r="A52" s="765"/>
      <c r="B52" s="765"/>
      <c r="C52" s="765"/>
      <c r="D52" s="765"/>
      <c r="E52" s="766"/>
      <c r="F52" s="765"/>
      <c r="G52" s="765"/>
    </row>
    <row r="53" spans="1:7" ht="12" customHeight="1">
      <c r="A53" s="780" t="s">
        <v>2486</v>
      </c>
      <c r="B53" s="780"/>
      <c r="C53" s="780"/>
      <c r="D53" s="781" t="s">
        <v>1205</v>
      </c>
      <c r="E53" s="782"/>
      <c r="F53" s="783"/>
      <c r="G53" s="783"/>
    </row>
    <row r="54" spans="1:7" ht="25.5" customHeight="1">
      <c r="A54" s="780" t="s">
        <v>2484</v>
      </c>
      <c r="B54" s="780"/>
      <c r="C54" s="780"/>
      <c r="D54" s="780"/>
      <c r="E54" s="784"/>
      <c r="F54" s="780"/>
      <c r="G54" s="780"/>
    </row>
    <row r="55" spans="1:7">
      <c r="A55" s="765"/>
      <c r="B55" s="765"/>
      <c r="C55" s="765"/>
      <c r="D55" s="765"/>
      <c r="E55" s="766"/>
      <c r="F55" s="765"/>
      <c r="G55" s="765"/>
    </row>
    <row r="56" spans="1:7">
      <c r="A56" s="402" t="s">
        <v>852</v>
      </c>
      <c r="B56" s="599" t="s">
        <v>166</v>
      </c>
      <c r="C56" s="403"/>
      <c r="D56" s="259" t="s">
        <v>486</v>
      </c>
      <c r="E56" s="259" t="s">
        <v>557</v>
      </c>
      <c r="F56" s="259" t="s">
        <v>558</v>
      </c>
      <c r="G56" s="260" t="s">
        <v>559</v>
      </c>
    </row>
    <row r="57" spans="1:7">
      <c r="A57" s="550">
        <v>88264</v>
      </c>
      <c r="B57" s="820" t="s">
        <v>1256</v>
      </c>
      <c r="C57" s="820"/>
      <c r="D57" s="261" t="s">
        <v>491</v>
      </c>
      <c r="E57" s="338">
        <v>2</v>
      </c>
      <c r="F57" s="339">
        <v>18.38</v>
      </c>
      <c r="G57" s="339">
        <f>E57*F57</f>
        <v>36.76</v>
      </c>
    </row>
    <row r="58" spans="1:7">
      <c r="A58" s="550">
        <v>88247</v>
      </c>
      <c r="B58" s="820" t="s">
        <v>1283</v>
      </c>
      <c r="C58" s="820"/>
      <c r="D58" s="261" t="s">
        <v>491</v>
      </c>
      <c r="E58" s="338">
        <v>2</v>
      </c>
      <c r="F58" s="339">
        <v>14.33</v>
      </c>
      <c r="G58" s="339">
        <f>E58*F58</f>
        <v>28.66</v>
      </c>
    </row>
    <row r="59" spans="1:7" ht="15" customHeight="1">
      <c r="A59" s="786" t="s">
        <v>560</v>
      </c>
      <c r="B59" s="787"/>
      <c r="C59" s="787"/>
      <c r="D59" s="787"/>
      <c r="E59" s="787"/>
      <c r="F59" s="788"/>
      <c r="G59" s="262">
        <f>SUM(G57:G58)</f>
        <v>65.42</v>
      </c>
    </row>
    <row r="60" spans="1:7" ht="12" customHeight="1">
      <c r="A60" s="600"/>
      <c r="B60" s="404"/>
      <c r="C60" s="404"/>
      <c r="D60" s="404"/>
      <c r="E60" s="401"/>
      <c r="F60" s="404"/>
      <c r="G60" s="601"/>
    </row>
    <row r="61" spans="1:7" ht="20.25" customHeight="1">
      <c r="A61" s="599" t="s">
        <v>852</v>
      </c>
      <c r="B61" s="405" t="s">
        <v>561</v>
      </c>
      <c r="C61" s="403"/>
      <c r="D61" s="259" t="s">
        <v>486</v>
      </c>
      <c r="E61" s="259" t="s">
        <v>562</v>
      </c>
      <c r="F61" s="259" t="s">
        <v>558</v>
      </c>
      <c r="G61" s="260" t="s">
        <v>559</v>
      </c>
    </row>
    <row r="62" spans="1:7" ht="38.25" customHeight="1">
      <c r="A62" s="577">
        <v>2391</v>
      </c>
      <c r="B62" s="819" t="s">
        <v>2485</v>
      </c>
      <c r="C62" s="820"/>
      <c r="D62" s="552" t="s">
        <v>492</v>
      </c>
      <c r="E62" s="338">
        <v>1</v>
      </c>
      <c r="F62" s="339">
        <v>247.59</v>
      </c>
      <c r="G62" s="339">
        <f>E62*F62</f>
        <v>247.59</v>
      </c>
    </row>
    <row r="63" spans="1:7" ht="12.75" customHeight="1">
      <c r="A63" s="763" t="s">
        <v>563</v>
      </c>
      <c r="B63" s="763"/>
      <c r="C63" s="763"/>
      <c r="D63" s="763"/>
      <c r="E63" s="764"/>
      <c r="F63" s="763"/>
      <c r="G63" s="262">
        <f>SUM(G62:G62)</f>
        <v>247.59</v>
      </c>
    </row>
    <row r="64" spans="1:7" ht="12.75" customHeight="1">
      <c r="A64" s="621"/>
      <c r="B64" s="622"/>
      <c r="C64" s="622"/>
      <c r="D64" s="623"/>
      <c r="E64" s="623"/>
      <c r="F64" s="623"/>
      <c r="G64" s="624"/>
    </row>
    <row r="65" spans="1:7" ht="12" customHeight="1">
      <c r="A65" s="778" t="s">
        <v>564</v>
      </c>
      <c r="B65" s="778"/>
      <c r="C65" s="778"/>
      <c r="D65" s="778"/>
      <c r="E65" s="779"/>
      <c r="F65" s="778"/>
      <c r="G65" s="349">
        <f>SUM(G63,G59)</f>
        <v>313.01</v>
      </c>
    </row>
    <row r="66" spans="1:7">
      <c r="A66" s="765"/>
      <c r="B66" s="765"/>
      <c r="C66" s="765"/>
      <c r="D66" s="765"/>
      <c r="E66" s="766"/>
      <c r="F66" s="765"/>
      <c r="G66" s="765"/>
    </row>
    <row r="67" spans="1:7" ht="15" customHeight="1">
      <c r="A67" s="773" t="s">
        <v>567</v>
      </c>
      <c r="B67" s="773"/>
      <c r="C67" s="773"/>
      <c r="D67" s="828" t="s">
        <v>568</v>
      </c>
      <c r="E67" s="828"/>
      <c r="F67" s="776"/>
      <c r="G67" s="776"/>
    </row>
    <row r="68" spans="1:7" ht="12" customHeight="1">
      <c r="A68" s="773" t="s">
        <v>600</v>
      </c>
      <c r="B68" s="773"/>
      <c r="C68" s="773"/>
      <c r="D68" s="773"/>
      <c r="E68" s="777"/>
      <c r="F68" s="773"/>
      <c r="G68" s="773"/>
    </row>
    <row r="69" spans="1:7" ht="17.25" customHeight="1">
      <c r="A69" s="765"/>
      <c r="B69" s="765"/>
      <c r="C69" s="765"/>
      <c r="D69" s="765"/>
      <c r="E69" s="766"/>
      <c r="F69" s="765"/>
      <c r="G69" s="765"/>
    </row>
    <row r="70" spans="1:7" ht="18" customHeight="1">
      <c r="A70" s="594" t="s">
        <v>852</v>
      </c>
      <c r="B70" s="796" t="s">
        <v>166</v>
      </c>
      <c r="C70" s="796"/>
      <c r="D70" s="259" t="s">
        <v>486</v>
      </c>
      <c r="E70" s="259" t="s">
        <v>557</v>
      </c>
      <c r="F70" s="259" t="s">
        <v>558</v>
      </c>
      <c r="G70" s="260" t="s">
        <v>559</v>
      </c>
    </row>
    <row r="71" spans="1:7">
      <c r="A71" s="595">
        <v>6127</v>
      </c>
      <c r="B71" s="765" t="s">
        <v>866</v>
      </c>
      <c r="C71" s="765"/>
      <c r="D71" s="261" t="s">
        <v>491</v>
      </c>
      <c r="E71" s="338">
        <v>0.30599999999999999</v>
      </c>
      <c r="F71" s="339">
        <v>9.49</v>
      </c>
      <c r="G71" s="339">
        <f>F71*E71</f>
        <v>2.9</v>
      </c>
    </row>
    <row r="72" spans="1:7">
      <c r="A72" s="595">
        <v>4750</v>
      </c>
      <c r="B72" s="765" t="s">
        <v>498</v>
      </c>
      <c r="C72" s="765"/>
      <c r="D72" s="261" t="s">
        <v>491</v>
      </c>
      <c r="E72" s="338">
        <v>2</v>
      </c>
      <c r="F72" s="339">
        <v>12.79</v>
      </c>
      <c r="G72" s="339">
        <f t="shared" ref="G72:G75" si="2">F72*E72</f>
        <v>25.58</v>
      </c>
    </row>
    <row r="73" spans="1:7">
      <c r="A73" s="595">
        <v>378</v>
      </c>
      <c r="B73" s="765" t="s">
        <v>868</v>
      </c>
      <c r="C73" s="765"/>
      <c r="D73" s="261" t="s">
        <v>491</v>
      </c>
      <c r="E73" s="338">
        <v>4.8</v>
      </c>
      <c r="F73" s="339">
        <v>12.79</v>
      </c>
      <c r="G73" s="339">
        <f t="shared" si="2"/>
        <v>61.39</v>
      </c>
    </row>
    <row r="74" spans="1:7">
      <c r="A74" s="595">
        <v>6117</v>
      </c>
      <c r="B74" s="765" t="s">
        <v>867</v>
      </c>
      <c r="C74" s="765"/>
      <c r="D74" s="261" t="s">
        <v>491</v>
      </c>
      <c r="E74" s="338">
        <v>16</v>
      </c>
      <c r="F74" s="339">
        <v>10.06</v>
      </c>
      <c r="G74" s="339">
        <f t="shared" si="2"/>
        <v>160.96</v>
      </c>
    </row>
    <row r="75" spans="1:7">
      <c r="A75" s="595">
        <v>6111</v>
      </c>
      <c r="B75" s="765" t="s">
        <v>853</v>
      </c>
      <c r="C75" s="765"/>
      <c r="D75" s="261" t="s">
        <v>491</v>
      </c>
      <c r="E75" s="338">
        <v>28.8</v>
      </c>
      <c r="F75" s="339">
        <v>9.51</v>
      </c>
      <c r="G75" s="339">
        <f t="shared" si="2"/>
        <v>273.89</v>
      </c>
    </row>
    <row r="76" spans="1:7" ht="12" customHeight="1">
      <c r="A76" s="763" t="s">
        <v>560</v>
      </c>
      <c r="B76" s="763"/>
      <c r="C76" s="763"/>
      <c r="D76" s="763"/>
      <c r="E76" s="764"/>
      <c r="F76" s="763"/>
      <c r="G76" s="262">
        <f>SUM(G71:G75)</f>
        <v>524.72</v>
      </c>
    </row>
    <row r="77" spans="1:7" ht="9.75" customHeight="1">
      <c r="A77" s="765"/>
      <c r="B77" s="765"/>
      <c r="C77" s="765"/>
      <c r="D77" s="765"/>
      <c r="E77" s="766"/>
      <c r="F77" s="765"/>
      <c r="G77" s="765"/>
    </row>
    <row r="78" spans="1:7" ht="18" customHeight="1">
      <c r="A78" s="594" t="s">
        <v>852</v>
      </c>
      <c r="B78" s="796" t="s">
        <v>569</v>
      </c>
      <c r="C78" s="796"/>
      <c r="D78" s="602" t="s">
        <v>486</v>
      </c>
      <c r="E78" s="259" t="s">
        <v>557</v>
      </c>
      <c r="F78" s="602" t="s">
        <v>558</v>
      </c>
      <c r="G78" s="260" t="s">
        <v>559</v>
      </c>
    </row>
    <row r="79" spans="1:7" ht="34.5" customHeight="1">
      <c r="A79" s="589">
        <v>10535</v>
      </c>
      <c r="B79" s="765" t="s">
        <v>869</v>
      </c>
      <c r="C79" s="765"/>
      <c r="D79" s="597" t="s">
        <v>486</v>
      </c>
      <c r="E79" s="373">
        <v>5.7000000000000003E-5</v>
      </c>
      <c r="F79" s="373">
        <v>4104</v>
      </c>
      <c r="G79" s="339">
        <f>F79*E79</f>
        <v>0.23</v>
      </c>
    </row>
    <row r="80" spans="1:7" ht="12.75" customHeight="1">
      <c r="A80" s="763" t="s">
        <v>570</v>
      </c>
      <c r="B80" s="763"/>
      <c r="C80" s="763"/>
      <c r="D80" s="763"/>
      <c r="E80" s="764"/>
      <c r="F80" s="763"/>
      <c r="G80" s="262">
        <f>G79</f>
        <v>0.23</v>
      </c>
    </row>
    <row r="81" spans="1:7" ht="13.5" customHeight="1">
      <c r="A81" s="765"/>
      <c r="B81" s="765"/>
      <c r="C81" s="765"/>
      <c r="D81" s="765"/>
      <c r="E81" s="766"/>
      <c r="F81" s="765"/>
      <c r="G81" s="765"/>
    </row>
    <row r="82" spans="1:7" ht="20.25" customHeight="1">
      <c r="A82" s="594" t="s">
        <v>852</v>
      </c>
      <c r="B82" s="796" t="s">
        <v>561</v>
      </c>
      <c r="C82" s="796"/>
      <c r="D82" s="259" t="s">
        <v>486</v>
      </c>
      <c r="E82" s="259" t="s">
        <v>562</v>
      </c>
      <c r="F82" s="259" t="s">
        <v>558</v>
      </c>
      <c r="G82" s="260" t="s">
        <v>559</v>
      </c>
    </row>
    <row r="83" spans="1:7">
      <c r="A83" s="589">
        <v>4721</v>
      </c>
      <c r="B83" s="765" t="s">
        <v>870</v>
      </c>
      <c r="C83" s="765"/>
      <c r="D83" s="261" t="s">
        <v>496</v>
      </c>
      <c r="E83" s="338">
        <v>0.20899999999999999</v>
      </c>
      <c r="F83" s="339">
        <v>80</v>
      </c>
      <c r="G83" s="339">
        <f>F83*E83</f>
        <v>16.72</v>
      </c>
    </row>
    <row r="84" spans="1:7">
      <c r="A84" s="595">
        <v>2705</v>
      </c>
      <c r="B84" s="765" t="s">
        <v>919</v>
      </c>
      <c r="C84" s="765"/>
      <c r="D84" s="261" t="s">
        <v>500</v>
      </c>
      <c r="E84" s="338">
        <v>0.45900000000000002</v>
      </c>
      <c r="F84" s="339">
        <v>0.81</v>
      </c>
      <c r="G84" s="339">
        <f t="shared" ref="G84:G94" si="3">F84*E84</f>
        <v>0.37</v>
      </c>
    </row>
    <row r="85" spans="1:7">
      <c r="A85" s="589">
        <v>4718</v>
      </c>
      <c r="B85" s="765" t="s">
        <v>871</v>
      </c>
      <c r="C85" s="765"/>
      <c r="D85" s="261" t="s">
        <v>496</v>
      </c>
      <c r="E85" s="338">
        <v>0.627</v>
      </c>
      <c r="F85" s="339">
        <v>80</v>
      </c>
      <c r="G85" s="339">
        <f t="shared" si="3"/>
        <v>50.16</v>
      </c>
    </row>
    <row r="86" spans="1:7">
      <c r="A86" s="589">
        <v>370</v>
      </c>
      <c r="B86" s="765" t="s">
        <v>872</v>
      </c>
      <c r="C86" s="765"/>
      <c r="D86" s="261" t="s">
        <v>496</v>
      </c>
      <c r="E86" s="338">
        <v>0.89</v>
      </c>
      <c r="F86" s="339">
        <v>62.5</v>
      </c>
      <c r="G86" s="339">
        <f t="shared" si="3"/>
        <v>55.63</v>
      </c>
    </row>
    <row r="87" spans="1:7">
      <c r="A87" s="589">
        <v>43132</v>
      </c>
      <c r="B87" s="765" t="s">
        <v>873</v>
      </c>
      <c r="C87" s="765"/>
      <c r="D87" s="261" t="s">
        <v>490</v>
      </c>
      <c r="E87" s="338">
        <v>1.2</v>
      </c>
      <c r="F87" s="339">
        <v>12.23</v>
      </c>
      <c r="G87" s="339">
        <f t="shared" si="3"/>
        <v>14.68</v>
      </c>
    </row>
    <row r="88" spans="1:7">
      <c r="A88" s="589">
        <v>5061</v>
      </c>
      <c r="B88" s="765" t="s">
        <v>874</v>
      </c>
      <c r="C88" s="765"/>
      <c r="D88" s="261" t="s">
        <v>490</v>
      </c>
      <c r="E88" s="338">
        <v>2.13</v>
      </c>
      <c r="F88" s="339">
        <v>10.99</v>
      </c>
      <c r="G88" s="339">
        <f t="shared" si="3"/>
        <v>23.41</v>
      </c>
    </row>
    <row r="89" spans="1:7">
      <c r="A89" s="589">
        <v>2692</v>
      </c>
      <c r="B89" s="765" t="s">
        <v>875</v>
      </c>
      <c r="C89" s="765"/>
      <c r="D89" s="261" t="s">
        <v>184</v>
      </c>
      <c r="E89" s="338">
        <v>2.2000000000000002</v>
      </c>
      <c r="F89" s="339">
        <v>4.83</v>
      </c>
      <c r="G89" s="339">
        <f t="shared" si="3"/>
        <v>10.63</v>
      </c>
    </row>
    <row r="90" spans="1:7">
      <c r="A90" s="595">
        <v>6193</v>
      </c>
      <c r="B90" s="765" t="s">
        <v>991</v>
      </c>
      <c r="C90" s="765"/>
      <c r="D90" s="261" t="s">
        <v>497</v>
      </c>
      <c r="E90" s="338">
        <v>10</v>
      </c>
      <c r="F90" s="339">
        <v>5.99</v>
      </c>
      <c r="G90" s="339">
        <f t="shared" si="3"/>
        <v>59.9</v>
      </c>
    </row>
    <row r="91" spans="1:7">
      <c r="A91" s="595">
        <v>4517</v>
      </c>
      <c r="B91" s="765" t="s">
        <v>1180</v>
      </c>
      <c r="C91" s="765"/>
      <c r="D91" s="261" t="s">
        <v>492</v>
      </c>
      <c r="E91" s="338">
        <v>16.3</v>
      </c>
      <c r="F91" s="339">
        <v>2</v>
      </c>
      <c r="G91" s="339">
        <f>F91*E91</f>
        <v>32.6</v>
      </c>
    </row>
    <row r="92" spans="1:7">
      <c r="A92" s="595">
        <v>4491</v>
      </c>
      <c r="B92" s="765" t="s">
        <v>990</v>
      </c>
      <c r="C92" s="765"/>
      <c r="D92" s="261" t="s">
        <v>492</v>
      </c>
      <c r="E92" s="338">
        <v>32</v>
      </c>
      <c r="F92" s="339">
        <v>5.58</v>
      </c>
      <c r="G92" s="339">
        <f t="shared" si="3"/>
        <v>178.56</v>
      </c>
    </row>
    <row r="93" spans="1:7">
      <c r="A93" s="589">
        <v>34</v>
      </c>
      <c r="B93" s="765" t="s">
        <v>876</v>
      </c>
      <c r="C93" s="765"/>
      <c r="D93" s="261" t="s">
        <v>490</v>
      </c>
      <c r="E93" s="338">
        <v>69</v>
      </c>
      <c r="F93" s="339">
        <v>5.07</v>
      </c>
      <c r="G93" s="339">
        <f t="shared" si="3"/>
        <v>349.83</v>
      </c>
    </row>
    <row r="94" spans="1:7">
      <c r="A94" s="589">
        <v>1379</v>
      </c>
      <c r="B94" s="765" t="s">
        <v>494</v>
      </c>
      <c r="C94" s="765"/>
      <c r="D94" s="261" t="s">
        <v>490</v>
      </c>
      <c r="E94" s="338">
        <v>320</v>
      </c>
      <c r="F94" s="339">
        <v>0.49</v>
      </c>
      <c r="G94" s="339">
        <f t="shared" si="3"/>
        <v>156.80000000000001</v>
      </c>
    </row>
    <row r="95" spans="1:7">
      <c r="A95" s="763" t="s">
        <v>563</v>
      </c>
      <c r="B95" s="763"/>
      <c r="C95" s="763"/>
      <c r="D95" s="763"/>
      <c r="E95" s="764"/>
      <c r="F95" s="763"/>
      <c r="G95" s="262">
        <f>SUM(G83:G94)</f>
        <v>949.29</v>
      </c>
    </row>
    <row r="96" spans="1:7" ht="12" customHeight="1">
      <c r="A96" s="765"/>
      <c r="B96" s="765"/>
      <c r="C96" s="765"/>
      <c r="D96" s="765"/>
      <c r="E96" s="766"/>
      <c r="F96" s="765"/>
      <c r="G96" s="765"/>
    </row>
    <row r="97" spans="1:7" ht="12" customHeight="1">
      <c r="A97" s="771" t="s">
        <v>564</v>
      </c>
      <c r="B97" s="771"/>
      <c r="C97" s="771"/>
      <c r="D97" s="771"/>
      <c r="E97" s="772"/>
      <c r="F97" s="771"/>
      <c r="G97" s="263">
        <f>G95+G80+G76</f>
        <v>1474.24</v>
      </c>
    </row>
    <row r="98" spans="1:7" ht="12" customHeight="1">
      <c r="A98" s="765"/>
      <c r="B98" s="765"/>
      <c r="C98" s="765"/>
      <c r="D98" s="765"/>
      <c r="E98" s="766"/>
      <c r="F98" s="765"/>
      <c r="G98" s="765"/>
    </row>
    <row r="99" spans="1:7" ht="12" customHeight="1">
      <c r="A99" s="839" t="s">
        <v>1077</v>
      </c>
      <c r="B99" s="839"/>
      <c r="C99" s="839"/>
      <c r="D99" s="828" t="s">
        <v>577</v>
      </c>
      <c r="E99" s="828"/>
      <c r="F99" s="776"/>
      <c r="G99" s="776"/>
    </row>
    <row r="100" spans="1:7" ht="12" customHeight="1">
      <c r="A100" s="773" t="s">
        <v>1070</v>
      </c>
      <c r="B100" s="773"/>
      <c r="C100" s="773"/>
      <c r="D100" s="773"/>
      <c r="E100" s="777"/>
      <c r="F100" s="773"/>
      <c r="G100" s="773"/>
    </row>
    <row r="101" spans="1:7">
      <c r="A101" s="765"/>
      <c r="B101" s="765"/>
      <c r="C101" s="765"/>
      <c r="D101" s="765"/>
      <c r="E101" s="766"/>
      <c r="F101" s="765"/>
      <c r="G101" s="765"/>
    </row>
    <row r="102" spans="1:7">
      <c r="A102" s="594" t="s">
        <v>852</v>
      </c>
      <c r="B102" s="796" t="s">
        <v>166</v>
      </c>
      <c r="C102" s="796"/>
      <c r="D102" s="259" t="s">
        <v>486</v>
      </c>
      <c r="E102" s="259" t="s">
        <v>557</v>
      </c>
      <c r="F102" s="259" t="s">
        <v>558</v>
      </c>
      <c r="G102" s="260" t="s">
        <v>559</v>
      </c>
    </row>
    <row r="103" spans="1:7">
      <c r="A103" s="589">
        <v>4760</v>
      </c>
      <c r="B103" s="765" t="s">
        <v>1071</v>
      </c>
      <c r="C103" s="765"/>
      <c r="D103" s="261" t="s">
        <v>491</v>
      </c>
      <c r="E103" s="338">
        <v>0.60611999999999999</v>
      </c>
      <c r="F103" s="339">
        <v>12.79</v>
      </c>
      <c r="G103" s="339">
        <f>F103*E103</f>
        <v>7.75</v>
      </c>
    </row>
    <row r="104" spans="1:7">
      <c r="A104" s="595">
        <v>6111</v>
      </c>
      <c r="B104" s="765" t="s">
        <v>853</v>
      </c>
      <c r="C104" s="765"/>
      <c r="D104" s="261" t="s">
        <v>491</v>
      </c>
      <c r="E104" s="338">
        <v>0.40583999999999998</v>
      </c>
      <c r="F104" s="339">
        <v>9.51</v>
      </c>
      <c r="G104" s="339">
        <f>F104*E104</f>
        <v>3.86</v>
      </c>
    </row>
    <row r="105" spans="1:7">
      <c r="A105" s="763" t="s">
        <v>560</v>
      </c>
      <c r="B105" s="763"/>
      <c r="C105" s="763"/>
      <c r="D105" s="763"/>
      <c r="E105" s="764"/>
      <c r="F105" s="763"/>
      <c r="G105" s="262">
        <f>SUM(G103:G104)</f>
        <v>11.61</v>
      </c>
    </row>
    <row r="106" spans="1:7">
      <c r="A106" s="765"/>
      <c r="B106" s="765"/>
      <c r="C106" s="765"/>
      <c r="D106" s="765"/>
      <c r="E106" s="766"/>
      <c r="F106" s="765"/>
      <c r="G106" s="765"/>
    </row>
    <row r="107" spans="1:7" ht="12" customHeight="1">
      <c r="A107" s="594" t="s">
        <v>852</v>
      </c>
      <c r="B107" s="796" t="s">
        <v>569</v>
      </c>
      <c r="C107" s="796"/>
      <c r="D107" s="602" t="s">
        <v>486</v>
      </c>
      <c r="E107" s="259" t="s">
        <v>557</v>
      </c>
      <c r="F107" s="602" t="s">
        <v>558</v>
      </c>
      <c r="G107" s="260" t="s">
        <v>559</v>
      </c>
    </row>
    <row r="108" spans="1:7">
      <c r="A108" s="595">
        <v>43467</v>
      </c>
      <c r="B108" s="765" t="s">
        <v>996</v>
      </c>
      <c r="C108" s="765"/>
      <c r="D108" s="357" t="s">
        <v>491</v>
      </c>
      <c r="E108" s="338">
        <v>0.4</v>
      </c>
      <c r="F108" s="339">
        <v>0.38</v>
      </c>
      <c r="G108" s="339">
        <f>F108*E108</f>
        <v>0.15</v>
      </c>
    </row>
    <row r="109" spans="1:7">
      <c r="A109" s="595">
        <v>43465</v>
      </c>
      <c r="B109" s="765" t="s">
        <v>1073</v>
      </c>
      <c r="C109" s="765"/>
      <c r="D109" s="357" t="s">
        <v>491</v>
      </c>
      <c r="E109" s="338">
        <v>0.6</v>
      </c>
      <c r="F109" s="339">
        <v>0.5</v>
      </c>
      <c r="G109" s="339">
        <f t="shared" ref="G109:G111" si="4">F109*E109</f>
        <v>0.3</v>
      </c>
    </row>
    <row r="110" spans="1:7">
      <c r="A110" s="595">
        <v>43491</v>
      </c>
      <c r="B110" s="765" t="s">
        <v>1074</v>
      </c>
      <c r="C110" s="765"/>
      <c r="D110" s="357" t="s">
        <v>491</v>
      </c>
      <c r="E110" s="338">
        <v>0.4</v>
      </c>
      <c r="F110" s="339">
        <v>1.02</v>
      </c>
      <c r="G110" s="339">
        <f t="shared" si="4"/>
        <v>0.41</v>
      </c>
    </row>
    <row r="111" spans="1:7">
      <c r="A111" s="595">
        <v>43489</v>
      </c>
      <c r="B111" s="765" t="s">
        <v>1075</v>
      </c>
      <c r="C111" s="765"/>
      <c r="D111" s="357" t="s">
        <v>491</v>
      </c>
      <c r="E111" s="338">
        <v>0.6</v>
      </c>
      <c r="F111" s="339">
        <v>0.96</v>
      </c>
      <c r="G111" s="339">
        <f t="shared" si="4"/>
        <v>0.57999999999999996</v>
      </c>
    </row>
    <row r="112" spans="1:7" ht="12.75" customHeight="1">
      <c r="A112" s="763" t="s">
        <v>570</v>
      </c>
      <c r="B112" s="763"/>
      <c r="C112" s="763"/>
      <c r="D112" s="763"/>
      <c r="E112" s="764"/>
      <c r="F112" s="763"/>
      <c r="G112" s="262">
        <f>SUM(G108:G111)</f>
        <v>1.44</v>
      </c>
    </row>
    <row r="113" spans="1:7" ht="12" customHeight="1">
      <c r="A113" s="765"/>
      <c r="B113" s="765"/>
      <c r="C113" s="765"/>
      <c r="D113" s="765"/>
      <c r="E113" s="766"/>
      <c r="F113" s="765"/>
      <c r="G113" s="765"/>
    </row>
    <row r="114" spans="1:7" ht="14.25" customHeight="1">
      <c r="A114" s="594" t="s">
        <v>852</v>
      </c>
      <c r="B114" s="796" t="s">
        <v>561</v>
      </c>
      <c r="C114" s="796"/>
      <c r="D114" s="259" t="s">
        <v>486</v>
      </c>
      <c r="E114" s="259" t="s">
        <v>562</v>
      </c>
      <c r="F114" s="259" t="s">
        <v>558</v>
      </c>
      <c r="G114" s="260" t="s">
        <v>559</v>
      </c>
    </row>
    <row r="115" spans="1:7">
      <c r="A115" s="589">
        <v>37371</v>
      </c>
      <c r="B115" s="765" t="s">
        <v>856</v>
      </c>
      <c r="C115" s="765"/>
      <c r="D115" s="261" t="s">
        <v>491</v>
      </c>
      <c r="E115" s="338">
        <v>1</v>
      </c>
      <c r="F115" s="339">
        <v>0.71</v>
      </c>
      <c r="G115" s="339">
        <f>F115*E115</f>
        <v>0.71</v>
      </c>
    </row>
    <row r="116" spans="1:7">
      <c r="A116" s="589">
        <v>37373</v>
      </c>
      <c r="B116" s="765" t="s">
        <v>861</v>
      </c>
      <c r="C116" s="765"/>
      <c r="D116" s="261" t="s">
        <v>491</v>
      </c>
      <c r="E116" s="338">
        <v>1</v>
      </c>
      <c r="F116" s="339">
        <v>7.0000000000000007E-2</v>
      </c>
      <c r="G116" s="339">
        <f t="shared" ref="G116:G119" si="5">F116*E116</f>
        <v>7.0000000000000007E-2</v>
      </c>
    </row>
    <row r="117" spans="1:7">
      <c r="A117" s="589">
        <v>37372</v>
      </c>
      <c r="B117" s="765" t="s">
        <v>860</v>
      </c>
      <c r="C117" s="765"/>
      <c r="D117" s="261" t="s">
        <v>491</v>
      </c>
      <c r="E117" s="338">
        <v>1</v>
      </c>
      <c r="F117" s="339">
        <v>0.35</v>
      </c>
      <c r="G117" s="339">
        <f t="shared" si="5"/>
        <v>0.35</v>
      </c>
    </row>
    <row r="118" spans="1:7">
      <c r="A118" s="589">
        <v>584</v>
      </c>
      <c r="B118" s="765" t="s">
        <v>1126</v>
      </c>
      <c r="C118" s="765"/>
      <c r="D118" s="261" t="s">
        <v>492</v>
      </c>
      <c r="E118" s="338">
        <v>1</v>
      </c>
      <c r="F118" s="339">
        <v>22.15</v>
      </c>
      <c r="G118" s="339">
        <f t="shared" si="5"/>
        <v>22.15</v>
      </c>
    </row>
    <row r="119" spans="1:7">
      <c r="A119" s="589">
        <v>37370</v>
      </c>
      <c r="B119" s="765" t="s">
        <v>854</v>
      </c>
      <c r="C119" s="765"/>
      <c r="D119" s="261" t="s">
        <v>491</v>
      </c>
      <c r="E119" s="338">
        <v>1</v>
      </c>
      <c r="F119" s="339">
        <v>2.2000000000000002</v>
      </c>
      <c r="G119" s="339">
        <f t="shared" si="5"/>
        <v>2.2000000000000002</v>
      </c>
    </row>
    <row r="120" spans="1:7">
      <c r="A120" s="763" t="s">
        <v>563</v>
      </c>
      <c r="B120" s="763"/>
      <c r="C120" s="763"/>
      <c r="D120" s="763"/>
      <c r="E120" s="764"/>
      <c r="F120" s="763"/>
      <c r="G120" s="262">
        <f>SUM(G115:G119)</f>
        <v>25.48</v>
      </c>
    </row>
    <row r="121" spans="1:7" ht="12.75" customHeight="1">
      <c r="A121" s="765"/>
      <c r="B121" s="765"/>
      <c r="C121" s="765"/>
      <c r="D121" s="765"/>
      <c r="E121" s="766"/>
      <c r="F121" s="765"/>
      <c r="G121" s="765"/>
    </row>
    <row r="122" spans="1:7">
      <c r="A122" s="771" t="s">
        <v>564</v>
      </c>
      <c r="B122" s="771"/>
      <c r="C122" s="771"/>
      <c r="D122" s="771"/>
      <c r="E122" s="772"/>
      <c r="F122" s="771"/>
      <c r="G122" s="263">
        <f>G105+G112+G120</f>
        <v>38.53</v>
      </c>
    </row>
    <row r="123" spans="1:7" ht="9" customHeight="1">
      <c r="A123" s="765"/>
      <c r="B123" s="765"/>
      <c r="C123" s="765"/>
      <c r="D123" s="765"/>
      <c r="E123" s="766"/>
      <c r="F123" s="765"/>
      <c r="G123" s="765"/>
    </row>
    <row r="124" spans="1:7">
      <c r="A124" s="773" t="s">
        <v>571</v>
      </c>
      <c r="B124" s="773"/>
      <c r="C124" s="773"/>
      <c r="D124" s="828" t="s">
        <v>556</v>
      </c>
      <c r="E124" s="828"/>
      <c r="F124" s="776"/>
      <c r="G124" s="776"/>
    </row>
    <row r="125" spans="1:7" ht="12" customHeight="1">
      <c r="A125" s="773" t="s">
        <v>2459</v>
      </c>
      <c r="B125" s="773"/>
      <c r="C125" s="773"/>
      <c r="D125" s="773"/>
      <c r="E125" s="777"/>
      <c r="F125" s="773"/>
      <c r="G125" s="773"/>
    </row>
    <row r="126" spans="1:7" ht="9" customHeight="1">
      <c r="A126" s="765"/>
      <c r="B126" s="765"/>
      <c r="C126" s="765"/>
      <c r="D126" s="765"/>
      <c r="E126" s="766"/>
      <c r="F126" s="765"/>
      <c r="G126" s="765"/>
    </row>
    <row r="127" spans="1:7">
      <c r="A127" s="594" t="s">
        <v>852</v>
      </c>
      <c r="B127" s="796" t="s">
        <v>166</v>
      </c>
      <c r="C127" s="796"/>
      <c r="D127" s="259" t="s">
        <v>486</v>
      </c>
      <c r="E127" s="259" t="s">
        <v>557</v>
      </c>
      <c r="F127" s="259" t="s">
        <v>558</v>
      </c>
      <c r="G127" s="260" t="s">
        <v>559</v>
      </c>
    </row>
    <row r="128" spans="1:7">
      <c r="A128" s="589">
        <v>6111</v>
      </c>
      <c r="B128" s="765" t="s">
        <v>853</v>
      </c>
      <c r="C128" s="765"/>
      <c r="D128" s="261" t="s">
        <v>491</v>
      </c>
      <c r="E128" s="338">
        <v>0.40583999999999998</v>
      </c>
      <c r="F128" s="339">
        <v>9.51</v>
      </c>
      <c r="G128" s="339">
        <f>F128*E128</f>
        <v>3.86</v>
      </c>
    </row>
    <row r="129" spans="1:7" ht="10.5" customHeight="1">
      <c r="A129" s="763" t="s">
        <v>560</v>
      </c>
      <c r="B129" s="763"/>
      <c r="C129" s="763"/>
      <c r="D129" s="763"/>
      <c r="E129" s="764"/>
      <c r="F129" s="763"/>
      <c r="G129" s="262">
        <f>SUM(G128:G128)</f>
        <v>3.86</v>
      </c>
    </row>
    <row r="130" spans="1:7" ht="10.5" customHeight="1">
      <c r="A130" s="765"/>
      <c r="B130" s="765"/>
      <c r="C130" s="765"/>
      <c r="D130" s="765"/>
      <c r="E130" s="766"/>
      <c r="F130" s="765"/>
      <c r="G130" s="765"/>
    </row>
    <row r="131" spans="1:7">
      <c r="A131" s="594" t="s">
        <v>852</v>
      </c>
      <c r="B131" s="796" t="s">
        <v>569</v>
      </c>
      <c r="C131" s="796"/>
      <c r="D131" s="602" t="s">
        <v>486</v>
      </c>
      <c r="E131" s="259" t="s">
        <v>557</v>
      </c>
      <c r="F131" s="602" t="s">
        <v>558</v>
      </c>
      <c r="G131" s="260" t="s">
        <v>559</v>
      </c>
    </row>
    <row r="132" spans="1:7">
      <c r="A132" s="589">
        <v>43491</v>
      </c>
      <c r="B132" s="765" t="s">
        <v>858</v>
      </c>
      <c r="C132" s="765"/>
      <c r="D132" s="597" t="s">
        <v>491</v>
      </c>
      <c r="E132" s="338">
        <v>0.4</v>
      </c>
      <c r="F132" s="339">
        <v>1.02</v>
      </c>
      <c r="G132" s="339">
        <f>F132*E132</f>
        <v>0.41</v>
      </c>
    </row>
    <row r="133" spans="1:7" ht="12" customHeight="1">
      <c r="A133" s="589">
        <v>43467</v>
      </c>
      <c r="B133" s="765" t="s">
        <v>996</v>
      </c>
      <c r="C133" s="765"/>
      <c r="D133" s="597" t="s">
        <v>491</v>
      </c>
      <c r="E133" s="338">
        <v>0.4</v>
      </c>
      <c r="F133" s="339">
        <v>0.38</v>
      </c>
      <c r="G133" s="339">
        <f>F133*E133</f>
        <v>0.15</v>
      </c>
    </row>
    <row r="134" spans="1:7" ht="9" customHeight="1">
      <c r="A134" s="763" t="s">
        <v>570</v>
      </c>
      <c r="B134" s="763"/>
      <c r="C134" s="763"/>
      <c r="D134" s="763"/>
      <c r="E134" s="764"/>
      <c r="F134" s="763"/>
      <c r="G134" s="262">
        <f>SUM(G132:G133)</f>
        <v>0.56000000000000005</v>
      </c>
    </row>
    <row r="135" spans="1:7" ht="10.5" customHeight="1">
      <c r="A135" s="765"/>
      <c r="B135" s="765"/>
      <c r="C135" s="765"/>
      <c r="D135" s="765"/>
      <c r="E135" s="766"/>
      <c r="F135" s="765"/>
      <c r="G135" s="765"/>
    </row>
    <row r="136" spans="1:7" ht="12.75" customHeight="1">
      <c r="A136" s="594" t="s">
        <v>852</v>
      </c>
      <c r="B136" s="796" t="s">
        <v>561</v>
      </c>
      <c r="C136" s="796"/>
      <c r="D136" s="259" t="s">
        <v>486</v>
      </c>
      <c r="E136" s="259" t="s">
        <v>562</v>
      </c>
      <c r="F136" s="259" t="s">
        <v>558</v>
      </c>
      <c r="G136" s="260" t="s">
        <v>559</v>
      </c>
    </row>
    <row r="137" spans="1:7" ht="11.25" customHeight="1">
      <c r="A137" s="589">
        <v>7319</v>
      </c>
      <c r="B137" s="765" t="s">
        <v>1078</v>
      </c>
      <c r="C137" s="765"/>
      <c r="D137" s="261" t="s">
        <v>184</v>
      </c>
      <c r="E137" s="338">
        <v>0.47</v>
      </c>
      <c r="F137" s="339">
        <v>9.5299999999999994</v>
      </c>
      <c r="G137" s="339">
        <f>F137*E137</f>
        <v>4.4800000000000004</v>
      </c>
    </row>
    <row r="138" spans="1:7">
      <c r="A138" s="589">
        <v>37370</v>
      </c>
      <c r="B138" s="761" t="s">
        <v>854</v>
      </c>
      <c r="C138" s="762"/>
      <c r="D138" s="261" t="s">
        <v>491</v>
      </c>
      <c r="E138" s="338">
        <v>0.4</v>
      </c>
      <c r="F138" s="339">
        <v>2.2000000000000002</v>
      </c>
      <c r="G138" s="339">
        <f>F138*E138</f>
        <v>0.88</v>
      </c>
    </row>
    <row r="139" spans="1:7">
      <c r="A139" s="589">
        <v>37371</v>
      </c>
      <c r="B139" s="761" t="s">
        <v>856</v>
      </c>
      <c r="C139" s="762"/>
      <c r="D139" s="261" t="s">
        <v>491</v>
      </c>
      <c r="E139" s="338">
        <v>0.4</v>
      </c>
      <c r="F139" s="339">
        <v>0.71</v>
      </c>
      <c r="G139" s="339">
        <f>F139*E139</f>
        <v>0.28000000000000003</v>
      </c>
    </row>
    <row r="140" spans="1:7" ht="12" customHeight="1">
      <c r="A140" s="589">
        <v>37372</v>
      </c>
      <c r="B140" s="765" t="s">
        <v>860</v>
      </c>
      <c r="C140" s="765"/>
      <c r="D140" s="261" t="s">
        <v>491</v>
      </c>
      <c r="E140" s="338">
        <v>0.4</v>
      </c>
      <c r="F140" s="339">
        <v>0.35</v>
      </c>
      <c r="G140" s="339">
        <f>F140*E140</f>
        <v>0.14000000000000001</v>
      </c>
    </row>
    <row r="141" spans="1:7" ht="12" customHeight="1">
      <c r="A141" s="589">
        <v>37373</v>
      </c>
      <c r="B141" s="765" t="s">
        <v>861</v>
      </c>
      <c r="C141" s="765"/>
      <c r="D141" s="261" t="s">
        <v>491</v>
      </c>
      <c r="E141" s="338">
        <v>0.4</v>
      </c>
      <c r="F141" s="339">
        <v>7.0000000000000007E-2</v>
      </c>
      <c r="G141" s="339">
        <f>F141*E141</f>
        <v>0.03</v>
      </c>
    </row>
    <row r="142" spans="1:7" ht="12" customHeight="1">
      <c r="A142" s="763" t="s">
        <v>563</v>
      </c>
      <c r="B142" s="763"/>
      <c r="C142" s="763"/>
      <c r="D142" s="763"/>
      <c r="E142" s="764"/>
      <c r="F142" s="763"/>
      <c r="G142" s="262">
        <f>SUM(G137:G141)</f>
        <v>5.81</v>
      </c>
    </row>
    <row r="143" spans="1:7" ht="6" customHeight="1">
      <c r="A143" s="765"/>
      <c r="B143" s="765"/>
      <c r="C143" s="765"/>
      <c r="D143" s="765"/>
      <c r="E143" s="766"/>
      <c r="F143" s="765"/>
      <c r="G143" s="765"/>
    </row>
    <row r="144" spans="1:7" ht="12" customHeight="1">
      <c r="A144" s="771" t="s">
        <v>564</v>
      </c>
      <c r="B144" s="771"/>
      <c r="C144" s="771"/>
      <c r="D144" s="771"/>
      <c r="E144" s="772"/>
      <c r="F144" s="771"/>
      <c r="G144" s="263">
        <f>G142+G129+G134</f>
        <v>10.23</v>
      </c>
    </row>
    <row r="145" spans="1:7" ht="8.25" customHeight="1">
      <c r="A145" s="765"/>
      <c r="B145" s="765"/>
      <c r="C145" s="765"/>
      <c r="D145" s="765"/>
      <c r="E145" s="766"/>
      <c r="F145" s="765"/>
      <c r="G145" s="765"/>
    </row>
    <row r="146" spans="1:7">
      <c r="A146" s="773" t="s">
        <v>572</v>
      </c>
      <c r="B146" s="773"/>
      <c r="C146" s="773"/>
      <c r="D146" s="828" t="s">
        <v>556</v>
      </c>
      <c r="E146" s="828"/>
      <c r="F146" s="776"/>
      <c r="G146" s="776"/>
    </row>
    <row r="147" spans="1:7">
      <c r="A147" s="773" t="s">
        <v>2460</v>
      </c>
      <c r="B147" s="773"/>
      <c r="C147" s="773"/>
      <c r="D147" s="773"/>
      <c r="E147" s="777"/>
      <c r="F147" s="773"/>
      <c r="G147" s="773"/>
    </row>
    <row r="148" spans="1:7" ht="10.5" customHeight="1">
      <c r="A148" s="765"/>
      <c r="B148" s="765"/>
      <c r="C148" s="765"/>
      <c r="D148" s="765"/>
      <c r="E148" s="766"/>
      <c r="F148" s="765"/>
      <c r="G148" s="765"/>
    </row>
    <row r="149" spans="1:7">
      <c r="A149" s="594" t="s">
        <v>852</v>
      </c>
      <c r="B149" s="796" t="s">
        <v>166</v>
      </c>
      <c r="C149" s="796"/>
      <c r="D149" s="259" t="s">
        <v>486</v>
      </c>
      <c r="E149" s="259" t="s">
        <v>557</v>
      </c>
      <c r="F149" s="259" t="s">
        <v>558</v>
      </c>
      <c r="G149" s="260" t="s">
        <v>559</v>
      </c>
    </row>
    <row r="150" spans="1:7" ht="12" customHeight="1">
      <c r="A150" s="589">
        <v>88316</v>
      </c>
      <c r="B150" s="765" t="s">
        <v>864</v>
      </c>
      <c r="C150" s="765"/>
      <c r="D150" s="261" t="s">
        <v>491</v>
      </c>
      <c r="E150" s="338">
        <v>0.63</v>
      </c>
      <c r="F150" s="339">
        <v>14.37</v>
      </c>
      <c r="G150" s="339">
        <f>F150*E150</f>
        <v>9.0500000000000007</v>
      </c>
    </row>
    <row r="151" spans="1:7">
      <c r="A151" s="595">
        <v>88323</v>
      </c>
      <c r="B151" s="765" t="s">
        <v>2463</v>
      </c>
      <c r="C151" s="765"/>
      <c r="D151" s="261" t="s">
        <v>491</v>
      </c>
      <c r="E151" s="338">
        <v>0.54</v>
      </c>
      <c r="F151" s="339">
        <v>18.809999999999999</v>
      </c>
      <c r="G151" s="339">
        <f>F151*E151</f>
        <v>10.16</v>
      </c>
    </row>
    <row r="152" spans="1:7">
      <c r="A152" s="763" t="s">
        <v>560</v>
      </c>
      <c r="B152" s="763"/>
      <c r="C152" s="763"/>
      <c r="D152" s="763"/>
      <c r="E152" s="764"/>
      <c r="F152" s="763"/>
      <c r="G152" s="262">
        <f>SUM(G150:G151)</f>
        <v>19.21</v>
      </c>
    </row>
    <row r="153" spans="1:7" ht="6.75" customHeight="1">
      <c r="A153" s="765"/>
      <c r="B153" s="765"/>
      <c r="C153" s="765"/>
      <c r="D153" s="765"/>
      <c r="E153" s="766"/>
      <c r="F153" s="765"/>
      <c r="G153" s="765"/>
    </row>
    <row r="154" spans="1:7">
      <c r="A154" s="594" t="s">
        <v>852</v>
      </c>
      <c r="B154" s="796" t="s">
        <v>569</v>
      </c>
      <c r="C154" s="796"/>
      <c r="D154" s="602" t="s">
        <v>486</v>
      </c>
      <c r="E154" s="259" t="s">
        <v>557</v>
      </c>
      <c r="F154" s="602" t="s">
        <v>558</v>
      </c>
      <c r="G154" s="260" t="s">
        <v>559</v>
      </c>
    </row>
    <row r="155" spans="1:7">
      <c r="A155" s="589">
        <v>93282</v>
      </c>
      <c r="B155" s="765" t="s">
        <v>2464</v>
      </c>
      <c r="C155" s="765"/>
      <c r="D155" s="597" t="s">
        <v>2465</v>
      </c>
      <c r="E155" s="338">
        <v>0.02</v>
      </c>
      <c r="F155" s="339">
        <v>13.28</v>
      </c>
      <c r="G155" s="339">
        <f>F155*E155</f>
        <v>0.27</v>
      </c>
    </row>
    <row r="156" spans="1:7">
      <c r="A156" s="589">
        <v>93281</v>
      </c>
      <c r="B156" s="765" t="s">
        <v>2467</v>
      </c>
      <c r="C156" s="765"/>
      <c r="D156" s="597" t="s">
        <v>901</v>
      </c>
      <c r="E156" s="338">
        <v>0.01</v>
      </c>
      <c r="F156" s="339">
        <v>14.16</v>
      </c>
      <c r="G156" s="339">
        <f>F156*E156</f>
        <v>0.14000000000000001</v>
      </c>
    </row>
    <row r="157" spans="1:7">
      <c r="A157" s="763" t="s">
        <v>570</v>
      </c>
      <c r="B157" s="763"/>
      <c r="C157" s="763"/>
      <c r="D157" s="763"/>
      <c r="E157" s="764"/>
      <c r="F157" s="763"/>
      <c r="G157" s="262">
        <f>SUM(G155:G156)</f>
        <v>0.41</v>
      </c>
    </row>
    <row r="158" spans="1:7" ht="6" customHeight="1">
      <c r="A158" s="765"/>
      <c r="B158" s="765"/>
      <c r="C158" s="765"/>
      <c r="D158" s="765"/>
      <c r="E158" s="766"/>
      <c r="F158" s="765"/>
      <c r="G158" s="765"/>
    </row>
    <row r="159" spans="1:7" ht="13.5" customHeight="1">
      <c r="A159" s="594" t="s">
        <v>852</v>
      </c>
      <c r="B159" s="796" t="s">
        <v>561</v>
      </c>
      <c r="C159" s="796"/>
      <c r="D159" s="259" t="s">
        <v>486</v>
      </c>
      <c r="E159" s="259" t="s">
        <v>562</v>
      </c>
      <c r="F159" s="259" t="s">
        <v>558</v>
      </c>
      <c r="G159" s="260" t="s">
        <v>559</v>
      </c>
    </row>
    <row r="160" spans="1:7" ht="12" customHeight="1">
      <c r="A160" s="589">
        <v>40784</v>
      </c>
      <c r="B160" s="765" t="s">
        <v>2456</v>
      </c>
      <c r="C160" s="765"/>
      <c r="D160" s="261" t="s">
        <v>492</v>
      </c>
      <c r="E160" s="338">
        <v>1.1000000000000001</v>
      </c>
      <c r="F160" s="339">
        <v>70.91</v>
      </c>
      <c r="G160" s="339">
        <f>F160*E160</f>
        <v>78</v>
      </c>
    </row>
    <row r="161" spans="1:7">
      <c r="A161" s="589">
        <v>142</v>
      </c>
      <c r="B161" s="765" t="s">
        <v>2461</v>
      </c>
      <c r="C161" s="765"/>
      <c r="D161" s="261" t="s">
        <v>1261</v>
      </c>
      <c r="E161" s="338">
        <v>0.16</v>
      </c>
      <c r="F161" s="339">
        <v>109.57</v>
      </c>
      <c r="G161" s="339">
        <f t="shared" ref="G161:G164" si="6">F161*E161</f>
        <v>17.53</v>
      </c>
    </row>
    <row r="162" spans="1:7">
      <c r="A162" s="589">
        <v>13388</v>
      </c>
      <c r="B162" s="765" t="s">
        <v>2462</v>
      </c>
      <c r="C162" s="765"/>
      <c r="D162" s="261" t="s">
        <v>490</v>
      </c>
      <c r="E162" s="338">
        <v>0.18</v>
      </c>
      <c r="F162" s="339">
        <v>67.010000000000005</v>
      </c>
      <c r="G162" s="339">
        <f t="shared" si="6"/>
        <v>12.06</v>
      </c>
    </row>
    <row r="163" spans="1:7" ht="12" customHeight="1">
      <c r="A163" s="589">
        <v>5061</v>
      </c>
      <c r="B163" s="765" t="s">
        <v>1015</v>
      </c>
      <c r="C163" s="765"/>
      <c r="D163" s="261" t="s">
        <v>490</v>
      </c>
      <c r="E163" s="338">
        <v>0.03</v>
      </c>
      <c r="F163" s="339">
        <v>10.99</v>
      </c>
      <c r="G163" s="339">
        <f t="shared" si="6"/>
        <v>0.33</v>
      </c>
    </row>
    <row r="164" spans="1:7" ht="10.5" customHeight="1">
      <c r="A164" s="589">
        <v>5104</v>
      </c>
      <c r="B164" s="765" t="s">
        <v>2466</v>
      </c>
      <c r="C164" s="765"/>
      <c r="D164" s="261" t="s">
        <v>490</v>
      </c>
      <c r="E164" s="338">
        <v>4.9000000000000002E-2</v>
      </c>
      <c r="F164" s="339">
        <v>42.41</v>
      </c>
      <c r="G164" s="339">
        <f t="shared" si="6"/>
        <v>2.08</v>
      </c>
    </row>
    <row r="165" spans="1:7" ht="11.25" customHeight="1">
      <c r="A165" s="763" t="s">
        <v>563</v>
      </c>
      <c r="B165" s="763"/>
      <c r="C165" s="763"/>
      <c r="D165" s="763"/>
      <c r="E165" s="764"/>
      <c r="F165" s="763"/>
      <c r="G165" s="262">
        <f>SUM(G160:G164)</f>
        <v>110</v>
      </c>
    </row>
    <row r="166" spans="1:7" ht="8.25" customHeight="1">
      <c r="A166" s="765"/>
      <c r="B166" s="765"/>
      <c r="C166" s="765"/>
      <c r="D166" s="765"/>
      <c r="E166" s="766"/>
      <c r="F166" s="765"/>
      <c r="G166" s="765"/>
    </row>
    <row r="167" spans="1:7">
      <c r="A167" s="771" t="s">
        <v>564</v>
      </c>
      <c r="B167" s="771"/>
      <c r="C167" s="771"/>
      <c r="D167" s="771"/>
      <c r="E167" s="772"/>
      <c r="F167" s="771"/>
      <c r="G167" s="263">
        <f>G165+G157+G152</f>
        <v>129.62</v>
      </c>
    </row>
    <row r="168" spans="1:7" ht="6" customHeight="1">
      <c r="A168" s="765"/>
      <c r="B168" s="765"/>
      <c r="C168" s="765"/>
      <c r="D168" s="765"/>
      <c r="E168" s="766"/>
      <c r="F168" s="765"/>
      <c r="G168" s="765"/>
    </row>
    <row r="169" spans="1:7" ht="12.75" customHeight="1">
      <c r="A169" s="773" t="s">
        <v>573</v>
      </c>
      <c r="B169" s="773"/>
      <c r="C169" s="773"/>
      <c r="D169" s="828" t="s">
        <v>556</v>
      </c>
      <c r="E169" s="828"/>
      <c r="F169" s="776"/>
      <c r="G169" s="776"/>
    </row>
    <row r="170" spans="1:7">
      <c r="A170" s="773" t="s">
        <v>1090</v>
      </c>
      <c r="B170" s="773"/>
      <c r="C170" s="773"/>
      <c r="D170" s="773"/>
      <c r="E170" s="777"/>
      <c r="F170" s="773"/>
      <c r="G170" s="773"/>
    </row>
    <row r="171" spans="1:7" ht="15.75" customHeight="1">
      <c r="A171" s="765"/>
      <c r="B171" s="765"/>
      <c r="C171" s="765"/>
      <c r="D171" s="765"/>
      <c r="E171" s="766"/>
      <c r="F171" s="765"/>
      <c r="G171" s="765"/>
    </row>
    <row r="172" spans="1:7" ht="15.75" customHeight="1">
      <c r="A172" s="594" t="s">
        <v>852</v>
      </c>
      <c r="B172" s="796" t="s">
        <v>166</v>
      </c>
      <c r="C172" s="796"/>
      <c r="D172" s="259" t="s">
        <v>486</v>
      </c>
      <c r="E172" s="259" t="s">
        <v>557</v>
      </c>
      <c r="F172" s="259" t="s">
        <v>558</v>
      </c>
      <c r="G172" s="260" t="s">
        <v>559</v>
      </c>
    </row>
    <row r="173" spans="1:7">
      <c r="A173" s="589">
        <v>1213</v>
      </c>
      <c r="B173" s="765" t="s">
        <v>493</v>
      </c>
      <c r="C173" s="765"/>
      <c r="D173" s="261" t="s">
        <v>491</v>
      </c>
      <c r="E173" s="338">
        <v>0.20232</v>
      </c>
      <c r="F173" s="339">
        <v>12.79</v>
      </c>
      <c r="G173" s="339">
        <f>F173*E173</f>
        <v>2.59</v>
      </c>
    </row>
    <row r="174" spans="1:7">
      <c r="A174" s="589">
        <v>6111</v>
      </c>
      <c r="B174" s="765" t="s">
        <v>853</v>
      </c>
      <c r="C174" s="765"/>
      <c r="D174" s="261" t="s">
        <v>491</v>
      </c>
      <c r="E174" s="338">
        <v>0.252</v>
      </c>
      <c r="F174" s="339">
        <v>9.51</v>
      </c>
      <c r="G174" s="339">
        <f>F174*E174</f>
        <v>2.4</v>
      </c>
    </row>
    <row r="175" spans="1:7" ht="15.75" customHeight="1">
      <c r="A175" s="763" t="s">
        <v>560</v>
      </c>
      <c r="B175" s="763"/>
      <c r="C175" s="763"/>
      <c r="D175" s="763"/>
      <c r="E175" s="764"/>
      <c r="F175" s="763"/>
      <c r="G175" s="262">
        <f>SUM(G173:G174)</f>
        <v>4.99</v>
      </c>
    </row>
    <row r="176" spans="1:7" ht="8.25" customHeight="1">
      <c r="A176" s="765"/>
      <c r="B176" s="765"/>
      <c r="C176" s="765"/>
      <c r="D176" s="765"/>
      <c r="E176" s="766"/>
      <c r="F176" s="765"/>
      <c r="G176" s="765"/>
    </row>
    <row r="177" spans="1:7" ht="15.75" customHeight="1">
      <c r="A177" s="594" t="s">
        <v>852</v>
      </c>
      <c r="B177" s="796" t="s">
        <v>561</v>
      </c>
      <c r="C177" s="796"/>
      <c r="D177" s="259" t="s">
        <v>486</v>
      </c>
      <c r="E177" s="259" t="s">
        <v>562</v>
      </c>
      <c r="F177" s="259" t="s">
        <v>558</v>
      </c>
      <c r="G177" s="260" t="s">
        <v>559</v>
      </c>
    </row>
    <row r="178" spans="1:7">
      <c r="A178" s="589">
        <v>37373</v>
      </c>
      <c r="B178" s="765" t="s">
        <v>861</v>
      </c>
      <c r="C178" s="765"/>
      <c r="D178" s="261" t="s">
        <v>491</v>
      </c>
      <c r="E178" s="338">
        <v>0.252</v>
      </c>
      <c r="F178" s="339">
        <v>7.0000000000000007E-2</v>
      </c>
      <c r="G178" s="339">
        <f>F178*E178</f>
        <v>0.02</v>
      </c>
    </row>
    <row r="179" spans="1:7">
      <c r="A179" s="589">
        <v>37371</v>
      </c>
      <c r="B179" s="765" t="s">
        <v>856</v>
      </c>
      <c r="C179" s="765"/>
      <c r="D179" s="261" t="s">
        <v>491</v>
      </c>
      <c r="E179" s="338">
        <v>0.252</v>
      </c>
      <c r="F179" s="339">
        <v>0.71</v>
      </c>
      <c r="G179" s="339">
        <f t="shared" ref="G179:G199" si="7">F179*E179</f>
        <v>0.18</v>
      </c>
    </row>
    <row r="180" spans="1:7">
      <c r="A180" s="589">
        <v>20209</v>
      </c>
      <c r="B180" s="765" t="s">
        <v>1091</v>
      </c>
      <c r="C180" s="765"/>
      <c r="D180" s="261" t="s">
        <v>492</v>
      </c>
      <c r="E180" s="338">
        <v>0.48</v>
      </c>
      <c r="F180" s="339">
        <v>9.56</v>
      </c>
      <c r="G180" s="339">
        <f t="shared" si="7"/>
        <v>4.59</v>
      </c>
    </row>
    <row r="181" spans="1:7">
      <c r="A181" s="589">
        <v>20208</v>
      </c>
      <c r="B181" s="765" t="s">
        <v>1092</v>
      </c>
      <c r="C181" s="765"/>
      <c r="D181" s="261" t="s">
        <v>492</v>
      </c>
      <c r="E181" s="338">
        <v>0.05</v>
      </c>
      <c r="F181" s="339">
        <v>48.16</v>
      </c>
      <c r="G181" s="339">
        <f t="shared" si="7"/>
        <v>2.41</v>
      </c>
    </row>
    <row r="182" spans="1:7">
      <c r="A182" s="589">
        <v>37370</v>
      </c>
      <c r="B182" s="765" t="s">
        <v>854</v>
      </c>
      <c r="C182" s="765"/>
      <c r="D182" s="261" t="s">
        <v>491</v>
      </c>
      <c r="E182" s="338">
        <v>0.252</v>
      </c>
      <c r="F182" s="339">
        <v>2.2000000000000002</v>
      </c>
      <c r="G182" s="339">
        <f t="shared" si="7"/>
        <v>0.55000000000000004</v>
      </c>
    </row>
    <row r="183" spans="1:7">
      <c r="A183" s="589">
        <v>37372</v>
      </c>
      <c r="B183" s="765" t="s">
        <v>860</v>
      </c>
      <c r="C183" s="765"/>
      <c r="D183" s="261" t="s">
        <v>491</v>
      </c>
      <c r="E183" s="338">
        <v>0.252</v>
      </c>
      <c r="F183" s="339">
        <v>0.35</v>
      </c>
      <c r="G183" s="339">
        <f>F183*E183</f>
        <v>0.09</v>
      </c>
    </row>
    <row r="184" spans="1:7">
      <c r="A184" s="589">
        <v>5075</v>
      </c>
      <c r="B184" s="765" t="s">
        <v>1093</v>
      </c>
      <c r="C184" s="765"/>
      <c r="D184" s="261" t="s">
        <v>490</v>
      </c>
      <c r="E184" s="338">
        <v>0.01</v>
      </c>
      <c r="F184" s="339">
        <v>11.18</v>
      </c>
      <c r="G184" s="339">
        <f t="shared" si="7"/>
        <v>0.11</v>
      </c>
    </row>
    <row r="185" spans="1:7">
      <c r="A185" s="589">
        <v>36146</v>
      </c>
      <c r="B185" s="765" t="s">
        <v>1022</v>
      </c>
      <c r="C185" s="765"/>
      <c r="D185" s="261" t="s">
        <v>486</v>
      </c>
      <c r="E185" s="338">
        <v>3.1300000000000002E-4</v>
      </c>
      <c r="F185" s="339">
        <v>203.15</v>
      </c>
      <c r="G185" s="339">
        <f t="shared" si="7"/>
        <v>0.06</v>
      </c>
    </row>
    <row r="186" spans="1:7">
      <c r="A186" s="589">
        <v>36153</v>
      </c>
      <c r="B186" s="765" t="s">
        <v>1061</v>
      </c>
      <c r="C186" s="765"/>
      <c r="D186" s="261" t="s">
        <v>486</v>
      </c>
      <c r="E186" s="338">
        <v>2.7099999999999997E-4</v>
      </c>
      <c r="F186" s="339">
        <v>159.83000000000001</v>
      </c>
      <c r="G186" s="339">
        <f>F186*E186</f>
        <v>0.04</v>
      </c>
    </row>
    <row r="187" spans="1:7">
      <c r="A187" s="589">
        <v>36144</v>
      </c>
      <c r="B187" s="765" t="s">
        <v>1023</v>
      </c>
      <c r="C187" s="765"/>
      <c r="D187" s="261" t="s">
        <v>486</v>
      </c>
      <c r="E187" s="338">
        <v>2.8094999999999998E-2</v>
      </c>
      <c r="F187" s="339">
        <v>1.33</v>
      </c>
      <c r="G187" s="339">
        <f t="shared" si="7"/>
        <v>0.04</v>
      </c>
    </row>
    <row r="188" spans="1:7">
      <c r="A188" s="589">
        <v>36150</v>
      </c>
      <c r="B188" s="765" t="s">
        <v>1025</v>
      </c>
      <c r="C188" s="765"/>
      <c r="D188" s="261" t="s">
        <v>486</v>
      </c>
      <c r="E188" s="338">
        <v>6.6699999999999995E-4</v>
      </c>
      <c r="F188" s="339">
        <v>35.49</v>
      </c>
      <c r="G188" s="339">
        <f t="shared" si="7"/>
        <v>0.02</v>
      </c>
    </row>
    <row r="189" spans="1:7">
      <c r="A189" s="589">
        <v>12893</v>
      </c>
      <c r="B189" s="765" t="s">
        <v>898</v>
      </c>
      <c r="C189" s="765"/>
      <c r="D189" s="261" t="s">
        <v>817</v>
      </c>
      <c r="E189" s="338">
        <v>4.0400000000000001E-4</v>
      </c>
      <c r="F189" s="339">
        <v>57.36</v>
      </c>
      <c r="G189" s="339">
        <f t="shared" si="7"/>
        <v>0.02</v>
      </c>
    </row>
    <row r="190" spans="1:7">
      <c r="A190" s="589">
        <v>25966</v>
      </c>
      <c r="B190" s="765" t="s">
        <v>1032</v>
      </c>
      <c r="C190" s="765"/>
      <c r="D190" s="261" t="s">
        <v>184</v>
      </c>
      <c r="E190" s="338">
        <v>3.7300000000000001E-4</v>
      </c>
      <c r="F190" s="339">
        <v>16.059999999999999</v>
      </c>
      <c r="G190" s="339">
        <f>F190*E190</f>
        <v>0.01</v>
      </c>
    </row>
    <row r="191" spans="1:7">
      <c r="A191" s="589">
        <v>38399</v>
      </c>
      <c r="B191" s="765" t="s">
        <v>1031</v>
      </c>
      <c r="C191" s="765"/>
      <c r="D191" s="261" t="s">
        <v>486</v>
      </c>
      <c r="E191" s="338">
        <v>5.0000000000000002E-5</v>
      </c>
      <c r="F191" s="339">
        <v>143.22</v>
      </c>
      <c r="G191" s="339">
        <f t="shared" si="7"/>
        <v>0.01</v>
      </c>
    </row>
    <row r="192" spans="1:7">
      <c r="A192" s="589">
        <v>10</v>
      </c>
      <c r="B192" s="765" t="s">
        <v>1036</v>
      </c>
      <c r="C192" s="765"/>
      <c r="D192" s="261" t="s">
        <v>486</v>
      </c>
      <c r="E192" s="338">
        <v>1.9789999999999999E-3</v>
      </c>
      <c r="F192" s="339">
        <v>10.050000000000001</v>
      </c>
      <c r="G192" s="339">
        <f t="shared" si="7"/>
        <v>0.02</v>
      </c>
    </row>
    <row r="193" spans="1:7">
      <c r="A193" s="589">
        <v>38476</v>
      </c>
      <c r="B193" s="765" t="s">
        <v>1094</v>
      </c>
      <c r="C193" s="765"/>
      <c r="D193" s="261" t="s">
        <v>486</v>
      </c>
      <c r="E193" s="338">
        <v>5.1E-5</v>
      </c>
      <c r="F193" s="339">
        <v>215.78</v>
      </c>
      <c r="G193" s="339">
        <f t="shared" si="7"/>
        <v>0.01</v>
      </c>
    </row>
    <row r="194" spans="1:7">
      <c r="A194" s="589">
        <v>38477</v>
      </c>
      <c r="B194" s="765" t="s">
        <v>1034</v>
      </c>
      <c r="C194" s="765"/>
      <c r="D194" s="261" t="s">
        <v>486</v>
      </c>
      <c r="E194" s="338">
        <v>1.1E-5</v>
      </c>
      <c r="F194" s="339">
        <v>611.11</v>
      </c>
      <c r="G194" s="339">
        <f t="shared" si="7"/>
        <v>0.01</v>
      </c>
    </row>
    <row r="195" spans="1:7">
      <c r="A195" s="589">
        <v>38390</v>
      </c>
      <c r="B195" s="765" t="s">
        <v>1063</v>
      </c>
      <c r="C195" s="765"/>
      <c r="D195" s="261" t="s">
        <v>486</v>
      </c>
      <c r="E195" s="338">
        <v>3.7300000000000001E-4</v>
      </c>
      <c r="F195" s="339">
        <v>29.92</v>
      </c>
      <c r="G195" s="339">
        <f>F195*E195</f>
        <v>0.01</v>
      </c>
    </row>
    <row r="196" spans="1:7">
      <c r="A196" s="589">
        <v>12815</v>
      </c>
      <c r="B196" s="765" t="s">
        <v>1026</v>
      </c>
      <c r="C196" s="765"/>
      <c r="D196" s="261" t="s">
        <v>486</v>
      </c>
      <c r="E196" s="338">
        <v>2.2390000000000001E-3</v>
      </c>
      <c r="F196" s="339">
        <v>7.61</v>
      </c>
      <c r="G196" s="339">
        <f t="shared" si="7"/>
        <v>0.02</v>
      </c>
    </row>
    <row r="197" spans="1:7">
      <c r="A197" s="589">
        <v>38382</v>
      </c>
      <c r="B197" s="765" t="s">
        <v>1033</v>
      </c>
      <c r="C197" s="765"/>
      <c r="D197" s="261" t="s">
        <v>486</v>
      </c>
      <c r="E197" s="338">
        <v>6.7400000000000001E-4</v>
      </c>
      <c r="F197" s="339">
        <v>9.93</v>
      </c>
      <c r="G197" s="339">
        <f t="shared" si="7"/>
        <v>0.01</v>
      </c>
    </row>
    <row r="198" spans="1:7">
      <c r="A198" s="589">
        <v>38393</v>
      </c>
      <c r="B198" s="765" t="s">
        <v>1059</v>
      </c>
      <c r="C198" s="765"/>
      <c r="D198" s="261" t="s">
        <v>486</v>
      </c>
      <c r="E198" s="338">
        <v>3.7300000000000001E-4</v>
      </c>
      <c r="F198" s="339">
        <v>13.49</v>
      </c>
      <c r="G198" s="339">
        <f t="shared" si="7"/>
        <v>0.01</v>
      </c>
    </row>
    <row r="199" spans="1:7">
      <c r="A199" s="589">
        <v>38396</v>
      </c>
      <c r="B199" s="765" t="s">
        <v>1035</v>
      </c>
      <c r="C199" s="765"/>
      <c r="D199" s="261" t="s">
        <v>486</v>
      </c>
      <c r="E199" s="338">
        <v>1.0000000000000001E-5</v>
      </c>
      <c r="F199" s="339">
        <v>544.79999999999995</v>
      </c>
      <c r="G199" s="339">
        <f t="shared" si="7"/>
        <v>0.01</v>
      </c>
    </row>
    <row r="200" spans="1:7" ht="10.5" customHeight="1">
      <c r="A200" s="763" t="s">
        <v>563</v>
      </c>
      <c r="B200" s="763"/>
      <c r="C200" s="763"/>
      <c r="D200" s="763"/>
      <c r="E200" s="764"/>
      <c r="F200" s="763"/>
      <c r="G200" s="262">
        <f>SUM(G178:G199)</f>
        <v>8.25</v>
      </c>
    </row>
    <row r="201" spans="1:7" ht="4.5" customHeight="1">
      <c r="A201" s="765"/>
      <c r="B201" s="765"/>
      <c r="C201" s="765"/>
      <c r="D201" s="765"/>
      <c r="E201" s="766"/>
      <c r="F201" s="765"/>
      <c r="G201" s="765"/>
    </row>
    <row r="202" spans="1:7" ht="11.25" customHeight="1">
      <c r="A202" s="771" t="s">
        <v>564</v>
      </c>
      <c r="B202" s="771"/>
      <c r="C202" s="771"/>
      <c r="D202" s="771"/>
      <c r="E202" s="772"/>
      <c r="F202" s="771"/>
      <c r="G202" s="263">
        <f>G200+G175</f>
        <v>13.24</v>
      </c>
    </row>
    <row r="203" spans="1:7" ht="10.5" customHeight="1">
      <c r="A203" s="765"/>
      <c r="B203" s="765"/>
      <c r="C203" s="765"/>
      <c r="D203" s="765"/>
      <c r="E203" s="766"/>
      <c r="F203" s="765"/>
      <c r="G203" s="765"/>
    </row>
    <row r="204" spans="1:7" ht="10.5" customHeight="1">
      <c r="A204" s="843" t="s">
        <v>574</v>
      </c>
      <c r="B204" s="843"/>
      <c r="C204" s="843"/>
      <c r="D204" s="828" t="s">
        <v>877</v>
      </c>
      <c r="E204" s="828"/>
      <c r="F204" s="829"/>
      <c r="G204" s="829"/>
    </row>
    <row r="205" spans="1:7" ht="11.25" customHeight="1">
      <c r="A205" s="773" t="s">
        <v>575</v>
      </c>
      <c r="B205" s="773"/>
      <c r="C205" s="773"/>
      <c r="D205" s="773"/>
      <c r="E205" s="773"/>
      <c r="F205" s="773"/>
      <c r="G205" s="773"/>
    </row>
    <row r="206" spans="1:7" ht="11.25" customHeight="1">
      <c r="A206" s="765"/>
      <c r="B206" s="765"/>
      <c r="C206" s="765"/>
      <c r="D206" s="765"/>
      <c r="E206" s="765"/>
      <c r="F206" s="765"/>
      <c r="G206" s="765"/>
    </row>
    <row r="207" spans="1:7" ht="12.75" customHeight="1">
      <c r="A207" s="598" t="s">
        <v>852</v>
      </c>
      <c r="B207" s="796" t="s">
        <v>166</v>
      </c>
      <c r="C207" s="796"/>
      <c r="D207" s="259" t="s">
        <v>486</v>
      </c>
      <c r="E207" s="259" t="s">
        <v>557</v>
      </c>
      <c r="F207" s="259" t="s">
        <v>558</v>
      </c>
      <c r="G207" s="260" t="s">
        <v>559</v>
      </c>
    </row>
    <row r="208" spans="1:7" ht="11.25" customHeight="1">
      <c r="A208" s="595">
        <v>88267</v>
      </c>
      <c r="B208" s="765" t="s">
        <v>878</v>
      </c>
      <c r="C208" s="765"/>
      <c r="D208" s="261" t="s">
        <v>491</v>
      </c>
      <c r="E208" s="338">
        <v>5</v>
      </c>
      <c r="F208" s="339">
        <v>17.79</v>
      </c>
      <c r="G208" s="339">
        <f>E208*F208</f>
        <v>88.95</v>
      </c>
    </row>
    <row r="209" spans="1:7">
      <c r="A209" s="763" t="s">
        <v>560</v>
      </c>
      <c r="B209" s="763"/>
      <c r="C209" s="763"/>
      <c r="D209" s="763"/>
      <c r="E209" s="763"/>
      <c r="F209" s="763"/>
      <c r="G209" s="262">
        <f>G208</f>
        <v>88.95</v>
      </c>
    </row>
    <row r="210" spans="1:7" ht="10.5" customHeight="1">
      <c r="A210" s="765"/>
      <c r="B210" s="765"/>
      <c r="C210" s="765"/>
      <c r="D210" s="765"/>
      <c r="E210" s="765"/>
      <c r="F210" s="765"/>
      <c r="G210" s="765"/>
    </row>
    <row r="211" spans="1:7" ht="11.25" customHeight="1">
      <c r="A211" s="598" t="s">
        <v>852</v>
      </c>
      <c r="B211" s="796" t="s">
        <v>561</v>
      </c>
      <c r="C211" s="796"/>
      <c r="D211" s="259" t="s">
        <v>486</v>
      </c>
      <c r="E211" s="259" t="s">
        <v>562</v>
      </c>
      <c r="F211" s="259" t="s">
        <v>558</v>
      </c>
      <c r="G211" s="260" t="s">
        <v>559</v>
      </c>
    </row>
    <row r="212" spans="1:7">
      <c r="A212" s="589">
        <v>6148</v>
      </c>
      <c r="B212" s="765" t="s">
        <v>879</v>
      </c>
      <c r="C212" s="765"/>
      <c r="D212" s="348" t="s">
        <v>486</v>
      </c>
      <c r="E212" s="338">
        <v>1</v>
      </c>
      <c r="F212" s="339">
        <v>8</v>
      </c>
      <c r="G212" s="339">
        <f>F212*E212</f>
        <v>8</v>
      </c>
    </row>
    <row r="213" spans="1:7">
      <c r="A213" s="589">
        <v>11686</v>
      </c>
      <c r="B213" s="765" t="s">
        <v>516</v>
      </c>
      <c r="C213" s="765"/>
      <c r="D213" s="348" t="s">
        <v>486</v>
      </c>
      <c r="E213" s="338">
        <v>1</v>
      </c>
      <c r="F213" s="339">
        <v>8.5</v>
      </c>
      <c r="G213" s="339">
        <f t="shared" ref="G213:G222" si="8">F213*E213</f>
        <v>8.5</v>
      </c>
    </row>
    <row r="214" spans="1:7">
      <c r="A214" s="589">
        <v>11683</v>
      </c>
      <c r="B214" s="765" t="s">
        <v>519</v>
      </c>
      <c r="C214" s="765"/>
      <c r="D214" s="348" t="s">
        <v>486</v>
      </c>
      <c r="E214" s="338">
        <v>1</v>
      </c>
      <c r="F214" s="339">
        <v>34.25</v>
      </c>
      <c r="G214" s="339">
        <f t="shared" si="8"/>
        <v>34.25</v>
      </c>
    </row>
    <row r="215" spans="1:7">
      <c r="A215" s="589">
        <v>6142</v>
      </c>
      <c r="B215" s="765" t="s">
        <v>520</v>
      </c>
      <c r="C215" s="765"/>
      <c r="D215" s="348" t="s">
        <v>486</v>
      </c>
      <c r="E215" s="338">
        <v>1</v>
      </c>
      <c r="F215" s="339">
        <v>6.13</v>
      </c>
      <c r="G215" s="339">
        <f t="shared" si="8"/>
        <v>6.13</v>
      </c>
    </row>
    <row r="216" spans="1:7">
      <c r="A216" s="589">
        <v>36520</v>
      </c>
      <c r="B216" s="765" t="s">
        <v>521</v>
      </c>
      <c r="C216" s="765"/>
      <c r="D216" s="348" t="s">
        <v>486</v>
      </c>
      <c r="E216" s="338">
        <v>1</v>
      </c>
      <c r="F216" s="339">
        <v>525.61</v>
      </c>
      <c r="G216" s="339">
        <f t="shared" si="8"/>
        <v>525.61</v>
      </c>
    </row>
    <row r="217" spans="1:7">
      <c r="A217" s="589">
        <v>10425</v>
      </c>
      <c r="B217" s="765" t="s">
        <v>880</v>
      </c>
      <c r="C217" s="765"/>
      <c r="D217" s="348" t="s">
        <v>486</v>
      </c>
      <c r="E217" s="338">
        <v>1</v>
      </c>
      <c r="F217" s="339">
        <v>68.849999999999994</v>
      </c>
      <c r="G217" s="339">
        <f t="shared" si="8"/>
        <v>68.849999999999994</v>
      </c>
    </row>
    <row r="218" spans="1:7">
      <c r="A218" s="589">
        <v>36081</v>
      </c>
      <c r="B218" s="765" t="s">
        <v>881</v>
      </c>
      <c r="C218" s="765"/>
      <c r="D218" s="348" t="s">
        <v>486</v>
      </c>
      <c r="E218" s="338">
        <v>2</v>
      </c>
      <c r="F218" s="339">
        <v>242.99</v>
      </c>
      <c r="G218" s="339">
        <f t="shared" si="8"/>
        <v>485.98</v>
      </c>
    </row>
    <row r="219" spans="1:7">
      <c r="A219" s="589">
        <v>377</v>
      </c>
      <c r="B219" s="765" t="s">
        <v>522</v>
      </c>
      <c r="C219" s="765"/>
      <c r="D219" s="348" t="s">
        <v>486</v>
      </c>
      <c r="E219" s="338">
        <v>1</v>
      </c>
      <c r="F219" s="339">
        <v>26.3</v>
      </c>
      <c r="G219" s="339">
        <f t="shared" si="8"/>
        <v>26.3</v>
      </c>
    </row>
    <row r="220" spans="1:7">
      <c r="A220" s="589">
        <v>4351</v>
      </c>
      <c r="B220" s="765" t="s">
        <v>508</v>
      </c>
      <c r="C220" s="765"/>
      <c r="D220" s="348" t="s">
        <v>486</v>
      </c>
      <c r="E220" s="338">
        <v>6</v>
      </c>
      <c r="F220" s="339">
        <v>11.55</v>
      </c>
      <c r="G220" s="339">
        <f t="shared" si="8"/>
        <v>69.3</v>
      </c>
    </row>
    <row r="221" spans="1:7">
      <c r="A221" s="589">
        <v>11948</v>
      </c>
      <c r="B221" s="765" t="s">
        <v>517</v>
      </c>
      <c r="C221" s="765"/>
      <c r="D221" s="348" t="s">
        <v>486</v>
      </c>
      <c r="E221" s="338">
        <v>16</v>
      </c>
      <c r="F221" s="339">
        <v>0.46</v>
      </c>
      <c r="G221" s="339">
        <f t="shared" si="8"/>
        <v>7.36</v>
      </c>
    </row>
    <row r="222" spans="1:7">
      <c r="A222" s="589">
        <v>4374</v>
      </c>
      <c r="B222" s="761" t="s">
        <v>518</v>
      </c>
      <c r="C222" s="762"/>
      <c r="D222" s="348" t="s">
        <v>486</v>
      </c>
      <c r="E222" s="338">
        <v>16</v>
      </c>
      <c r="F222" s="339">
        <v>0.25</v>
      </c>
      <c r="G222" s="339">
        <f t="shared" si="8"/>
        <v>4</v>
      </c>
    </row>
    <row r="223" spans="1:7" ht="12" customHeight="1">
      <c r="A223" s="763" t="s">
        <v>563</v>
      </c>
      <c r="B223" s="763"/>
      <c r="C223" s="763"/>
      <c r="D223" s="763"/>
      <c r="E223" s="763"/>
      <c r="F223" s="763"/>
      <c r="G223" s="262">
        <f>SUM(G212:G222)</f>
        <v>1244.28</v>
      </c>
    </row>
    <row r="224" spans="1:7" ht="15.75" customHeight="1">
      <c r="A224" s="765"/>
      <c r="B224" s="765"/>
      <c r="C224" s="765"/>
      <c r="D224" s="765"/>
      <c r="E224" s="765"/>
      <c r="F224" s="765"/>
      <c r="G224" s="765"/>
    </row>
    <row r="225" spans="1:7" ht="12" customHeight="1">
      <c r="A225" s="778" t="s">
        <v>564</v>
      </c>
      <c r="B225" s="778"/>
      <c r="C225" s="778"/>
      <c r="D225" s="778"/>
      <c r="E225" s="778"/>
      <c r="F225" s="778"/>
      <c r="G225" s="349">
        <f>G209+G223</f>
        <v>1333.23</v>
      </c>
    </row>
    <row r="226" spans="1:7" ht="14.25" customHeight="1">
      <c r="A226" s="765"/>
      <c r="B226" s="765"/>
      <c r="C226" s="765"/>
      <c r="D226" s="765"/>
      <c r="E226" s="765"/>
      <c r="F226" s="765"/>
      <c r="G226" s="765"/>
    </row>
    <row r="227" spans="1:7">
      <c r="A227" s="773" t="s">
        <v>576</v>
      </c>
      <c r="B227" s="773"/>
      <c r="C227" s="773"/>
      <c r="D227" s="828" t="s">
        <v>556</v>
      </c>
      <c r="E227" s="829"/>
      <c r="F227" s="776"/>
      <c r="G227" s="776"/>
    </row>
    <row r="228" spans="1:7" ht="12.75" customHeight="1">
      <c r="A228" s="773" t="s">
        <v>863</v>
      </c>
      <c r="B228" s="773"/>
      <c r="C228" s="773"/>
      <c r="D228" s="773"/>
      <c r="E228" s="773"/>
      <c r="F228" s="773"/>
      <c r="G228" s="773"/>
    </row>
    <row r="229" spans="1:7" ht="11.25" customHeight="1">
      <c r="A229" s="765"/>
      <c r="B229" s="765"/>
      <c r="C229" s="765"/>
      <c r="D229" s="765"/>
      <c r="E229" s="765"/>
      <c r="F229" s="765"/>
      <c r="G229" s="765"/>
    </row>
    <row r="230" spans="1:7">
      <c r="A230" s="594" t="s">
        <v>852</v>
      </c>
      <c r="B230" s="796" t="s">
        <v>166</v>
      </c>
      <c r="C230" s="796"/>
      <c r="D230" s="259" t="s">
        <v>486</v>
      </c>
      <c r="E230" s="259" t="s">
        <v>557</v>
      </c>
      <c r="F230" s="259" t="s">
        <v>558</v>
      </c>
      <c r="G230" s="260" t="s">
        <v>559</v>
      </c>
    </row>
    <row r="231" spans="1:7">
      <c r="A231" s="589">
        <v>88316</v>
      </c>
      <c r="B231" s="765" t="s">
        <v>864</v>
      </c>
      <c r="C231" s="765"/>
      <c r="D231" s="261" t="s">
        <v>491</v>
      </c>
      <c r="E231" s="338">
        <v>0.14000000000000001</v>
      </c>
      <c r="F231" s="339">
        <v>14.37</v>
      </c>
      <c r="G231" s="339">
        <f>E231*F231</f>
        <v>2.0099999999999998</v>
      </c>
    </row>
    <row r="232" spans="1:7">
      <c r="A232" s="763" t="s">
        <v>560</v>
      </c>
      <c r="B232" s="763"/>
      <c r="C232" s="763"/>
      <c r="D232" s="763"/>
      <c r="E232" s="763"/>
      <c r="F232" s="763"/>
      <c r="G232" s="262">
        <f>SUM(G231:G231)</f>
        <v>2.0099999999999998</v>
      </c>
    </row>
    <row r="233" spans="1:7" ht="12" customHeight="1">
      <c r="A233" s="765"/>
      <c r="B233" s="765"/>
      <c r="C233" s="765"/>
      <c r="D233" s="765"/>
      <c r="E233" s="765"/>
      <c r="F233" s="765"/>
      <c r="G233" s="765"/>
    </row>
    <row r="234" spans="1:7" ht="9.75" customHeight="1">
      <c r="A234" s="594" t="s">
        <v>852</v>
      </c>
      <c r="B234" s="796" t="s">
        <v>561</v>
      </c>
      <c r="C234" s="796"/>
      <c r="D234" s="259" t="s">
        <v>486</v>
      </c>
      <c r="E234" s="259" t="s">
        <v>562</v>
      </c>
      <c r="F234" s="259" t="s">
        <v>558</v>
      </c>
      <c r="G234" s="260" t="s">
        <v>559</v>
      </c>
    </row>
    <row r="235" spans="1:7" ht="11.25" customHeight="1">
      <c r="A235" s="603">
        <v>3</v>
      </c>
      <c r="B235" s="849" t="s">
        <v>865</v>
      </c>
      <c r="C235" s="849"/>
      <c r="D235" s="345" t="s">
        <v>184</v>
      </c>
      <c r="E235" s="346">
        <v>0.05</v>
      </c>
      <c r="F235" s="341">
        <v>4.8099999999999996</v>
      </c>
      <c r="G235" s="341">
        <f>E235*F235</f>
        <v>0.24</v>
      </c>
    </row>
    <row r="236" spans="1:7">
      <c r="A236" s="763" t="s">
        <v>563</v>
      </c>
      <c r="B236" s="763"/>
      <c r="C236" s="763"/>
      <c r="D236" s="763"/>
      <c r="E236" s="763"/>
      <c r="F236" s="763"/>
      <c r="G236" s="262">
        <f>SUM(G235:G235)</f>
        <v>0.24</v>
      </c>
    </row>
    <row r="237" spans="1:7" ht="6.75" customHeight="1">
      <c r="A237" s="765"/>
      <c r="B237" s="765"/>
      <c r="C237" s="765"/>
      <c r="D237" s="765"/>
      <c r="E237" s="765"/>
      <c r="F237" s="765"/>
      <c r="G237" s="765"/>
    </row>
    <row r="238" spans="1:7" ht="10.5" customHeight="1">
      <c r="A238" s="778" t="s">
        <v>564</v>
      </c>
      <c r="B238" s="778"/>
      <c r="C238" s="778"/>
      <c r="D238" s="778"/>
      <c r="E238" s="778"/>
      <c r="F238" s="778"/>
      <c r="G238" s="349">
        <f>G232+G236</f>
        <v>2.25</v>
      </c>
    </row>
    <row r="239" spans="1:7" ht="12" customHeight="1">
      <c r="A239" s="765"/>
      <c r="B239" s="765"/>
      <c r="C239" s="765"/>
      <c r="D239" s="765"/>
      <c r="E239" s="766"/>
      <c r="F239" s="765"/>
      <c r="G239" s="765"/>
    </row>
    <row r="240" spans="1:7" ht="15" customHeight="1">
      <c r="A240" s="773" t="s">
        <v>578</v>
      </c>
      <c r="B240" s="773"/>
      <c r="C240" s="773"/>
      <c r="D240" s="828" t="s">
        <v>577</v>
      </c>
      <c r="E240" s="828"/>
      <c r="F240" s="776"/>
      <c r="G240" s="776"/>
    </row>
    <row r="241" spans="1:7" ht="11.25" customHeight="1">
      <c r="A241" s="773" t="s">
        <v>579</v>
      </c>
      <c r="B241" s="773"/>
      <c r="C241" s="773"/>
      <c r="D241" s="773"/>
      <c r="E241" s="777"/>
      <c r="F241" s="773"/>
      <c r="G241" s="773"/>
    </row>
    <row r="242" spans="1:7" ht="12" customHeight="1">
      <c r="A242" s="765"/>
      <c r="B242" s="765"/>
      <c r="C242" s="765"/>
      <c r="D242" s="765"/>
      <c r="E242" s="766"/>
      <c r="F242" s="765"/>
      <c r="G242" s="765"/>
    </row>
    <row r="243" spans="1:7" ht="17.25" customHeight="1">
      <c r="A243" s="598" t="s">
        <v>852</v>
      </c>
      <c r="B243" s="796" t="s">
        <v>166</v>
      </c>
      <c r="C243" s="796"/>
      <c r="D243" s="259" t="s">
        <v>486</v>
      </c>
      <c r="E243" s="259" t="s">
        <v>557</v>
      </c>
      <c r="F243" s="259" t="s">
        <v>558</v>
      </c>
      <c r="G243" s="260" t="s">
        <v>559</v>
      </c>
    </row>
    <row r="244" spans="1:7">
      <c r="A244" s="589">
        <v>6160</v>
      </c>
      <c r="B244" s="765" t="s">
        <v>524</v>
      </c>
      <c r="C244" s="765"/>
      <c r="D244" s="261" t="s">
        <v>491</v>
      </c>
      <c r="E244" s="338">
        <v>0.3</v>
      </c>
      <c r="F244" s="339">
        <v>12.36</v>
      </c>
      <c r="G244" s="339">
        <f>E244*F244</f>
        <v>3.71</v>
      </c>
    </row>
    <row r="245" spans="1:7">
      <c r="A245" s="589">
        <v>6111</v>
      </c>
      <c r="B245" s="850" t="s">
        <v>853</v>
      </c>
      <c r="C245" s="850"/>
      <c r="D245" s="261" t="s">
        <v>491</v>
      </c>
      <c r="E245" s="338">
        <v>0.98</v>
      </c>
      <c r="F245" s="339">
        <v>9.51</v>
      </c>
      <c r="G245" s="339">
        <f>E245*F245</f>
        <v>9.32</v>
      </c>
    </row>
    <row r="246" spans="1:7">
      <c r="A246" s="589">
        <v>4755</v>
      </c>
      <c r="B246" s="765" t="s">
        <v>502</v>
      </c>
      <c r="C246" s="765"/>
      <c r="D246" s="261" t="s">
        <v>491</v>
      </c>
      <c r="E246" s="338">
        <v>4.5</v>
      </c>
      <c r="F246" s="339">
        <v>13.06</v>
      </c>
      <c r="G246" s="339">
        <f>E246*F246</f>
        <v>58.77</v>
      </c>
    </row>
    <row r="247" spans="1:7" ht="12" customHeight="1">
      <c r="A247" s="763" t="s">
        <v>560</v>
      </c>
      <c r="B247" s="763"/>
      <c r="C247" s="763"/>
      <c r="D247" s="763"/>
      <c r="E247" s="764"/>
      <c r="F247" s="763"/>
      <c r="G247" s="262">
        <f>SUM(G244:G246)</f>
        <v>71.8</v>
      </c>
    </row>
    <row r="248" spans="1:7" ht="14.25" customHeight="1">
      <c r="A248" s="765"/>
      <c r="B248" s="765"/>
      <c r="C248" s="765"/>
      <c r="D248" s="765"/>
      <c r="E248" s="766"/>
      <c r="F248" s="765"/>
      <c r="G248" s="765"/>
    </row>
    <row r="249" spans="1:7" ht="12.75" customHeight="1">
      <c r="A249" s="594" t="s">
        <v>852</v>
      </c>
      <c r="B249" s="796" t="s">
        <v>569</v>
      </c>
      <c r="C249" s="796"/>
      <c r="D249" s="602" t="s">
        <v>486</v>
      </c>
      <c r="E249" s="259" t="s">
        <v>557</v>
      </c>
      <c r="F249" s="602" t="s">
        <v>558</v>
      </c>
      <c r="G249" s="260" t="s">
        <v>559</v>
      </c>
    </row>
    <row r="250" spans="1:7">
      <c r="A250" s="595">
        <v>83763</v>
      </c>
      <c r="B250" s="765" t="s">
        <v>918</v>
      </c>
      <c r="C250" s="765"/>
      <c r="D250" s="261" t="s">
        <v>491</v>
      </c>
      <c r="E250" s="338">
        <v>8.39</v>
      </c>
      <c r="F250" s="339">
        <v>32.46</v>
      </c>
      <c r="G250" s="339">
        <f>E250*F250</f>
        <v>272.33999999999997</v>
      </c>
    </row>
    <row r="251" spans="1:7">
      <c r="A251" s="763" t="s">
        <v>570</v>
      </c>
      <c r="B251" s="763"/>
      <c r="C251" s="763"/>
      <c r="D251" s="763"/>
      <c r="E251" s="764"/>
      <c r="F251" s="763"/>
      <c r="G251" s="262">
        <f>G250</f>
        <v>272.33999999999997</v>
      </c>
    </row>
    <row r="252" spans="1:7" ht="12" customHeight="1">
      <c r="A252" s="765"/>
      <c r="B252" s="765"/>
      <c r="C252" s="765"/>
      <c r="D252" s="765"/>
      <c r="E252" s="766"/>
      <c r="F252" s="765"/>
      <c r="G252" s="765"/>
    </row>
    <row r="253" spans="1:7">
      <c r="A253" s="598" t="s">
        <v>852</v>
      </c>
      <c r="B253" s="844" t="s">
        <v>561</v>
      </c>
      <c r="C253" s="844"/>
      <c r="D253" s="259" t="s">
        <v>486</v>
      </c>
      <c r="E253" s="259" t="s">
        <v>562</v>
      </c>
      <c r="F253" s="259" t="s">
        <v>558</v>
      </c>
      <c r="G253" s="260" t="s">
        <v>559</v>
      </c>
    </row>
    <row r="254" spans="1:7">
      <c r="A254" s="589">
        <v>4229</v>
      </c>
      <c r="B254" s="765" t="s">
        <v>489</v>
      </c>
      <c r="C254" s="765"/>
      <c r="D254" s="261" t="s">
        <v>490</v>
      </c>
      <c r="E254" s="338">
        <v>1.5E-3</v>
      </c>
      <c r="F254" s="339">
        <v>19.59</v>
      </c>
      <c r="G254" s="339">
        <f t="shared" ref="G254:G259" si="9">E254*F254</f>
        <v>0.03</v>
      </c>
    </row>
    <row r="255" spans="1:7">
      <c r="A255" s="589">
        <v>4227</v>
      </c>
      <c r="B255" s="765" t="s">
        <v>488</v>
      </c>
      <c r="C255" s="765"/>
      <c r="D255" s="261" t="s">
        <v>184</v>
      </c>
      <c r="E255" s="338">
        <v>4.0000000000000001E-3</v>
      </c>
      <c r="F255" s="339">
        <v>13.35</v>
      </c>
      <c r="G255" s="339">
        <f t="shared" si="9"/>
        <v>0.05</v>
      </c>
    </row>
    <row r="256" spans="1:7">
      <c r="A256" s="589">
        <v>1380</v>
      </c>
      <c r="B256" s="765" t="s">
        <v>501</v>
      </c>
      <c r="C256" s="765"/>
      <c r="D256" s="261" t="s">
        <v>490</v>
      </c>
      <c r="E256" s="338">
        <v>3.5099999999999999E-2</v>
      </c>
      <c r="F256" s="339">
        <v>2.92</v>
      </c>
      <c r="G256" s="339">
        <f t="shared" si="9"/>
        <v>0.1</v>
      </c>
    </row>
    <row r="257" spans="1:7">
      <c r="A257" s="589">
        <v>10999</v>
      </c>
      <c r="B257" s="765" t="s">
        <v>882</v>
      </c>
      <c r="C257" s="765"/>
      <c r="D257" s="261" t="s">
        <v>490</v>
      </c>
      <c r="E257" s="338">
        <v>0.08</v>
      </c>
      <c r="F257" s="339">
        <v>12.7</v>
      </c>
      <c r="G257" s="339">
        <f t="shared" si="9"/>
        <v>1.02</v>
      </c>
    </row>
    <row r="258" spans="1:7">
      <c r="A258" s="589">
        <v>4221</v>
      </c>
      <c r="B258" s="765" t="s">
        <v>487</v>
      </c>
      <c r="C258" s="765"/>
      <c r="D258" s="261" t="s">
        <v>184</v>
      </c>
      <c r="E258" s="338">
        <v>0.5</v>
      </c>
      <c r="F258" s="339">
        <v>3.87</v>
      </c>
      <c r="G258" s="339">
        <f t="shared" si="9"/>
        <v>1.94</v>
      </c>
    </row>
    <row r="259" spans="1:7">
      <c r="A259" s="589">
        <v>4823</v>
      </c>
      <c r="B259" s="765" t="s">
        <v>883</v>
      </c>
      <c r="C259" s="765"/>
      <c r="D259" s="261" t="s">
        <v>490</v>
      </c>
      <c r="E259" s="338">
        <v>0.52280000000000004</v>
      </c>
      <c r="F259" s="339">
        <v>34.22</v>
      </c>
      <c r="G259" s="339">
        <f t="shared" si="9"/>
        <v>17.89</v>
      </c>
    </row>
    <row r="260" spans="1:7">
      <c r="A260" s="589">
        <v>11795</v>
      </c>
      <c r="B260" s="765" t="s">
        <v>884</v>
      </c>
      <c r="C260" s="765"/>
      <c r="D260" s="261" t="s">
        <v>497</v>
      </c>
      <c r="E260" s="338">
        <v>1.05</v>
      </c>
      <c r="F260" s="339">
        <v>422.64</v>
      </c>
      <c r="G260" s="339">
        <f>E260*F260</f>
        <v>443.77</v>
      </c>
    </row>
    <row r="261" spans="1:7">
      <c r="A261" s="589">
        <v>559</v>
      </c>
      <c r="B261" s="765" t="s">
        <v>885</v>
      </c>
      <c r="C261" s="765"/>
      <c r="D261" s="261" t="s">
        <v>492</v>
      </c>
      <c r="E261" s="338">
        <v>1.24</v>
      </c>
      <c r="F261" s="339">
        <v>15.05</v>
      </c>
      <c r="G261" s="339">
        <f>E261*F261</f>
        <v>18.66</v>
      </c>
    </row>
    <row r="262" spans="1:7">
      <c r="A262" s="589">
        <v>7568</v>
      </c>
      <c r="B262" s="765" t="s">
        <v>886</v>
      </c>
      <c r="C262" s="765"/>
      <c r="D262" s="261" t="s">
        <v>486</v>
      </c>
      <c r="E262" s="338">
        <v>6</v>
      </c>
      <c r="F262" s="339">
        <v>0.43</v>
      </c>
      <c r="G262" s="339">
        <f>E262*F262</f>
        <v>2.58</v>
      </c>
    </row>
    <row r="263" spans="1:7">
      <c r="A263" s="763" t="s">
        <v>563</v>
      </c>
      <c r="B263" s="763"/>
      <c r="C263" s="763"/>
      <c r="D263" s="763"/>
      <c r="E263" s="764"/>
      <c r="F263" s="763"/>
      <c r="G263" s="262">
        <f>SUM(G254:G262)</f>
        <v>486.04</v>
      </c>
    </row>
    <row r="264" spans="1:7">
      <c r="A264" s="765"/>
      <c r="B264" s="765"/>
      <c r="C264" s="765"/>
      <c r="D264" s="765"/>
      <c r="E264" s="766"/>
      <c r="F264" s="765"/>
      <c r="G264" s="765"/>
    </row>
    <row r="265" spans="1:7" ht="9.75" customHeight="1">
      <c r="A265" s="771" t="s">
        <v>564</v>
      </c>
      <c r="B265" s="771"/>
      <c r="C265" s="771"/>
      <c r="D265" s="771"/>
      <c r="E265" s="772"/>
      <c r="F265" s="771"/>
      <c r="G265" s="263">
        <f>G263+G251+G247</f>
        <v>830.18</v>
      </c>
    </row>
    <row r="266" spans="1:7" ht="12" customHeight="1">
      <c r="A266" s="765"/>
      <c r="B266" s="765"/>
      <c r="C266" s="765"/>
      <c r="D266" s="765"/>
      <c r="E266" s="766"/>
      <c r="F266" s="765"/>
      <c r="G266" s="765"/>
    </row>
    <row r="267" spans="1:7" ht="9.75" customHeight="1">
      <c r="A267" s="773" t="s">
        <v>890</v>
      </c>
      <c r="B267" s="773"/>
      <c r="C267" s="773"/>
      <c r="D267" s="828" t="s">
        <v>556</v>
      </c>
      <c r="E267" s="829"/>
      <c r="F267" s="776"/>
      <c r="G267" s="776"/>
    </row>
    <row r="268" spans="1:7">
      <c r="A268" s="845" t="s">
        <v>1097</v>
      </c>
      <c r="B268" s="845" t="s">
        <v>1098</v>
      </c>
      <c r="C268" s="845"/>
      <c r="D268" s="845" t="s">
        <v>486</v>
      </c>
      <c r="E268" s="846"/>
      <c r="F268" s="845"/>
      <c r="G268" s="845">
        <v>29.09</v>
      </c>
    </row>
    <row r="269" spans="1:7">
      <c r="A269" s="795"/>
      <c r="B269" s="795"/>
      <c r="C269" s="795"/>
      <c r="D269" s="795"/>
      <c r="E269" s="795"/>
      <c r="F269" s="795"/>
      <c r="G269" s="795"/>
    </row>
    <row r="270" spans="1:7" ht="12" customHeight="1">
      <c r="A270" s="487" t="s">
        <v>852</v>
      </c>
      <c r="B270" s="847" t="s">
        <v>166</v>
      </c>
      <c r="C270" s="847"/>
      <c r="D270" s="488" t="s">
        <v>486</v>
      </c>
      <c r="E270" s="488" t="s">
        <v>557</v>
      </c>
      <c r="F270" s="488" t="s">
        <v>558</v>
      </c>
      <c r="G270" s="489" t="s">
        <v>559</v>
      </c>
    </row>
    <row r="271" spans="1:7" ht="12" customHeight="1">
      <c r="A271" s="595">
        <v>88239</v>
      </c>
      <c r="B271" s="765" t="s">
        <v>1011</v>
      </c>
      <c r="C271" s="765"/>
      <c r="D271" s="261" t="s">
        <v>491</v>
      </c>
      <c r="E271" s="338">
        <v>1</v>
      </c>
      <c r="F271" s="339">
        <v>14.91</v>
      </c>
      <c r="G271" s="339">
        <f t="shared" ref="G271:G274" si="10">F271*E271</f>
        <v>14.91</v>
      </c>
    </row>
    <row r="272" spans="1:7">
      <c r="A272" s="595">
        <v>88261</v>
      </c>
      <c r="B272" s="765" t="s">
        <v>1099</v>
      </c>
      <c r="C272" s="765"/>
      <c r="D272" s="261" t="s">
        <v>491</v>
      </c>
      <c r="E272" s="338">
        <v>1</v>
      </c>
      <c r="F272" s="339">
        <v>18.84</v>
      </c>
      <c r="G272" s="339">
        <f t="shared" si="10"/>
        <v>18.84</v>
      </c>
    </row>
    <row r="273" spans="1:7">
      <c r="A273" s="595">
        <v>88309</v>
      </c>
      <c r="B273" s="765" t="s">
        <v>1100</v>
      </c>
      <c r="C273" s="765"/>
      <c r="D273" s="261" t="s">
        <v>491</v>
      </c>
      <c r="E273" s="338">
        <v>0.68</v>
      </c>
      <c r="F273" s="339">
        <v>17.760000000000002</v>
      </c>
      <c r="G273" s="339">
        <f t="shared" si="10"/>
        <v>12.08</v>
      </c>
    </row>
    <row r="274" spans="1:7" ht="12" customHeight="1">
      <c r="A274" s="595">
        <v>88316</v>
      </c>
      <c r="B274" s="765" t="s">
        <v>864</v>
      </c>
      <c r="C274" s="765"/>
      <c r="D274" s="261" t="s">
        <v>491</v>
      </c>
      <c r="E274" s="338">
        <v>0.68</v>
      </c>
      <c r="F274" s="339">
        <v>14.37</v>
      </c>
      <c r="G274" s="339">
        <f t="shared" si="10"/>
        <v>9.77</v>
      </c>
    </row>
    <row r="275" spans="1:7" ht="12" customHeight="1">
      <c r="A275" s="763" t="s">
        <v>560</v>
      </c>
      <c r="B275" s="763"/>
      <c r="C275" s="763"/>
      <c r="D275" s="763"/>
      <c r="E275" s="764"/>
      <c r="F275" s="763"/>
      <c r="G275" s="262">
        <f>SUM(G271:G274)</f>
        <v>55.6</v>
      </c>
    </row>
    <row r="276" spans="1:7" ht="11.25" customHeight="1">
      <c r="A276" s="765"/>
      <c r="B276" s="765"/>
      <c r="C276" s="765"/>
      <c r="D276" s="765"/>
      <c r="E276" s="765"/>
      <c r="F276" s="765"/>
      <c r="G276" s="765"/>
    </row>
    <row r="277" spans="1:7">
      <c r="A277" s="598" t="s">
        <v>852</v>
      </c>
      <c r="B277" s="796" t="s">
        <v>561</v>
      </c>
      <c r="C277" s="796"/>
      <c r="D277" s="259" t="s">
        <v>486</v>
      </c>
      <c r="E277" s="259" t="s">
        <v>562</v>
      </c>
      <c r="F277" s="259" t="s">
        <v>558</v>
      </c>
      <c r="G277" s="260" t="s">
        <v>559</v>
      </c>
    </row>
    <row r="278" spans="1:7" ht="12.75" customHeight="1">
      <c r="A278" s="589">
        <v>181</v>
      </c>
      <c r="B278" s="765" t="s">
        <v>1101</v>
      </c>
      <c r="C278" s="765"/>
      <c r="D278" s="261" t="s">
        <v>1102</v>
      </c>
      <c r="E278" s="338">
        <v>0.55000000000000004</v>
      </c>
      <c r="F278" s="339">
        <v>122.43</v>
      </c>
      <c r="G278" s="339">
        <f t="shared" ref="G278:G285" si="11">F278*E278</f>
        <v>67.34</v>
      </c>
    </row>
    <row r="279" spans="1:7" ht="12.75" customHeight="1">
      <c r="A279" s="589">
        <v>4958</v>
      </c>
      <c r="B279" s="765" t="s">
        <v>1103</v>
      </c>
      <c r="C279" s="765"/>
      <c r="D279" s="261" t="s">
        <v>497</v>
      </c>
      <c r="E279" s="346">
        <v>1</v>
      </c>
      <c r="F279" s="339">
        <v>164.95</v>
      </c>
      <c r="G279" s="339">
        <f t="shared" si="11"/>
        <v>164.95</v>
      </c>
    </row>
    <row r="280" spans="1:7" ht="13.5" customHeight="1">
      <c r="A280" s="589">
        <v>5067</v>
      </c>
      <c r="B280" s="765" t="s">
        <v>1104</v>
      </c>
      <c r="C280" s="765"/>
      <c r="D280" s="261" t="s">
        <v>490</v>
      </c>
      <c r="E280" s="338">
        <v>0.15</v>
      </c>
      <c r="F280" s="339">
        <v>11.91</v>
      </c>
      <c r="G280" s="339">
        <f t="shared" si="11"/>
        <v>1.79</v>
      </c>
    </row>
    <row r="281" spans="1:7" ht="11.25" customHeight="1">
      <c r="A281" s="595">
        <v>11573</v>
      </c>
      <c r="B281" s="765" t="s">
        <v>1105</v>
      </c>
      <c r="C281" s="765"/>
      <c r="D281" s="348" t="s">
        <v>486</v>
      </c>
      <c r="E281" s="338">
        <v>2</v>
      </c>
      <c r="F281" s="339">
        <v>6.96</v>
      </c>
      <c r="G281" s="339">
        <f t="shared" si="11"/>
        <v>13.92</v>
      </c>
    </row>
    <row r="282" spans="1:7" ht="12.75" customHeight="1">
      <c r="A282" s="589">
        <v>11580</v>
      </c>
      <c r="B282" s="765" t="s">
        <v>1106</v>
      </c>
      <c r="C282" s="765"/>
      <c r="D282" s="261" t="s">
        <v>492</v>
      </c>
      <c r="E282" s="338">
        <v>1.2</v>
      </c>
      <c r="F282" s="339">
        <v>12.27</v>
      </c>
      <c r="G282" s="339">
        <f t="shared" si="11"/>
        <v>14.72</v>
      </c>
    </row>
    <row r="283" spans="1:7" ht="11.25" customHeight="1">
      <c r="A283" s="589">
        <v>20017</v>
      </c>
      <c r="B283" s="765" t="s">
        <v>1107</v>
      </c>
      <c r="C283" s="765"/>
      <c r="D283" s="261" t="s">
        <v>492</v>
      </c>
      <c r="E283" s="338">
        <v>5.96</v>
      </c>
      <c r="F283" s="339">
        <v>3.38</v>
      </c>
      <c r="G283" s="339">
        <f t="shared" si="11"/>
        <v>20.14</v>
      </c>
    </row>
    <row r="284" spans="1:7">
      <c r="A284" s="589">
        <v>35274</v>
      </c>
      <c r="B284" s="765" t="s">
        <v>1108</v>
      </c>
      <c r="C284" s="765"/>
      <c r="D284" s="261" t="s">
        <v>492</v>
      </c>
      <c r="E284" s="338">
        <v>0.1071</v>
      </c>
      <c r="F284" s="339">
        <v>21.39</v>
      </c>
      <c r="G284" s="339">
        <f t="shared" si="11"/>
        <v>2.29</v>
      </c>
    </row>
    <row r="285" spans="1:7" ht="9.75" customHeight="1">
      <c r="A285" s="595">
        <v>88627</v>
      </c>
      <c r="B285" s="765" t="s">
        <v>1109</v>
      </c>
      <c r="C285" s="765"/>
      <c r="D285" s="261" t="s">
        <v>496</v>
      </c>
      <c r="E285" s="338">
        <v>6.0000000000000001E-3</v>
      </c>
      <c r="F285" s="339">
        <v>408.47</v>
      </c>
      <c r="G285" s="339">
        <f t="shared" si="11"/>
        <v>2.4500000000000002</v>
      </c>
    </row>
    <row r="286" spans="1:7">
      <c r="A286" s="763" t="s">
        <v>563</v>
      </c>
      <c r="B286" s="763"/>
      <c r="C286" s="763"/>
      <c r="D286" s="763"/>
      <c r="E286" s="764"/>
      <c r="F286" s="763"/>
      <c r="G286" s="262">
        <f>SUM(G278:G285)</f>
        <v>287.60000000000002</v>
      </c>
    </row>
    <row r="287" spans="1:7" ht="8.25" customHeight="1">
      <c r="A287" s="765"/>
      <c r="B287" s="765"/>
      <c r="C287" s="765"/>
      <c r="D287" s="765"/>
      <c r="E287" s="766"/>
      <c r="F287" s="765"/>
      <c r="G287" s="765"/>
    </row>
    <row r="288" spans="1:7">
      <c r="A288" s="778" t="s">
        <v>564</v>
      </c>
      <c r="B288" s="778"/>
      <c r="C288" s="778"/>
      <c r="D288" s="778"/>
      <c r="E288" s="779"/>
      <c r="F288" s="778"/>
      <c r="G288" s="349">
        <f>G275+G286</f>
        <v>343.2</v>
      </c>
    </row>
    <row r="289" spans="1:7" ht="13.5" customHeight="1">
      <c r="A289" s="795"/>
      <c r="B289" s="795"/>
      <c r="C289" s="795"/>
      <c r="D289" s="795"/>
      <c r="E289" s="795"/>
      <c r="F289" s="795"/>
      <c r="G289" s="795"/>
    </row>
    <row r="290" spans="1:7" s="490" customFormat="1" ht="12" customHeight="1">
      <c r="A290" s="780" t="s">
        <v>580</v>
      </c>
      <c r="B290" s="780"/>
      <c r="C290" s="780"/>
      <c r="D290" s="781" t="s">
        <v>556</v>
      </c>
      <c r="E290" s="782"/>
      <c r="F290" s="783"/>
      <c r="G290" s="783"/>
    </row>
    <row r="291" spans="1:7" ht="13.5" customHeight="1">
      <c r="A291" s="808" t="s">
        <v>1930</v>
      </c>
      <c r="B291" s="809"/>
      <c r="C291" s="809"/>
      <c r="D291" s="809"/>
      <c r="E291" s="809"/>
      <c r="F291" s="809"/>
      <c r="G291" s="810"/>
    </row>
    <row r="292" spans="1:7" ht="12" customHeight="1">
      <c r="A292" s="761"/>
      <c r="B292" s="794"/>
      <c r="C292" s="794"/>
      <c r="D292" s="794"/>
      <c r="E292" s="794"/>
      <c r="F292" s="794"/>
      <c r="G292" s="762"/>
    </row>
    <row r="293" spans="1:7" ht="12" customHeight="1">
      <c r="A293" s="599" t="s">
        <v>852</v>
      </c>
      <c r="B293" s="792" t="s">
        <v>166</v>
      </c>
      <c r="C293" s="793"/>
      <c r="D293" s="259" t="s">
        <v>486</v>
      </c>
      <c r="E293" s="259" t="s">
        <v>557</v>
      </c>
      <c r="F293" s="259" t="s">
        <v>558</v>
      </c>
      <c r="G293" s="260" t="s">
        <v>559</v>
      </c>
    </row>
    <row r="294" spans="1:7">
      <c r="A294" s="361">
        <v>88256</v>
      </c>
      <c r="B294" s="761" t="s">
        <v>1931</v>
      </c>
      <c r="C294" s="794"/>
      <c r="D294" s="261" t="s">
        <v>491</v>
      </c>
      <c r="E294" s="338">
        <v>1.6</v>
      </c>
      <c r="F294" s="339">
        <v>17.71</v>
      </c>
      <c r="G294" s="339">
        <f>E294*F294</f>
        <v>28.34</v>
      </c>
    </row>
    <row r="295" spans="1:7">
      <c r="A295" s="527" t="s">
        <v>1932</v>
      </c>
      <c r="B295" s="761" t="s">
        <v>864</v>
      </c>
      <c r="C295" s="794"/>
      <c r="D295" s="261" t="s">
        <v>491</v>
      </c>
      <c r="E295" s="338">
        <v>1.25</v>
      </c>
      <c r="F295" s="339">
        <v>14.37</v>
      </c>
      <c r="G295" s="339">
        <f>E295*F295</f>
        <v>17.96</v>
      </c>
    </row>
    <row r="296" spans="1:7" ht="13.5" customHeight="1">
      <c r="A296" s="786" t="s">
        <v>560</v>
      </c>
      <c r="B296" s="787"/>
      <c r="C296" s="787"/>
      <c r="D296" s="787"/>
      <c r="E296" s="787"/>
      <c r="F296" s="788"/>
      <c r="G296" s="262">
        <f>SUM(G294:G295)</f>
        <v>46.3</v>
      </c>
    </row>
    <row r="297" spans="1:7" ht="7.5" customHeight="1">
      <c r="A297" s="761"/>
      <c r="B297" s="794"/>
      <c r="C297" s="794"/>
      <c r="D297" s="794"/>
      <c r="E297" s="794"/>
      <c r="F297" s="794"/>
      <c r="G297" s="762"/>
    </row>
    <row r="298" spans="1:7" ht="14.25" customHeight="1">
      <c r="A298" s="599" t="s">
        <v>852</v>
      </c>
      <c r="B298" s="792" t="s">
        <v>561</v>
      </c>
      <c r="C298" s="793"/>
      <c r="D298" s="259" t="s">
        <v>486</v>
      </c>
      <c r="E298" s="259" t="s">
        <v>562</v>
      </c>
      <c r="F298" s="259" t="s">
        <v>558</v>
      </c>
      <c r="G298" s="260" t="s">
        <v>559</v>
      </c>
    </row>
    <row r="299" spans="1:7" ht="11.25" customHeight="1">
      <c r="A299" s="589">
        <v>1106</v>
      </c>
      <c r="B299" s="761" t="s">
        <v>894</v>
      </c>
      <c r="C299" s="794"/>
      <c r="D299" s="261" t="s">
        <v>490</v>
      </c>
      <c r="E299" s="338">
        <v>2.73</v>
      </c>
      <c r="F299" s="339">
        <v>0.6</v>
      </c>
      <c r="G299" s="339">
        <f>E299*F299</f>
        <v>1.64</v>
      </c>
    </row>
    <row r="300" spans="1:7" ht="12.75" customHeight="1">
      <c r="A300" s="589">
        <v>370</v>
      </c>
      <c r="B300" s="761" t="s">
        <v>872</v>
      </c>
      <c r="C300" s="794"/>
      <c r="D300" s="261" t="s">
        <v>496</v>
      </c>
      <c r="E300" s="338">
        <v>1.8200000000000001E-2</v>
      </c>
      <c r="F300" s="339">
        <v>62.5</v>
      </c>
      <c r="G300" s="339">
        <f>E300*F300</f>
        <v>1.1399999999999999</v>
      </c>
    </row>
    <row r="301" spans="1:7" ht="12" customHeight="1">
      <c r="A301" s="589">
        <v>1379</v>
      </c>
      <c r="B301" s="761" t="s">
        <v>1080</v>
      </c>
      <c r="C301" s="794"/>
      <c r="D301" s="261" t="s">
        <v>490</v>
      </c>
      <c r="E301" s="338">
        <v>2.8</v>
      </c>
      <c r="F301" s="339">
        <v>0.49</v>
      </c>
      <c r="G301" s="339">
        <f>E301*F301</f>
        <v>1.37</v>
      </c>
    </row>
    <row r="302" spans="1:7" ht="12" customHeight="1">
      <c r="A302" s="589">
        <v>36178</v>
      </c>
      <c r="B302" s="761" t="s">
        <v>1933</v>
      </c>
      <c r="C302" s="794"/>
      <c r="D302" s="348" t="s">
        <v>486</v>
      </c>
      <c r="E302" s="338">
        <v>17.600000000000001</v>
      </c>
      <c r="F302" s="339">
        <v>9.1300000000000008</v>
      </c>
      <c r="G302" s="339">
        <f>E302*F302</f>
        <v>160.69</v>
      </c>
    </row>
    <row r="303" spans="1:7" ht="15" customHeight="1">
      <c r="A303" s="786" t="s">
        <v>563</v>
      </c>
      <c r="B303" s="787"/>
      <c r="C303" s="787"/>
      <c r="D303" s="787"/>
      <c r="E303" s="787"/>
      <c r="F303" s="788"/>
      <c r="G303" s="262">
        <f>SUM(G299:G302)</f>
        <v>164.84</v>
      </c>
    </row>
    <row r="304" spans="1:7" ht="10.5" customHeight="1">
      <c r="A304" s="761"/>
      <c r="B304" s="794"/>
      <c r="C304" s="794"/>
      <c r="D304" s="794"/>
      <c r="E304" s="794"/>
      <c r="F304" s="794"/>
      <c r="G304" s="762"/>
    </row>
    <row r="305" spans="1:7" ht="10.5" customHeight="1">
      <c r="A305" s="805" t="s">
        <v>564</v>
      </c>
      <c r="B305" s="806"/>
      <c r="C305" s="806"/>
      <c r="D305" s="806"/>
      <c r="E305" s="806"/>
      <c r="F305" s="807"/>
      <c r="G305" s="485">
        <f>G296+G303</f>
        <v>211.14</v>
      </c>
    </row>
    <row r="306" spans="1:7" ht="8.25" customHeight="1">
      <c r="A306" s="621"/>
      <c r="B306" s="622"/>
      <c r="C306" s="622"/>
      <c r="D306" s="623"/>
      <c r="E306" s="623"/>
      <c r="F306" s="623"/>
      <c r="G306" s="624"/>
    </row>
    <row r="307" spans="1:7">
      <c r="A307" s="773" t="s">
        <v>581</v>
      </c>
      <c r="B307" s="773"/>
      <c r="C307" s="773"/>
      <c r="D307" s="828" t="s">
        <v>893</v>
      </c>
      <c r="E307" s="828"/>
      <c r="F307" s="776"/>
      <c r="G307" s="776"/>
    </row>
    <row r="308" spans="1:7">
      <c r="A308" s="773" t="s">
        <v>582</v>
      </c>
      <c r="B308" s="773"/>
      <c r="C308" s="773"/>
      <c r="D308" s="773"/>
      <c r="E308" s="777"/>
      <c r="F308" s="773"/>
      <c r="G308" s="773"/>
    </row>
    <row r="309" spans="1:7" ht="12" customHeight="1">
      <c r="A309" s="765"/>
      <c r="B309" s="765"/>
      <c r="C309" s="765"/>
      <c r="D309" s="765"/>
      <c r="E309" s="766"/>
      <c r="F309" s="765"/>
      <c r="G309" s="765"/>
    </row>
    <row r="310" spans="1:7" ht="9.75" customHeight="1">
      <c r="A310" s="598" t="s">
        <v>852</v>
      </c>
      <c r="B310" s="796" t="s">
        <v>166</v>
      </c>
      <c r="C310" s="796"/>
      <c r="D310" s="259" t="s">
        <v>486</v>
      </c>
      <c r="E310" s="259" t="s">
        <v>557</v>
      </c>
      <c r="F310" s="259" t="s">
        <v>558</v>
      </c>
      <c r="G310" s="260" t="s">
        <v>559</v>
      </c>
    </row>
    <row r="311" spans="1:7">
      <c r="A311" s="589">
        <v>88316</v>
      </c>
      <c r="B311" s="765" t="s">
        <v>864</v>
      </c>
      <c r="C311" s="765"/>
      <c r="D311" s="261" t="s">
        <v>491</v>
      </c>
      <c r="E311" s="338">
        <v>15.5</v>
      </c>
      <c r="F311" s="339">
        <v>14.37</v>
      </c>
      <c r="G311" s="339">
        <f>F311*E311</f>
        <v>222.74</v>
      </c>
    </row>
    <row r="312" spans="1:7">
      <c r="A312" s="589">
        <v>88315</v>
      </c>
      <c r="B312" s="765" t="s">
        <v>887</v>
      </c>
      <c r="C312" s="765"/>
      <c r="D312" s="261" t="s">
        <v>491</v>
      </c>
      <c r="E312" s="338">
        <v>15.5</v>
      </c>
      <c r="F312" s="339">
        <v>17.68</v>
      </c>
      <c r="G312" s="339">
        <f>F312*E312</f>
        <v>274.04000000000002</v>
      </c>
    </row>
    <row r="313" spans="1:7" ht="9.75" customHeight="1">
      <c r="A313" s="763" t="s">
        <v>560</v>
      </c>
      <c r="B313" s="763"/>
      <c r="C313" s="763"/>
      <c r="D313" s="763"/>
      <c r="E313" s="764"/>
      <c r="F313" s="763"/>
      <c r="G313" s="262">
        <f>G312+G311</f>
        <v>496.78</v>
      </c>
    </row>
    <row r="314" spans="1:7">
      <c r="A314" s="765"/>
      <c r="B314" s="765"/>
      <c r="C314" s="765"/>
      <c r="D314" s="765"/>
      <c r="E314" s="766"/>
      <c r="F314" s="765"/>
      <c r="G314" s="765"/>
    </row>
    <row r="315" spans="1:7" ht="10.5" customHeight="1">
      <c r="A315" s="598" t="s">
        <v>852</v>
      </c>
      <c r="B315" s="796" t="s">
        <v>561</v>
      </c>
      <c r="C315" s="796"/>
      <c r="D315" s="259" t="s">
        <v>486</v>
      </c>
      <c r="E315" s="259" t="s">
        <v>562</v>
      </c>
      <c r="F315" s="259" t="s">
        <v>558</v>
      </c>
      <c r="G315" s="260" t="s">
        <v>559</v>
      </c>
    </row>
    <row r="316" spans="1:7">
      <c r="A316" s="358" t="s">
        <v>903</v>
      </c>
      <c r="B316" s="765" t="s">
        <v>503</v>
      </c>
      <c r="C316" s="765"/>
      <c r="D316" s="261" t="s">
        <v>486</v>
      </c>
      <c r="E316" s="338">
        <v>1</v>
      </c>
      <c r="F316" s="339">
        <v>147.35</v>
      </c>
      <c r="G316" s="339">
        <f>F316*E316</f>
        <v>147.35</v>
      </c>
    </row>
    <row r="317" spans="1:7">
      <c r="A317" s="595">
        <v>34360</v>
      </c>
      <c r="B317" s="765" t="s">
        <v>905</v>
      </c>
      <c r="C317" s="765"/>
      <c r="D317" s="261" t="s">
        <v>490</v>
      </c>
      <c r="E317" s="338">
        <v>1.056</v>
      </c>
      <c r="F317" s="339">
        <v>26.01</v>
      </c>
      <c r="G317" s="339">
        <f t="shared" ref="G317:G323" si="12">F317*E317</f>
        <v>27.47</v>
      </c>
    </row>
    <row r="318" spans="1:7">
      <c r="A318" s="595">
        <v>34360</v>
      </c>
      <c r="B318" s="765" t="s">
        <v>906</v>
      </c>
      <c r="C318" s="765"/>
      <c r="D318" s="261" t="s">
        <v>490</v>
      </c>
      <c r="E318" s="338">
        <v>0.6</v>
      </c>
      <c r="F318" s="339">
        <v>26.01</v>
      </c>
      <c r="G318" s="339">
        <f t="shared" si="12"/>
        <v>15.61</v>
      </c>
    </row>
    <row r="319" spans="1:7">
      <c r="A319" s="595">
        <v>34360</v>
      </c>
      <c r="B319" s="765" t="s">
        <v>907</v>
      </c>
      <c r="C319" s="765"/>
      <c r="D319" s="261" t="s">
        <v>490</v>
      </c>
      <c r="E319" s="338">
        <v>0.42920000000000003</v>
      </c>
      <c r="F319" s="339">
        <v>26.01</v>
      </c>
      <c r="G319" s="339">
        <f t="shared" si="12"/>
        <v>11.16</v>
      </c>
    </row>
    <row r="320" spans="1:7">
      <c r="A320" s="595">
        <v>34360</v>
      </c>
      <c r="B320" s="765" t="s">
        <v>908</v>
      </c>
      <c r="C320" s="765"/>
      <c r="D320" s="261" t="s">
        <v>490</v>
      </c>
      <c r="E320" s="338">
        <v>0.27656999999999998</v>
      </c>
      <c r="F320" s="339">
        <v>26.01</v>
      </c>
      <c r="G320" s="339">
        <f t="shared" si="12"/>
        <v>7.19</v>
      </c>
    </row>
    <row r="321" spans="1:7">
      <c r="A321" s="595">
        <v>34360</v>
      </c>
      <c r="B321" s="765" t="s">
        <v>909</v>
      </c>
      <c r="C321" s="765"/>
      <c r="D321" s="261" t="s">
        <v>490</v>
      </c>
      <c r="E321" s="338">
        <v>0.2016</v>
      </c>
      <c r="F321" s="339">
        <v>26.01</v>
      </c>
      <c r="G321" s="339">
        <f t="shared" si="12"/>
        <v>5.24</v>
      </c>
    </row>
    <row r="322" spans="1:7">
      <c r="A322" s="595">
        <v>10502</v>
      </c>
      <c r="B322" s="765" t="s">
        <v>899</v>
      </c>
      <c r="C322" s="765"/>
      <c r="D322" s="261" t="s">
        <v>497</v>
      </c>
      <c r="E322" s="346">
        <v>4.2</v>
      </c>
      <c r="F322" s="341">
        <v>397.18</v>
      </c>
      <c r="G322" s="339">
        <f t="shared" si="12"/>
        <v>1668.16</v>
      </c>
    </row>
    <row r="323" spans="1:7">
      <c r="A323" s="595">
        <v>34360</v>
      </c>
      <c r="B323" s="765" t="s">
        <v>904</v>
      </c>
      <c r="C323" s="765"/>
      <c r="D323" s="261" t="s">
        <v>490</v>
      </c>
      <c r="E323" s="338">
        <v>1.05</v>
      </c>
      <c r="F323" s="339">
        <v>26.01</v>
      </c>
      <c r="G323" s="339">
        <f t="shared" si="12"/>
        <v>27.31</v>
      </c>
    </row>
    <row r="324" spans="1:7" ht="12.75" customHeight="1">
      <c r="A324" s="763" t="s">
        <v>563</v>
      </c>
      <c r="B324" s="763"/>
      <c r="C324" s="763"/>
      <c r="D324" s="763"/>
      <c r="E324" s="764"/>
      <c r="F324" s="763"/>
      <c r="G324" s="262">
        <f>SUM(G316:G323)</f>
        <v>1909.49</v>
      </c>
    </row>
    <row r="325" spans="1:7" ht="12.75" customHeight="1">
      <c r="A325" s="765"/>
      <c r="B325" s="765"/>
      <c r="C325" s="765"/>
      <c r="D325" s="765"/>
      <c r="E325" s="766"/>
      <c r="F325" s="765"/>
      <c r="G325" s="765"/>
    </row>
    <row r="326" spans="1:7" ht="12" customHeight="1">
      <c r="A326" s="771" t="s">
        <v>564</v>
      </c>
      <c r="B326" s="771"/>
      <c r="C326" s="771"/>
      <c r="D326" s="771"/>
      <c r="E326" s="772"/>
      <c r="F326" s="771"/>
      <c r="G326" s="263">
        <f>G324+G313</f>
        <v>2406.27</v>
      </c>
    </row>
    <row r="327" spans="1:7" ht="14.25" customHeight="1">
      <c r="A327" s="765"/>
      <c r="B327" s="765"/>
      <c r="C327" s="765"/>
      <c r="D327" s="765"/>
      <c r="E327" s="766"/>
      <c r="F327" s="765"/>
      <c r="G327" s="765"/>
    </row>
    <row r="328" spans="1:7">
      <c r="A328" s="773" t="s">
        <v>1138</v>
      </c>
      <c r="B328" s="773"/>
      <c r="C328" s="773"/>
      <c r="D328" s="828" t="s">
        <v>556</v>
      </c>
      <c r="E328" s="828"/>
      <c r="F328" s="776"/>
      <c r="G328" s="776"/>
    </row>
    <row r="329" spans="1:7">
      <c r="A329" s="773" t="s">
        <v>1110</v>
      </c>
      <c r="B329" s="773"/>
      <c r="C329" s="773"/>
      <c r="D329" s="773"/>
      <c r="E329" s="777"/>
      <c r="F329" s="773"/>
      <c r="G329" s="773"/>
    </row>
    <row r="330" spans="1:7">
      <c r="A330" s="765"/>
      <c r="B330" s="765"/>
      <c r="C330" s="765"/>
      <c r="D330" s="765"/>
      <c r="E330" s="766"/>
      <c r="F330" s="765"/>
      <c r="G330" s="765"/>
    </row>
    <row r="331" spans="1:7">
      <c r="A331" s="598" t="s">
        <v>852</v>
      </c>
      <c r="B331" s="796" t="s">
        <v>166</v>
      </c>
      <c r="C331" s="796"/>
      <c r="D331" s="259" t="s">
        <v>486</v>
      </c>
      <c r="E331" s="259" t="s">
        <v>557</v>
      </c>
      <c r="F331" s="259" t="s">
        <v>558</v>
      </c>
      <c r="G331" s="260" t="s">
        <v>559</v>
      </c>
    </row>
    <row r="332" spans="1:7">
      <c r="A332" s="589">
        <v>6111</v>
      </c>
      <c r="B332" s="765" t="s">
        <v>1111</v>
      </c>
      <c r="C332" s="765"/>
      <c r="D332" s="261" t="s">
        <v>491</v>
      </c>
      <c r="E332" s="338">
        <v>0.82250000000000001</v>
      </c>
      <c r="F332" s="339">
        <v>9.51</v>
      </c>
      <c r="G332" s="339">
        <f>F332*E332</f>
        <v>7.82</v>
      </c>
    </row>
    <row r="333" spans="1:7">
      <c r="A333" s="589">
        <v>4750</v>
      </c>
      <c r="B333" s="765" t="s">
        <v>1112</v>
      </c>
      <c r="C333" s="765"/>
      <c r="D333" s="261" t="s">
        <v>491</v>
      </c>
      <c r="E333" s="338">
        <v>0.35</v>
      </c>
      <c r="F333" s="339">
        <v>12.79</v>
      </c>
      <c r="G333" s="339">
        <f>F333*E333</f>
        <v>4.4800000000000004</v>
      </c>
    </row>
    <row r="334" spans="1:7">
      <c r="A334" s="589">
        <v>37666</v>
      </c>
      <c r="B334" s="797" t="s">
        <v>1120</v>
      </c>
      <c r="C334" s="797"/>
      <c r="D334" s="261" t="s">
        <v>491</v>
      </c>
      <c r="E334" s="338">
        <v>7.7499999999999999E-2</v>
      </c>
      <c r="F334" s="339">
        <v>8.83</v>
      </c>
      <c r="G334" s="339">
        <f>F334*E334</f>
        <v>0.68</v>
      </c>
    </row>
    <row r="335" spans="1:7">
      <c r="A335" s="763" t="s">
        <v>560</v>
      </c>
      <c r="B335" s="763"/>
      <c r="C335" s="763"/>
      <c r="D335" s="763"/>
      <c r="E335" s="764"/>
      <c r="F335" s="763"/>
      <c r="G335" s="262">
        <f>G333+G332</f>
        <v>12.3</v>
      </c>
    </row>
    <row r="336" spans="1:7">
      <c r="A336" s="765"/>
      <c r="B336" s="765"/>
      <c r="C336" s="765"/>
      <c r="D336" s="765"/>
      <c r="E336" s="766"/>
      <c r="F336" s="765"/>
      <c r="G336" s="765"/>
    </row>
    <row r="337" spans="1:7">
      <c r="A337" s="594" t="s">
        <v>852</v>
      </c>
      <c r="B337" s="796" t="s">
        <v>569</v>
      </c>
      <c r="C337" s="796"/>
      <c r="D337" s="602" t="s">
        <v>486</v>
      </c>
      <c r="E337" s="259" t="s">
        <v>557</v>
      </c>
      <c r="F337" s="602" t="s">
        <v>558</v>
      </c>
      <c r="G337" s="260" t="s">
        <v>559</v>
      </c>
    </row>
    <row r="338" spans="1:7">
      <c r="A338" s="589">
        <v>2711</v>
      </c>
      <c r="B338" s="765" t="s">
        <v>896</v>
      </c>
      <c r="C338" s="765"/>
      <c r="D338" s="342" t="s">
        <v>486</v>
      </c>
      <c r="E338" s="343" t="s">
        <v>1119</v>
      </c>
      <c r="F338" s="378">
        <v>115.5</v>
      </c>
      <c r="G338" s="339">
        <f>E338*F338</f>
        <v>0.45</v>
      </c>
    </row>
    <row r="339" spans="1:7">
      <c r="A339" s="589">
        <v>12892</v>
      </c>
      <c r="B339" s="765" t="s">
        <v>917</v>
      </c>
      <c r="C339" s="765"/>
      <c r="D339" s="261" t="s">
        <v>817</v>
      </c>
      <c r="E339" s="338">
        <v>7.6649999999999999E-3</v>
      </c>
      <c r="F339" s="378">
        <v>10.75</v>
      </c>
      <c r="G339" s="339">
        <f>F339*E339</f>
        <v>0.08</v>
      </c>
    </row>
    <row r="340" spans="1:7">
      <c r="A340" s="589">
        <v>10535</v>
      </c>
      <c r="B340" s="765" t="s">
        <v>869</v>
      </c>
      <c r="C340" s="765"/>
      <c r="D340" s="261" t="s">
        <v>486</v>
      </c>
      <c r="E340" s="338">
        <v>9.9999999999999995E-7</v>
      </c>
      <c r="F340" s="378">
        <v>4104</v>
      </c>
      <c r="G340" s="339">
        <f>F340*E340</f>
        <v>0</v>
      </c>
    </row>
    <row r="341" spans="1:7">
      <c r="A341" s="763" t="s">
        <v>570</v>
      </c>
      <c r="B341" s="763"/>
      <c r="C341" s="763"/>
      <c r="D341" s="763"/>
      <c r="E341" s="763"/>
      <c r="F341" s="763"/>
      <c r="G341" s="262">
        <f>SUM(G338:G340)</f>
        <v>0.53</v>
      </c>
    </row>
    <row r="342" spans="1:7">
      <c r="A342" s="765"/>
      <c r="B342" s="765"/>
      <c r="C342" s="765"/>
      <c r="D342" s="765"/>
      <c r="E342" s="766"/>
      <c r="F342" s="765"/>
      <c r="G342" s="765"/>
    </row>
    <row r="343" spans="1:7">
      <c r="A343" s="598" t="s">
        <v>852</v>
      </c>
      <c r="B343" s="796" t="s">
        <v>561</v>
      </c>
      <c r="C343" s="796"/>
      <c r="D343" s="259" t="s">
        <v>486</v>
      </c>
      <c r="E343" s="259" t="s">
        <v>562</v>
      </c>
      <c r="F343" s="259" t="s">
        <v>558</v>
      </c>
      <c r="G343" s="260" t="s">
        <v>559</v>
      </c>
    </row>
    <row r="344" spans="1:7">
      <c r="A344" s="589">
        <v>1379</v>
      </c>
      <c r="B344" s="765" t="s">
        <v>1080</v>
      </c>
      <c r="C344" s="765"/>
      <c r="D344" s="261" t="s">
        <v>490</v>
      </c>
      <c r="E344" s="338">
        <v>10.6105</v>
      </c>
      <c r="F344" s="339">
        <v>0.49</v>
      </c>
      <c r="G344" s="339">
        <f>F344*E344</f>
        <v>5.2</v>
      </c>
    </row>
    <row r="345" spans="1:7">
      <c r="A345" s="589">
        <v>370</v>
      </c>
      <c r="B345" s="765" t="s">
        <v>872</v>
      </c>
      <c r="C345" s="765"/>
      <c r="D345" s="261" t="s">
        <v>496</v>
      </c>
      <c r="E345" s="338">
        <v>4.2950000000000002E-2</v>
      </c>
      <c r="F345" s="339">
        <v>62.5</v>
      </c>
      <c r="G345" s="339">
        <f t="shared" ref="G345:G351" si="13">F345*E345</f>
        <v>2.68</v>
      </c>
    </row>
    <row r="346" spans="1:7">
      <c r="A346" s="589">
        <v>37370</v>
      </c>
      <c r="B346" s="765" t="s">
        <v>854</v>
      </c>
      <c r="C346" s="765"/>
      <c r="D346" s="261" t="s">
        <v>491</v>
      </c>
      <c r="E346" s="338">
        <v>1.25</v>
      </c>
      <c r="F346" s="339">
        <v>2.2000000000000002</v>
      </c>
      <c r="G346" s="339">
        <f t="shared" si="13"/>
        <v>2.75</v>
      </c>
    </row>
    <row r="347" spans="1:7">
      <c r="A347" s="589">
        <v>4721</v>
      </c>
      <c r="B347" s="765" t="s">
        <v>870</v>
      </c>
      <c r="C347" s="765"/>
      <c r="D347" s="261" t="s">
        <v>496</v>
      </c>
      <c r="E347" s="338">
        <v>2.895E-2</v>
      </c>
      <c r="F347" s="339">
        <v>80</v>
      </c>
      <c r="G347" s="339">
        <f t="shared" si="13"/>
        <v>2.3199999999999998</v>
      </c>
    </row>
    <row r="348" spans="1:7">
      <c r="A348" s="589">
        <v>12893</v>
      </c>
      <c r="B348" s="765" t="s">
        <v>898</v>
      </c>
      <c r="C348" s="765"/>
      <c r="D348" s="261" t="s">
        <v>817</v>
      </c>
      <c r="E348" s="338">
        <v>7.6649999999999999E-3</v>
      </c>
      <c r="F348" s="339">
        <v>57.36</v>
      </c>
      <c r="G348" s="339">
        <f t="shared" si="13"/>
        <v>0.44</v>
      </c>
    </row>
    <row r="349" spans="1:7">
      <c r="A349" s="589">
        <v>36148</v>
      </c>
      <c r="B349" s="765" t="s">
        <v>1113</v>
      </c>
      <c r="C349" s="765"/>
      <c r="D349" s="261" t="s">
        <v>486</v>
      </c>
      <c r="E349" s="338">
        <v>7.6649999999999996E-2</v>
      </c>
      <c r="F349" s="339">
        <v>57.36</v>
      </c>
      <c r="G349" s="339">
        <f t="shared" si="13"/>
        <v>4.4000000000000004</v>
      </c>
    </row>
    <row r="350" spans="1:7">
      <c r="A350" s="589">
        <v>37372</v>
      </c>
      <c r="B350" s="765" t="s">
        <v>1072</v>
      </c>
      <c r="C350" s="765"/>
      <c r="D350" s="261" t="s">
        <v>491</v>
      </c>
      <c r="E350" s="338">
        <v>1.25</v>
      </c>
      <c r="F350" s="339">
        <v>0.35</v>
      </c>
      <c r="G350" s="339">
        <f t="shared" si="13"/>
        <v>0.44</v>
      </c>
    </row>
    <row r="351" spans="1:7">
      <c r="A351" s="595">
        <v>12894</v>
      </c>
      <c r="B351" s="765" t="s">
        <v>1083</v>
      </c>
      <c r="C351" s="765"/>
      <c r="D351" s="261" t="s">
        <v>486</v>
      </c>
      <c r="E351" s="338">
        <v>7.6649999999999999E-3</v>
      </c>
      <c r="F351" s="339">
        <v>15.53</v>
      </c>
      <c r="G351" s="339">
        <f t="shared" si="13"/>
        <v>0.12</v>
      </c>
    </row>
    <row r="352" spans="1:7">
      <c r="A352" s="595">
        <v>38403</v>
      </c>
      <c r="B352" s="765" t="s">
        <v>1114</v>
      </c>
      <c r="C352" s="765"/>
      <c r="D352" s="261" t="s">
        <v>486</v>
      </c>
      <c r="E352" s="338">
        <v>3.888E-3</v>
      </c>
      <c r="F352" s="339">
        <v>28.71</v>
      </c>
      <c r="G352" s="339">
        <f t="shared" ref="G352:G353" si="14">F352*E352</f>
        <v>0.11</v>
      </c>
    </row>
    <row r="353" spans="1:7">
      <c r="A353" s="595">
        <v>12895</v>
      </c>
      <c r="B353" s="765" t="s">
        <v>897</v>
      </c>
      <c r="C353" s="765"/>
      <c r="D353" s="261" t="s">
        <v>486</v>
      </c>
      <c r="E353" s="338">
        <v>7.6649999999999999E-3</v>
      </c>
      <c r="F353" s="339">
        <v>11.95</v>
      </c>
      <c r="G353" s="339">
        <f t="shared" si="14"/>
        <v>0.09</v>
      </c>
    </row>
    <row r="354" spans="1:7">
      <c r="A354" s="595">
        <v>10</v>
      </c>
      <c r="B354" s="765" t="s">
        <v>1027</v>
      </c>
      <c r="C354" s="765"/>
      <c r="D354" s="261" t="s">
        <v>486</v>
      </c>
      <c r="E354" s="338">
        <v>3.888E-3</v>
      </c>
      <c r="F354" s="339">
        <v>10.050000000000001</v>
      </c>
      <c r="G354" s="339">
        <f t="shared" ref="G354" si="15">F354*E354</f>
        <v>0.04</v>
      </c>
    </row>
    <row r="355" spans="1:7">
      <c r="A355" s="595">
        <v>36152</v>
      </c>
      <c r="B355" s="765" t="s">
        <v>1115</v>
      </c>
      <c r="C355" s="765"/>
      <c r="D355" s="261" t="s">
        <v>486</v>
      </c>
      <c r="E355" s="338">
        <v>7.6649999999999999E-3</v>
      </c>
      <c r="F355" s="339">
        <v>4.66</v>
      </c>
      <c r="G355" s="339">
        <f t="shared" ref="G355:G356" si="16">F355*E355</f>
        <v>0.04</v>
      </c>
    </row>
    <row r="356" spans="1:7">
      <c r="A356" s="595">
        <v>12</v>
      </c>
      <c r="B356" s="765" t="s">
        <v>1086</v>
      </c>
      <c r="C356" s="765"/>
      <c r="D356" s="261" t="s">
        <v>486</v>
      </c>
      <c r="E356" s="338">
        <v>3.888E-3</v>
      </c>
      <c r="F356" s="339">
        <v>9.84</v>
      </c>
      <c r="G356" s="339">
        <f t="shared" si="16"/>
        <v>0.04</v>
      </c>
    </row>
    <row r="357" spans="1:7">
      <c r="A357" s="595">
        <v>2705</v>
      </c>
      <c r="B357" s="765" t="s">
        <v>1116</v>
      </c>
      <c r="C357" s="765"/>
      <c r="D357" s="261" t="s">
        <v>980</v>
      </c>
      <c r="E357" s="338">
        <v>5.0799999999999998E-2</v>
      </c>
      <c r="F357" s="339">
        <v>0.81</v>
      </c>
      <c r="G357" s="339">
        <f t="shared" ref="G357" si="17">F357*E357</f>
        <v>0.04</v>
      </c>
    </row>
    <row r="358" spans="1:7">
      <c r="A358" s="595">
        <v>36142</v>
      </c>
      <c r="B358" s="765" t="s">
        <v>1117</v>
      </c>
      <c r="C358" s="765"/>
      <c r="D358" s="261" t="s">
        <v>1084</v>
      </c>
      <c r="E358" s="338">
        <v>7.6649999999999999E-3</v>
      </c>
      <c r="F358" s="339">
        <v>1.79</v>
      </c>
      <c r="G358" s="339">
        <f t="shared" ref="G358:G359" si="18">F358*E358</f>
        <v>0.01</v>
      </c>
    </row>
    <row r="359" spans="1:7">
      <c r="A359" s="595">
        <v>36144</v>
      </c>
      <c r="B359" s="765" t="s">
        <v>1023</v>
      </c>
      <c r="C359" s="765"/>
      <c r="D359" s="261" t="s">
        <v>486</v>
      </c>
      <c r="E359" s="338">
        <v>7.6649999999999999E-3</v>
      </c>
      <c r="F359" s="339">
        <v>1.33</v>
      </c>
      <c r="G359" s="339">
        <f t="shared" si="18"/>
        <v>0.01</v>
      </c>
    </row>
    <row r="360" spans="1:7">
      <c r="A360" s="595">
        <v>37456</v>
      </c>
      <c r="B360" s="765" t="s">
        <v>1118</v>
      </c>
      <c r="C360" s="765"/>
      <c r="D360" s="261" t="s">
        <v>492</v>
      </c>
      <c r="E360" s="338">
        <v>3.888E-3</v>
      </c>
      <c r="F360" s="339">
        <v>1.07</v>
      </c>
      <c r="G360" s="339">
        <f t="shared" ref="G360" si="19">F360*E360</f>
        <v>0</v>
      </c>
    </row>
    <row r="361" spans="1:7">
      <c r="A361" s="763" t="s">
        <v>563</v>
      </c>
      <c r="B361" s="763"/>
      <c r="C361" s="763"/>
      <c r="D361" s="763"/>
      <c r="E361" s="764"/>
      <c r="F361" s="763"/>
      <c r="G361" s="262">
        <f>SUM(G344:G360)</f>
        <v>18.73</v>
      </c>
    </row>
    <row r="362" spans="1:7">
      <c r="A362" s="765"/>
      <c r="B362" s="765"/>
      <c r="C362" s="765"/>
      <c r="D362" s="765"/>
      <c r="E362" s="766"/>
      <c r="F362" s="765"/>
      <c r="G362" s="765"/>
    </row>
    <row r="363" spans="1:7">
      <c r="A363" s="771" t="s">
        <v>564</v>
      </c>
      <c r="B363" s="771"/>
      <c r="C363" s="771"/>
      <c r="D363" s="771"/>
      <c r="E363" s="772"/>
      <c r="F363" s="771"/>
      <c r="G363" s="263">
        <f>G341+G361+G335</f>
        <v>31.56</v>
      </c>
    </row>
    <row r="364" spans="1:7">
      <c r="A364" s="765"/>
      <c r="B364" s="765"/>
      <c r="C364" s="765"/>
      <c r="D364" s="765"/>
      <c r="E364" s="766"/>
      <c r="F364" s="765"/>
      <c r="G364" s="765"/>
    </row>
    <row r="365" spans="1:7">
      <c r="A365" s="773" t="s">
        <v>583</v>
      </c>
      <c r="B365" s="773"/>
      <c r="C365" s="773"/>
      <c r="D365" s="828" t="s">
        <v>893</v>
      </c>
      <c r="E365" s="828"/>
      <c r="F365" s="776"/>
      <c r="G365" s="776"/>
    </row>
    <row r="366" spans="1:7">
      <c r="A366" s="773" t="s">
        <v>585</v>
      </c>
      <c r="B366" s="773"/>
      <c r="C366" s="773"/>
      <c r="D366" s="773"/>
      <c r="E366" s="777"/>
      <c r="F366" s="773"/>
      <c r="G366" s="773"/>
    </row>
    <row r="367" spans="1:7">
      <c r="A367" s="765">
        <v>0</v>
      </c>
      <c r="B367" s="765"/>
      <c r="C367" s="765"/>
      <c r="D367" s="765"/>
      <c r="E367" s="766"/>
      <c r="F367" s="765"/>
      <c r="G367" s="765"/>
    </row>
    <row r="368" spans="1:7">
      <c r="A368" s="598" t="s">
        <v>852</v>
      </c>
      <c r="B368" s="796" t="s">
        <v>166</v>
      </c>
      <c r="C368" s="796"/>
      <c r="D368" s="259" t="s">
        <v>486</v>
      </c>
      <c r="E368" s="259" t="s">
        <v>557</v>
      </c>
      <c r="F368" s="259" t="s">
        <v>558</v>
      </c>
      <c r="G368" s="260" t="s">
        <v>559</v>
      </c>
    </row>
    <row r="369" spans="1:7">
      <c r="A369" s="589">
        <v>88316</v>
      </c>
      <c r="B369" s="765" t="s">
        <v>864</v>
      </c>
      <c r="C369" s="765"/>
      <c r="D369" s="261" t="s">
        <v>491</v>
      </c>
      <c r="E369" s="338">
        <v>19.5</v>
      </c>
      <c r="F369" s="339">
        <v>14.37</v>
      </c>
      <c r="G369" s="339">
        <f>F369*E369</f>
        <v>280.22000000000003</v>
      </c>
    </row>
    <row r="370" spans="1:7">
      <c r="A370" s="589">
        <v>88315</v>
      </c>
      <c r="B370" s="765" t="s">
        <v>887</v>
      </c>
      <c r="C370" s="765"/>
      <c r="D370" s="261" t="s">
        <v>491</v>
      </c>
      <c r="E370" s="338">
        <v>19.5</v>
      </c>
      <c r="F370" s="339">
        <v>17.68</v>
      </c>
      <c r="G370" s="339">
        <f>F370*E370</f>
        <v>344.76</v>
      </c>
    </row>
    <row r="371" spans="1:7">
      <c r="A371" s="763" t="s">
        <v>560</v>
      </c>
      <c r="B371" s="763"/>
      <c r="C371" s="763"/>
      <c r="D371" s="763"/>
      <c r="E371" s="764"/>
      <c r="F371" s="763"/>
      <c r="G371" s="262">
        <f>G370+G369</f>
        <v>624.98</v>
      </c>
    </row>
    <row r="372" spans="1:7">
      <c r="A372" s="765"/>
      <c r="B372" s="765"/>
      <c r="C372" s="765"/>
      <c r="D372" s="765"/>
      <c r="E372" s="766"/>
      <c r="F372" s="765"/>
      <c r="G372" s="765"/>
    </row>
    <row r="373" spans="1:7">
      <c r="A373" s="598" t="s">
        <v>852</v>
      </c>
      <c r="B373" s="796" t="s">
        <v>561</v>
      </c>
      <c r="C373" s="796"/>
      <c r="D373" s="259" t="s">
        <v>486</v>
      </c>
      <c r="E373" s="259" t="s">
        <v>562</v>
      </c>
      <c r="F373" s="259" t="s">
        <v>558</v>
      </c>
      <c r="G373" s="260" t="s">
        <v>559</v>
      </c>
    </row>
    <row r="374" spans="1:7">
      <c r="A374" s="589" t="s">
        <v>903</v>
      </c>
      <c r="B374" s="765" t="s">
        <v>503</v>
      </c>
      <c r="C374" s="765"/>
      <c r="D374" s="261" t="s">
        <v>486</v>
      </c>
      <c r="E374" s="338">
        <v>1</v>
      </c>
      <c r="F374" s="339">
        <v>147.35</v>
      </c>
      <c r="G374" s="339">
        <f>F374*E374</f>
        <v>147.35</v>
      </c>
    </row>
    <row r="375" spans="1:7">
      <c r="A375" s="595">
        <v>34360</v>
      </c>
      <c r="B375" s="765" t="s">
        <v>905</v>
      </c>
      <c r="C375" s="765"/>
      <c r="D375" s="261" t="s">
        <v>490</v>
      </c>
      <c r="E375" s="338">
        <v>1.056</v>
      </c>
      <c r="F375" s="339">
        <v>26.01</v>
      </c>
      <c r="G375" s="339">
        <f t="shared" ref="G375:G381" si="20">F375*E375</f>
        <v>27.47</v>
      </c>
    </row>
    <row r="376" spans="1:7">
      <c r="A376" s="595">
        <v>34360</v>
      </c>
      <c r="B376" s="765" t="s">
        <v>906</v>
      </c>
      <c r="C376" s="765"/>
      <c r="D376" s="261" t="s">
        <v>490</v>
      </c>
      <c r="E376" s="338">
        <v>0.6</v>
      </c>
      <c r="F376" s="339">
        <v>26.01</v>
      </c>
      <c r="G376" s="339">
        <f t="shared" si="20"/>
        <v>15.61</v>
      </c>
    </row>
    <row r="377" spans="1:7">
      <c r="A377" s="595">
        <v>34360</v>
      </c>
      <c r="B377" s="765" t="s">
        <v>907</v>
      </c>
      <c r="C377" s="765"/>
      <c r="D377" s="261" t="s">
        <v>490</v>
      </c>
      <c r="E377" s="338">
        <v>0.42920000000000003</v>
      </c>
      <c r="F377" s="339">
        <v>26.01</v>
      </c>
      <c r="G377" s="339">
        <f t="shared" si="20"/>
        <v>11.16</v>
      </c>
    </row>
    <row r="378" spans="1:7">
      <c r="A378" s="595">
        <v>34360</v>
      </c>
      <c r="B378" s="765" t="s">
        <v>908</v>
      </c>
      <c r="C378" s="765"/>
      <c r="D378" s="261" t="s">
        <v>490</v>
      </c>
      <c r="E378" s="338">
        <v>0.26340000000000002</v>
      </c>
      <c r="F378" s="339">
        <v>26.01</v>
      </c>
      <c r="G378" s="339">
        <f t="shared" si="20"/>
        <v>6.85</v>
      </c>
    </row>
    <row r="379" spans="1:7">
      <c r="A379" s="595">
        <v>34360</v>
      </c>
      <c r="B379" s="765" t="s">
        <v>909</v>
      </c>
      <c r="C379" s="765"/>
      <c r="D379" s="261" t="s">
        <v>490</v>
      </c>
      <c r="E379" s="338">
        <v>0.1968</v>
      </c>
      <c r="F379" s="339">
        <v>26.01</v>
      </c>
      <c r="G379" s="339">
        <f t="shared" si="20"/>
        <v>5.12</v>
      </c>
    </row>
    <row r="380" spans="1:7">
      <c r="A380" s="595">
        <v>10502</v>
      </c>
      <c r="B380" s="765" t="s">
        <v>899</v>
      </c>
      <c r="C380" s="765"/>
      <c r="D380" s="261" t="s">
        <v>497</v>
      </c>
      <c r="E380" s="338">
        <v>4</v>
      </c>
      <c r="F380" s="339">
        <v>397.18</v>
      </c>
      <c r="G380" s="339">
        <f t="shared" si="20"/>
        <v>1588.72</v>
      </c>
    </row>
    <row r="381" spans="1:7">
      <c r="A381" s="595">
        <v>34360</v>
      </c>
      <c r="B381" s="765" t="s">
        <v>904</v>
      </c>
      <c r="C381" s="765"/>
      <c r="D381" s="261" t="s">
        <v>490</v>
      </c>
      <c r="E381" s="338">
        <v>1.05</v>
      </c>
      <c r="F381" s="339">
        <v>26.01</v>
      </c>
      <c r="G381" s="339">
        <f t="shared" si="20"/>
        <v>27.31</v>
      </c>
    </row>
    <row r="382" spans="1:7">
      <c r="A382" s="763" t="s">
        <v>563</v>
      </c>
      <c r="B382" s="763"/>
      <c r="C382" s="763"/>
      <c r="D382" s="763"/>
      <c r="E382" s="764"/>
      <c r="F382" s="763"/>
      <c r="G382" s="262">
        <f>SUM(G374:G381)</f>
        <v>1829.59</v>
      </c>
    </row>
    <row r="383" spans="1:7" ht="5.25" customHeight="1">
      <c r="A383" s="765"/>
      <c r="B383" s="765"/>
      <c r="C383" s="765"/>
      <c r="D383" s="765"/>
      <c r="E383" s="766"/>
      <c r="F383" s="765"/>
      <c r="G383" s="765"/>
    </row>
    <row r="384" spans="1:7">
      <c r="A384" s="771" t="s">
        <v>564</v>
      </c>
      <c r="B384" s="771"/>
      <c r="C384" s="771"/>
      <c r="D384" s="771"/>
      <c r="E384" s="772"/>
      <c r="F384" s="771"/>
      <c r="G384" s="263">
        <f>G382+G371</f>
        <v>2454.5700000000002</v>
      </c>
    </row>
    <row r="385" spans="1:7" ht="3.75" customHeight="1">
      <c r="A385" s="765"/>
      <c r="B385" s="765"/>
      <c r="C385" s="765"/>
      <c r="D385" s="765"/>
      <c r="E385" s="766"/>
      <c r="F385" s="765"/>
      <c r="G385" s="765"/>
    </row>
    <row r="386" spans="1:7">
      <c r="A386" s="773" t="s">
        <v>584</v>
      </c>
      <c r="B386" s="773"/>
      <c r="C386" s="773"/>
      <c r="D386" s="828" t="s">
        <v>566</v>
      </c>
      <c r="E386" s="828"/>
      <c r="F386" s="776"/>
      <c r="G386" s="776"/>
    </row>
    <row r="387" spans="1:7">
      <c r="A387" s="773" t="s">
        <v>587</v>
      </c>
      <c r="B387" s="773"/>
      <c r="C387" s="773"/>
      <c r="D387" s="773"/>
      <c r="E387" s="777"/>
      <c r="F387" s="773"/>
      <c r="G387" s="773"/>
    </row>
    <row r="388" spans="1:7">
      <c r="A388" s="765"/>
      <c r="B388" s="765"/>
      <c r="C388" s="765"/>
      <c r="D388" s="765"/>
      <c r="E388" s="766"/>
      <c r="F388" s="765"/>
      <c r="G388" s="765"/>
    </row>
    <row r="389" spans="1:7">
      <c r="A389" s="598" t="s">
        <v>852</v>
      </c>
      <c r="B389" s="796" t="s">
        <v>166</v>
      </c>
      <c r="C389" s="796"/>
      <c r="D389" s="259" t="s">
        <v>486</v>
      </c>
      <c r="E389" s="259" t="s">
        <v>557</v>
      </c>
      <c r="F389" s="259" t="s">
        <v>558</v>
      </c>
      <c r="G389" s="260" t="s">
        <v>559</v>
      </c>
    </row>
    <row r="390" spans="1:7">
      <c r="A390" s="589">
        <v>88316</v>
      </c>
      <c r="B390" s="765" t="s">
        <v>864</v>
      </c>
      <c r="C390" s="765"/>
      <c r="D390" s="261" t="s">
        <v>491</v>
      </c>
      <c r="E390" s="338">
        <v>19.5</v>
      </c>
      <c r="F390" s="339">
        <v>14.37</v>
      </c>
      <c r="G390" s="339">
        <f>F390*E390</f>
        <v>280.22000000000003</v>
      </c>
    </row>
    <row r="391" spans="1:7">
      <c r="A391" s="589">
        <v>88315</v>
      </c>
      <c r="B391" s="765" t="s">
        <v>887</v>
      </c>
      <c r="C391" s="765"/>
      <c r="D391" s="261" t="s">
        <v>491</v>
      </c>
      <c r="E391" s="338">
        <v>19.5</v>
      </c>
      <c r="F391" s="339">
        <v>17.68</v>
      </c>
      <c r="G391" s="339">
        <f>F391*E391</f>
        <v>344.76</v>
      </c>
    </row>
    <row r="392" spans="1:7">
      <c r="A392" s="763" t="s">
        <v>560</v>
      </c>
      <c r="B392" s="763"/>
      <c r="C392" s="763"/>
      <c r="D392" s="763"/>
      <c r="E392" s="764"/>
      <c r="F392" s="763"/>
      <c r="G392" s="262">
        <f>G391+G390</f>
        <v>624.98</v>
      </c>
    </row>
    <row r="393" spans="1:7">
      <c r="A393" s="765"/>
      <c r="B393" s="765"/>
      <c r="C393" s="765"/>
      <c r="D393" s="765"/>
      <c r="E393" s="766"/>
      <c r="F393" s="765"/>
      <c r="G393" s="765"/>
    </row>
    <row r="394" spans="1:7">
      <c r="A394" s="598" t="s">
        <v>852</v>
      </c>
      <c r="B394" s="796" t="s">
        <v>561</v>
      </c>
      <c r="C394" s="796"/>
      <c r="D394" s="259" t="s">
        <v>486</v>
      </c>
      <c r="E394" s="259" t="s">
        <v>562</v>
      </c>
      <c r="F394" s="259" t="s">
        <v>558</v>
      </c>
      <c r="G394" s="260" t="s">
        <v>559</v>
      </c>
    </row>
    <row r="395" spans="1:7">
      <c r="A395" s="595">
        <v>34360</v>
      </c>
      <c r="B395" s="765" t="s">
        <v>909</v>
      </c>
      <c r="C395" s="765"/>
      <c r="D395" s="261" t="s">
        <v>490</v>
      </c>
      <c r="E395" s="338">
        <v>9.1200000000000003E-2</v>
      </c>
      <c r="F395" s="339">
        <v>26.01</v>
      </c>
      <c r="G395" s="339">
        <f>F395*E395</f>
        <v>2.37</v>
      </c>
    </row>
    <row r="396" spans="1:7">
      <c r="A396" s="595">
        <v>34360</v>
      </c>
      <c r="B396" s="765" t="s">
        <v>908</v>
      </c>
      <c r="C396" s="765"/>
      <c r="D396" s="261" t="s">
        <v>490</v>
      </c>
      <c r="E396" s="338">
        <v>0.13170000000000001</v>
      </c>
      <c r="F396" s="339">
        <v>26.01</v>
      </c>
      <c r="G396" s="339">
        <f t="shared" ref="G396:G402" si="21">F396*E396</f>
        <v>3.43</v>
      </c>
    </row>
    <row r="397" spans="1:7">
      <c r="A397" s="589" t="s">
        <v>903</v>
      </c>
      <c r="B397" s="765" t="s">
        <v>503</v>
      </c>
      <c r="C397" s="765"/>
      <c r="D397" s="261" t="s">
        <v>486</v>
      </c>
      <c r="E397" s="338">
        <v>1</v>
      </c>
      <c r="F397" s="339">
        <v>147.35</v>
      </c>
      <c r="G397" s="339">
        <f t="shared" si="21"/>
        <v>147.35</v>
      </c>
    </row>
    <row r="398" spans="1:7">
      <c r="A398" s="595">
        <v>34360</v>
      </c>
      <c r="B398" s="765" t="s">
        <v>905</v>
      </c>
      <c r="C398" s="765"/>
      <c r="D398" s="261" t="s">
        <v>490</v>
      </c>
      <c r="E398" s="338">
        <v>0.63360000000000005</v>
      </c>
      <c r="F398" s="339">
        <v>26.01</v>
      </c>
      <c r="G398" s="339">
        <f t="shared" si="21"/>
        <v>16.48</v>
      </c>
    </row>
    <row r="399" spans="1:7">
      <c r="A399" s="595">
        <v>34360</v>
      </c>
      <c r="B399" s="765" t="s">
        <v>906</v>
      </c>
      <c r="C399" s="765"/>
      <c r="D399" s="261" t="s">
        <v>490</v>
      </c>
      <c r="E399" s="338">
        <v>0.36</v>
      </c>
      <c r="F399" s="339">
        <v>26.01</v>
      </c>
      <c r="G399" s="339">
        <f t="shared" si="21"/>
        <v>9.36</v>
      </c>
    </row>
    <row r="400" spans="1:7">
      <c r="A400" s="595">
        <v>34360</v>
      </c>
      <c r="B400" s="765" t="s">
        <v>907</v>
      </c>
      <c r="C400" s="765"/>
      <c r="D400" s="261" t="s">
        <v>490</v>
      </c>
      <c r="E400" s="338">
        <v>0.25752000000000003</v>
      </c>
      <c r="F400" s="339">
        <v>26.01</v>
      </c>
      <c r="G400" s="339">
        <f t="shared" si="21"/>
        <v>6.7</v>
      </c>
    </row>
    <row r="401" spans="1:7">
      <c r="A401" s="595">
        <v>10503</v>
      </c>
      <c r="B401" s="765" t="s">
        <v>900</v>
      </c>
      <c r="C401" s="765"/>
      <c r="D401" s="261" t="s">
        <v>497</v>
      </c>
      <c r="E401" s="338">
        <v>1.2</v>
      </c>
      <c r="F401" s="339">
        <v>303.16000000000003</v>
      </c>
      <c r="G401" s="339">
        <f t="shared" si="21"/>
        <v>363.79</v>
      </c>
    </row>
    <row r="402" spans="1:7">
      <c r="A402" s="595">
        <v>34360</v>
      </c>
      <c r="B402" s="765" t="s">
        <v>904</v>
      </c>
      <c r="C402" s="765"/>
      <c r="D402" s="261" t="s">
        <v>490</v>
      </c>
      <c r="E402" s="338">
        <v>0.5</v>
      </c>
      <c r="F402" s="339">
        <v>26.01</v>
      </c>
      <c r="G402" s="339">
        <f t="shared" si="21"/>
        <v>13.01</v>
      </c>
    </row>
    <row r="403" spans="1:7">
      <c r="A403" s="763" t="s">
        <v>1940</v>
      </c>
      <c r="B403" s="763"/>
      <c r="C403" s="763"/>
      <c r="D403" s="763"/>
      <c r="E403" s="764"/>
      <c r="F403" s="763"/>
      <c r="G403" s="262">
        <f>SUM(G395:G402)</f>
        <v>562.49</v>
      </c>
    </row>
    <row r="404" spans="1:7" ht="3.75" customHeight="1">
      <c r="A404" s="765"/>
      <c r="B404" s="765"/>
      <c r="C404" s="765"/>
      <c r="D404" s="765"/>
      <c r="E404" s="766"/>
      <c r="F404" s="765"/>
      <c r="G404" s="765"/>
    </row>
    <row r="405" spans="1:7">
      <c r="A405" s="771" t="s">
        <v>564</v>
      </c>
      <c r="B405" s="771"/>
      <c r="C405" s="771"/>
      <c r="D405" s="771"/>
      <c r="E405" s="772"/>
      <c r="F405" s="771"/>
      <c r="G405" s="263">
        <f>G403+G392</f>
        <v>1187.47</v>
      </c>
    </row>
    <row r="406" spans="1:7">
      <c r="A406" s="765"/>
      <c r="B406" s="765"/>
      <c r="C406" s="765"/>
      <c r="D406" s="765"/>
      <c r="E406" s="766"/>
      <c r="F406" s="765"/>
      <c r="G406" s="765"/>
    </row>
    <row r="407" spans="1:7">
      <c r="A407" s="773" t="s">
        <v>586</v>
      </c>
      <c r="B407" s="773"/>
      <c r="C407" s="773"/>
      <c r="D407" s="774" t="s">
        <v>556</v>
      </c>
      <c r="E407" s="775"/>
      <c r="F407" s="776"/>
      <c r="G407" s="776"/>
    </row>
    <row r="408" spans="1:7">
      <c r="A408" s="773" t="s">
        <v>1127</v>
      </c>
      <c r="B408" s="773"/>
      <c r="C408" s="773"/>
      <c r="D408" s="773"/>
      <c r="E408" s="777"/>
      <c r="F408" s="773"/>
      <c r="G408" s="773"/>
    </row>
    <row r="409" spans="1:7">
      <c r="A409" s="765"/>
      <c r="B409" s="765"/>
      <c r="C409" s="765"/>
      <c r="D409" s="765"/>
      <c r="E409" s="766"/>
      <c r="F409" s="765"/>
      <c r="G409" s="765"/>
    </row>
    <row r="410" spans="1:7">
      <c r="A410" s="599" t="s">
        <v>852</v>
      </c>
      <c r="B410" s="792" t="s">
        <v>166</v>
      </c>
      <c r="C410" s="798"/>
      <c r="D410" s="259" t="s">
        <v>486</v>
      </c>
      <c r="E410" s="259" t="s">
        <v>557</v>
      </c>
      <c r="F410" s="259" t="s">
        <v>558</v>
      </c>
      <c r="G410" s="260" t="s">
        <v>559</v>
      </c>
    </row>
    <row r="411" spans="1:7">
      <c r="A411" s="589">
        <v>4783</v>
      </c>
      <c r="B411" s="761" t="s">
        <v>816</v>
      </c>
      <c r="C411" s="762"/>
      <c r="D411" s="261" t="s">
        <v>491</v>
      </c>
      <c r="E411" s="338">
        <v>0.80952000000000002</v>
      </c>
      <c r="F411" s="339">
        <v>12.79</v>
      </c>
      <c r="G411" s="339">
        <f>F411*E411</f>
        <v>10.35</v>
      </c>
    </row>
    <row r="412" spans="1:7">
      <c r="A412" s="589">
        <v>6111</v>
      </c>
      <c r="B412" s="761" t="s">
        <v>853</v>
      </c>
      <c r="C412" s="762"/>
      <c r="D412" s="261" t="s">
        <v>491</v>
      </c>
      <c r="E412" s="338">
        <v>0.81367999999999996</v>
      </c>
      <c r="F412" s="339">
        <v>9.51</v>
      </c>
      <c r="G412" s="339">
        <f>F412*E412</f>
        <v>7.74</v>
      </c>
    </row>
    <row r="413" spans="1:7">
      <c r="A413" s="763" t="s">
        <v>560</v>
      </c>
      <c r="B413" s="763"/>
      <c r="C413" s="763"/>
      <c r="D413" s="763"/>
      <c r="E413" s="764"/>
      <c r="F413" s="763"/>
      <c r="G413" s="262">
        <f>G412+G411</f>
        <v>18.09</v>
      </c>
    </row>
    <row r="414" spans="1:7">
      <c r="A414" s="765"/>
      <c r="B414" s="765"/>
      <c r="C414" s="765"/>
      <c r="D414" s="765"/>
      <c r="E414" s="766"/>
      <c r="F414" s="765"/>
      <c r="G414" s="765"/>
    </row>
    <row r="415" spans="1:7">
      <c r="A415" s="594" t="s">
        <v>852</v>
      </c>
      <c r="B415" s="796" t="s">
        <v>569</v>
      </c>
      <c r="C415" s="796"/>
      <c r="D415" s="602" t="s">
        <v>486</v>
      </c>
      <c r="E415" s="259" t="s">
        <v>557</v>
      </c>
      <c r="F415" s="602" t="s">
        <v>558</v>
      </c>
      <c r="G415" s="260" t="s">
        <v>559</v>
      </c>
    </row>
    <row r="416" spans="1:7">
      <c r="A416" s="589">
        <v>2711</v>
      </c>
      <c r="B416" s="765" t="s">
        <v>896</v>
      </c>
      <c r="C416" s="765"/>
      <c r="D416" s="342" t="s">
        <v>486</v>
      </c>
      <c r="E416" s="338">
        <v>5.306E-3</v>
      </c>
      <c r="F416" s="378">
        <v>115.5</v>
      </c>
      <c r="G416" s="339">
        <f>E416*F416</f>
        <v>0.61</v>
      </c>
    </row>
    <row r="417" spans="1:7">
      <c r="A417" s="589">
        <v>12892</v>
      </c>
      <c r="B417" s="765" t="s">
        <v>917</v>
      </c>
      <c r="C417" s="765"/>
      <c r="D417" s="261" t="s">
        <v>817</v>
      </c>
      <c r="E417" s="338">
        <v>9.8110000000000003E-3</v>
      </c>
      <c r="F417" s="378">
        <v>10.75</v>
      </c>
      <c r="G417" s="339">
        <f>F417*E417</f>
        <v>0.11</v>
      </c>
    </row>
    <row r="418" spans="1:7">
      <c r="A418" s="763" t="s">
        <v>570</v>
      </c>
      <c r="B418" s="763"/>
      <c r="C418" s="763"/>
      <c r="D418" s="763"/>
      <c r="E418" s="763"/>
      <c r="F418" s="763"/>
      <c r="G418" s="262">
        <f>SUM(G416:G417)</f>
        <v>0.72</v>
      </c>
    </row>
    <row r="419" spans="1:7">
      <c r="A419" s="765"/>
      <c r="B419" s="765"/>
      <c r="C419" s="765"/>
      <c r="D419" s="765"/>
      <c r="E419" s="766"/>
      <c r="F419" s="765"/>
      <c r="G419" s="765"/>
    </row>
    <row r="420" spans="1:7">
      <c r="A420" s="599" t="s">
        <v>852</v>
      </c>
      <c r="B420" s="792" t="s">
        <v>561</v>
      </c>
      <c r="C420" s="798"/>
      <c r="D420" s="259" t="s">
        <v>486</v>
      </c>
      <c r="E420" s="259" t="s">
        <v>562</v>
      </c>
      <c r="F420" s="259" t="s">
        <v>558</v>
      </c>
      <c r="G420" s="260" t="s">
        <v>559</v>
      </c>
    </row>
    <row r="421" spans="1:7">
      <c r="A421" s="595">
        <v>37370</v>
      </c>
      <c r="B421" s="761" t="s">
        <v>854</v>
      </c>
      <c r="C421" s="762"/>
      <c r="D421" s="261" t="s">
        <v>491</v>
      </c>
      <c r="E421" s="338">
        <v>1.6</v>
      </c>
      <c r="F421" s="339">
        <v>2.2000000000000002</v>
      </c>
      <c r="G421" s="339">
        <f>F421*E421</f>
        <v>3.52</v>
      </c>
    </row>
    <row r="422" spans="1:7">
      <c r="A422" s="595">
        <v>7292</v>
      </c>
      <c r="B422" s="761" t="s">
        <v>1128</v>
      </c>
      <c r="C422" s="762"/>
      <c r="D422" s="261" t="s">
        <v>184</v>
      </c>
      <c r="E422" s="338">
        <v>0.14399999999999999</v>
      </c>
      <c r="F422" s="339">
        <v>23.14</v>
      </c>
      <c r="G422" s="339">
        <f t="shared" ref="G422:G427" si="22">F422*E422</f>
        <v>3.33</v>
      </c>
    </row>
    <row r="423" spans="1:7">
      <c r="A423" s="595">
        <v>7307</v>
      </c>
      <c r="B423" s="761" t="s">
        <v>1129</v>
      </c>
      <c r="C423" s="762"/>
      <c r="D423" s="261" t="s">
        <v>184</v>
      </c>
      <c r="E423" s="338">
        <v>0.12</v>
      </c>
      <c r="F423" s="339">
        <v>24.03</v>
      </c>
      <c r="G423" s="339">
        <f t="shared" si="22"/>
        <v>2.88</v>
      </c>
    </row>
    <row r="424" spans="1:7">
      <c r="A424" s="595">
        <v>37371</v>
      </c>
      <c r="B424" s="761" t="s">
        <v>1062</v>
      </c>
      <c r="C424" s="762"/>
      <c r="D424" s="261" t="s">
        <v>491</v>
      </c>
      <c r="E424" s="338">
        <v>1.6</v>
      </c>
      <c r="F424" s="339">
        <v>0.71</v>
      </c>
      <c r="G424" s="339">
        <f t="shared" si="22"/>
        <v>1.1399999999999999</v>
      </c>
    </row>
    <row r="425" spans="1:7">
      <c r="A425" s="595">
        <v>3768</v>
      </c>
      <c r="B425" s="761" t="s">
        <v>1130</v>
      </c>
      <c r="C425" s="762"/>
      <c r="D425" s="261" t="s">
        <v>486</v>
      </c>
      <c r="E425" s="338">
        <v>0.3</v>
      </c>
      <c r="F425" s="339">
        <v>2.56</v>
      </c>
      <c r="G425" s="339">
        <f t="shared" si="22"/>
        <v>0.77</v>
      </c>
    </row>
    <row r="426" spans="1:7">
      <c r="A426" s="595">
        <v>12893</v>
      </c>
      <c r="B426" s="761" t="s">
        <v>1039</v>
      </c>
      <c r="C426" s="762"/>
      <c r="D426" s="261" t="s">
        <v>817</v>
      </c>
      <c r="E426" s="338">
        <v>9.8110000000000003E-3</v>
      </c>
      <c r="F426" s="339">
        <v>57.36</v>
      </c>
      <c r="G426" s="339">
        <f t="shared" si="22"/>
        <v>0.56000000000000005</v>
      </c>
    </row>
    <row r="427" spans="1:7">
      <c r="A427" s="595">
        <v>36148</v>
      </c>
      <c r="B427" s="761" t="s">
        <v>1113</v>
      </c>
      <c r="C427" s="762"/>
      <c r="D427" s="261" t="s">
        <v>486</v>
      </c>
      <c r="E427" s="338">
        <v>9.8110000000000003E-3</v>
      </c>
      <c r="F427" s="339">
        <v>57.36</v>
      </c>
      <c r="G427" s="339">
        <f t="shared" si="22"/>
        <v>0.56000000000000005</v>
      </c>
    </row>
    <row r="428" spans="1:7">
      <c r="A428" s="595">
        <v>37372</v>
      </c>
      <c r="B428" s="761" t="s">
        <v>860</v>
      </c>
      <c r="C428" s="762"/>
      <c r="D428" s="261" t="s">
        <v>491</v>
      </c>
      <c r="E428" s="338">
        <v>1.6</v>
      </c>
      <c r="F428" s="339">
        <v>0.35</v>
      </c>
      <c r="G428" s="339">
        <f t="shared" ref="G428:G433" si="23">F428*E428</f>
        <v>0.56000000000000005</v>
      </c>
    </row>
    <row r="429" spans="1:7">
      <c r="A429" s="595">
        <v>5318</v>
      </c>
      <c r="B429" s="761" t="s">
        <v>1131</v>
      </c>
      <c r="C429" s="762"/>
      <c r="D429" s="261" t="s">
        <v>184</v>
      </c>
      <c r="E429" s="338">
        <v>0.03</v>
      </c>
      <c r="F429" s="339">
        <v>11.95</v>
      </c>
      <c r="G429" s="339">
        <f t="shared" si="23"/>
        <v>0.36</v>
      </c>
    </row>
    <row r="430" spans="1:7">
      <c r="A430" s="595">
        <v>12894</v>
      </c>
      <c r="B430" s="761" t="s">
        <v>1038</v>
      </c>
      <c r="C430" s="762"/>
      <c r="D430" s="261" t="s">
        <v>486</v>
      </c>
      <c r="E430" s="338">
        <v>9.8110000000000003E-3</v>
      </c>
      <c r="F430" s="339">
        <v>15.53</v>
      </c>
      <c r="G430" s="339">
        <f t="shared" si="23"/>
        <v>0.15</v>
      </c>
    </row>
    <row r="431" spans="1:7">
      <c r="A431" s="595">
        <v>38403</v>
      </c>
      <c r="B431" s="761" t="s">
        <v>895</v>
      </c>
      <c r="C431" s="762"/>
      <c r="D431" s="261" t="s">
        <v>486</v>
      </c>
      <c r="E431" s="338">
        <v>5.306E-3</v>
      </c>
      <c r="F431" s="339">
        <v>28.71</v>
      </c>
      <c r="G431" s="339">
        <f t="shared" si="23"/>
        <v>0.15</v>
      </c>
    </row>
    <row r="432" spans="1:7">
      <c r="A432" s="595">
        <v>12895</v>
      </c>
      <c r="B432" s="761" t="s">
        <v>1132</v>
      </c>
      <c r="C432" s="762"/>
      <c r="D432" s="261" t="s">
        <v>486</v>
      </c>
      <c r="E432" s="338">
        <v>9.8110000000000003E-3</v>
      </c>
      <c r="F432" s="339">
        <v>11.95</v>
      </c>
      <c r="G432" s="339">
        <f t="shared" si="23"/>
        <v>0.12</v>
      </c>
    </row>
    <row r="433" spans="1:7">
      <c r="A433" s="595">
        <v>37373</v>
      </c>
      <c r="B433" s="761" t="s">
        <v>861</v>
      </c>
      <c r="C433" s="762"/>
      <c r="D433" s="261" t="s">
        <v>491</v>
      </c>
      <c r="E433" s="338">
        <v>1.6</v>
      </c>
      <c r="F433" s="339">
        <v>7.0000000000000007E-2</v>
      </c>
      <c r="G433" s="339">
        <f t="shared" si="23"/>
        <v>0.11</v>
      </c>
    </row>
    <row r="434" spans="1:7">
      <c r="A434" s="595">
        <v>36152</v>
      </c>
      <c r="B434" s="761" t="s">
        <v>1085</v>
      </c>
      <c r="C434" s="762"/>
      <c r="D434" s="261" t="s">
        <v>486</v>
      </c>
      <c r="E434" s="338">
        <v>9.8110000000000003E-3</v>
      </c>
      <c r="F434" s="339">
        <v>4.66</v>
      </c>
      <c r="G434" s="339">
        <f t="shared" ref="G434:G437" si="24">F434*E434</f>
        <v>0.05</v>
      </c>
    </row>
    <row r="435" spans="1:7">
      <c r="A435" s="595">
        <v>10</v>
      </c>
      <c r="B435" s="761" t="s">
        <v>1036</v>
      </c>
      <c r="C435" s="762"/>
      <c r="D435" s="261" t="s">
        <v>486</v>
      </c>
      <c r="E435" s="338">
        <v>5.306E-3</v>
      </c>
      <c r="F435" s="339">
        <v>10.050000000000001</v>
      </c>
      <c r="G435" s="339">
        <f t="shared" si="24"/>
        <v>0.05</v>
      </c>
    </row>
    <row r="436" spans="1:7">
      <c r="A436" s="595">
        <v>12</v>
      </c>
      <c r="B436" s="761" t="s">
        <v>1133</v>
      </c>
      <c r="C436" s="762"/>
      <c r="D436" s="261" t="s">
        <v>486</v>
      </c>
      <c r="E436" s="338">
        <v>5.306E-3</v>
      </c>
      <c r="F436" s="339">
        <v>9.84</v>
      </c>
      <c r="G436" s="339">
        <f t="shared" si="24"/>
        <v>0.05</v>
      </c>
    </row>
    <row r="437" spans="1:7">
      <c r="A437" s="595">
        <v>36142</v>
      </c>
      <c r="B437" s="761" t="s">
        <v>1087</v>
      </c>
      <c r="C437" s="762"/>
      <c r="D437" s="261" t="s">
        <v>486</v>
      </c>
      <c r="E437" s="338">
        <v>9.8110000000000003E-3</v>
      </c>
      <c r="F437" s="339">
        <v>1.79</v>
      </c>
      <c r="G437" s="339">
        <f t="shared" si="24"/>
        <v>0.02</v>
      </c>
    </row>
    <row r="438" spans="1:7">
      <c r="A438" s="595">
        <v>36144</v>
      </c>
      <c r="B438" s="761" t="s">
        <v>1134</v>
      </c>
      <c r="C438" s="762"/>
      <c r="D438" s="261" t="s">
        <v>486</v>
      </c>
      <c r="E438" s="338">
        <v>9.8110000000000003E-3</v>
      </c>
      <c r="F438" s="339">
        <v>1.33</v>
      </c>
      <c r="G438" s="339">
        <f t="shared" ref="G438:G439" si="25">F438*E438</f>
        <v>0.01</v>
      </c>
    </row>
    <row r="439" spans="1:7">
      <c r="A439" s="595">
        <v>37456</v>
      </c>
      <c r="B439" s="761" t="s">
        <v>1118</v>
      </c>
      <c r="C439" s="762"/>
      <c r="D439" s="261" t="s">
        <v>492</v>
      </c>
      <c r="E439" s="338">
        <v>5.306E-3</v>
      </c>
      <c r="F439" s="339">
        <v>1.07</v>
      </c>
      <c r="G439" s="339">
        <f t="shared" si="25"/>
        <v>0.01</v>
      </c>
    </row>
    <row r="440" spans="1:7">
      <c r="A440" s="763" t="s">
        <v>563</v>
      </c>
      <c r="B440" s="763"/>
      <c r="C440" s="763"/>
      <c r="D440" s="763"/>
      <c r="E440" s="764"/>
      <c r="F440" s="763"/>
      <c r="G440" s="262">
        <f>SUM(G421:G439)</f>
        <v>14.4</v>
      </c>
    </row>
    <row r="441" spans="1:7">
      <c r="A441" s="765"/>
      <c r="B441" s="765"/>
      <c r="C441" s="765"/>
      <c r="D441" s="765"/>
      <c r="E441" s="766"/>
      <c r="F441" s="765"/>
      <c r="G441" s="765"/>
    </row>
    <row r="442" spans="1:7">
      <c r="A442" s="771" t="s">
        <v>564</v>
      </c>
      <c r="B442" s="771"/>
      <c r="C442" s="771"/>
      <c r="D442" s="771"/>
      <c r="E442" s="772"/>
      <c r="F442" s="771"/>
      <c r="G442" s="263">
        <f>G440+G413+G418</f>
        <v>33.21</v>
      </c>
    </row>
    <row r="443" spans="1:7">
      <c r="A443" s="765"/>
      <c r="B443" s="765"/>
      <c r="C443" s="765"/>
      <c r="D443" s="765"/>
      <c r="E443" s="766"/>
      <c r="F443" s="765"/>
      <c r="G443" s="765"/>
    </row>
    <row r="444" spans="1:7">
      <c r="A444" s="773" t="s">
        <v>588</v>
      </c>
      <c r="B444" s="773"/>
      <c r="C444" s="773"/>
      <c r="D444" s="774" t="s">
        <v>556</v>
      </c>
      <c r="E444" s="775"/>
      <c r="F444" s="776"/>
      <c r="G444" s="776"/>
    </row>
    <row r="445" spans="1:7">
      <c r="A445" s="773" t="s">
        <v>1055</v>
      </c>
      <c r="B445" s="773"/>
      <c r="C445" s="773"/>
      <c r="D445" s="773"/>
      <c r="E445" s="777"/>
      <c r="F445" s="773"/>
      <c r="G445" s="773"/>
    </row>
    <row r="446" spans="1:7">
      <c r="A446" s="765"/>
      <c r="B446" s="765"/>
      <c r="C446" s="765"/>
      <c r="D446" s="765"/>
      <c r="E446" s="766"/>
      <c r="F446" s="765"/>
      <c r="G446" s="765"/>
    </row>
    <row r="447" spans="1:7">
      <c r="A447" s="599" t="s">
        <v>852</v>
      </c>
      <c r="B447" s="792" t="s">
        <v>166</v>
      </c>
      <c r="C447" s="798"/>
      <c r="D447" s="259" t="s">
        <v>486</v>
      </c>
      <c r="E447" s="259" t="s">
        <v>557</v>
      </c>
      <c r="F447" s="259" t="s">
        <v>558</v>
      </c>
      <c r="G447" s="260" t="s">
        <v>559</v>
      </c>
    </row>
    <row r="448" spans="1:7">
      <c r="A448" s="589">
        <v>25957</v>
      </c>
      <c r="B448" s="761" t="s">
        <v>1057</v>
      </c>
      <c r="C448" s="762"/>
      <c r="D448" s="261" t="s">
        <v>491</v>
      </c>
      <c r="E448" s="338">
        <v>0.70650999999999997</v>
      </c>
      <c r="F448" s="339">
        <v>8.76</v>
      </c>
      <c r="G448" s="339">
        <f>F448*E448</f>
        <v>6.19</v>
      </c>
    </row>
    <row r="449" spans="1:7">
      <c r="A449" s="589">
        <v>6111</v>
      </c>
      <c r="B449" s="761" t="s">
        <v>853</v>
      </c>
      <c r="C449" s="762"/>
      <c r="D449" s="261" t="s">
        <v>491</v>
      </c>
      <c r="E449" s="338">
        <v>0.71196999999999999</v>
      </c>
      <c r="F449" s="339">
        <v>9.51</v>
      </c>
      <c r="G449" s="339">
        <f>F449*E449</f>
        <v>6.77</v>
      </c>
    </row>
    <row r="450" spans="1:7">
      <c r="A450" s="763" t="s">
        <v>560</v>
      </c>
      <c r="B450" s="763"/>
      <c r="C450" s="763"/>
      <c r="D450" s="763"/>
      <c r="E450" s="764"/>
      <c r="F450" s="763"/>
      <c r="G450" s="262">
        <f>G449+G448</f>
        <v>12.96</v>
      </c>
    </row>
    <row r="451" spans="1:7" ht="4.5" customHeight="1">
      <c r="A451" s="765"/>
      <c r="B451" s="765"/>
      <c r="C451" s="765"/>
      <c r="D451" s="765"/>
      <c r="E451" s="766"/>
      <c r="F451" s="765"/>
      <c r="G451" s="765"/>
    </row>
    <row r="452" spans="1:7">
      <c r="A452" s="593" t="s">
        <v>852</v>
      </c>
      <c r="B452" s="792" t="s">
        <v>569</v>
      </c>
      <c r="C452" s="798"/>
      <c r="D452" s="259" t="s">
        <v>486</v>
      </c>
      <c r="E452" s="259" t="s">
        <v>557</v>
      </c>
      <c r="F452" s="602" t="s">
        <v>558</v>
      </c>
      <c r="G452" s="260" t="s">
        <v>559</v>
      </c>
    </row>
    <row r="453" spans="1:7">
      <c r="A453" s="625">
        <v>2711</v>
      </c>
      <c r="B453" s="765" t="s">
        <v>896</v>
      </c>
      <c r="C453" s="765"/>
      <c r="D453" s="367" t="s">
        <v>486</v>
      </c>
      <c r="E453" s="338">
        <v>9.3000000000000005E-4</v>
      </c>
      <c r="F453" s="341">
        <v>115.9</v>
      </c>
      <c r="G453" s="339">
        <f>E453*F453</f>
        <v>0.11</v>
      </c>
    </row>
    <row r="454" spans="1:7">
      <c r="A454" s="589">
        <v>11359</v>
      </c>
      <c r="B454" s="761" t="s">
        <v>1056</v>
      </c>
      <c r="C454" s="762"/>
      <c r="D454" s="261" t="s">
        <v>486</v>
      </c>
      <c r="E454" s="338">
        <v>9.5000000000000005E-5</v>
      </c>
      <c r="F454" s="341">
        <v>883</v>
      </c>
      <c r="G454" s="339">
        <f>E454*F454</f>
        <v>0.08</v>
      </c>
    </row>
    <row r="455" spans="1:7">
      <c r="A455" s="589">
        <v>38413</v>
      </c>
      <c r="B455" s="761" t="s">
        <v>1028</v>
      </c>
      <c r="C455" s="762"/>
      <c r="D455" s="261" t="s">
        <v>486</v>
      </c>
      <c r="E455" s="338">
        <v>6.2000000000000003E-5</v>
      </c>
      <c r="F455" s="341">
        <v>910.36</v>
      </c>
      <c r="G455" s="339">
        <f>E455*F455</f>
        <v>0.06</v>
      </c>
    </row>
    <row r="456" spans="1:7">
      <c r="A456" s="589">
        <v>12892</v>
      </c>
      <c r="B456" s="761" t="s">
        <v>917</v>
      </c>
      <c r="C456" s="762"/>
      <c r="D456" s="261" t="s">
        <v>817</v>
      </c>
      <c r="E456" s="338">
        <v>1.9227999999999999E-2</v>
      </c>
      <c r="F456" s="341">
        <v>10.75</v>
      </c>
      <c r="G456" s="339">
        <f>E456*F456</f>
        <v>0.21</v>
      </c>
    </row>
    <row r="457" spans="1:7">
      <c r="A457" s="589">
        <v>36149</v>
      </c>
      <c r="B457" s="761" t="s">
        <v>1024</v>
      </c>
      <c r="C457" s="762"/>
      <c r="D457" s="261" t="s">
        <v>486</v>
      </c>
      <c r="E457" s="338">
        <v>1.008E-3</v>
      </c>
      <c r="F457" s="341">
        <v>140.41</v>
      </c>
      <c r="G457" s="339">
        <f>E457*F457</f>
        <v>0.14000000000000001</v>
      </c>
    </row>
    <row r="458" spans="1:7">
      <c r="A458" s="786" t="s">
        <v>570</v>
      </c>
      <c r="B458" s="787"/>
      <c r="C458" s="787"/>
      <c r="D458" s="787"/>
      <c r="E458" s="787"/>
      <c r="F458" s="788"/>
      <c r="G458" s="262">
        <f>SUM(G453:G457)</f>
        <v>0.6</v>
      </c>
    </row>
    <row r="459" spans="1:7" ht="3.75" customHeight="1">
      <c r="A459" s="765"/>
      <c r="B459" s="765"/>
      <c r="C459" s="765"/>
      <c r="D459" s="765"/>
      <c r="E459" s="766"/>
      <c r="F459" s="765"/>
      <c r="G459" s="765"/>
    </row>
    <row r="460" spans="1:7">
      <c r="A460" s="599" t="s">
        <v>852</v>
      </c>
      <c r="B460" s="792" t="s">
        <v>561</v>
      </c>
      <c r="C460" s="798"/>
      <c r="D460" s="259" t="s">
        <v>486</v>
      </c>
      <c r="E460" s="259" t="s">
        <v>562</v>
      </c>
      <c r="F460" s="259" t="s">
        <v>558</v>
      </c>
      <c r="G460" s="260" t="s">
        <v>559</v>
      </c>
    </row>
    <row r="461" spans="1:7">
      <c r="A461" s="595">
        <v>37370</v>
      </c>
      <c r="B461" s="761" t="s">
        <v>854</v>
      </c>
      <c r="C461" s="762"/>
      <c r="D461" s="261" t="s">
        <v>491</v>
      </c>
      <c r="E461" s="338">
        <v>1.4</v>
      </c>
      <c r="F461" s="339">
        <v>2.2000000000000002</v>
      </c>
      <c r="G461" s="339">
        <f>F461*E461</f>
        <v>3.08</v>
      </c>
    </row>
    <row r="462" spans="1:7">
      <c r="A462" s="595">
        <v>36150</v>
      </c>
      <c r="B462" s="761" t="s">
        <v>1025</v>
      </c>
      <c r="C462" s="762"/>
      <c r="D462" s="261" t="s">
        <v>486</v>
      </c>
      <c r="E462" s="338">
        <v>3.705E-3</v>
      </c>
      <c r="F462" s="339">
        <v>35.49</v>
      </c>
      <c r="G462" s="339">
        <f t="shared" ref="G462:G480" si="26">F462*E462</f>
        <v>0.13</v>
      </c>
    </row>
    <row r="463" spans="1:7">
      <c r="A463" s="595">
        <v>10</v>
      </c>
      <c r="B463" s="761" t="s">
        <v>1027</v>
      </c>
      <c r="C463" s="762"/>
      <c r="D463" s="261" t="s">
        <v>486</v>
      </c>
      <c r="E463" s="338">
        <v>1.1224E-2</v>
      </c>
      <c r="F463" s="339">
        <v>10.35</v>
      </c>
      <c r="G463" s="339">
        <f t="shared" si="26"/>
        <v>0.12</v>
      </c>
    </row>
    <row r="464" spans="1:7">
      <c r="A464" s="595">
        <v>38399</v>
      </c>
      <c r="B464" s="761" t="s">
        <v>1031</v>
      </c>
      <c r="C464" s="762"/>
      <c r="D464" s="261" t="s">
        <v>486</v>
      </c>
      <c r="E464" s="338">
        <v>3.79E-4</v>
      </c>
      <c r="F464" s="339">
        <v>143.22</v>
      </c>
      <c r="G464" s="339">
        <f t="shared" si="26"/>
        <v>0.05</v>
      </c>
    </row>
    <row r="465" spans="1:7">
      <c r="A465" s="595">
        <v>12893</v>
      </c>
      <c r="B465" s="761" t="s">
        <v>898</v>
      </c>
      <c r="C465" s="762"/>
      <c r="D465" s="261" t="s">
        <v>817</v>
      </c>
      <c r="E465" s="338">
        <v>2.2409999999999999E-3</v>
      </c>
      <c r="F465" s="339">
        <v>57.36</v>
      </c>
      <c r="G465" s="339">
        <f t="shared" si="26"/>
        <v>0.13</v>
      </c>
    </row>
    <row r="466" spans="1:7">
      <c r="A466" s="595">
        <v>38476</v>
      </c>
      <c r="B466" s="761" t="s">
        <v>1029</v>
      </c>
      <c r="C466" s="762"/>
      <c r="D466" s="261" t="s">
        <v>486</v>
      </c>
      <c r="E466" s="338">
        <v>2.8800000000000001E-4</v>
      </c>
      <c r="F466" s="339">
        <v>215.78</v>
      </c>
      <c r="G466" s="339">
        <f t="shared" si="26"/>
        <v>0.06</v>
      </c>
    </row>
    <row r="467" spans="1:7">
      <c r="A467" s="595">
        <v>38477</v>
      </c>
      <c r="B467" s="761" t="s">
        <v>1034</v>
      </c>
      <c r="C467" s="762"/>
      <c r="D467" s="261" t="s">
        <v>486</v>
      </c>
      <c r="E467" s="338">
        <v>6.2000000000000003E-5</v>
      </c>
      <c r="F467" s="339">
        <v>611.11</v>
      </c>
      <c r="G467" s="339">
        <f t="shared" si="26"/>
        <v>0.04</v>
      </c>
    </row>
    <row r="468" spans="1:7">
      <c r="A468" s="595">
        <v>37372</v>
      </c>
      <c r="B468" s="761" t="s">
        <v>860</v>
      </c>
      <c r="C468" s="762"/>
      <c r="D468" s="261" t="s">
        <v>491</v>
      </c>
      <c r="E468" s="338">
        <v>1.4</v>
      </c>
      <c r="F468" s="339">
        <v>0.35</v>
      </c>
      <c r="G468" s="339">
        <f t="shared" si="26"/>
        <v>0.49</v>
      </c>
    </row>
    <row r="469" spans="1:7">
      <c r="A469" s="595">
        <v>12815</v>
      </c>
      <c r="B469" s="761" t="s">
        <v>1026</v>
      </c>
      <c r="C469" s="762"/>
      <c r="D469" s="261" t="s">
        <v>486</v>
      </c>
      <c r="E469" s="338">
        <v>1.2697E-2</v>
      </c>
      <c r="F469" s="339">
        <v>7.61</v>
      </c>
      <c r="G469" s="339">
        <f t="shared" si="26"/>
        <v>0.1</v>
      </c>
    </row>
    <row r="470" spans="1:7">
      <c r="A470" s="595">
        <v>38413</v>
      </c>
      <c r="B470" s="761" t="s">
        <v>1033</v>
      </c>
      <c r="C470" s="762"/>
      <c r="D470" s="261" t="s">
        <v>486</v>
      </c>
      <c r="E470" s="338">
        <v>3.8219999999999999E-3</v>
      </c>
      <c r="F470" s="339">
        <v>910.36</v>
      </c>
      <c r="G470" s="339">
        <f t="shared" si="26"/>
        <v>3.48</v>
      </c>
    </row>
    <row r="471" spans="1:7">
      <c r="A471" s="595">
        <v>10966</v>
      </c>
      <c r="B471" s="761" t="s">
        <v>1058</v>
      </c>
      <c r="C471" s="762"/>
      <c r="D471" s="261" t="s">
        <v>490</v>
      </c>
      <c r="E471" s="338">
        <v>10</v>
      </c>
      <c r="F471" s="339">
        <v>6.11</v>
      </c>
      <c r="G471" s="339">
        <f t="shared" si="26"/>
        <v>61.1</v>
      </c>
    </row>
    <row r="472" spans="1:7">
      <c r="A472" s="595">
        <v>36146</v>
      </c>
      <c r="B472" s="761" t="s">
        <v>1022</v>
      </c>
      <c r="C472" s="762"/>
      <c r="D472" s="261" t="s">
        <v>486</v>
      </c>
      <c r="E472" s="338">
        <v>1.7359999999999999E-3</v>
      </c>
      <c r="F472" s="339">
        <v>203.15</v>
      </c>
      <c r="G472" s="339">
        <f t="shared" si="26"/>
        <v>0.35</v>
      </c>
    </row>
    <row r="473" spans="1:7">
      <c r="A473" s="595">
        <v>25966</v>
      </c>
      <c r="B473" s="761" t="s">
        <v>1032</v>
      </c>
      <c r="C473" s="762"/>
      <c r="D473" s="261" t="s">
        <v>184</v>
      </c>
      <c r="E473" s="338">
        <v>2.1159999999999998E-3</v>
      </c>
      <c r="F473" s="339">
        <v>16.059999999999999</v>
      </c>
      <c r="G473" s="339">
        <f t="shared" si="26"/>
        <v>0.03</v>
      </c>
    </row>
    <row r="474" spans="1:7">
      <c r="A474" s="595">
        <v>36144</v>
      </c>
      <c r="B474" s="761" t="s">
        <v>1023</v>
      </c>
      <c r="C474" s="762"/>
      <c r="D474" s="261" t="s">
        <v>486</v>
      </c>
      <c r="E474" s="338">
        <v>0.156082</v>
      </c>
      <c r="F474" s="339">
        <v>1.33</v>
      </c>
      <c r="G474" s="339">
        <f t="shared" si="26"/>
        <v>0.21</v>
      </c>
    </row>
    <row r="475" spans="1:7">
      <c r="A475" s="595">
        <v>38393</v>
      </c>
      <c r="B475" s="761" t="s">
        <v>1059</v>
      </c>
      <c r="C475" s="762"/>
      <c r="D475" s="261" t="s">
        <v>486</v>
      </c>
      <c r="E475" s="338">
        <v>2.1159999999999998E-3</v>
      </c>
      <c r="F475" s="339">
        <v>13.49</v>
      </c>
      <c r="G475" s="339">
        <f t="shared" si="26"/>
        <v>0.03</v>
      </c>
    </row>
    <row r="476" spans="1:7">
      <c r="A476" s="595">
        <v>38390</v>
      </c>
      <c r="B476" s="761" t="s">
        <v>1063</v>
      </c>
      <c r="C476" s="762"/>
      <c r="D476" s="261" t="s">
        <v>486</v>
      </c>
      <c r="E476" s="338">
        <v>2.1159999999999998E-3</v>
      </c>
      <c r="F476" s="339">
        <v>29.92</v>
      </c>
      <c r="G476" s="339">
        <f t="shared" si="26"/>
        <v>0.06</v>
      </c>
    </row>
    <row r="477" spans="1:7">
      <c r="A477" s="595">
        <v>37373</v>
      </c>
      <c r="B477" s="761" t="s">
        <v>861</v>
      </c>
      <c r="C477" s="762"/>
      <c r="D477" s="261" t="s">
        <v>491</v>
      </c>
      <c r="E477" s="338">
        <v>1.4</v>
      </c>
      <c r="F477" s="339">
        <v>7.0000000000000007E-2</v>
      </c>
      <c r="G477" s="339">
        <f t="shared" si="26"/>
        <v>0.1</v>
      </c>
    </row>
    <row r="478" spans="1:7">
      <c r="A478" s="595">
        <v>38396</v>
      </c>
      <c r="B478" s="761" t="s">
        <v>1060</v>
      </c>
      <c r="C478" s="762"/>
      <c r="D478" s="261" t="s">
        <v>486</v>
      </c>
      <c r="E478" s="338">
        <v>7.6000000000000004E-5</v>
      </c>
      <c r="F478" s="339">
        <v>544.79999999999995</v>
      </c>
      <c r="G478" s="339">
        <f t="shared" si="26"/>
        <v>0.04</v>
      </c>
    </row>
    <row r="479" spans="1:7">
      <c r="A479" s="595">
        <v>36153</v>
      </c>
      <c r="B479" s="761" t="s">
        <v>1061</v>
      </c>
      <c r="C479" s="762"/>
      <c r="D479" s="261" t="s">
        <v>486</v>
      </c>
      <c r="E479" s="338">
        <v>1.5049999999999999E-2</v>
      </c>
      <c r="F479" s="339">
        <v>159.83000000000001</v>
      </c>
      <c r="G479" s="339">
        <f t="shared" si="26"/>
        <v>2.41</v>
      </c>
    </row>
    <row r="480" spans="1:7">
      <c r="A480" s="595">
        <v>37371</v>
      </c>
      <c r="B480" s="761" t="s">
        <v>1062</v>
      </c>
      <c r="C480" s="762"/>
      <c r="D480" s="261" t="s">
        <v>491</v>
      </c>
      <c r="E480" s="338">
        <v>1.4</v>
      </c>
      <c r="F480" s="339">
        <v>0.71</v>
      </c>
      <c r="G480" s="339">
        <f t="shared" si="26"/>
        <v>0.99</v>
      </c>
    </row>
    <row r="481" spans="1:7">
      <c r="A481" s="763" t="s">
        <v>563</v>
      </c>
      <c r="B481" s="763"/>
      <c r="C481" s="763"/>
      <c r="D481" s="763"/>
      <c r="E481" s="764"/>
      <c r="F481" s="763"/>
      <c r="G481" s="262">
        <f>SUM(G461:G480)</f>
        <v>73</v>
      </c>
    </row>
    <row r="482" spans="1:7" ht="4.5" customHeight="1">
      <c r="A482" s="765"/>
      <c r="B482" s="765"/>
      <c r="C482" s="765"/>
      <c r="D482" s="765"/>
      <c r="E482" s="766"/>
      <c r="F482" s="765"/>
      <c r="G482" s="765"/>
    </row>
    <row r="483" spans="1:7">
      <c r="A483" s="771" t="s">
        <v>564</v>
      </c>
      <c r="B483" s="771"/>
      <c r="C483" s="771"/>
      <c r="D483" s="771"/>
      <c r="E483" s="772"/>
      <c r="F483" s="771"/>
      <c r="G483" s="263">
        <f>G481+G450+G458</f>
        <v>86.56</v>
      </c>
    </row>
    <row r="484" spans="1:7">
      <c r="A484" s="765"/>
      <c r="B484" s="765"/>
      <c r="C484" s="765"/>
      <c r="D484" s="765"/>
      <c r="E484" s="766"/>
      <c r="F484" s="765"/>
      <c r="G484" s="765"/>
    </row>
    <row r="485" spans="1:7">
      <c r="A485" s="773" t="s">
        <v>589</v>
      </c>
      <c r="B485" s="773"/>
      <c r="C485" s="773"/>
      <c r="D485" s="774" t="s">
        <v>566</v>
      </c>
      <c r="E485" s="775"/>
      <c r="F485" s="776"/>
      <c r="G485" s="776"/>
    </row>
    <row r="486" spans="1:7">
      <c r="A486" s="773" t="s">
        <v>591</v>
      </c>
      <c r="B486" s="773"/>
      <c r="C486" s="773"/>
      <c r="D486" s="773"/>
      <c r="E486" s="777"/>
      <c r="F486" s="773"/>
      <c r="G486" s="773"/>
    </row>
    <row r="487" spans="1:7">
      <c r="A487" s="765"/>
      <c r="B487" s="765"/>
      <c r="C487" s="765"/>
      <c r="D487" s="765"/>
      <c r="E487" s="766"/>
      <c r="F487" s="765"/>
      <c r="G487" s="765"/>
    </row>
    <row r="488" spans="1:7">
      <c r="A488" s="599" t="s">
        <v>852</v>
      </c>
      <c r="B488" s="792" t="s">
        <v>166</v>
      </c>
      <c r="C488" s="798"/>
      <c r="D488" s="332" t="s">
        <v>486</v>
      </c>
      <c r="E488" s="259" t="s">
        <v>557</v>
      </c>
      <c r="F488" s="259" t="s">
        <v>558</v>
      </c>
      <c r="G488" s="260" t="s">
        <v>559</v>
      </c>
    </row>
    <row r="489" spans="1:7">
      <c r="A489" s="589">
        <v>88316</v>
      </c>
      <c r="B489" s="761" t="s">
        <v>864</v>
      </c>
      <c r="C489" s="762"/>
      <c r="D489" s="261" t="s">
        <v>491</v>
      </c>
      <c r="E489" s="338">
        <v>8</v>
      </c>
      <c r="F489" s="339">
        <v>14.37</v>
      </c>
      <c r="G489" s="339">
        <f>F489*E489</f>
        <v>114.96</v>
      </c>
    </row>
    <row r="490" spans="1:7">
      <c r="A490" s="589">
        <v>88315</v>
      </c>
      <c r="B490" s="761" t="s">
        <v>887</v>
      </c>
      <c r="C490" s="762"/>
      <c r="D490" s="261" t="s">
        <v>491</v>
      </c>
      <c r="E490" s="338">
        <v>8</v>
      </c>
      <c r="F490" s="339">
        <v>17.68</v>
      </c>
      <c r="G490" s="339">
        <f>F490*E490</f>
        <v>141.44</v>
      </c>
    </row>
    <row r="491" spans="1:7">
      <c r="A491" s="763" t="s">
        <v>560</v>
      </c>
      <c r="B491" s="763"/>
      <c r="C491" s="763"/>
      <c r="D491" s="763"/>
      <c r="E491" s="764"/>
      <c r="F491" s="763"/>
      <c r="G491" s="262">
        <f>G490+G489</f>
        <v>256.39999999999998</v>
      </c>
    </row>
    <row r="492" spans="1:7">
      <c r="A492" s="765"/>
      <c r="B492" s="765"/>
      <c r="C492" s="765"/>
      <c r="D492" s="765"/>
      <c r="E492" s="766"/>
      <c r="F492" s="765"/>
      <c r="G492" s="765"/>
    </row>
    <row r="493" spans="1:7">
      <c r="A493" s="796" t="s">
        <v>561</v>
      </c>
      <c r="B493" s="796"/>
      <c r="C493" s="796"/>
      <c r="D493" s="332" t="s">
        <v>486</v>
      </c>
      <c r="E493" s="259" t="s">
        <v>562</v>
      </c>
      <c r="F493" s="259" t="s">
        <v>558</v>
      </c>
      <c r="G493" s="260" t="s">
        <v>559</v>
      </c>
    </row>
    <row r="494" spans="1:7">
      <c r="A494" s="589" t="s">
        <v>903</v>
      </c>
      <c r="B494" s="761" t="s">
        <v>504</v>
      </c>
      <c r="C494" s="762"/>
      <c r="D494" s="261" t="s">
        <v>486</v>
      </c>
      <c r="E494" s="338">
        <v>1</v>
      </c>
      <c r="F494" s="339">
        <v>237.74</v>
      </c>
      <c r="G494" s="339">
        <f>F494*E494</f>
        <v>237.74</v>
      </c>
    </row>
    <row r="495" spans="1:7">
      <c r="A495" s="595">
        <v>34360</v>
      </c>
      <c r="B495" s="761" t="s">
        <v>905</v>
      </c>
      <c r="C495" s="762"/>
      <c r="D495" s="261" t="s">
        <v>490</v>
      </c>
      <c r="E495" s="338">
        <v>0.79200000000000004</v>
      </c>
      <c r="F495" s="339">
        <v>26.01</v>
      </c>
      <c r="G495" s="339">
        <f t="shared" ref="G495:G500" si="27">F495*E495</f>
        <v>20.6</v>
      </c>
    </row>
    <row r="496" spans="1:7">
      <c r="A496" s="595">
        <v>34360</v>
      </c>
      <c r="B496" s="761" t="s">
        <v>906</v>
      </c>
      <c r="C496" s="762"/>
      <c r="D496" s="261" t="s">
        <v>490</v>
      </c>
      <c r="E496" s="338">
        <v>0.45</v>
      </c>
      <c r="F496" s="339">
        <v>26.01</v>
      </c>
      <c r="G496" s="339">
        <f t="shared" si="27"/>
        <v>11.7</v>
      </c>
    </row>
    <row r="497" spans="1:7">
      <c r="A497" s="595">
        <v>34360</v>
      </c>
      <c r="B497" s="761" t="s">
        <v>907</v>
      </c>
      <c r="C497" s="762"/>
      <c r="D497" s="261" t="s">
        <v>490</v>
      </c>
      <c r="E497" s="338">
        <v>0.32190000000000002</v>
      </c>
      <c r="F497" s="339">
        <v>26.01</v>
      </c>
      <c r="G497" s="339">
        <f t="shared" si="27"/>
        <v>8.3699999999999992</v>
      </c>
    </row>
    <row r="498" spans="1:7">
      <c r="A498" s="595">
        <v>34360</v>
      </c>
      <c r="B498" s="761" t="s">
        <v>908</v>
      </c>
      <c r="C498" s="762"/>
      <c r="D498" s="261" t="s">
        <v>490</v>
      </c>
      <c r="E498" s="338">
        <v>0.19755</v>
      </c>
      <c r="F498" s="339">
        <v>26.01</v>
      </c>
      <c r="G498" s="339">
        <f t="shared" si="27"/>
        <v>5.14</v>
      </c>
    </row>
    <row r="499" spans="1:7">
      <c r="A499" s="589">
        <v>10503</v>
      </c>
      <c r="B499" s="769" t="s">
        <v>900</v>
      </c>
      <c r="C499" s="770"/>
      <c r="D499" s="261" t="s">
        <v>497</v>
      </c>
      <c r="E499" s="338">
        <v>1.5</v>
      </c>
      <c r="F499" s="339">
        <v>303.16000000000003</v>
      </c>
      <c r="G499" s="339">
        <f t="shared" si="27"/>
        <v>454.74</v>
      </c>
    </row>
    <row r="500" spans="1:7">
      <c r="A500" s="595">
        <v>34360</v>
      </c>
      <c r="B500" s="761" t="s">
        <v>904</v>
      </c>
      <c r="C500" s="762"/>
      <c r="D500" s="261" t="s">
        <v>490</v>
      </c>
      <c r="E500" s="338">
        <v>0.5</v>
      </c>
      <c r="F500" s="339">
        <v>26.01</v>
      </c>
      <c r="G500" s="339">
        <f t="shared" si="27"/>
        <v>13.01</v>
      </c>
    </row>
    <row r="501" spans="1:7">
      <c r="A501" s="595">
        <v>34360</v>
      </c>
      <c r="B501" s="761" t="s">
        <v>909</v>
      </c>
      <c r="C501" s="762"/>
      <c r="D501" s="261" t="s">
        <v>490</v>
      </c>
      <c r="E501" s="338">
        <v>0.36480000000000001</v>
      </c>
      <c r="F501" s="339">
        <v>26.01</v>
      </c>
      <c r="G501" s="339">
        <f>F501*E501</f>
        <v>9.49</v>
      </c>
    </row>
    <row r="502" spans="1:7">
      <c r="A502" s="763" t="s">
        <v>563</v>
      </c>
      <c r="B502" s="763"/>
      <c r="C502" s="763"/>
      <c r="D502" s="763"/>
      <c r="E502" s="764"/>
      <c r="F502" s="763"/>
      <c r="G502" s="262">
        <f>SUM(G494:G501)</f>
        <v>760.79</v>
      </c>
    </row>
    <row r="503" spans="1:7">
      <c r="A503" s="765"/>
      <c r="B503" s="765"/>
      <c r="C503" s="765"/>
      <c r="D503" s="765"/>
      <c r="E503" s="766"/>
      <c r="F503" s="765"/>
      <c r="G503" s="765"/>
    </row>
    <row r="504" spans="1:7">
      <c r="A504" s="771" t="s">
        <v>564</v>
      </c>
      <c r="B504" s="771"/>
      <c r="C504" s="771"/>
      <c r="D504" s="771"/>
      <c r="E504" s="772"/>
      <c r="F504" s="771"/>
      <c r="G504" s="263">
        <f>G502+G491</f>
        <v>1017.19</v>
      </c>
    </row>
    <row r="505" spans="1:7">
      <c r="A505" s="765"/>
      <c r="B505" s="765"/>
      <c r="C505" s="765"/>
      <c r="D505" s="765"/>
      <c r="E505" s="766"/>
      <c r="F505" s="765"/>
      <c r="G505" s="765"/>
    </row>
    <row r="506" spans="1:7">
      <c r="A506" s="773" t="s">
        <v>590</v>
      </c>
      <c r="B506" s="773"/>
      <c r="C506" s="773"/>
      <c r="D506" s="774" t="s">
        <v>556</v>
      </c>
      <c r="E506" s="775"/>
      <c r="F506" s="776"/>
      <c r="G506" s="776"/>
    </row>
    <row r="507" spans="1:7">
      <c r="A507" s="773" t="s">
        <v>593</v>
      </c>
      <c r="B507" s="773"/>
      <c r="C507" s="773"/>
      <c r="D507" s="773"/>
      <c r="E507" s="777"/>
      <c r="F507" s="773"/>
      <c r="G507" s="773"/>
    </row>
    <row r="508" spans="1:7">
      <c r="A508" s="765"/>
      <c r="B508" s="765"/>
      <c r="C508" s="765"/>
      <c r="D508" s="765"/>
      <c r="E508" s="766"/>
      <c r="F508" s="765"/>
      <c r="G508" s="765"/>
    </row>
    <row r="509" spans="1:7">
      <c r="A509" s="593" t="s">
        <v>852</v>
      </c>
      <c r="B509" s="767" t="s">
        <v>166</v>
      </c>
      <c r="C509" s="768"/>
      <c r="D509" s="332" t="s">
        <v>486</v>
      </c>
      <c r="E509" s="259" t="s">
        <v>557</v>
      </c>
      <c r="F509" s="259" t="s">
        <v>558</v>
      </c>
      <c r="G509" s="260" t="s">
        <v>559</v>
      </c>
    </row>
    <row r="510" spans="1:7">
      <c r="A510" s="589">
        <v>88316</v>
      </c>
      <c r="B510" s="761" t="s">
        <v>864</v>
      </c>
      <c r="C510" s="762"/>
      <c r="D510" s="261" t="s">
        <v>491</v>
      </c>
      <c r="E510" s="338">
        <v>4</v>
      </c>
      <c r="F510" s="339">
        <v>14.37</v>
      </c>
      <c r="G510" s="339">
        <f>F510*E510</f>
        <v>57.48</v>
      </c>
    </row>
    <row r="511" spans="1:7">
      <c r="A511" s="589">
        <v>88315</v>
      </c>
      <c r="B511" s="761" t="s">
        <v>887</v>
      </c>
      <c r="C511" s="762"/>
      <c r="D511" s="261" t="s">
        <v>491</v>
      </c>
      <c r="E511" s="338">
        <v>4</v>
      </c>
      <c r="F511" s="339">
        <v>17.68</v>
      </c>
      <c r="G511" s="339">
        <f>F511*E511</f>
        <v>70.72</v>
      </c>
    </row>
    <row r="512" spans="1:7">
      <c r="A512" s="763" t="s">
        <v>560</v>
      </c>
      <c r="B512" s="763"/>
      <c r="C512" s="763"/>
      <c r="D512" s="763"/>
      <c r="E512" s="764"/>
      <c r="F512" s="763"/>
      <c r="G512" s="262">
        <f>SUM(G510:G511)</f>
        <v>128.19999999999999</v>
      </c>
    </row>
    <row r="513" spans="1:7">
      <c r="A513" s="765"/>
      <c r="B513" s="765"/>
      <c r="C513" s="765"/>
      <c r="D513" s="765"/>
      <c r="E513" s="766"/>
      <c r="F513" s="765"/>
      <c r="G513" s="765"/>
    </row>
    <row r="514" spans="1:7">
      <c r="A514" s="593" t="s">
        <v>852</v>
      </c>
      <c r="B514" s="767" t="s">
        <v>561</v>
      </c>
      <c r="C514" s="768"/>
      <c r="D514" s="332" t="s">
        <v>486</v>
      </c>
      <c r="E514" s="259" t="s">
        <v>562</v>
      </c>
      <c r="F514" s="259" t="s">
        <v>558</v>
      </c>
      <c r="G514" s="260" t="s">
        <v>559</v>
      </c>
    </row>
    <row r="515" spans="1:7">
      <c r="A515" s="589">
        <v>10503</v>
      </c>
      <c r="B515" s="769" t="s">
        <v>900</v>
      </c>
      <c r="C515" s="770"/>
      <c r="D515" s="261" t="s">
        <v>497</v>
      </c>
      <c r="E515" s="338">
        <v>1</v>
      </c>
      <c r="F515" s="339">
        <v>303.16000000000003</v>
      </c>
      <c r="G515" s="339">
        <f>F515*E515</f>
        <v>303.16000000000003</v>
      </c>
    </row>
    <row r="516" spans="1:7">
      <c r="A516" s="595">
        <v>34360</v>
      </c>
      <c r="B516" s="761" t="s">
        <v>904</v>
      </c>
      <c r="C516" s="762"/>
      <c r="D516" s="261" t="s">
        <v>490</v>
      </c>
      <c r="E516" s="338">
        <v>1</v>
      </c>
      <c r="F516" s="339">
        <v>26.01</v>
      </c>
      <c r="G516" s="339">
        <f>F516*E516</f>
        <v>26.01</v>
      </c>
    </row>
    <row r="517" spans="1:7">
      <c r="A517" s="763" t="s">
        <v>563</v>
      </c>
      <c r="B517" s="763"/>
      <c r="C517" s="763"/>
      <c r="D517" s="763"/>
      <c r="E517" s="764"/>
      <c r="F517" s="763"/>
      <c r="G517" s="262">
        <f>SUM(G515:G516)</f>
        <v>329.17</v>
      </c>
    </row>
    <row r="518" spans="1:7">
      <c r="A518" s="765"/>
      <c r="B518" s="765"/>
      <c r="C518" s="765"/>
      <c r="D518" s="765"/>
      <c r="E518" s="766"/>
      <c r="F518" s="765"/>
      <c r="G518" s="765"/>
    </row>
    <row r="519" spans="1:7">
      <c r="A519" s="771" t="s">
        <v>564</v>
      </c>
      <c r="B519" s="771"/>
      <c r="C519" s="771"/>
      <c r="D519" s="771"/>
      <c r="E519" s="772"/>
      <c r="F519" s="771"/>
      <c r="G519" s="263">
        <f>G517+G512</f>
        <v>457.37</v>
      </c>
    </row>
    <row r="520" spans="1:7">
      <c r="A520" s="765"/>
      <c r="B520" s="765"/>
      <c r="C520" s="765"/>
      <c r="D520" s="765"/>
      <c r="E520" s="766"/>
      <c r="F520" s="765"/>
      <c r="G520" s="765"/>
    </row>
    <row r="521" spans="1:7">
      <c r="A521" s="773" t="s">
        <v>592</v>
      </c>
      <c r="B521" s="773"/>
      <c r="C521" s="773"/>
      <c r="D521" s="774" t="s">
        <v>893</v>
      </c>
      <c r="E521" s="775"/>
      <c r="F521" s="776"/>
      <c r="G521" s="776"/>
    </row>
    <row r="522" spans="1:7">
      <c r="A522" s="773" t="s">
        <v>1268</v>
      </c>
      <c r="B522" s="773"/>
      <c r="C522" s="773"/>
      <c r="D522" s="773"/>
      <c r="E522" s="777"/>
      <c r="F522" s="773"/>
      <c r="G522" s="773"/>
    </row>
    <row r="523" spans="1:7">
      <c r="A523" s="765"/>
      <c r="B523" s="765"/>
      <c r="C523" s="765"/>
      <c r="D523" s="765"/>
      <c r="E523" s="766"/>
      <c r="F523" s="765"/>
      <c r="G523" s="765"/>
    </row>
    <row r="524" spans="1:7">
      <c r="A524" s="593" t="s">
        <v>852</v>
      </c>
      <c r="B524" s="767" t="s">
        <v>166</v>
      </c>
      <c r="C524" s="768"/>
      <c r="D524" s="332" t="s">
        <v>486</v>
      </c>
      <c r="E524" s="259" t="s">
        <v>557</v>
      </c>
      <c r="F524" s="259" t="s">
        <v>558</v>
      </c>
      <c r="G524" s="260" t="s">
        <v>559</v>
      </c>
    </row>
    <row r="525" spans="1:7">
      <c r="A525" s="589">
        <v>88316</v>
      </c>
      <c r="B525" s="761" t="s">
        <v>864</v>
      </c>
      <c r="C525" s="762"/>
      <c r="D525" s="261" t="s">
        <v>491</v>
      </c>
      <c r="E525" s="338">
        <v>8</v>
      </c>
      <c r="F525" s="339">
        <v>14.37</v>
      </c>
      <c r="G525" s="339">
        <f>F525*E525</f>
        <v>114.96</v>
      </c>
    </row>
    <row r="526" spans="1:7">
      <c r="A526" s="589">
        <v>88315</v>
      </c>
      <c r="B526" s="761" t="s">
        <v>887</v>
      </c>
      <c r="C526" s="762"/>
      <c r="D526" s="261" t="s">
        <v>491</v>
      </c>
      <c r="E526" s="338">
        <v>8</v>
      </c>
      <c r="F526" s="339">
        <v>17.68</v>
      </c>
      <c r="G526" s="339">
        <f>F526*E526</f>
        <v>141.44</v>
      </c>
    </row>
    <row r="527" spans="1:7">
      <c r="A527" s="763" t="s">
        <v>560</v>
      </c>
      <c r="B527" s="763"/>
      <c r="C527" s="763"/>
      <c r="D527" s="763"/>
      <c r="E527" s="764"/>
      <c r="F527" s="763"/>
      <c r="G527" s="262">
        <f>SUM(G525:G526)</f>
        <v>256.39999999999998</v>
      </c>
    </row>
    <row r="528" spans="1:7">
      <c r="A528" s="765"/>
      <c r="B528" s="765"/>
      <c r="C528" s="765"/>
      <c r="D528" s="765"/>
      <c r="E528" s="766"/>
      <c r="F528" s="765"/>
      <c r="G528" s="765"/>
    </row>
    <row r="529" spans="1:7">
      <c r="A529" s="593" t="s">
        <v>852</v>
      </c>
      <c r="B529" s="767" t="s">
        <v>561</v>
      </c>
      <c r="C529" s="768"/>
      <c r="D529" s="332" t="s">
        <v>486</v>
      </c>
      <c r="E529" s="259" t="s">
        <v>562</v>
      </c>
      <c r="F529" s="259" t="s">
        <v>558</v>
      </c>
      <c r="G529" s="260" t="s">
        <v>559</v>
      </c>
    </row>
    <row r="530" spans="1:7">
      <c r="A530" s="589">
        <v>10503</v>
      </c>
      <c r="B530" s="769" t="s">
        <v>900</v>
      </c>
      <c r="C530" s="770"/>
      <c r="D530" s="261" t="s">
        <v>497</v>
      </c>
      <c r="E530" s="338">
        <v>0.32</v>
      </c>
      <c r="F530" s="339">
        <v>303.16000000000003</v>
      </c>
      <c r="G530" s="339">
        <f>F530*E530</f>
        <v>97.01</v>
      </c>
    </row>
    <row r="531" spans="1:7">
      <c r="A531" s="589" t="s">
        <v>903</v>
      </c>
      <c r="B531" s="769" t="s">
        <v>505</v>
      </c>
      <c r="C531" s="770"/>
      <c r="D531" s="261" t="s">
        <v>486</v>
      </c>
      <c r="E531" s="338">
        <v>1</v>
      </c>
      <c r="F531" s="339">
        <v>187.9</v>
      </c>
      <c r="G531" s="339">
        <f t="shared" ref="G531:G532" si="28">F531*E531</f>
        <v>187.9</v>
      </c>
    </row>
    <row r="532" spans="1:7">
      <c r="A532" s="595">
        <v>39424</v>
      </c>
      <c r="B532" s="761" t="s">
        <v>1136</v>
      </c>
      <c r="C532" s="762"/>
      <c r="D532" s="261" t="s">
        <v>492</v>
      </c>
      <c r="E532" s="338">
        <v>2.4</v>
      </c>
      <c r="F532" s="339">
        <v>2.2400000000000002</v>
      </c>
      <c r="G532" s="339">
        <f t="shared" si="28"/>
        <v>5.38</v>
      </c>
    </row>
    <row r="533" spans="1:7">
      <c r="A533" s="763" t="s">
        <v>563</v>
      </c>
      <c r="B533" s="763"/>
      <c r="C533" s="763"/>
      <c r="D533" s="763"/>
      <c r="E533" s="764"/>
      <c r="F533" s="763"/>
      <c r="G533" s="262">
        <f>SUM(G530:G532)</f>
        <v>290.29000000000002</v>
      </c>
    </row>
    <row r="534" spans="1:7">
      <c r="A534" s="765"/>
      <c r="B534" s="765"/>
      <c r="C534" s="765"/>
      <c r="D534" s="765"/>
      <c r="E534" s="766"/>
      <c r="F534" s="765"/>
      <c r="G534" s="765"/>
    </row>
    <row r="535" spans="1:7">
      <c r="A535" s="771" t="s">
        <v>564</v>
      </c>
      <c r="B535" s="771"/>
      <c r="C535" s="771"/>
      <c r="D535" s="771"/>
      <c r="E535" s="772"/>
      <c r="F535" s="771"/>
      <c r="G535" s="263">
        <f>G533+G527</f>
        <v>546.69000000000005</v>
      </c>
    </row>
    <row r="536" spans="1:7">
      <c r="A536" s="765"/>
      <c r="B536" s="765"/>
      <c r="C536" s="765"/>
      <c r="D536" s="765"/>
      <c r="E536" s="766"/>
      <c r="F536" s="765"/>
      <c r="G536" s="765"/>
    </row>
    <row r="537" spans="1:7">
      <c r="A537" s="773" t="s">
        <v>594</v>
      </c>
      <c r="B537" s="773"/>
      <c r="C537" s="773"/>
      <c r="D537" s="774" t="s">
        <v>893</v>
      </c>
      <c r="E537" s="775"/>
      <c r="F537" s="776"/>
      <c r="G537" s="776"/>
    </row>
    <row r="538" spans="1:7">
      <c r="A538" s="773" t="s">
        <v>1265</v>
      </c>
      <c r="B538" s="773"/>
      <c r="C538" s="773"/>
      <c r="D538" s="773"/>
      <c r="E538" s="777"/>
      <c r="F538" s="773"/>
      <c r="G538" s="773"/>
    </row>
    <row r="539" spans="1:7">
      <c r="A539" s="765"/>
      <c r="B539" s="765"/>
      <c r="C539" s="765"/>
      <c r="D539" s="765"/>
      <c r="E539" s="766"/>
      <c r="F539" s="765"/>
      <c r="G539" s="765"/>
    </row>
    <row r="540" spans="1:7">
      <c r="A540" s="593" t="s">
        <v>852</v>
      </c>
      <c r="B540" s="767" t="s">
        <v>166</v>
      </c>
      <c r="C540" s="768"/>
      <c r="D540" s="332" t="s">
        <v>486</v>
      </c>
      <c r="E540" s="259" t="s">
        <v>557</v>
      </c>
      <c r="F540" s="259" t="s">
        <v>558</v>
      </c>
      <c r="G540" s="260" t="s">
        <v>559</v>
      </c>
    </row>
    <row r="541" spans="1:7">
      <c r="A541" s="589">
        <v>88316</v>
      </c>
      <c r="B541" s="761" t="s">
        <v>864</v>
      </c>
      <c r="C541" s="762"/>
      <c r="D541" s="261" t="s">
        <v>491</v>
      </c>
      <c r="E541" s="338">
        <v>8</v>
      </c>
      <c r="F541" s="339">
        <v>14.37</v>
      </c>
      <c r="G541" s="339">
        <f>F541*E541</f>
        <v>114.96</v>
      </c>
    </row>
    <row r="542" spans="1:7">
      <c r="A542" s="589">
        <v>88315</v>
      </c>
      <c r="B542" s="761" t="s">
        <v>887</v>
      </c>
      <c r="C542" s="762"/>
      <c r="D542" s="261" t="s">
        <v>491</v>
      </c>
      <c r="E542" s="338">
        <v>8</v>
      </c>
      <c r="F542" s="339">
        <v>17.68</v>
      </c>
      <c r="G542" s="339">
        <f>F542*E542</f>
        <v>141.44</v>
      </c>
    </row>
    <row r="543" spans="1:7">
      <c r="A543" s="763" t="s">
        <v>560</v>
      </c>
      <c r="B543" s="763"/>
      <c r="C543" s="763"/>
      <c r="D543" s="763"/>
      <c r="E543" s="764"/>
      <c r="F543" s="763"/>
      <c r="G543" s="262">
        <f>SUM(G541:G542)</f>
        <v>256.39999999999998</v>
      </c>
    </row>
    <row r="544" spans="1:7">
      <c r="A544" s="765"/>
      <c r="B544" s="765"/>
      <c r="C544" s="765"/>
      <c r="D544" s="765"/>
      <c r="E544" s="766"/>
      <c r="F544" s="765"/>
      <c r="G544" s="765"/>
    </row>
    <row r="545" spans="1:7">
      <c r="A545" s="593" t="s">
        <v>852</v>
      </c>
      <c r="B545" s="767" t="s">
        <v>561</v>
      </c>
      <c r="C545" s="768"/>
      <c r="D545" s="332" t="s">
        <v>486</v>
      </c>
      <c r="E545" s="259" t="s">
        <v>562</v>
      </c>
      <c r="F545" s="259" t="s">
        <v>558</v>
      </c>
      <c r="G545" s="260" t="s">
        <v>559</v>
      </c>
    </row>
    <row r="546" spans="1:7">
      <c r="A546" s="589">
        <v>10503</v>
      </c>
      <c r="B546" s="769" t="s">
        <v>900</v>
      </c>
      <c r="C546" s="770"/>
      <c r="D546" s="261" t="s">
        <v>497</v>
      </c>
      <c r="E546" s="338">
        <v>1</v>
      </c>
      <c r="F546" s="339">
        <v>303.16000000000003</v>
      </c>
      <c r="G546" s="339">
        <f>F546*E546</f>
        <v>303.16000000000003</v>
      </c>
    </row>
    <row r="547" spans="1:7">
      <c r="A547" s="589" t="s">
        <v>903</v>
      </c>
      <c r="B547" s="769" t="s">
        <v>505</v>
      </c>
      <c r="C547" s="770"/>
      <c r="D547" s="261" t="s">
        <v>486</v>
      </c>
      <c r="E547" s="338">
        <v>1</v>
      </c>
      <c r="F547" s="339">
        <v>187.9</v>
      </c>
      <c r="G547" s="339">
        <f t="shared" ref="G547:G548" si="29">F547*E547</f>
        <v>187.9</v>
      </c>
    </row>
    <row r="548" spans="1:7">
      <c r="A548" s="595">
        <v>39424</v>
      </c>
      <c r="B548" s="769" t="s">
        <v>1136</v>
      </c>
      <c r="C548" s="770"/>
      <c r="D548" s="261" t="s">
        <v>492</v>
      </c>
      <c r="E548" s="338">
        <v>4</v>
      </c>
      <c r="F548" s="339">
        <v>2.2400000000000002</v>
      </c>
      <c r="G548" s="339">
        <f t="shared" si="29"/>
        <v>8.9600000000000009</v>
      </c>
    </row>
    <row r="549" spans="1:7">
      <c r="A549" s="763" t="s">
        <v>563</v>
      </c>
      <c r="B549" s="763"/>
      <c r="C549" s="763"/>
      <c r="D549" s="763"/>
      <c r="E549" s="764"/>
      <c r="F549" s="763"/>
      <c r="G549" s="262">
        <f>SUM(G546:G548)</f>
        <v>500.02</v>
      </c>
    </row>
    <row r="550" spans="1:7">
      <c r="A550" s="765"/>
      <c r="B550" s="765"/>
      <c r="C550" s="765"/>
      <c r="D550" s="765"/>
      <c r="E550" s="766"/>
      <c r="F550" s="765"/>
      <c r="G550" s="765"/>
    </row>
    <row r="551" spans="1:7">
      <c r="A551" s="771" t="s">
        <v>564</v>
      </c>
      <c r="B551" s="771"/>
      <c r="C551" s="771"/>
      <c r="D551" s="771"/>
      <c r="E551" s="772"/>
      <c r="F551" s="771"/>
      <c r="G551" s="263">
        <f>G549+G543</f>
        <v>756.42</v>
      </c>
    </row>
    <row r="552" spans="1:7">
      <c r="A552" s="765"/>
      <c r="B552" s="765"/>
      <c r="C552" s="765"/>
      <c r="D552" s="765"/>
      <c r="E552" s="766"/>
      <c r="F552" s="765"/>
      <c r="G552" s="765"/>
    </row>
    <row r="553" spans="1:7">
      <c r="A553" s="773" t="s">
        <v>595</v>
      </c>
      <c r="B553" s="773"/>
      <c r="C553" s="773"/>
      <c r="D553" s="774" t="s">
        <v>893</v>
      </c>
      <c r="E553" s="775"/>
      <c r="F553" s="776"/>
      <c r="G553" s="776"/>
    </row>
    <row r="554" spans="1:7">
      <c r="A554" s="773" t="s">
        <v>597</v>
      </c>
      <c r="B554" s="773"/>
      <c r="C554" s="773"/>
      <c r="D554" s="773"/>
      <c r="E554" s="777"/>
      <c r="F554" s="773"/>
      <c r="G554" s="773"/>
    </row>
    <row r="555" spans="1:7">
      <c r="A555" s="765"/>
      <c r="B555" s="765"/>
      <c r="C555" s="765"/>
      <c r="D555" s="765"/>
      <c r="E555" s="766"/>
      <c r="F555" s="765"/>
      <c r="G555" s="765"/>
    </row>
    <row r="556" spans="1:7">
      <c r="A556" s="593" t="s">
        <v>852</v>
      </c>
      <c r="B556" s="767" t="s">
        <v>166</v>
      </c>
      <c r="C556" s="768"/>
      <c r="D556" s="332" t="s">
        <v>486</v>
      </c>
      <c r="E556" s="259" t="s">
        <v>557</v>
      </c>
      <c r="F556" s="259" t="s">
        <v>558</v>
      </c>
      <c r="G556" s="260" t="s">
        <v>559</v>
      </c>
    </row>
    <row r="557" spans="1:7">
      <c r="A557" s="589">
        <v>88315</v>
      </c>
      <c r="B557" s="761" t="s">
        <v>887</v>
      </c>
      <c r="C557" s="762"/>
      <c r="D557" s="261" t="s">
        <v>491</v>
      </c>
      <c r="E557" s="338">
        <v>0.5</v>
      </c>
      <c r="F557" s="339">
        <v>17.68</v>
      </c>
      <c r="G557" s="339">
        <f>F557*E557</f>
        <v>8.84</v>
      </c>
    </row>
    <row r="558" spans="1:7">
      <c r="A558" s="589">
        <v>88316</v>
      </c>
      <c r="B558" s="761" t="s">
        <v>864</v>
      </c>
      <c r="C558" s="762"/>
      <c r="D558" s="261" t="s">
        <v>491</v>
      </c>
      <c r="E558" s="338">
        <v>1.5</v>
      </c>
      <c r="F558" s="339">
        <v>14.37</v>
      </c>
      <c r="G558" s="339">
        <f>F558*E558</f>
        <v>21.56</v>
      </c>
    </row>
    <row r="559" spans="1:7">
      <c r="A559" s="763" t="s">
        <v>560</v>
      </c>
      <c r="B559" s="763"/>
      <c r="C559" s="763"/>
      <c r="D559" s="763"/>
      <c r="E559" s="764"/>
      <c r="F559" s="763"/>
      <c r="G559" s="356">
        <f>SUM(G557:G558)</f>
        <v>30.4</v>
      </c>
    </row>
    <row r="560" spans="1:7">
      <c r="A560" s="765"/>
      <c r="B560" s="765"/>
      <c r="C560" s="765"/>
      <c r="D560" s="765"/>
      <c r="E560" s="766"/>
      <c r="F560" s="765"/>
      <c r="G560" s="765"/>
    </row>
    <row r="561" spans="1:7">
      <c r="A561" s="593" t="s">
        <v>852</v>
      </c>
      <c r="B561" s="767" t="s">
        <v>561</v>
      </c>
      <c r="C561" s="768"/>
      <c r="D561" s="332" t="s">
        <v>486</v>
      </c>
      <c r="E561" s="259" t="s">
        <v>562</v>
      </c>
      <c r="F561" s="259" t="s">
        <v>558</v>
      </c>
      <c r="G561" s="260" t="s">
        <v>559</v>
      </c>
    </row>
    <row r="562" spans="1:7">
      <c r="A562" s="589" t="s">
        <v>903</v>
      </c>
      <c r="B562" s="769" t="s">
        <v>503</v>
      </c>
      <c r="C562" s="770"/>
      <c r="D562" s="261" t="s">
        <v>486</v>
      </c>
      <c r="E562" s="338">
        <v>1</v>
      </c>
      <c r="F562" s="339">
        <v>147.35</v>
      </c>
      <c r="G562" s="339">
        <f>F562*E562</f>
        <v>147.35</v>
      </c>
    </row>
    <row r="563" spans="1:7">
      <c r="A563" s="589">
        <v>11499</v>
      </c>
      <c r="B563" s="769" t="s">
        <v>506</v>
      </c>
      <c r="C563" s="770"/>
      <c r="D563" s="261" t="s">
        <v>486</v>
      </c>
      <c r="E563" s="338">
        <v>1</v>
      </c>
      <c r="F563" s="339">
        <v>1081.8499999999999</v>
      </c>
      <c r="G563" s="339">
        <f t="shared" ref="G563:G564" si="30">F563*E563</f>
        <v>1081.8499999999999</v>
      </c>
    </row>
    <row r="564" spans="1:7">
      <c r="A564" s="589">
        <v>10502</v>
      </c>
      <c r="B564" s="769" t="s">
        <v>899</v>
      </c>
      <c r="C564" s="770"/>
      <c r="D564" s="261" t="s">
        <v>497</v>
      </c>
      <c r="E564" s="338">
        <v>4.2</v>
      </c>
      <c r="F564" s="339">
        <v>397.18</v>
      </c>
      <c r="G564" s="339">
        <f t="shared" si="30"/>
        <v>1668.16</v>
      </c>
    </row>
    <row r="565" spans="1:7">
      <c r="A565" s="763" t="s">
        <v>563</v>
      </c>
      <c r="B565" s="763"/>
      <c r="C565" s="763"/>
      <c r="D565" s="763"/>
      <c r="E565" s="764"/>
      <c r="F565" s="763"/>
      <c r="G565" s="262">
        <f>SUM(G562:G564)</f>
        <v>2897.36</v>
      </c>
    </row>
    <row r="566" spans="1:7">
      <c r="A566" s="765"/>
      <c r="B566" s="765"/>
      <c r="C566" s="765"/>
      <c r="D566" s="765"/>
      <c r="E566" s="766"/>
      <c r="F566" s="765"/>
      <c r="G566" s="765"/>
    </row>
    <row r="567" spans="1:7">
      <c r="A567" s="771" t="s">
        <v>564</v>
      </c>
      <c r="B567" s="771"/>
      <c r="C567" s="771"/>
      <c r="D567" s="771"/>
      <c r="E567" s="772"/>
      <c r="F567" s="771"/>
      <c r="G567" s="263">
        <f>G565+G559</f>
        <v>2927.76</v>
      </c>
    </row>
    <row r="568" spans="1:7">
      <c r="A568" s="765"/>
      <c r="B568" s="765"/>
      <c r="C568" s="765"/>
      <c r="D568" s="765"/>
      <c r="E568" s="766"/>
      <c r="F568" s="765"/>
      <c r="G568" s="765"/>
    </row>
    <row r="569" spans="1:7">
      <c r="A569" s="773" t="s">
        <v>596</v>
      </c>
      <c r="B569" s="773"/>
      <c r="C569" s="773"/>
      <c r="D569" s="774" t="s">
        <v>556</v>
      </c>
      <c r="E569" s="775"/>
      <c r="F569" s="776"/>
      <c r="G569" s="776"/>
    </row>
    <row r="570" spans="1:7">
      <c r="A570" s="773" t="s">
        <v>1181</v>
      </c>
      <c r="B570" s="773"/>
      <c r="C570" s="773"/>
      <c r="D570" s="773"/>
      <c r="E570" s="777"/>
      <c r="F570" s="773"/>
      <c r="G570" s="773"/>
    </row>
    <row r="571" spans="1:7">
      <c r="A571" s="765"/>
      <c r="B571" s="765"/>
      <c r="C571" s="765"/>
      <c r="D571" s="765"/>
      <c r="E571" s="766"/>
      <c r="F571" s="765"/>
      <c r="G571" s="765"/>
    </row>
    <row r="572" spans="1:7">
      <c r="A572" s="593" t="s">
        <v>852</v>
      </c>
      <c r="B572" s="767" t="s">
        <v>166</v>
      </c>
      <c r="C572" s="768"/>
      <c r="D572" s="332" t="s">
        <v>486</v>
      </c>
      <c r="E572" s="259" t="s">
        <v>557</v>
      </c>
      <c r="F572" s="259" t="s">
        <v>558</v>
      </c>
      <c r="G572" s="260" t="s">
        <v>559</v>
      </c>
    </row>
    <row r="573" spans="1:7">
      <c r="A573" s="589">
        <v>88309</v>
      </c>
      <c r="B573" s="761" t="s">
        <v>1003</v>
      </c>
      <c r="C573" s="762"/>
      <c r="D573" s="261" t="s">
        <v>491</v>
      </c>
      <c r="E573" s="338">
        <v>2.2000000000000002</v>
      </c>
      <c r="F573" s="339">
        <v>17.760000000000002</v>
      </c>
      <c r="G573" s="339">
        <f>E573*F573</f>
        <v>39.07</v>
      </c>
    </row>
    <row r="574" spans="1:7">
      <c r="A574" s="589">
        <v>88316</v>
      </c>
      <c r="B574" s="761" t="s">
        <v>864</v>
      </c>
      <c r="C574" s="762"/>
      <c r="D574" s="261" t="s">
        <v>491</v>
      </c>
      <c r="E574" s="338">
        <v>2.2000000000000002</v>
      </c>
      <c r="F574" s="339">
        <v>14.37</v>
      </c>
      <c r="G574" s="339">
        <f>E574*F574</f>
        <v>31.61</v>
      </c>
    </row>
    <row r="575" spans="1:7">
      <c r="A575" s="589">
        <v>88315</v>
      </c>
      <c r="B575" s="761" t="s">
        <v>887</v>
      </c>
      <c r="C575" s="762"/>
      <c r="D575" s="261" t="s">
        <v>491</v>
      </c>
      <c r="E575" s="338">
        <v>4.5</v>
      </c>
      <c r="F575" s="339">
        <v>17.68</v>
      </c>
      <c r="G575" s="339">
        <f>E575*F575</f>
        <v>79.56</v>
      </c>
    </row>
    <row r="576" spans="1:7">
      <c r="A576" s="589">
        <v>88251</v>
      </c>
      <c r="B576" s="761" t="s">
        <v>1182</v>
      </c>
      <c r="C576" s="762"/>
      <c r="D576" s="261" t="s">
        <v>491</v>
      </c>
      <c r="E576" s="338">
        <v>4.5</v>
      </c>
      <c r="F576" s="339">
        <v>14.43</v>
      </c>
      <c r="G576" s="339">
        <f>E576*F576</f>
        <v>64.94</v>
      </c>
    </row>
    <row r="577" spans="1:7">
      <c r="A577" s="763" t="s">
        <v>560</v>
      </c>
      <c r="B577" s="763"/>
      <c r="C577" s="763"/>
      <c r="D577" s="763"/>
      <c r="E577" s="764"/>
      <c r="F577" s="763"/>
      <c r="G577" s="339">
        <f>SUM(G575:G576)</f>
        <v>144.5</v>
      </c>
    </row>
    <row r="578" spans="1:7">
      <c r="A578" s="765"/>
      <c r="B578" s="765"/>
      <c r="C578" s="765"/>
      <c r="D578" s="765"/>
      <c r="E578" s="766"/>
      <c r="F578" s="765"/>
      <c r="G578" s="765"/>
    </row>
    <row r="579" spans="1:7">
      <c r="A579" s="593" t="s">
        <v>852</v>
      </c>
      <c r="B579" s="767" t="s">
        <v>561</v>
      </c>
      <c r="C579" s="768"/>
      <c r="D579" s="332" t="s">
        <v>486</v>
      </c>
      <c r="E579" s="259" t="s">
        <v>562</v>
      </c>
      <c r="F579" s="259" t="s">
        <v>558</v>
      </c>
      <c r="G579" s="260" t="s">
        <v>559</v>
      </c>
    </row>
    <row r="580" spans="1:7">
      <c r="A580" s="589">
        <v>34391</v>
      </c>
      <c r="B580" s="769" t="s">
        <v>1183</v>
      </c>
      <c r="C580" s="770"/>
      <c r="D580" s="261" t="s">
        <v>497</v>
      </c>
      <c r="E580" s="338">
        <v>1</v>
      </c>
      <c r="F580" s="339">
        <v>532.9</v>
      </c>
      <c r="G580" s="339">
        <f>E580*F580</f>
        <v>532.9</v>
      </c>
    </row>
    <row r="581" spans="1:7">
      <c r="A581" s="589">
        <v>34360</v>
      </c>
      <c r="B581" s="769" t="s">
        <v>1184</v>
      </c>
      <c r="C581" s="770"/>
      <c r="D581" s="261" t="s">
        <v>490</v>
      </c>
      <c r="E581" s="338">
        <v>1</v>
      </c>
      <c r="F581" s="339">
        <v>26.01</v>
      </c>
      <c r="G581" s="339">
        <f>E581*F581</f>
        <v>26.01</v>
      </c>
    </row>
    <row r="582" spans="1:7">
      <c r="A582" s="763" t="s">
        <v>563</v>
      </c>
      <c r="B582" s="763"/>
      <c r="C582" s="763"/>
      <c r="D582" s="763"/>
      <c r="E582" s="764"/>
      <c r="F582" s="763"/>
      <c r="G582" s="262">
        <f>SUM(G580:G581)</f>
        <v>558.91</v>
      </c>
    </row>
    <row r="583" spans="1:7">
      <c r="A583" s="765"/>
      <c r="B583" s="765"/>
      <c r="C583" s="765"/>
      <c r="D583" s="765"/>
      <c r="E583" s="766"/>
      <c r="F583" s="765"/>
      <c r="G583" s="765"/>
    </row>
    <row r="584" spans="1:7">
      <c r="A584" s="771" t="s">
        <v>564</v>
      </c>
      <c r="B584" s="771"/>
      <c r="C584" s="771"/>
      <c r="D584" s="771"/>
      <c r="E584" s="772"/>
      <c r="F584" s="771"/>
      <c r="G584" s="263">
        <f>G577+G582</f>
        <v>703.41</v>
      </c>
    </row>
    <row r="585" spans="1:7">
      <c r="A585" s="626"/>
      <c r="B585" s="622"/>
      <c r="C585" s="622"/>
      <c r="D585" s="623"/>
      <c r="E585" s="623"/>
      <c r="F585" s="623"/>
      <c r="G585" s="624"/>
    </row>
    <row r="586" spans="1:7">
      <c r="A586" s="773" t="s">
        <v>1141</v>
      </c>
      <c r="B586" s="773"/>
      <c r="C586" s="773"/>
      <c r="D586" s="828" t="s">
        <v>556</v>
      </c>
      <c r="E586" s="828"/>
      <c r="F586" s="776"/>
      <c r="G586" s="776"/>
    </row>
    <row r="587" spans="1:7">
      <c r="A587" s="773" t="s">
        <v>1020</v>
      </c>
      <c r="B587" s="773"/>
      <c r="C587" s="773"/>
      <c r="D587" s="773"/>
      <c r="E587" s="777"/>
      <c r="F587" s="773"/>
      <c r="G587" s="773"/>
    </row>
    <row r="588" spans="1:7">
      <c r="A588" s="765"/>
      <c r="B588" s="765"/>
      <c r="C588" s="765"/>
      <c r="D588" s="765"/>
      <c r="E588" s="766"/>
      <c r="F588" s="765"/>
      <c r="G588" s="765"/>
    </row>
    <row r="589" spans="1:7">
      <c r="A589" s="594" t="s">
        <v>852</v>
      </c>
      <c r="B589" s="837" t="s">
        <v>166</v>
      </c>
      <c r="C589" s="837"/>
      <c r="D589" s="332" t="s">
        <v>486</v>
      </c>
      <c r="E589" s="259" t="s">
        <v>557</v>
      </c>
      <c r="F589" s="259" t="s">
        <v>558</v>
      </c>
      <c r="G589" s="260" t="s">
        <v>559</v>
      </c>
    </row>
    <row r="590" spans="1:7">
      <c r="A590" s="589">
        <v>88316</v>
      </c>
      <c r="B590" s="765" t="s">
        <v>864</v>
      </c>
      <c r="C590" s="765"/>
      <c r="D590" s="261" t="s">
        <v>491</v>
      </c>
      <c r="E590" s="338">
        <v>0.9</v>
      </c>
      <c r="F590" s="339">
        <v>14.37</v>
      </c>
      <c r="G590" s="339">
        <f>E590*F590</f>
        <v>12.93</v>
      </c>
    </row>
    <row r="591" spans="1:7">
      <c r="A591" s="589">
        <v>88315</v>
      </c>
      <c r="B591" s="765" t="s">
        <v>887</v>
      </c>
      <c r="C591" s="765"/>
      <c r="D591" s="261" t="s">
        <v>491</v>
      </c>
      <c r="E591" s="338">
        <v>0.25</v>
      </c>
      <c r="F591" s="339">
        <v>17.68</v>
      </c>
      <c r="G591" s="339">
        <f>E591*F591</f>
        <v>4.42</v>
      </c>
    </row>
    <row r="592" spans="1:7">
      <c r="A592" s="763" t="s">
        <v>560</v>
      </c>
      <c r="B592" s="763"/>
      <c r="C592" s="763"/>
      <c r="D592" s="763"/>
      <c r="E592" s="764"/>
      <c r="F592" s="763"/>
      <c r="G592" s="262">
        <f>SUM(G590:G591)</f>
        <v>17.350000000000001</v>
      </c>
    </row>
    <row r="593" spans="1:7">
      <c r="A593" s="765"/>
      <c r="B593" s="765"/>
      <c r="C593" s="765"/>
      <c r="D593" s="765"/>
      <c r="E593" s="766"/>
      <c r="F593" s="765"/>
      <c r="G593" s="765"/>
    </row>
    <row r="594" spans="1:7">
      <c r="A594" s="594" t="s">
        <v>852</v>
      </c>
      <c r="B594" s="837" t="s">
        <v>561</v>
      </c>
      <c r="C594" s="837"/>
      <c r="D594" s="332" t="s">
        <v>486</v>
      </c>
      <c r="E594" s="259" t="s">
        <v>562</v>
      </c>
      <c r="F594" s="259" t="s">
        <v>558</v>
      </c>
      <c r="G594" s="260" t="s">
        <v>559</v>
      </c>
    </row>
    <row r="595" spans="1:7">
      <c r="A595" s="358" t="s">
        <v>903</v>
      </c>
      <c r="B595" s="838" t="s">
        <v>697</v>
      </c>
      <c r="C595" s="838"/>
      <c r="D595" s="261" t="s">
        <v>490</v>
      </c>
      <c r="E595" s="338">
        <v>0.25</v>
      </c>
      <c r="F595" s="339">
        <v>0.8</v>
      </c>
      <c r="G595" s="339">
        <f>E595*F595</f>
        <v>0.2</v>
      </c>
    </row>
    <row r="596" spans="1:7">
      <c r="A596" s="358" t="s">
        <v>903</v>
      </c>
      <c r="B596" s="838" t="s">
        <v>698</v>
      </c>
      <c r="C596" s="838"/>
      <c r="D596" s="261" t="s">
        <v>492</v>
      </c>
      <c r="E596" s="338">
        <v>1.05</v>
      </c>
      <c r="F596" s="387">
        <v>82.4</v>
      </c>
      <c r="G596" s="339">
        <f>E596*F596</f>
        <v>86.52</v>
      </c>
    </row>
    <row r="597" spans="1:7">
      <c r="A597" s="763" t="s">
        <v>563</v>
      </c>
      <c r="B597" s="763"/>
      <c r="C597" s="763"/>
      <c r="D597" s="763"/>
      <c r="E597" s="764"/>
      <c r="F597" s="763"/>
      <c r="G597" s="262">
        <f>SUM(G595:G596)</f>
        <v>86.72</v>
      </c>
    </row>
    <row r="598" spans="1:7">
      <c r="A598" s="765"/>
      <c r="B598" s="765"/>
      <c r="C598" s="765"/>
      <c r="D598" s="765"/>
      <c r="E598" s="766"/>
      <c r="F598" s="765"/>
      <c r="G598" s="765"/>
    </row>
    <row r="599" spans="1:7">
      <c r="A599" s="771" t="s">
        <v>564</v>
      </c>
      <c r="B599" s="771"/>
      <c r="C599" s="771"/>
      <c r="D599" s="771"/>
      <c r="E599" s="772"/>
      <c r="F599" s="771"/>
      <c r="G599" s="263">
        <f>G592+G597</f>
        <v>104.07</v>
      </c>
    </row>
    <row r="600" spans="1:7">
      <c r="A600" s="765"/>
      <c r="B600" s="765"/>
      <c r="C600" s="765"/>
      <c r="D600" s="765"/>
      <c r="E600" s="766"/>
      <c r="F600" s="765"/>
      <c r="G600" s="765"/>
    </row>
    <row r="601" spans="1:7">
      <c r="A601" s="780" t="s">
        <v>2490</v>
      </c>
      <c r="B601" s="780"/>
      <c r="C601" s="780"/>
      <c r="D601" s="781" t="s">
        <v>1205</v>
      </c>
      <c r="E601" s="782"/>
      <c r="F601" s="783"/>
      <c r="G601" s="783"/>
    </row>
    <row r="602" spans="1:7">
      <c r="A602" s="780" t="s">
        <v>2489</v>
      </c>
      <c r="B602" s="780"/>
      <c r="C602" s="780"/>
      <c r="D602" s="780"/>
      <c r="E602" s="784"/>
      <c r="F602" s="780"/>
      <c r="G602" s="780"/>
    </row>
    <row r="603" spans="1:7">
      <c r="A603" s="765"/>
      <c r="B603" s="765"/>
      <c r="C603" s="765"/>
      <c r="D603" s="765"/>
      <c r="E603" s="766"/>
      <c r="F603" s="765"/>
      <c r="G603" s="765"/>
    </row>
    <row r="604" spans="1:7">
      <c r="A604" s="402" t="s">
        <v>852</v>
      </c>
      <c r="B604" s="599" t="s">
        <v>166</v>
      </c>
      <c r="C604" s="403"/>
      <c r="D604" s="259" t="s">
        <v>486</v>
      </c>
      <c r="E604" s="259" t="s">
        <v>557</v>
      </c>
      <c r="F604" s="259" t="s">
        <v>558</v>
      </c>
      <c r="G604" s="260" t="s">
        <v>559</v>
      </c>
    </row>
    <row r="605" spans="1:7">
      <c r="A605" s="550">
        <v>88264</v>
      </c>
      <c r="B605" s="785" t="s">
        <v>1256</v>
      </c>
      <c r="C605" s="785"/>
      <c r="D605" s="261" t="s">
        <v>491</v>
      </c>
      <c r="E605" s="338">
        <v>2</v>
      </c>
      <c r="F605" s="339">
        <v>18.38</v>
      </c>
      <c r="G605" s="339">
        <f>E605*F605</f>
        <v>36.76</v>
      </c>
    </row>
    <row r="606" spans="1:7">
      <c r="A606" s="550">
        <v>88247</v>
      </c>
      <c r="B606" s="785" t="s">
        <v>1283</v>
      </c>
      <c r="C606" s="785"/>
      <c r="D606" s="261" t="s">
        <v>491</v>
      </c>
      <c r="E606" s="338">
        <v>2</v>
      </c>
      <c r="F606" s="339">
        <v>14.33</v>
      </c>
      <c r="G606" s="339">
        <f>E606*F606</f>
        <v>28.66</v>
      </c>
    </row>
    <row r="607" spans="1:7">
      <c r="A607" s="786" t="s">
        <v>560</v>
      </c>
      <c r="B607" s="787"/>
      <c r="C607" s="787"/>
      <c r="D607" s="787"/>
      <c r="E607" s="787"/>
      <c r="F607" s="788"/>
      <c r="G607" s="262">
        <f>SUM(G605:G606)</f>
        <v>65.42</v>
      </c>
    </row>
    <row r="608" spans="1:7">
      <c r="A608" s="600"/>
      <c r="B608" s="404"/>
      <c r="C608" s="404"/>
      <c r="D608" s="404"/>
      <c r="E608" s="401"/>
      <c r="F608" s="404"/>
      <c r="G608" s="601"/>
    </row>
    <row r="609" spans="1:7">
      <c r="A609" s="599" t="s">
        <v>852</v>
      </c>
      <c r="B609" s="405" t="s">
        <v>561</v>
      </c>
      <c r="C609" s="403"/>
      <c r="D609" s="259" t="s">
        <v>486</v>
      </c>
      <c r="E609" s="259" t="s">
        <v>562</v>
      </c>
      <c r="F609" s="259" t="s">
        <v>558</v>
      </c>
      <c r="G609" s="260" t="s">
        <v>559</v>
      </c>
    </row>
    <row r="610" spans="1:7">
      <c r="A610" s="577">
        <v>2391</v>
      </c>
      <c r="B610" s="819" t="s">
        <v>2488</v>
      </c>
      <c r="C610" s="820"/>
      <c r="D610" s="552" t="s">
        <v>492</v>
      </c>
      <c r="E610" s="338">
        <v>1</v>
      </c>
      <c r="F610" s="339">
        <v>369.9</v>
      </c>
      <c r="G610" s="339">
        <f>E610*F610</f>
        <v>369.9</v>
      </c>
    </row>
    <row r="611" spans="1:7">
      <c r="A611" s="763" t="s">
        <v>563</v>
      </c>
      <c r="B611" s="763"/>
      <c r="C611" s="763"/>
      <c r="D611" s="763"/>
      <c r="E611" s="764"/>
      <c r="F611" s="763"/>
      <c r="G611" s="262">
        <f>SUM(G610:G610)</f>
        <v>369.9</v>
      </c>
    </row>
    <row r="612" spans="1:7">
      <c r="A612" s="621"/>
      <c r="B612" s="622"/>
      <c r="C612" s="622"/>
      <c r="D612" s="623"/>
      <c r="E612" s="623"/>
      <c r="F612" s="623"/>
      <c r="G612" s="624"/>
    </row>
    <row r="613" spans="1:7">
      <c r="A613" s="778" t="s">
        <v>564</v>
      </c>
      <c r="B613" s="778"/>
      <c r="C613" s="778"/>
      <c r="D613" s="778"/>
      <c r="E613" s="779"/>
      <c r="F613" s="778"/>
      <c r="G613" s="349">
        <f>SUM(G611,G607)</f>
        <v>435.32</v>
      </c>
    </row>
    <row r="614" spans="1:7">
      <c r="A614" s="626"/>
      <c r="B614" s="622"/>
      <c r="C614" s="622"/>
      <c r="D614" s="623"/>
      <c r="E614" s="623"/>
      <c r="F614" s="623"/>
      <c r="G614" s="624"/>
    </row>
    <row r="615" spans="1:7">
      <c r="A615" s="780" t="s">
        <v>2495</v>
      </c>
      <c r="B615" s="780"/>
      <c r="C615" s="780"/>
      <c r="D615" s="781" t="s">
        <v>2494</v>
      </c>
      <c r="E615" s="782"/>
      <c r="F615" s="783"/>
      <c r="G615" s="783"/>
    </row>
    <row r="616" spans="1:7">
      <c r="A616" s="780" t="s">
        <v>2493</v>
      </c>
      <c r="B616" s="780"/>
      <c r="C616" s="780"/>
      <c r="D616" s="780"/>
      <c r="E616" s="784"/>
      <c r="F616" s="780"/>
      <c r="G616" s="780"/>
    </row>
    <row r="617" spans="1:7">
      <c r="A617" s="765"/>
      <c r="B617" s="765"/>
      <c r="C617" s="765"/>
      <c r="D617" s="765"/>
      <c r="E617" s="766"/>
      <c r="F617" s="765"/>
      <c r="G617" s="765"/>
    </row>
    <row r="618" spans="1:7">
      <c r="A618" s="402" t="s">
        <v>852</v>
      </c>
      <c r="B618" s="599" t="s">
        <v>166</v>
      </c>
      <c r="C618" s="403"/>
      <c r="D618" s="259" t="s">
        <v>486</v>
      </c>
      <c r="E618" s="259" t="s">
        <v>557</v>
      </c>
      <c r="F618" s="259" t="s">
        <v>558</v>
      </c>
      <c r="G618" s="260" t="s">
        <v>559</v>
      </c>
    </row>
    <row r="619" spans="1:7">
      <c r="A619" s="550">
        <v>88264</v>
      </c>
      <c r="B619" s="785" t="s">
        <v>1256</v>
      </c>
      <c r="C619" s="785"/>
      <c r="D619" s="261" t="s">
        <v>491</v>
      </c>
      <c r="E619" s="338">
        <v>2</v>
      </c>
      <c r="F619" s="339">
        <v>18.38</v>
      </c>
      <c r="G619" s="339">
        <f>E619*F619</f>
        <v>36.76</v>
      </c>
    </row>
    <row r="620" spans="1:7">
      <c r="A620" s="550">
        <v>88247</v>
      </c>
      <c r="B620" s="785" t="s">
        <v>1283</v>
      </c>
      <c r="C620" s="785"/>
      <c r="D620" s="261" t="s">
        <v>491</v>
      </c>
      <c r="E620" s="338">
        <v>2</v>
      </c>
      <c r="F620" s="339">
        <v>14.33</v>
      </c>
      <c r="G620" s="339">
        <f>E620*F620</f>
        <v>28.66</v>
      </c>
    </row>
    <row r="621" spans="1:7">
      <c r="A621" s="786" t="s">
        <v>560</v>
      </c>
      <c r="B621" s="787"/>
      <c r="C621" s="787"/>
      <c r="D621" s="787"/>
      <c r="E621" s="787"/>
      <c r="F621" s="788"/>
      <c r="G621" s="262">
        <f>SUM(G619:G620)</f>
        <v>65.42</v>
      </c>
    </row>
    <row r="622" spans="1:7">
      <c r="A622" s="600"/>
      <c r="B622" s="404"/>
      <c r="C622" s="404"/>
      <c r="D622" s="404"/>
      <c r="E622" s="401"/>
      <c r="F622" s="404"/>
      <c r="G622" s="601"/>
    </row>
    <row r="623" spans="1:7">
      <c r="A623" s="599" t="s">
        <v>852</v>
      </c>
      <c r="B623" s="405" t="s">
        <v>561</v>
      </c>
      <c r="C623" s="403"/>
      <c r="D623" s="259" t="s">
        <v>486</v>
      </c>
      <c r="E623" s="259" t="s">
        <v>562</v>
      </c>
      <c r="F623" s="259" t="s">
        <v>558</v>
      </c>
      <c r="G623" s="260" t="s">
        <v>559</v>
      </c>
    </row>
    <row r="624" spans="1:7">
      <c r="A624" s="577">
        <v>2391</v>
      </c>
      <c r="B624" s="789" t="s">
        <v>2492</v>
      </c>
      <c r="C624" s="785"/>
      <c r="D624" s="551" t="s">
        <v>492</v>
      </c>
      <c r="E624" s="338">
        <v>1</v>
      </c>
      <c r="F624" s="339">
        <v>778.05</v>
      </c>
      <c r="G624" s="339">
        <f>E624*F624</f>
        <v>778.05</v>
      </c>
    </row>
    <row r="625" spans="1:7">
      <c r="A625" s="763" t="s">
        <v>563</v>
      </c>
      <c r="B625" s="763"/>
      <c r="C625" s="763"/>
      <c r="D625" s="763"/>
      <c r="E625" s="764"/>
      <c r="F625" s="763"/>
      <c r="G625" s="262">
        <f>SUM(G624:G624)</f>
        <v>778.05</v>
      </c>
    </row>
    <row r="626" spans="1:7">
      <c r="A626" s="621"/>
      <c r="B626" s="622"/>
      <c r="C626" s="622"/>
      <c r="D626" s="623"/>
      <c r="E626" s="623"/>
      <c r="F626" s="623"/>
      <c r="G626" s="624"/>
    </row>
    <row r="627" spans="1:7">
      <c r="A627" s="778" t="s">
        <v>564</v>
      </c>
      <c r="B627" s="778"/>
      <c r="C627" s="778"/>
      <c r="D627" s="778"/>
      <c r="E627" s="779"/>
      <c r="F627" s="778"/>
      <c r="G627" s="349">
        <f>SUM(G625,G621)</f>
        <v>843.47</v>
      </c>
    </row>
    <row r="628" spans="1:7">
      <c r="A628" s="621"/>
      <c r="B628" s="622"/>
      <c r="C628" s="622"/>
      <c r="D628" s="623"/>
      <c r="E628" s="623"/>
      <c r="F628" s="623"/>
      <c r="G628" s="624"/>
    </row>
    <row r="629" spans="1:7">
      <c r="A629" s="773" t="s">
        <v>1143</v>
      </c>
      <c r="B629" s="773"/>
      <c r="C629" s="773"/>
      <c r="D629" s="828" t="s">
        <v>556</v>
      </c>
      <c r="E629" s="828"/>
      <c r="F629" s="776"/>
      <c r="G629" s="776"/>
    </row>
    <row r="630" spans="1:7">
      <c r="A630" s="773" t="s">
        <v>699</v>
      </c>
      <c r="B630" s="773"/>
      <c r="C630" s="773"/>
      <c r="D630" s="773"/>
      <c r="E630" s="777"/>
      <c r="F630" s="773"/>
      <c r="G630" s="773"/>
    </row>
    <row r="631" spans="1:7">
      <c r="A631" s="765"/>
      <c r="B631" s="765"/>
      <c r="C631" s="765"/>
      <c r="D631" s="765"/>
      <c r="E631" s="766"/>
      <c r="F631" s="765"/>
      <c r="G631" s="765"/>
    </row>
    <row r="632" spans="1:7">
      <c r="A632" s="594" t="s">
        <v>852</v>
      </c>
      <c r="B632" s="796" t="s">
        <v>166</v>
      </c>
      <c r="C632" s="796"/>
      <c r="D632" s="259" t="s">
        <v>486</v>
      </c>
      <c r="E632" s="259" t="s">
        <v>557</v>
      </c>
      <c r="F632" s="259" t="s">
        <v>558</v>
      </c>
      <c r="G632" s="260" t="s">
        <v>559</v>
      </c>
    </row>
    <row r="633" spans="1:7">
      <c r="A633" s="589">
        <v>88316</v>
      </c>
      <c r="B633" s="765" t="s">
        <v>864</v>
      </c>
      <c r="C633" s="765"/>
      <c r="D633" s="261" t="s">
        <v>491</v>
      </c>
      <c r="E633" s="338">
        <v>0.9</v>
      </c>
      <c r="F633" s="339">
        <v>14.37</v>
      </c>
      <c r="G633" s="339">
        <f>E633*F633</f>
        <v>12.93</v>
      </c>
    </row>
    <row r="634" spans="1:7">
      <c r="A634" s="589">
        <v>88315</v>
      </c>
      <c r="B634" s="765" t="s">
        <v>887</v>
      </c>
      <c r="C634" s="765"/>
      <c r="D634" s="261" t="s">
        <v>491</v>
      </c>
      <c r="E634" s="338">
        <v>0.25</v>
      </c>
      <c r="F634" s="339">
        <v>17.68</v>
      </c>
      <c r="G634" s="339">
        <f>E634*F634</f>
        <v>4.42</v>
      </c>
    </row>
    <row r="635" spans="1:7">
      <c r="A635" s="763" t="s">
        <v>560</v>
      </c>
      <c r="B635" s="763"/>
      <c r="C635" s="763"/>
      <c r="D635" s="763"/>
      <c r="E635" s="764"/>
      <c r="F635" s="763"/>
      <c r="G635" s="262">
        <f>SUM(G633:G634)</f>
        <v>17.350000000000001</v>
      </c>
    </row>
    <row r="636" spans="1:7">
      <c r="A636" s="765"/>
      <c r="B636" s="765"/>
      <c r="C636" s="765"/>
      <c r="D636" s="765"/>
      <c r="E636" s="766"/>
      <c r="F636" s="765"/>
      <c r="G636" s="765"/>
    </row>
    <row r="637" spans="1:7">
      <c r="A637" s="598" t="s">
        <v>852</v>
      </c>
      <c r="B637" s="837" t="s">
        <v>561</v>
      </c>
      <c r="C637" s="837"/>
      <c r="D637" s="259" t="s">
        <v>486</v>
      </c>
      <c r="E637" s="259" t="s">
        <v>562</v>
      </c>
      <c r="F637" s="259" t="s">
        <v>558</v>
      </c>
      <c r="G637" s="260" t="s">
        <v>559</v>
      </c>
    </row>
    <row r="638" spans="1:7">
      <c r="A638" s="358" t="s">
        <v>903</v>
      </c>
      <c r="B638" s="838" t="s">
        <v>700</v>
      </c>
      <c r="C638" s="838"/>
      <c r="D638" s="261" t="s">
        <v>490</v>
      </c>
      <c r="E638" s="338">
        <v>0.25</v>
      </c>
      <c r="F638" s="339">
        <v>1.2</v>
      </c>
      <c r="G638" s="339">
        <f>E638*F638</f>
        <v>0.3</v>
      </c>
    </row>
    <row r="639" spans="1:7">
      <c r="A639" s="358" t="s">
        <v>903</v>
      </c>
      <c r="B639" s="838" t="s">
        <v>701</v>
      </c>
      <c r="C639" s="838"/>
      <c r="D639" s="261" t="s">
        <v>497</v>
      </c>
      <c r="E639" s="338">
        <v>1.05</v>
      </c>
      <c r="F639" s="339">
        <v>388</v>
      </c>
      <c r="G639" s="339">
        <f>E639*F639</f>
        <v>407.4</v>
      </c>
    </row>
    <row r="640" spans="1:7">
      <c r="A640" s="763" t="s">
        <v>563</v>
      </c>
      <c r="B640" s="763"/>
      <c r="C640" s="763"/>
      <c r="D640" s="763"/>
      <c r="E640" s="764"/>
      <c r="F640" s="763"/>
      <c r="G640" s="262">
        <f>SUM(G638:G639)</f>
        <v>407.7</v>
      </c>
    </row>
    <row r="641" spans="1:7">
      <c r="A641" s="765"/>
      <c r="B641" s="765"/>
      <c r="C641" s="765"/>
      <c r="D641" s="765"/>
      <c r="E641" s="766"/>
      <c r="F641" s="765"/>
      <c r="G641" s="765"/>
    </row>
    <row r="642" spans="1:7">
      <c r="A642" s="771" t="s">
        <v>564</v>
      </c>
      <c r="B642" s="771"/>
      <c r="C642" s="771"/>
      <c r="D642" s="771"/>
      <c r="E642" s="772"/>
      <c r="F642" s="771"/>
      <c r="G642" s="263">
        <f>G635+G640</f>
        <v>425.05</v>
      </c>
    </row>
    <row r="643" spans="1:7">
      <c r="A643" s="834"/>
      <c r="B643" s="835"/>
      <c r="C643" s="835"/>
      <c r="D643" s="835"/>
      <c r="E643" s="835"/>
      <c r="F643" s="835"/>
      <c r="G643" s="836"/>
    </row>
    <row r="644" spans="1:7">
      <c r="A644" s="773" t="s">
        <v>1145</v>
      </c>
      <c r="B644" s="773"/>
      <c r="C644" s="773"/>
      <c r="D644" s="828" t="s">
        <v>556</v>
      </c>
      <c r="E644" s="828"/>
      <c r="F644" s="776"/>
      <c r="G644" s="776"/>
    </row>
    <row r="645" spans="1:7">
      <c r="A645" s="773" t="s">
        <v>829</v>
      </c>
      <c r="B645" s="773"/>
      <c r="C645" s="773"/>
      <c r="D645" s="773"/>
      <c r="E645" s="777"/>
      <c r="F645" s="773"/>
      <c r="G645" s="773"/>
    </row>
    <row r="646" spans="1:7">
      <c r="A646" s="765"/>
      <c r="B646" s="765"/>
      <c r="C646" s="765"/>
      <c r="D646" s="765"/>
      <c r="E646" s="766"/>
      <c r="F646" s="765"/>
      <c r="G646" s="765"/>
    </row>
    <row r="647" spans="1:7">
      <c r="A647" s="594" t="s">
        <v>852</v>
      </c>
      <c r="B647" s="796" t="s">
        <v>166</v>
      </c>
      <c r="C647" s="796"/>
      <c r="D647" s="259" t="s">
        <v>486</v>
      </c>
      <c r="E647" s="259" t="s">
        <v>557</v>
      </c>
      <c r="F647" s="259" t="s">
        <v>558</v>
      </c>
      <c r="G647" s="260" t="s">
        <v>559</v>
      </c>
    </row>
    <row r="648" spans="1:7">
      <c r="A648" s="589">
        <v>4750</v>
      </c>
      <c r="B648" s="765" t="s">
        <v>498</v>
      </c>
      <c r="C648" s="765"/>
      <c r="D648" s="261" t="s">
        <v>491</v>
      </c>
      <c r="E648" s="338">
        <v>1.5</v>
      </c>
      <c r="F648" s="339">
        <v>12.79</v>
      </c>
      <c r="G648" s="339">
        <f>E648*F648</f>
        <v>19.190000000000001</v>
      </c>
    </row>
    <row r="649" spans="1:7">
      <c r="A649" s="589">
        <v>6111</v>
      </c>
      <c r="B649" s="765" t="s">
        <v>853</v>
      </c>
      <c r="C649" s="765"/>
      <c r="D649" s="261" t="s">
        <v>491</v>
      </c>
      <c r="E649" s="338">
        <v>1.5</v>
      </c>
      <c r="F649" s="339">
        <v>9.51</v>
      </c>
      <c r="G649" s="339">
        <f>E649*F649</f>
        <v>14.27</v>
      </c>
    </row>
    <row r="650" spans="1:7">
      <c r="A650" s="763" t="s">
        <v>560</v>
      </c>
      <c r="B650" s="763"/>
      <c r="C650" s="763"/>
      <c r="D650" s="763"/>
      <c r="E650" s="764"/>
      <c r="F650" s="763"/>
      <c r="G650" s="262">
        <f>SUM(G648:G649)</f>
        <v>33.46</v>
      </c>
    </row>
    <row r="651" spans="1:7">
      <c r="A651" s="765"/>
      <c r="B651" s="765"/>
      <c r="C651" s="765"/>
      <c r="D651" s="765"/>
      <c r="E651" s="766"/>
      <c r="F651" s="765"/>
      <c r="G651" s="765"/>
    </row>
    <row r="652" spans="1:7">
      <c r="A652" s="594" t="s">
        <v>852</v>
      </c>
      <c r="B652" s="844" t="s">
        <v>561</v>
      </c>
      <c r="C652" s="844"/>
      <c r="D652" s="259" t="s">
        <v>486</v>
      </c>
      <c r="E652" s="259" t="s">
        <v>562</v>
      </c>
      <c r="F652" s="259" t="s">
        <v>558</v>
      </c>
      <c r="G652" s="260" t="s">
        <v>559</v>
      </c>
    </row>
    <row r="653" spans="1:7">
      <c r="A653" s="595" t="s">
        <v>903</v>
      </c>
      <c r="B653" s="765" t="s">
        <v>1376</v>
      </c>
      <c r="C653" s="765"/>
      <c r="D653" s="261" t="s">
        <v>490</v>
      </c>
      <c r="E653" s="338">
        <v>68</v>
      </c>
      <c r="F653" s="339">
        <v>1.1499999999999999</v>
      </c>
      <c r="G653" s="339">
        <f>E653*F653</f>
        <v>78.2</v>
      </c>
    </row>
    <row r="654" spans="1:7">
      <c r="A654" s="589">
        <v>10511</v>
      </c>
      <c r="B654" s="765" t="s">
        <v>828</v>
      </c>
      <c r="C654" s="765"/>
      <c r="D654" s="261" t="s">
        <v>490</v>
      </c>
      <c r="E654" s="338">
        <v>23</v>
      </c>
      <c r="F654" s="339">
        <v>24.95</v>
      </c>
      <c r="G654" s="339">
        <f>E654*F654</f>
        <v>573.85</v>
      </c>
    </row>
    <row r="655" spans="1:7">
      <c r="A655" s="589">
        <v>1106</v>
      </c>
      <c r="B655" s="765" t="s">
        <v>894</v>
      </c>
      <c r="C655" s="765"/>
      <c r="D655" s="261" t="s">
        <v>490</v>
      </c>
      <c r="E655" s="338">
        <v>34</v>
      </c>
      <c r="F655" s="339">
        <v>0.6</v>
      </c>
      <c r="G655" s="339">
        <f>E655*F655</f>
        <v>20.399999999999999</v>
      </c>
    </row>
    <row r="656" spans="1:7">
      <c r="A656" s="763" t="s">
        <v>563</v>
      </c>
      <c r="B656" s="763"/>
      <c r="C656" s="763"/>
      <c r="D656" s="763"/>
      <c r="E656" s="764"/>
      <c r="F656" s="763"/>
      <c r="G656" s="262">
        <f>SUM(G653:G655)</f>
        <v>672.45</v>
      </c>
    </row>
    <row r="657" spans="1:7">
      <c r="A657" s="765"/>
      <c r="B657" s="765"/>
      <c r="C657" s="765"/>
      <c r="D657" s="765"/>
      <c r="E657" s="766"/>
      <c r="F657" s="765"/>
      <c r="G657" s="765"/>
    </row>
    <row r="658" spans="1:7">
      <c r="A658" s="771" t="s">
        <v>564</v>
      </c>
      <c r="B658" s="771"/>
      <c r="C658" s="771"/>
      <c r="D658" s="771"/>
      <c r="E658" s="772"/>
      <c r="F658" s="771"/>
      <c r="G658" s="263">
        <f>G650+G656</f>
        <v>705.91</v>
      </c>
    </row>
    <row r="659" spans="1:7">
      <c r="A659" s="626"/>
      <c r="B659" s="622"/>
      <c r="C659" s="622"/>
      <c r="D659" s="623"/>
      <c r="E659" s="623"/>
      <c r="F659" s="623"/>
      <c r="G659" s="624"/>
    </row>
    <row r="660" spans="1:7">
      <c r="A660" s="839" t="s">
        <v>1146</v>
      </c>
      <c r="B660" s="839"/>
      <c r="C660" s="839"/>
      <c r="D660" s="840" t="s">
        <v>1002</v>
      </c>
      <c r="E660" s="841"/>
      <c r="F660" s="842"/>
      <c r="G660" s="842"/>
    </row>
    <row r="661" spans="1:7">
      <c r="A661" s="839" t="s">
        <v>845</v>
      </c>
      <c r="B661" s="839"/>
      <c r="C661" s="839"/>
      <c r="D661" s="839"/>
      <c r="E661" s="839"/>
      <c r="F661" s="839"/>
      <c r="G661" s="839"/>
    </row>
    <row r="662" spans="1:7" ht="4.5" customHeight="1">
      <c r="A662" s="765"/>
      <c r="B662" s="765"/>
      <c r="C662" s="765"/>
      <c r="D662" s="765"/>
      <c r="E662" s="765"/>
      <c r="F662" s="765"/>
      <c r="G662" s="765"/>
    </row>
    <row r="663" spans="1:7">
      <c r="A663" s="594" t="s">
        <v>852</v>
      </c>
      <c r="B663" s="796" t="s">
        <v>166</v>
      </c>
      <c r="C663" s="796"/>
      <c r="D663" s="259" t="s">
        <v>486</v>
      </c>
      <c r="E663" s="259" t="s">
        <v>557</v>
      </c>
      <c r="F663" s="259" t="s">
        <v>558</v>
      </c>
      <c r="G663" s="260" t="s">
        <v>559</v>
      </c>
    </row>
    <row r="664" spans="1:7">
      <c r="A664" s="589">
        <v>4093</v>
      </c>
      <c r="B664" s="765" t="s">
        <v>999</v>
      </c>
      <c r="C664" s="765"/>
      <c r="D664" s="261" t="s">
        <v>491</v>
      </c>
      <c r="E664" s="338">
        <v>1.7451999999999999E-2</v>
      </c>
      <c r="F664" s="339">
        <v>10.16</v>
      </c>
      <c r="G664" s="339">
        <f>E664*F664</f>
        <v>0.18</v>
      </c>
    </row>
    <row r="665" spans="1:7">
      <c r="A665" s="589">
        <v>4239</v>
      </c>
      <c r="B665" s="814" t="s">
        <v>1001</v>
      </c>
      <c r="C665" s="814"/>
      <c r="D665" s="261" t="s">
        <v>491</v>
      </c>
      <c r="E665" s="338">
        <v>8.7449999999999993E-3</v>
      </c>
      <c r="F665" s="339">
        <v>14.08</v>
      </c>
      <c r="G665" s="339">
        <f>E665*F665</f>
        <v>0.12</v>
      </c>
    </row>
    <row r="666" spans="1:7">
      <c r="A666" s="589">
        <v>4238</v>
      </c>
      <c r="B666" s="696" t="s">
        <v>1000</v>
      </c>
      <c r="C666" s="696"/>
      <c r="D666" s="261" t="s">
        <v>491</v>
      </c>
      <c r="E666" s="338">
        <v>8.7449999999999993E-3</v>
      </c>
      <c r="F666" s="339">
        <v>9.42</v>
      </c>
      <c r="G666" s="339">
        <f>E666*F666</f>
        <v>0.08</v>
      </c>
    </row>
    <row r="667" spans="1:7">
      <c r="A667" s="589">
        <v>4237</v>
      </c>
      <c r="B667" s="696" t="s">
        <v>855</v>
      </c>
      <c r="C667" s="696"/>
      <c r="D667" s="261" t="s">
        <v>491</v>
      </c>
      <c r="E667" s="338">
        <v>8.7639999999999992E-3</v>
      </c>
      <c r="F667" s="339">
        <v>9.49</v>
      </c>
      <c r="G667" s="339">
        <f>E667*F667</f>
        <v>0.08</v>
      </c>
    </row>
    <row r="668" spans="1:7">
      <c r="A668" s="763" t="s">
        <v>560</v>
      </c>
      <c r="B668" s="763"/>
      <c r="C668" s="763"/>
      <c r="D668" s="763"/>
      <c r="E668" s="763"/>
      <c r="F668" s="763"/>
      <c r="G668" s="262">
        <f>SUM(G664:G665)</f>
        <v>0.3</v>
      </c>
    </row>
    <row r="669" spans="1:7" ht="5.25" customHeight="1">
      <c r="A669" s="765"/>
      <c r="B669" s="765"/>
      <c r="C669" s="765"/>
      <c r="D669" s="765"/>
      <c r="E669" s="765"/>
      <c r="F669" s="765"/>
      <c r="G669" s="765"/>
    </row>
    <row r="670" spans="1:7">
      <c r="A670" s="594" t="s">
        <v>852</v>
      </c>
      <c r="B670" s="796" t="s">
        <v>569</v>
      </c>
      <c r="C670" s="796"/>
      <c r="D670" s="259" t="s">
        <v>486</v>
      </c>
      <c r="E670" s="259" t="s">
        <v>557</v>
      </c>
      <c r="F670" s="602" t="s">
        <v>558</v>
      </c>
      <c r="G670" s="260" t="s">
        <v>559</v>
      </c>
    </row>
    <row r="671" spans="1:7">
      <c r="A671" s="376">
        <v>37747</v>
      </c>
      <c r="B671" s="765" t="s">
        <v>994</v>
      </c>
      <c r="C671" s="765"/>
      <c r="D671" s="367" t="s">
        <v>486</v>
      </c>
      <c r="E671" s="338">
        <v>1.9999999999999999E-6</v>
      </c>
      <c r="F671" s="339">
        <v>316587.99</v>
      </c>
      <c r="G671" s="339">
        <f t="shared" ref="G671:G677" si="31">E671*F671</f>
        <v>0.63</v>
      </c>
    </row>
    <row r="672" spans="1:7">
      <c r="A672" s="589">
        <v>43488</v>
      </c>
      <c r="B672" s="765" t="s">
        <v>995</v>
      </c>
      <c r="C672" s="765"/>
      <c r="D672" s="261" t="s">
        <v>491</v>
      </c>
      <c r="E672" s="338">
        <v>4.3478000000000003E-2</v>
      </c>
      <c r="F672" s="339">
        <v>0.66</v>
      </c>
      <c r="G672" s="339">
        <f t="shared" si="31"/>
        <v>0.03</v>
      </c>
    </row>
    <row r="673" spans="1:7">
      <c r="A673" s="589">
        <v>43491</v>
      </c>
      <c r="B673" s="765" t="s">
        <v>858</v>
      </c>
      <c r="C673" s="765"/>
      <c r="D673" s="261" t="s">
        <v>491</v>
      </c>
      <c r="E673" s="338">
        <v>2.6086999999999999E-2</v>
      </c>
      <c r="F673" s="339">
        <v>1.02</v>
      </c>
      <c r="G673" s="339">
        <f t="shared" si="31"/>
        <v>0.03</v>
      </c>
    </row>
    <row r="674" spans="1:7">
      <c r="A674" s="589">
        <v>43464</v>
      </c>
      <c r="B674" s="765" t="s">
        <v>859</v>
      </c>
      <c r="C674" s="765"/>
      <c r="D674" s="261" t="s">
        <v>491</v>
      </c>
      <c r="E674" s="338">
        <v>4.3478000000000003E-2</v>
      </c>
      <c r="F674" s="339">
        <v>0.01</v>
      </c>
      <c r="G674" s="339">
        <f t="shared" si="31"/>
        <v>0</v>
      </c>
    </row>
    <row r="675" spans="1:7">
      <c r="A675" s="589">
        <v>43467</v>
      </c>
      <c r="B675" s="765" t="s">
        <v>996</v>
      </c>
      <c r="C675" s="765"/>
      <c r="D675" s="261" t="s">
        <v>491</v>
      </c>
      <c r="E675" s="338">
        <v>2.6086999999999999E-2</v>
      </c>
      <c r="F675" s="339">
        <v>0.38</v>
      </c>
      <c r="G675" s="339">
        <f t="shared" si="31"/>
        <v>0.01</v>
      </c>
    </row>
    <row r="676" spans="1:7">
      <c r="A676" s="589">
        <v>36529</v>
      </c>
      <c r="B676" s="765" t="s">
        <v>997</v>
      </c>
      <c r="C676" s="765"/>
      <c r="D676" s="261" t="s">
        <v>486</v>
      </c>
      <c r="E676" s="338">
        <v>9.9999999999999995E-7</v>
      </c>
      <c r="F676" s="339">
        <v>33709.339999999997</v>
      </c>
      <c r="G676" s="339">
        <f t="shared" si="31"/>
        <v>0.03</v>
      </c>
    </row>
    <row r="677" spans="1:7">
      <c r="A677" s="589">
        <v>4090</v>
      </c>
      <c r="B677" s="765" t="s">
        <v>998</v>
      </c>
      <c r="C677" s="765"/>
      <c r="D677" s="261" t="s">
        <v>486</v>
      </c>
      <c r="E677" s="338">
        <v>9.9999999999999995E-7</v>
      </c>
      <c r="F677" s="339">
        <v>538000</v>
      </c>
      <c r="G677" s="339">
        <f t="shared" si="31"/>
        <v>0.54</v>
      </c>
    </row>
    <row r="678" spans="1:7">
      <c r="A678" s="763" t="s">
        <v>570</v>
      </c>
      <c r="B678" s="763"/>
      <c r="C678" s="763"/>
      <c r="D678" s="763"/>
      <c r="E678" s="763"/>
      <c r="F678" s="763"/>
      <c r="G678" s="262">
        <f>SUM(G671:G672)</f>
        <v>0.66</v>
      </c>
    </row>
    <row r="679" spans="1:7" ht="6" customHeight="1">
      <c r="A679" s="833"/>
      <c r="B679" s="833"/>
      <c r="C679" s="833"/>
      <c r="D679" s="833"/>
      <c r="E679" s="833"/>
      <c r="F679" s="833"/>
      <c r="G679" s="833"/>
    </row>
    <row r="680" spans="1:7">
      <c r="A680" s="594" t="s">
        <v>852</v>
      </c>
      <c r="B680" s="796" t="s">
        <v>561</v>
      </c>
      <c r="C680" s="796"/>
      <c r="D680" s="259" t="s">
        <v>486</v>
      </c>
      <c r="E680" s="259" t="s">
        <v>562</v>
      </c>
      <c r="F680" s="259" t="s">
        <v>558</v>
      </c>
      <c r="G680" s="259" t="s">
        <v>559</v>
      </c>
    </row>
    <row r="681" spans="1:7">
      <c r="A681" s="366">
        <v>4221</v>
      </c>
      <c r="B681" s="765" t="s">
        <v>993</v>
      </c>
      <c r="C681" s="765"/>
      <c r="D681" s="367" t="s">
        <v>184</v>
      </c>
      <c r="E681" s="338">
        <v>0.52695499999999995</v>
      </c>
      <c r="F681" s="341">
        <v>3.87</v>
      </c>
      <c r="G681" s="339">
        <f>E681*F681</f>
        <v>2.04</v>
      </c>
    </row>
    <row r="682" spans="1:7">
      <c r="A682" s="376">
        <v>37370</v>
      </c>
      <c r="B682" s="765" t="s">
        <v>854</v>
      </c>
      <c r="C682" s="765"/>
      <c r="D682" s="367" t="s">
        <v>491</v>
      </c>
      <c r="E682" s="338">
        <v>6.9565000000000002E-2</v>
      </c>
      <c r="F682" s="341">
        <v>2.2000000000000002</v>
      </c>
      <c r="G682" s="339">
        <f>E682*F682</f>
        <v>0.15</v>
      </c>
    </row>
    <row r="683" spans="1:7">
      <c r="A683" s="366">
        <v>37372</v>
      </c>
      <c r="B683" s="765" t="s">
        <v>860</v>
      </c>
      <c r="C683" s="765"/>
      <c r="D683" s="367" t="s">
        <v>491</v>
      </c>
      <c r="E683" s="338">
        <v>6.9565000000000002E-2</v>
      </c>
      <c r="F683" s="341">
        <v>0.35</v>
      </c>
      <c r="G683" s="339">
        <f>E683*F683</f>
        <v>0.02</v>
      </c>
    </row>
    <row r="684" spans="1:7">
      <c r="A684" s="763" t="s">
        <v>563</v>
      </c>
      <c r="B684" s="763"/>
      <c r="C684" s="763"/>
      <c r="D684" s="763"/>
      <c r="E684" s="763"/>
      <c r="F684" s="763"/>
      <c r="G684" s="262">
        <f>SUM(G681:G681)</f>
        <v>2.04</v>
      </c>
    </row>
    <row r="685" spans="1:7" ht="5.25" customHeight="1">
      <c r="A685" s="765"/>
      <c r="B685" s="765"/>
      <c r="C685" s="765"/>
      <c r="D685" s="765"/>
      <c r="E685" s="765"/>
      <c r="F685" s="765"/>
      <c r="G685" s="765"/>
    </row>
    <row r="686" spans="1:7">
      <c r="A686" s="778" t="s">
        <v>564</v>
      </c>
      <c r="B686" s="778"/>
      <c r="C686" s="778"/>
      <c r="D686" s="778"/>
      <c r="E686" s="778"/>
      <c r="F686" s="778"/>
      <c r="G686" s="349">
        <f>G668+G678+G684</f>
        <v>3</v>
      </c>
    </row>
    <row r="687" spans="1:7" ht="6" customHeight="1">
      <c r="A687" s="834"/>
      <c r="B687" s="835"/>
      <c r="C687" s="835"/>
      <c r="D687" s="835"/>
      <c r="E687" s="835"/>
      <c r="F687" s="835"/>
      <c r="G687" s="836"/>
    </row>
    <row r="688" spans="1:7">
      <c r="A688" s="773" t="s">
        <v>1147</v>
      </c>
      <c r="B688" s="773"/>
      <c r="C688" s="773"/>
      <c r="D688" s="773"/>
      <c r="E688" s="828" t="s">
        <v>568</v>
      </c>
      <c r="F688" s="829"/>
      <c r="G688" s="596"/>
    </row>
    <row r="689" spans="1:7">
      <c r="A689" s="773" t="s">
        <v>851</v>
      </c>
      <c r="B689" s="773"/>
      <c r="C689" s="773"/>
      <c r="D689" s="773"/>
      <c r="E689" s="773"/>
      <c r="F689" s="773"/>
      <c r="G689" s="773"/>
    </row>
    <row r="690" spans="1:7" ht="9" customHeight="1">
      <c r="A690" s="765"/>
      <c r="B690" s="765"/>
      <c r="C690" s="765"/>
      <c r="D690" s="765"/>
      <c r="E690" s="765"/>
      <c r="F690" s="765"/>
      <c r="G690" s="765"/>
    </row>
    <row r="691" spans="1:7">
      <c r="A691" s="598" t="s">
        <v>852</v>
      </c>
      <c r="B691" s="796" t="s">
        <v>166</v>
      </c>
      <c r="C691" s="796"/>
      <c r="D691" s="259" t="s">
        <v>486</v>
      </c>
      <c r="E691" s="259" t="s">
        <v>557</v>
      </c>
      <c r="F691" s="259" t="s">
        <v>558</v>
      </c>
      <c r="G691" s="260" t="s">
        <v>559</v>
      </c>
    </row>
    <row r="692" spans="1:7">
      <c r="A692" s="589">
        <v>88316</v>
      </c>
      <c r="B692" s="765" t="s">
        <v>864</v>
      </c>
      <c r="C692" s="765"/>
      <c r="D692" s="261" t="s">
        <v>491</v>
      </c>
      <c r="E692" s="338">
        <v>0.74</v>
      </c>
      <c r="F692" s="339">
        <v>14.37</v>
      </c>
      <c r="G692" s="339">
        <f>E692*F692</f>
        <v>10.63</v>
      </c>
    </row>
    <row r="693" spans="1:7">
      <c r="A693" s="589">
        <v>88309</v>
      </c>
      <c r="B693" s="696" t="s">
        <v>1003</v>
      </c>
      <c r="C693" s="696"/>
      <c r="D693" s="261" t="s">
        <v>491</v>
      </c>
      <c r="E693" s="338">
        <v>0.49299999999999999</v>
      </c>
      <c r="F693" s="339">
        <v>17.760000000000002</v>
      </c>
      <c r="G693" s="339">
        <f>E693*F693</f>
        <v>8.76</v>
      </c>
    </row>
    <row r="694" spans="1:7">
      <c r="A694" s="763" t="s">
        <v>560</v>
      </c>
      <c r="B694" s="763"/>
      <c r="C694" s="763"/>
      <c r="D694" s="763"/>
      <c r="E694" s="763"/>
      <c r="F694" s="763"/>
      <c r="G694" s="262">
        <f>SUM(G692:G693)</f>
        <v>19.39</v>
      </c>
    </row>
    <row r="695" spans="1:7">
      <c r="A695" s="765"/>
      <c r="B695" s="765"/>
      <c r="C695" s="765"/>
      <c r="D695" s="765"/>
      <c r="E695" s="765"/>
      <c r="F695" s="765"/>
      <c r="G695" s="765"/>
    </row>
    <row r="696" spans="1:7">
      <c r="A696" s="598" t="s">
        <v>852</v>
      </c>
      <c r="B696" s="796" t="s">
        <v>569</v>
      </c>
      <c r="C696" s="796"/>
      <c r="D696" s="259" t="s">
        <v>486</v>
      </c>
      <c r="E696" s="259" t="s">
        <v>557</v>
      </c>
      <c r="F696" s="602" t="s">
        <v>558</v>
      </c>
      <c r="G696" s="260" t="s">
        <v>559</v>
      </c>
    </row>
    <row r="697" spans="1:7">
      <c r="A697" s="589">
        <v>90586</v>
      </c>
      <c r="B697" s="765" t="s">
        <v>902</v>
      </c>
      <c r="C697" s="765"/>
      <c r="D697" s="261" t="s">
        <v>901</v>
      </c>
      <c r="E697" s="338">
        <v>0.12</v>
      </c>
      <c r="F697" s="339">
        <v>1.59</v>
      </c>
      <c r="G697" s="339">
        <f>E697*F697</f>
        <v>0.19</v>
      </c>
    </row>
    <row r="698" spans="1:7">
      <c r="A698" s="589">
        <v>90587</v>
      </c>
      <c r="B698" s="765" t="s">
        <v>1004</v>
      </c>
      <c r="C698" s="765"/>
      <c r="D698" s="261" t="s">
        <v>901</v>
      </c>
      <c r="E698" s="338">
        <v>0.126</v>
      </c>
      <c r="F698" s="339">
        <v>0.34</v>
      </c>
      <c r="G698" s="339">
        <f>E698*F698</f>
        <v>0.04</v>
      </c>
    </row>
    <row r="699" spans="1:7">
      <c r="A699" s="763" t="s">
        <v>570</v>
      </c>
      <c r="B699" s="763"/>
      <c r="C699" s="763"/>
      <c r="D699" s="763"/>
      <c r="E699" s="763"/>
      <c r="F699" s="763"/>
      <c r="G699" s="368">
        <f>SUM(G697:G698)</f>
        <v>0.23</v>
      </c>
    </row>
    <row r="700" spans="1:7">
      <c r="A700" s="833"/>
      <c r="B700" s="833"/>
      <c r="C700" s="833"/>
      <c r="D700" s="833"/>
      <c r="E700" s="833"/>
      <c r="F700" s="833"/>
      <c r="G700" s="833"/>
    </row>
    <row r="701" spans="1:7">
      <c r="A701" s="598" t="s">
        <v>852</v>
      </c>
      <c r="B701" s="796" t="s">
        <v>561</v>
      </c>
      <c r="C701" s="796"/>
      <c r="D701" s="259" t="s">
        <v>486</v>
      </c>
      <c r="E701" s="259" t="s">
        <v>562</v>
      </c>
      <c r="F701" s="259" t="s">
        <v>558</v>
      </c>
      <c r="G701" s="259" t="s">
        <v>559</v>
      </c>
    </row>
    <row r="702" spans="1:7">
      <c r="A702" s="595">
        <v>1527</v>
      </c>
      <c r="B702" s="765" t="s">
        <v>1005</v>
      </c>
      <c r="C702" s="765"/>
      <c r="D702" s="261" t="s">
        <v>496</v>
      </c>
      <c r="E702" s="338">
        <v>1.1499999999999999</v>
      </c>
      <c r="F702" s="341">
        <v>422.05</v>
      </c>
      <c r="G702" s="339">
        <f>E702*F702</f>
        <v>485.36</v>
      </c>
    </row>
    <row r="703" spans="1:7">
      <c r="A703" s="763" t="s">
        <v>563</v>
      </c>
      <c r="B703" s="763"/>
      <c r="C703" s="763"/>
      <c r="D703" s="763"/>
      <c r="E703" s="763"/>
      <c r="F703" s="763"/>
      <c r="G703" s="262">
        <f>SUM(G702:G702)</f>
        <v>485.36</v>
      </c>
    </row>
    <row r="704" spans="1:7">
      <c r="A704" s="765"/>
      <c r="B704" s="765"/>
      <c r="C704" s="765"/>
      <c r="D704" s="765"/>
      <c r="E704" s="765"/>
      <c r="F704" s="765"/>
      <c r="G704" s="765"/>
    </row>
    <row r="705" spans="1:7">
      <c r="A705" s="778" t="s">
        <v>564</v>
      </c>
      <c r="B705" s="778"/>
      <c r="C705" s="778"/>
      <c r="D705" s="778"/>
      <c r="E705" s="778"/>
      <c r="F705" s="778"/>
      <c r="G705" s="349">
        <f>G694+G699+G703</f>
        <v>504.98</v>
      </c>
    </row>
    <row r="706" spans="1:7">
      <c r="A706" s="621"/>
      <c r="B706" s="622"/>
      <c r="C706" s="622"/>
      <c r="D706" s="622"/>
      <c r="E706" s="623"/>
      <c r="F706" s="623"/>
      <c r="G706" s="624"/>
    </row>
    <row r="707" spans="1:7">
      <c r="A707" s="773" t="s">
        <v>1149</v>
      </c>
      <c r="B707" s="773"/>
      <c r="C707" s="773"/>
      <c r="D707" s="828" t="s">
        <v>568</v>
      </c>
      <c r="E707" s="829"/>
      <c r="F707" s="776"/>
      <c r="G707" s="776"/>
    </row>
    <row r="708" spans="1:7">
      <c r="A708" s="773" t="s">
        <v>940</v>
      </c>
      <c r="B708" s="773"/>
      <c r="C708" s="773"/>
      <c r="D708" s="773"/>
      <c r="E708" s="773"/>
      <c r="F708" s="773"/>
      <c r="G708" s="773"/>
    </row>
    <row r="709" spans="1:7">
      <c r="A709" s="765"/>
      <c r="B709" s="765"/>
      <c r="C709" s="765"/>
      <c r="D709" s="765"/>
      <c r="E709" s="765"/>
      <c r="F709" s="765"/>
      <c r="G709" s="765"/>
    </row>
    <row r="710" spans="1:7">
      <c r="A710" s="598" t="s">
        <v>852</v>
      </c>
      <c r="B710" s="796" t="s">
        <v>166</v>
      </c>
      <c r="C710" s="796"/>
      <c r="D710" s="259" t="s">
        <v>486</v>
      </c>
      <c r="E710" s="259" t="s">
        <v>557</v>
      </c>
      <c r="F710" s="259" t="s">
        <v>558</v>
      </c>
      <c r="G710" s="260" t="s">
        <v>559</v>
      </c>
    </row>
    <row r="711" spans="1:7">
      <c r="A711" s="589">
        <v>88262</v>
      </c>
      <c r="B711" s="765" t="s">
        <v>1008</v>
      </c>
      <c r="C711" s="765"/>
      <c r="D711" s="261" t="s">
        <v>491</v>
      </c>
      <c r="E711" s="338">
        <v>0.09</v>
      </c>
      <c r="F711" s="339">
        <v>17.64</v>
      </c>
      <c r="G711" s="339">
        <f>E711*F711</f>
        <v>1.59</v>
      </c>
    </row>
    <row r="712" spans="1:7">
      <c r="A712" s="589">
        <v>88316</v>
      </c>
      <c r="B712" s="765" t="s">
        <v>864</v>
      </c>
      <c r="C712" s="765"/>
      <c r="D712" s="261" t="s">
        <v>491</v>
      </c>
      <c r="E712" s="338">
        <v>0.64</v>
      </c>
      <c r="F712" s="339">
        <v>14.37</v>
      </c>
      <c r="G712" s="339">
        <f>E712*F712</f>
        <v>9.1999999999999993</v>
      </c>
    </row>
    <row r="713" spans="1:7">
      <c r="A713" s="589">
        <v>88309</v>
      </c>
      <c r="B713" s="696" t="s">
        <v>1003</v>
      </c>
      <c r="C713" s="696"/>
      <c r="D713" s="261" t="s">
        <v>491</v>
      </c>
      <c r="E713" s="338">
        <v>0.56999999999999995</v>
      </c>
      <c r="F713" s="339">
        <v>17.760000000000002</v>
      </c>
      <c r="G713" s="339">
        <f>E713*F713</f>
        <v>10.119999999999999</v>
      </c>
    </row>
    <row r="714" spans="1:7">
      <c r="A714" s="763" t="s">
        <v>560</v>
      </c>
      <c r="B714" s="763"/>
      <c r="C714" s="763"/>
      <c r="D714" s="763"/>
      <c r="E714" s="763"/>
      <c r="F714" s="763"/>
      <c r="G714" s="262">
        <f>SUM(G711:G713)</f>
        <v>20.91</v>
      </c>
    </row>
    <row r="715" spans="1:7">
      <c r="A715" s="765"/>
      <c r="B715" s="765"/>
      <c r="C715" s="765"/>
      <c r="D715" s="765"/>
      <c r="E715" s="765"/>
      <c r="F715" s="765"/>
      <c r="G715" s="765"/>
    </row>
    <row r="716" spans="1:7">
      <c r="A716" s="598" t="s">
        <v>852</v>
      </c>
      <c r="B716" s="796" t="s">
        <v>569</v>
      </c>
      <c r="C716" s="796"/>
      <c r="D716" s="259" t="s">
        <v>486</v>
      </c>
      <c r="E716" s="259" t="s">
        <v>557</v>
      </c>
      <c r="F716" s="598" t="s">
        <v>558</v>
      </c>
      <c r="G716" s="260" t="s">
        <v>559</v>
      </c>
    </row>
    <row r="717" spans="1:7">
      <c r="A717" s="589">
        <v>90586</v>
      </c>
      <c r="B717" s="765" t="s">
        <v>902</v>
      </c>
      <c r="C717" s="765"/>
      <c r="D717" s="261" t="s">
        <v>901</v>
      </c>
      <c r="E717" s="338">
        <v>0.06</v>
      </c>
      <c r="F717" s="339">
        <v>1.59</v>
      </c>
      <c r="G717" s="339">
        <f>E717*F717</f>
        <v>0.1</v>
      </c>
    </row>
    <row r="718" spans="1:7">
      <c r="A718" s="589">
        <v>90587</v>
      </c>
      <c r="B718" s="765" t="s">
        <v>1004</v>
      </c>
      <c r="C718" s="765"/>
      <c r="D718" s="261" t="s">
        <v>901</v>
      </c>
      <c r="E718" s="338">
        <v>0.13</v>
      </c>
      <c r="F718" s="339">
        <v>0.34</v>
      </c>
      <c r="G718" s="339">
        <f>E718*F718</f>
        <v>0.04</v>
      </c>
    </row>
    <row r="719" spans="1:7">
      <c r="A719" s="763" t="s">
        <v>570</v>
      </c>
      <c r="B719" s="763"/>
      <c r="C719" s="763"/>
      <c r="D719" s="763"/>
      <c r="E719" s="763"/>
      <c r="F719" s="763"/>
      <c r="G719" s="262">
        <f>SUM(G717:G718)</f>
        <v>0.14000000000000001</v>
      </c>
    </row>
    <row r="720" spans="1:7">
      <c r="A720" s="765"/>
      <c r="B720" s="765"/>
      <c r="C720" s="765"/>
      <c r="D720" s="765"/>
      <c r="E720" s="765"/>
      <c r="F720" s="765"/>
      <c r="G720" s="765"/>
    </row>
    <row r="721" spans="1:7">
      <c r="A721" s="598" t="s">
        <v>852</v>
      </c>
      <c r="B721" s="796" t="s">
        <v>561</v>
      </c>
      <c r="C721" s="796"/>
      <c r="D721" s="259" t="s">
        <v>486</v>
      </c>
      <c r="E721" s="259" t="s">
        <v>562</v>
      </c>
      <c r="F721" s="259" t="s">
        <v>558</v>
      </c>
      <c r="G721" s="260" t="s">
        <v>559</v>
      </c>
    </row>
    <row r="722" spans="1:7">
      <c r="A722" s="595">
        <v>1527</v>
      </c>
      <c r="B722" s="765" t="s">
        <v>1005</v>
      </c>
      <c r="C722" s="765"/>
      <c r="D722" s="261" t="s">
        <v>496</v>
      </c>
      <c r="E722" s="338">
        <v>1.1000000000000001</v>
      </c>
      <c r="F722" s="341">
        <v>422.05</v>
      </c>
      <c r="G722" s="339">
        <f>E722*F722</f>
        <v>464.26</v>
      </c>
    </row>
    <row r="723" spans="1:7">
      <c r="A723" s="763" t="s">
        <v>563</v>
      </c>
      <c r="B723" s="763"/>
      <c r="C723" s="763"/>
      <c r="D723" s="763"/>
      <c r="E723" s="763"/>
      <c r="F723" s="763"/>
      <c r="G723" s="262">
        <f>SUM(G722:G722)</f>
        <v>464.26</v>
      </c>
    </row>
    <row r="724" spans="1:7">
      <c r="A724" s="765"/>
      <c r="B724" s="765"/>
      <c r="C724" s="765"/>
      <c r="D724" s="765"/>
      <c r="E724" s="765"/>
      <c r="F724" s="765"/>
      <c r="G724" s="765"/>
    </row>
    <row r="725" spans="1:7">
      <c r="A725" s="778" t="s">
        <v>564</v>
      </c>
      <c r="B725" s="778"/>
      <c r="C725" s="778"/>
      <c r="D725" s="778"/>
      <c r="E725" s="778"/>
      <c r="F725" s="778"/>
      <c r="G725" s="349">
        <f>G714+G719+G723</f>
        <v>485.31</v>
      </c>
    </row>
    <row r="726" spans="1:7">
      <c r="A726" s="834"/>
      <c r="B726" s="835"/>
      <c r="C726" s="835"/>
      <c r="D726" s="835"/>
      <c r="E726" s="835"/>
      <c r="F726" s="835"/>
      <c r="G726" s="836"/>
    </row>
    <row r="727" spans="1:7">
      <c r="A727" s="773" t="s">
        <v>1150</v>
      </c>
      <c r="B727" s="773"/>
      <c r="C727" s="773"/>
      <c r="D727" s="828" t="s">
        <v>556</v>
      </c>
      <c r="E727" s="829"/>
      <c r="F727" s="776"/>
      <c r="G727" s="776"/>
    </row>
    <row r="728" spans="1:7">
      <c r="A728" s="773" t="s">
        <v>960</v>
      </c>
      <c r="B728" s="773"/>
      <c r="C728" s="773"/>
      <c r="D728" s="773"/>
      <c r="E728" s="773"/>
      <c r="F728" s="773"/>
      <c r="G728" s="773"/>
    </row>
    <row r="729" spans="1:7">
      <c r="A729" s="765"/>
      <c r="B729" s="765"/>
      <c r="C729" s="765"/>
      <c r="D729" s="765"/>
      <c r="E729" s="765"/>
      <c r="F729" s="765"/>
      <c r="G729" s="765"/>
    </row>
    <row r="730" spans="1:7">
      <c r="A730" s="598" t="s">
        <v>852</v>
      </c>
      <c r="B730" s="796" t="s">
        <v>166</v>
      </c>
      <c r="C730" s="796"/>
      <c r="D730" s="259" t="s">
        <v>486</v>
      </c>
      <c r="E730" s="259" t="s">
        <v>557</v>
      </c>
      <c r="F730" s="259" t="s">
        <v>558</v>
      </c>
      <c r="G730" s="260" t="s">
        <v>559</v>
      </c>
    </row>
    <row r="731" spans="1:7">
      <c r="A731" s="589">
        <v>88239</v>
      </c>
      <c r="B731" s="765" t="s">
        <v>1011</v>
      </c>
      <c r="C731" s="765"/>
      <c r="D731" s="261" t="s">
        <v>491</v>
      </c>
      <c r="E731" s="339">
        <v>0.16</v>
      </c>
      <c r="F731" s="339">
        <v>14.91</v>
      </c>
      <c r="G731" s="339">
        <f>E731*F731</f>
        <v>2.39</v>
      </c>
    </row>
    <row r="732" spans="1:7">
      <c r="A732" s="589">
        <v>88262</v>
      </c>
      <c r="B732" s="765" t="s">
        <v>1008</v>
      </c>
      <c r="C732" s="765"/>
      <c r="D732" s="261" t="s">
        <v>491</v>
      </c>
      <c r="E732" s="339">
        <v>0.16</v>
      </c>
      <c r="F732" s="339">
        <v>17.64</v>
      </c>
      <c r="G732" s="339">
        <f>E732*F732</f>
        <v>2.82</v>
      </c>
    </row>
    <row r="733" spans="1:7">
      <c r="A733" s="589">
        <v>88309</v>
      </c>
      <c r="B733" s="765" t="s">
        <v>1003</v>
      </c>
      <c r="C733" s="765"/>
      <c r="D733" s="261" t="s">
        <v>491</v>
      </c>
      <c r="E733" s="339">
        <v>0.4</v>
      </c>
      <c r="F733" s="339">
        <v>17.760000000000002</v>
      </c>
      <c r="G733" s="339">
        <f>E733*F733</f>
        <v>7.1</v>
      </c>
    </row>
    <row r="734" spans="1:7">
      <c r="A734" s="589">
        <v>88316</v>
      </c>
      <c r="B734" s="814" t="s">
        <v>864</v>
      </c>
      <c r="C734" s="814"/>
      <c r="D734" s="261" t="s">
        <v>491</v>
      </c>
      <c r="E734" s="339">
        <v>0.44</v>
      </c>
      <c r="F734" s="339">
        <v>14.37</v>
      </c>
      <c r="G734" s="339">
        <f>E734*F734</f>
        <v>6.32</v>
      </c>
    </row>
    <row r="735" spans="1:7">
      <c r="A735" s="763" t="s">
        <v>560</v>
      </c>
      <c r="B735" s="763"/>
      <c r="C735" s="763"/>
      <c r="D735" s="763"/>
      <c r="E735" s="763"/>
      <c r="F735" s="763"/>
      <c r="G735" s="262">
        <f>SUM(G731:G734)</f>
        <v>18.63</v>
      </c>
    </row>
    <row r="736" spans="1:7">
      <c r="A736" s="765"/>
      <c r="B736" s="765"/>
      <c r="C736" s="765"/>
      <c r="D736" s="765"/>
      <c r="E736" s="765"/>
      <c r="F736" s="765"/>
      <c r="G736" s="765"/>
    </row>
    <row r="737" spans="1:7">
      <c r="A737" s="598" t="s">
        <v>852</v>
      </c>
      <c r="B737" s="796" t="s">
        <v>561</v>
      </c>
      <c r="C737" s="796"/>
      <c r="D737" s="259" t="s">
        <v>486</v>
      </c>
      <c r="E737" s="259" t="s">
        <v>562</v>
      </c>
      <c r="F737" s="259" t="s">
        <v>558</v>
      </c>
      <c r="G737" s="260" t="s">
        <v>559</v>
      </c>
    </row>
    <row r="738" spans="1:7">
      <c r="A738" s="595">
        <v>43059</v>
      </c>
      <c r="B738" s="765" t="s">
        <v>1012</v>
      </c>
      <c r="C738" s="765"/>
      <c r="D738" s="597" t="s">
        <v>490</v>
      </c>
      <c r="E738" s="339">
        <v>0.47</v>
      </c>
      <c r="F738" s="341">
        <v>4.79</v>
      </c>
      <c r="G738" s="339">
        <f t="shared" ref="G738:G743" si="32">E738*F738</f>
        <v>2.25</v>
      </c>
    </row>
    <row r="739" spans="1:7">
      <c r="A739" s="595">
        <v>3737</v>
      </c>
      <c r="B739" s="765" t="s">
        <v>1013</v>
      </c>
      <c r="C739" s="765"/>
      <c r="D739" s="597" t="s">
        <v>497</v>
      </c>
      <c r="E739" s="339">
        <v>1</v>
      </c>
      <c r="F739" s="341">
        <v>57.94</v>
      </c>
      <c r="G739" s="339">
        <f t="shared" si="32"/>
        <v>57.94</v>
      </c>
    </row>
    <row r="740" spans="1:7">
      <c r="A740" s="595">
        <v>4491</v>
      </c>
      <c r="B740" s="765" t="s">
        <v>1014</v>
      </c>
      <c r="C740" s="765"/>
      <c r="D740" s="597" t="s">
        <v>492</v>
      </c>
      <c r="E740" s="339">
        <v>0.28999999999999998</v>
      </c>
      <c r="F740" s="341">
        <v>5.58</v>
      </c>
      <c r="G740" s="339">
        <f t="shared" si="32"/>
        <v>1.62</v>
      </c>
    </row>
    <row r="741" spans="1:7">
      <c r="A741" s="595">
        <v>5061</v>
      </c>
      <c r="B741" s="765" t="s">
        <v>1015</v>
      </c>
      <c r="C741" s="765"/>
      <c r="D741" s="597" t="s">
        <v>490</v>
      </c>
      <c r="E741" s="339">
        <v>0.03</v>
      </c>
      <c r="F741" s="341">
        <v>10.99</v>
      </c>
      <c r="G741" s="339">
        <f t="shared" si="32"/>
        <v>0.33</v>
      </c>
    </row>
    <row r="742" spans="1:7">
      <c r="A742" s="595">
        <v>6189</v>
      </c>
      <c r="B742" s="765" t="s">
        <v>1016</v>
      </c>
      <c r="C742" s="765"/>
      <c r="D742" s="597" t="s">
        <v>492</v>
      </c>
      <c r="E742" s="339">
        <v>0.17</v>
      </c>
      <c r="F742" s="341">
        <v>8.76</v>
      </c>
      <c r="G742" s="339">
        <f t="shared" si="32"/>
        <v>1.49</v>
      </c>
    </row>
    <row r="743" spans="1:7">
      <c r="A743" s="595">
        <v>1527</v>
      </c>
      <c r="B743" s="765" t="s">
        <v>1005</v>
      </c>
      <c r="C743" s="765"/>
      <c r="D743" s="597" t="s">
        <v>496</v>
      </c>
      <c r="E743" s="339">
        <v>0.04</v>
      </c>
      <c r="F743" s="341">
        <v>422.05</v>
      </c>
      <c r="G743" s="339">
        <f t="shared" si="32"/>
        <v>16.88</v>
      </c>
    </row>
    <row r="744" spans="1:7">
      <c r="A744" s="763" t="s">
        <v>563</v>
      </c>
      <c r="B744" s="763"/>
      <c r="C744" s="763"/>
      <c r="D744" s="763"/>
      <c r="E744" s="763"/>
      <c r="F744" s="763"/>
      <c r="G744" s="262">
        <f>SUM(G738:G743)</f>
        <v>80.510000000000005</v>
      </c>
    </row>
    <row r="745" spans="1:7">
      <c r="A745" s="765"/>
      <c r="B745" s="765"/>
      <c r="C745" s="765"/>
      <c r="D745" s="765"/>
      <c r="E745" s="765"/>
      <c r="F745" s="765"/>
      <c r="G745" s="765"/>
    </row>
    <row r="746" spans="1:7">
      <c r="A746" s="778" t="s">
        <v>564</v>
      </c>
      <c r="B746" s="778"/>
      <c r="C746" s="778"/>
      <c r="D746" s="778"/>
      <c r="E746" s="778"/>
      <c r="F746" s="778"/>
      <c r="G746" s="349">
        <f>G735+G744</f>
        <v>99.14</v>
      </c>
    </row>
    <row r="747" spans="1:7">
      <c r="A747" s="765"/>
      <c r="B747" s="765"/>
      <c r="C747" s="765"/>
      <c r="D747" s="765"/>
      <c r="E747" s="765"/>
      <c r="F747" s="765"/>
      <c r="G747" s="765"/>
    </row>
    <row r="748" spans="1:7">
      <c r="A748" s="773" t="s">
        <v>818</v>
      </c>
      <c r="B748" s="773"/>
      <c r="C748" s="773"/>
      <c r="D748" s="828" t="s">
        <v>556</v>
      </c>
      <c r="E748" s="829"/>
      <c r="F748" s="776"/>
      <c r="G748" s="776"/>
    </row>
    <row r="749" spans="1:7">
      <c r="A749" s="773" t="s">
        <v>1018</v>
      </c>
      <c r="B749" s="773"/>
      <c r="C749" s="773"/>
      <c r="D749" s="773"/>
      <c r="E749" s="773"/>
      <c r="F749" s="773"/>
      <c r="G749" s="773"/>
    </row>
    <row r="750" spans="1:7">
      <c r="A750" s="765"/>
      <c r="B750" s="765"/>
      <c r="C750" s="765"/>
      <c r="D750" s="765"/>
      <c r="E750" s="765"/>
      <c r="F750" s="765"/>
      <c r="G750" s="765"/>
    </row>
    <row r="751" spans="1:7">
      <c r="A751" s="594" t="s">
        <v>852</v>
      </c>
      <c r="B751" s="796" t="s">
        <v>166</v>
      </c>
      <c r="C751" s="796"/>
      <c r="D751" s="259" t="s">
        <v>486</v>
      </c>
      <c r="E751" s="259" t="s">
        <v>557</v>
      </c>
      <c r="F751" s="259" t="s">
        <v>558</v>
      </c>
      <c r="G751" s="260" t="s">
        <v>559</v>
      </c>
    </row>
    <row r="752" spans="1:7">
      <c r="A752" s="589">
        <v>12869</v>
      </c>
      <c r="B752" s="765" t="s">
        <v>977</v>
      </c>
      <c r="C752" s="765"/>
      <c r="D752" s="261" t="s">
        <v>491</v>
      </c>
      <c r="E752" s="338">
        <v>0.115909</v>
      </c>
      <c r="F752" s="339">
        <v>13.95</v>
      </c>
      <c r="G752" s="339">
        <f>E752*F752</f>
        <v>1.62</v>
      </c>
    </row>
    <row r="753" spans="1:7">
      <c r="A753" s="365">
        <v>4253</v>
      </c>
      <c r="B753" s="696" t="s">
        <v>978</v>
      </c>
      <c r="C753" s="696"/>
      <c r="D753" s="261" t="s">
        <v>491</v>
      </c>
      <c r="E753" s="338">
        <v>1.2035000000000001E-2</v>
      </c>
      <c r="F753" s="339">
        <v>8.89</v>
      </c>
      <c r="G753" s="339">
        <f>E753*F753</f>
        <v>0.11</v>
      </c>
    </row>
    <row r="754" spans="1:7">
      <c r="A754" s="365">
        <v>6111</v>
      </c>
      <c r="B754" s="814" t="s">
        <v>853</v>
      </c>
      <c r="C754" s="814"/>
      <c r="D754" s="261" t="s">
        <v>491</v>
      </c>
      <c r="E754" s="338">
        <v>0.15218999999999999</v>
      </c>
      <c r="F754" s="339">
        <v>9.51</v>
      </c>
      <c r="G754" s="339">
        <f>E754*F754</f>
        <v>1.45</v>
      </c>
    </row>
    <row r="755" spans="1:7">
      <c r="A755" s="763" t="s">
        <v>560</v>
      </c>
      <c r="B755" s="763"/>
      <c r="C755" s="763"/>
      <c r="D755" s="763"/>
      <c r="E755" s="763"/>
      <c r="F755" s="763"/>
      <c r="G755" s="262">
        <f>SUM(G752:G754)</f>
        <v>3.18</v>
      </c>
    </row>
    <row r="756" spans="1:7">
      <c r="A756" s="765"/>
      <c r="B756" s="765"/>
      <c r="C756" s="765"/>
      <c r="D756" s="765"/>
      <c r="E756" s="765"/>
      <c r="F756" s="765"/>
      <c r="G756" s="765"/>
    </row>
    <row r="757" spans="1:7">
      <c r="A757" s="594" t="s">
        <v>852</v>
      </c>
      <c r="B757" s="796" t="s">
        <v>569</v>
      </c>
      <c r="C757" s="796"/>
      <c r="D757" s="259" t="s">
        <v>486</v>
      </c>
      <c r="E757" s="259" t="s">
        <v>557</v>
      </c>
      <c r="F757" s="602" t="s">
        <v>558</v>
      </c>
      <c r="G757" s="260" t="s">
        <v>559</v>
      </c>
    </row>
    <row r="758" spans="1:7">
      <c r="A758" s="589">
        <v>43467</v>
      </c>
      <c r="B758" s="765" t="s">
        <v>857</v>
      </c>
      <c r="C758" s="765"/>
      <c r="D758" s="261" t="s">
        <v>491</v>
      </c>
      <c r="E758" s="338">
        <v>0.15</v>
      </c>
      <c r="F758" s="339">
        <v>0.38</v>
      </c>
      <c r="G758" s="339">
        <f t="shared" ref="G758:G764" si="33">F758*E758</f>
        <v>0.06</v>
      </c>
    </row>
    <row r="759" spans="1:7">
      <c r="A759" s="589">
        <v>43491</v>
      </c>
      <c r="B759" s="765" t="s">
        <v>858</v>
      </c>
      <c r="C759" s="765"/>
      <c r="D759" s="261" t="s">
        <v>491</v>
      </c>
      <c r="E759" s="338">
        <v>0.15</v>
      </c>
      <c r="F759" s="339">
        <v>1.02</v>
      </c>
      <c r="G759" s="339">
        <f t="shared" si="33"/>
        <v>0.15</v>
      </c>
    </row>
    <row r="760" spans="1:7">
      <c r="A760" s="589">
        <v>43483</v>
      </c>
      <c r="B760" s="765" t="s">
        <v>985</v>
      </c>
      <c r="C760" s="765"/>
      <c r="D760" s="261" t="s">
        <v>491</v>
      </c>
      <c r="E760" s="338">
        <v>0.115</v>
      </c>
      <c r="F760" s="339">
        <v>1.08</v>
      </c>
      <c r="G760" s="339">
        <f t="shared" si="33"/>
        <v>0.12</v>
      </c>
    </row>
    <row r="761" spans="1:7">
      <c r="A761" s="589">
        <v>43459</v>
      </c>
      <c r="B761" s="765" t="s">
        <v>986</v>
      </c>
      <c r="C761" s="765"/>
      <c r="D761" s="261" t="s">
        <v>491</v>
      </c>
      <c r="E761" s="338">
        <v>0.115</v>
      </c>
      <c r="F761" s="339">
        <v>0.34</v>
      </c>
      <c r="G761" s="339">
        <f t="shared" si="33"/>
        <v>0.04</v>
      </c>
    </row>
    <row r="762" spans="1:7">
      <c r="A762" s="589">
        <v>43488</v>
      </c>
      <c r="B762" s="765" t="s">
        <v>862</v>
      </c>
      <c r="C762" s="765"/>
      <c r="D762" s="261" t="s">
        <v>491</v>
      </c>
      <c r="E762" s="338">
        <v>1.1900000000000001E-2</v>
      </c>
      <c r="F762" s="339">
        <v>0.66</v>
      </c>
      <c r="G762" s="339">
        <f t="shared" si="33"/>
        <v>0.01</v>
      </c>
    </row>
    <row r="763" spans="1:7">
      <c r="A763" s="589">
        <v>36487</v>
      </c>
      <c r="B763" s="765" t="s">
        <v>987</v>
      </c>
      <c r="C763" s="765"/>
      <c r="D763" s="261" t="s">
        <v>486</v>
      </c>
      <c r="E763" s="338">
        <v>9.9999999999999995E-7</v>
      </c>
      <c r="F763" s="339">
        <v>4171.3999999999996</v>
      </c>
      <c r="G763" s="339">
        <f t="shared" si="33"/>
        <v>0</v>
      </c>
    </row>
    <row r="764" spans="1:7">
      <c r="A764" s="589">
        <v>43464</v>
      </c>
      <c r="B764" s="765" t="s">
        <v>988</v>
      </c>
      <c r="C764" s="765"/>
      <c r="D764" s="261" t="s">
        <v>491</v>
      </c>
      <c r="E764" s="338">
        <v>1.1900000000000001E-2</v>
      </c>
      <c r="F764" s="339">
        <v>0.01</v>
      </c>
      <c r="G764" s="339">
        <f t="shared" si="33"/>
        <v>0</v>
      </c>
    </row>
    <row r="765" spans="1:7">
      <c r="A765" s="763" t="s">
        <v>570</v>
      </c>
      <c r="B765" s="763"/>
      <c r="C765" s="763"/>
      <c r="D765" s="763"/>
      <c r="E765" s="763"/>
      <c r="F765" s="763"/>
      <c r="G765" s="262">
        <f>SUM(G758:G764)</f>
        <v>0.38</v>
      </c>
    </row>
    <row r="766" spans="1:7">
      <c r="A766" s="833"/>
      <c r="B766" s="833"/>
      <c r="C766" s="833"/>
      <c r="D766" s="833"/>
      <c r="E766" s="833"/>
      <c r="F766" s="833"/>
      <c r="G766" s="833"/>
    </row>
    <row r="767" spans="1:7">
      <c r="A767" s="594" t="s">
        <v>852</v>
      </c>
      <c r="B767" s="796" t="s">
        <v>561</v>
      </c>
      <c r="C767" s="796"/>
      <c r="D767" s="259" t="s">
        <v>486</v>
      </c>
      <c r="E767" s="259" t="s">
        <v>562</v>
      </c>
      <c r="F767" s="259" t="s">
        <v>558</v>
      </c>
      <c r="G767" s="259" t="s">
        <v>559</v>
      </c>
    </row>
    <row r="768" spans="1:7" ht="15">
      <c r="A768" s="589">
        <v>2705</v>
      </c>
      <c r="B768" s="765" t="s">
        <v>979</v>
      </c>
      <c r="C768" s="765"/>
      <c r="D768" s="342" t="s">
        <v>980</v>
      </c>
      <c r="E768" s="343" t="s">
        <v>981</v>
      </c>
      <c r="F768" s="369">
        <v>1</v>
      </c>
      <c r="G768" s="339">
        <f t="shared" ref="G768:G773" si="34">E768*F768</f>
        <v>0</v>
      </c>
    </row>
    <row r="769" spans="1:7">
      <c r="A769" s="365">
        <v>1607</v>
      </c>
      <c r="B769" s="765" t="s">
        <v>982</v>
      </c>
      <c r="C769" s="765"/>
      <c r="D769" s="261" t="s">
        <v>288</v>
      </c>
      <c r="E769" s="338">
        <v>1.27</v>
      </c>
      <c r="F769" s="341">
        <v>0.15</v>
      </c>
      <c r="G769" s="339">
        <f t="shared" si="34"/>
        <v>0.19</v>
      </c>
    </row>
    <row r="770" spans="1:7">
      <c r="A770" s="365">
        <v>37370</v>
      </c>
      <c r="B770" s="765" t="s">
        <v>854</v>
      </c>
      <c r="C770" s="765"/>
      <c r="D770" s="261" t="s">
        <v>491</v>
      </c>
      <c r="E770" s="338">
        <v>0.27689999999999998</v>
      </c>
      <c r="F770" s="341">
        <v>2.2000000000000002</v>
      </c>
      <c r="G770" s="339">
        <f t="shared" si="34"/>
        <v>0.61</v>
      </c>
    </row>
    <row r="771" spans="1:7">
      <c r="A771" s="365">
        <v>4302</v>
      </c>
      <c r="B771" s="765" t="s">
        <v>983</v>
      </c>
      <c r="C771" s="765"/>
      <c r="D771" s="261" t="s">
        <v>486</v>
      </c>
      <c r="E771" s="338">
        <v>1.27</v>
      </c>
      <c r="F771" s="341">
        <v>2.31</v>
      </c>
      <c r="G771" s="339">
        <f t="shared" si="34"/>
        <v>2.93</v>
      </c>
    </row>
    <row r="772" spans="1:7">
      <c r="A772" s="365">
        <v>7194</v>
      </c>
      <c r="B772" s="765" t="s">
        <v>984</v>
      </c>
      <c r="C772" s="765"/>
      <c r="D772" s="261" t="s">
        <v>497</v>
      </c>
      <c r="E772" s="338">
        <v>1.0625</v>
      </c>
      <c r="F772" s="341">
        <v>20.57</v>
      </c>
      <c r="G772" s="339">
        <f t="shared" si="34"/>
        <v>21.86</v>
      </c>
    </row>
    <row r="773" spans="1:7">
      <c r="A773" s="365">
        <v>37372</v>
      </c>
      <c r="B773" s="765" t="s">
        <v>860</v>
      </c>
      <c r="C773" s="765"/>
      <c r="D773" s="261" t="s">
        <v>491</v>
      </c>
      <c r="E773" s="338">
        <v>0.27689999999999998</v>
      </c>
      <c r="F773" s="341">
        <v>0.35</v>
      </c>
      <c r="G773" s="339">
        <f t="shared" si="34"/>
        <v>0.1</v>
      </c>
    </row>
    <row r="774" spans="1:7">
      <c r="A774" s="763" t="s">
        <v>563</v>
      </c>
      <c r="B774" s="763"/>
      <c r="C774" s="763"/>
      <c r="D774" s="763"/>
      <c r="E774" s="763"/>
      <c r="F774" s="763"/>
      <c r="G774" s="262">
        <f>SUM(G769:G773)</f>
        <v>25.69</v>
      </c>
    </row>
    <row r="775" spans="1:7">
      <c r="A775" s="765"/>
      <c r="B775" s="765"/>
      <c r="C775" s="765"/>
      <c r="D775" s="765"/>
      <c r="E775" s="765"/>
      <c r="F775" s="765"/>
      <c r="G775" s="765"/>
    </row>
    <row r="776" spans="1:7">
      <c r="A776" s="778" t="s">
        <v>564</v>
      </c>
      <c r="B776" s="778"/>
      <c r="C776" s="778"/>
      <c r="D776" s="778"/>
      <c r="E776" s="778"/>
      <c r="F776" s="778"/>
      <c r="G776" s="349">
        <f>G755+G765+G774</f>
        <v>29.25</v>
      </c>
    </row>
    <row r="777" spans="1:7">
      <c r="A777" s="834"/>
      <c r="B777" s="835"/>
      <c r="C777" s="835"/>
      <c r="D777" s="835"/>
      <c r="E777" s="835"/>
      <c r="F777" s="835"/>
      <c r="G777" s="836"/>
    </row>
    <row r="778" spans="1:7">
      <c r="A778" s="773" t="s">
        <v>827</v>
      </c>
      <c r="B778" s="773"/>
      <c r="C778" s="773"/>
      <c r="D778" s="828" t="s">
        <v>568</v>
      </c>
      <c r="E778" s="829"/>
      <c r="F778" s="776"/>
      <c r="G778" s="776"/>
    </row>
    <row r="779" spans="1:7">
      <c r="A779" s="773" t="s">
        <v>848</v>
      </c>
      <c r="B779" s="773"/>
      <c r="C779" s="773"/>
      <c r="D779" s="773"/>
      <c r="E779" s="773"/>
      <c r="F779" s="773"/>
      <c r="G779" s="773"/>
    </row>
    <row r="780" spans="1:7">
      <c r="A780" s="765"/>
      <c r="B780" s="765"/>
      <c r="C780" s="765"/>
      <c r="D780" s="765"/>
      <c r="E780" s="765"/>
      <c r="F780" s="765"/>
      <c r="G780" s="765"/>
    </row>
    <row r="781" spans="1:7">
      <c r="A781" s="594" t="s">
        <v>852</v>
      </c>
      <c r="B781" s="796" t="s">
        <v>166</v>
      </c>
      <c r="C781" s="796"/>
      <c r="D781" s="259" t="s">
        <v>486</v>
      </c>
      <c r="E781" s="259" t="s">
        <v>557</v>
      </c>
      <c r="F781" s="259" t="s">
        <v>558</v>
      </c>
      <c r="G781" s="260" t="s">
        <v>559</v>
      </c>
    </row>
    <row r="782" spans="1:7">
      <c r="A782" s="589">
        <v>6111</v>
      </c>
      <c r="B782" s="765" t="s">
        <v>853</v>
      </c>
      <c r="C782" s="765"/>
      <c r="D782" s="261" t="s">
        <v>491</v>
      </c>
      <c r="E782" s="338">
        <v>3</v>
      </c>
      <c r="F782" s="339">
        <v>9.51</v>
      </c>
      <c r="G782" s="339">
        <f>E782*F782</f>
        <v>28.53</v>
      </c>
    </row>
    <row r="783" spans="1:7">
      <c r="A783" s="763" t="s">
        <v>560</v>
      </c>
      <c r="B783" s="763"/>
      <c r="C783" s="763"/>
      <c r="D783" s="763"/>
      <c r="E783" s="763"/>
      <c r="F783" s="763"/>
      <c r="G783" s="262">
        <f>SUM(G782:G782)</f>
        <v>28.53</v>
      </c>
    </row>
    <row r="784" spans="1:7">
      <c r="A784" s="765"/>
      <c r="B784" s="765"/>
      <c r="C784" s="765"/>
      <c r="D784" s="765"/>
      <c r="E784" s="765"/>
      <c r="F784" s="765"/>
      <c r="G784" s="765"/>
    </row>
    <row r="785" spans="1:7">
      <c r="A785" s="594" t="s">
        <v>852</v>
      </c>
      <c r="B785" s="796" t="s">
        <v>569</v>
      </c>
      <c r="C785" s="796"/>
      <c r="D785" s="259" t="s">
        <v>486</v>
      </c>
      <c r="E785" s="259" t="s">
        <v>557</v>
      </c>
      <c r="F785" s="602" t="s">
        <v>558</v>
      </c>
      <c r="G785" s="260" t="s">
        <v>559</v>
      </c>
    </row>
    <row r="786" spans="1:7">
      <c r="A786" s="589">
        <v>12892</v>
      </c>
      <c r="B786" s="765" t="s">
        <v>917</v>
      </c>
      <c r="C786" s="765"/>
      <c r="D786" s="261" t="s">
        <v>817</v>
      </c>
      <c r="E786" s="338">
        <v>3.6811999999999998E-2</v>
      </c>
      <c r="F786" s="339">
        <v>10.75</v>
      </c>
      <c r="G786" s="339">
        <f t="shared" ref="G786:G787" si="35">F786*E786</f>
        <v>0.4</v>
      </c>
    </row>
    <row r="787" spans="1:7">
      <c r="A787" s="589">
        <v>2711</v>
      </c>
      <c r="B787" s="765" t="s">
        <v>896</v>
      </c>
      <c r="C787" s="765"/>
      <c r="D787" s="261" t="s">
        <v>486</v>
      </c>
      <c r="E787" s="338">
        <v>8.6999999999999994E-3</v>
      </c>
      <c r="F787" s="339">
        <v>115.9</v>
      </c>
      <c r="G787" s="339">
        <f t="shared" si="35"/>
        <v>1.01</v>
      </c>
    </row>
    <row r="788" spans="1:7">
      <c r="A788" s="763" t="s">
        <v>570</v>
      </c>
      <c r="B788" s="763"/>
      <c r="C788" s="763"/>
      <c r="D788" s="763"/>
      <c r="E788" s="763"/>
      <c r="F788" s="763"/>
      <c r="G788" s="262">
        <f>SUM(G786:G787)</f>
        <v>1.41</v>
      </c>
    </row>
    <row r="789" spans="1:7">
      <c r="A789" s="833"/>
      <c r="B789" s="833"/>
      <c r="C789" s="833"/>
      <c r="D789" s="833"/>
      <c r="E789" s="833"/>
      <c r="F789" s="833"/>
      <c r="G789" s="833"/>
    </row>
    <row r="790" spans="1:7">
      <c r="A790" s="594" t="s">
        <v>852</v>
      </c>
      <c r="B790" s="796" t="s">
        <v>561</v>
      </c>
      <c r="C790" s="796"/>
      <c r="D790" s="259" t="s">
        <v>486</v>
      </c>
      <c r="E790" s="259" t="s">
        <v>562</v>
      </c>
      <c r="F790" s="259" t="s">
        <v>558</v>
      </c>
      <c r="G790" s="259" t="s">
        <v>559</v>
      </c>
    </row>
    <row r="791" spans="1:7">
      <c r="A791" s="589">
        <v>37371</v>
      </c>
      <c r="B791" s="765" t="s">
        <v>856</v>
      </c>
      <c r="C791" s="765"/>
      <c r="D791" s="342" t="s">
        <v>491</v>
      </c>
      <c r="E791" s="338">
        <v>3</v>
      </c>
      <c r="F791" s="339">
        <v>0.71</v>
      </c>
      <c r="G791" s="339">
        <f t="shared" ref="G791:G796" si="36">E791*F791</f>
        <v>2.13</v>
      </c>
    </row>
    <row r="792" spans="1:7">
      <c r="A792" s="365">
        <v>37373</v>
      </c>
      <c r="B792" s="765" t="s">
        <v>861</v>
      </c>
      <c r="C792" s="765"/>
      <c r="D792" s="261" t="s">
        <v>491</v>
      </c>
      <c r="E792" s="338">
        <v>3</v>
      </c>
      <c r="F792" s="339">
        <v>7.0000000000000007E-2</v>
      </c>
      <c r="G792" s="339">
        <f t="shared" si="36"/>
        <v>0.21</v>
      </c>
    </row>
    <row r="793" spans="1:7">
      <c r="A793" s="365">
        <v>10</v>
      </c>
      <c r="B793" s="765" t="s">
        <v>1036</v>
      </c>
      <c r="C793" s="765"/>
      <c r="D793" s="261" t="s">
        <v>486</v>
      </c>
      <c r="E793" s="338">
        <v>8.6999999999999994E-3</v>
      </c>
      <c r="F793" s="339">
        <v>10.050000000000001</v>
      </c>
      <c r="G793" s="339">
        <f t="shared" si="36"/>
        <v>0.09</v>
      </c>
    </row>
    <row r="794" spans="1:7">
      <c r="A794" s="365">
        <v>2709</v>
      </c>
      <c r="B794" s="765" t="s">
        <v>1037</v>
      </c>
      <c r="C794" s="765"/>
      <c r="D794" s="261" t="s">
        <v>486</v>
      </c>
      <c r="E794" s="338">
        <v>8.6999999999999994E-2</v>
      </c>
      <c r="F794" s="339">
        <v>386.39</v>
      </c>
      <c r="G794" s="339">
        <f t="shared" si="36"/>
        <v>33.619999999999997</v>
      </c>
    </row>
    <row r="795" spans="1:7">
      <c r="A795" s="365">
        <v>37372</v>
      </c>
      <c r="B795" s="765" t="s">
        <v>860</v>
      </c>
      <c r="C795" s="765"/>
      <c r="D795" s="261" t="s">
        <v>491</v>
      </c>
      <c r="E795" s="338">
        <v>3</v>
      </c>
      <c r="F795" s="339">
        <v>0.35</v>
      </c>
      <c r="G795" s="339">
        <f t="shared" si="36"/>
        <v>1.05</v>
      </c>
    </row>
    <row r="796" spans="1:7">
      <c r="A796" s="365">
        <v>12895</v>
      </c>
      <c r="B796" s="765" t="s">
        <v>897</v>
      </c>
      <c r="C796" s="765"/>
      <c r="D796" s="261" t="s">
        <v>486</v>
      </c>
      <c r="E796" s="338">
        <v>3.6811999999999998E-2</v>
      </c>
      <c r="F796" s="339">
        <v>11.95</v>
      </c>
      <c r="G796" s="339">
        <f t="shared" si="36"/>
        <v>0.44</v>
      </c>
    </row>
    <row r="797" spans="1:7">
      <c r="A797" s="365">
        <v>12894</v>
      </c>
      <c r="B797" s="765" t="s">
        <v>1038</v>
      </c>
      <c r="C797" s="765"/>
      <c r="D797" s="261" t="s">
        <v>486</v>
      </c>
      <c r="E797" s="338">
        <v>3.6811999999999998E-2</v>
      </c>
      <c r="F797" s="339">
        <v>15.53</v>
      </c>
      <c r="G797" s="339">
        <f t="shared" ref="G797:G798" si="37">E797*F797</f>
        <v>0.56999999999999995</v>
      </c>
    </row>
    <row r="798" spans="1:7">
      <c r="A798" s="365">
        <v>12893</v>
      </c>
      <c r="B798" s="765" t="s">
        <v>1039</v>
      </c>
      <c r="C798" s="765"/>
      <c r="D798" s="261" t="s">
        <v>817</v>
      </c>
      <c r="E798" s="338">
        <v>3.6811999999999998E-2</v>
      </c>
      <c r="F798" s="339">
        <v>57.36</v>
      </c>
      <c r="G798" s="339">
        <f t="shared" si="37"/>
        <v>2.11</v>
      </c>
    </row>
    <row r="799" spans="1:7">
      <c r="A799" s="365">
        <v>37370</v>
      </c>
      <c r="B799" s="765" t="s">
        <v>854</v>
      </c>
      <c r="C799" s="765"/>
      <c r="D799" s="261" t="s">
        <v>491</v>
      </c>
      <c r="E799" s="338">
        <v>3</v>
      </c>
      <c r="F799" s="339">
        <v>2.2000000000000002</v>
      </c>
      <c r="G799" s="339">
        <f t="shared" ref="G799" si="38">E799*F799</f>
        <v>6.6</v>
      </c>
    </row>
    <row r="800" spans="1:7">
      <c r="A800" s="763" t="s">
        <v>563</v>
      </c>
      <c r="B800" s="763"/>
      <c r="C800" s="763"/>
      <c r="D800" s="763"/>
      <c r="E800" s="763"/>
      <c r="F800" s="763"/>
      <c r="G800" s="262">
        <f>SUM(G791:G799)</f>
        <v>46.82</v>
      </c>
    </row>
    <row r="801" spans="1:7">
      <c r="A801" s="765"/>
      <c r="B801" s="765"/>
      <c r="C801" s="765"/>
      <c r="D801" s="765"/>
      <c r="E801" s="765"/>
      <c r="F801" s="765"/>
      <c r="G801" s="765"/>
    </row>
    <row r="802" spans="1:7">
      <c r="A802" s="778" t="s">
        <v>564</v>
      </c>
      <c r="B802" s="778"/>
      <c r="C802" s="778"/>
      <c r="D802" s="778"/>
      <c r="E802" s="778"/>
      <c r="F802" s="778"/>
      <c r="G802" s="349">
        <f>G783+G788+G800</f>
        <v>76.760000000000005</v>
      </c>
    </row>
    <row r="803" spans="1:7">
      <c r="A803" s="834"/>
      <c r="B803" s="835"/>
      <c r="C803" s="835"/>
      <c r="D803" s="835"/>
      <c r="E803" s="835"/>
      <c r="F803" s="835"/>
      <c r="G803" s="836"/>
    </row>
    <row r="804" spans="1:7">
      <c r="A804" s="780" t="s">
        <v>2511</v>
      </c>
      <c r="B804" s="780"/>
      <c r="C804" s="780"/>
      <c r="D804" s="781" t="s">
        <v>1205</v>
      </c>
      <c r="E804" s="782"/>
      <c r="F804" s="783"/>
      <c r="G804" s="783"/>
    </row>
    <row r="805" spans="1:7">
      <c r="A805" s="780" t="s">
        <v>2510</v>
      </c>
      <c r="B805" s="780"/>
      <c r="C805" s="780"/>
      <c r="D805" s="780"/>
      <c r="E805" s="784"/>
      <c r="F805" s="780"/>
      <c r="G805" s="780"/>
    </row>
    <row r="806" spans="1:7">
      <c r="A806" s="765"/>
      <c r="B806" s="765"/>
      <c r="C806" s="765"/>
      <c r="D806" s="765"/>
      <c r="E806" s="766"/>
      <c r="F806" s="765"/>
      <c r="G806" s="765"/>
    </row>
    <row r="807" spans="1:7">
      <c r="A807" s="402" t="s">
        <v>852</v>
      </c>
      <c r="B807" s="599" t="s">
        <v>166</v>
      </c>
      <c r="C807" s="403"/>
      <c r="D807" s="259" t="s">
        <v>486</v>
      </c>
      <c r="E807" s="259" t="s">
        <v>557</v>
      </c>
      <c r="F807" s="259" t="s">
        <v>558</v>
      </c>
      <c r="G807" s="260" t="s">
        <v>559</v>
      </c>
    </row>
    <row r="808" spans="1:7">
      <c r="A808" s="550">
        <v>88264</v>
      </c>
      <c r="B808" s="820" t="s">
        <v>1256</v>
      </c>
      <c r="C808" s="820"/>
      <c r="D808" s="261" t="s">
        <v>491</v>
      </c>
      <c r="E808" s="338">
        <v>0.54100000000000004</v>
      </c>
      <c r="F808" s="339">
        <v>20.91</v>
      </c>
      <c r="G808" s="339">
        <f>E808*F808</f>
        <v>11.31</v>
      </c>
    </row>
    <row r="809" spans="1:7">
      <c r="A809" s="550">
        <v>88247</v>
      </c>
      <c r="B809" s="785" t="s">
        <v>1283</v>
      </c>
      <c r="C809" s="785"/>
      <c r="D809" s="261" t="s">
        <v>491</v>
      </c>
      <c r="E809" s="338">
        <v>0.54100000000000004</v>
      </c>
      <c r="F809" s="339">
        <v>16.16</v>
      </c>
      <c r="G809" s="339">
        <f>E809*F809</f>
        <v>8.74</v>
      </c>
    </row>
    <row r="810" spans="1:7">
      <c r="A810" s="786" t="s">
        <v>560</v>
      </c>
      <c r="B810" s="787"/>
      <c r="C810" s="787"/>
      <c r="D810" s="787"/>
      <c r="E810" s="787"/>
      <c r="F810" s="788"/>
      <c r="G810" s="262">
        <f>SUM(G808:G809)</f>
        <v>20.05</v>
      </c>
    </row>
    <row r="811" spans="1:7">
      <c r="A811" s="600"/>
      <c r="B811" s="404"/>
      <c r="C811" s="404"/>
      <c r="D811" s="404"/>
      <c r="E811" s="401"/>
      <c r="F811" s="404"/>
      <c r="G811" s="601"/>
    </row>
    <row r="812" spans="1:7">
      <c r="A812" s="599" t="s">
        <v>852</v>
      </c>
      <c r="B812" s="405" t="s">
        <v>561</v>
      </c>
      <c r="C812" s="403"/>
      <c r="D812" s="259" t="s">
        <v>486</v>
      </c>
      <c r="E812" s="259" t="s">
        <v>562</v>
      </c>
      <c r="F812" s="259" t="s">
        <v>558</v>
      </c>
      <c r="G812" s="260" t="s">
        <v>559</v>
      </c>
    </row>
    <row r="813" spans="1:7">
      <c r="A813" s="577">
        <v>1575</v>
      </c>
      <c r="B813" s="789" t="s">
        <v>2509</v>
      </c>
      <c r="C813" s="785"/>
      <c r="D813" s="552" t="s">
        <v>492</v>
      </c>
      <c r="E813" s="338">
        <v>3</v>
      </c>
      <c r="F813" s="339">
        <v>2.0499999999999998</v>
      </c>
      <c r="G813" s="339">
        <f>E813*F813</f>
        <v>6.15</v>
      </c>
    </row>
    <row r="814" spans="1:7">
      <c r="A814" s="577">
        <v>2391</v>
      </c>
      <c r="B814" s="789" t="s">
        <v>2508</v>
      </c>
      <c r="C814" s="785"/>
      <c r="D814" s="551" t="s">
        <v>492</v>
      </c>
      <c r="E814" s="338">
        <v>1</v>
      </c>
      <c r="F814" s="339">
        <v>303.17</v>
      </c>
      <c r="G814" s="339">
        <f>E814*F814</f>
        <v>303.17</v>
      </c>
    </row>
    <row r="815" spans="1:7">
      <c r="A815" s="763" t="s">
        <v>563</v>
      </c>
      <c r="B815" s="763"/>
      <c r="C815" s="763"/>
      <c r="D815" s="763"/>
      <c r="E815" s="764"/>
      <c r="F815" s="763"/>
      <c r="G815" s="262">
        <f>SUM(G813:G814)</f>
        <v>309.32</v>
      </c>
    </row>
    <row r="816" spans="1:7">
      <c r="A816" s="765"/>
      <c r="B816" s="765"/>
      <c r="C816" s="765"/>
      <c r="D816" s="765"/>
      <c r="E816" s="766"/>
      <c r="F816" s="765"/>
      <c r="G816" s="765"/>
    </row>
    <row r="817" spans="1:7">
      <c r="A817" s="778" t="s">
        <v>564</v>
      </c>
      <c r="B817" s="778"/>
      <c r="C817" s="778"/>
      <c r="D817" s="778"/>
      <c r="E817" s="779"/>
      <c r="F817" s="778"/>
      <c r="G817" s="349">
        <f>SUM(G815,G810)</f>
        <v>329.37</v>
      </c>
    </row>
    <row r="818" spans="1:7">
      <c r="A818" s="621"/>
      <c r="B818" s="622"/>
      <c r="C818" s="622"/>
      <c r="D818" s="623"/>
      <c r="E818" s="623"/>
      <c r="F818" s="623"/>
      <c r="G818" s="624"/>
    </row>
    <row r="819" spans="1:7">
      <c r="A819" s="773" t="s">
        <v>1006</v>
      </c>
      <c r="B819" s="773"/>
      <c r="C819" s="773"/>
      <c r="D819" s="828" t="s">
        <v>556</v>
      </c>
      <c r="E819" s="829"/>
      <c r="F819" s="776"/>
      <c r="G819" s="776"/>
    </row>
    <row r="820" spans="1:7">
      <c r="A820" s="773" t="s">
        <v>1042</v>
      </c>
      <c r="B820" s="773"/>
      <c r="C820" s="773"/>
      <c r="D820" s="773"/>
      <c r="E820" s="773"/>
      <c r="F820" s="773"/>
      <c r="G820" s="773"/>
    </row>
    <row r="821" spans="1:7">
      <c r="A821" s="765"/>
      <c r="B821" s="765"/>
      <c r="C821" s="765"/>
      <c r="D821" s="765"/>
      <c r="E821" s="765"/>
      <c r="F821" s="765"/>
      <c r="G821" s="765"/>
    </row>
    <row r="822" spans="1:7">
      <c r="A822" s="594" t="s">
        <v>852</v>
      </c>
      <c r="B822" s="796" t="s">
        <v>166</v>
      </c>
      <c r="C822" s="796"/>
      <c r="D822" s="259" t="s">
        <v>486</v>
      </c>
      <c r="E822" s="259" t="s">
        <v>557</v>
      </c>
      <c r="F822" s="259" t="s">
        <v>558</v>
      </c>
      <c r="G822" s="260" t="s">
        <v>559</v>
      </c>
    </row>
    <row r="823" spans="1:7">
      <c r="A823" s="589">
        <v>1213</v>
      </c>
      <c r="B823" s="797" t="s">
        <v>1043</v>
      </c>
      <c r="C823" s="797"/>
      <c r="D823" s="261" t="s">
        <v>491</v>
      </c>
      <c r="E823" s="338">
        <v>0.55000000000000004</v>
      </c>
      <c r="F823" s="371">
        <v>12.79</v>
      </c>
      <c r="G823" s="339">
        <f>E823*F823</f>
        <v>7.03</v>
      </c>
    </row>
    <row r="824" spans="1:7">
      <c r="A824" s="589">
        <v>6117</v>
      </c>
      <c r="B824" s="797" t="s">
        <v>867</v>
      </c>
      <c r="C824" s="797"/>
      <c r="D824" s="261" t="s">
        <v>491</v>
      </c>
      <c r="E824" s="338">
        <v>0.6</v>
      </c>
      <c r="F824" s="371">
        <v>10.06</v>
      </c>
      <c r="G824" s="339">
        <f>E824*F824</f>
        <v>6.04</v>
      </c>
    </row>
    <row r="825" spans="1:7">
      <c r="A825" s="763" t="s">
        <v>560</v>
      </c>
      <c r="B825" s="763"/>
      <c r="C825" s="763"/>
      <c r="D825" s="763"/>
      <c r="E825" s="763"/>
      <c r="F825" s="763"/>
      <c r="G825" s="262">
        <f>SUM(G823:G823)</f>
        <v>7.03</v>
      </c>
    </row>
    <row r="826" spans="1:7">
      <c r="A826" s="765"/>
      <c r="B826" s="765"/>
      <c r="C826" s="765"/>
      <c r="D826" s="765"/>
      <c r="E826" s="765"/>
      <c r="F826" s="765"/>
      <c r="G826" s="765"/>
    </row>
    <row r="827" spans="1:7">
      <c r="A827" s="594" t="s">
        <v>852</v>
      </c>
      <c r="B827" s="796" t="s">
        <v>569</v>
      </c>
      <c r="C827" s="796"/>
      <c r="D827" s="259" t="s">
        <v>486</v>
      </c>
      <c r="E827" s="259" t="s">
        <v>557</v>
      </c>
      <c r="F827" s="602" t="s">
        <v>558</v>
      </c>
      <c r="G827" s="260" t="s">
        <v>559</v>
      </c>
    </row>
    <row r="828" spans="1:7">
      <c r="A828" s="589">
        <v>12892</v>
      </c>
      <c r="B828" s="797" t="s">
        <v>917</v>
      </c>
      <c r="C828" s="797"/>
      <c r="D828" s="261" t="s">
        <v>817</v>
      </c>
      <c r="E828" s="338">
        <v>1.4111E-2</v>
      </c>
      <c r="F828" s="371">
        <v>10.75</v>
      </c>
      <c r="G828" s="339">
        <f t="shared" ref="G828:G829" si="39">F828*E828</f>
        <v>0.15</v>
      </c>
    </row>
    <row r="829" spans="1:7">
      <c r="A829" s="589">
        <v>2711</v>
      </c>
      <c r="B829" s="797" t="s">
        <v>896</v>
      </c>
      <c r="C829" s="797"/>
      <c r="D829" s="261" t="s">
        <v>486</v>
      </c>
      <c r="E829" s="338">
        <v>3.3349999999999999E-3</v>
      </c>
      <c r="F829" s="371">
        <v>115.9</v>
      </c>
      <c r="G829" s="339">
        <f t="shared" si="39"/>
        <v>0.39</v>
      </c>
    </row>
    <row r="830" spans="1:7">
      <c r="A830" s="763" t="s">
        <v>570</v>
      </c>
      <c r="B830" s="763"/>
      <c r="C830" s="763"/>
      <c r="D830" s="763"/>
      <c r="E830" s="763"/>
      <c r="F830" s="763"/>
      <c r="G830" s="262">
        <f>SUM(G828:G829)</f>
        <v>0.54</v>
      </c>
    </row>
    <row r="831" spans="1:7">
      <c r="A831" s="833"/>
      <c r="B831" s="833"/>
      <c r="C831" s="833"/>
      <c r="D831" s="833"/>
      <c r="E831" s="833"/>
      <c r="F831" s="833"/>
      <c r="G831" s="833"/>
    </row>
    <row r="832" spans="1:7">
      <c r="A832" s="594" t="s">
        <v>852</v>
      </c>
      <c r="B832" s="796" t="s">
        <v>561</v>
      </c>
      <c r="C832" s="796"/>
      <c r="D832" s="259" t="s">
        <v>486</v>
      </c>
      <c r="E832" s="259" t="s">
        <v>562</v>
      </c>
      <c r="F832" s="259" t="s">
        <v>558</v>
      </c>
      <c r="G832" s="259" t="s">
        <v>559</v>
      </c>
    </row>
    <row r="833" spans="1:7">
      <c r="A833" s="589">
        <v>37371</v>
      </c>
      <c r="B833" s="797" t="s">
        <v>856</v>
      </c>
      <c r="C833" s="797"/>
      <c r="D833" s="342" t="s">
        <v>491</v>
      </c>
      <c r="E833" s="338">
        <v>1.1499999999999999</v>
      </c>
      <c r="F833" s="371">
        <v>0.71</v>
      </c>
      <c r="G833" s="339">
        <f t="shared" ref="G833:G843" si="40">E833*F833</f>
        <v>0.82</v>
      </c>
    </row>
    <row r="834" spans="1:7">
      <c r="A834" s="365">
        <v>2709</v>
      </c>
      <c r="B834" s="797" t="s">
        <v>1037</v>
      </c>
      <c r="C834" s="797"/>
      <c r="D834" s="261" t="s">
        <v>486</v>
      </c>
      <c r="E834" s="338">
        <v>3.3349999999999999E-3</v>
      </c>
      <c r="F834" s="371">
        <v>389.39</v>
      </c>
      <c r="G834" s="339">
        <f t="shared" si="40"/>
        <v>1.3</v>
      </c>
    </row>
    <row r="835" spans="1:7">
      <c r="A835" s="365">
        <v>10</v>
      </c>
      <c r="B835" s="797" t="s">
        <v>1036</v>
      </c>
      <c r="C835" s="797"/>
      <c r="D835" s="261" t="s">
        <v>486</v>
      </c>
      <c r="E835" s="338">
        <v>3.3349999999999999E-3</v>
      </c>
      <c r="F835" s="371">
        <v>10.050000000000001</v>
      </c>
      <c r="G835" s="339">
        <f t="shared" si="40"/>
        <v>0.03</v>
      </c>
    </row>
    <row r="836" spans="1:7">
      <c r="A836" s="365">
        <v>37373</v>
      </c>
      <c r="B836" s="797" t="s">
        <v>861</v>
      </c>
      <c r="C836" s="797"/>
      <c r="D836" s="261" t="s">
        <v>491</v>
      </c>
      <c r="E836" s="338">
        <v>1.1499999999999999</v>
      </c>
      <c r="F836" s="371">
        <v>7.0000000000000007E-2</v>
      </c>
      <c r="G836" s="339">
        <f t="shared" si="40"/>
        <v>0.08</v>
      </c>
    </row>
    <row r="837" spans="1:7">
      <c r="A837" s="365">
        <v>4006</v>
      </c>
      <c r="B837" s="797" t="s">
        <v>1044</v>
      </c>
      <c r="C837" s="797"/>
      <c r="D837" s="261" t="s">
        <v>496</v>
      </c>
      <c r="E837" s="338">
        <v>9.4999999999999998E-3</v>
      </c>
      <c r="F837" s="371">
        <v>1682.44</v>
      </c>
      <c r="G837" s="339">
        <f t="shared" si="40"/>
        <v>15.98</v>
      </c>
    </row>
    <row r="838" spans="1:7">
      <c r="A838" s="365">
        <v>5061</v>
      </c>
      <c r="B838" s="797" t="s">
        <v>874</v>
      </c>
      <c r="C838" s="797"/>
      <c r="D838" s="261" t="s">
        <v>486</v>
      </c>
      <c r="E838" s="338">
        <v>6.5000000000000002E-2</v>
      </c>
      <c r="F838" s="371">
        <v>10.99</v>
      </c>
      <c r="G838" s="339">
        <f t="shared" si="40"/>
        <v>0.71</v>
      </c>
    </row>
    <row r="839" spans="1:7">
      <c r="A839" s="365">
        <v>37372</v>
      </c>
      <c r="B839" s="797" t="s">
        <v>860</v>
      </c>
      <c r="C839" s="797"/>
      <c r="D839" s="261" t="s">
        <v>491</v>
      </c>
      <c r="E839" s="338">
        <v>1.1499999999999999</v>
      </c>
      <c r="F839" s="371">
        <v>0.35</v>
      </c>
      <c r="G839" s="339">
        <f t="shared" si="40"/>
        <v>0.4</v>
      </c>
    </row>
    <row r="840" spans="1:7">
      <c r="A840" s="365">
        <v>12895</v>
      </c>
      <c r="B840" s="797" t="s">
        <v>897</v>
      </c>
      <c r="C840" s="797"/>
      <c r="D840" s="261" t="s">
        <v>486</v>
      </c>
      <c r="E840" s="338">
        <v>1.4111E-2</v>
      </c>
      <c r="F840" s="371">
        <v>11.95</v>
      </c>
      <c r="G840" s="339">
        <f t="shared" si="40"/>
        <v>0.17</v>
      </c>
    </row>
    <row r="841" spans="1:7">
      <c r="A841" s="365">
        <v>12894</v>
      </c>
      <c r="B841" s="797" t="s">
        <v>1038</v>
      </c>
      <c r="C841" s="797"/>
      <c r="D841" s="261" t="s">
        <v>486</v>
      </c>
      <c r="E841" s="338">
        <v>1.4111E-2</v>
      </c>
      <c r="F841" s="371">
        <v>15.53</v>
      </c>
      <c r="G841" s="339">
        <f t="shared" si="40"/>
        <v>0.22</v>
      </c>
    </row>
    <row r="842" spans="1:7">
      <c r="A842" s="365">
        <v>12893</v>
      </c>
      <c r="B842" s="797" t="s">
        <v>1039</v>
      </c>
      <c r="C842" s="797"/>
      <c r="D842" s="261" t="s">
        <v>817</v>
      </c>
      <c r="E842" s="338">
        <v>1.4111E-2</v>
      </c>
      <c r="F842" s="371">
        <v>57.36</v>
      </c>
      <c r="G842" s="339">
        <f t="shared" si="40"/>
        <v>0.81</v>
      </c>
    </row>
    <row r="843" spans="1:7">
      <c r="A843" s="365">
        <v>37370</v>
      </c>
      <c r="B843" s="797" t="s">
        <v>854</v>
      </c>
      <c r="C843" s="797"/>
      <c r="D843" s="261" t="s">
        <v>491</v>
      </c>
      <c r="E843" s="338">
        <v>1.1499999999999999</v>
      </c>
      <c r="F843" s="371">
        <v>2.2000000000000002</v>
      </c>
      <c r="G843" s="339">
        <f t="shared" si="40"/>
        <v>2.5299999999999998</v>
      </c>
    </row>
    <row r="844" spans="1:7">
      <c r="A844" s="763" t="s">
        <v>563</v>
      </c>
      <c r="B844" s="763"/>
      <c r="C844" s="763"/>
      <c r="D844" s="763"/>
      <c r="E844" s="763"/>
      <c r="F844" s="763"/>
      <c r="G844" s="262">
        <f>SUM(G833:G843)</f>
        <v>23.05</v>
      </c>
    </row>
    <row r="845" spans="1:7">
      <c r="A845" s="765"/>
      <c r="B845" s="765"/>
      <c r="C845" s="765"/>
      <c r="D845" s="765"/>
      <c r="E845" s="765"/>
      <c r="F845" s="765"/>
      <c r="G845" s="765"/>
    </row>
    <row r="846" spans="1:7">
      <c r="A846" s="778" t="s">
        <v>564</v>
      </c>
      <c r="B846" s="778"/>
      <c r="C846" s="778"/>
      <c r="D846" s="778"/>
      <c r="E846" s="778"/>
      <c r="F846" s="778"/>
      <c r="G846" s="349">
        <f>G825+G830+G844</f>
        <v>30.62</v>
      </c>
    </row>
    <row r="847" spans="1:7">
      <c r="A847" s="765"/>
      <c r="B847" s="765"/>
      <c r="C847" s="765"/>
      <c r="D847" s="765"/>
      <c r="E847" s="765"/>
      <c r="F847" s="765"/>
      <c r="G847" s="765"/>
    </row>
    <row r="848" spans="1:7">
      <c r="A848" s="773" t="s">
        <v>1009</v>
      </c>
      <c r="B848" s="773"/>
      <c r="C848" s="773"/>
      <c r="D848" s="774" t="s">
        <v>556</v>
      </c>
      <c r="E848" s="775"/>
      <c r="F848" s="776"/>
      <c r="G848" s="776"/>
    </row>
    <row r="849" spans="1:7">
      <c r="A849" s="773" t="s">
        <v>1151</v>
      </c>
      <c r="B849" s="773"/>
      <c r="C849" s="773"/>
      <c r="D849" s="773"/>
      <c r="E849" s="777"/>
      <c r="F849" s="773"/>
      <c r="G849" s="773"/>
    </row>
    <row r="850" spans="1:7">
      <c r="A850" s="765"/>
      <c r="B850" s="765"/>
      <c r="C850" s="765"/>
      <c r="D850" s="765"/>
      <c r="E850" s="766"/>
      <c r="F850" s="765"/>
      <c r="G850" s="765"/>
    </row>
    <row r="851" spans="1:7">
      <c r="A851" s="599" t="s">
        <v>852</v>
      </c>
      <c r="B851" s="792" t="s">
        <v>166</v>
      </c>
      <c r="C851" s="798"/>
      <c r="D851" s="259" t="s">
        <v>486</v>
      </c>
      <c r="E851" s="259" t="s">
        <v>557</v>
      </c>
      <c r="F851" s="259" t="s">
        <v>558</v>
      </c>
      <c r="G851" s="260" t="s">
        <v>559</v>
      </c>
    </row>
    <row r="852" spans="1:7">
      <c r="A852" s="589">
        <v>6111</v>
      </c>
      <c r="B852" s="761" t="s">
        <v>1111</v>
      </c>
      <c r="C852" s="762"/>
      <c r="D852" s="261" t="s">
        <v>491</v>
      </c>
      <c r="E852" s="338">
        <v>3.796824</v>
      </c>
      <c r="F852" s="339">
        <v>9.51</v>
      </c>
      <c r="G852" s="339">
        <f>F852*E852</f>
        <v>36.11</v>
      </c>
    </row>
    <row r="853" spans="1:7">
      <c r="A853" s="589">
        <v>1214</v>
      </c>
      <c r="B853" s="761" t="s">
        <v>1162</v>
      </c>
      <c r="C853" s="762"/>
      <c r="D853" s="261" t="s">
        <v>491</v>
      </c>
      <c r="E853" s="338">
        <v>2.2123379999999999</v>
      </c>
      <c r="F853" s="339">
        <v>13.95</v>
      </c>
      <c r="G853" s="339">
        <f>F853*E853</f>
        <v>30.86</v>
      </c>
    </row>
    <row r="854" spans="1:7">
      <c r="A854" s="589">
        <v>4750</v>
      </c>
      <c r="B854" s="761" t="s">
        <v>498</v>
      </c>
      <c r="C854" s="762"/>
      <c r="D854" s="261" t="s">
        <v>491</v>
      </c>
      <c r="E854" s="338">
        <v>1.5340750000000001</v>
      </c>
      <c r="F854" s="339">
        <v>12.79</v>
      </c>
      <c r="G854" s="339">
        <f>F854*E854</f>
        <v>19.62</v>
      </c>
    </row>
    <row r="855" spans="1:7">
      <c r="A855" s="763" t="s">
        <v>560</v>
      </c>
      <c r="B855" s="763"/>
      <c r="C855" s="763"/>
      <c r="D855" s="763"/>
      <c r="E855" s="764"/>
      <c r="F855" s="763"/>
      <c r="G855" s="262">
        <f>G854+G852</f>
        <v>55.73</v>
      </c>
    </row>
    <row r="856" spans="1:7">
      <c r="A856" s="765"/>
      <c r="B856" s="765"/>
      <c r="C856" s="765"/>
      <c r="D856" s="765"/>
      <c r="E856" s="766"/>
      <c r="F856" s="765"/>
      <c r="G856" s="765"/>
    </row>
    <row r="857" spans="1:7">
      <c r="A857" s="594" t="s">
        <v>852</v>
      </c>
      <c r="B857" s="796" t="s">
        <v>569</v>
      </c>
      <c r="C857" s="796"/>
      <c r="D857" s="602" t="s">
        <v>486</v>
      </c>
      <c r="E857" s="259" t="s">
        <v>557</v>
      </c>
      <c r="F857" s="602" t="s">
        <v>558</v>
      </c>
      <c r="G857" s="260" t="s">
        <v>559</v>
      </c>
    </row>
    <row r="858" spans="1:7">
      <c r="A858" s="589">
        <v>43483</v>
      </c>
      <c r="B858" s="765" t="s">
        <v>1152</v>
      </c>
      <c r="C858" s="765"/>
      <c r="D858" s="342" t="s">
        <v>491</v>
      </c>
      <c r="E858" s="338">
        <v>3.4580000000000002</v>
      </c>
      <c r="F858" s="378">
        <v>1.08</v>
      </c>
      <c r="G858" s="339">
        <f>E858*F858</f>
        <v>3.73</v>
      </c>
    </row>
    <row r="859" spans="1:7">
      <c r="A859" s="589">
        <v>43489</v>
      </c>
      <c r="B859" s="765" t="s">
        <v>1075</v>
      </c>
      <c r="C859" s="765"/>
      <c r="D859" s="342" t="s">
        <v>491</v>
      </c>
      <c r="E859" s="338">
        <v>1.389</v>
      </c>
      <c r="F859" s="378">
        <v>0.96</v>
      </c>
      <c r="G859" s="339">
        <f>F859*E859</f>
        <v>1.33</v>
      </c>
    </row>
    <row r="860" spans="1:7">
      <c r="A860" s="589">
        <v>43465</v>
      </c>
      <c r="B860" s="765" t="s">
        <v>1153</v>
      </c>
      <c r="C860" s="765"/>
      <c r="D860" s="342" t="s">
        <v>491</v>
      </c>
      <c r="E860" s="338">
        <v>1.389</v>
      </c>
      <c r="F860" s="378">
        <v>0.5</v>
      </c>
      <c r="G860" s="339">
        <f>E860*F860</f>
        <v>0.69</v>
      </c>
    </row>
    <row r="861" spans="1:7">
      <c r="A861" s="589">
        <v>43459</v>
      </c>
      <c r="B861" s="765" t="s">
        <v>986</v>
      </c>
      <c r="C861" s="765"/>
      <c r="D861" s="342" t="s">
        <v>491</v>
      </c>
      <c r="E861" s="338">
        <v>3.4580000000000002</v>
      </c>
      <c r="F861" s="378">
        <v>0.34</v>
      </c>
      <c r="G861" s="339">
        <f>F861*E861</f>
        <v>1.18</v>
      </c>
    </row>
    <row r="862" spans="1:7">
      <c r="A862" s="763" t="s">
        <v>570</v>
      </c>
      <c r="B862" s="763"/>
      <c r="C862" s="763"/>
      <c r="D862" s="763"/>
      <c r="E862" s="763"/>
      <c r="F862" s="763"/>
      <c r="G862" s="262">
        <f>SUM(G858:G861)</f>
        <v>6.93</v>
      </c>
    </row>
    <row r="863" spans="1:7">
      <c r="A863" s="765"/>
      <c r="B863" s="765"/>
      <c r="C863" s="765"/>
      <c r="D863" s="765"/>
      <c r="E863" s="766"/>
      <c r="F863" s="765"/>
      <c r="G863" s="765"/>
    </row>
    <row r="864" spans="1:7">
      <c r="A864" s="599" t="s">
        <v>852</v>
      </c>
      <c r="B864" s="792" t="s">
        <v>561</v>
      </c>
      <c r="C864" s="798"/>
      <c r="D864" s="259" t="s">
        <v>486</v>
      </c>
      <c r="E864" s="259" t="s">
        <v>562</v>
      </c>
      <c r="F864" s="259" t="s">
        <v>558</v>
      </c>
      <c r="G864" s="260" t="s">
        <v>559</v>
      </c>
    </row>
    <row r="865" spans="1:7">
      <c r="A865" s="595">
        <v>10553</v>
      </c>
      <c r="B865" s="761" t="s">
        <v>1164</v>
      </c>
      <c r="C865" s="762"/>
      <c r="D865" s="261" t="s">
        <v>486</v>
      </c>
      <c r="E865" s="338">
        <v>2.6666669999999999</v>
      </c>
      <c r="F865" s="339">
        <v>251.86</v>
      </c>
      <c r="G865" s="339">
        <f>F865*E865</f>
        <v>671.63</v>
      </c>
    </row>
    <row r="866" spans="1:7">
      <c r="A866" s="595">
        <v>184</v>
      </c>
      <c r="B866" s="761" t="s">
        <v>1165</v>
      </c>
      <c r="C866" s="762"/>
      <c r="D866" s="261" t="s">
        <v>1102</v>
      </c>
      <c r="E866" s="338">
        <v>1.3333330000000001</v>
      </c>
      <c r="F866" s="339">
        <v>73.88</v>
      </c>
      <c r="G866" s="339">
        <f t="shared" ref="G866:G878" si="41">F866*E866</f>
        <v>98.51</v>
      </c>
    </row>
    <row r="867" spans="1:7">
      <c r="A867" s="595">
        <v>2433</v>
      </c>
      <c r="B867" s="761" t="s">
        <v>1154</v>
      </c>
      <c r="C867" s="762"/>
      <c r="D867" s="261" t="s">
        <v>486</v>
      </c>
      <c r="E867" s="338">
        <v>6</v>
      </c>
      <c r="F867" s="339">
        <v>6.08</v>
      </c>
      <c r="G867" s="339">
        <f t="shared" si="41"/>
        <v>36.479999999999997</v>
      </c>
    </row>
    <row r="868" spans="1:7">
      <c r="A868" s="595">
        <v>20017</v>
      </c>
      <c r="B868" s="761" t="s">
        <v>1155</v>
      </c>
      <c r="C868" s="762"/>
      <c r="D868" s="261" t="s">
        <v>492</v>
      </c>
      <c r="E868" s="338">
        <v>6.3</v>
      </c>
      <c r="F868" s="339">
        <v>3.38</v>
      </c>
      <c r="G868" s="339">
        <f t="shared" si="41"/>
        <v>21.29</v>
      </c>
    </row>
    <row r="869" spans="1:7">
      <c r="A869" s="595">
        <v>37370</v>
      </c>
      <c r="B869" s="761" t="s">
        <v>1156</v>
      </c>
      <c r="C869" s="762"/>
      <c r="D869" s="261" t="s">
        <v>491</v>
      </c>
      <c r="E869" s="338">
        <v>7.4988239999999999</v>
      </c>
      <c r="F869" s="339">
        <v>2.2000000000000002</v>
      </c>
      <c r="G869" s="339">
        <f t="shared" si="41"/>
        <v>16.5</v>
      </c>
    </row>
    <row r="870" spans="1:7">
      <c r="A870" s="595">
        <v>39027</v>
      </c>
      <c r="B870" s="761" t="s">
        <v>1163</v>
      </c>
      <c r="C870" s="762"/>
      <c r="D870" s="261" t="s">
        <v>490</v>
      </c>
      <c r="E870" s="338">
        <v>0.22500000000000001</v>
      </c>
      <c r="F870" s="339">
        <v>11.17</v>
      </c>
      <c r="G870" s="339">
        <f t="shared" ref="G870" si="42">F870*E870</f>
        <v>2.5099999999999998</v>
      </c>
    </row>
    <row r="871" spans="1:7">
      <c r="A871" s="595">
        <v>20247</v>
      </c>
      <c r="B871" s="761" t="s">
        <v>1157</v>
      </c>
      <c r="C871" s="762"/>
      <c r="D871" s="261" t="s">
        <v>490</v>
      </c>
      <c r="E871" s="338">
        <v>0.64800000000000002</v>
      </c>
      <c r="F871" s="339">
        <v>12.38</v>
      </c>
      <c r="G871" s="339">
        <f t="shared" si="41"/>
        <v>8.02</v>
      </c>
    </row>
    <row r="872" spans="1:7">
      <c r="A872" s="595">
        <v>1379</v>
      </c>
      <c r="B872" s="761" t="s">
        <v>1158</v>
      </c>
      <c r="C872" s="762"/>
      <c r="D872" s="261" t="s">
        <v>490</v>
      </c>
      <c r="E872" s="338">
        <v>3.6678959999999998</v>
      </c>
      <c r="F872" s="339">
        <v>0.49</v>
      </c>
      <c r="G872" s="339">
        <f t="shared" si="41"/>
        <v>1.8</v>
      </c>
    </row>
    <row r="873" spans="1:7">
      <c r="A873" s="595">
        <v>11058</v>
      </c>
      <c r="B873" s="761" t="s">
        <v>1159</v>
      </c>
      <c r="C873" s="762"/>
      <c r="D873" s="261" t="s">
        <v>486</v>
      </c>
      <c r="E873" s="338">
        <v>6</v>
      </c>
      <c r="F873" s="339">
        <v>0.04</v>
      </c>
      <c r="G873" s="339">
        <f t="shared" si="41"/>
        <v>0.24</v>
      </c>
    </row>
    <row r="874" spans="1:7">
      <c r="A874" s="595">
        <v>37372</v>
      </c>
      <c r="B874" s="761" t="s">
        <v>860</v>
      </c>
      <c r="C874" s="762"/>
      <c r="D874" s="261" t="s">
        <v>491</v>
      </c>
      <c r="E874" s="338">
        <v>3.702</v>
      </c>
      <c r="F874" s="339">
        <v>0.35</v>
      </c>
      <c r="G874" s="339">
        <f t="shared" si="41"/>
        <v>1.3</v>
      </c>
    </row>
    <row r="875" spans="1:7">
      <c r="A875" s="595">
        <v>370</v>
      </c>
      <c r="B875" s="761" t="s">
        <v>1081</v>
      </c>
      <c r="C875" s="762"/>
      <c r="D875" s="261" t="s">
        <v>496</v>
      </c>
      <c r="E875" s="338">
        <v>1.2204E-2</v>
      </c>
      <c r="F875" s="339">
        <v>62.5</v>
      </c>
      <c r="G875" s="339">
        <f t="shared" si="41"/>
        <v>0.76</v>
      </c>
    </row>
    <row r="876" spans="1:7">
      <c r="A876" s="595">
        <v>1106</v>
      </c>
      <c r="B876" s="761" t="s">
        <v>1160</v>
      </c>
      <c r="C876" s="762"/>
      <c r="D876" s="261" t="s">
        <v>490</v>
      </c>
      <c r="E876" s="338">
        <v>0.81507600000000002</v>
      </c>
      <c r="F876" s="339">
        <v>0.6</v>
      </c>
      <c r="G876" s="339">
        <f t="shared" si="41"/>
        <v>0.49</v>
      </c>
    </row>
    <row r="877" spans="1:7">
      <c r="A877" s="595">
        <v>37371</v>
      </c>
      <c r="B877" s="761" t="s">
        <v>1161</v>
      </c>
      <c r="C877" s="762"/>
      <c r="D877" s="261" t="s">
        <v>491</v>
      </c>
      <c r="E877" s="338">
        <v>7.4988239999999999</v>
      </c>
      <c r="F877" s="339">
        <v>0.71</v>
      </c>
      <c r="G877" s="339">
        <f t="shared" si="41"/>
        <v>5.32</v>
      </c>
    </row>
    <row r="878" spans="1:7">
      <c r="A878" s="595">
        <v>37373</v>
      </c>
      <c r="B878" s="761" t="s">
        <v>861</v>
      </c>
      <c r="C878" s="762"/>
      <c r="D878" s="261" t="s">
        <v>491</v>
      </c>
      <c r="E878" s="338">
        <v>7.4988239999999999</v>
      </c>
      <c r="F878" s="339">
        <v>7.0000000000000007E-2</v>
      </c>
      <c r="G878" s="339">
        <f t="shared" si="41"/>
        <v>0.52</v>
      </c>
    </row>
    <row r="879" spans="1:7">
      <c r="A879" s="763" t="s">
        <v>563</v>
      </c>
      <c r="B879" s="763"/>
      <c r="C879" s="763"/>
      <c r="D879" s="763"/>
      <c r="E879" s="764"/>
      <c r="F879" s="763"/>
      <c r="G879" s="262">
        <f>SUM(G865:G878)</f>
        <v>865.37</v>
      </c>
    </row>
    <row r="880" spans="1:7">
      <c r="A880" s="765"/>
      <c r="B880" s="765"/>
      <c r="C880" s="765"/>
      <c r="D880" s="765"/>
      <c r="E880" s="766"/>
      <c r="F880" s="765"/>
      <c r="G880" s="765"/>
    </row>
    <row r="881" spans="1:7">
      <c r="A881" s="771" t="s">
        <v>564</v>
      </c>
      <c r="B881" s="771"/>
      <c r="C881" s="771"/>
      <c r="D881" s="771"/>
      <c r="E881" s="772"/>
      <c r="F881" s="771"/>
      <c r="G881" s="263">
        <f>G879+G855+G862</f>
        <v>928.03</v>
      </c>
    </row>
    <row r="882" spans="1:7">
      <c r="A882" s="626"/>
      <c r="B882" s="622"/>
      <c r="C882" s="622"/>
      <c r="D882" s="623"/>
      <c r="E882" s="623"/>
      <c r="F882" s="623"/>
      <c r="G882" s="624"/>
    </row>
    <row r="883" spans="1:7">
      <c r="A883" s="773" t="s">
        <v>1169</v>
      </c>
      <c r="B883" s="773"/>
      <c r="C883" s="773"/>
      <c r="D883" s="828" t="s">
        <v>893</v>
      </c>
      <c r="E883" s="828"/>
      <c r="F883" s="776"/>
      <c r="G883" s="776"/>
    </row>
    <row r="884" spans="1:7">
      <c r="A884" s="773" t="s">
        <v>1168</v>
      </c>
      <c r="B884" s="773"/>
      <c r="C884" s="773"/>
      <c r="D884" s="773"/>
      <c r="E884" s="777"/>
      <c r="F884" s="773"/>
      <c r="G884" s="773"/>
    </row>
    <row r="885" spans="1:7">
      <c r="A885" s="765"/>
      <c r="B885" s="765"/>
      <c r="C885" s="765"/>
      <c r="D885" s="765"/>
      <c r="E885" s="766"/>
      <c r="F885" s="765"/>
      <c r="G885" s="765"/>
    </row>
    <row r="886" spans="1:7">
      <c r="A886" s="594" t="s">
        <v>852</v>
      </c>
      <c r="B886" s="796" t="s">
        <v>166</v>
      </c>
      <c r="C886" s="796"/>
      <c r="D886" s="259" t="s">
        <v>486</v>
      </c>
      <c r="E886" s="259" t="s">
        <v>557</v>
      </c>
      <c r="F886" s="259" t="s">
        <v>558</v>
      </c>
      <c r="G886" s="260" t="s">
        <v>559</v>
      </c>
    </row>
    <row r="887" spans="1:7">
      <c r="A887" s="589">
        <v>1214</v>
      </c>
      <c r="B887" s="797" t="s">
        <v>1162</v>
      </c>
      <c r="C887" s="797"/>
      <c r="D887" s="261" t="s">
        <v>491</v>
      </c>
      <c r="E887" s="338">
        <v>1.8</v>
      </c>
      <c r="F887" s="339">
        <v>13.95</v>
      </c>
      <c r="G887" s="339">
        <f>F887*E887</f>
        <v>25.11</v>
      </c>
    </row>
    <row r="888" spans="1:7">
      <c r="A888" s="595">
        <v>6117</v>
      </c>
      <c r="B888" s="797" t="s">
        <v>867</v>
      </c>
      <c r="C888" s="797"/>
      <c r="D888" s="261" t="s">
        <v>491</v>
      </c>
      <c r="E888" s="338">
        <v>1.8</v>
      </c>
      <c r="F888" s="339">
        <v>10.06</v>
      </c>
      <c r="G888" s="339">
        <f>F888*E888</f>
        <v>18.11</v>
      </c>
    </row>
    <row r="889" spans="1:7">
      <c r="A889" s="763" t="s">
        <v>560</v>
      </c>
      <c r="B889" s="763"/>
      <c r="C889" s="763"/>
      <c r="D889" s="763"/>
      <c r="E889" s="764"/>
      <c r="F889" s="763"/>
      <c r="G889" s="262">
        <f>SUM(G887:G888)</f>
        <v>43.22</v>
      </c>
    </row>
    <row r="890" spans="1:7">
      <c r="A890" s="765"/>
      <c r="B890" s="765"/>
      <c r="C890" s="765"/>
      <c r="D890" s="765"/>
      <c r="E890" s="766"/>
      <c r="F890" s="765"/>
      <c r="G890" s="765"/>
    </row>
    <row r="891" spans="1:7">
      <c r="A891" s="594" t="s">
        <v>852</v>
      </c>
      <c r="B891" s="796" t="s">
        <v>569</v>
      </c>
      <c r="C891" s="796"/>
      <c r="D891" s="602" t="s">
        <v>486</v>
      </c>
      <c r="E891" s="259" t="s">
        <v>557</v>
      </c>
      <c r="F891" s="602" t="s">
        <v>558</v>
      </c>
      <c r="G891" s="260" t="s">
        <v>559</v>
      </c>
    </row>
    <row r="892" spans="1:7">
      <c r="A892" s="589">
        <v>2711</v>
      </c>
      <c r="B892" s="797" t="s">
        <v>896</v>
      </c>
      <c r="C892" s="797"/>
      <c r="D892" s="597" t="s">
        <v>486</v>
      </c>
      <c r="E892" s="381">
        <v>1.19387E-2</v>
      </c>
      <c r="F892" s="339">
        <v>115.9</v>
      </c>
      <c r="G892" s="339">
        <f>F892*E892</f>
        <v>1.38</v>
      </c>
    </row>
    <row r="893" spans="1:7">
      <c r="A893" s="589">
        <v>12892</v>
      </c>
      <c r="B893" s="797" t="s">
        <v>917</v>
      </c>
      <c r="C893" s="797"/>
      <c r="D893" s="597" t="s">
        <v>817</v>
      </c>
      <c r="E893" s="381">
        <v>2.20752E-2</v>
      </c>
      <c r="F893" s="339">
        <v>10.75</v>
      </c>
      <c r="G893" s="339">
        <f>F893*E893</f>
        <v>0.24</v>
      </c>
    </row>
    <row r="894" spans="1:7">
      <c r="A894" s="763" t="s">
        <v>570</v>
      </c>
      <c r="B894" s="763"/>
      <c r="C894" s="763"/>
      <c r="D894" s="763"/>
      <c r="E894" s="764"/>
      <c r="F894" s="763"/>
      <c r="G894" s="262">
        <f>SUM(G892:G893)</f>
        <v>1.62</v>
      </c>
    </row>
    <row r="895" spans="1:7">
      <c r="A895" s="765"/>
      <c r="B895" s="765"/>
      <c r="C895" s="765"/>
      <c r="D895" s="765"/>
      <c r="E895" s="766"/>
      <c r="F895" s="765"/>
      <c r="G895" s="765"/>
    </row>
    <row r="896" spans="1:7">
      <c r="A896" s="594" t="s">
        <v>852</v>
      </c>
      <c r="B896" s="796" t="s">
        <v>561</v>
      </c>
      <c r="C896" s="796"/>
      <c r="D896" s="259" t="s">
        <v>486</v>
      </c>
      <c r="E896" s="259" t="s">
        <v>562</v>
      </c>
      <c r="F896" s="259" t="s">
        <v>558</v>
      </c>
      <c r="G896" s="260" t="s">
        <v>559</v>
      </c>
    </row>
    <row r="897" spans="1:7">
      <c r="A897" s="589">
        <v>3108</v>
      </c>
      <c r="B897" s="797" t="s">
        <v>1166</v>
      </c>
      <c r="C897" s="797"/>
      <c r="D897" s="261" t="s">
        <v>486</v>
      </c>
      <c r="E897" s="338">
        <v>2</v>
      </c>
      <c r="F897" s="339">
        <v>24.06</v>
      </c>
      <c r="G897" s="339">
        <f>F897*E897</f>
        <v>48.12</v>
      </c>
    </row>
    <row r="898" spans="1:7">
      <c r="A898" s="589">
        <v>3090</v>
      </c>
      <c r="B898" s="797" t="s">
        <v>1167</v>
      </c>
      <c r="C898" s="797"/>
      <c r="D898" s="261" t="s">
        <v>288</v>
      </c>
      <c r="E898" s="338">
        <v>1</v>
      </c>
      <c r="F898" s="339">
        <v>34.68</v>
      </c>
      <c r="G898" s="339">
        <f t="shared" ref="G898:G911" si="43">F898*E898</f>
        <v>34.68</v>
      </c>
    </row>
    <row r="899" spans="1:7">
      <c r="A899" s="589">
        <v>37370</v>
      </c>
      <c r="B899" s="797" t="s">
        <v>854</v>
      </c>
      <c r="C899" s="797"/>
      <c r="D899" s="261" t="s">
        <v>491</v>
      </c>
      <c r="E899" s="338">
        <v>3.6</v>
      </c>
      <c r="F899" s="339">
        <v>2.2000000000000002</v>
      </c>
      <c r="G899" s="339">
        <f t="shared" si="43"/>
        <v>7.92</v>
      </c>
    </row>
    <row r="900" spans="1:7">
      <c r="A900" s="589">
        <v>37371</v>
      </c>
      <c r="B900" s="797" t="s">
        <v>1062</v>
      </c>
      <c r="C900" s="797"/>
      <c r="D900" s="261" t="s">
        <v>491</v>
      </c>
      <c r="E900" s="338">
        <v>3.6</v>
      </c>
      <c r="F900" s="339">
        <v>0.71</v>
      </c>
      <c r="G900" s="339">
        <f t="shared" si="43"/>
        <v>2.56</v>
      </c>
    </row>
    <row r="901" spans="1:7">
      <c r="A901" s="589">
        <v>12893</v>
      </c>
      <c r="B901" s="797" t="s">
        <v>898</v>
      </c>
      <c r="C901" s="797"/>
      <c r="D901" s="261" t="s">
        <v>817</v>
      </c>
      <c r="E901" s="338">
        <v>2.2075000000000001E-2</v>
      </c>
      <c r="F901" s="339">
        <v>57.36</v>
      </c>
      <c r="G901" s="339">
        <f t="shared" si="43"/>
        <v>1.27</v>
      </c>
    </row>
    <row r="902" spans="1:7">
      <c r="A902" s="589">
        <v>39148</v>
      </c>
      <c r="B902" s="797" t="s">
        <v>1082</v>
      </c>
      <c r="C902" s="797"/>
      <c r="D902" s="261" t="s">
        <v>486</v>
      </c>
      <c r="E902" s="338">
        <v>2.2075000000000001E-2</v>
      </c>
      <c r="F902" s="371">
        <v>57.36</v>
      </c>
      <c r="G902" s="339">
        <f t="shared" si="43"/>
        <v>1.27</v>
      </c>
    </row>
    <row r="903" spans="1:7">
      <c r="A903" s="589">
        <v>37372</v>
      </c>
      <c r="B903" s="797" t="s">
        <v>1072</v>
      </c>
      <c r="C903" s="797"/>
      <c r="D903" s="261" t="s">
        <v>491</v>
      </c>
      <c r="E903" s="338">
        <v>3.6</v>
      </c>
      <c r="F903" s="339">
        <v>0.35</v>
      </c>
      <c r="G903" s="339">
        <f t="shared" si="43"/>
        <v>1.26</v>
      </c>
    </row>
    <row r="904" spans="1:7">
      <c r="A904" s="589">
        <v>12894</v>
      </c>
      <c r="B904" s="797" t="s">
        <v>1083</v>
      </c>
      <c r="C904" s="797"/>
      <c r="D904" s="261" t="s">
        <v>486</v>
      </c>
      <c r="E904" s="338">
        <v>2.2075000000000001E-2</v>
      </c>
      <c r="F904" s="339">
        <v>15.53</v>
      </c>
      <c r="G904" s="339">
        <f t="shared" si="43"/>
        <v>0.34</v>
      </c>
    </row>
    <row r="905" spans="1:7">
      <c r="A905" s="589">
        <v>38403</v>
      </c>
      <c r="B905" s="797" t="s">
        <v>895</v>
      </c>
      <c r="C905" s="797"/>
      <c r="D905" s="261" t="s">
        <v>486</v>
      </c>
      <c r="E905" s="374">
        <v>1.19387E-2</v>
      </c>
      <c r="F905" s="339">
        <v>28.71</v>
      </c>
      <c r="G905" s="339">
        <f t="shared" si="43"/>
        <v>0.34</v>
      </c>
    </row>
    <row r="906" spans="1:7">
      <c r="A906" s="589">
        <v>12895</v>
      </c>
      <c r="B906" s="797" t="s">
        <v>897</v>
      </c>
      <c r="C906" s="797"/>
      <c r="D906" s="261" t="s">
        <v>486</v>
      </c>
      <c r="E906" s="338">
        <v>2.2075000000000001E-2</v>
      </c>
      <c r="F906" s="339">
        <v>11.95</v>
      </c>
      <c r="G906" s="339">
        <f t="shared" si="43"/>
        <v>0.26</v>
      </c>
    </row>
    <row r="907" spans="1:7">
      <c r="A907" s="589">
        <v>37373</v>
      </c>
      <c r="B907" s="797" t="s">
        <v>861</v>
      </c>
      <c r="C907" s="797"/>
      <c r="D907" s="261" t="s">
        <v>491</v>
      </c>
      <c r="E907" s="338">
        <v>3.6</v>
      </c>
      <c r="F907" s="339">
        <v>7.0000000000000007E-2</v>
      </c>
      <c r="G907" s="339">
        <f t="shared" si="43"/>
        <v>0.25</v>
      </c>
    </row>
    <row r="908" spans="1:7">
      <c r="A908" s="589">
        <v>36152</v>
      </c>
      <c r="B908" s="797" t="s">
        <v>1085</v>
      </c>
      <c r="C908" s="797"/>
      <c r="D908" s="261" t="s">
        <v>486</v>
      </c>
      <c r="E908" s="338">
        <v>2.2075000000000001E-2</v>
      </c>
      <c r="F908" s="339">
        <v>4.66</v>
      </c>
      <c r="G908" s="339">
        <f t="shared" si="43"/>
        <v>0.1</v>
      </c>
    </row>
    <row r="909" spans="1:7">
      <c r="A909" s="589">
        <v>12</v>
      </c>
      <c r="B909" s="797" t="s">
        <v>1086</v>
      </c>
      <c r="C909" s="797"/>
      <c r="D909" s="261" t="s">
        <v>486</v>
      </c>
      <c r="E909" s="338">
        <v>1.194E-3</v>
      </c>
      <c r="F909" s="339">
        <v>9.84</v>
      </c>
      <c r="G909" s="339">
        <f t="shared" si="43"/>
        <v>0.01</v>
      </c>
    </row>
    <row r="910" spans="1:7">
      <c r="A910" s="589">
        <v>10</v>
      </c>
      <c r="B910" s="797" t="s">
        <v>1036</v>
      </c>
      <c r="C910" s="797"/>
      <c r="D910" s="261" t="s">
        <v>486</v>
      </c>
      <c r="E910" s="338">
        <v>1.1939E-2</v>
      </c>
      <c r="F910" s="339">
        <v>10.050000000000001</v>
      </c>
      <c r="G910" s="339">
        <f t="shared" si="43"/>
        <v>0.12</v>
      </c>
    </row>
    <row r="911" spans="1:7">
      <c r="A911" s="589">
        <v>36144</v>
      </c>
      <c r="B911" s="797" t="s">
        <v>1023</v>
      </c>
      <c r="C911" s="797"/>
      <c r="D911" s="261" t="s">
        <v>486</v>
      </c>
      <c r="E911" s="338">
        <v>2.2075000000000001E-2</v>
      </c>
      <c r="F911" s="339">
        <v>1.33</v>
      </c>
      <c r="G911" s="339">
        <f t="shared" si="43"/>
        <v>0.03</v>
      </c>
    </row>
    <row r="912" spans="1:7">
      <c r="A912" s="589">
        <v>36142</v>
      </c>
      <c r="B912" s="797" t="s">
        <v>1087</v>
      </c>
      <c r="C912" s="797"/>
      <c r="D912" s="261" t="s">
        <v>486</v>
      </c>
      <c r="E912" s="338">
        <v>2.2075000000000001E-2</v>
      </c>
      <c r="F912" s="339">
        <v>1.79</v>
      </c>
      <c r="G912" s="339">
        <f>F912*E912</f>
        <v>0.04</v>
      </c>
    </row>
    <row r="913" spans="1:7">
      <c r="A913" s="589">
        <v>37456</v>
      </c>
      <c r="B913" s="797" t="s">
        <v>1088</v>
      </c>
      <c r="C913" s="797"/>
      <c r="D913" s="261" t="s">
        <v>492</v>
      </c>
      <c r="E913" s="338">
        <v>1.1939E-2</v>
      </c>
      <c r="F913" s="339">
        <v>1.07</v>
      </c>
      <c r="G913" s="339">
        <f t="shared" ref="G913" si="44">F913*E913</f>
        <v>0.01</v>
      </c>
    </row>
    <row r="914" spans="1:7">
      <c r="A914" s="763" t="s">
        <v>563</v>
      </c>
      <c r="B914" s="763"/>
      <c r="C914" s="763"/>
      <c r="D914" s="763"/>
      <c r="E914" s="764"/>
      <c r="F914" s="763"/>
      <c r="G914" s="262">
        <f>SUM(G897:G913)</f>
        <v>98.58</v>
      </c>
    </row>
    <row r="915" spans="1:7">
      <c r="A915" s="765"/>
      <c r="B915" s="765"/>
      <c r="C915" s="765"/>
      <c r="D915" s="765"/>
      <c r="E915" s="766"/>
      <c r="F915" s="765"/>
      <c r="G915" s="765"/>
    </row>
    <row r="916" spans="1:7">
      <c r="A916" s="771" t="s">
        <v>564</v>
      </c>
      <c r="B916" s="771"/>
      <c r="C916" s="771"/>
      <c r="D916" s="771"/>
      <c r="E916" s="772"/>
      <c r="F916" s="771"/>
      <c r="G916" s="263">
        <f>G914+G894+G889</f>
        <v>143.41999999999999</v>
      </c>
    </row>
    <row r="917" spans="1:7">
      <c r="A917" s="626"/>
      <c r="B917" s="622"/>
      <c r="C917" s="622"/>
      <c r="D917" s="623"/>
      <c r="E917" s="623"/>
      <c r="F917" s="623"/>
      <c r="G917" s="624"/>
    </row>
    <row r="918" spans="1:7">
      <c r="A918" s="773" t="s">
        <v>1172</v>
      </c>
      <c r="B918" s="773"/>
      <c r="C918" s="773"/>
      <c r="D918" s="828" t="s">
        <v>893</v>
      </c>
      <c r="E918" s="828"/>
      <c r="F918" s="776"/>
      <c r="G918" s="776"/>
    </row>
    <row r="919" spans="1:7">
      <c r="A919" s="773" t="s">
        <v>1171</v>
      </c>
      <c r="B919" s="773"/>
      <c r="C919" s="773"/>
      <c r="D919" s="773"/>
      <c r="E919" s="777"/>
      <c r="F919" s="773"/>
      <c r="G919" s="773"/>
    </row>
    <row r="920" spans="1:7">
      <c r="A920" s="765"/>
      <c r="B920" s="765"/>
      <c r="C920" s="765"/>
      <c r="D920" s="765"/>
      <c r="E920" s="766"/>
      <c r="F920" s="765"/>
      <c r="G920" s="765"/>
    </row>
    <row r="921" spans="1:7">
      <c r="A921" s="594" t="s">
        <v>852</v>
      </c>
      <c r="B921" s="796" t="s">
        <v>166</v>
      </c>
      <c r="C921" s="796"/>
      <c r="D921" s="259" t="s">
        <v>486</v>
      </c>
      <c r="E921" s="259" t="s">
        <v>557</v>
      </c>
      <c r="F921" s="259" t="s">
        <v>558</v>
      </c>
      <c r="G921" s="260" t="s">
        <v>559</v>
      </c>
    </row>
    <row r="922" spans="1:7">
      <c r="A922" s="589">
        <v>1214</v>
      </c>
      <c r="B922" s="797" t="s">
        <v>1162</v>
      </c>
      <c r="C922" s="797"/>
      <c r="D922" s="261" t="s">
        <v>491</v>
      </c>
      <c r="E922" s="338">
        <v>0.8</v>
      </c>
      <c r="F922" s="339">
        <v>13.95</v>
      </c>
      <c r="G922" s="339">
        <f>F922*E922</f>
        <v>11.16</v>
      </c>
    </row>
    <row r="923" spans="1:7">
      <c r="A923" s="595">
        <v>6117</v>
      </c>
      <c r="B923" s="797" t="s">
        <v>867</v>
      </c>
      <c r="C923" s="797"/>
      <c r="D923" s="261" t="s">
        <v>491</v>
      </c>
      <c r="E923" s="338">
        <v>0.8</v>
      </c>
      <c r="F923" s="339">
        <v>10.06</v>
      </c>
      <c r="G923" s="339">
        <f>F923*E923</f>
        <v>8.0500000000000007</v>
      </c>
    </row>
    <row r="924" spans="1:7">
      <c r="A924" s="763" t="s">
        <v>560</v>
      </c>
      <c r="B924" s="763"/>
      <c r="C924" s="763"/>
      <c r="D924" s="763"/>
      <c r="E924" s="764"/>
      <c r="F924" s="763"/>
      <c r="G924" s="262">
        <f>SUM(G922:G923)</f>
        <v>19.21</v>
      </c>
    </row>
    <row r="925" spans="1:7">
      <c r="A925" s="765"/>
      <c r="B925" s="765"/>
      <c r="C925" s="765"/>
      <c r="D925" s="765"/>
      <c r="E925" s="766"/>
      <c r="F925" s="765"/>
      <c r="G925" s="765"/>
    </row>
    <row r="926" spans="1:7">
      <c r="A926" s="594" t="s">
        <v>852</v>
      </c>
      <c r="B926" s="796" t="s">
        <v>569</v>
      </c>
      <c r="C926" s="796"/>
      <c r="D926" s="602" t="s">
        <v>486</v>
      </c>
      <c r="E926" s="259" t="s">
        <v>557</v>
      </c>
      <c r="F926" s="602" t="s">
        <v>558</v>
      </c>
      <c r="G926" s="260" t="s">
        <v>559</v>
      </c>
    </row>
    <row r="927" spans="1:7">
      <c r="A927" s="589">
        <v>2711</v>
      </c>
      <c r="B927" s="797" t="s">
        <v>896</v>
      </c>
      <c r="C927" s="797"/>
      <c r="D927" s="597" t="s">
        <v>486</v>
      </c>
      <c r="E927" s="381">
        <v>5.3061000000000002E-3</v>
      </c>
      <c r="F927" s="339">
        <v>115.9</v>
      </c>
      <c r="G927" s="339">
        <f>F927*E927</f>
        <v>0.61</v>
      </c>
    </row>
    <row r="928" spans="1:7">
      <c r="A928" s="589">
        <v>12892</v>
      </c>
      <c r="B928" s="797" t="s">
        <v>917</v>
      </c>
      <c r="C928" s="797"/>
      <c r="D928" s="597" t="s">
        <v>817</v>
      </c>
      <c r="E928" s="381">
        <v>9.8112000000000008E-3</v>
      </c>
      <c r="F928" s="339">
        <v>10.75</v>
      </c>
      <c r="G928" s="339">
        <f>F928*E928</f>
        <v>0.11</v>
      </c>
    </row>
    <row r="929" spans="1:7">
      <c r="A929" s="763" t="s">
        <v>570</v>
      </c>
      <c r="B929" s="763"/>
      <c r="C929" s="763"/>
      <c r="D929" s="763"/>
      <c r="E929" s="764"/>
      <c r="F929" s="763"/>
      <c r="G929" s="262">
        <f>SUM(G927:G928)</f>
        <v>0.72</v>
      </c>
    </row>
    <row r="930" spans="1:7">
      <c r="A930" s="765"/>
      <c r="B930" s="765"/>
      <c r="C930" s="765"/>
      <c r="D930" s="765"/>
      <c r="E930" s="766"/>
      <c r="F930" s="765"/>
      <c r="G930" s="765"/>
    </row>
    <row r="931" spans="1:7">
      <c r="A931" s="594" t="s">
        <v>852</v>
      </c>
      <c r="B931" s="796" t="s">
        <v>561</v>
      </c>
      <c r="C931" s="796"/>
      <c r="D931" s="259" t="s">
        <v>486</v>
      </c>
      <c r="E931" s="259" t="s">
        <v>562</v>
      </c>
      <c r="F931" s="259" t="s">
        <v>558</v>
      </c>
      <c r="G931" s="260" t="s">
        <v>559</v>
      </c>
    </row>
    <row r="932" spans="1:7">
      <c r="A932" s="589">
        <v>11482</v>
      </c>
      <c r="B932" s="797" t="s">
        <v>1173</v>
      </c>
      <c r="C932" s="797"/>
      <c r="D932" s="261" t="s">
        <v>288</v>
      </c>
      <c r="E932" s="338">
        <v>1</v>
      </c>
      <c r="F932" s="339">
        <v>47.08</v>
      </c>
      <c r="G932" s="339">
        <f>F932*E932</f>
        <v>47.08</v>
      </c>
    </row>
    <row r="933" spans="1:7">
      <c r="A933" s="589">
        <v>37370</v>
      </c>
      <c r="B933" s="797" t="s">
        <v>854</v>
      </c>
      <c r="C933" s="797"/>
      <c r="D933" s="261" t="s">
        <v>491</v>
      </c>
      <c r="E933" s="338">
        <v>1.6</v>
      </c>
      <c r="F933" s="339">
        <v>2.2000000000000002</v>
      </c>
      <c r="G933" s="339">
        <f t="shared" ref="G933:G945" si="45">F933*E933</f>
        <v>3.52</v>
      </c>
    </row>
    <row r="934" spans="1:7">
      <c r="A934" s="589">
        <v>37371</v>
      </c>
      <c r="B934" s="797" t="s">
        <v>1062</v>
      </c>
      <c r="C934" s="797"/>
      <c r="D934" s="261" t="s">
        <v>491</v>
      </c>
      <c r="E934" s="338">
        <v>1.6</v>
      </c>
      <c r="F934" s="339">
        <v>0.71</v>
      </c>
      <c r="G934" s="339">
        <f t="shared" si="45"/>
        <v>1.1399999999999999</v>
      </c>
    </row>
    <row r="935" spans="1:7">
      <c r="A935" s="589">
        <v>12893</v>
      </c>
      <c r="B935" s="797" t="s">
        <v>898</v>
      </c>
      <c r="C935" s="797"/>
      <c r="D935" s="261" t="s">
        <v>817</v>
      </c>
      <c r="E935" s="338">
        <v>9.8110000000000003E-3</v>
      </c>
      <c r="F935" s="339">
        <v>57.36</v>
      </c>
      <c r="G935" s="339">
        <f t="shared" si="45"/>
        <v>0.56000000000000005</v>
      </c>
    </row>
    <row r="936" spans="1:7">
      <c r="A936" s="589">
        <v>39148</v>
      </c>
      <c r="B936" s="797" t="s">
        <v>1082</v>
      </c>
      <c r="C936" s="797"/>
      <c r="D936" s="261" t="s">
        <v>486</v>
      </c>
      <c r="E936" s="338">
        <v>9.8110000000000003E-3</v>
      </c>
      <c r="F936" s="371">
        <v>57.36</v>
      </c>
      <c r="G936" s="339">
        <f t="shared" si="45"/>
        <v>0.56000000000000005</v>
      </c>
    </row>
    <row r="937" spans="1:7">
      <c r="A937" s="589">
        <v>37372</v>
      </c>
      <c r="B937" s="797" t="s">
        <v>1072</v>
      </c>
      <c r="C937" s="797"/>
      <c r="D937" s="261" t="s">
        <v>491</v>
      </c>
      <c r="E937" s="338">
        <v>1.6</v>
      </c>
      <c r="F937" s="339">
        <v>0.35</v>
      </c>
      <c r="G937" s="339">
        <f t="shared" si="45"/>
        <v>0.56000000000000005</v>
      </c>
    </row>
    <row r="938" spans="1:7">
      <c r="A938" s="589">
        <v>12894</v>
      </c>
      <c r="B938" s="797" t="s">
        <v>1083</v>
      </c>
      <c r="C938" s="797"/>
      <c r="D938" s="261" t="s">
        <v>486</v>
      </c>
      <c r="E938" s="338">
        <v>9.8110000000000003E-3</v>
      </c>
      <c r="F938" s="339">
        <v>15.53</v>
      </c>
      <c r="G938" s="339">
        <f t="shared" si="45"/>
        <v>0.15</v>
      </c>
    </row>
    <row r="939" spans="1:7">
      <c r="A939" s="589">
        <v>38403</v>
      </c>
      <c r="B939" s="797" t="s">
        <v>895</v>
      </c>
      <c r="C939" s="797"/>
      <c r="D939" s="261" t="s">
        <v>486</v>
      </c>
      <c r="E939" s="374">
        <v>5.3061000000000002E-3</v>
      </c>
      <c r="F939" s="339">
        <v>28.71</v>
      </c>
      <c r="G939" s="339">
        <f t="shared" si="45"/>
        <v>0.15</v>
      </c>
    </row>
    <row r="940" spans="1:7">
      <c r="A940" s="589">
        <v>12895</v>
      </c>
      <c r="B940" s="797" t="s">
        <v>897</v>
      </c>
      <c r="C940" s="797"/>
      <c r="D940" s="261" t="s">
        <v>486</v>
      </c>
      <c r="E940" s="338">
        <v>9.8110000000000003E-3</v>
      </c>
      <c r="F940" s="339">
        <v>11.95</v>
      </c>
      <c r="G940" s="339">
        <f t="shared" si="45"/>
        <v>0.12</v>
      </c>
    </row>
    <row r="941" spans="1:7">
      <c r="A941" s="589">
        <v>37373</v>
      </c>
      <c r="B941" s="797" t="s">
        <v>861</v>
      </c>
      <c r="C941" s="797"/>
      <c r="D941" s="261" t="s">
        <v>491</v>
      </c>
      <c r="E941" s="338">
        <v>1.6</v>
      </c>
      <c r="F941" s="339">
        <v>7.0000000000000007E-2</v>
      </c>
      <c r="G941" s="339">
        <f t="shared" si="45"/>
        <v>0.11</v>
      </c>
    </row>
    <row r="942" spans="1:7">
      <c r="A942" s="589">
        <v>36152</v>
      </c>
      <c r="B942" s="797" t="s">
        <v>1085</v>
      </c>
      <c r="C942" s="797"/>
      <c r="D942" s="261" t="s">
        <v>486</v>
      </c>
      <c r="E942" s="338">
        <v>9.8110000000000003E-3</v>
      </c>
      <c r="F942" s="339">
        <v>4.66</v>
      </c>
      <c r="G942" s="339">
        <f t="shared" si="45"/>
        <v>0.05</v>
      </c>
    </row>
    <row r="943" spans="1:7">
      <c r="A943" s="589">
        <v>12</v>
      </c>
      <c r="B943" s="797" t="s">
        <v>1086</v>
      </c>
      <c r="C943" s="797"/>
      <c r="D943" s="261" t="s">
        <v>486</v>
      </c>
      <c r="E943" s="338">
        <v>5.306E-3</v>
      </c>
      <c r="F943" s="339">
        <v>9.84</v>
      </c>
      <c r="G943" s="339">
        <f t="shared" si="45"/>
        <v>0.05</v>
      </c>
    </row>
    <row r="944" spans="1:7">
      <c r="A944" s="589">
        <v>10</v>
      </c>
      <c r="B944" s="797" t="s">
        <v>1036</v>
      </c>
      <c r="C944" s="797"/>
      <c r="D944" s="261" t="s">
        <v>486</v>
      </c>
      <c r="E944" s="338">
        <v>5.306E-3</v>
      </c>
      <c r="F944" s="339">
        <v>10.050000000000001</v>
      </c>
      <c r="G944" s="339">
        <f t="shared" si="45"/>
        <v>0.05</v>
      </c>
    </row>
    <row r="945" spans="1:7">
      <c r="A945" s="589">
        <v>36144</v>
      </c>
      <c r="B945" s="797" t="s">
        <v>1023</v>
      </c>
      <c r="C945" s="797"/>
      <c r="D945" s="261" t="s">
        <v>486</v>
      </c>
      <c r="E945" s="338">
        <v>9.8110000000000003E-3</v>
      </c>
      <c r="F945" s="339">
        <v>1.33</v>
      </c>
      <c r="G945" s="339">
        <f t="shared" si="45"/>
        <v>0.01</v>
      </c>
    </row>
    <row r="946" spans="1:7">
      <c r="A946" s="589">
        <v>36142</v>
      </c>
      <c r="B946" s="797" t="s">
        <v>1087</v>
      </c>
      <c r="C946" s="797"/>
      <c r="D946" s="261" t="s">
        <v>486</v>
      </c>
      <c r="E946" s="338">
        <v>9.8110000000000003E-3</v>
      </c>
      <c r="F946" s="339">
        <v>1.79</v>
      </c>
      <c r="G946" s="339">
        <f>F946*E946</f>
        <v>0.02</v>
      </c>
    </row>
    <row r="947" spans="1:7">
      <c r="A947" s="589">
        <v>37456</v>
      </c>
      <c r="B947" s="797" t="s">
        <v>1088</v>
      </c>
      <c r="C947" s="797"/>
      <c r="D947" s="261" t="s">
        <v>492</v>
      </c>
      <c r="E947" s="338">
        <v>5.306E-3</v>
      </c>
      <c r="F947" s="339">
        <v>1.07</v>
      </c>
      <c r="G947" s="339">
        <f t="shared" ref="G947" si="46">F947*E947</f>
        <v>0.01</v>
      </c>
    </row>
    <row r="948" spans="1:7">
      <c r="A948" s="763" t="s">
        <v>563</v>
      </c>
      <c r="B948" s="763"/>
      <c r="C948" s="763"/>
      <c r="D948" s="763"/>
      <c r="E948" s="764"/>
      <c r="F948" s="763"/>
      <c r="G948" s="262">
        <f>SUM(G932:G947)</f>
        <v>54.14</v>
      </c>
    </row>
    <row r="949" spans="1:7">
      <c r="A949" s="765"/>
      <c r="B949" s="765"/>
      <c r="C949" s="765"/>
      <c r="D949" s="765"/>
      <c r="E949" s="766"/>
      <c r="F949" s="765"/>
      <c r="G949" s="765"/>
    </row>
    <row r="950" spans="1:7">
      <c r="A950" s="771" t="s">
        <v>564</v>
      </c>
      <c r="B950" s="771"/>
      <c r="C950" s="771"/>
      <c r="D950" s="771"/>
      <c r="E950" s="772"/>
      <c r="F950" s="771"/>
      <c r="G950" s="263">
        <f>G948+G929+G924</f>
        <v>74.069999999999993</v>
      </c>
    </row>
    <row r="951" spans="1:7">
      <c r="A951" s="626"/>
      <c r="B951" s="622"/>
      <c r="C951" s="622"/>
      <c r="D951" s="623"/>
      <c r="E951" s="623"/>
      <c r="F951" s="623"/>
      <c r="G951" s="624"/>
    </row>
    <row r="952" spans="1:7">
      <c r="A952" s="780" t="s">
        <v>1195</v>
      </c>
      <c r="B952" s="780"/>
      <c r="C952" s="780"/>
      <c r="D952" s="781" t="s">
        <v>556</v>
      </c>
      <c r="E952" s="781"/>
      <c r="F952" s="783"/>
      <c r="G952" s="783"/>
    </row>
    <row r="953" spans="1:7">
      <c r="A953" s="780" t="s">
        <v>1179</v>
      </c>
      <c r="B953" s="780"/>
      <c r="C953" s="780"/>
      <c r="D953" s="780"/>
      <c r="E953" s="784"/>
      <c r="F953" s="780"/>
      <c r="G953" s="780"/>
    </row>
    <row r="954" spans="1:7">
      <c r="A954" s="765"/>
      <c r="B954" s="765"/>
      <c r="C954" s="765"/>
      <c r="D954" s="765"/>
      <c r="E954" s="766"/>
      <c r="F954" s="765"/>
      <c r="G954" s="765"/>
    </row>
    <row r="955" spans="1:7">
      <c r="A955" s="594" t="s">
        <v>852</v>
      </c>
      <c r="B955" s="796" t="s">
        <v>166</v>
      </c>
      <c r="C955" s="796"/>
      <c r="D955" s="259" t="s">
        <v>486</v>
      </c>
      <c r="E955" s="259" t="s">
        <v>557</v>
      </c>
      <c r="F955" s="259" t="s">
        <v>558</v>
      </c>
      <c r="G955" s="260" t="s">
        <v>559</v>
      </c>
    </row>
    <row r="956" spans="1:7">
      <c r="A956" s="589">
        <v>4760</v>
      </c>
      <c r="B956" s="797" t="s">
        <v>1174</v>
      </c>
      <c r="C956" s="797"/>
      <c r="D956" s="261" t="s">
        <v>491</v>
      </c>
      <c r="E956" s="384">
        <v>0.36</v>
      </c>
      <c r="F956" s="339">
        <v>12.79</v>
      </c>
      <c r="G956" s="339">
        <f>F956*E956</f>
        <v>4.5999999999999996</v>
      </c>
    </row>
    <row r="957" spans="1:7">
      <c r="A957" s="589">
        <v>6111</v>
      </c>
      <c r="B957" s="761" t="s">
        <v>1111</v>
      </c>
      <c r="C957" s="762"/>
      <c r="D957" s="261" t="s">
        <v>491</v>
      </c>
      <c r="E957" s="384">
        <v>0.39</v>
      </c>
      <c r="F957" s="339">
        <v>9.51</v>
      </c>
      <c r="G957" s="339">
        <f>F957*E957</f>
        <v>3.71</v>
      </c>
    </row>
    <row r="958" spans="1:7">
      <c r="A958" s="595">
        <v>34551</v>
      </c>
      <c r="B958" s="797" t="s">
        <v>1175</v>
      </c>
      <c r="C958" s="797"/>
      <c r="D958" s="261" t="s">
        <v>491</v>
      </c>
      <c r="E958" s="384">
        <v>0.25</v>
      </c>
      <c r="F958" s="339">
        <v>9.31</v>
      </c>
      <c r="G958" s="339">
        <f>F958*E958</f>
        <v>2.33</v>
      </c>
    </row>
    <row r="959" spans="1:7">
      <c r="A959" s="763" t="s">
        <v>560</v>
      </c>
      <c r="B959" s="763"/>
      <c r="C959" s="763"/>
      <c r="D959" s="763"/>
      <c r="E959" s="764"/>
      <c r="F959" s="763"/>
      <c r="G959" s="262">
        <f>SUM(G956:G958)</f>
        <v>10.64</v>
      </c>
    </row>
    <row r="960" spans="1:7">
      <c r="A960" s="765"/>
      <c r="B960" s="765"/>
      <c r="C960" s="765"/>
      <c r="D960" s="765"/>
      <c r="E960" s="766"/>
      <c r="F960" s="765"/>
      <c r="G960" s="765"/>
    </row>
    <row r="961" spans="1:7">
      <c r="A961" s="594" t="s">
        <v>852</v>
      </c>
      <c r="B961" s="796" t="s">
        <v>561</v>
      </c>
      <c r="C961" s="796"/>
      <c r="D961" s="259" t="s">
        <v>486</v>
      </c>
      <c r="E961" s="259" t="s">
        <v>562</v>
      </c>
      <c r="F961" s="259" t="s">
        <v>558</v>
      </c>
      <c r="G961" s="260" t="s">
        <v>559</v>
      </c>
    </row>
    <row r="962" spans="1:7">
      <c r="A962" s="589" t="s">
        <v>903</v>
      </c>
      <c r="B962" s="797" t="s">
        <v>1176</v>
      </c>
      <c r="C962" s="797"/>
      <c r="D962" s="261" t="s">
        <v>497</v>
      </c>
      <c r="E962" s="338">
        <v>1</v>
      </c>
      <c r="F962" s="339">
        <v>32.299999999999997</v>
      </c>
      <c r="G962" s="339">
        <f>F962*E962</f>
        <v>32.299999999999997</v>
      </c>
    </row>
    <row r="963" spans="1:7">
      <c r="A963" s="589">
        <v>1380</v>
      </c>
      <c r="B963" s="797" t="s">
        <v>1177</v>
      </c>
      <c r="C963" s="797"/>
      <c r="D963" s="261" t="s">
        <v>490</v>
      </c>
      <c r="E963" s="338">
        <v>0.25</v>
      </c>
      <c r="F963" s="339">
        <v>2.92</v>
      </c>
      <c r="G963" s="339">
        <f t="shared" ref="G963:G964" si="47">F963*E963</f>
        <v>0.73</v>
      </c>
    </row>
    <row r="964" spans="1:7">
      <c r="A964" s="589">
        <v>1381</v>
      </c>
      <c r="B964" s="797" t="s">
        <v>1178</v>
      </c>
      <c r="C964" s="797"/>
      <c r="D964" s="261" t="s">
        <v>490</v>
      </c>
      <c r="E964" s="338">
        <v>4.5</v>
      </c>
      <c r="F964" s="339">
        <v>0.65</v>
      </c>
      <c r="G964" s="339">
        <f t="shared" si="47"/>
        <v>2.93</v>
      </c>
    </row>
    <row r="965" spans="1:7">
      <c r="A965" s="763" t="s">
        <v>563</v>
      </c>
      <c r="B965" s="763"/>
      <c r="C965" s="763"/>
      <c r="D965" s="763"/>
      <c r="E965" s="764"/>
      <c r="F965" s="763"/>
      <c r="G965" s="262">
        <f>SUM(G962:G964)</f>
        <v>35.96</v>
      </c>
    </row>
    <row r="966" spans="1:7">
      <c r="A966" s="765"/>
      <c r="B966" s="765"/>
      <c r="C966" s="765"/>
      <c r="D966" s="765"/>
      <c r="E966" s="766"/>
      <c r="F966" s="765"/>
      <c r="G966" s="765"/>
    </row>
    <row r="967" spans="1:7">
      <c r="A967" s="771" t="s">
        <v>564</v>
      </c>
      <c r="B967" s="771"/>
      <c r="C967" s="771"/>
      <c r="D967" s="771"/>
      <c r="E967" s="772"/>
      <c r="F967" s="771"/>
      <c r="G967" s="263">
        <f>G965+G959</f>
        <v>46.6</v>
      </c>
    </row>
    <row r="968" spans="1:7">
      <c r="A968" s="626"/>
      <c r="B968" s="622"/>
      <c r="C968" s="622"/>
      <c r="D968" s="623"/>
      <c r="E968" s="623"/>
      <c r="F968" s="623"/>
      <c r="G968" s="624"/>
    </row>
    <row r="969" spans="1:7">
      <c r="A969" s="780" t="s">
        <v>1206</v>
      </c>
      <c r="B969" s="780"/>
      <c r="C969" s="780"/>
      <c r="D969" s="781" t="s">
        <v>1205</v>
      </c>
      <c r="E969" s="782"/>
      <c r="F969" s="783"/>
      <c r="G969" s="783"/>
    </row>
    <row r="970" spans="1:7">
      <c r="A970" s="830" t="s">
        <v>1207</v>
      </c>
      <c r="B970" s="780"/>
      <c r="C970" s="780"/>
      <c r="D970" s="780"/>
      <c r="E970" s="784"/>
      <c r="F970" s="780"/>
      <c r="G970" s="780"/>
    </row>
    <row r="971" spans="1:7">
      <c r="A971" s="765"/>
      <c r="B971" s="765"/>
      <c r="C971" s="765"/>
      <c r="D971" s="765"/>
      <c r="E971" s="766"/>
      <c r="F971" s="765"/>
      <c r="G971" s="765"/>
    </row>
    <row r="972" spans="1:7">
      <c r="A972" s="599" t="s">
        <v>852</v>
      </c>
      <c r="B972" s="792" t="s">
        <v>166</v>
      </c>
      <c r="C972" s="793"/>
      <c r="D972" s="259" t="s">
        <v>486</v>
      </c>
      <c r="E972" s="259" t="s">
        <v>557</v>
      </c>
      <c r="F972" s="259" t="s">
        <v>558</v>
      </c>
      <c r="G972" s="260" t="s">
        <v>559</v>
      </c>
    </row>
    <row r="973" spans="1:7">
      <c r="A973" s="595">
        <v>88316</v>
      </c>
      <c r="B973" s="785" t="s">
        <v>864</v>
      </c>
      <c r="C973" s="785"/>
      <c r="D973" s="261" t="s">
        <v>491</v>
      </c>
      <c r="E973" s="338">
        <v>23.25</v>
      </c>
      <c r="F973" s="339">
        <v>14.37</v>
      </c>
      <c r="G973" s="339">
        <f>E973*F973</f>
        <v>334.1</v>
      </c>
    </row>
    <row r="974" spans="1:7">
      <c r="A974" s="595">
        <v>88315</v>
      </c>
      <c r="B974" s="785" t="s">
        <v>887</v>
      </c>
      <c r="C974" s="785"/>
      <c r="D974" s="261" t="s">
        <v>491</v>
      </c>
      <c r="E974" s="338">
        <v>23.25</v>
      </c>
      <c r="F974" s="339">
        <v>17.68</v>
      </c>
      <c r="G974" s="339">
        <f>E974*F974</f>
        <v>411.06</v>
      </c>
    </row>
    <row r="975" spans="1:7">
      <c r="A975" s="763" t="s">
        <v>560</v>
      </c>
      <c r="B975" s="763"/>
      <c r="C975" s="763"/>
      <c r="D975" s="763"/>
      <c r="E975" s="764"/>
      <c r="F975" s="763"/>
      <c r="G975" s="262">
        <f>SUM(G973:G974)</f>
        <v>745.16</v>
      </c>
    </row>
    <row r="976" spans="1:7">
      <c r="A976" s="765"/>
      <c r="B976" s="765"/>
      <c r="C976" s="765"/>
      <c r="D976" s="765"/>
      <c r="E976" s="766"/>
      <c r="F976" s="765"/>
      <c r="G976" s="765"/>
    </row>
    <row r="977" spans="1:7">
      <c r="A977" s="599" t="s">
        <v>852</v>
      </c>
      <c r="B977" s="792" t="s">
        <v>561</v>
      </c>
      <c r="C977" s="793"/>
      <c r="D977" s="259" t="s">
        <v>486</v>
      </c>
      <c r="E977" s="259" t="s">
        <v>562</v>
      </c>
      <c r="F977" s="259" t="s">
        <v>558</v>
      </c>
      <c r="G977" s="260" t="s">
        <v>559</v>
      </c>
    </row>
    <row r="978" spans="1:7">
      <c r="A978" s="595">
        <v>10502</v>
      </c>
      <c r="B978" s="831" t="s">
        <v>899</v>
      </c>
      <c r="C978" s="832"/>
      <c r="D978" s="261" t="s">
        <v>497</v>
      </c>
      <c r="E978" s="346">
        <v>6.3</v>
      </c>
      <c r="F978" s="341">
        <v>397.18</v>
      </c>
      <c r="G978" s="339">
        <f>E978*F978</f>
        <v>2502.23</v>
      </c>
    </row>
    <row r="979" spans="1:7">
      <c r="A979" s="595" t="s">
        <v>903</v>
      </c>
      <c r="B979" s="761" t="s">
        <v>503</v>
      </c>
      <c r="C979" s="794"/>
      <c r="D979" s="348" t="s">
        <v>486</v>
      </c>
      <c r="E979" s="338">
        <v>1.5</v>
      </c>
      <c r="F979" s="339">
        <v>147.35</v>
      </c>
      <c r="G979" s="339">
        <f>E979*F979</f>
        <v>221.03</v>
      </c>
    </row>
    <row r="980" spans="1:7">
      <c r="A980" s="595">
        <v>34360</v>
      </c>
      <c r="B980" s="761" t="s">
        <v>905</v>
      </c>
      <c r="C980" s="794"/>
      <c r="D980" s="261" t="s">
        <v>490</v>
      </c>
      <c r="E980" s="338">
        <v>1.5840000000000001</v>
      </c>
      <c r="F980" s="339">
        <v>26.01</v>
      </c>
      <c r="G980" s="339">
        <f t="shared" ref="G980:G985" si="48">E980*F980</f>
        <v>41.2</v>
      </c>
    </row>
    <row r="981" spans="1:7">
      <c r="A981" s="595">
        <v>34360</v>
      </c>
      <c r="B981" s="761" t="s">
        <v>906</v>
      </c>
      <c r="C981" s="794"/>
      <c r="D981" s="261" t="s">
        <v>490</v>
      </c>
      <c r="E981" s="338">
        <v>0.9</v>
      </c>
      <c r="F981" s="339">
        <v>26.01</v>
      </c>
      <c r="G981" s="339">
        <f t="shared" si="48"/>
        <v>23.41</v>
      </c>
    </row>
    <row r="982" spans="1:7">
      <c r="A982" s="595">
        <v>34360</v>
      </c>
      <c r="B982" s="761" t="s">
        <v>907</v>
      </c>
      <c r="C982" s="794"/>
      <c r="D982" s="261" t="s">
        <v>490</v>
      </c>
      <c r="E982" s="338">
        <v>0.64380000000000004</v>
      </c>
      <c r="F982" s="339">
        <v>26.01</v>
      </c>
      <c r="G982" s="339">
        <f t="shared" si="48"/>
        <v>16.75</v>
      </c>
    </row>
    <row r="983" spans="1:7">
      <c r="A983" s="595">
        <v>34360</v>
      </c>
      <c r="B983" s="761" t="s">
        <v>908</v>
      </c>
      <c r="C983" s="794"/>
      <c r="D983" s="261" t="s">
        <v>490</v>
      </c>
      <c r="E983" s="338">
        <v>0.41485499999999997</v>
      </c>
      <c r="F983" s="339">
        <v>26.01</v>
      </c>
      <c r="G983" s="339">
        <f t="shared" si="48"/>
        <v>10.79</v>
      </c>
    </row>
    <row r="984" spans="1:7">
      <c r="A984" s="595">
        <v>34360</v>
      </c>
      <c r="B984" s="761" t="s">
        <v>909</v>
      </c>
      <c r="C984" s="794"/>
      <c r="D984" s="261" t="s">
        <v>490</v>
      </c>
      <c r="E984" s="338">
        <v>0.28799999999999998</v>
      </c>
      <c r="F984" s="339">
        <v>26.01</v>
      </c>
      <c r="G984" s="339">
        <f t="shared" si="48"/>
        <v>7.49</v>
      </c>
    </row>
    <row r="985" spans="1:7">
      <c r="A985" s="595">
        <v>34360</v>
      </c>
      <c r="B985" s="761" t="s">
        <v>904</v>
      </c>
      <c r="C985" s="794"/>
      <c r="D985" s="261" t="s">
        <v>490</v>
      </c>
      <c r="E985" s="338">
        <v>1.575</v>
      </c>
      <c r="F985" s="339">
        <v>26.01</v>
      </c>
      <c r="G985" s="339">
        <f t="shared" si="48"/>
        <v>40.97</v>
      </c>
    </row>
    <row r="986" spans="1:7">
      <c r="A986" s="763" t="s">
        <v>563</v>
      </c>
      <c r="B986" s="763"/>
      <c r="C986" s="763"/>
      <c r="D986" s="763"/>
      <c r="E986" s="764"/>
      <c r="F986" s="763"/>
      <c r="G986" s="262">
        <f>SUM(G978:G985)</f>
        <v>2863.87</v>
      </c>
    </row>
    <row r="987" spans="1:7">
      <c r="A987" s="765"/>
      <c r="B987" s="765"/>
      <c r="C987" s="765"/>
      <c r="D987" s="765"/>
      <c r="E987" s="766"/>
      <c r="F987" s="765"/>
      <c r="G987" s="765"/>
    </row>
    <row r="988" spans="1:7">
      <c r="A988" s="778" t="s">
        <v>564</v>
      </c>
      <c r="B988" s="778"/>
      <c r="C988" s="778"/>
      <c r="D988" s="778"/>
      <c r="E988" s="779"/>
      <c r="F988" s="778"/>
      <c r="G988" s="349">
        <f>G975+G986</f>
        <v>3609.03</v>
      </c>
    </row>
    <row r="989" spans="1:7">
      <c r="A989" s="626"/>
      <c r="B989" s="622"/>
      <c r="C989" s="622"/>
      <c r="D989" s="623"/>
      <c r="E989" s="623"/>
      <c r="F989" s="623"/>
      <c r="G989" s="624"/>
    </row>
    <row r="990" spans="1:7">
      <c r="A990" s="780" t="s">
        <v>1258</v>
      </c>
      <c r="B990" s="780"/>
      <c r="C990" s="780"/>
      <c r="D990" s="781" t="s">
        <v>893</v>
      </c>
      <c r="E990" s="782"/>
      <c r="F990" s="783"/>
      <c r="G990" s="783"/>
    </row>
    <row r="991" spans="1:7">
      <c r="A991" s="780" t="s">
        <v>1255</v>
      </c>
      <c r="B991" s="780"/>
      <c r="C991" s="780"/>
      <c r="D991" s="780"/>
      <c r="E991" s="784"/>
      <c r="F991" s="780"/>
      <c r="G991" s="780"/>
    </row>
    <row r="992" spans="1:7">
      <c r="A992" s="765"/>
      <c r="B992" s="765"/>
      <c r="C992" s="765"/>
      <c r="D992" s="765"/>
      <c r="E992" s="766"/>
      <c r="F992" s="765"/>
      <c r="G992" s="765"/>
    </row>
    <row r="993" spans="1:7">
      <c r="A993" s="599" t="s">
        <v>852</v>
      </c>
      <c r="B993" s="792" t="s">
        <v>166</v>
      </c>
      <c r="C993" s="798"/>
      <c r="D993" s="259" t="s">
        <v>486</v>
      </c>
      <c r="E993" s="259" t="s">
        <v>557</v>
      </c>
      <c r="F993" s="259" t="s">
        <v>558</v>
      </c>
      <c r="G993" s="260" t="s">
        <v>559</v>
      </c>
    </row>
    <row r="994" spans="1:7">
      <c r="A994" s="589">
        <v>88264</v>
      </c>
      <c r="B994" s="820" t="s">
        <v>1256</v>
      </c>
      <c r="C994" s="820"/>
      <c r="D994" s="261" t="s">
        <v>491</v>
      </c>
      <c r="E994" s="338">
        <v>1</v>
      </c>
      <c r="F994" s="339">
        <v>18.38</v>
      </c>
      <c r="G994" s="339">
        <f>E994*F994</f>
        <v>18.38</v>
      </c>
    </row>
    <row r="995" spans="1:7">
      <c r="A995" s="589">
        <v>88316</v>
      </c>
      <c r="B995" s="785" t="s">
        <v>864</v>
      </c>
      <c r="C995" s="785"/>
      <c r="D995" s="261" t="s">
        <v>491</v>
      </c>
      <c r="E995" s="338">
        <v>2</v>
      </c>
      <c r="F995" s="339">
        <v>14.37</v>
      </c>
      <c r="G995" s="339">
        <f>E995*F995</f>
        <v>28.74</v>
      </c>
    </row>
    <row r="996" spans="1:7">
      <c r="A996" s="763" t="s">
        <v>560</v>
      </c>
      <c r="B996" s="763"/>
      <c r="C996" s="763"/>
      <c r="D996" s="763"/>
      <c r="E996" s="764"/>
      <c r="F996" s="763"/>
      <c r="G996" s="262">
        <f>SUM(G994:G995)</f>
        <v>47.12</v>
      </c>
    </row>
    <row r="997" spans="1:7">
      <c r="A997" s="765"/>
      <c r="B997" s="765"/>
      <c r="C997" s="765"/>
      <c r="D997" s="765"/>
      <c r="E997" s="766"/>
      <c r="F997" s="765"/>
      <c r="G997" s="765"/>
    </row>
    <row r="998" spans="1:7">
      <c r="A998" s="599" t="s">
        <v>852</v>
      </c>
      <c r="B998" s="792" t="s">
        <v>561</v>
      </c>
      <c r="C998" s="798"/>
      <c r="D998" s="259" t="s">
        <v>486</v>
      </c>
      <c r="E998" s="259" t="s">
        <v>562</v>
      </c>
      <c r="F998" s="259" t="s">
        <v>558</v>
      </c>
      <c r="G998" s="260" t="s">
        <v>559</v>
      </c>
    </row>
    <row r="999" spans="1:7">
      <c r="A999" s="589" t="s">
        <v>903</v>
      </c>
      <c r="B999" s="761" t="s">
        <v>1245</v>
      </c>
      <c r="C999" s="794"/>
      <c r="D999" s="261" t="s">
        <v>1257</v>
      </c>
      <c r="E999" s="338">
        <v>1</v>
      </c>
      <c r="F999" s="339">
        <v>200</v>
      </c>
      <c r="G999" s="339">
        <f t="shared" ref="G999" si="49">E999*F999</f>
        <v>200</v>
      </c>
    </row>
    <row r="1000" spans="1:7">
      <c r="A1000" s="763" t="s">
        <v>563</v>
      </c>
      <c r="B1000" s="763"/>
      <c r="C1000" s="763"/>
      <c r="D1000" s="763"/>
      <c r="E1000" s="764"/>
      <c r="F1000" s="763"/>
      <c r="G1000" s="262">
        <f>SUM(G999:G999)</f>
        <v>200</v>
      </c>
    </row>
    <row r="1001" spans="1:7">
      <c r="A1001" s="765"/>
      <c r="B1001" s="765"/>
      <c r="C1001" s="765"/>
      <c r="D1001" s="765"/>
      <c r="E1001" s="766"/>
      <c r="F1001" s="765"/>
      <c r="G1001" s="765"/>
    </row>
    <row r="1002" spans="1:7">
      <c r="A1002" s="771" t="s">
        <v>564</v>
      </c>
      <c r="B1002" s="771"/>
      <c r="C1002" s="771"/>
      <c r="D1002" s="771"/>
      <c r="E1002" s="772"/>
      <c r="F1002" s="771"/>
      <c r="G1002" s="263">
        <f>G996+G1000</f>
        <v>247.12</v>
      </c>
    </row>
    <row r="1003" spans="1:7" ht="15">
      <c r="A1003" s="627"/>
      <c r="B1003" s="8"/>
      <c r="C1003" s="8"/>
      <c r="D1003" s="8"/>
      <c r="E1003" s="8"/>
      <c r="F1003" s="8"/>
      <c r="G1003" s="628"/>
    </row>
    <row r="1004" spans="1:7">
      <c r="A1004" s="773" t="s">
        <v>1259</v>
      </c>
      <c r="B1004" s="773"/>
      <c r="C1004" s="773"/>
      <c r="D1004" s="828" t="s">
        <v>893</v>
      </c>
      <c r="E1004" s="829"/>
      <c r="F1004" s="776"/>
      <c r="G1004" s="776"/>
    </row>
    <row r="1005" spans="1:7">
      <c r="A1005" s="773" t="s">
        <v>1263</v>
      </c>
      <c r="B1005" s="773" t="s">
        <v>1098</v>
      </c>
      <c r="C1005" s="773"/>
      <c r="D1005" s="773" t="s">
        <v>486</v>
      </c>
      <c r="E1005" s="777"/>
      <c r="F1005" s="773"/>
      <c r="G1005" s="773">
        <v>29.09</v>
      </c>
    </row>
    <row r="1006" spans="1:7">
      <c r="A1006" s="795"/>
      <c r="B1006" s="795"/>
      <c r="C1006" s="795"/>
      <c r="D1006" s="795"/>
      <c r="E1006" s="795"/>
      <c r="F1006" s="795"/>
      <c r="G1006" s="795"/>
    </row>
    <row r="1007" spans="1:7">
      <c r="A1007" s="598" t="s">
        <v>852</v>
      </c>
      <c r="B1007" s="796" t="s">
        <v>166</v>
      </c>
      <c r="C1007" s="796"/>
      <c r="D1007" s="259" t="s">
        <v>486</v>
      </c>
      <c r="E1007" s="259" t="s">
        <v>557</v>
      </c>
      <c r="F1007" s="259" t="s">
        <v>558</v>
      </c>
      <c r="G1007" s="260" t="s">
        <v>559</v>
      </c>
    </row>
    <row r="1008" spans="1:7">
      <c r="A1008" s="595">
        <v>4750</v>
      </c>
      <c r="B1008" s="797" t="s">
        <v>1112</v>
      </c>
      <c r="C1008" s="797"/>
      <c r="D1008" s="261" t="s">
        <v>491</v>
      </c>
      <c r="E1008" s="338">
        <v>3.1054999999999999E-2</v>
      </c>
      <c r="F1008" s="339">
        <v>12.79</v>
      </c>
      <c r="G1008" s="339">
        <f t="shared" ref="G1008:G1009" si="50">F1008*E1008</f>
        <v>0.4</v>
      </c>
    </row>
    <row r="1009" spans="1:7">
      <c r="A1009" s="595">
        <v>6111</v>
      </c>
      <c r="B1009" s="797" t="s">
        <v>1111</v>
      </c>
      <c r="C1009" s="797"/>
      <c r="D1009" s="261" t="s">
        <v>491</v>
      </c>
      <c r="E1009" s="338">
        <v>1.55E-2</v>
      </c>
      <c r="F1009" s="339">
        <v>18.84</v>
      </c>
      <c r="G1009" s="339">
        <f t="shared" si="50"/>
        <v>0.28999999999999998</v>
      </c>
    </row>
    <row r="1010" spans="1:7">
      <c r="A1010" s="763" t="s">
        <v>560</v>
      </c>
      <c r="B1010" s="763"/>
      <c r="C1010" s="763"/>
      <c r="D1010" s="763"/>
      <c r="E1010" s="764"/>
      <c r="F1010" s="763"/>
      <c r="G1010" s="262">
        <f>SUM(G1008:G1009)</f>
        <v>0.69</v>
      </c>
    </row>
    <row r="1011" spans="1:7">
      <c r="A1011" s="765"/>
      <c r="B1011" s="765"/>
      <c r="C1011" s="765"/>
      <c r="D1011" s="765"/>
      <c r="E1011" s="766"/>
      <c r="F1011" s="765"/>
      <c r="G1011" s="765"/>
    </row>
    <row r="1012" spans="1:7">
      <c r="A1012" s="594" t="s">
        <v>852</v>
      </c>
      <c r="B1012" s="796" t="s">
        <v>569</v>
      </c>
      <c r="C1012" s="796"/>
      <c r="D1012" s="602" t="s">
        <v>486</v>
      </c>
      <c r="E1012" s="259" t="s">
        <v>557</v>
      </c>
      <c r="F1012" s="602" t="s">
        <v>558</v>
      </c>
      <c r="G1012" s="260" t="s">
        <v>559</v>
      </c>
    </row>
    <row r="1013" spans="1:7">
      <c r="A1013" s="595">
        <v>43467</v>
      </c>
      <c r="B1013" s="765" t="s">
        <v>996</v>
      </c>
      <c r="C1013" s="765"/>
      <c r="D1013" s="357" t="s">
        <v>491</v>
      </c>
      <c r="E1013" s="338">
        <v>1.528E-2</v>
      </c>
      <c r="F1013" s="339">
        <v>1.02</v>
      </c>
      <c r="G1013" s="339">
        <f>F1013*E1013</f>
        <v>0.02</v>
      </c>
    </row>
    <row r="1014" spans="1:7">
      <c r="A1014" s="595">
        <v>43465</v>
      </c>
      <c r="B1014" s="765" t="s">
        <v>1073</v>
      </c>
      <c r="C1014" s="765"/>
      <c r="D1014" s="357" t="s">
        <v>491</v>
      </c>
      <c r="E1014" s="338">
        <v>3.0608E-2</v>
      </c>
      <c r="F1014" s="339">
        <v>0.5</v>
      </c>
      <c r="G1014" s="339">
        <f t="shared" ref="G1014:G1016" si="51">F1014*E1014</f>
        <v>0.02</v>
      </c>
    </row>
    <row r="1015" spans="1:7">
      <c r="A1015" s="595">
        <v>43491</v>
      </c>
      <c r="B1015" s="765" t="s">
        <v>1074</v>
      </c>
      <c r="C1015" s="765"/>
      <c r="D1015" s="357" t="s">
        <v>491</v>
      </c>
      <c r="E1015" s="338">
        <v>1.528E-2</v>
      </c>
      <c r="F1015" s="339">
        <v>1.02</v>
      </c>
      <c r="G1015" s="339">
        <f t="shared" si="51"/>
        <v>0.02</v>
      </c>
    </row>
    <row r="1016" spans="1:7">
      <c r="A1016" s="595">
        <v>43489</v>
      </c>
      <c r="B1016" s="765" t="s">
        <v>1075</v>
      </c>
      <c r="C1016" s="765"/>
      <c r="D1016" s="357" t="s">
        <v>491</v>
      </c>
      <c r="E1016" s="338">
        <v>3.0608E-2</v>
      </c>
      <c r="F1016" s="339">
        <v>0.96</v>
      </c>
      <c r="G1016" s="339">
        <f t="shared" si="51"/>
        <v>0.03</v>
      </c>
    </row>
    <row r="1017" spans="1:7">
      <c r="A1017" s="763" t="s">
        <v>570</v>
      </c>
      <c r="B1017" s="763"/>
      <c r="C1017" s="763"/>
      <c r="D1017" s="763"/>
      <c r="E1017" s="764"/>
      <c r="F1017" s="763"/>
      <c r="G1017" s="262">
        <f>SUM(G1013:G1016)</f>
        <v>0.09</v>
      </c>
    </row>
    <row r="1018" spans="1:7">
      <c r="A1018" s="765"/>
      <c r="B1018" s="765"/>
      <c r="C1018" s="765"/>
      <c r="D1018" s="765"/>
      <c r="E1018" s="765"/>
      <c r="F1018" s="765"/>
      <c r="G1018" s="765"/>
    </row>
    <row r="1019" spans="1:7">
      <c r="A1019" s="598" t="s">
        <v>852</v>
      </c>
      <c r="B1019" s="796" t="s">
        <v>561</v>
      </c>
      <c r="C1019" s="796"/>
      <c r="D1019" s="259" t="s">
        <v>486</v>
      </c>
      <c r="E1019" s="259" t="s">
        <v>562</v>
      </c>
      <c r="F1019" s="259" t="s">
        <v>558</v>
      </c>
      <c r="G1019" s="260" t="s">
        <v>559</v>
      </c>
    </row>
    <row r="1020" spans="1:7">
      <c r="A1020" s="589">
        <v>37371</v>
      </c>
      <c r="B1020" s="797" t="s">
        <v>856</v>
      </c>
      <c r="C1020" s="797"/>
      <c r="D1020" s="261" t="s">
        <v>491</v>
      </c>
      <c r="E1020" s="338">
        <v>4.5887999999999998E-2</v>
      </c>
      <c r="F1020" s="339">
        <v>0.71</v>
      </c>
      <c r="G1020" s="339">
        <f t="shared" ref="G1020:G1027" si="52">F1020*E1020</f>
        <v>0.03</v>
      </c>
    </row>
    <row r="1021" spans="1:7">
      <c r="A1021" s="589">
        <v>39025</v>
      </c>
      <c r="B1021" s="797" t="s">
        <v>1103</v>
      </c>
      <c r="C1021" s="797"/>
      <c r="D1021" s="261" t="s">
        <v>486</v>
      </c>
      <c r="E1021" s="346">
        <v>4.2999999999999997E-2</v>
      </c>
      <c r="F1021" s="339">
        <v>779.97</v>
      </c>
      <c r="G1021" s="339">
        <f t="shared" si="52"/>
        <v>33.54</v>
      </c>
    </row>
    <row r="1022" spans="1:7">
      <c r="A1022" s="589">
        <v>37373</v>
      </c>
      <c r="B1022" s="797" t="s">
        <v>861</v>
      </c>
      <c r="C1022" s="797"/>
      <c r="D1022" s="261" t="s">
        <v>491</v>
      </c>
      <c r="E1022" s="338">
        <v>4.5887999999999998E-2</v>
      </c>
      <c r="F1022" s="339">
        <v>7.0000000000000007E-2</v>
      </c>
      <c r="G1022" s="339">
        <f t="shared" si="52"/>
        <v>0</v>
      </c>
    </row>
    <row r="1023" spans="1:7">
      <c r="A1023" s="595">
        <v>37372</v>
      </c>
      <c r="B1023" s="797" t="s">
        <v>860</v>
      </c>
      <c r="C1023" s="797"/>
      <c r="D1023" s="348" t="s">
        <v>491</v>
      </c>
      <c r="E1023" s="338">
        <v>4.5887999999999998E-2</v>
      </c>
      <c r="F1023" s="339">
        <v>0.35</v>
      </c>
      <c r="G1023" s="339">
        <f t="shared" si="52"/>
        <v>0.02</v>
      </c>
    </row>
    <row r="1024" spans="1:7">
      <c r="A1024" s="589">
        <v>37370</v>
      </c>
      <c r="B1024" s="797" t="s">
        <v>1156</v>
      </c>
      <c r="C1024" s="797"/>
      <c r="D1024" s="261" t="s">
        <v>491</v>
      </c>
      <c r="E1024" s="338">
        <v>4.5887999999999998E-2</v>
      </c>
      <c r="F1024" s="339">
        <v>2.2000000000000002</v>
      </c>
      <c r="G1024" s="339">
        <f t="shared" si="52"/>
        <v>0.1</v>
      </c>
    </row>
    <row r="1025" spans="1:7">
      <c r="A1025" s="589">
        <v>36888</v>
      </c>
      <c r="B1025" s="797" t="s">
        <v>1107</v>
      </c>
      <c r="C1025" s="797"/>
      <c r="D1025" s="261" t="s">
        <v>492</v>
      </c>
      <c r="E1025" s="338">
        <v>0.54803199999999996</v>
      </c>
      <c r="F1025" s="339">
        <v>7.6</v>
      </c>
      <c r="G1025" s="339">
        <f t="shared" si="52"/>
        <v>4.17</v>
      </c>
    </row>
    <row r="1026" spans="1:7">
      <c r="A1026" s="589">
        <v>7568</v>
      </c>
      <c r="B1026" s="797" t="s">
        <v>886</v>
      </c>
      <c r="C1026" s="797"/>
      <c r="D1026" s="261" t="s">
        <v>486</v>
      </c>
      <c r="E1026" s="338">
        <v>0.385328</v>
      </c>
      <c r="F1026" s="339">
        <v>0.43</v>
      </c>
      <c r="G1026" s="339">
        <f t="shared" si="52"/>
        <v>0.17</v>
      </c>
    </row>
    <row r="1027" spans="1:7">
      <c r="A1027" s="595">
        <v>142</v>
      </c>
      <c r="B1027" s="797" t="s">
        <v>1260</v>
      </c>
      <c r="C1027" s="797"/>
      <c r="D1027" s="261" t="s">
        <v>1261</v>
      </c>
      <c r="E1027" s="338">
        <v>7.0629999999999998E-3</v>
      </c>
      <c r="F1027" s="339">
        <v>24.1</v>
      </c>
      <c r="G1027" s="339">
        <f t="shared" si="52"/>
        <v>0.17</v>
      </c>
    </row>
    <row r="1028" spans="1:7">
      <c r="A1028" s="763" t="s">
        <v>563</v>
      </c>
      <c r="B1028" s="763"/>
      <c r="C1028" s="763"/>
      <c r="D1028" s="763"/>
      <c r="E1028" s="764"/>
      <c r="F1028" s="763"/>
      <c r="G1028" s="262">
        <f>SUM(G1020:G1027)</f>
        <v>38.200000000000003</v>
      </c>
    </row>
    <row r="1029" spans="1:7">
      <c r="A1029" s="765"/>
      <c r="B1029" s="765"/>
      <c r="C1029" s="765"/>
      <c r="D1029" s="765"/>
      <c r="E1029" s="766"/>
      <c r="F1029" s="765"/>
      <c r="G1029" s="765"/>
    </row>
    <row r="1030" spans="1:7">
      <c r="A1030" s="778" t="s">
        <v>564</v>
      </c>
      <c r="B1030" s="778"/>
      <c r="C1030" s="778"/>
      <c r="D1030" s="778"/>
      <c r="E1030" s="779"/>
      <c r="F1030" s="778"/>
      <c r="G1030" s="349">
        <f>G1010+G1028+G1017</f>
        <v>38.979999999999997</v>
      </c>
    </row>
    <row r="1031" spans="1:7">
      <c r="A1031" s="795"/>
      <c r="B1031" s="795"/>
      <c r="C1031" s="795"/>
      <c r="D1031" s="795"/>
      <c r="E1031" s="795"/>
      <c r="F1031" s="795"/>
      <c r="G1031" s="795"/>
    </row>
    <row r="1032" spans="1:7">
      <c r="A1032" s="773" t="s">
        <v>1270</v>
      </c>
      <c r="B1032" s="773"/>
      <c r="C1032" s="773"/>
      <c r="D1032" s="774" t="s">
        <v>893</v>
      </c>
      <c r="E1032" s="775"/>
      <c r="F1032" s="776"/>
      <c r="G1032" s="776"/>
    </row>
    <row r="1033" spans="1:7">
      <c r="A1033" s="773" t="s">
        <v>1269</v>
      </c>
      <c r="B1033" s="773"/>
      <c r="C1033" s="773"/>
      <c r="D1033" s="773"/>
      <c r="E1033" s="777"/>
      <c r="F1033" s="773"/>
      <c r="G1033" s="773"/>
    </row>
    <row r="1034" spans="1:7">
      <c r="A1034" s="765"/>
      <c r="B1034" s="765"/>
      <c r="C1034" s="765"/>
      <c r="D1034" s="765"/>
      <c r="E1034" s="766"/>
      <c r="F1034" s="765"/>
      <c r="G1034" s="765"/>
    </row>
    <row r="1035" spans="1:7">
      <c r="A1035" s="593" t="s">
        <v>852</v>
      </c>
      <c r="B1035" s="767" t="s">
        <v>166</v>
      </c>
      <c r="C1035" s="768"/>
      <c r="D1035" s="332" t="s">
        <v>486</v>
      </c>
      <c r="E1035" s="259" t="s">
        <v>557</v>
      </c>
      <c r="F1035" s="259" t="s">
        <v>558</v>
      </c>
      <c r="G1035" s="260" t="s">
        <v>559</v>
      </c>
    </row>
    <row r="1036" spans="1:7">
      <c r="A1036" s="589">
        <v>88316</v>
      </c>
      <c r="B1036" s="761" t="s">
        <v>864</v>
      </c>
      <c r="C1036" s="762"/>
      <c r="D1036" s="261" t="s">
        <v>491</v>
      </c>
      <c r="E1036" s="338">
        <v>12</v>
      </c>
      <c r="F1036" s="339">
        <v>14.37</v>
      </c>
      <c r="G1036" s="339">
        <f>F1036*E1036</f>
        <v>172.44</v>
      </c>
    </row>
    <row r="1037" spans="1:7">
      <c r="A1037" s="589">
        <v>88315</v>
      </c>
      <c r="B1037" s="761" t="s">
        <v>887</v>
      </c>
      <c r="C1037" s="762"/>
      <c r="D1037" s="261" t="s">
        <v>491</v>
      </c>
      <c r="E1037" s="338">
        <v>12</v>
      </c>
      <c r="F1037" s="339">
        <v>17.68</v>
      </c>
      <c r="G1037" s="339">
        <f>F1037*E1037</f>
        <v>212.16</v>
      </c>
    </row>
    <row r="1038" spans="1:7">
      <c r="A1038" s="763" t="s">
        <v>560</v>
      </c>
      <c r="B1038" s="763"/>
      <c r="C1038" s="763"/>
      <c r="D1038" s="763"/>
      <c r="E1038" s="764"/>
      <c r="F1038" s="763"/>
      <c r="G1038" s="262">
        <f>SUM(G1036:G1037)</f>
        <v>384.6</v>
      </c>
    </row>
    <row r="1039" spans="1:7">
      <c r="A1039" s="765"/>
      <c r="B1039" s="765"/>
      <c r="C1039" s="765"/>
      <c r="D1039" s="765"/>
      <c r="E1039" s="766"/>
      <c r="F1039" s="765"/>
      <c r="G1039" s="765"/>
    </row>
    <row r="1040" spans="1:7">
      <c r="A1040" s="593" t="s">
        <v>852</v>
      </c>
      <c r="B1040" s="767" t="s">
        <v>561</v>
      </c>
      <c r="C1040" s="768"/>
      <c r="D1040" s="332" t="s">
        <v>486</v>
      </c>
      <c r="E1040" s="259" t="s">
        <v>562</v>
      </c>
      <c r="F1040" s="259" t="s">
        <v>558</v>
      </c>
      <c r="G1040" s="260" t="s">
        <v>559</v>
      </c>
    </row>
    <row r="1041" spans="1:7">
      <c r="A1041" s="589">
        <v>10503</v>
      </c>
      <c r="B1041" s="769" t="s">
        <v>900</v>
      </c>
      <c r="C1041" s="770"/>
      <c r="D1041" s="261" t="s">
        <v>497</v>
      </c>
      <c r="E1041" s="338">
        <v>1.5</v>
      </c>
      <c r="F1041" s="339">
        <v>303.16000000000003</v>
      </c>
      <c r="G1041" s="339">
        <f>F1041*E1041</f>
        <v>454.74</v>
      </c>
    </row>
    <row r="1042" spans="1:7">
      <c r="A1042" s="589" t="s">
        <v>903</v>
      </c>
      <c r="B1042" s="769" t="s">
        <v>505</v>
      </c>
      <c r="C1042" s="770"/>
      <c r="D1042" s="261" t="s">
        <v>486</v>
      </c>
      <c r="E1042" s="338">
        <v>1.5</v>
      </c>
      <c r="F1042" s="339">
        <v>187.9</v>
      </c>
      <c r="G1042" s="339">
        <f t="shared" ref="G1042:G1043" si="53">F1042*E1042</f>
        <v>281.85000000000002</v>
      </c>
    </row>
    <row r="1043" spans="1:7">
      <c r="A1043" s="595">
        <v>39424</v>
      </c>
      <c r="B1043" s="769" t="s">
        <v>1136</v>
      </c>
      <c r="C1043" s="770"/>
      <c r="D1043" s="261" t="s">
        <v>492</v>
      </c>
      <c r="E1043" s="338">
        <v>6</v>
      </c>
      <c r="F1043" s="339">
        <v>2.2400000000000002</v>
      </c>
      <c r="G1043" s="339">
        <f t="shared" si="53"/>
        <v>13.44</v>
      </c>
    </row>
    <row r="1044" spans="1:7">
      <c r="A1044" s="763" t="s">
        <v>563</v>
      </c>
      <c r="B1044" s="763"/>
      <c r="C1044" s="763"/>
      <c r="D1044" s="763"/>
      <c r="E1044" s="764"/>
      <c r="F1044" s="763"/>
      <c r="G1044" s="262">
        <f>SUM(G1041:G1043)</f>
        <v>750.03</v>
      </c>
    </row>
    <row r="1045" spans="1:7">
      <c r="A1045" s="765"/>
      <c r="B1045" s="765"/>
      <c r="C1045" s="765"/>
      <c r="D1045" s="765"/>
      <c r="E1045" s="766"/>
      <c r="F1045" s="765"/>
      <c r="G1045" s="765"/>
    </row>
    <row r="1046" spans="1:7">
      <c r="A1046" s="771" t="s">
        <v>564</v>
      </c>
      <c r="B1046" s="771"/>
      <c r="C1046" s="771"/>
      <c r="D1046" s="771"/>
      <c r="E1046" s="772"/>
      <c r="F1046" s="771"/>
      <c r="G1046" s="263">
        <f>G1044+G1038</f>
        <v>1134.6300000000001</v>
      </c>
    </row>
    <row r="1047" spans="1:7">
      <c r="A1047" s="626"/>
      <c r="B1047" s="622"/>
      <c r="C1047" s="622"/>
      <c r="D1047" s="623"/>
      <c r="E1047" s="623"/>
      <c r="F1047" s="623"/>
      <c r="G1047" s="624"/>
    </row>
    <row r="1048" spans="1:7">
      <c r="A1048" s="823" t="s">
        <v>1279</v>
      </c>
      <c r="B1048" s="824"/>
      <c r="C1048" s="825"/>
      <c r="D1048" s="774" t="s">
        <v>556</v>
      </c>
      <c r="E1048" s="775"/>
      <c r="F1048" s="826"/>
      <c r="G1048" s="827"/>
    </row>
    <row r="1049" spans="1:7">
      <c r="A1049" s="823" t="s">
        <v>1273</v>
      </c>
      <c r="B1049" s="824"/>
      <c r="C1049" s="824"/>
      <c r="D1049" s="824"/>
      <c r="E1049" s="824"/>
      <c r="F1049" s="824"/>
      <c r="G1049" s="825"/>
    </row>
    <row r="1050" spans="1:7">
      <c r="A1050" s="761"/>
      <c r="B1050" s="794"/>
      <c r="C1050" s="794"/>
      <c r="D1050" s="794"/>
      <c r="E1050" s="794"/>
      <c r="F1050" s="794"/>
      <c r="G1050" s="762"/>
    </row>
    <row r="1051" spans="1:7">
      <c r="A1051" s="594" t="s">
        <v>852</v>
      </c>
      <c r="B1051" s="792" t="s">
        <v>166</v>
      </c>
      <c r="C1051" s="798"/>
      <c r="D1051" s="259" t="s">
        <v>486</v>
      </c>
      <c r="E1051" s="259" t="s">
        <v>557</v>
      </c>
      <c r="F1051" s="259" t="s">
        <v>558</v>
      </c>
      <c r="G1051" s="260" t="s">
        <v>559</v>
      </c>
    </row>
    <row r="1052" spans="1:7">
      <c r="A1052" s="589">
        <v>6111</v>
      </c>
      <c r="B1052" s="821" t="s">
        <v>853</v>
      </c>
      <c r="C1052" s="822"/>
      <c r="D1052" s="261" t="s">
        <v>491</v>
      </c>
      <c r="E1052" s="338">
        <v>0.152003</v>
      </c>
      <c r="F1052" s="339">
        <v>9.51</v>
      </c>
      <c r="G1052" s="339">
        <f>F1052*E1052</f>
        <v>1.45</v>
      </c>
    </row>
    <row r="1053" spans="1:7">
      <c r="A1053" s="589">
        <v>6110</v>
      </c>
      <c r="B1053" s="821" t="s">
        <v>1274</v>
      </c>
      <c r="C1053" s="822"/>
      <c r="D1053" s="261" t="s">
        <v>491</v>
      </c>
      <c r="E1053" s="338">
        <v>9.9835919999999998</v>
      </c>
      <c r="F1053" s="371">
        <v>12.95</v>
      </c>
      <c r="G1053" s="339">
        <f>F1053*E1053</f>
        <v>129.29</v>
      </c>
    </row>
    <row r="1054" spans="1:7">
      <c r="A1054" s="589">
        <v>4750</v>
      </c>
      <c r="B1054" s="821" t="s">
        <v>498</v>
      </c>
      <c r="C1054" s="822"/>
      <c r="D1054" s="261" t="s">
        <v>491</v>
      </c>
      <c r="E1054" s="338">
        <v>0.18084</v>
      </c>
      <c r="F1054" s="339">
        <v>12.79</v>
      </c>
      <c r="G1054" s="339">
        <f>F1054*E1054</f>
        <v>2.31</v>
      </c>
    </row>
    <row r="1055" spans="1:7">
      <c r="A1055" s="786" t="s">
        <v>560</v>
      </c>
      <c r="B1055" s="787"/>
      <c r="C1055" s="787"/>
      <c r="D1055" s="787"/>
      <c r="E1055" s="787"/>
      <c r="F1055" s="788"/>
      <c r="G1055" s="262">
        <f>SUM(G1052:G1054)</f>
        <v>133.05000000000001</v>
      </c>
    </row>
    <row r="1056" spans="1:7">
      <c r="A1056" s="761"/>
      <c r="B1056" s="794"/>
      <c r="C1056" s="794"/>
      <c r="D1056" s="794"/>
      <c r="E1056" s="794"/>
      <c r="F1056" s="794"/>
      <c r="G1056" s="762"/>
    </row>
    <row r="1057" spans="1:7">
      <c r="A1057" s="594" t="s">
        <v>852</v>
      </c>
      <c r="B1057" s="792" t="s">
        <v>569</v>
      </c>
      <c r="C1057" s="798"/>
      <c r="D1057" s="602" t="s">
        <v>486</v>
      </c>
      <c r="E1057" s="259" t="s">
        <v>557</v>
      </c>
      <c r="F1057" s="602" t="s">
        <v>558</v>
      </c>
      <c r="G1057" s="260" t="s">
        <v>559</v>
      </c>
    </row>
    <row r="1058" spans="1:7">
      <c r="A1058" s="589">
        <v>12892</v>
      </c>
      <c r="B1058" s="821" t="s">
        <v>917</v>
      </c>
      <c r="C1058" s="822"/>
      <c r="D1058" s="597" t="s">
        <v>817</v>
      </c>
      <c r="E1058" s="373">
        <v>0.14039499999999999</v>
      </c>
      <c r="F1058" s="339">
        <v>10.75</v>
      </c>
      <c r="G1058" s="339">
        <f t="shared" ref="G1058:G1060" si="54">F1058*E1058</f>
        <v>1.51</v>
      </c>
    </row>
    <row r="1059" spans="1:7">
      <c r="A1059" s="589">
        <v>2711</v>
      </c>
      <c r="B1059" s="821" t="s">
        <v>896</v>
      </c>
      <c r="C1059" s="822"/>
      <c r="D1059" s="597" t="s">
        <v>486</v>
      </c>
      <c r="E1059" s="373">
        <v>6.0670000000000003E-3</v>
      </c>
      <c r="F1059" s="339">
        <v>115.9</v>
      </c>
      <c r="G1059" s="339">
        <f t="shared" si="54"/>
        <v>0.7</v>
      </c>
    </row>
    <row r="1060" spans="1:7">
      <c r="A1060" s="589">
        <v>36149</v>
      </c>
      <c r="B1060" s="821" t="s">
        <v>1276</v>
      </c>
      <c r="C1060" s="822"/>
      <c r="D1060" s="597" t="s">
        <v>486</v>
      </c>
      <c r="E1060" s="373">
        <v>7.358E-3</v>
      </c>
      <c r="F1060" s="339">
        <v>123.18</v>
      </c>
      <c r="G1060" s="339">
        <f t="shared" si="54"/>
        <v>0.91</v>
      </c>
    </row>
    <row r="1061" spans="1:7">
      <c r="A1061" s="589">
        <v>38412</v>
      </c>
      <c r="B1061" s="821" t="s">
        <v>1030</v>
      </c>
      <c r="C1061" s="822"/>
      <c r="D1061" s="597" t="s">
        <v>486</v>
      </c>
      <c r="E1061" s="373">
        <v>4.0499999999999998E-4</v>
      </c>
      <c r="F1061" s="339">
        <v>1497.07</v>
      </c>
      <c r="G1061" s="339">
        <f t="shared" ref="G1061:G1063" si="55">F1061*E1061</f>
        <v>0.61</v>
      </c>
    </row>
    <row r="1062" spans="1:7">
      <c r="A1062" s="589">
        <v>11359</v>
      </c>
      <c r="B1062" s="821" t="s">
        <v>1056</v>
      </c>
      <c r="C1062" s="822"/>
      <c r="D1062" s="597" t="s">
        <v>486</v>
      </c>
      <c r="E1062" s="373">
        <v>5.7799999999999995E-4</v>
      </c>
      <c r="F1062" s="339">
        <v>901.84</v>
      </c>
      <c r="G1062" s="339">
        <f t="shared" si="55"/>
        <v>0.52</v>
      </c>
    </row>
    <row r="1063" spans="1:7">
      <c r="A1063" s="589">
        <v>38413</v>
      </c>
      <c r="B1063" s="821" t="s">
        <v>1028</v>
      </c>
      <c r="C1063" s="822"/>
      <c r="D1063" s="597" t="s">
        <v>486</v>
      </c>
      <c r="E1063" s="373">
        <v>3.97E-4</v>
      </c>
      <c r="F1063" s="339">
        <v>929.79</v>
      </c>
      <c r="G1063" s="339">
        <f t="shared" si="55"/>
        <v>0.37</v>
      </c>
    </row>
    <row r="1064" spans="1:7">
      <c r="A1064" s="786" t="s">
        <v>570</v>
      </c>
      <c r="B1064" s="787"/>
      <c r="C1064" s="787"/>
      <c r="D1064" s="787"/>
      <c r="E1064" s="787"/>
      <c r="F1064" s="788"/>
      <c r="G1064" s="262">
        <f>SUM(G1058:G1063)</f>
        <v>4.62</v>
      </c>
    </row>
    <row r="1065" spans="1:7">
      <c r="A1065" s="761"/>
      <c r="B1065" s="794"/>
      <c r="C1065" s="794"/>
      <c r="D1065" s="794"/>
      <c r="E1065" s="794"/>
      <c r="F1065" s="794"/>
      <c r="G1065" s="762"/>
    </row>
    <row r="1066" spans="1:7">
      <c r="A1066" s="594" t="s">
        <v>852</v>
      </c>
      <c r="B1066" s="792" t="s">
        <v>561</v>
      </c>
      <c r="C1066" s="798"/>
      <c r="D1066" s="259" t="s">
        <v>486</v>
      </c>
      <c r="E1066" s="259" t="s">
        <v>562</v>
      </c>
      <c r="F1066" s="259" t="s">
        <v>558</v>
      </c>
      <c r="G1066" s="260" t="s">
        <v>559</v>
      </c>
    </row>
    <row r="1067" spans="1:7">
      <c r="A1067" s="589">
        <v>37373</v>
      </c>
      <c r="B1067" s="821" t="s">
        <v>1123</v>
      </c>
      <c r="C1067" s="822"/>
      <c r="D1067" s="261" t="s">
        <v>491</v>
      </c>
      <c r="E1067" s="338">
        <v>10.218847999999999</v>
      </c>
      <c r="F1067" s="339">
        <v>7.0000000000000007E-2</v>
      </c>
      <c r="G1067" s="339">
        <f t="shared" ref="G1067:G1080" si="56">F1067*E1067</f>
        <v>0.72</v>
      </c>
    </row>
    <row r="1068" spans="1:7">
      <c r="A1068" s="595">
        <v>37371</v>
      </c>
      <c r="B1068" s="821" t="s">
        <v>1062</v>
      </c>
      <c r="C1068" s="822"/>
      <c r="D1068" s="261" t="s">
        <v>491</v>
      </c>
      <c r="E1068" s="338">
        <v>10.218847999999999</v>
      </c>
      <c r="F1068" s="339">
        <v>0.71</v>
      </c>
      <c r="G1068" s="339">
        <f t="shared" si="56"/>
        <v>7.26</v>
      </c>
    </row>
    <row r="1069" spans="1:7">
      <c r="A1069" s="595">
        <v>36146</v>
      </c>
      <c r="B1069" s="821" t="s">
        <v>1022</v>
      </c>
      <c r="C1069" s="822"/>
      <c r="D1069" s="261" t="s">
        <v>486</v>
      </c>
      <c r="E1069" s="338">
        <v>1.2706E-2</v>
      </c>
      <c r="F1069" s="339">
        <v>191.25</v>
      </c>
      <c r="G1069" s="339">
        <f t="shared" ref="G1069" si="57">F1069*E1069</f>
        <v>2.4300000000000002</v>
      </c>
    </row>
    <row r="1070" spans="1:7">
      <c r="A1070" s="595">
        <v>1379</v>
      </c>
      <c r="B1070" s="821" t="s">
        <v>1080</v>
      </c>
      <c r="C1070" s="822"/>
      <c r="D1070" s="261" t="s">
        <v>490</v>
      </c>
      <c r="E1070" s="338">
        <v>8.8760000000000006E-2</v>
      </c>
      <c r="F1070" s="339">
        <v>0.49</v>
      </c>
      <c r="G1070" s="339">
        <f t="shared" si="56"/>
        <v>0.04</v>
      </c>
    </row>
    <row r="1071" spans="1:7">
      <c r="A1071" s="595">
        <v>7697</v>
      </c>
      <c r="B1071" s="821" t="s">
        <v>1275</v>
      </c>
      <c r="C1071" s="822"/>
      <c r="D1071" s="261" t="s">
        <v>492</v>
      </c>
      <c r="E1071" s="338">
        <v>4.1656000000000004</v>
      </c>
      <c r="F1071" s="339">
        <v>29.74</v>
      </c>
      <c r="G1071" s="339">
        <f t="shared" si="56"/>
        <v>123.88</v>
      </c>
    </row>
    <row r="1072" spans="1:7">
      <c r="A1072" s="595">
        <v>370</v>
      </c>
      <c r="B1072" s="821" t="s">
        <v>872</v>
      </c>
      <c r="C1072" s="822"/>
      <c r="D1072" s="261" t="s">
        <v>496</v>
      </c>
      <c r="E1072" s="338">
        <v>3.0800000000000001E-4</v>
      </c>
      <c r="F1072" s="339">
        <v>62.5</v>
      </c>
      <c r="G1072" s="339">
        <f t="shared" si="56"/>
        <v>0.02</v>
      </c>
    </row>
    <row r="1073" spans="1:7">
      <c r="A1073" s="595">
        <v>37370</v>
      </c>
      <c r="B1073" s="821" t="s">
        <v>854</v>
      </c>
      <c r="C1073" s="822"/>
      <c r="D1073" s="261" t="s">
        <v>491</v>
      </c>
      <c r="E1073" s="338">
        <v>10.218847999999999</v>
      </c>
      <c r="F1073" s="339">
        <v>2.2000000000000002</v>
      </c>
      <c r="G1073" s="339">
        <f t="shared" si="56"/>
        <v>22.48</v>
      </c>
    </row>
    <row r="1074" spans="1:7">
      <c r="A1074" s="595">
        <v>12893</v>
      </c>
      <c r="B1074" s="821" t="s">
        <v>898</v>
      </c>
      <c r="C1074" s="822"/>
      <c r="D1074" s="261" t="s">
        <v>817</v>
      </c>
      <c r="E1074" s="338">
        <v>1.6379999999999999E-2</v>
      </c>
      <c r="F1074" s="339">
        <v>57.36</v>
      </c>
      <c r="G1074" s="339">
        <f t="shared" si="56"/>
        <v>0.94</v>
      </c>
    </row>
    <row r="1075" spans="1:7">
      <c r="A1075" s="595">
        <v>36144</v>
      </c>
      <c r="B1075" s="821" t="s">
        <v>1023</v>
      </c>
      <c r="C1075" s="822"/>
      <c r="D1075" s="261" t="s">
        <v>486</v>
      </c>
      <c r="E1075" s="338">
        <v>1.142169</v>
      </c>
      <c r="F1075" s="339">
        <v>1.26</v>
      </c>
      <c r="G1075" s="339">
        <f t="shared" si="56"/>
        <v>1.44</v>
      </c>
    </row>
    <row r="1076" spans="1:7">
      <c r="A1076" s="595">
        <v>36150</v>
      </c>
      <c r="B1076" s="821" t="s">
        <v>1025</v>
      </c>
      <c r="C1076" s="822"/>
      <c r="D1076" s="261" t="s">
        <v>486</v>
      </c>
      <c r="E1076" s="338">
        <v>2.7227000000000001E-2</v>
      </c>
      <c r="F1076" s="339">
        <v>33.409999999999997</v>
      </c>
      <c r="G1076" s="339">
        <f t="shared" si="56"/>
        <v>0.91</v>
      </c>
    </row>
    <row r="1077" spans="1:7">
      <c r="A1077" s="595">
        <v>37372</v>
      </c>
      <c r="B1077" s="821" t="s">
        <v>1072</v>
      </c>
      <c r="C1077" s="822"/>
      <c r="D1077" s="261" t="s">
        <v>491</v>
      </c>
      <c r="E1077" s="338">
        <v>10.218847999999999</v>
      </c>
      <c r="F1077" s="339">
        <v>0.35</v>
      </c>
      <c r="G1077" s="339">
        <f t="shared" si="56"/>
        <v>3.58</v>
      </c>
    </row>
    <row r="1078" spans="1:7">
      <c r="A1078" s="595">
        <v>12815</v>
      </c>
      <c r="B1078" s="821" t="s">
        <v>1026</v>
      </c>
      <c r="C1078" s="822"/>
      <c r="D1078" s="261" t="s">
        <v>486</v>
      </c>
      <c r="E1078" s="338">
        <v>8.1562999999999997E-2</v>
      </c>
      <c r="F1078" s="339">
        <v>7.05</v>
      </c>
      <c r="G1078" s="339">
        <f t="shared" si="56"/>
        <v>0.57999999999999996</v>
      </c>
    </row>
    <row r="1079" spans="1:7">
      <c r="A1079" s="595">
        <v>36153</v>
      </c>
      <c r="B1079" s="821" t="s">
        <v>1061</v>
      </c>
      <c r="C1079" s="822"/>
      <c r="D1079" s="261" t="s">
        <v>486</v>
      </c>
      <c r="E1079" s="338">
        <v>1.1011999999999999E-2</v>
      </c>
      <c r="F1079" s="339">
        <v>150.46</v>
      </c>
      <c r="G1079" s="339">
        <f t="shared" si="56"/>
        <v>1.66</v>
      </c>
    </row>
    <row r="1080" spans="1:7">
      <c r="A1080" s="595">
        <v>10</v>
      </c>
      <c r="B1080" s="821" t="s">
        <v>1027</v>
      </c>
      <c r="C1080" s="822"/>
      <c r="D1080" s="261" t="s">
        <v>486</v>
      </c>
      <c r="E1080" s="338">
        <v>7.1660000000000001E-2</v>
      </c>
      <c r="F1080" s="339">
        <v>10.050000000000001</v>
      </c>
      <c r="G1080" s="339">
        <f t="shared" si="56"/>
        <v>0.72</v>
      </c>
    </row>
    <row r="1081" spans="1:7">
      <c r="A1081" s="595">
        <v>38476</v>
      </c>
      <c r="B1081" s="821" t="s">
        <v>1094</v>
      </c>
      <c r="C1081" s="822"/>
      <c r="D1081" s="261" t="s">
        <v>486</v>
      </c>
      <c r="E1081" s="338">
        <v>1.851E-3</v>
      </c>
      <c r="F1081" s="339">
        <v>214.28</v>
      </c>
      <c r="G1081" s="339">
        <f t="shared" ref="G1081:G1088" si="58">F1081*E1081</f>
        <v>0.4</v>
      </c>
    </row>
    <row r="1082" spans="1:7">
      <c r="A1082" s="595">
        <v>38390</v>
      </c>
      <c r="B1082" s="821" t="s">
        <v>1063</v>
      </c>
      <c r="C1082" s="822"/>
      <c r="D1082" s="261" t="s">
        <v>486</v>
      </c>
      <c r="E1082" s="338">
        <v>1.3594E-2</v>
      </c>
      <c r="F1082" s="339">
        <v>27.7</v>
      </c>
      <c r="G1082" s="339">
        <f t="shared" si="58"/>
        <v>0.38</v>
      </c>
    </row>
    <row r="1083" spans="1:7">
      <c r="A1083" s="595">
        <v>38399</v>
      </c>
      <c r="B1083" s="821" t="s">
        <v>1031</v>
      </c>
      <c r="C1083" s="822"/>
      <c r="D1083" s="261" t="s">
        <v>486</v>
      </c>
      <c r="E1083" s="338">
        <v>2.3149999999999998E-3</v>
      </c>
      <c r="F1083" s="339">
        <v>142.22</v>
      </c>
      <c r="G1083" s="339">
        <f t="shared" si="58"/>
        <v>0.33</v>
      </c>
    </row>
    <row r="1084" spans="1:7">
      <c r="A1084" s="595">
        <v>38477</v>
      </c>
      <c r="B1084" s="821" t="s">
        <v>1034</v>
      </c>
      <c r="C1084" s="822"/>
      <c r="D1084" s="261" t="s">
        <v>486</v>
      </c>
      <c r="E1084" s="338">
        <v>3.97E-4</v>
      </c>
      <c r="F1084" s="339">
        <v>606.84</v>
      </c>
      <c r="G1084" s="339">
        <f t="shared" si="58"/>
        <v>0.24</v>
      </c>
    </row>
    <row r="1085" spans="1:7">
      <c r="A1085" s="589">
        <v>38382</v>
      </c>
      <c r="B1085" s="821" t="s">
        <v>1277</v>
      </c>
      <c r="C1085" s="822"/>
      <c r="D1085" s="261" t="s">
        <v>486</v>
      </c>
      <c r="E1085" s="338">
        <v>2.5866E-2</v>
      </c>
      <c r="F1085" s="339">
        <v>9.19</v>
      </c>
      <c r="G1085" s="339">
        <f t="shared" si="58"/>
        <v>0.24</v>
      </c>
    </row>
    <row r="1086" spans="1:7">
      <c r="A1086" s="595">
        <v>38396</v>
      </c>
      <c r="B1086" s="821" t="s">
        <v>1060</v>
      </c>
      <c r="C1086" s="822"/>
      <c r="D1086" s="261" t="s">
        <v>486</v>
      </c>
      <c r="E1086" s="338">
        <v>4.6299999999999998E-4</v>
      </c>
      <c r="F1086" s="339">
        <v>445.21</v>
      </c>
      <c r="G1086" s="339">
        <f t="shared" si="58"/>
        <v>0.21</v>
      </c>
    </row>
    <row r="1087" spans="1:7">
      <c r="A1087" s="595">
        <v>25966</v>
      </c>
      <c r="B1087" s="821" t="s">
        <v>1278</v>
      </c>
      <c r="C1087" s="822"/>
      <c r="D1087" s="261" t="s">
        <v>184</v>
      </c>
      <c r="E1087" s="338">
        <v>1.3594E-2</v>
      </c>
      <c r="F1087" s="339">
        <v>15.05</v>
      </c>
      <c r="G1087" s="339">
        <f t="shared" si="58"/>
        <v>0.2</v>
      </c>
    </row>
    <row r="1088" spans="1:7">
      <c r="A1088" s="595">
        <v>38393</v>
      </c>
      <c r="B1088" s="821" t="s">
        <v>1059</v>
      </c>
      <c r="C1088" s="822"/>
      <c r="D1088" s="261" t="s">
        <v>486</v>
      </c>
      <c r="E1088" s="338">
        <v>1.3594E-2</v>
      </c>
      <c r="F1088" s="339">
        <v>12.49</v>
      </c>
      <c r="G1088" s="339">
        <f t="shared" si="58"/>
        <v>0.17</v>
      </c>
    </row>
    <row r="1089" spans="1:7">
      <c r="A1089" s="786" t="s">
        <v>563</v>
      </c>
      <c r="B1089" s="787"/>
      <c r="C1089" s="787"/>
      <c r="D1089" s="787"/>
      <c r="E1089" s="787"/>
      <c r="F1089" s="788"/>
      <c r="G1089" s="262">
        <f>SUM(G1067:G1088)</f>
        <v>168.83</v>
      </c>
    </row>
    <row r="1090" spans="1:7">
      <c r="A1090" s="761"/>
      <c r="B1090" s="794"/>
      <c r="C1090" s="794"/>
      <c r="D1090" s="794"/>
      <c r="E1090" s="794"/>
      <c r="F1090" s="794"/>
      <c r="G1090" s="762"/>
    </row>
    <row r="1091" spans="1:7">
      <c r="A1091" s="855" t="s">
        <v>564</v>
      </c>
      <c r="B1091" s="856"/>
      <c r="C1091" s="856"/>
      <c r="D1091" s="856"/>
      <c r="E1091" s="856"/>
      <c r="F1091" s="857"/>
      <c r="G1091" s="263">
        <f>G1055+G1089+G1064</f>
        <v>306.5</v>
      </c>
    </row>
    <row r="1092" spans="1:7">
      <c r="A1092" s="626"/>
      <c r="B1092" s="622"/>
      <c r="C1092" s="622"/>
      <c r="D1092" s="623"/>
      <c r="E1092" s="623"/>
      <c r="F1092" s="623"/>
      <c r="G1092" s="624"/>
    </row>
    <row r="1093" spans="1:7">
      <c r="A1093" s="808" t="s">
        <v>1349</v>
      </c>
      <c r="B1093" s="809"/>
      <c r="C1093" s="809"/>
      <c r="D1093" s="851" t="s">
        <v>1944</v>
      </c>
      <c r="E1093" s="852"/>
      <c r="F1093" s="853"/>
      <c r="G1093" s="854"/>
    </row>
    <row r="1094" spans="1:7">
      <c r="A1094" s="808" t="s">
        <v>1282</v>
      </c>
      <c r="B1094" s="809"/>
      <c r="C1094" s="809"/>
      <c r="D1094" s="809"/>
      <c r="E1094" s="809"/>
      <c r="F1094" s="809"/>
      <c r="G1094" s="810"/>
    </row>
    <row r="1095" spans="1:7">
      <c r="A1095" s="765"/>
      <c r="B1095" s="765"/>
      <c r="C1095" s="765"/>
      <c r="D1095" s="765"/>
      <c r="E1095" s="766"/>
      <c r="F1095" s="765"/>
      <c r="G1095" s="765"/>
    </row>
    <row r="1096" spans="1:7">
      <c r="A1096" s="402" t="s">
        <v>852</v>
      </c>
      <c r="B1096" s="599" t="s">
        <v>166</v>
      </c>
      <c r="C1096" s="403"/>
      <c r="D1096" s="259" t="s">
        <v>486</v>
      </c>
      <c r="E1096" s="259" t="s">
        <v>557</v>
      </c>
      <c r="F1096" s="259" t="s">
        <v>558</v>
      </c>
      <c r="G1096" s="260" t="s">
        <v>559</v>
      </c>
    </row>
    <row r="1097" spans="1:7">
      <c r="A1097" s="79">
        <v>88264</v>
      </c>
      <c r="B1097" s="785" t="s">
        <v>1256</v>
      </c>
      <c r="C1097" s="785"/>
      <c r="D1097" s="261" t="s">
        <v>491</v>
      </c>
      <c r="E1097" s="338">
        <v>17</v>
      </c>
      <c r="F1097" s="339">
        <v>18.38</v>
      </c>
      <c r="G1097" s="339">
        <f>E1097*F1097</f>
        <v>312.45999999999998</v>
      </c>
    </row>
    <row r="1098" spans="1:7">
      <c r="A1098" s="79">
        <v>88247</v>
      </c>
      <c r="B1098" s="785" t="s">
        <v>1283</v>
      </c>
      <c r="C1098" s="785"/>
      <c r="D1098" s="261" t="s">
        <v>491</v>
      </c>
      <c r="E1098" s="338">
        <v>16</v>
      </c>
      <c r="F1098" s="339">
        <v>14.33</v>
      </c>
      <c r="G1098" s="339">
        <f>E1098*F1098</f>
        <v>229.28</v>
      </c>
    </row>
    <row r="1099" spans="1:7">
      <c r="A1099" s="79">
        <v>88242</v>
      </c>
      <c r="B1099" s="785" t="s">
        <v>1003</v>
      </c>
      <c r="C1099" s="785"/>
      <c r="D1099" s="261" t="s">
        <v>491</v>
      </c>
      <c r="E1099" s="338">
        <v>6</v>
      </c>
      <c r="F1099" s="339">
        <v>14.37</v>
      </c>
      <c r="G1099" s="339">
        <f>E1099*F1099</f>
        <v>86.22</v>
      </c>
    </row>
    <row r="1100" spans="1:7">
      <c r="A1100" s="79">
        <v>88316</v>
      </c>
      <c r="B1100" s="785" t="s">
        <v>864</v>
      </c>
      <c r="C1100" s="785"/>
      <c r="D1100" s="261" t="s">
        <v>491</v>
      </c>
      <c r="E1100" s="338">
        <v>8</v>
      </c>
      <c r="F1100" s="339">
        <v>14.37</v>
      </c>
      <c r="G1100" s="339">
        <f>E1100*F1100</f>
        <v>114.96</v>
      </c>
    </row>
    <row r="1101" spans="1:7">
      <c r="A1101" s="786" t="s">
        <v>560</v>
      </c>
      <c r="B1101" s="787"/>
      <c r="C1101" s="787"/>
      <c r="D1101" s="787"/>
      <c r="E1101" s="787"/>
      <c r="F1101" s="788"/>
      <c r="G1101" s="262">
        <f>SUM(G1097:G1100)</f>
        <v>742.92</v>
      </c>
    </row>
    <row r="1102" spans="1:7">
      <c r="A1102" s="600"/>
      <c r="B1102" s="404"/>
      <c r="C1102" s="404"/>
      <c r="D1102" s="404"/>
      <c r="E1102" s="401"/>
      <c r="F1102" s="404"/>
      <c r="G1102" s="601"/>
    </row>
    <row r="1103" spans="1:7">
      <c r="A1103" s="594" t="s">
        <v>852</v>
      </c>
      <c r="B1103" s="792" t="s">
        <v>569</v>
      </c>
      <c r="C1103" s="798"/>
      <c r="D1103" s="602" t="s">
        <v>486</v>
      </c>
      <c r="E1103" s="259" t="s">
        <v>557</v>
      </c>
      <c r="F1103" s="602" t="s">
        <v>558</v>
      </c>
      <c r="G1103" s="260" t="s">
        <v>559</v>
      </c>
    </row>
    <row r="1104" spans="1:7">
      <c r="A1104" s="589">
        <v>89270</v>
      </c>
      <c r="B1104" s="821" t="s">
        <v>1284</v>
      </c>
      <c r="C1104" s="822"/>
      <c r="D1104" s="597" t="s">
        <v>491</v>
      </c>
      <c r="E1104" s="373">
        <v>5</v>
      </c>
      <c r="F1104" s="339">
        <v>42.48</v>
      </c>
      <c r="G1104" s="339">
        <f t="shared" ref="G1104" si="59">F1104*E1104</f>
        <v>212.4</v>
      </c>
    </row>
    <row r="1105" spans="1:7">
      <c r="A1105" s="786" t="s">
        <v>570</v>
      </c>
      <c r="B1105" s="787"/>
      <c r="C1105" s="787"/>
      <c r="D1105" s="787"/>
      <c r="E1105" s="787"/>
      <c r="F1105" s="788"/>
      <c r="G1105" s="262">
        <f>SUM(G1104:G1104)</f>
        <v>212.4</v>
      </c>
    </row>
    <row r="1106" spans="1:7">
      <c r="A1106" s="590"/>
      <c r="B1106" s="591"/>
      <c r="C1106" s="591"/>
      <c r="D1106" s="591"/>
      <c r="E1106" s="591"/>
      <c r="F1106" s="592"/>
      <c r="G1106" s="262"/>
    </row>
    <row r="1107" spans="1:7">
      <c r="A1107" s="599" t="s">
        <v>852</v>
      </c>
      <c r="B1107" s="405" t="s">
        <v>561</v>
      </c>
      <c r="C1107" s="403"/>
      <c r="D1107" s="259" t="s">
        <v>486</v>
      </c>
      <c r="E1107" s="259" t="s">
        <v>562</v>
      </c>
      <c r="F1107" s="259" t="s">
        <v>558</v>
      </c>
      <c r="G1107" s="260" t="s">
        <v>559</v>
      </c>
    </row>
    <row r="1108" spans="1:7">
      <c r="A1108" s="589">
        <v>92271</v>
      </c>
      <c r="B1108" s="789" t="s">
        <v>1285</v>
      </c>
      <c r="C1108" s="785"/>
      <c r="D1108" s="80" t="s">
        <v>497</v>
      </c>
      <c r="E1108" s="406">
        <v>0.88</v>
      </c>
      <c r="F1108" s="339">
        <v>32.42</v>
      </c>
      <c r="G1108" s="339">
        <f t="shared" ref="G1108:G1171" si="60">E1108*F1108</f>
        <v>28.53</v>
      </c>
    </row>
    <row r="1109" spans="1:7">
      <c r="A1109" s="589">
        <v>94965</v>
      </c>
      <c r="B1109" s="789" t="s">
        <v>1286</v>
      </c>
      <c r="C1109" s="785"/>
      <c r="D1109" s="80" t="s">
        <v>496</v>
      </c>
      <c r="E1109" s="406">
        <v>0.88</v>
      </c>
      <c r="F1109" s="339">
        <v>323.66000000000003</v>
      </c>
      <c r="G1109" s="339">
        <f t="shared" si="60"/>
        <v>284.82</v>
      </c>
    </row>
    <row r="1110" spans="1:7">
      <c r="A1110" s="361" t="s">
        <v>1287</v>
      </c>
      <c r="B1110" s="789" t="s">
        <v>1288</v>
      </c>
      <c r="C1110" s="785"/>
      <c r="D1110" s="80" t="s">
        <v>496</v>
      </c>
      <c r="E1110" s="406">
        <v>0.88</v>
      </c>
      <c r="F1110" s="339">
        <v>96.64</v>
      </c>
      <c r="G1110" s="339">
        <f t="shared" si="60"/>
        <v>85.04</v>
      </c>
    </row>
    <row r="1111" spans="1:7">
      <c r="A1111" s="589">
        <v>87495</v>
      </c>
      <c r="B1111" s="789" t="s">
        <v>1289</v>
      </c>
      <c r="C1111" s="785"/>
      <c r="D1111" s="80" t="s">
        <v>497</v>
      </c>
      <c r="E1111" s="406">
        <v>5.72</v>
      </c>
      <c r="F1111" s="339">
        <v>63.49</v>
      </c>
      <c r="G1111" s="339">
        <f t="shared" si="60"/>
        <v>363.16</v>
      </c>
    </row>
    <row r="1112" spans="1:7">
      <c r="A1112" s="595">
        <v>97892</v>
      </c>
      <c r="B1112" s="819" t="s">
        <v>1290</v>
      </c>
      <c r="C1112" s="820"/>
      <c r="D1112" s="80" t="s">
        <v>486</v>
      </c>
      <c r="E1112" s="406">
        <v>1</v>
      </c>
      <c r="F1112" s="339">
        <v>267.16000000000003</v>
      </c>
      <c r="G1112" s="339">
        <f t="shared" si="60"/>
        <v>267.16000000000003</v>
      </c>
    </row>
    <row r="1113" spans="1:7">
      <c r="A1113" s="589">
        <v>93358</v>
      </c>
      <c r="B1113" s="789" t="s">
        <v>1291</v>
      </c>
      <c r="C1113" s="785"/>
      <c r="D1113" s="80" t="s">
        <v>496</v>
      </c>
      <c r="E1113" s="406">
        <v>4.05</v>
      </c>
      <c r="F1113" s="339">
        <v>56.84</v>
      </c>
      <c r="G1113" s="339">
        <f t="shared" si="60"/>
        <v>230.2</v>
      </c>
    </row>
    <row r="1114" spans="1:7">
      <c r="A1114" s="595">
        <v>93382</v>
      </c>
      <c r="B1114" s="819" t="s">
        <v>1381</v>
      </c>
      <c r="C1114" s="820"/>
      <c r="D1114" s="80" t="s">
        <v>496</v>
      </c>
      <c r="E1114" s="406">
        <v>4.05</v>
      </c>
      <c r="F1114" s="339">
        <v>19.64</v>
      </c>
      <c r="G1114" s="339">
        <f t="shared" si="60"/>
        <v>79.540000000000006</v>
      </c>
    </row>
    <row r="1115" spans="1:7">
      <c r="A1115" s="589" t="s">
        <v>1772</v>
      </c>
      <c r="B1115" s="789" t="s">
        <v>1292</v>
      </c>
      <c r="C1115" s="785"/>
      <c r="D1115" s="80" t="s">
        <v>486</v>
      </c>
      <c r="E1115" s="406">
        <v>1</v>
      </c>
      <c r="F1115" s="407">
        <v>3005</v>
      </c>
      <c r="G1115" s="339">
        <f t="shared" si="60"/>
        <v>3005</v>
      </c>
    </row>
    <row r="1116" spans="1:7">
      <c r="A1116" s="589" t="s">
        <v>1773</v>
      </c>
      <c r="B1116" s="789" t="s">
        <v>1293</v>
      </c>
      <c r="C1116" s="785"/>
      <c r="D1116" s="80" t="s">
        <v>486</v>
      </c>
      <c r="E1116" s="406">
        <v>1</v>
      </c>
      <c r="F1116" s="407">
        <v>2549</v>
      </c>
      <c r="G1116" s="339">
        <f t="shared" si="60"/>
        <v>2549</v>
      </c>
    </row>
    <row r="1117" spans="1:7">
      <c r="A1117" s="589" t="s">
        <v>1774</v>
      </c>
      <c r="B1117" s="789" t="s">
        <v>1294</v>
      </c>
      <c r="C1117" s="785"/>
      <c r="D1117" s="80" t="s">
        <v>486</v>
      </c>
      <c r="E1117" s="406">
        <v>3</v>
      </c>
      <c r="F1117" s="407">
        <v>85</v>
      </c>
      <c r="G1117" s="339">
        <f t="shared" si="60"/>
        <v>255</v>
      </c>
    </row>
    <row r="1118" spans="1:7">
      <c r="A1118" s="589" t="s">
        <v>1775</v>
      </c>
      <c r="B1118" s="789" t="s">
        <v>1295</v>
      </c>
      <c r="C1118" s="785"/>
      <c r="D1118" s="80" t="s">
        <v>486</v>
      </c>
      <c r="E1118" s="406">
        <v>5</v>
      </c>
      <c r="F1118" s="407">
        <v>11.58</v>
      </c>
      <c r="G1118" s="339">
        <f t="shared" si="60"/>
        <v>57.9</v>
      </c>
    </row>
    <row r="1119" spans="1:7">
      <c r="A1119" s="589" t="s">
        <v>1776</v>
      </c>
      <c r="B1119" s="789" t="s">
        <v>1296</v>
      </c>
      <c r="C1119" s="785"/>
      <c r="D1119" s="80" t="s">
        <v>486</v>
      </c>
      <c r="E1119" s="406">
        <v>6</v>
      </c>
      <c r="F1119" s="407">
        <v>48.66</v>
      </c>
      <c r="G1119" s="339">
        <f t="shared" si="60"/>
        <v>291.95999999999998</v>
      </c>
    </row>
    <row r="1120" spans="1:7">
      <c r="A1120" s="589" t="s">
        <v>1777</v>
      </c>
      <c r="B1120" s="789" t="s">
        <v>1297</v>
      </c>
      <c r="C1120" s="785"/>
      <c r="D1120" s="80" t="s">
        <v>486</v>
      </c>
      <c r="E1120" s="406">
        <v>6</v>
      </c>
      <c r="F1120" s="407">
        <v>13.75</v>
      </c>
      <c r="G1120" s="339">
        <f t="shared" si="60"/>
        <v>82.5</v>
      </c>
    </row>
    <row r="1121" spans="1:7">
      <c r="A1121" s="589" t="s">
        <v>1778</v>
      </c>
      <c r="B1121" s="789" t="s">
        <v>1298</v>
      </c>
      <c r="C1121" s="785"/>
      <c r="D1121" s="80" t="s">
        <v>486</v>
      </c>
      <c r="E1121" s="406">
        <v>6</v>
      </c>
      <c r="F1121" s="407">
        <v>14.44</v>
      </c>
      <c r="G1121" s="339">
        <f t="shared" si="60"/>
        <v>86.64</v>
      </c>
    </row>
    <row r="1122" spans="1:7">
      <c r="A1122" s="589" t="s">
        <v>1779</v>
      </c>
      <c r="B1122" s="789" t="s">
        <v>1299</v>
      </c>
      <c r="C1122" s="785"/>
      <c r="D1122" s="409" t="s">
        <v>486</v>
      </c>
      <c r="E1122" s="410">
        <v>6</v>
      </c>
      <c r="F1122" s="407">
        <v>17.82</v>
      </c>
      <c r="G1122" s="339">
        <f t="shared" si="60"/>
        <v>106.92</v>
      </c>
    </row>
    <row r="1123" spans="1:7">
      <c r="A1123" s="589" t="s">
        <v>1780</v>
      </c>
      <c r="B1123" s="789" t="s">
        <v>1300</v>
      </c>
      <c r="C1123" s="785"/>
      <c r="D1123" s="409" t="s">
        <v>486</v>
      </c>
      <c r="E1123" s="410">
        <v>2</v>
      </c>
      <c r="F1123" s="407">
        <v>23.48</v>
      </c>
      <c r="G1123" s="339">
        <f t="shared" si="60"/>
        <v>46.96</v>
      </c>
    </row>
    <row r="1124" spans="1:7">
      <c r="A1124" s="589" t="s">
        <v>1781</v>
      </c>
      <c r="B1124" s="789" t="s">
        <v>1301</v>
      </c>
      <c r="C1124" s="785"/>
      <c r="D1124" s="409" t="s">
        <v>486</v>
      </c>
      <c r="E1124" s="410">
        <v>3</v>
      </c>
      <c r="F1124" s="407">
        <v>77.12</v>
      </c>
      <c r="G1124" s="339">
        <f t="shared" si="60"/>
        <v>231.36</v>
      </c>
    </row>
    <row r="1125" spans="1:7">
      <c r="A1125" s="589" t="s">
        <v>1782</v>
      </c>
      <c r="B1125" s="789" t="s">
        <v>1302</v>
      </c>
      <c r="C1125" s="785"/>
      <c r="D1125" s="409" t="s">
        <v>486</v>
      </c>
      <c r="E1125" s="410">
        <v>3</v>
      </c>
      <c r="F1125" s="407">
        <v>6.39</v>
      </c>
      <c r="G1125" s="339">
        <f t="shared" si="60"/>
        <v>19.170000000000002</v>
      </c>
    </row>
    <row r="1126" spans="1:7">
      <c r="A1126" s="589" t="s">
        <v>1783</v>
      </c>
      <c r="B1126" s="789" t="s">
        <v>1303</v>
      </c>
      <c r="C1126" s="785"/>
      <c r="D1126" s="409" t="s">
        <v>486</v>
      </c>
      <c r="E1126" s="410">
        <v>15</v>
      </c>
      <c r="F1126" s="407">
        <v>6.39</v>
      </c>
      <c r="G1126" s="339">
        <f t="shared" si="60"/>
        <v>95.85</v>
      </c>
    </row>
    <row r="1127" spans="1:7">
      <c r="A1127" s="589" t="s">
        <v>1784</v>
      </c>
      <c r="B1127" s="789" t="s">
        <v>1304</v>
      </c>
      <c r="C1127" s="785"/>
      <c r="D1127" s="409" t="s">
        <v>486</v>
      </c>
      <c r="E1127" s="410">
        <v>1</v>
      </c>
      <c r="F1127" s="407">
        <v>9.35</v>
      </c>
      <c r="G1127" s="339">
        <f t="shared" si="60"/>
        <v>9.35</v>
      </c>
    </row>
    <row r="1128" spans="1:7">
      <c r="A1128" s="589" t="s">
        <v>1785</v>
      </c>
      <c r="B1128" s="789" t="s">
        <v>1305</v>
      </c>
      <c r="C1128" s="785"/>
      <c r="D1128" s="409" t="s">
        <v>486</v>
      </c>
      <c r="E1128" s="410">
        <v>47</v>
      </c>
      <c r="F1128" s="407">
        <v>28.83</v>
      </c>
      <c r="G1128" s="339">
        <f t="shared" si="60"/>
        <v>1355.01</v>
      </c>
    </row>
    <row r="1129" spans="1:7">
      <c r="A1129" s="589" t="s">
        <v>1786</v>
      </c>
      <c r="B1129" s="789" t="s">
        <v>1306</v>
      </c>
      <c r="C1129" s="785"/>
      <c r="D1129" s="409" t="s">
        <v>486</v>
      </c>
      <c r="E1129" s="410">
        <v>3</v>
      </c>
      <c r="F1129" s="407">
        <v>21.21</v>
      </c>
      <c r="G1129" s="339">
        <f t="shared" si="60"/>
        <v>63.63</v>
      </c>
    </row>
    <row r="1130" spans="1:7">
      <c r="A1130" s="589" t="s">
        <v>1787</v>
      </c>
      <c r="B1130" s="789" t="s">
        <v>1307</v>
      </c>
      <c r="C1130" s="785"/>
      <c r="D1130" s="409" t="s">
        <v>486</v>
      </c>
      <c r="E1130" s="410">
        <v>6</v>
      </c>
      <c r="F1130" s="407">
        <v>27.96</v>
      </c>
      <c r="G1130" s="339">
        <f t="shared" si="60"/>
        <v>167.76</v>
      </c>
    </row>
    <row r="1131" spans="1:7">
      <c r="A1131" s="589" t="s">
        <v>1788</v>
      </c>
      <c r="B1131" s="789" t="s">
        <v>1308</v>
      </c>
      <c r="C1131" s="785"/>
      <c r="D1131" s="409" t="s">
        <v>486</v>
      </c>
      <c r="E1131" s="410">
        <v>15</v>
      </c>
      <c r="F1131" s="407">
        <v>24.45</v>
      </c>
      <c r="G1131" s="339">
        <f t="shared" si="60"/>
        <v>366.75</v>
      </c>
    </row>
    <row r="1132" spans="1:7">
      <c r="A1132" s="589" t="s">
        <v>1789</v>
      </c>
      <c r="B1132" s="789" t="s">
        <v>1309</v>
      </c>
      <c r="C1132" s="785"/>
      <c r="D1132" s="409" t="s">
        <v>486</v>
      </c>
      <c r="E1132" s="410">
        <v>15</v>
      </c>
      <c r="F1132" s="407">
        <v>4.7</v>
      </c>
      <c r="G1132" s="339">
        <f t="shared" si="60"/>
        <v>70.5</v>
      </c>
    </row>
    <row r="1133" spans="1:7">
      <c r="A1133" s="589" t="s">
        <v>1790</v>
      </c>
      <c r="B1133" s="789" t="s">
        <v>1310</v>
      </c>
      <c r="C1133" s="785"/>
      <c r="D1133" s="409" t="s">
        <v>486</v>
      </c>
      <c r="E1133" s="410">
        <v>1</v>
      </c>
      <c r="F1133" s="407">
        <v>13.94</v>
      </c>
      <c r="G1133" s="339">
        <f t="shared" si="60"/>
        <v>13.94</v>
      </c>
    </row>
    <row r="1134" spans="1:7">
      <c r="A1134" s="589" t="s">
        <v>1791</v>
      </c>
      <c r="B1134" s="789" t="s">
        <v>1311</v>
      </c>
      <c r="C1134" s="785"/>
      <c r="D1134" s="409" t="s">
        <v>486</v>
      </c>
      <c r="E1134" s="410">
        <v>3</v>
      </c>
      <c r="F1134" s="407">
        <v>295.52999999999997</v>
      </c>
      <c r="G1134" s="339">
        <f t="shared" si="60"/>
        <v>886.59</v>
      </c>
    </row>
    <row r="1135" spans="1:7">
      <c r="A1135" s="589" t="s">
        <v>1792</v>
      </c>
      <c r="B1135" s="789" t="s">
        <v>1312</v>
      </c>
      <c r="C1135" s="785"/>
      <c r="D1135" s="409" t="s">
        <v>486</v>
      </c>
      <c r="E1135" s="410">
        <v>6</v>
      </c>
      <c r="F1135" s="407">
        <v>33.450000000000003</v>
      </c>
      <c r="G1135" s="339">
        <f t="shared" si="60"/>
        <v>200.7</v>
      </c>
    </row>
    <row r="1136" spans="1:7">
      <c r="A1136" s="589" t="s">
        <v>1793</v>
      </c>
      <c r="B1136" s="789" t="s">
        <v>1313</v>
      </c>
      <c r="C1136" s="785"/>
      <c r="D1136" s="409" t="s">
        <v>486</v>
      </c>
      <c r="E1136" s="410">
        <v>6</v>
      </c>
      <c r="F1136" s="407">
        <v>27.96</v>
      </c>
      <c r="G1136" s="339">
        <f t="shared" si="60"/>
        <v>167.76</v>
      </c>
    </row>
    <row r="1137" spans="1:7">
      <c r="A1137" s="589" t="s">
        <v>1794</v>
      </c>
      <c r="B1137" s="817" t="s">
        <v>1314</v>
      </c>
      <c r="C1137" s="818"/>
      <c r="D1137" s="409" t="s">
        <v>1315</v>
      </c>
      <c r="E1137" s="410">
        <v>340</v>
      </c>
      <c r="F1137" s="407">
        <v>7.26</v>
      </c>
      <c r="G1137" s="339">
        <f t="shared" si="60"/>
        <v>2468.4</v>
      </c>
    </row>
    <row r="1138" spans="1:7">
      <c r="A1138" s="589" t="s">
        <v>1795</v>
      </c>
      <c r="B1138" s="789" t="s">
        <v>1316</v>
      </c>
      <c r="C1138" s="785"/>
      <c r="D1138" s="409" t="s">
        <v>486</v>
      </c>
      <c r="E1138" s="410">
        <v>1</v>
      </c>
      <c r="F1138" s="407">
        <v>101.28</v>
      </c>
      <c r="G1138" s="339">
        <f t="shared" si="60"/>
        <v>101.28</v>
      </c>
    </row>
    <row r="1139" spans="1:7">
      <c r="A1139" s="589" t="s">
        <v>1796</v>
      </c>
      <c r="B1139" s="789" t="s">
        <v>1317</v>
      </c>
      <c r="C1139" s="785"/>
      <c r="D1139" s="409" t="s">
        <v>486</v>
      </c>
      <c r="E1139" s="410">
        <v>2</v>
      </c>
      <c r="F1139" s="407">
        <v>7.77</v>
      </c>
      <c r="G1139" s="339">
        <f t="shared" si="60"/>
        <v>15.54</v>
      </c>
    </row>
    <row r="1140" spans="1:7">
      <c r="A1140" s="589" t="s">
        <v>1797</v>
      </c>
      <c r="B1140" s="789" t="s">
        <v>1318</v>
      </c>
      <c r="C1140" s="785"/>
      <c r="D1140" s="409" t="s">
        <v>486</v>
      </c>
      <c r="E1140" s="410">
        <v>6</v>
      </c>
      <c r="F1140" s="407">
        <v>6.04</v>
      </c>
      <c r="G1140" s="339">
        <f t="shared" si="60"/>
        <v>36.24</v>
      </c>
    </row>
    <row r="1141" spans="1:7">
      <c r="A1141" s="589" t="s">
        <v>1798</v>
      </c>
      <c r="B1141" s="789" t="s">
        <v>1319</v>
      </c>
      <c r="C1141" s="785"/>
      <c r="D1141" s="409" t="s">
        <v>486</v>
      </c>
      <c r="E1141" s="410">
        <v>5</v>
      </c>
      <c r="F1141" s="407">
        <v>10.14</v>
      </c>
      <c r="G1141" s="339">
        <f t="shared" si="60"/>
        <v>50.7</v>
      </c>
    </row>
    <row r="1142" spans="1:7">
      <c r="A1142" s="408">
        <v>96985</v>
      </c>
      <c r="B1142" s="789" t="s">
        <v>1320</v>
      </c>
      <c r="C1142" s="785"/>
      <c r="D1142" s="409" t="s">
        <v>486</v>
      </c>
      <c r="E1142" s="410">
        <v>5</v>
      </c>
      <c r="F1142" s="407">
        <v>14.87</v>
      </c>
      <c r="G1142" s="339">
        <f t="shared" si="60"/>
        <v>74.349999999999994</v>
      </c>
    </row>
    <row r="1143" spans="1:7">
      <c r="A1143" s="589" t="s">
        <v>1799</v>
      </c>
      <c r="B1143" s="789" t="s">
        <v>1321</v>
      </c>
      <c r="C1143" s="785"/>
      <c r="D1143" s="409" t="s">
        <v>486</v>
      </c>
      <c r="E1143" s="410">
        <v>2</v>
      </c>
      <c r="F1143" s="407">
        <v>14.87</v>
      </c>
      <c r="G1143" s="339">
        <f t="shared" si="60"/>
        <v>29.74</v>
      </c>
    </row>
    <row r="1144" spans="1:7">
      <c r="A1144" s="589" t="s">
        <v>1800</v>
      </c>
      <c r="B1144" s="789" t="s">
        <v>1322</v>
      </c>
      <c r="C1144" s="785"/>
      <c r="D1144" s="409" t="s">
        <v>486</v>
      </c>
      <c r="E1144" s="410">
        <v>3</v>
      </c>
      <c r="F1144" s="407">
        <v>10.62</v>
      </c>
      <c r="G1144" s="339">
        <f t="shared" si="60"/>
        <v>31.86</v>
      </c>
    </row>
    <row r="1145" spans="1:7">
      <c r="A1145" s="589" t="s">
        <v>1801</v>
      </c>
      <c r="B1145" s="789" t="s">
        <v>1323</v>
      </c>
      <c r="C1145" s="785"/>
      <c r="D1145" s="409" t="s">
        <v>486</v>
      </c>
      <c r="E1145" s="410">
        <v>20</v>
      </c>
      <c r="F1145" s="407">
        <v>0.88</v>
      </c>
      <c r="G1145" s="339">
        <f t="shared" si="60"/>
        <v>17.600000000000001</v>
      </c>
    </row>
    <row r="1146" spans="1:7">
      <c r="A1146" s="589" t="s">
        <v>1802</v>
      </c>
      <c r="B1146" s="789" t="s">
        <v>1324</v>
      </c>
      <c r="C1146" s="785"/>
      <c r="D1146" s="409" t="s">
        <v>486</v>
      </c>
      <c r="E1146" s="410">
        <v>6</v>
      </c>
      <c r="F1146" s="407">
        <v>33.450000000000003</v>
      </c>
      <c r="G1146" s="339">
        <f t="shared" si="60"/>
        <v>200.7</v>
      </c>
    </row>
    <row r="1147" spans="1:7">
      <c r="A1147" s="589" t="s">
        <v>1803</v>
      </c>
      <c r="B1147" s="789" t="s">
        <v>1325</v>
      </c>
      <c r="C1147" s="785"/>
      <c r="D1147" s="409" t="s">
        <v>486</v>
      </c>
      <c r="E1147" s="410">
        <v>1</v>
      </c>
      <c r="F1147" s="407">
        <v>14000</v>
      </c>
      <c r="G1147" s="339">
        <f t="shared" si="60"/>
        <v>14000</v>
      </c>
    </row>
    <row r="1148" spans="1:7">
      <c r="A1148" s="589" t="s">
        <v>1804</v>
      </c>
      <c r="B1148" s="789" t="s">
        <v>1326</v>
      </c>
      <c r="C1148" s="785"/>
      <c r="D1148" s="409" t="s">
        <v>486</v>
      </c>
      <c r="E1148" s="410">
        <v>6</v>
      </c>
      <c r="F1148" s="407">
        <v>211.23</v>
      </c>
      <c r="G1148" s="339">
        <f t="shared" si="60"/>
        <v>1267.3800000000001</v>
      </c>
    </row>
    <row r="1149" spans="1:7">
      <c r="A1149" s="589" t="s">
        <v>1805</v>
      </c>
      <c r="B1149" s="789" t="s">
        <v>1327</v>
      </c>
      <c r="C1149" s="785"/>
      <c r="D1149" s="409" t="s">
        <v>486</v>
      </c>
      <c r="E1149" s="410">
        <v>3</v>
      </c>
      <c r="F1149" s="407">
        <v>3</v>
      </c>
      <c r="G1149" s="339">
        <f t="shared" si="60"/>
        <v>9</v>
      </c>
    </row>
    <row r="1150" spans="1:7">
      <c r="A1150" s="589" t="s">
        <v>1806</v>
      </c>
      <c r="B1150" s="789" t="s">
        <v>1328</v>
      </c>
      <c r="C1150" s="785"/>
      <c r="D1150" s="409" t="s">
        <v>486</v>
      </c>
      <c r="E1150" s="410">
        <v>3</v>
      </c>
      <c r="F1150" s="407">
        <v>20.02</v>
      </c>
      <c r="G1150" s="339">
        <f t="shared" si="60"/>
        <v>60.06</v>
      </c>
    </row>
    <row r="1151" spans="1:7">
      <c r="A1151" s="589" t="s">
        <v>1807</v>
      </c>
      <c r="B1151" s="789" t="s">
        <v>1329</v>
      </c>
      <c r="C1151" s="785"/>
      <c r="D1151" s="409" t="s">
        <v>486</v>
      </c>
      <c r="E1151" s="410">
        <v>1</v>
      </c>
      <c r="F1151" s="407">
        <v>19.010000000000002</v>
      </c>
      <c r="G1151" s="339">
        <f t="shared" si="60"/>
        <v>19.010000000000002</v>
      </c>
    </row>
    <row r="1152" spans="1:7">
      <c r="A1152" s="589" t="s">
        <v>1808</v>
      </c>
      <c r="B1152" s="789" t="s">
        <v>1330</v>
      </c>
      <c r="C1152" s="785"/>
      <c r="D1152" s="409" t="s">
        <v>486</v>
      </c>
      <c r="E1152" s="410">
        <v>2</v>
      </c>
      <c r="F1152" s="407">
        <v>2.95</v>
      </c>
      <c r="G1152" s="339">
        <f t="shared" si="60"/>
        <v>5.9</v>
      </c>
    </row>
    <row r="1153" spans="1:7">
      <c r="A1153" s="589" t="s">
        <v>1809</v>
      </c>
      <c r="B1153" s="789" t="s">
        <v>1331</v>
      </c>
      <c r="C1153" s="785"/>
      <c r="D1153" s="409" t="s">
        <v>486</v>
      </c>
      <c r="E1153" s="410">
        <v>1</v>
      </c>
      <c r="F1153" s="407">
        <v>147.72</v>
      </c>
      <c r="G1153" s="339">
        <f t="shared" si="60"/>
        <v>147.72</v>
      </c>
    </row>
    <row r="1154" spans="1:7">
      <c r="A1154" s="589" t="s">
        <v>1810</v>
      </c>
      <c r="B1154" s="789" t="s">
        <v>1332</v>
      </c>
      <c r="C1154" s="785"/>
      <c r="D1154" s="409" t="s">
        <v>486</v>
      </c>
      <c r="E1154" s="411">
        <v>1</v>
      </c>
      <c r="F1154" s="407">
        <v>147.72</v>
      </c>
      <c r="G1154" s="339">
        <f t="shared" si="60"/>
        <v>147.72</v>
      </c>
    </row>
    <row r="1155" spans="1:7">
      <c r="A1155" s="589" t="s">
        <v>1811</v>
      </c>
      <c r="B1155" s="789" t="s">
        <v>1333</v>
      </c>
      <c r="C1155" s="785"/>
      <c r="D1155" s="409" t="s">
        <v>486</v>
      </c>
      <c r="E1155" s="410">
        <v>15</v>
      </c>
      <c r="F1155" s="407">
        <v>55.89</v>
      </c>
      <c r="G1155" s="339">
        <f t="shared" si="60"/>
        <v>838.35</v>
      </c>
    </row>
    <row r="1156" spans="1:7">
      <c r="A1156" s="589" t="s">
        <v>1812</v>
      </c>
      <c r="B1156" s="789" t="s">
        <v>1334</v>
      </c>
      <c r="C1156" s="785"/>
      <c r="D1156" s="409" t="s">
        <v>486</v>
      </c>
      <c r="E1156" s="410">
        <v>15</v>
      </c>
      <c r="F1156" s="407">
        <v>45.49</v>
      </c>
      <c r="G1156" s="339">
        <f t="shared" si="60"/>
        <v>682.35</v>
      </c>
    </row>
    <row r="1157" spans="1:7">
      <c r="A1157" s="589" t="s">
        <v>1813</v>
      </c>
      <c r="B1157" s="789" t="s">
        <v>1335</v>
      </c>
      <c r="C1157" s="785"/>
      <c r="D1157" s="409" t="s">
        <v>486</v>
      </c>
      <c r="E1157" s="410">
        <v>1</v>
      </c>
      <c r="F1157" s="407">
        <v>1029</v>
      </c>
      <c r="G1157" s="339">
        <f t="shared" si="60"/>
        <v>1029</v>
      </c>
    </row>
    <row r="1158" spans="1:7">
      <c r="A1158" s="589" t="s">
        <v>1814</v>
      </c>
      <c r="B1158" s="789" t="s">
        <v>1336</v>
      </c>
      <c r="C1158" s="785"/>
      <c r="D1158" s="409" t="s">
        <v>486</v>
      </c>
      <c r="E1158" s="410">
        <v>1</v>
      </c>
      <c r="F1158" s="407">
        <v>999</v>
      </c>
      <c r="G1158" s="339">
        <f t="shared" si="60"/>
        <v>999</v>
      </c>
    </row>
    <row r="1159" spans="1:7">
      <c r="A1159" s="589" t="s">
        <v>1815</v>
      </c>
      <c r="B1159" s="789" t="s">
        <v>1337</v>
      </c>
      <c r="C1159" s="785"/>
      <c r="D1159" s="409" t="s">
        <v>1315</v>
      </c>
      <c r="E1159" s="410">
        <v>26</v>
      </c>
      <c r="F1159" s="407">
        <v>10.029999999999999</v>
      </c>
      <c r="G1159" s="339">
        <f t="shared" si="60"/>
        <v>260.77999999999997</v>
      </c>
    </row>
    <row r="1160" spans="1:7">
      <c r="A1160" s="589" t="s">
        <v>1816</v>
      </c>
      <c r="B1160" s="789" t="s">
        <v>1338</v>
      </c>
      <c r="C1160" s="785"/>
      <c r="D1160" s="409" t="s">
        <v>1339</v>
      </c>
      <c r="E1160" s="410">
        <v>3</v>
      </c>
      <c r="F1160" s="407">
        <v>4.18</v>
      </c>
      <c r="G1160" s="339">
        <f t="shared" si="60"/>
        <v>12.54</v>
      </c>
    </row>
    <row r="1161" spans="1:7">
      <c r="A1161" s="589" t="s">
        <v>1817</v>
      </c>
      <c r="B1161" s="789" t="s">
        <v>1340</v>
      </c>
      <c r="C1161" s="785"/>
      <c r="D1161" s="409" t="s">
        <v>1315</v>
      </c>
      <c r="E1161" s="410">
        <v>26</v>
      </c>
      <c r="F1161" s="407">
        <v>5.2</v>
      </c>
      <c r="G1161" s="339">
        <f t="shared" si="60"/>
        <v>135.19999999999999</v>
      </c>
    </row>
    <row r="1162" spans="1:7">
      <c r="A1162" s="589" t="s">
        <v>1818</v>
      </c>
      <c r="B1162" s="789" t="s">
        <v>1341</v>
      </c>
      <c r="C1162" s="785"/>
      <c r="D1162" s="409" t="s">
        <v>1339</v>
      </c>
      <c r="E1162" s="410">
        <v>3</v>
      </c>
      <c r="F1162" s="407">
        <v>172.53</v>
      </c>
      <c r="G1162" s="339">
        <f t="shared" si="60"/>
        <v>517.59</v>
      </c>
    </row>
    <row r="1163" spans="1:7">
      <c r="A1163" s="589" t="s">
        <v>1819</v>
      </c>
      <c r="B1163" s="789" t="s">
        <v>1342</v>
      </c>
      <c r="C1163" s="785"/>
      <c r="D1163" s="409" t="s">
        <v>486</v>
      </c>
      <c r="E1163" s="410">
        <v>1</v>
      </c>
      <c r="F1163" s="407">
        <v>32.94</v>
      </c>
      <c r="G1163" s="339">
        <f t="shared" si="60"/>
        <v>32.94</v>
      </c>
    </row>
    <row r="1164" spans="1:7">
      <c r="A1164" s="589" t="s">
        <v>1820</v>
      </c>
      <c r="B1164" s="789" t="s">
        <v>1343</v>
      </c>
      <c r="C1164" s="785"/>
      <c r="D1164" s="409" t="s">
        <v>486</v>
      </c>
      <c r="E1164" s="410">
        <v>1</v>
      </c>
      <c r="F1164" s="407">
        <v>31.93</v>
      </c>
      <c r="G1164" s="339">
        <f t="shared" si="60"/>
        <v>31.93</v>
      </c>
    </row>
    <row r="1165" spans="1:7">
      <c r="A1165" s="589" t="s">
        <v>1821</v>
      </c>
      <c r="B1165" s="789" t="s">
        <v>1310</v>
      </c>
      <c r="C1165" s="785"/>
      <c r="D1165" s="409" t="s">
        <v>486</v>
      </c>
      <c r="E1165" s="410">
        <v>1</v>
      </c>
      <c r="F1165" s="407">
        <v>17.14</v>
      </c>
      <c r="G1165" s="339">
        <f t="shared" si="60"/>
        <v>17.14</v>
      </c>
    </row>
    <row r="1166" spans="1:7">
      <c r="A1166" s="589" t="s">
        <v>1822</v>
      </c>
      <c r="B1166" s="819" t="s">
        <v>1344</v>
      </c>
      <c r="C1166" s="820"/>
      <c r="D1166" s="409" t="s">
        <v>486</v>
      </c>
      <c r="E1166" s="410">
        <v>2</v>
      </c>
      <c r="F1166" s="407">
        <v>74.62</v>
      </c>
      <c r="G1166" s="339">
        <f t="shared" si="60"/>
        <v>149.24</v>
      </c>
    </row>
    <row r="1167" spans="1:7">
      <c r="A1167" s="589" t="s">
        <v>1823</v>
      </c>
      <c r="B1167" s="789" t="s">
        <v>1345</v>
      </c>
      <c r="C1167" s="785"/>
      <c r="D1167" s="409" t="s">
        <v>1315</v>
      </c>
      <c r="E1167" s="410">
        <v>27</v>
      </c>
      <c r="F1167" s="407">
        <v>95.6</v>
      </c>
      <c r="G1167" s="339">
        <f t="shared" si="60"/>
        <v>2581.1999999999998</v>
      </c>
    </row>
    <row r="1168" spans="1:7">
      <c r="A1168" s="589" t="s">
        <v>1824</v>
      </c>
      <c r="B1168" s="789" t="s">
        <v>1346</v>
      </c>
      <c r="C1168" s="785"/>
      <c r="D1168" s="409" t="s">
        <v>1315</v>
      </c>
      <c r="E1168" s="410">
        <v>9</v>
      </c>
      <c r="F1168" s="407">
        <v>53.92</v>
      </c>
      <c r="G1168" s="339">
        <f t="shared" si="60"/>
        <v>485.28</v>
      </c>
    </row>
    <row r="1169" spans="1:7">
      <c r="A1169" s="589" t="s">
        <v>1825</v>
      </c>
      <c r="B1169" s="789" t="s">
        <v>1347</v>
      </c>
      <c r="C1169" s="785"/>
      <c r="D1169" s="409" t="s">
        <v>486</v>
      </c>
      <c r="E1169" s="410">
        <v>15</v>
      </c>
      <c r="F1169" s="407">
        <v>11.35</v>
      </c>
      <c r="G1169" s="339">
        <f t="shared" si="60"/>
        <v>170.25</v>
      </c>
    </row>
    <row r="1170" spans="1:7">
      <c r="A1170" s="589" t="s">
        <v>1826</v>
      </c>
      <c r="B1170" s="789" t="s">
        <v>1347</v>
      </c>
      <c r="C1170" s="785"/>
      <c r="D1170" s="409" t="s">
        <v>486</v>
      </c>
      <c r="E1170" s="410">
        <v>15</v>
      </c>
      <c r="F1170" s="407">
        <v>11.35</v>
      </c>
      <c r="G1170" s="339">
        <f t="shared" ref="G1170" si="61">E1170*F1170</f>
        <v>170.25</v>
      </c>
    </row>
    <row r="1171" spans="1:7">
      <c r="A1171" s="589" t="s">
        <v>1827</v>
      </c>
      <c r="B1171" s="789" t="s">
        <v>1348</v>
      </c>
      <c r="C1171" s="785"/>
      <c r="D1171" s="409" t="s">
        <v>486</v>
      </c>
      <c r="E1171" s="410">
        <v>5</v>
      </c>
      <c r="F1171" s="407">
        <v>7.19</v>
      </c>
      <c r="G1171" s="339">
        <f t="shared" si="60"/>
        <v>35.950000000000003</v>
      </c>
    </row>
    <row r="1172" spans="1:7">
      <c r="A1172" s="763" t="s">
        <v>563</v>
      </c>
      <c r="B1172" s="763"/>
      <c r="C1172" s="763"/>
      <c r="D1172" s="763"/>
      <c r="E1172" s="764"/>
      <c r="F1172" s="763"/>
      <c r="G1172" s="262">
        <f>SUM(G1108:G1171)</f>
        <v>38300.89</v>
      </c>
    </row>
    <row r="1173" spans="1:7">
      <c r="A1173" s="778" t="s">
        <v>564</v>
      </c>
      <c r="B1173" s="778"/>
      <c r="C1173" s="778"/>
      <c r="D1173" s="778"/>
      <c r="E1173" s="779"/>
      <c r="F1173" s="778"/>
      <c r="G1173" s="349">
        <f>G1172+G1101+$G$1105</f>
        <v>39256.21</v>
      </c>
    </row>
    <row r="1174" spans="1:7">
      <c r="A1174" s="626"/>
      <c r="B1174" s="622"/>
      <c r="C1174" s="622"/>
      <c r="D1174" s="623"/>
      <c r="E1174" s="623"/>
      <c r="F1174" s="623"/>
      <c r="G1174" s="624"/>
    </row>
    <row r="1175" spans="1:7">
      <c r="A1175" s="808" t="s">
        <v>1397</v>
      </c>
      <c r="B1175" s="809"/>
      <c r="C1175" s="809"/>
      <c r="D1175" s="851" t="s">
        <v>1944</v>
      </c>
      <c r="E1175" s="852"/>
      <c r="F1175" s="853"/>
      <c r="G1175" s="854"/>
    </row>
    <row r="1176" spans="1:7">
      <c r="A1176" s="808" t="s">
        <v>1431</v>
      </c>
      <c r="B1176" s="809"/>
      <c r="C1176" s="809"/>
      <c r="D1176" s="809"/>
      <c r="E1176" s="809"/>
      <c r="F1176" s="809"/>
      <c r="G1176" s="810"/>
    </row>
    <row r="1177" spans="1:7">
      <c r="A1177" s="765"/>
      <c r="B1177" s="765"/>
      <c r="C1177" s="765"/>
      <c r="D1177" s="765"/>
      <c r="E1177" s="766"/>
      <c r="F1177" s="765"/>
      <c r="G1177" s="765"/>
    </row>
    <row r="1178" spans="1:7">
      <c r="A1178" s="402" t="s">
        <v>852</v>
      </c>
      <c r="B1178" s="599" t="s">
        <v>166</v>
      </c>
      <c r="C1178" s="403"/>
      <c r="D1178" s="259" t="s">
        <v>486</v>
      </c>
      <c r="E1178" s="259" t="s">
        <v>557</v>
      </c>
      <c r="F1178" s="259" t="s">
        <v>558</v>
      </c>
      <c r="G1178" s="260" t="s">
        <v>559</v>
      </c>
    </row>
    <row r="1179" spans="1:7" ht="15">
      <c r="A1179" s="461">
        <v>4750</v>
      </c>
      <c r="B1179" s="813" t="s">
        <v>1398</v>
      </c>
      <c r="C1179" s="813"/>
      <c r="D1179" s="457" t="s">
        <v>491</v>
      </c>
      <c r="E1179" s="338">
        <v>2</v>
      </c>
      <c r="F1179" s="339">
        <v>12.79</v>
      </c>
      <c r="G1179" s="339">
        <f>F1179*E1179</f>
        <v>25.58</v>
      </c>
    </row>
    <row r="1180" spans="1:7" ht="15">
      <c r="A1180" s="79">
        <v>88264</v>
      </c>
      <c r="B1180" s="814" t="s">
        <v>1256</v>
      </c>
      <c r="C1180" s="814"/>
      <c r="D1180" s="457" t="s">
        <v>491</v>
      </c>
      <c r="E1180" s="338">
        <v>8</v>
      </c>
      <c r="F1180" s="339">
        <v>17.27</v>
      </c>
      <c r="G1180" s="339">
        <f t="shared" ref="G1180:G1181" si="62">F1180*E1180</f>
        <v>138.16</v>
      </c>
    </row>
    <row r="1181" spans="1:7" ht="15">
      <c r="A1181" s="460">
        <v>88316</v>
      </c>
      <c r="B1181" s="815" t="s">
        <v>864</v>
      </c>
      <c r="C1181" s="816"/>
      <c r="D1181" s="457" t="s">
        <v>491</v>
      </c>
      <c r="E1181" s="338">
        <v>8</v>
      </c>
      <c r="F1181" s="339">
        <v>13.57</v>
      </c>
      <c r="G1181" s="339">
        <f t="shared" si="62"/>
        <v>108.56</v>
      </c>
    </row>
    <row r="1182" spans="1:7">
      <c r="A1182" s="786" t="s">
        <v>560</v>
      </c>
      <c r="B1182" s="787"/>
      <c r="C1182" s="787"/>
      <c r="D1182" s="787"/>
      <c r="E1182" s="787"/>
      <c r="F1182" s="788"/>
      <c r="G1182" s="262">
        <f>SUM(G1179:G1181)</f>
        <v>272.3</v>
      </c>
    </row>
    <row r="1183" spans="1:7">
      <c r="A1183" s="600"/>
      <c r="B1183" s="404"/>
      <c r="C1183" s="404"/>
      <c r="D1183" s="404"/>
      <c r="E1183" s="401"/>
      <c r="F1183" s="404"/>
      <c r="G1183" s="601"/>
    </row>
    <row r="1184" spans="1:7">
      <c r="A1184" s="599" t="s">
        <v>852</v>
      </c>
      <c r="B1184" s="405" t="s">
        <v>561</v>
      </c>
      <c r="C1184" s="403"/>
      <c r="D1184" s="259" t="s">
        <v>486</v>
      </c>
      <c r="E1184" s="259" t="s">
        <v>562</v>
      </c>
      <c r="F1184" s="259" t="s">
        <v>558</v>
      </c>
      <c r="G1184" s="260" t="s">
        <v>559</v>
      </c>
    </row>
    <row r="1185" spans="1:7">
      <c r="A1185" s="469">
        <v>406</v>
      </c>
      <c r="B1185" s="811" t="s">
        <v>1424</v>
      </c>
      <c r="C1185" s="811"/>
      <c r="D1185" s="466" t="s">
        <v>486</v>
      </c>
      <c r="E1185" s="467">
        <v>0.13</v>
      </c>
      <c r="F1185" s="462">
        <v>1.75</v>
      </c>
      <c r="G1185" s="339">
        <f t="shared" ref="G1185:G1198" si="63">E1185*F1185</f>
        <v>0.23</v>
      </c>
    </row>
    <row r="1186" spans="1:7">
      <c r="A1186" s="469">
        <v>39210</v>
      </c>
      <c r="B1186" s="801" t="s">
        <v>1420</v>
      </c>
      <c r="C1186" s="801"/>
      <c r="D1186" s="342" t="s">
        <v>486</v>
      </c>
      <c r="E1186" s="465">
        <v>2</v>
      </c>
      <c r="F1186" s="462">
        <v>0.63</v>
      </c>
      <c r="G1186" s="339">
        <f t="shared" si="63"/>
        <v>1.26</v>
      </c>
    </row>
    <row r="1187" spans="1:7">
      <c r="A1187" s="469">
        <v>39176</v>
      </c>
      <c r="B1187" s="801" t="s">
        <v>1421</v>
      </c>
      <c r="C1187" s="801"/>
      <c r="D1187" s="342" t="s">
        <v>486</v>
      </c>
      <c r="E1187" s="465">
        <v>2</v>
      </c>
      <c r="F1187" s="462">
        <v>0.85</v>
      </c>
      <c r="G1187" s="339">
        <f t="shared" si="63"/>
        <v>1.7</v>
      </c>
    </row>
    <row r="1188" spans="1:7">
      <c r="A1188" s="469">
        <v>4346</v>
      </c>
      <c r="B1188" s="801" t="s">
        <v>1425</v>
      </c>
      <c r="C1188" s="801"/>
      <c r="D1188" s="464" t="s">
        <v>288</v>
      </c>
      <c r="E1188" s="465">
        <v>2</v>
      </c>
      <c r="F1188" s="462">
        <v>7.03</v>
      </c>
      <c r="G1188" s="339">
        <f t="shared" si="63"/>
        <v>14.06</v>
      </c>
    </row>
    <row r="1189" spans="1:7">
      <c r="A1189" s="461">
        <v>420</v>
      </c>
      <c r="B1189" s="812" t="s">
        <v>1399</v>
      </c>
      <c r="C1189" s="812"/>
      <c r="D1189" s="464" t="s">
        <v>486</v>
      </c>
      <c r="E1189" s="465">
        <v>1</v>
      </c>
      <c r="F1189" s="462">
        <v>20.309999999999999</v>
      </c>
      <c r="G1189" s="339">
        <f t="shared" si="63"/>
        <v>20.309999999999999</v>
      </c>
    </row>
    <row r="1190" spans="1:7">
      <c r="A1190" s="469">
        <v>857</v>
      </c>
      <c r="B1190" s="813" t="s">
        <v>1422</v>
      </c>
      <c r="C1190" s="813"/>
      <c r="D1190" s="464" t="s">
        <v>490</v>
      </c>
      <c r="E1190" s="465">
        <v>0.43</v>
      </c>
      <c r="F1190" s="463">
        <v>45.05</v>
      </c>
      <c r="G1190" s="339">
        <f t="shared" si="63"/>
        <v>19.37</v>
      </c>
    </row>
    <row r="1191" spans="1:7">
      <c r="A1191" s="461">
        <v>2685</v>
      </c>
      <c r="B1191" s="812" t="s">
        <v>1400</v>
      </c>
      <c r="C1191" s="812"/>
      <c r="D1191" s="464" t="s">
        <v>492</v>
      </c>
      <c r="E1191" s="465">
        <v>6</v>
      </c>
      <c r="F1191" s="462">
        <v>3.81</v>
      </c>
      <c r="G1191" s="339">
        <f t="shared" si="63"/>
        <v>22.86</v>
      </c>
    </row>
    <row r="1192" spans="1:7">
      <c r="A1192" s="470">
        <v>979</v>
      </c>
      <c r="B1192" s="811" t="s">
        <v>1428</v>
      </c>
      <c r="C1192" s="811"/>
      <c r="D1192" s="464" t="s">
        <v>492</v>
      </c>
      <c r="E1192" s="465">
        <v>30</v>
      </c>
      <c r="F1192" s="463">
        <v>9.1199999999999992</v>
      </c>
      <c r="G1192" s="339">
        <f t="shared" si="63"/>
        <v>273.60000000000002</v>
      </c>
    </row>
    <row r="1193" spans="1:7">
      <c r="A1193" s="461">
        <v>3398</v>
      </c>
      <c r="B1193" s="812" t="s">
        <v>1401</v>
      </c>
      <c r="C1193" s="812"/>
      <c r="D1193" s="464" t="s">
        <v>486</v>
      </c>
      <c r="E1193" s="465">
        <v>1</v>
      </c>
      <c r="F1193" s="463">
        <v>4.01</v>
      </c>
      <c r="G1193" s="339">
        <f t="shared" si="63"/>
        <v>4.01</v>
      </c>
    </row>
    <row r="1194" spans="1:7">
      <c r="A1194" s="461">
        <v>3379</v>
      </c>
      <c r="B1194" s="812" t="s">
        <v>1404</v>
      </c>
      <c r="C1194" s="812"/>
      <c r="D1194" s="464" t="s">
        <v>486</v>
      </c>
      <c r="E1194" s="465">
        <v>1</v>
      </c>
      <c r="F1194" s="463">
        <v>34.880000000000003</v>
      </c>
      <c r="G1194" s="339">
        <f t="shared" si="63"/>
        <v>34.880000000000003</v>
      </c>
    </row>
    <row r="1195" spans="1:7">
      <c r="A1195" s="461">
        <v>1892</v>
      </c>
      <c r="B1195" s="812" t="s">
        <v>1402</v>
      </c>
      <c r="C1195" s="812"/>
      <c r="D1195" s="464" t="s">
        <v>486</v>
      </c>
      <c r="E1195" s="465">
        <v>4</v>
      </c>
      <c r="F1195" s="463">
        <v>1.18</v>
      </c>
      <c r="G1195" s="339">
        <f t="shared" si="63"/>
        <v>4.72</v>
      </c>
    </row>
    <row r="1196" spans="1:7">
      <c r="A1196" s="461">
        <v>2392</v>
      </c>
      <c r="B1196" s="812" t="s">
        <v>1403</v>
      </c>
      <c r="C1196" s="812"/>
      <c r="D1196" s="464" t="s">
        <v>486</v>
      </c>
      <c r="E1196" s="465">
        <v>1</v>
      </c>
      <c r="F1196" s="463">
        <v>68.8</v>
      </c>
      <c r="G1196" s="339">
        <f t="shared" si="63"/>
        <v>68.8</v>
      </c>
    </row>
    <row r="1197" spans="1:7">
      <c r="A1197" s="470">
        <v>1062</v>
      </c>
      <c r="B1197" s="811" t="s">
        <v>1423</v>
      </c>
      <c r="C1197" s="811"/>
      <c r="D1197" s="466" t="s">
        <v>486</v>
      </c>
      <c r="E1197" s="467">
        <v>1</v>
      </c>
      <c r="F1197" s="463">
        <v>160</v>
      </c>
      <c r="G1197" s="339">
        <f t="shared" si="63"/>
        <v>160</v>
      </c>
    </row>
    <row r="1198" spans="1:7" ht="15.75">
      <c r="A1198" s="468">
        <v>100578</v>
      </c>
      <c r="B1198" s="801" t="s">
        <v>1430</v>
      </c>
      <c r="C1198" s="801"/>
      <c r="D1198" s="458" t="s">
        <v>486</v>
      </c>
      <c r="E1198" s="459">
        <v>1</v>
      </c>
      <c r="F1198" s="407">
        <v>267.17</v>
      </c>
      <c r="G1198" s="339">
        <f t="shared" si="63"/>
        <v>267.17</v>
      </c>
    </row>
    <row r="1199" spans="1:7" ht="15.75">
      <c r="A1199" s="468">
        <v>5038</v>
      </c>
      <c r="B1199" s="801" t="s">
        <v>1429</v>
      </c>
      <c r="C1199" s="801"/>
      <c r="D1199" s="458" t="s">
        <v>486</v>
      </c>
      <c r="E1199" s="459">
        <v>1</v>
      </c>
      <c r="F1199" s="407">
        <v>436.84</v>
      </c>
      <c r="G1199" s="339">
        <f t="shared" ref="G1199" si="64">E1199*F1199</f>
        <v>436.84</v>
      </c>
    </row>
    <row r="1200" spans="1:7">
      <c r="A1200" s="763" t="s">
        <v>563</v>
      </c>
      <c r="B1200" s="763"/>
      <c r="C1200" s="763"/>
      <c r="D1200" s="763"/>
      <c r="E1200" s="764"/>
      <c r="F1200" s="763"/>
      <c r="G1200" s="262">
        <f>SUM(G1185:G1198)</f>
        <v>892.97</v>
      </c>
    </row>
    <row r="1201" spans="1:7">
      <c r="A1201" s="778" t="s">
        <v>564</v>
      </c>
      <c r="B1201" s="778"/>
      <c r="C1201" s="778"/>
      <c r="D1201" s="778"/>
      <c r="E1201" s="779"/>
      <c r="F1201" s="778"/>
      <c r="G1201" s="349">
        <f>G1200+G1182</f>
        <v>1165.27</v>
      </c>
    </row>
    <row r="1202" spans="1:7">
      <c r="A1202" s="626"/>
      <c r="B1202" s="622"/>
      <c r="C1202" s="622"/>
      <c r="D1202" s="623"/>
      <c r="E1202" s="623"/>
      <c r="F1202" s="623"/>
      <c r="G1202" s="624"/>
    </row>
    <row r="1203" spans="1:7">
      <c r="A1203" s="780" t="s">
        <v>1405</v>
      </c>
      <c r="B1203" s="780"/>
      <c r="C1203" s="780"/>
      <c r="D1203" s="781" t="s">
        <v>1945</v>
      </c>
      <c r="E1203" s="782"/>
      <c r="F1203" s="783"/>
      <c r="G1203" s="783"/>
    </row>
    <row r="1204" spans="1:7">
      <c r="A1204" s="780" t="s">
        <v>1409</v>
      </c>
      <c r="B1204" s="780"/>
      <c r="C1204" s="780"/>
      <c r="D1204" s="780"/>
      <c r="E1204" s="784"/>
      <c r="F1204" s="780"/>
      <c r="G1204" s="780"/>
    </row>
    <row r="1205" spans="1:7">
      <c r="A1205" s="765"/>
      <c r="B1205" s="765"/>
      <c r="C1205" s="765"/>
      <c r="D1205" s="765"/>
      <c r="E1205" s="766"/>
      <c r="F1205" s="765"/>
      <c r="G1205" s="765"/>
    </row>
    <row r="1206" spans="1:7">
      <c r="A1206" s="402" t="s">
        <v>852</v>
      </c>
      <c r="B1206" s="599" t="s">
        <v>166</v>
      </c>
      <c r="C1206" s="403"/>
      <c r="D1206" s="259" t="s">
        <v>486</v>
      </c>
      <c r="E1206" s="259" t="s">
        <v>557</v>
      </c>
      <c r="F1206" s="259" t="s">
        <v>558</v>
      </c>
      <c r="G1206" s="260" t="s">
        <v>559</v>
      </c>
    </row>
    <row r="1207" spans="1:7">
      <c r="A1207" s="589">
        <v>88248</v>
      </c>
      <c r="B1207" s="761" t="s">
        <v>1410</v>
      </c>
      <c r="C1207" s="794"/>
      <c r="D1207" s="261" t="s">
        <v>491</v>
      </c>
      <c r="E1207" s="338">
        <v>4</v>
      </c>
      <c r="F1207" s="339">
        <v>13.12</v>
      </c>
      <c r="G1207" s="339">
        <f>E1207*F1207</f>
        <v>52.48</v>
      </c>
    </row>
    <row r="1208" spans="1:7">
      <c r="A1208" s="589">
        <v>88267</v>
      </c>
      <c r="B1208" s="761" t="s">
        <v>878</v>
      </c>
      <c r="C1208" s="794"/>
      <c r="D1208" s="261" t="s">
        <v>491</v>
      </c>
      <c r="E1208" s="338">
        <v>8</v>
      </c>
      <c r="F1208" s="339">
        <v>16.7</v>
      </c>
      <c r="G1208" s="339">
        <f t="shared" ref="G1208:G1211" si="65">E1208*F1208</f>
        <v>133.6</v>
      </c>
    </row>
    <row r="1209" spans="1:7">
      <c r="A1209" s="589">
        <v>88309</v>
      </c>
      <c r="B1209" s="761" t="s">
        <v>1003</v>
      </c>
      <c r="C1209" s="794"/>
      <c r="D1209" s="261" t="s">
        <v>491</v>
      </c>
      <c r="E1209" s="338">
        <v>8</v>
      </c>
      <c r="F1209" s="339">
        <v>17.11</v>
      </c>
      <c r="G1209" s="339">
        <f>E1209*F1209</f>
        <v>136.88</v>
      </c>
    </row>
    <row r="1210" spans="1:7">
      <c r="A1210" s="589">
        <v>88316</v>
      </c>
      <c r="B1210" s="761" t="s">
        <v>864</v>
      </c>
      <c r="C1210" s="794"/>
      <c r="D1210" s="261" t="s">
        <v>491</v>
      </c>
      <c r="E1210" s="338">
        <v>8.1199999999999992</v>
      </c>
      <c r="F1210" s="339">
        <v>13.57</v>
      </c>
      <c r="G1210" s="339">
        <f>E1210*F1210</f>
        <v>110.19</v>
      </c>
    </row>
    <row r="1211" spans="1:7">
      <c r="A1211" s="589">
        <v>88262</v>
      </c>
      <c r="B1211" s="761" t="s">
        <v>1411</v>
      </c>
      <c r="C1211" s="794"/>
      <c r="D1211" s="261" t="s">
        <v>491</v>
      </c>
      <c r="E1211" s="338">
        <v>8</v>
      </c>
      <c r="F1211" s="339">
        <v>16.989999999999998</v>
      </c>
      <c r="G1211" s="339">
        <f t="shared" si="65"/>
        <v>135.91999999999999</v>
      </c>
    </row>
    <row r="1212" spans="1:7">
      <c r="A1212" s="763" t="s">
        <v>560</v>
      </c>
      <c r="B1212" s="763"/>
      <c r="C1212" s="763"/>
      <c r="D1212" s="763"/>
      <c r="E1212" s="764"/>
      <c r="F1212" s="763"/>
      <c r="G1212" s="262">
        <f>SUM(G1207:G1211)</f>
        <v>569.07000000000005</v>
      </c>
    </row>
    <row r="1213" spans="1:7">
      <c r="A1213" s="761"/>
      <c r="B1213" s="794"/>
      <c r="C1213" s="794"/>
      <c r="D1213" s="794"/>
      <c r="E1213" s="794"/>
      <c r="F1213" s="794"/>
      <c r="G1213" s="762"/>
    </row>
    <row r="1214" spans="1:7">
      <c r="A1214" s="402" t="s">
        <v>852</v>
      </c>
      <c r="B1214" s="792" t="s">
        <v>569</v>
      </c>
      <c r="C1214" s="798"/>
      <c r="D1214" s="259" t="s">
        <v>486</v>
      </c>
      <c r="E1214" s="259" t="s">
        <v>557</v>
      </c>
      <c r="F1214" s="530" t="s">
        <v>558</v>
      </c>
      <c r="G1214" s="260" t="s">
        <v>559</v>
      </c>
    </row>
    <row r="1215" spans="1:7">
      <c r="A1215" s="589">
        <v>90586</v>
      </c>
      <c r="B1215" s="761" t="s">
        <v>1412</v>
      </c>
      <c r="C1215" s="794"/>
      <c r="D1215" s="261" t="s">
        <v>901</v>
      </c>
      <c r="E1215" s="338">
        <v>1.0500000000000001E-2</v>
      </c>
      <c r="F1215" s="338">
        <v>1.45</v>
      </c>
      <c r="G1215" s="339">
        <f>E1215*F1215</f>
        <v>0.02</v>
      </c>
    </row>
    <row r="1216" spans="1:7">
      <c r="A1216" s="786" t="s">
        <v>570</v>
      </c>
      <c r="B1216" s="787"/>
      <c r="C1216" s="787"/>
      <c r="D1216" s="787"/>
      <c r="E1216" s="787"/>
      <c r="F1216" s="788"/>
      <c r="G1216" s="262">
        <f>G1215</f>
        <v>0.02</v>
      </c>
    </row>
    <row r="1217" spans="1:7" s="529" customFormat="1">
      <c r="A1217" s="765"/>
      <c r="B1217" s="765"/>
      <c r="C1217" s="765"/>
      <c r="D1217" s="765"/>
      <c r="E1217" s="766"/>
      <c r="F1217" s="765"/>
      <c r="G1217" s="765"/>
    </row>
    <row r="1218" spans="1:7">
      <c r="A1218" s="599" t="s">
        <v>852</v>
      </c>
      <c r="B1218" s="799" t="s">
        <v>561</v>
      </c>
      <c r="C1218" s="800"/>
      <c r="D1218" s="259" t="s">
        <v>486</v>
      </c>
      <c r="E1218" s="259" t="s">
        <v>562</v>
      </c>
      <c r="F1218" s="259" t="s">
        <v>558</v>
      </c>
      <c r="G1218" s="260" t="s">
        <v>559</v>
      </c>
    </row>
    <row r="1219" spans="1:7">
      <c r="A1219" s="589">
        <v>20247</v>
      </c>
      <c r="B1219" s="761" t="s">
        <v>1426</v>
      </c>
      <c r="C1219" s="794"/>
      <c r="D1219" s="261" t="s">
        <v>490</v>
      </c>
      <c r="E1219" s="338">
        <v>1</v>
      </c>
      <c r="F1219" s="339">
        <v>13.34</v>
      </c>
      <c r="G1219" s="339">
        <f>E1219*F1219</f>
        <v>13.34</v>
      </c>
    </row>
    <row r="1220" spans="1:7">
      <c r="A1220" s="589">
        <v>9836</v>
      </c>
      <c r="B1220" s="761" t="s">
        <v>1413</v>
      </c>
      <c r="C1220" s="794"/>
      <c r="D1220" s="261" t="s">
        <v>492</v>
      </c>
      <c r="E1220" s="338">
        <v>5</v>
      </c>
      <c r="F1220" s="371">
        <v>8.64</v>
      </c>
      <c r="G1220" s="339">
        <f t="shared" ref="G1220:G1227" si="66">E1220*F1220</f>
        <v>43.2</v>
      </c>
    </row>
    <row r="1221" spans="1:7">
      <c r="A1221" s="589">
        <v>370</v>
      </c>
      <c r="B1221" s="761" t="s">
        <v>872</v>
      </c>
      <c r="C1221" s="794"/>
      <c r="D1221" s="261" t="s">
        <v>496</v>
      </c>
      <c r="E1221" s="338">
        <v>1.89E-2</v>
      </c>
      <c r="F1221" s="371">
        <v>77</v>
      </c>
      <c r="G1221" s="339">
        <f t="shared" si="66"/>
        <v>1.46</v>
      </c>
    </row>
    <row r="1222" spans="1:7">
      <c r="A1222" s="589">
        <v>12774</v>
      </c>
      <c r="B1222" s="761" t="s">
        <v>1414</v>
      </c>
      <c r="C1222" s="794"/>
      <c r="D1222" s="261" t="s">
        <v>486</v>
      </c>
      <c r="E1222" s="338">
        <v>1</v>
      </c>
      <c r="F1222" s="371">
        <v>112.49</v>
      </c>
      <c r="G1222" s="339">
        <f t="shared" si="66"/>
        <v>112.49</v>
      </c>
    </row>
    <row r="1223" spans="1:7">
      <c r="A1223" s="589">
        <v>6189</v>
      </c>
      <c r="B1223" s="761" t="s">
        <v>1415</v>
      </c>
      <c r="C1223" s="794"/>
      <c r="D1223" s="261" t="s">
        <v>492</v>
      </c>
      <c r="E1223" s="338">
        <v>8</v>
      </c>
      <c r="F1223" s="371">
        <v>12.18</v>
      </c>
      <c r="G1223" s="339">
        <f t="shared" si="66"/>
        <v>97.44</v>
      </c>
    </row>
    <row r="1224" spans="1:7">
      <c r="A1224" s="589">
        <v>9868</v>
      </c>
      <c r="B1224" s="761" t="s">
        <v>1416</v>
      </c>
      <c r="C1224" s="794"/>
      <c r="D1224" s="261" t="s">
        <v>492</v>
      </c>
      <c r="E1224" s="338">
        <v>30</v>
      </c>
      <c r="F1224" s="371">
        <v>2.5499999999999998</v>
      </c>
      <c r="G1224" s="339">
        <f t="shared" si="66"/>
        <v>76.5</v>
      </c>
    </row>
    <row r="1225" spans="1:7">
      <c r="A1225" s="589">
        <v>4425</v>
      </c>
      <c r="B1225" s="761" t="s">
        <v>1417</v>
      </c>
      <c r="C1225" s="794"/>
      <c r="D1225" s="261" t="s">
        <v>492</v>
      </c>
      <c r="E1225" s="338">
        <v>25</v>
      </c>
      <c r="F1225" s="371">
        <v>15.49</v>
      </c>
      <c r="G1225" s="339">
        <f t="shared" si="66"/>
        <v>387.25</v>
      </c>
    </row>
    <row r="1226" spans="1:7">
      <c r="A1226" s="589">
        <v>7258</v>
      </c>
      <c r="B1226" s="761" t="s">
        <v>1418</v>
      </c>
      <c r="C1226" s="794"/>
      <c r="D1226" s="261" t="s">
        <v>486</v>
      </c>
      <c r="E1226" s="338">
        <v>30</v>
      </c>
      <c r="F1226" s="371">
        <v>0.18</v>
      </c>
      <c r="G1226" s="339">
        <f t="shared" si="66"/>
        <v>5.4</v>
      </c>
    </row>
    <row r="1227" spans="1:7">
      <c r="A1227" s="589">
        <v>34636</v>
      </c>
      <c r="B1227" s="761" t="s">
        <v>1419</v>
      </c>
      <c r="C1227" s="794"/>
      <c r="D1227" s="261" t="s">
        <v>486</v>
      </c>
      <c r="E1227" s="338">
        <v>1</v>
      </c>
      <c r="F1227" s="371">
        <v>320</v>
      </c>
      <c r="G1227" s="339">
        <f t="shared" si="66"/>
        <v>320</v>
      </c>
    </row>
    <row r="1228" spans="1:7">
      <c r="A1228" s="763" t="s">
        <v>563</v>
      </c>
      <c r="B1228" s="763"/>
      <c r="C1228" s="763"/>
      <c r="D1228" s="763"/>
      <c r="E1228" s="764"/>
      <c r="F1228" s="763"/>
      <c r="G1228" s="262">
        <f>SUM(G1219:G1227)</f>
        <v>1057.08</v>
      </c>
    </row>
    <row r="1229" spans="1:7">
      <c r="A1229" s="765"/>
      <c r="B1229" s="765"/>
      <c r="C1229" s="765"/>
      <c r="D1229" s="765"/>
      <c r="E1229" s="766"/>
      <c r="F1229" s="765"/>
      <c r="G1229" s="765"/>
    </row>
    <row r="1230" spans="1:7">
      <c r="A1230" s="778" t="s">
        <v>564</v>
      </c>
      <c r="B1230" s="778"/>
      <c r="C1230" s="778"/>
      <c r="D1230" s="778"/>
      <c r="E1230" s="779"/>
      <c r="F1230" s="778"/>
      <c r="G1230" s="349">
        <f>G1212+G1216+G1228</f>
        <v>1626.17</v>
      </c>
    </row>
    <row r="1231" spans="1:7">
      <c r="A1231" s="765"/>
      <c r="B1231" s="765"/>
      <c r="C1231" s="765"/>
      <c r="D1231" s="765"/>
      <c r="E1231" s="766"/>
      <c r="F1231" s="765"/>
      <c r="G1231" s="765"/>
    </row>
    <row r="1232" spans="1:7">
      <c r="A1232" s="626"/>
      <c r="B1232" s="622"/>
      <c r="C1232" s="622"/>
      <c r="D1232" s="623"/>
      <c r="E1232" s="623"/>
      <c r="F1232" s="623"/>
      <c r="G1232" s="624"/>
    </row>
    <row r="1233" spans="1:7">
      <c r="A1233" s="780" t="s">
        <v>1631</v>
      </c>
      <c r="B1233" s="780"/>
      <c r="C1233" s="780"/>
      <c r="D1233" s="781" t="s">
        <v>893</v>
      </c>
      <c r="E1233" s="782"/>
      <c r="F1233" s="783"/>
      <c r="G1233" s="783"/>
    </row>
    <row r="1234" spans="1:7">
      <c r="A1234" s="808" t="s">
        <v>1098</v>
      </c>
      <c r="B1234" s="809"/>
      <c r="C1234" s="809"/>
      <c r="D1234" s="809"/>
      <c r="E1234" s="809"/>
      <c r="F1234" s="809"/>
      <c r="G1234" s="810"/>
    </row>
    <row r="1235" spans="1:7">
      <c r="A1235" s="761"/>
      <c r="B1235" s="794"/>
      <c r="C1235" s="794"/>
      <c r="D1235" s="794"/>
      <c r="E1235" s="794"/>
      <c r="F1235" s="794"/>
      <c r="G1235" s="762"/>
    </row>
    <row r="1236" spans="1:7">
      <c r="A1236" s="599" t="s">
        <v>852</v>
      </c>
      <c r="B1236" s="792" t="s">
        <v>166</v>
      </c>
      <c r="C1236" s="793"/>
      <c r="D1236" s="259" t="s">
        <v>486</v>
      </c>
      <c r="E1236" s="259" t="s">
        <v>557</v>
      </c>
      <c r="F1236" s="259" t="s">
        <v>558</v>
      </c>
      <c r="G1236" s="260" t="s">
        <v>559</v>
      </c>
    </row>
    <row r="1237" spans="1:7">
      <c r="A1237" s="589">
        <v>88248</v>
      </c>
      <c r="B1237" s="761" t="s">
        <v>1410</v>
      </c>
      <c r="C1237" s="794"/>
      <c r="D1237" s="261" t="s">
        <v>491</v>
      </c>
      <c r="E1237" s="338">
        <v>0.33</v>
      </c>
      <c r="F1237" s="339">
        <v>13.87</v>
      </c>
      <c r="G1237" s="339">
        <f>F1237*E1237</f>
        <v>4.58</v>
      </c>
    </row>
    <row r="1238" spans="1:7">
      <c r="A1238" s="589">
        <v>88267</v>
      </c>
      <c r="B1238" s="761" t="s">
        <v>878</v>
      </c>
      <c r="C1238" s="794"/>
      <c r="D1238" s="261" t="s">
        <v>491</v>
      </c>
      <c r="E1238" s="338">
        <v>0.33</v>
      </c>
      <c r="F1238" s="339">
        <v>17.79</v>
      </c>
      <c r="G1238" s="339">
        <f>F1238*E1238</f>
        <v>5.87</v>
      </c>
    </row>
    <row r="1239" spans="1:7">
      <c r="A1239" s="786" t="s">
        <v>560</v>
      </c>
      <c r="B1239" s="787"/>
      <c r="C1239" s="787"/>
      <c r="D1239" s="787"/>
      <c r="E1239" s="787"/>
      <c r="F1239" s="788"/>
      <c r="G1239" s="262">
        <f>SUM(G1237:G1238)</f>
        <v>10.45</v>
      </c>
    </row>
    <row r="1240" spans="1:7">
      <c r="A1240" s="761"/>
      <c r="B1240" s="794"/>
      <c r="C1240" s="794"/>
      <c r="D1240" s="794"/>
      <c r="E1240" s="794"/>
      <c r="F1240" s="794"/>
      <c r="G1240" s="762"/>
    </row>
    <row r="1241" spans="1:7">
      <c r="A1241" s="599" t="s">
        <v>852</v>
      </c>
      <c r="B1241" s="792" t="s">
        <v>561</v>
      </c>
      <c r="C1241" s="793"/>
      <c r="D1241" s="259" t="s">
        <v>486</v>
      </c>
      <c r="E1241" s="259" t="s">
        <v>557</v>
      </c>
      <c r="F1241" s="259" t="s">
        <v>558</v>
      </c>
      <c r="G1241" s="260" t="s">
        <v>559</v>
      </c>
    </row>
    <row r="1242" spans="1:7">
      <c r="A1242" s="589">
        <v>301</v>
      </c>
      <c r="B1242" s="761" t="s">
        <v>1605</v>
      </c>
      <c r="C1242" s="794"/>
      <c r="D1242" s="261" t="s">
        <v>486</v>
      </c>
      <c r="E1242" s="338">
        <v>2</v>
      </c>
      <c r="F1242" s="339">
        <v>3.3</v>
      </c>
      <c r="G1242" s="339">
        <f>F1242*E1242</f>
        <v>6.6</v>
      </c>
    </row>
    <row r="1243" spans="1:7">
      <c r="A1243" s="589">
        <v>3659</v>
      </c>
      <c r="B1243" s="761" t="s">
        <v>1606</v>
      </c>
      <c r="C1243" s="794"/>
      <c r="D1243" s="261" t="s">
        <v>486</v>
      </c>
      <c r="E1243" s="338">
        <v>1</v>
      </c>
      <c r="F1243" s="339">
        <v>9.9600000000000009</v>
      </c>
      <c r="G1243" s="339">
        <f>F1243*E1243</f>
        <v>9.9600000000000009</v>
      </c>
    </row>
    <row r="1244" spans="1:7">
      <c r="A1244" s="589">
        <v>20078</v>
      </c>
      <c r="B1244" s="761" t="s">
        <v>1607</v>
      </c>
      <c r="C1244" s="794"/>
      <c r="D1244" s="261" t="s">
        <v>486</v>
      </c>
      <c r="E1244" s="338">
        <v>9.1999999999999998E-2</v>
      </c>
      <c r="F1244" s="339">
        <v>29.27</v>
      </c>
      <c r="G1244" s="339">
        <f>F1244*E1244</f>
        <v>2.69</v>
      </c>
    </row>
    <row r="1245" spans="1:7">
      <c r="A1245" s="786" t="s">
        <v>563</v>
      </c>
      <c r="B1245" s="787"/>
      <c r="C1245" s="787"/>
      <c r="D1245" s="787"/>
      <c r="E1245" s="787"/>
      <c r="F1245" s="788"/>
      <c r="G1245" s="262">
        <f>SUM(G1242:G1244)</f>
        <v>19.25</v>
      </c>
    </row>
    <row r="1246" spans="1:7">
      <c r="A1246" s="761"/>
      <c r="B1246" s="794"/>
      <c r="C1246" s="794"/>
      <c r="D1246" s="794"/>
      <c r="E1246" s="794"/>
      <c r="F1246" s="794"/>
      <c r="G1246" s="762"/>
    </row>
    <row r="1247" spans="1:7">
      <c r="A1247" s="802" t="s">
        <v>564</v>
      </c>
      <c r="B1247" s="803"/>
      <c r="C1247" s="803"/>
      <c r="D1247" s="803"/>
      <c r="E1247" s="803"/>
      <c r="F1247" s="804"/>
      <c r="G1247" s="349">
        <f>G1239+G1245</f>
        <v>29.7</v>
      </c>
    </row>
    <row r="1248" spans="1:7">
      <c r="A1248" s="629"/>
      <c r="B1248" s="483"/>
      <c r="C1248" s="483"/>
      <c r="D1248" s="483"/>
      <c r="E1248" s="484"/>
      <c r="F1248" s="483"/>
      <c r="G1248" s="630"/>
    </row>
    <row r="1249" spans="1:7">
      <c r="A1249" s="780" t="s">
        <v>1632</v>
      </c>
      <c r="B1249" s="780"/>
      <c r="C1249" s="780"/>
      <c r="D1249" s="781" t="s">
        <v>893</v>
      </c>
      <c r="E1249" s="782"/>
      <c r="F1249" s="783"/>
      <c r="G1249" s="783"/>
    </row>
    <row r="1250" spans="1:7">
      <c r="A1250" s="808" t="s">
        <v>1514</v>
      </c>
      <c r="B1250" s="809"/>
      <c r="C1250" s="809"/>
      <c r="D1250" s="809"/>
      <c r="E1250" s="809"/>
      <c r="F1250" s="809"/>
      <c r="G1250" s="810"/>
    </row>
    <row r="1251" spans="1:7">
      <c r="A1251" s="761"/>
      <c r="B1251" s="794"/>
      <c r="C1251" s="794"/>
      <c r="D1251" s="794"/>
      <c r="E1251" s="794"/>
      <c r="F1251" s="794"/>
      <c r="G1251" s="762"/>
    </row>
    <row r="1252" spans="1:7">
      <c r="A1252" s="599" t="s">
        <v>852</v>
      </c>
      <c r="B1252" s="792" t="s">
        <v>166</v>
      </c>
      <c r="C1252" s="793"/>
      <c r="D1252" s="259" t="s">
        <v>486</v>
      </c>
      <c r="E1252" s="259" t="s">
        <v>557</v>
      </c>
      <c r="F1252" s="259" t="s">
        <v>558</v>
      </c>
      <c r="G1252" s="260" t="s">
        <v>559</v>
      </c>
    </row>
    <row r="1253" spans="1:7">
      <c r="A1253" s="589">
        <v>88267</v>
      </c>
      <c r="B1253" s="761" t="s">
        <v>878</v>
      </c>
      <c r="C1253" s="794"/>
      <c r="D1253" s="261" t="s">
        <v>491</v>
      </c>
      <c r="E1253" s="338">
        <v>0.33</v>
      </c>
      <c r="F1253" s="339">
        <v>17.79</v>
      </c>
      <c r="G1253" s="339">
        <f>E1253*F1253</f>
        <v>5.87</v>
      </c>
    </row>
    <row r="1254" spans="1:7">
      <c r="A1254" s="589">
        <v>88248</v>
      </c>
      <c r="B1254" s="761" t="s">
        <v>1410</v>
      </c>
      <c r="C1254" s="794"/>
      <c r="D1254" s="261" t="s">
        <v>491</v>
      </c>
      <c r="E1254" s="338">
        <v>0.33</v>
      </c>
      <c r="F1254" s="339">
        <v>13.87</v>
      </c>
      <c r="G1254" s="339">
        <f>E1254*F1254</f>
        <v>4.58</v>
      </c>
    </row>
    <row r="1255" spans="1:7">
      <c r="A1255" s="786" t="s">
        <v>560</v>
      </c>
      <c r="B1255" s="787"/>
      <c r="C1255" s="787"/>
      <c r="D1255" s="787"/>
      <c r="E1255" s="787"/>
      <c r="F1255" s="788"/>
      <c r="G1255" s="262">
        <f>SUM(G1253:G1254)</f>
        <v>10.45</v>
      </c>
    </row>
    <row r="1256" spans="1:7">
      <c r="A1256" s="834"/>
      <c r="B1256" s="835"/>
      <c r="C1256" s="835"/>
      <c r="D1256" s="835"/>
      <c r="E1256" s="835"/>
      <c r="F1256" s="835"/>
      <c r="G1256" s="836"/>
    </row>
    <row r="1257" spans="1:7">
      <c r="A1257" s="599" t="s">
        <v>852</v>
      </c>
      <c r="B1257" s="792" t="s">
        <v>561</v>
      </c>
      <c r="C1257" s="793"/>
      <c r="D1257" s="259" t="s">
        <v>486</v>
      </c>
      <c r="E1257" s="259" t="s">
        <v>557</v>
      </c>
      <c r="F1257" s="259" t="s">
        <v>558</v>
      </c>
      <c r="G1257" s="260" t="s">
        <v>559</v>
      </c>
    </row>
    <row r="1258" spans="1:7">
      <c r="A1258" s="589">
        <v>301</v>
      </c>
      <c r="B1258" s="761" t="s">
        <v>1605</v>
      </c>
      <c r="C1258" s="794"/>
      <c r="D1258" s="261" t="s">
        <v>486</v>
      </c>
      <c r="E1258" s="338">
        <v>2</v>
      </c>
      <c r="F1258" s="339">
        <v>3.3</v>
      </c>
      <c r="G1258" s="339">
        <f>E1258*F1258</f>
        <v>6.6</v>
      </c>
    </row>
    <row r="1259" spans="1:7">
      <c r="A1259" s="589">
        <v>20078</v>
      </c>
      <c r="B1259" s="761" t="s">
        <v>1607</v>
      </c>
      <c r="C1259" s="794"/>
      <c r="D1259" s="261" t="s">
        <v>486</v>
      </c>
      <c r="E1259" s="338">
        <v>9.1999999999999998E-2</v>
      </c>
      <c r="F1259" s="339">
        <v>29.27</v>
      </c>
      <c r="G1259" s="339">
        <f>E1259*F1259</f>
        <v>2.69</v>
      </c>
    </row>
    <row r="1260" spans="1:7">
      <c r="A1260" s="589">
        <v>11655</v>
      </c>
      <c r="B1260" s="761" t="s">
        <v>1608</v>
      </c>
      <c r="C1260" s="794"/>
      <c r="D1260" s="261" t="s">
        <v>486</v>
      </c>
      <c r="E1260" s="338">
        <v>1</v>
      </c>
      <c r="F1260" s="339">
        <v>9.34</v>
      </c>
      <c r="G1260" s="339">
        <f>E1260*F1260</f>
        <v>9.34</v>
      </c>
    </row>
    <row r="1261" spans="1:7">
      <c r="A1261" s="786" t="s">
        <v>563</v>
      </c>
      <c r="B1261" s="787"/>
      <c r="C1261" s="787"/>
      <c r="D1261" s="787"/>
      <c r="E1261" s="787"/>
      <c r="F1261" s="788"/>
      <c r="G1261" s="262">
        <f>SUM(G1258:G1260)</f>
        <v>18.63</v>
      </c>
    </row>
    <row r="1262" spans="1:7">
      <c r="A1262" s="761"/>
      <c r="B1262" s="794"/>
      <c r="C1262" s="794"/>
      <c r="D1262" s="794"/>
      <c r="E1262" s="794"/>
      <c r="F1262" s="794"/>
      <c r="G1262" s="762"/>
    </row>
    <row r="1263" spans="1:7">
      <c r="A1263" s="805" t="s">
        <v>564</v>
      </c>
      <c r="B1263" s="806"/>
      <c r="C1263" s="806"/>
      <c r="D1263" s="806"/>
      <c r="E1263" s="806"/>
      <c r="F1263" s="807"/>
      <c r="G1263" s="485">
        <f>G1255+G1261</f>
        <v>29.08</v>
      </c>
    </row>
    <row r="1264" spans="1:7">
      <c r="A1264" s="834"/>
      <c r="B1264" s="835"/>
      <c r="C1264" s="835"/>
      <c r="D1264" s="835"/>
      <c r="E1264" s="835"/>
      <c r="F1264" s="835"/>
      <c r="G1264" s="836"/>
    </row>
    <row r="1265" spans="1:7">
      <c r="A1265" s="780" t="s">
        <v>1633</v>
      </c>
      <c r="B1265" s="780"/>
      <c r="C1265" s="780"/>
      <c r="D1265" s="781" t="s">
        <v>893</v>
      </c>
      <c r="E1265" s="782"/>
      <c r="F1265" s="783"/>
      <c r="G1265" s="783"/>
    </row>
    <row r="1266" spans="1:7">
      <c r="A1266" s="808" t="s">
        <v>1609</v>
      </c>
      <c r="B1266" s="809"/>
      <c r="C1266" s="809"/>
      <c r="D1266" s="809"/>
      <c r="E1266" s="809"/>
      <c r="F1266" s="809"/>
      <c r="G1266" s="810"/>
    </row>
    <row r="1267" spans="1:7">
      <c r="A1267" s="761"/>
      <c r="B1267" s="794"/>
      <c r="C1267" s="794"/>
      <c r="D1267" s="794"/>
      <c r="E1267" s="794"/>
      <c r="F1267" s="794"/>
      <c r="G1267" s="762"/>
    </row>
    <row r="1268" spans="1:7">
      <c r="A1268" s="599" t="s">
        <v>852</v>
      </c>
      <c r="B1268" s="792" t="s">
        <v>166</v>
      </c>
      <c r="C1268" s="793"/>
      <c r="D1268" s="259" t="s">
        <v>486</v>
      </c>
      <c r="E1268" s="259" t="s">
        <v>557</v>
      </c>
      <c r="F1268" s="259" t="s">
        <v>558</v>
      </c>
      <c r="G1268" s="260" t="s">
        <v>559</v>
      </c>
    </row>
    <row r="1269" spans="1:7">
      <c r="A1269" s="589">
        <v>88267</v>
      </c>
      <c r="B1269" s="761" t="s">
        <v>878</v>
      </c>
      <c r="C1269" s="794"/>
      <c r="D1269" s="261" t="s">
        <v>491</v>
      </c>
      <c r="E1269" s="338">
        <v>0.14399999999999999</v>
      </c>
      <c r="F1269" s="339">
        <v>17.79</v>
      </c>
      <c r="G1269" s="339">
        <f>E1269*F1269</f>
        <v>2.56</v>
      </c>
    </row>
    <row r="1270" spans="1:7">
      <c r="A1270" s="589">
        <v>88248</v>
      </c>
      <c r="B1270" s="761" t="s">
        <v>1410</v>
      </c>
      <c r="C1270" s="794"/>
      <c r="D1270" s="261" t="s">
        <v>491</v>
      </c>
      <c r="E1270" s="338">
        <v>0.14399999999999999</v>
      </c>
      <c r="F1270" s="339">
        <v>13.87</v>
      </c>
      <c r="G1270" s="339">
        <f>E1270*F1270</f>
        <v>2</v>
      </c>
    </row>
    <row r="1271" spans="1:7">
      <c r="A1271" s="786" t="s">
        <v>560</v>
      </c>
      <c r="B1271" s="787"/>
      <c r="C1271" s="787"/>
      <c r="D1271" s="787"/>
      <c r="E1271" s="787"/>
      <c r="F1271" s="788"/>
      <c r="G1271" s="262">
        <f>SUM(G1269:G1270)</f>
        <v>4.5599999999999996</v>
      </c>
    </row>
    <row r="1272" spans="1:7">
      <c r="A1272" s="834"/>
      <c r="B1272" s="835"/>
      <c r="C1272" s="835"/>
      <c r="D1272" s="835"/>
      <c r="E1272" s="835"/>
      <c r="F1272" s="835"/>
      <c r="G1272" s="836"/>
    </row>
    <row r="1273" spans="1:7">
      <c r="A1273" s="599" t="s">
        <v>852</v>
      </c>
      <c r="B1273" s="792" t="s">
        <v>561</v>
      </c>
      <c r="C1273" s="793"/>
      <c r="D1273" s="259" t="s">
        <v>486</v>
      </c>
      <c r="E1273" s="259" t="s">
        <v>557</v>
      </c>
      <c r="F1273" s="259" t="s">
        <v>558</v>
      </c>
      <c r="G1273" s="260" t="s">
        <v>559</v>
      </c>
    </row>
    <row r="1274" spans="1:7">
      <c r="A1274" s="589">
        <v>122</v>
      </c>
      <c r="B1274" s="761" t="s">
        <v>1610</v>
      </c>
      <c r="C1274" s="794"/>
      <c r="D1274" s="261" t="s">
        <v>486</v>
      </c>
      <c r="E1274" s="338">
        <v>2.5999999999999999E-2</v>
      </c>
      <c r="F1274" s="339">
        <v>79.94</v>
      </c>
      <c r="G1274" s="339">
        <f>E1274*F1274</f>
        <v>2.08</v>
      </c>
    </row>
    <row r="1275" spans="1:7">
      <c r="A1275" s="589">
        <v>7129</v>
      </c>
      <c r="B1275" s="761" t="s">
        <v>1611</v>
      </c>
      <c r="C1275" s="794"/>
      <c r="D1275" s="261" t="s">
        <v>486</v>
      </c>
      <c r="E1275" s="338">
        <v>1</v>
      </c>
      <c r="F1275" s="339">
        <v>6.38</v>
      </c>
      <c r="G1275" s="339">
        <f>E1275*F1275</f>
        <v>6.38</v>
      </c>
    </row>
    <row r="1276" spans="1:7">
      <c r="A1276" s="589">
        <v>20083</v>
      </c>
      <c r="B1276" s="761" t="s">
        <v>1612</v>
      </c>
      <c r="C1276" s="794"/>
      <c r="D1276" s="261" t="s">
        <v>486</v>
      </c>
      <c r="E1276" s="338">
        <v>3.3000000000000002E-2</v>
      </c>
      <c r="F1276" s="339">
        <v>69.42</v>
      </c>
      <c r="G1276" s="339">
        <f>E1276*F1276</f>
        <v>2.29</v>
      </c>
    </row>
    <row r="1277" spans="1:7">
      <c r="A1277" s="589">
        <v>38383</v>
      </c>
      <c r="B1277" s="761" t="s">
        <v>1613</v>
      </c>
      <c r="C1277" s="794"/>
      <c r="D1277" s="261" t="s">
        <v>486</v>
      </c>
      <c r="E1277" s="338">
        <v>3.5999999999999997E-2</v>
      </c>
      <c r="F1277" s="339">
        <v>1.86</v>
      </c>
      <c r="G1277" s="339">
        <f>E1277*F1277</f>
        <v>7.0000000000000007E-2</v>
      </c>
    </row>
    <row r="1278" spans="1:7">
      <c r="A1278" s="786" t="s">
        <v>563</v>
      </c>
      <c r="B1278" s="787"/>
      <c r="C1278" s="787"/>
      <c r="D1278" s="787"/>
      <c r="E1278" s="787"/>
      <c r="F1278" s="788"/>
      <c r="G1278" s="262">
        <f>SUM(G1274:G1277)</f>
        <v>10.82</v>
      </c>
    </row>
    <row r="1279" spans="1:7">
      <c r="A1279" s="761"/>
      <c r="B1279" s="794"/>
      <c r="C1279" s="794"/>
      <c r="D1279" s="794"/>
      <c r="E1279" s="794"/>
      <c r="F1279" s="794"/>
      <c r="G1279" s="762"/>
    </row>
    <row r="1280" spans="1:7">
      <c r="A1280" s="802" t="s">
        <v>564</v>
      </c>
      <c r="B1280" s="803"/>
      <c r="C1280" s="803"/>
      <c r="D1280" s="803"/>
      <c r="E1280" s="803"/>
      <c r="F1280" s="804"/>
      <c r="G1280" s="349">
        <f>G1271+G1278</f>
        <v>15.38</v>
      </c>
    </row>
    <row r="1281" spans="1:7">
      <c r="A1281" s="834"/>
      <c r="B1281" s="835"/>
      <c r="C1281" s="835"/>
      <c r="D1281" s="835"/>
      <c r="E1281" s="835"/>
      <c r="F1281" s="835"/>
      <c r="G1281" s="836"/>
    </row>
    <row r="1282" spans="1:7">
      <c r="A1282" s="780" t="s">
        <v>1634</v>
      </c>
      <c r="B1282" s="780"/>
      <c r="C1282" s="780"/>
      <c r="D1282" s="781" t="s">
        <v>893</v>
      </c>
      <c r="E1282" s="782"/>
      <c r="F1282" s="783"/>
      <c r="G1282" s="783"/>
    </row>
    <row r="1283" spans="1:7">
      <c r="A1283" s="808" t="s">
        <v>1614</v>
      </c>
      <c r="B1283" s="809"/>
      <c r="C1283" s="809"/>
      <c r="D1283" s="809"/>
      <c r="E1283" s="809"/>
      <c r="F1283" s="809"/>
      <c r="G1283" s="810"/>
    </row>
    <row r="1284" spans="1:7">
      <c r="A1284" s="761"/>
      <c r="B1284" s="794"/>
      <c r="C1284" s="794"/>
      <c r="D1284" s="794"/>
      <c r="E1284" s="794"/>
      <c r="F1284" s="794"/>
      <c r="G1284" s="762"/>
    </row>
    <row r="1285" spans="1:7">
      <c r="A1285" s="599" t="s">
        <v>852</v>
      </c>
      <c r="B1285" s="792" t="s">
        <v>166</v>
      </c>
      <c r="C1285" s="793"/>
      <c r="D1285" s="259" t="s">
        <v>486</v>
      </c>
      <c r="E1285" s="259" t="s">
        <v>557</v>
      </c>
      <c r="F1285" s="259" t="s">
        <v>558</v>
      </c>
      <c r="G1285" s="260" t="s">
        <v>559</v>
      </c>
    </row>
    <row r="1286" spans="1:7">
      <c r="A1286" s="589">
        <v>88245</v>
      </c>
      <c r="B1286" s="761" t="s">
        <v>1615</v>
      </c>
      <c r="C1286" s="794"/>
      <c r="D1286" s="261" t="s">
        <v>491</v>
      </c>
      <c r="E1286" s="338">
        <v>0.97899999999999998</v>
      </c>
      <c r="F1286" s="339">
        <v>17.68</v>
      </c>
      <c r="G1286" s="339">
        <f>E1286*F1286</f>
        <v>17.309999999999999</v>
      </c>
    </row>
    <row r="1287" spans="1:7">
      <c r="A1287" s="589">
        <v>88309</v>
      </c>
      <c r="B1287" s="761" t="s">
        <v>1616</v>
      </c>
      <c r="C1287" s="794"/>
      <c r="D1287" s="261" t="s">
        <v>491</v>
      </c>
      <c r="E1287" s="338">
        <v>11.638999999999999</v>
      </c>
      <c r="F1287" s="339">
        <v>17.760000000000002</v>
      </c>
      <c r="G1287" s="339">
        <f>E1287*F1287</f>
        <v>206.71</v>
      </c>
    </row>
    <row r="1288" spans="1:7">
      <c r="A1288" s="589">
        <v>88313</v>
      </c>
      <c r="B1288" s="761" t="s">
        <v>1617</v>
      </c>
      <c r="C1288" s="794"/>
      <c r="D1288" s="261" t="s">
        <v>491</v>
      </c>
      <c r="E1288" s="338">
        <v>22.552</v>
      </c>
      <c r="F1288" s="339">
        <v>13.01</v>
      </c>
      <c r="G1288" s="339">
        <f>E1288*F1288</f>
        <v>293.39999999999998</v>
      </c>
    </row>
    <row r="1289" spans="1:7">
      <c r="A1289" s="589">
        <v>88316</v>
      </c>
      <c r="B1289" s="761" t="s">
        <v>1618</v>
      </c>
      <c r="C1289" s="794"/>
      <c r="D1289" s="261" t="s">
        <v>491</v>
      </c>
      <c r="E1289" s="338">
        <v>16.434999999999999</v>
      </c>
      <c r="F1289" s="339">
        <v>14.37</v>
      </c>
      <c r="G1289" s="339">
        <f>E1289*F1289</f>
        <v>236.17</v>
      </c>
    </row>
    <row r="1290" spans="1:7">
      <c r="A1290" s="786" t="s">
        <v>560</v>
      </c>
      <c r="B1290" s="787"/>
      <c r="C1290" s="787"/>
      <c r="D1290" s="787"/>
      <c r="E1290" s="787"/>
      <c r="F1290" s="788"/>
      <c r="G1290" s="262">
        <f>SUM(G1286:G1289)</f>
        <v>753.59</v>
      </c>
    </row>
    <row r="1291" spans="1:7">
      <c r="A1291" s="834"/>
      <c r="B1291" s="835"/>
      <c r="C1291" s="835"/>
      <c r="D1291" s="835"/>
      <c r="E1291" s="835"/>
      <c r="F1291" s="835"/>
      <c r="G1291" s="836"/>
    </row>
    <row r="1292" spans="1:7">
      <c r="A1292" s="599" t="s">
        <v>852</v>
      </c>
      <c r="B1292" s="792" t="s">
        <v>569</v>
      </c>
      <c r="C1292" s="793"/>
      <c r="D1292" s="259" t="s">
        <v>486</v>
      </c>
      <c r="E1292" s="259" t="s">
        <v>557</v>
      </c>
      <c r="F1292" s="259" t="s">
        <v>558</v>
      </c>
      <c r="G1292" s="260" t="s">
        <v>559</v>
      </c>
    </row>
    <row r="1293" spans="1:7">
      <c r="A1293" s="589">
        <v>88830</v>
      </c>
      <c r="B1293" s="761" t="s">
        <v>1619</v>
      </c>
      <c r="C1293" s="794"/>
      <c r="D1293" s="261" t="s">
        <v>901</v>
      </c>
      <c r="E1293" s="338">
        <v>0.14399999999999999</v>
      </c>
      <c r="F1293" s="339">
        <v>1.54</v>
      </c>
      <c r="G1293" s="339">
        <f>E1293*F1293</f>
        <v>0.22</v>
      </c>
    </row>
    <row r="1294" spans="1:7">
      <c r="A1294" s="786" t="s">
        <v>560</v>
      </c>
      <c r="B1294" s="787"/>
      <c r="C1294" s="787"/>
      <c r="D1294" s="787"/>
      <c r="E1294" s="787"/>
      <c r="F1294" s="788"/>
      <c r="G1294" s="262">
        <f>SUM(G1293:G1293)</f>
        <v>0.22</v>
      </c>
    </row>
    <row r="1295" spans="1:7">
      <c r="A1295" s="834"/>
      <c r="B1295" s="835"/>
      <c r="C1295" s="835"/>
      <c r="D1295" s="835"/>
      <c r="E1295" s="835"/>
      <c r="F1295" s="835"/>
      <c r="G1295" s="836"/>
    </row>
    <row r="1296" spans="1:7">
      <c r="A1296" s="599" t="s">
        <v>852</v>
      </c>
      <c r="B1296" s="792" t="s">
        <v>561</v>
      </c>
      <c r="C1296" s="793"/>
      <c r="D1296" s="259" t="s">
        <v>486</v>
      </c>
      <c r="E1296" s="259" t="s">
        <v>557</v>
      </c>
      <c r="F1296" s="259" t="s">
        <v>558</v>
      </c>
      <c r="G1296" s="260" t="s">
        <v>559</v>
      </c>
    </row>
    <row r="1297" spans="1:7">
      <c r="A1297" s="589">
        <v>33</v>
      </c>
      <c r="B1297" s="761" t="s">
        <v>1620</v>
      </c>
      <c r="C1297" s="794"/>
      <c r="D1297" s="261" t="s">
        <v>490</v>
      </c>
      <c r="E1297" s="338">
        <v>14.074</v>
      </c>
      <c r="F1297" s="339">
        <v>5.37</v>
      </c>
      <c r="G1297" s="339">
        <f t="shared" ref="G1297:G1304" si="67">E1297*F1297</f>
        <v>75.58</v>
      </c>
    </row>
    <row r="1298" spans="1:7" ht="12.75">
      <c r="A1298" s="589">
        <v>337</v>
      </c>
      <c r="B1298" s="761" t="s">
        <v>1621</v>
      </c>
      <c r="C1298" s="794"/>
      <c r="D1298" s="261" t="s">
        <v>490</v>
      </c>
      <c r="E1298" s="338">
        <v>0.245</v>
      </c>
      <c r="F1298" s="631">
        <v>8.6199999999999992</v>
      </c>
      <c r="G1298" s="339">
        <f t="shared" si="67"/>
        <v>2.11</v>
      </c>
    </row>
    <row r="1299" spans="1:7">
      <c r="A1299" s="589">
        <v>370</v>
      </c>
      <c r="B1299" s="761" t="s">
        <v>1622</v>
      </c>
      <c r="C1299" s="794"/>
      <c r="D1299" s="261" t="s">
        <v>496</v>
      </c>
      <c r="E1299" s="338">
        <v>0.25900000000000001</v>
      </c>
      <c r="F1299" s="339">
        <v>56.25</v>
      </c>
      <c r="G1299" s="339">
        <f t="shared" si="67"/>
        <v>14.57</v>
      </c>
    </row>
    <row r="1300" spans="1:7">
      <c r="A1300" s="589">
        <v>1106</v>
      </c>
      <c r="B1300" s="761" t="s">
        <v>1623</v>
      </c>
      <c r="C1300" s="794"/>
      <c r="D1300" s="261" t="s">
        <v>490</v>
      </c>
      <c r="E1300" s="338">
        <v>11.948</v>
      </c>
      <c r="F1300" s="339">
        <v>0.56000000000000005</v>
      </c>
      <c r="G1300" s="339">
        <f t="shared" si="67"/>
        <v>6.69</v>
      </c>
    </row>
    <row r="1301" spans="1:7">
      <c r="A1301" s="589">
        <v>1379</v>
      </c>
      <c r="B1301" s="761" t="s">
        <v>1624</v>
      </c>
      <c r="C1301" s="794"/>
      <c r="D1301" s="261" t="s">
        <v>490</v>
      </c>
      <c r="E1301" s="338">
        <v>70.858999999999995</v>
      </c>
      <c r="F1301" s="339">
        <v>0.49</v>
      </c>
      <c r="G1301" s="339">
        <f t="shared" si="67"/>
        <v>34.72</v>
      </c>
    </row>
    <row r="1302" spans="1:7">
      <c r="A1302" s="589">
        <v>4718</v>
      </c>
      <c r="B1302" s="761" t="s">
        <v>1625</v>
      </c>
      <c r="C1302" s="794"/>
      <c r="D1302" s="261" t="s">
        <v>496</v>
      </c>
      <c r="E1302" s="338">
        <v>0.35199999999999998</v>
      </c>
      <c r="F1302" s="339">
        <v>63.77</v>
      </c>
      <c r="G1302" s="339">
        <f t="shared" si="67"/>
        <v>22.45</v>
      </c>
    </row>
    <row r="1303" spans="1:7">
      <c r="A1303" s="589">
        <v>4721</v>
      </c>
      <c r="B1303" s="761" t="s">
        <v>1626</v>
      </c>
      <c r="C1303" s="794"/>
      <c r="D1303" s="261" t="s">
        <v>496</v>
      </c>
      <c r="E1303" s="338">
        <v>4.2000000000000003E-2</v>
      </c>
      <c r="F1303" s="339">
        <v>63.77</v>
      </c>
      <c r="G1303" s="339">
        <f t="shared" si="67"/>
        <v>2.68</v>
      </c>
    </row>
    <row r="1304" spans="1:7">
      <c r="A1304" s="589">
        <v>7258</v>
      </c>
      <c r="B1304" s="761" t="s">
        <v>1627</v>
      </c>
      <c r="C1304" s="794"/>
      <c r="D1304" s="261" t="s">
        <v>486</v>
      </c>
      <c r="E1304" s="338">
        <v>1443</v>
      </c>
      <c r="F1304" s="339">
        <v>0.33</v>
      </c>
      <c r="G1304" s="339">
        <f t="shared" si="67"/>
        <v>476.19</v>
      </c>
    </row>
    <row r="1305" spans="1:7">
      <c r="A1305" s="786" t="s">
        <v>563</v>
      </c>
      <c r="B1305" s="787"/>
      <c r="C1305" s="787"/>
      <c r="D1305" s="787"/>
      <c r="E1305" s="787"/>
      <c r="F1305" s="788"/>
      <c r="G1305" s="262">
        <f>SUM(G1297:G1304)</f>
        <v>634.99</v>
      </c>
    </row>
    <row r="1306" spans="1:7">
      <c r="A1306" s="761"/>
      <c r="B1306" s="794"/>
      <c r="C1306" s="794"/>
      <c r="D1306" s="794"/>
      <c r="E1306" s="794"/>
      <c r="F1306" s="794"/>
      <c r="G1306" s="762"/>
    </row>
    <row r="1307" spans="1:7">
      <c r="A1307" s="802" t="s">
        <v>564</v>
      </c>
      <c r="B1307" s="803"/>
      <c r="C1307" s="803"/>
      <c r="D1307" s="803"/>
      <c r="E1307" s="803"/>
      <c r="F1307" s="804"/>
      <c r="G1307" s="349">
        <f>G1290+G1305+G1294</f>
        <v>1388.8</v>
      </c>
    </row>
    <row r="1308" spans="1:7">
      <c r="A1308" s="834"/>
      <c r="B1308" s="835"/>
      <c r="C1308" s="835"/>
      <c r="D1308" s="835"/>
      <c r="E1308" s="835"/>
      <c r="F1308" s="835"/>
      <c r="G1308" s="836"/>
    </row>
    <row r="1309" spans="1:7">
      <c r="A1309" s="780" t="s">
        <v>1635</v>
      </c>
      <c r="B1309" s="780"/>
      <c r="C1309" s="780"/>
      <c r="D1309" s="781" t="s">
        <v>893</v>
      </c>
      <c r="E1309" s="782"/>
      <c r="F1309" s="783"/>
      <c r="G1309" s="783"/>
    </row>
    <row r="1310" spans="1:7">
      <c r="A1310" s="808" t="s">
        <v>1498</v>
      </c>
      <c r="B1310" s="809"/>
      <c r="C1310" s="809"/>
      <c r="D1310" s="809"/>
      <c r="E1310" s="809"/>
      <c r="F1310" s="809"/>
      <c r="G1310" s="810"/>
    </row>
    <row r="1311" spans="1:7">
      <c r="A1311" s="761"/>
      <c r="B1311" s="794"/>
      <c r="C1311" s="794"/>
      <c r="D1311" s="794"/>
      <c r="E1311" s="794"/>
      <c r="F1311" s="794"/>
      <c r="G1311" s="762"/>
    </row>
    <row r="1312" spans="1:7">
      <c r="A1312" s="599" t="s">
        <v>852</v>
      </c>
      <c r="B1312" s="792" t="s">
        <v>166</v>
      </c>
      <c r="C1312" s="793"/>
      <c r="D1312" s="259" t="s">
        <v>486</v>
      </c>
      <c r="E1312" s="259" t="s">
        <v>557</v>
      </c>
      <c r="F1312" s="259" t="s">
        <v>558</v>
      </c>
      <c r="G1312" s="260" t="s">
        <v>559</v>
      </c>
    </row>
    <row r="1313" spans="1:7">
      <c r="A1313" s="589">
        <v>88267</v>
      </c>
      <c r="B1313" s="761" t="s">
        <v>878</v>
      </c>
      <c r="C1313" s="794"/>
      <c r="D1313" s="261" t="s">
        <v>491</v>
      </c>
      <c r="E1313" s="338">
        <v>0.38</v>
      </c>
      <c r="F1313" s="339">
        <v>17.79</v>
      </c>
      <c r="G1313" s="339">
        <f>E1313*F1313</f>
        <v>6.76</v>
      </c>
    </row>
    <row r="1314" spans="1:7">
      <c r="A1314" s="589">
        <v>88248</v>
      </c>
      <c r="B1314" s="761" t="s">
        <v>1410</v>
      </c>
      <c r="C1314" s="794"/>
      <c r="D1314" s="261" t="s">
        <v>491</v>
      </c>
      <c r="E1314" s="338">
        <v>0.38</v>
      </c>
      <c r="F1314" s="339">
        <v>13.87</v>
      </c>
      <c r="G1314" s="339">
        <f>E1314*F1314</f>
        <v>5.27</v>
      </c>
    </row>
    <row r="1315" spans="1:7">
      <c r="A1315" s="786" t="s">
        <v>560</v>
      </c>
      <c r="B1315" s="787"/>
      <c r="C1315" s="787"/>
      <c r="D1315" s="787"/>
      <c r="E1315" s="787"/>
      <c r="F1315" s="788"/>
      <c r="G1315" s="262">
        <f>SUM(G1313:G1314)</f>
        <v>12.03</v>
      </c>
    </row>
    <row r="1316" spans="1:7">
      <c r="A1316" s="834"/>
      <c r="B1316" s="835"/>
      <c r="C1316" s="835"/>
      <c r="D1316" s="835"/>
      <c r="E1316" s="835"/>
      <c r="F1316" s="835"/>
      <c r="G1316" s="836"/>
    </row>
    <row r="1317" spans="1:7">
      <c r="A1317" s="599" t="s">
        <v>852</v>
      </c>
      <c r="B1317" s="792" t="s">
        <v>561</v>
      </c>
      <c r="C1317" s="793"/>
      <c r="D1317" s="259" t="s">
        <v>486</v>
      </c>
      <c r="E1317" s="259" t="s">
        <v>557</v>
      </c>
      <c r="F1317" s="259" t="s">
        <v>558</v>
      </c>
      <c r="G1317" s="260" t="s">
        <v>559</v>
      </c>
    </row>
    <row r="1318" spans="1:7">
      <c r="A1318" s="589">
        <v>122</v>
      </c>
      <c r="B1318" s="761" t="s">
        <v>1610</v>
      </c>
      <c r="C1318" s="794"/>
      <c r="D1318" s="261" t="s">
        <v>486</v>
      </c>
      <c r="E1318" s="338">
        <v>1.4800000000000001E-2</v>
      </c>
      <c r="F1318" s="339">
        <v>79.94</v>
      </c>
      <c r="G1318" s="339">
        <f t="shared" ref="G1318:G1323" si="68">E1318*F1318</f>
        <v>1.18</v>
      </c>
    </row>
    <row r="1319" spans="1:7">
      <c r="A1319" s="589">
        <v>297</v>
      </c>
      <c r="B1319" s="761" t="s">
        <v>1628</v>
      </c>
      <c r="C1319" s="794"/>
      <c r="D1319" s="261" t="s">
        <v>486</v>
      </c>
      <c r="E1319" s="338">
        <v>1</v>
      </c>
      <c r="F1319" s="339">
        <v>2.63</v>
      </c>
      <c r="G1319" s="339">
        <f t="shared" si="68"/>
        <v>2.63</v>
      </c>
    </row>
    <row r="1320" spans="1:7">
      <c r="A1320" s="589">
        <v>11712</v>
      </c>
      <c r="B1320" s="761" t="s">
        <v>1629</v>
      </c>
      <c r="C1320" s="794"/>
      <c r="D1320" s="261" t="s">
        <v>486</v>
      </c>
      <c r="E1320" s="338">
        <v>1</v>
      </c>
      <c r="F1320" s="339">
        <v>26.99</v>
      </c>
      <c r="G1320" s="339">
        <f t="shared" si="68"/>
        <v>26.99</v>
      </c>
    </row>
    <row r="1321" spans="1:7">
      <c r="A1321" s="589">
        <v>20078</v>
      </c>
      <c r="B1321" s="761" t="s">
        <v>1630</v>
      </c>
      <c r="C1321" s="794"/>
      <c r="D1321" s="261" t="s">
        <v>486</v>
      </c>
      <c r="E1321" s="338">
        <v>0.03</v>
      </c>
      <c r="F1321" s="339">
        <v>29.27</v>
      </c>
      <c r="G1321" s="339">
        <f t="shared" si="68"/>
        <v>0.88</v>
      </c>
    </row>
    <row r="1322" spans="1:7">
      <c r="A1322" s="589">
        <v>20083</v>
      </c>
      <c r="B1322" s="761" t="s">
        <v>1612</v>
      </c>
      <c r="C1322" s="794"/>
      <c r="D1322" s="261" t="s">
        <v>486</v>
      </c>
      <c r="E1322" s="338">
        <v>2.2499999999999999E-2</v>
      </c>
      <c r="F1322" s="339">
        <v>69.42</v>
      </c>
      <c r="G1322" s="339">
        <f t="shared" si="68"/>
        <v>1.56</v>
      </c>
    </row>
    <row r="1323" spans="1:7">
      <c r="A1323" s="589">
        <v>38383</v>
      </c>
      <c r="B1323" s="761" t="s">
        <v>1613</v>
      </c>
      <c r="C1323" s="794"/>
      <c r="D1323" s="261" t="s">
        <v>486</v>
      </c>
      <c r="E1323" s="338">
        <v>5.7000000000000002E-2</v>
      </c>
      <c r="F1323" s="339">
        <v>1.86</v>
      </c>
      <c r="G1323" s="339">
        <f t="shared" si="68"/>
        <v>0.11</v>
      </c>
    </row>
    <row r="1324" spans="1:7">
      <c r="A1324" s="786" t="s">
        <v>563</v>
      </c>
      <c r="B1324" s="787"/>
      <c r="C1324" s="787"/>
      <c r="D1324" s="787"/>
      <c r="E1324" s="787"/>
      <c r="F1324" s="788"/>
      <c r="G1324" s="262">
        <f>SUM(G1318:G1323)</f>
        <v>33.35</v>
      </c>
    </row>
    <row r="1325" spans="1:7">
      <c r="A1325" s="761"/>
      <c r="B1325" s="794"/>
      <c r="C1325" s="794"/>
      <c r="D1325" s="794"/>
      <c r="E1325" s="794"/>
      <c r="F1325" s="794"/>
      <c r="G1325" s="762"/>
    </row>
    <row r="1326" spans="1:7">
      <c r="A1326" s="802" t="s">
        <v>564</v>
      </c>
      <c r="B1326" s="803"/>
      <c r="C1326" s="803"/>
      <c r="D1326" s="803"/>
      <c r="E1326" s="803"/>
      <c r="F1326" s="804"/>
      <c r="G1326" s="349">
        <f>G1315+G1324</f>
        <v>45.38</v>
      </c>
    </row>
    <row r="1327" spans="1:7">
      <c r="A1327" s="626"/>
      <c r="B1327" s="622"/>
      <c r="C1327" s="622"/>
      <c r="D1327" s="623"/>
      <c r="E1327" s="623"/>
      <c r="F1327" s="623"/>
      <c r="G1327" s="624"/>
    </row>
    <row r="1328" spans="1:7">
      <c r="A1328" s="780" t="s">
        <v>1636</v>
      </c>
      <c r="B1328" s="780"/>
      <c r="C1328" s="780"/>
      <c r="D1328" s="781" t="s">
        <v>1185</v>
      </c>
      <c r="E1328" s="782"/>
      <c r="F1328" s="783"/>
      <c r="G1328" s="783"/>
    </row>
    <row r="1329" spans="1:7">
      <c r="A1329" s="780" t="s">
        <v>1186</v>
      </c>
      <c r="B1329" s="780"/>
      <c r="C1329" s="780"/>
      <c r="D1329" s="780"/>
      <c r="E1329" s="784"/>
      <c r="F1329" s="780"/>
      <c r="G1329" s="780"/>
    </row>
    <row r="1330" spans="1:7">
      <c r="A1330" s="765"/>
      <c r="B1330" s="765"/>
      <c r="C1330" s="765"/>
      <c r="D1330" s="765"/>
      <c r="E1330" s="766"/>
      <c r="F1330" s="765"/>
      <c r="G1330" s="765"/>
    </row>
    <row r="1331" spans="1:7">
      <c r="A1331" s="599" t="s">
        <v>852</v>
      </c>
      <c r="B1331" s="792" t="s">
        <v>166</v>
      </c>
      <c r="C1331" s="793"/>
      <c r="D1331" s="259" t="s">
        <v>486</v>
      </c>
      <c r="E1331" s="259" t="s">
        <v>557</v>
      </c>
      <c r="F1331" s="259" t="s">
        <v>558</v>
      </c>
      <c r="G1331" s="260" t="s">
        <v>559</v>
      </c>
    </row>
    <row r="1332" spans="1:7">
      <c r="A1332" s="589">
        <v>88315</v>
      </c>
      <c r="B1332" s="761" t="s">
        <v>887</v>
      </c>
      <c r="C1332" s="794"/>
      <c r="D1332" s="261" t="s">
        <v>491</v>
      </c>
      <c r="E1332" s="338">
        <v>0.02</v>
      </c>
      <c r="F1332" s="339">
        <v>17.68</v>
      </c>
      <c r="G1332" s="339">
        <f>E1332*F1332</f>
        <v>0.35</v>
      </c>
    </row>
    <row r="1333" spans="1:7">
      <c r="A1333" s="589">
        <v>88251</v>
      </c>
      <c r="B1333" s="761" t="s">
        <v>1182</v>
      </c>
      <c r="C1333" s="794"/>
      <c r="D1333" s="261" t="s">
        <v>491</v>
      </c>
      <c r="E1333" s="338">
        <v>0.02</v>
      </c>
      <c r="F1333" s="339">
        <v>14.43</v>
      </c>
      <c r="G1333" s="339">
        <f t="shared" ref="G1333:G1337" si="69">E1333*F1333</f>
        <v>0.28999999999999998</v>
      </c>
    </row>
    <row r="1334" spans="1:7">
      <c r="A1334" s="589">
        <v>88310</v>
      </c>
      <c r="B1334" s="761" t="s">
        <v>1187</v>
      </c>
      <c r="C1334" s="794"/>
      <c r="D1334" s="261" t="s">
        <v>491</v>
      </c>
      <c r="E1334" s="338">
        <v>3.0000000000000001E-3</v>
      </c>
      <c r="F1334" s="339">
        <v>18.88</v>
      </c>
      <c r="G1334" s="339">
        <f t="shared" si="69"/>
        <v>0.06</v>
      </c>
    </row>
    <row r="1335" spans="1:7">
      <c r="A1335" s="589">
        <v>88316</v>
      </c>
      <c r="B1335" s="761" t="s">
        <v>864</v>
      </c>
      <c r="C1335" s="794"/>
      <c r="D1335" s="261" t="s">
        <v>491</v>
      </c>
      <c r="E1335" s="338">
        <v>3.0000000000000001E-3</v>
      </c>
      <c r="F1335" s="339">
        <v>14.37</v>
      </c>
      <c r="G1335" s="339">
        <f t="shared" si="69"/>
        <v>0.04</v>
      </c>
    </row>
    <row r="1336" spans="1:7">
      <c r="A1336" s="589">
        <v>88240</v>
      </c>
      <c r="B1336" s="761" t="s">
        <v>1188</v>
      </c>
      <c r="C1336" s="794"/>
      <c r="D1336" s="261" t="s">
        <v>491</v>
      </c>
      <c r="E1336" s="338">
        <v>0.04</v>
      </c>
      <c r="F1336" s="339">
        <v>10.65</v>
      </c>
      <c r="G1336" s="339">
        <f t="shared" si="69"/>
        <v>0.43</v>
      </c>
    </row>
    <row r="1337" spans="1:7">
      <c r="A1337" s="388">
        <v>88317</v>
      </c>
      <c r="B1337" s="761" t="s">
        <v>1189</v>
      </c>
      <c r="C1337" s="794"/>
      <c r="D1337" s="261" t="s">
        <v>491</v>
      </c>
      <c r="E1337" s="338">
        <v>0.04</v>
      </c>
      <c r="F1337" s="339">
        <v>17.98</v>
      </c>
      <c r="G1337" s="339">
        <f t="shared" si="69"/>
        <v>0.72</v>
      </c>
    </row>
    <row r="1338" spans="1:7">
      <c r="A1338" s="763" t="s">
        <v>560</v>
      </c>
      <c r="B1338" s="763"/>
      <c r="C1338" s="763"/>
      <c r="D1338" s="763"/>
      <c r="E1338" s="764"/>
      <c r="F1338" s="763"/>
      <c r="G1338" s="262">
        <f>SUM(G1332:G1337)</f>
        <v>1.89</v>
      </c>
    </row>
    <row r="1339" spans="1:7">
      <c r="A1339" s="765"/>
      <c r="B1339" s="765"/>
      <c r="C1339" s="765"/>
      <c r="D1339" s="765"/>
      <c r="E1339" s="766"/>
      <c r="F1339" s="765"/>
      <c r="G1339" s="765"/>
    </row>
    <row r="1340" spans="1:7">
      <c r="A1340" s="599" t="s">
        <v>852</v>
      </c>
      <c r="B1340" s="792" t="s">
        <v>561</v>
      </c>
      <c r="C1340" s="793"/>
      <c r="D1340" s="259" t="s">
        <v>486</v>
      </c>
      <c r="E1340" s="259" t="s">
        <v>562</v>
      </c>
      <c r="F1340" s="259" t="s">
        <v>558</v>
      </c>
      <c r="G1340" s="260" t="s">
        <v>559</v>
      </c>
    </row>
    <row r="1341" spans="1:7">
      <c r="A1341" s="589">
        <v>40598</v>
      </c>
      <c r="B1341" s="761" t="s">
        <v>1190</v>
      </c>
      <c r="C1341" s="794"/>
      <c r="D1341" s="261" t="s">
        <v>490</v>
      </c>
      <c r="E1341" s="338">
        <v>0.52500000000000002</v>
      </c>
      <c r="F1341" s="339">
        <v>5.66</v>
      </c>
      <c r="G1341" s="339">
        <f>E1341*F1341</f>
        <v>2.97</v>
      </c>
    </row>
    <row r="1342" spans="1:7">
      <c r="A1342" s="589">
        <v>549</v>
      </c>
      <c r="B1342" s="761" t="s">
        <v>1191</v>
      </c>
      <c r="C1342" s="794"/>
      <c r="D1342" s="261" t="s">
        <v>492</v>
      </c>
      <c r="E1342" s="338">
        <v>0.1037</v>
      </c>
      <c r="F1342" s="339">
        <v>30.1</v>
      </c>
      <c r="G1342" s="339">
        <f t="shared" ref="G1342:G1345" si="70">E1342*F1342</f>
        <v>3.12</v>
      </c>
    </row>
    <row r="1343" spans="1:7">
      <c r="A1343" s="589">
        <v>7307</v>
      </c>
      <c r="B1343" s="761" t="s">
        <v>1192</v>
      </c>
      <c r="C1343" s="794"/>
      <c r="D1343" s="261" t="s">
        <v>184</v>
      </c>
      <c r="E1343" s="338">
        <v>2.5000000000000001E-3</v>
      </c>
      <c r="F1343" s="339">
        <v>24.03</v>
      </c>
      <c r="G1343" s="339">
        <f t="shared" si="70"/>
        <v>0.06</v>
      </c>
    </row>
    <row r="1344" spans="1:7">
      <c r="A1344" s="589">
        <v>10997</v>
      </c>
      <c r="B1344" s="761" t="s">
        <v>1193</v>
      </c>
      <c r="C1344" s="794"/>
      <c r="D1344" s="261" t="s">
        <v>490</v>
      </c>
      <c r="E1344" s="338">
        <v>1.2999999999999999E-2</v>
      </c>
      <c r="F1344" s="339">
        <v>13.77</v>
      </c>
      <c r="G1344" s="339">
        <f t="shared" si="70"/>
        <v>0.18</v>
      </c>
    </row>
    <row r="1345" spans="1:7">
      <c r="A1345" s="589">
        <v>5318</v>
      </c>
      <c r="B1345" s="761" t="s">
        <v>1194</v>
      </c>
      <c r="C1345" s="794"/>
      <c r="D1345" s="261" t="s">
        <v>184</v>
      </c>
      <c r="E1345" s="338">
        <v>2.9999999999999997E-4</v>
      </c>
      <c r="F1345" s="339">
        <v>11.95</v>
      </c>
      <c r="G1345" s="339">
        <f t="shared" si="70"/>
        <v>0</v>
      </c>
    </row>
    <row r="1346" spans="1:7">
      <c r="A1346" s="763" t="s">
        <v>563</v>
      </c>
      <c r="B1346" s="763"/>
      <c r="C1346" s="763"/>
      <c r="D1346" s="763"/>
      <c r="E1346" s="764"/>
      <c r="F1346" s="763"/>
      <c r="G1346" s="262">
        <f>SUM(G1341:G1345)</f>
        <v>6.33</v>
      </c>
    </row>
    <row r="1347" spans="1:7">
      <c r="A1347" s="765"/>
      <c r="B1347" s="765"/>
      <c r="C1347" s="765"/>
      <c r="D1347" s="765"/>
      <c r="E1347" s="766"/>
      <c r="F1347" s="765"/>
      <c r="G1347" s="765"/>
    </row>
    <row r="1348" spans="1:7">
      <c r="A1348" s="778" t="s">
        <v>564</v>
      </c>
      <c r="B1348" s="778"/>
      <c r="C1348" s="778"/>
      <c r="D1348" s="778"/>
      <c r="E1348" s="779"/>
      <c r="F1348" s="778"/>
      <c r="G1348" s="349">
        <f>G1338+G1346</f>
        <v>8.2200000000000006</v>
      </c>
    </row>
    <row r="1349" spans="1:7">
      <c r="A1349" s="626"/>
      <c r="B1349" s="622"/>
      <c r="C1349" s="622"/>
      <c r="D1349" s="623"/>
      <c r="E1349" s="623"/>
      <c r="F1349" s="623"/>
      <c r="G1349" s="624"/>
    </row>
    <row r="1350" spans="1:7">
      <c r="A1350" s="780" t="s">
        <v>2516</v>
      </c>
      <c r="B1350" s="780"/>
      <c r="C1350" s="780"/>
      <c r="D1350" s="781" t="s">
        <v>1205</v>
      </c>
      <c r="E1350" s="782"/>
      <c r="F1350" s="783"/>
      <c r="G1350" s="783"/>
    </row>
    <row r="1351" spans="1:7">
      <c r="A1351" s="780" t="s">
        <v>2515</v>
      </c>
      <c r="B1351" s="780"/>
      <c r="C1351" s="780"/>
      <c r="D1351" s="780"/>
      <c r="E1351" s="784"/>
      <c r="F1351" s="780"/>
      <c r="G1351" s="780"/>
    </row>
    <row r="1352" spans="1:7">
      <c r="A1352" s="765"/>
      <c r="B1352" s="765"/>
      <c r="C1352" s="765"/>
      <c r="D1352" s="765"/>
      <c r="E1352" s="766"/>
      <c r="F1352" s="765"/>
      <c r="G1352" s="765"/>
    </row>
    <row r="1353" spans="1:7">
      <c r="A1353" s="402" t="s">
        <v>852</v>
      </c>
      <c r="B1353" s="599" t="s">
        <v>166</v>
      </c>
      <c r="C1353" s="403"/>
      <c r="D1353" s="259" t="s">
        <v>486</v>
      </c>
      <c r="E1353" s="259" t="s">
        <v>557</v>
      </c>
      <c r="F1353" s="259" t="s">
        <v>558</v>
      </c>
      <c r="G1353" s="260" t="s">
        <v>559</v>
      </c>
    </row>
    <row r="1354" spans="1:7">
      <c r="A1354" s="550">
        <v>88264</v>
      </c>
      <c r="B1354" s="785" t="s">
        <v>1256</v>
      </c>
      <c r="C1354" s="785"/>
      <c r="D1354" s="261" t="s">
        <v>491</v>
      </c>
      <c r="E1354" s="338">
        <v>0.54100000000000004</v>
      </c>
      <c r="F1354" s="339">
        <v>20.91</v>
      </c>
      <c r="G1354" s="339">
        <f>E1354*F1354</f>
        <v>11.31</v>
      </c>
    </row>
    <row r="1355" spans="1:7">
      <c r="A1355" s="550">
        <v>88247</v>
      </c>
      <c r="B1355" s="785" t="s">
        <v>1283</v>
      </c>
      <c r="C1355" s="785"/>
      <c r="D1355" s="261" t="s">
        <v>491</v>
      </c>
      <c r="E1355" s="338">
        <v>0.54100000000000004</v>
      </c>
      <c r="F1355" s="339">
        <v>16.16</v>
      </c>
      <c r="G1355" s="339">
        <f>E1355*F1355</f>
        <v>8.74</v>
      </c>
    </row>
    <row r="1356" spans="1:7">
      <c r="A1356" s="786" t="s">
        <v>560</v>
      </c>
      <c r="B1356" s="787"/>
      <c r="C1356" s="787"/>
      <c r="D1356" s="787"/>
      <c r="E1356" s="787"/>
      <c r="F1356" s="788"/>
      <c r="G1356" s="262">
        <f>SUM(G1354:G1355)</f>
        <v>20.05</v>
      </c>
    </row>
    <row r="1357" spans="1:7">
      <c r="A1357" s="600"/>
      <c r="B1357" s="404"/>
      <c r="C1357" s="404"/>
      <c r="D1357" s="404"/>
      <c r="E1357" s="401"/>
      <c r="F1357" s="404"/>
      <c r="G1357" s="601"/>
    </row>
    <row r="1358" spans="1:7">
      <c r="A1358" s="599" t="s">
        <v>852</v>
      </c>
      <c r="B1358" s="405" t="s">
        <v>561</v>
      </c>
      <c r="C1358" s="403"/>
      <c r="D1358" s="259" t="s">
        <v>486</v>
      </c>
      <c r="E1358" s="259" t="s">
        <v>562</v>
      </c>
      <c r="F1358" s="259" t="s">
        <v>558</v>
      </c>
      <c r="G1358" s="260" t="s">
        <v>559</v>
      </c>
    </row>
    <row r="1359" spans="1:7">
      <c r="A1359" s="577">
        <v>1575</v>
      </c>
      <c r="B1359" s="789" t="s">
        <v>2514</v>
      </c>
      <c r="C1359" s="785"/>
      <c r="D1359" s="552" t="s">
        <v>492</v>
      </c>
      <c r="E1359" s="338">
        <v>1</v>
      </c>
      <c r="F1359" s="339">
        <v>0.66</v>
      </c>
      <c r="G1359" s="339">
        <f>E1359*F1359</f>
        <v>0.66</v>
      </c>
    </row>
    <row r="1360" spans="1:7">
      <c r="A1360" s="577">
        <v>2391</v>
      </c>
      <c r="B1360" s="789" t="s">
        <v>2513</v>
      </c>
      <c r="C1360" s="785"/>
      <c r="D1360" s="551" t="s">
        <v>492</v>
      </c>
      <c r="E1360" s="338">
        <v>1</v>
      </c>
      <c r="F1360" s="339">
        <v>7.91</v>
      </c>
      <c r="G1360" s="339">
        <f>E1360*F1360</f>
        <v>7.91</v>
      </c>
    </row>
    <row r="1361" spans="1:7">
      <c r="A1361" s="763" t="s">
        <v>563</v>
      </c>
      <c r="B1361" s="763"/>
      <c r="C1361" s="763"/>
      <c r="D1361" s="763"/>
      <c r="E1361" s="764"/>
      <c r="F1361" s="763"/>
      <c r="G1361" s="262">
        <f>SUM(G1359:G1360)</f>
        <v>8.57</v>
      </c>
    </row>
    <row r="1362" spans="1:7">
      <c r="A1362" s="765"/>
      <c r="B1362" s="765"/>
      <c r="C1362" s="765"/>
      <c r="D1362" s="765"/>
      <c r="E1362" s="766"/>
      <c r="F1362" s="765"/>
      <c r="G1362" s="765"/>
    </row>
    <row r="1363" spans="1:7">
      <c r="A1363" s="778" t="s">
        <v>564</v>
      </c>
      <c r="B1363" s="778"/>
      <c r="C1363" s="778"/>
      <c r="D1363" s="778"/>
      <c r="E1363" s="779"/>
      <c r="F1363" s="778"/>
      <c r="G1363" s="349">
        <f>SUM(G1361,G1356)</f>
        <v>28.62</v>
      </c>
    </row>
    <row r="1364" spans="1:7">
      <c r="A1364" s="621"/>
      <c r="B1364" s="622"/>
      <c r="C1364" s="622"/>
      <c r="D1364" s="623"/>
      <c r="E1364" s="623"/>
      <c r="F1364" s="623"/>
      <c r="G1364" s="624"/>
    </row>
    <row r="1365" spans="1:7">
      <c r="A1365" s="780" t="s">
        <v>1959</v>
      </c>
      <c r="B1365" s="780"/>
      <c r="C1365" s="780"/>
      <c r="D1365" s="781" t="s">
        <v>556</v>
      </c>
      <c r="E1365" s="782"/>
      <c r="F1365" s="783"/>
      <c r="G1365" s="783"/>
    </row>
    <row r="1366" spans="1:7">
      <c r="A1366" s="780" t="s">
        <v>1952</v>
      </c>
      <c r="B1366" s="780" t="s">
        <v>1098</v>
      </c>
      <c r="C1366" s="780"/>
      <c r="D1366" s="780" t="s">
        <v>486</v>
      </c>
      <c r="E1366" s="784"/>
      <c r="F1366" s="780"/>
      <c r="G1366" s="780">
        <v>29.09</v>
      </c>
    </row>
    <row r="1367" spans="1:7">
      <c r="A1367" s="795"/>
      <c r="B1367" s="795"/>
      <c r="C1367" s="795"/>
      <c r="D1367" s="795"/>
      <c r="E1367" s="795"/>
      <c r="F1367" s="795"/>
      <c r="G1367" s="795"/>
    </row>
    <row r="1368" spans="1:7">
      <c r="A1368" s="598" t="s">
        <v>852</v>
      </c>
      <c r="B1368" s="796" t="s">
        <v>166</v>
      </c>
      <c r="C1368" s="796"/>
      <c r="D1368" s="259" t="s">
        <v>486</v>
      </c>
      <c r="E1368" s="259" t="s">
        <v>557</v>
      </c>
      <c r="F1368" s="259" t="s">
        <v>558</v>
      </c>
      <c r="G1368" s="260" t="s">
        <v>559</v>
      </c>
    </row>
    <row r="1369" spans="1:7">
      <c r="A1369" s="595">
        <v>88316</v>
      </c>
      <c r="B1369" s="797" t="s">
        <v>864</v>
      </c>
      <c r="C1369" s="797"/>
      <c r="D1369" s="261" t="s">
        <v>491</v>
      </c>
      <c r="E1369" s="338">
        <v>3.0000000000000001E-3</v>
      </c>
      <c r="F1369" s="339">
        <v>14.37</v>
      </c>
      <c r="G1369" s="339">
        <f>F1369*E1369</f>
        <v>0.04</v>
      </c>
    </row>
    <row r="1370" spans="1:7">
      <c r="A1370" s="763" t="s">
        <v>560</v>
      </c>
      <c r="B1370" s="763"/>
      <c r="C1370" s="763"/>
      <c r="D1370" s="763"/>
      <c r="E1370" s="764"/>
      <c r="F1370" s="763"/>
      <c r="G1370" s="262">
        <f>SUM(G1369:G1369)</f>
        <v>0.04</v>
      </c>
    </row>
    <row r="1371" spans="1:7">
      <c r="A1371" s="765"/>
      <c r="B1371" s="765"/>
      <c r="C1371" s="765"/>
      <c r="D1371" s="765"/>
      <c r="E1371" s="766"/>
      <c r="F1371" s="765"/>
      <c r="G1371" s="765"/>
    </row>
    <row r="1372" spans="1:7">
      <c r="A1372" s="594" t="s">
        <v>852</v>
      </c>
      <c r="B1372" s="796" t="s">
        <v>569</v>
      </c>
      <c r="C1372" s="796"/>
      <c r="D1372" s="602" t="s">
        <v>486</v>
      </c>
      <c r="E1372" s="259" t="s">
        <v>557</v>
      </c>
      <c r="F1372" s="602" t="s">
        <v>558</v>
      </c>
      <c r="G1372" s="260" t="s">
        <v>559</v>
      </c>
    </row>
    <row r="1373" spans="1:7">
      <c r="A1373" s="595">
        <v>5932</v>
      </c>
      <c r="B1373" s="765" t="s">
        <v>1953</v>
      </c>
      <c r="C1373" s="765"/>
      <c r="D1373" s="357" t="s">
        <v>901</v>
      </c>
      <c r="E1373" s="338">
        <v>3.0000000000000001E-3</v>
      </c>
      <c r="F1373" s="339">
        <v>132.28</v>
      </c>
      <c r="G1373" s="339">
        <f>F1373*E1373</f>
        <v>0.4</v>
      </c>
    </row>
    <row r="1374" spans="1:7">
      <c r="A1374" s="763" t="s">
        <v>570</v>
      </c>
      <c r="B1374" s="763"/>
      <c r="C1374" s="763"/>
      <c r="D1374" s="763"/>
      <c r="E1374" s="764"/>
      <c r="F1374" s="763"/>
      <c r="G1374" s="262">
        <f>SUM(G1373:G1373)</f>
        <v>0.4</v>
      </c>
    </row>
    <row r="1375" spans="1:7">
      <c r="A1375" s="765"/>
      <c r="B1375" s="765"/>
      <c r="C1375" s="765"/>
      <c r="D1375" s="765"/>
      <c r="E1375" s="766"/>
      <c r="F1375" s="765"/>
      <c r="G1375" s="765"/>
    </row>
    <row r="1376" spans="1:7">
      <c r="A1376" s="778" t="s">
        <v>564</v>
      </c>
      <c r="B1376" s="778"/>
      <c r="C1376" s="778"/>
      <c r="D1376" s="778"/>
      <c r="E1376" s="779"/>
      <c r="F1376" s="778"/>
      <c r="G1376" s="349">
        <f>G1370+G1374</f>
        <v>0.44</v>
      </c>
    </row>
    <row r="1377" spans="1:7">
      <c r="A1377" s="626"/>
      <c r="B1377" s="622"/>
      <c r="C1377" s="622"/>
      <c r="D1377" s="623"/>
      <c r="E1377" s="623"/>
      <c r="F1377" s="623"/>
      <c r="G1377" s="624"/>
    </row>
    <row r="1378" spans="1:7">
      <c r="A1378" s="780" t="s">
        <v>1961</v>
      </c>
      <c r="B1378" s="780"/>
      <c r="C1378" s="780"/>
      <c r="D1378" s="781" t="s">
        <v>556</v>
      </c>
      <c r="E1378" s="782"/>
      <c r="F1378" s="783"/>
      <c r="G1378" s="783"/>
    </row>
    <row r="1379" spans="1:7">
      <c r="A1379" s="780" t="s">
        <v>1947</v>
      </c>
      <c r="B1379" s="780" t="s">
        <v>1098</v>
      </c>
      <c r="C1379" s="780"/>
      <c r="D1379" s="780" t="s">
        <v>486</v>
      </c>
      <c r="E1379" s="784"/>
      <c r="F1379" s="780"/>
      <c r="G1379" s="780">
        <v>29.09</v>
      </c>
    </row>
    <row r="1380" spans="1:7">
      <c r="A1380" s="795"/>
      <c r="B1380" s="795"/>
      <c r="C1380" s="795"/>
      <c r="D1380" s="795"/>
      <c r="E1380" s="795"/>
      <c r="F1380" s="795"/>
      <c r="G1380" s="795"/>
    </row>
    <row r="1381" spans="1:7">
      <c r="A1381" s="598" t="s">
        <v>852</v>
      </c>
      <c r="B1381" s="796" t="s">
        <v>166</v>
      </c>
      <c r="C1381" s="796"/>
      <c r="D1381" s="259" t="s">
        <v>486</v>
      </c>
      <c r="E1381" s="259" t="s">
        <v>557</v>
      </c>
      <c r="F1381" s="259" t="s">
        <v>558</v>
      </c>
      <c r="G1381" s="260" t="s">
        <v>559</v>
      </c>
    </row>
    <row r="1382" spans="1:7">
      <c r="A1382" s="595">
        <v>88253</v>
      </c>
      <c r="B1382" s="797" t="s">
        <v>1954</v>
      </c>
      <c r="C1382" s="797"/>
      <c r="D1382" s="261" t="s">
        <v>491</v>
      </c>
      <c r="E1382" s="338">
        <v>2.5000000000000001E-3</v>
      </c>
      <c r="F1382" s="339">
        <v>8.98</v>
      </c>
      <c r="G1382" s="339">
        <f>F1382*E1382</f>
        <v>0.02</v>
      </c>
    </row>
    <row r="1383" spans="1:7">
      <c r="A1383" s="595">
        <v>88288</v>
      </c>
      <c r="B1383" s="797" t="s">
        <v>1955</v>
      </c>
      <c r="C1383" s="797"/>
      <c r="D1383" s="261" t="s">
        <v>491</v>
      </c>
      <c r="E1383" s="338">
        <v>2.5000000000000001E-3</v>
      </c>
      <c r="F1383" s="339">
        <v>10.3</v>
      </c>
      <c r="G1383" s="339">
        <f>F1383*E1383</f>
        <v>0.03</v>
      </c>
    </row>
    <row r="1384" spans="1:7">
      <c r="A1384" s="595">
        <v>88316</v>
      </c>
      <c r="B1384" s="797" t="s">
        <v>864</v>
      </c>
      <c r="C1384" s="797"/>
      <c r="D1384" s="261" t="s">
        <v>491</v>
      </c>
      <c r="E1384" s="338">
        <v>7.4999999999999997E-3</v>
      </c>
      <c r="F1384" s="339">
        <v>14.37</v>
      </c>
      <c r="G1384" s="339">
        <f>F1384*E1384</f>
        <v>0.11</v>
      </c>
    </row>
    <row r="1385" spans="1:7">
      <c r="A1385" s="595">
        <v>88597</v>
      </c>
      <c r="B1385" s="797" t="s">
        <v>1956</v>
      </c>
      <c r="C1385" s="797"/>
      <c r="D1385" s="261" t="s">
        <v>491</v>
      </c>
      <c r="E1385" s="338">
        <v>2E-3</v>
      </c>
      <c r="F1385" s="339">
        <v>20.3</v>
      </c>
      <c r="G1385" s="339">
        <f>F1385*E1385</f>
        <v>0.04</v>
      </c>
    </row>
    <row r="1386" spans="1:7">
      <c r="A1386" s="595">
        <v>88253</v>
      </c>
      <c r="B1386" s="797" t="s">
        <v>1954</v>
      </c>
      <c r="C1386" s="797"/>
      <c r="D1386" s="261" t="s">
        <v>491</v>
      </c>
      <c r="E1386" s="338">
        <v>2.5000000000000001E-3</v>
      </c>
      <c r="F1386" s="339">
        <v>8.98</v>
      </c>
      <c r="G1386" s="339">
        <f>F1386*E1386</f>
        <v>0.02</v>
      </c>
    </row>
    <row r="1387" spans="1:7">
      <c r="A1387" s="763" t="s">
        <v>560</v>
      </c>
      <c r="B1387" s="763"/>
      <c r="C1387" s="763"/>
      <c r="D1387" s="763"/>
      <c r="E1387" s="764"/>
      <c r="F1387" s="763"/>
      <c r="G1387" s="262">
        <f>SUM(G1382:G1386)</f>
        <v>0.22</v>
      </c>
    </row>
    <row r="1388" spans="1:7">
      <c r="A1388" s="765"/>
      <c r="B1388" s="765"/>
      <c r="C1388" s="765"/>
      <c r="D1388" s="765"/>
      <c r="E1388" s="766"/>
      <c r="F1388" s="765"/>
      <c r="G1388" s="765"/>
    </row>
    <row r="1389" spans="1:7">
      <c r="A1389" s="594" t="s">
        <v>852</v>
      </c>
      <c r="B1389" s="796" t="s">
        <v>569</v>
      </c>
      <c r="C1389" s="796"/>
      <c r="D1389" s="602" t="s">
        <v>486</v>
      </c>
      <c r="E1389" s="259" t="s">
        <v>557</v>
      </c>
      <c r="F1389" s="602" t="s">
        <v>558</v>
      </c>
      <c r="G1389" s="260" t="s">
        <v>559</v>
      </c>
    </row>
    <row r="1390" spans="1:7">
      <c r="A1390" s="595">
        <v>6204</v>
      </c>
      <c r="B1390" s="765" t="s">
        <v>1957</v>
      </c>
      <c r="C1390" s="765"/>
      <c r="D1390" s="357" t="s">
        <v>492</v>
      </c>
      <c r="E1390" s="338">
        <v>2.8860000000000001E-3</v>
      </c>
      <c r="F1390" s="339">
        <v>7.86</v>
      </c>
      <c r="G1390" s="339">
        <f>F1390*E1390</f>
        <v>0.02</v>
      </c>
    </row>
    <row r="1391" spans="1:7">
      <c r="A1391" s="595">
        <v>92145</v>
      </c>
      <c r="B1391" s="765" t="s">
        <v>1958</v>
      </c>
      <c r="C1391" s="765"/>
      <c r="D1391" s="357" t="s">
        <v>901</v>
      </c>
      <c r="E1391" s="338">
        <v>1E-3</v>
      </c>
      <c r="F1391" s="339">
        <v>50.54</v>
      </c>
      <c r="G1391" s="339">
        <f>F1391*E1391</f>
        <v>0.05</v>
      </c>
    </row>
    <row r="1392" spans="1:7">
      <c r="A1392" s="763" t="s">
        <v>570</v>
      </c>
      <c r="B1392" s="763"/>
      <c r="C1392" s="763"/>
      <c r="D1392" s="763"/>
      <c r="E1392" s="764"/>
      <c r="F1392" s="763"/>
      <c r="G1392" s="262">
        <f>SUM(G1390:G1391)</f>
        <v>7.0000000000000007E-2</v>
      </c>
    </row>
    <row r="1393" spans="1:7">
      <c r="A1393" s="765"/>
      <c r="B1393" s="765"/>
      <c r="C1393" s="765"/>
      <c r="D1393" s="765"/>
      <c r="E1393" s="766"/>
      <c r="F1393" s="765"/>
      <c r="G1393" s="765"/>
    </row>
    <row r="1394" spans="1:7">
      <c r="A1394" s="778" t="s">
        <v>564</v>
      </c>
      <c r="B1394" s="778"/>
      <c r="C1394" s="778"/>
      <c r="D1394" s="778"/>
      <c r="E1394" s="779"/>
      <c r="F1394" s="778"/>
      <c r="G1394" s="349">
        <f>G1387+G1392</f>
        <v>0.28999999999999998</v>
      </c>
    </row>
    <row r="1395" spans="1:7">
      <c r="A1395" s="626"/>
      <c r="B1395" s="622"/>
      <c r="C1395" s="622"/>
      <c r="D1395" s="623"/>
      <c r="E1395" s="623"/>
      <c r="F1395" s="623"/>
      <c r="G1395" s="624"/>
    </row>
    <row r="1396" spans="1:7">
      <c r="A1396" s="780" t="s">
        <v>2455</v>
      </c>
      <c r="B1396" s="780"/>
      <c r="C1396" s="780"/>
      <c r="D1396" s="781" t="s">
        <v>1185</v>
      </c>
      <c r="E1396" s="782"/>
      <c r="F1396" s="783"/>
      <c r="G1396" s="783"/>
    </row>
    <row r="1397" spans="1:7">
      <c r="A1397" s="780" t="s">
        <v>2468</v>
      </c>
      <c r="B1397" s="780"/>
      <c r="C1397" s="780"/>
      <c r="D1397" s="780"/>
      <c r="E1397" s="784"/>
      <c r="F1397" s="780"/>
      <c r="G1397" s="780"/>
    </row>
    <row r="1398" spans="1:7">
      <c r="A1398" s="765"/>
      <c r="B1398" s="765"/>
      <c r="C1398" s="765"/>
      <c r="D1398" s="765"/>
      <c r="E1398" s="766"/>
      <c r="F1398" s="765"/>
      <c r="G1398" s="765"/>
    </row>
    <row r="1399" spans="1:7">
      <c r="A1399" s="599" t="s">
        <v>852</v>
      </c>
      <c r="B1399" s="792" t="s">
        <v>166</v>
      </c>
      <c r="C1399" s="793"/>
      <c r="D1399" s="259" t="s">
        <v>486</v>
      </c>
      <c r="E1399" s="259" t="s">
        <v>557</v>
      </c>
      <c r="F1399" s="259" t="s">
        <v>558</v>
      </c>
      <c r="G1399" s="260" t="s">
        <v>559</v>
      </c>
    </row>
    <row r="1400" spans="1:7">
      <c r="A1400" s="589">
        <v>6111</v>
      </c>
      <c r="B1400" s="761" t="s">
        <v>853</v>
      </c>
      <c r="C1400" s="794"/>
      <c r="D1400" s="261" t="s">
        <v>491</v>
      </c>
      <c r="E1400" s="338">
        <v>0.25364999999999999</v>
      </c>
      <c r="F1400" s="339">
        <v>9.51</v>
      </c>
      <c r="G1400" s="339">
        <f>E1400*F1400</f>
        <v>2.41</v>
      </c>
    </row>
    <row r="1401" spans="1:7">
      <c r="A1401" s="763" t="s">
        <v>560</v>
      </c>
      <c r="B1401" s="763"/>
      <c r="C1401" s="763"/>
      <c r="D1401" s="763"/>
      <c r="E1401" s="764"/>
      <c r="F1401" s="763"/>
      <c r="G1401" s="262">
        <f>SUM(G1400:G1400)</f>
        <v>2.41</v>
      </c>
    </row>
    <row r="1402" spans="1:7">
      <c r="A1402" s="765"/>
      <c r="B1402" s="765"/>
      <c r="C1402" s="765"/>
      <c r="D1402" s="765"/>
      <c r="E1402" s="766"/>
      <c r="F1402" s="765"/>
      <c r="G1402" s="765"/>
    </row>
    <row r="1403" spans="1:7">
      <c r="A1403" s="594" t="s">
        <v>852</v>
      </c>
      <c r="B1403" s="796" t="s">
        <v>569</v>
      </c>
      <c r="C1403" s="796"/>
      <c r="D1403" s="602" t="s">
        <v>486</v>
      </c>
      <c r="E1403" s="259" t="s">
        <v>557</v>
      </c>
      <c r="F1403" s="602" t="s">
        <v>558</v>
      </c>
      <c r="G1403" s="260" t="s">
        <v>559</v>
      </c>
    </row>
    <row r="1404" spans="1:7">
      <c r="A1404" s="595">
        <v>43467</v>
      </c>
      <c r="B1404" s="765" t="s">
        <v>996</v>
      </c>
      <c r="C1404" s="765"/>
      <c r="D1404" s="357" t="s">
        <v>491</v>
      </c>
      <c r="E1404" s="338">
        <v>0.25</v>
      </c>
      <c r="F1404" s="339">
        <v>0.38</v>
      </c>
      <c r="G1404" s="339">
        <f>F1404*E1404</f>
        <v>0.1</v>
      </c>
    </row>
    <row r="1405" spans="1:7">
      <c r="A1405" s="595">
        <v>1442</v>
      </c>
      <c r="B1405" s="761" t="s">
        <v>2470</v>
      </c>
      <c r="C1405" s="762"/>
      <c r="D1405" s="357" t="s">
        <v>486</v>
      </c>
      <c r="E1405" s="338">
        <v>1.5999999999999999E-5</v>
      </c>
      <c r="F1405" s="339">
        <v>8101.1</v>
      </c>
      <c r="G1405" s="339">
        <f t="shared" ref="G1405:G1406" si="71">F1405*E1405</f>
        <v>0.13</v>
      </c>
    </row>
    <row r="1406" spans="1:7">
      <c r="A1406" s="595">
        <v>43491</v>
      </c>
      <c r="B1406" s="765" t="s">
        <v>1074</v>
      </c>
      <c r="C1406" s="765"/>
      <c r="D1406" s="357" t="s">
        <v>491</v>
      </c>
      <c r="E1406" s="338">
        <v>0.25</v>
      </c>
      <c r="F1406" s="339">
        <v>1.02</v>
      </c>
      <c r="G1406" s="339">
        <f t="shared" si="71"/>
        <v>0.26</v>
      </c>
    </row>
    <row r="1407" spans="1:7">
      <c r="A1407" s="763" t="s">
        <v>570</v>
      </c>
      <c r="B1407" s="763"/>
      <c r="C1407" s="763"/>
      <c r="D1407" s="763"/>
      <c r="E1407" s="764"/>
      <c r="F1407" s="763"/>
      <c r="G1407" s="262">
        <f>SUM(G1404:G1406)</f>
        <v>0.49</v>
      </c>
    </row>
    <row r="1408" spans="1:7">
      <c r="A1408" s="765"/>
      <c r="B1408" s="765"/>
      <c r="C1408" s="765"/>
      <c r="D1408" s="765"/>
      <c r="E1408" s="766"/>
      <c r="F1408" s="765"/>
      <c r="G1408" s="765"/>
    </row>
    <row r="1409" spans="1:7">
      <c r="A1409" s="599" t="s">
        <v>852</v>
      </c>
      <c r="B1409" s="792" t="s">
        <v>561</v>
      </c>
      <c r="C1409" s="793"/>
      <c r="D1409" s="259" t="s">
        <v>486</v>
      </c>
      <c r="E1409" s="259" t="s">
        <v>562</v>
      </c>
      <c r="F1409" s="259" t="s">
        <v>558</v>
      </c>
      <c r="G1409" s="260" t="s">
        <v>559</v>
      </c>
    </row>
    <row r="1410" spans="1:7">
      <c r="A1410" s="589">
        <v>4222</v>
      </c>
      <c r="B1410" s="761" t="s">
        <v>2469</v>
      </c>
      <c r="C1410" s="794"/>
      <c r="D1410" s="261" t="s">
        <v>184</v>
      </c>
      <c r="E1410" s="338">
        <v>0.17749999999999999</v>
      </c>
      <c r="F1410" s="339">
        <v>4.67</v>
      </c>
      <c r="G1410" s="339">
        <f>E1410*F1410</f>
        <v>0.83</v>
      </c>
    </row>
    <row r="1411" spans="1:7">
      <c r="A1411" s="589">
        <v>37370</v>
      </c>
      <c r="B1411" s="761" t="s">
        <v>854</v>
      </c>
      <c r="C1411" s="794"/>
      <c r="D1411" s="261" t="s">
        <v>491</v>
      </c>
      <c r="E1411" s="338">
        <v>0.25</v>
      </c>
      <c r="F1411" s="339">
        <v>2.2000000000000002</v>
      </c>
      <c r="G1411" s="339">
        <f t="shared" ref="G1411:G1414" si="72">E1411*F1411</f>
        <v>0.55000000000000004</v>
      </c>
    </row>
    <row r="1412" spans="1:7">
      <c r="A1412" s="589">
        <v>37371</v>
      </c>
      <c r="B1412" s="761" t="s">
        <v>856</v>
      </c>
      <c r="C1412" s="794"/>
      <c r="D1412" s="261" t="s">
        <v>491</v>
      </c>
      <c r="E1412" s="338">
        <v>0.25</v>
      </c>
      <c r="F1412" s="339">
        <v>0.71</v>
      </c>
      <c r="G1412" s="339">
        <f t="shared" si="72"/>
        <v>0.18</v>
      </c>
    </row>
    <row r="1413" spans="1:7">
      <c r="A1413" s="589">
        <v>37372</v>
      </c>
      <c r="B1413" s="761" t="s">
        <v>860</v>
      </c>
      <c r="C1413" s="794"/>
      <c r="D1413" s="261" t="s">
        <v>491</v>
      </c>
      <c r="E1413" s="338">
        <v>0.25</v>
      </c>
      <c r="F1413" s="339">
        <v>0.35</v>
      </c>
      <c r="G1413" s="339">
        <f t="shared" si="72"/>
        <v>0.09</v>
      </c>
    </row>
    <row r="1414" spans="1:7">
      <c r="A1414" s="589">
        <v>37373</v>
      </c>
      <c r="B1414" s="761" t="s">
        <v>861</v>
      </c>
      <c r="C1414" s="794"/>
      <c r="D1414" s="261" t="s">
        <v>491</v>
      </c>
      <c r="E1414" s="338">
        <v>0.25</v>
      </c>
      <c r="F1414" s="339">
        <v>7.0000000000000007E-2</v>
      </c>
      <c r="G1414" s="339">
        <f t="shared" si="72"/>
        <v>0.02</v>
      </c>
    </row>
    <row r="1415" spans="1:7">
      <c r="A1415" s="763" t="s">
        <v>563</v>
      </c>
      <c r="B1415" s="763"/>
      <c r="C1415" s="763"/>
      <c r="D1415" s="763"/>
      <c r="E1415" s="764"/>
      <c r="F1415" s="763"/>
      <c r="G1415" s="262">
        <f>SUM(G1410:G1414)</f>
        <v>1.67</v>
      </c>
    </row>
    <row r="1416" spans="1:7">
      <c r="A1416" s="765"/>
      <c r="B1416" s="765"/>
      <c r="C1416" s="765"/>
      <c r="D1416" s="765"/>
      <c r="E1416" s="766"/>
      <c r="F1416" s="765"/>
      <c r="G1416" s="765"/>
    </row>
    <row r="1417" spans="1:7">
      <c r="A1417" s="778" t="s">
        <v>564</v>
      </c>
      <c r="B1417" s="778"/>
      <c r="C1417" s="778"/>
      <c r="D1417" s="778"/>
      <c r="E1417" s="779"/>
      <c r="F1417" s="778"/>
      <c r="G1417" s="349">
        <f>G1401+G1415+G1407</f>
        <v>4.57</v>
      </c>
    </row>
    <row r="1418" spans="1:7">
      <c r="A1418" s="626"/>
      <c r="B1418" s="622"/>
      <c r="C1418" s="622"/>
      <c r="D1418" s="623"/>
      <c r="E1418" s="623"/>
      <c r="F1418" s="623"/>
      <c r="G1418" s="624"/>
    </row>
    <row r="1419" spans="1:7">
      <c r="A1419" s="839" t="s">
        <v>2524</v>
      </c>
      <c r="B1419" s="839"/>
      <c r="C1419" s="839"/>
      <c r="D1419" s="840" t="s">
        <v>2523</v>
      </c>
      <c r="E1419" s="841"/>
      <c r="F1419" s="842"/>
      <c r="G1419" s="842"/>
    </row>
    <row r="1420" spans="1:7">
      <c r="A1420" s="839" t="s">
        <v>2522</v>
      </c>
      <c r="B1420" s="839"/>
      <c r="C1420" s="839"/>
      <c r="D1420" s="839"/>
      <c r="E1420" s="858"/>
      <c r="F1420" s="839"/>
      <c r="G1420" s="839"/>
    </row>
    <row r="1421" spans="1:7">
      <c r="A1421" s="765"/>
      <c r="B1421" s="765"/>
      <c r="C1421" s="765"/>
      <c r="D1421" s="765"/>
      <c r="E1421" s="766"/>
      <c r="F1421" s="765"/>
      <c r="G1421" s="765"/>
    </row>
    <row r="1422" spans="1:7">
      <c r="A1422" s="402" t="s">
        <v>852</v>
      </c>
      <c r="B1422" s="599" t="s">
        <v>166</v>
      </c>
      <c r="C1422" s="403"/>
      <c r="D1422" s="259" t="s">
        <v>486</v>
      </c>
      <c r="E1422" s="259" t="s">
        <v>557</v>
      </c>
      <c r="F1422" s="259" t="s">
        <v>558</v>
      </c>
      <c r="G1422" s="260" t="s">
        <v>559</v>
      </c>
    </row>
    <row r="1423" spans="1:7">
      <c r="A1423" s="550">
        <v>88264</v>
      </c>
      <c r="B1423" s="785" t="s">
        <v>1256</v>
      </c>
      <c r="C1423" s="785"/>
      <c r="D1423" s="261" t="s">
        <v>491</v>
      </c>
      <c r="E1423" s="338">
        <v>0.54100000000000004</v>
      </c>
      <c r="F1423" s="339">
        <v>20.91</v>
      </c>
      <c r="G1423" s="339">
        <f>E1423*F1423</f>
        <v>11.31</v>
      </c>
    </row>
    <row r="1424" spans="1:7">
      <c r="A1424" s="550">
        <v>88247</v>
      </c>
      <c r="B1424" s="785" t="s">
        <v>1283</v>
      </c>
      <c r="C1424" s="785"/>
      <c r="D1424" s="261" t="s">
        <v>491</v>
      </c>
      <c r="E1424" s="338">
        <v>0.54100000000000004</v>
      </c>
      <c r="F1424" s="339">
        <v>16.16</v>
      </c>
      <c r="G1424" s="339">
        <f>E1424*F1424</f>
        <v>8.74</v>
      </c>
    </row>
    <row r="1425" spans="1:7">
      <c r="A1425" s="786" t="s">
        <v>560</v>
      </c>
      <c r="B1425" s="787"/>
      <c r="C1425" s="787"/>
      <c r="D1425" s="787"/>
      <c r="E1425" s="787"/>
      <c r="F1425" s="788"/>
      <c r="G1425" s="262">
        <f>SUM(G1423:G1424)</f>
        <v>20.05</v>
      </c>
    </row>
    <row r="1426" spans="1:7">
      <c r="A1426" s="600"/>
      <c r="B1426" s="404"/>
      <c r="C1426" s="404"/>
      <c r="D1426" s="404"/>
      <c r="E1426" s="401"/>
      <c r="F1426" s="404"/>
      <c r="G1426" s="601"/>
    </row>
    <row r="1427" spans="1:7">
      <c r="A1427" s="599" t="s">
        <v>852</v>
      </c>
      <c r="B1427" s="405" t="s">
        <v>561</v>
      </c>
      <c r="C1427" s="403"/>
      <c r="D1427" s="259" t="s">
        <v>486</v>
      </c>
      <c r="E1427" s="259" t="s">
        <v>562</v>
      </c>
      <c r="F1427" s="259" t="s">
        <v>558</v>
      </c>
      <c r="G1427" s="260" t="s">
        <v>559</v>
      </c>
    </row>
    <row r="1428" spans="1:7">
      <c r="A1428" s="577">
        <v>1575</v>
      </c>
      <c r="B1428" s="789" t="s">
        <v>2521</v>
      </c>
      <c r="C1428" s="785"/>
      <c r="D1428" s="552" t="s">
        <v>492</v>
      </c>
      <c r="E1428" s="338">
        <v>3</v>
      </c>
      <c r="F1428" s="339">
        <v>1.82</v>
      </c>
      <c r="G1428" s="339">
        <f>E1428*F1428</f>
        <v>5.46</v>
      </c>
    </row>
    <row r="1429" spans="1:7">
      <c r="A1429" s="577" t="s">
        <v>903</v>
      </c>
      <c r="B1429" s="789" t="s">
        <v>2520</v>
      </c>
      <c r="C1429" s="785"/>
      <c r="D1429" s="551" t="s">
        <v>492</v>
      </c>
      <c r="E1429" s="338">
        <v>1</v>
      </c>
      <c r="F1429" s="339">
        <v>99.42</v>
      </c>
      <c r="G1429" s="339">
        <f>E1429*F1429</f>
        <v>99.42</v>
      </c>
    </row>
    <row r="1430" spans="1:7">
      <c r="A1430" s="763" t="s">
        <v>563</v>
      </c>
      <c r="B1430" s="763"/>
      <c r="C1430" s="763"/>
      <c r="D1430" s="763"/>
      <c r="E1430" s="764"/>
      <c r="F1430" s="763"/>
      <c r="G1430" s="262">
        <f>SUM(G1428:G1429)</f>
        <v>104.88</v>
      </c>
    </row>
    <row r="1431" spans="1:7">
      <c r="A1431" s="765"/>
      <c r="B1431" s="765"/>
      <c r="C1431" s="765"/>
      <c r="D1431" s="765"/>
      <c r="E1431" s="766"/>
      <c r="F1431" s="765"/>
      <c r="G1431" s="765"/>
    </row>
    <row r="1432" spans="1:7">
      <c r="A1432" s="778" t="s">
        <v>564</v>
      </c>
      <c r="B1432" s="778"/>
      <c r="C1432" s="778"/>
      <c r="D1432" s="778"/>
      <c r="E1432" s="779"/>
      <c r="F1432" s="778"/>
      <c r="G1432" s="349">
        <f>SUM(G1430,G1425)</f>
        <v>124.93</v>
      </c>
    </row>
    <row r="1433" spans="1:7">
      <c r="A1433" s="621"/>
      <c r="B1433" s="622"/>
      <c r="C1433" s="622"/>
      <c r="D1433" s="623"/>
      <c r="E1433" s="623"/>
      <c r="F1433" s="623"/>
      <c r="G1433" s="624"/>
    </row>
    <row r="1434" spans="1:7">
      <c r="A1434" s="839" t="s">
        <v>2530</v>
      </c>
      <c r="B1434" s="839"/>
      <c r="C1434" s="839"/>
      <c r="D1434" s="840" t="s">
        <v>2523</v>
      </c>
      <c r="E1434" s="841"/>
      <c r="F1434" s="842"/>
      <c r="G1434" s="842"/>
    </row>
    <row r="1435" spans="1:7">
      <c r="A1435" s="839" t="s">
        <v>2529</v>
      </c>
      <c r="B1435" s="839"/>
      <c r="C1435" s="839"/>
      <c r="D1435" s="839"/>
      <c r="E1435" s="858"/>
      <c r="F1435" s="839"/>
      <c r="G1435" s="839"/>
    </row>
    <row r="1436" spans="1:7">
      <c r="A1436" s="765"/>
      <c r="B1436" s="765"/>
      <c r="C1436" s="765"/>
      <c r="D1436" s="765"/>
      <c r="E1436" s="766"/>
      <c r="F1436" s="765"/>
      <c r="G1436" s="765"/>
    </row>
    <row r="1437" spans="1:7">
      <c r="A1437" s="402" t="s">
        <v>852</v>
      </c>
      <c r="B1437" s="599" t="s">
        <v>166</v>
      </c>
      <c r="C1437" s="403"/>
      <c r="D1437" s="259" t="s">
        <v>486</v>
      </c>
      <c r="E1437" s="259" t="s">
        <v>557</v>
      </c>
      <c r="F1437" s="259" t="s">
        <v>558</v>
      </c>
      <c r="G1437" s="260" t="s">
        <v>559</v>
      </c>
    </row>
    <row r="1438" spans="1:7">
      <c r="A1438" s="550">
        <v>88264</v>
      </c>
      <c r="B1438" s="785" t="s">
        <v>1256</v>
      </c>
      <c r="C1438" s="785"/>
      <c r="D1438" s="261" t="s">
        <v>491</v>
      </c>
      <c r="E1438" s="338">
        <v>0.54100000000000004</v>
      </c>
      <c r="F1438" s="339">
        <v>20.91</v>
      </c>
      <c r="G1438" s="339">
        <f>E1438*F1438</f>
        <v>11.31</v>
      </c>
    </row>
    <row r="1439" spans="1:7">
      <c r="A1439" s="550">
        <v>88247</v>
      </c>
      <c r="B1439" s="785" t="s">
        <v>1283</v>
      </c>
      <c r="C1439" s="785"/>
      <c r="D1439" s="261" t="s">
        <v>491</v>
      </c>
      <c r="E1439" s="338">
        <v>0.54100000000000004</v>
      </c>
      <c r="F1439" s="339">
        <v>16.16</v>
      </c>
      <c r="G1439" s="339">
        <f>E1439*F1439</f>
        <v>8.74</v>
      </c>
    </row>
    <row r="1440" spans="1:7">
      <c r="A1440" s="786" t="s">
        <v>560</v>
      </c>
      <c r="B1440" s="787"/>
      <c r="C1440" s="787"/>
      <c r="D1440" s="787"/>
      <c r="E1440" s="787"/>
      <c r="F1440" s="788"/>
      <c r="G1440" s="262">
        <f>SUM(G1438:G1439)</f>
        <v>20.05</v>
      </c>
    </row>
    <row r="1441" spans="1:7">
      <c r="A1441" s="600"/>
      <c r="B1441" s="404"/>
      <c r="C1441" s="404"/>
      <c r="D1441" s="404"/>
      <c r="E1441" s="401"/>
      <c r="F1441" s="404"/>
      <c r="G1441" s="601"/>
    </row>
    <row r="1442" spans="1:7">
      <c r="A1442" s="599" t="s">
        <v>852</v>
      </c>
      <c r="B1442" s="405" t="s">
        <v>561</v>
      </c>
      <c r="C1442" s="403"/>
      <c r="D1442" s="259" t="s">
        <v>486</v>
      </c>
      <c r="E1442" s="259" t="s">
        <v>562</v>
      </c>
      <c r="F1442" s="259" t="s">
        <v>558</v>
      </c>
      <c r="G1442" s="260" t="s">
        <v>559</v>
      </c>
    </row>
    <row r="1443" spans="1:7">
      <c r="A1443" s="577">
        <v>1575</v>
      </c>
      <c r="B1443" s="789" t="s">
        <v>2528</v>
      </c>
      <c r="C1443" s="785"/>
      <c r="D1443" s="552" t="s">
        <v>492</v>
      </c>
      <c r="E1443" s="338">
        <v>3</v>
      </c>
      <c r="F1443" s="339">
        <v>4.43</v>
      </c>
      <c r="G1443" s="339">
        <f>E1443*F1443</f>
        <v>13.29</v>
      </c>
    </row>
    <row r="1444" spans="1:7">
      <c r="A1444" s="577" t="s">
        <v>903</v>
      </c>
      <c r="B1444" s="789" t="s">
        <v>2527</v>
      </c>
      <c r="C1444" s="785"/>
      <c r="D1444" s="551" t="s">
        <v>492</v>
      </c>
      <c r="E1444" s="338">
        <v>1</v>
      </c>
      <c r="F1444" s="339">
        <v>300</v>
      </c>
      <c r="G1444" s="339">
        <f>E1444*F1444</f>
        <v>300</v>
      </c>
    </row>
    <row r="1445" spans="1:7">
      <c r="A1445" s="763" t="s">
        <v>563</v>
      </c>
      <c r="B1445" s="763"/>
      <c r="C1445" s="763"/>
      <c r="D1445" s="763"/>
      <c r="E1445" s="764"/>
      <c r="F1445" s="763"/>
      <c r="G1445" s="262">
        <f>SUM(G1443:G1444)</f>
        <v>313.29000000000002</v>
      </c>
    </row>
    <row r="1446" spans="1:7">
      <c r="A1446" s="765"/>
      <c r="B1446" s="765"/>
      <c r="C1446" s="765"/>
      <c r="D1446" s="765"/>
      <c r="E1446" s="766"/>
      <c r="F1446" s="765"/>
      <c r="G1446" s="765"/>
    </row>
    <row r="1447" spans="1:7">
      <c r="A1447" s="778" t="s">
        <v>564</v>
      </c>
      <c r="B1447" s="778"/>
      <c r="C1447" s="778"/>
      <c r="D1447" s="778"/>
      <c r="E1447" s="779"/>
      <c r="F1447" s="778"/>
      <c r="G1447" s="349">
        <f>SUM(G1445,G1440)</f>
        <v>333.34</v>
      </c>
    </row>
    <row r="1448" spans="1:7">
      <c r="A1448" s="626"/>
      <c r="B1448" s="622"/>
      <c r="C1448" s="622"/>
      <c r="D1448" s="623"/>
      <c r="E1448" s="623"/>
      <c r="F1448" s="623"/>
      <c r="G1448" s="624"/>
    </row>
    <row r="1449" spans="1:7">
      <c r="A1449" s="780" t="s">
        <v>2536</v>
      </c>
      <c r="B1449" s="780"/>
      <c r="C1449" s="780"/>
      <c r="D1449" s="790" t="s">
        <v>2523</v>
      </c>
      <c r="E1449" s="791"/>
      <c r="F1449" s="783"/>
      <c r="G1449" s="783"/>
    </row>
    <row r="1450" spans="1:7">
      <c r="A1450" s="859" t="s">
        <v>2535</v>
      </c>
      <c r="B1450" s="859"/>
      <c r="C1450" s="859"/>
      <c r="D1450" s="859"/>
      <c r="E1450" s="860"/>
      <c r="F1450" s="859"/>
      <c r="G1450" s="859"/>
    </row>
    <row r="1451" spans="1:7">
      <c r="A1451" s="765"/>
      <c r="B1451" s="765"/>
      <c r="C1451" s="765"/>
      <c r="D1451" s="765"/>
      <c r="E1451" s="766"/>
      <c r="F1451" s="765"/>
      <c r="G1451" s="765"/>
    </row>
    <row r="1452" spans="1:7">
      <c r="A1452" s="402" t="s">
        <v>852</v>
      </c>
      <c r="B1452" s="599" t="s">
        <v>166</v>
      </c>
      <c r="C1452" s="403"/>
      <c r="D1452" s="259" t="s">
        <v>486</v>
      </c>
      <c r="E1452" s="259" t="s">
        <v>557</v>
      </c>
      <c r="F1452" s="259" t="s">
        <v>558</v>
      </c>
      <c r="G1452" s="260" t="s">
        <v>559</v>
      </c>
    </row>
    <row r="1453" spans="1:7">
      <c r="A1453" s="550">
        <v>88264</v>
      </c>
      <c r="B1453" s="785" t="s">
        <v>1256</v>
      </c>
      <c r="C1453" s="785"/>
      <c r="D1453" s="261" t="s">
        <v>491</v>
      </c>
      <c r="E1453" s="338">
        <v>0.54100000000000004</v>
      </c>
      <c r="F1453" s="339">
        <v>20.91</v>
      </c>
      <c r="G1453" s="339">
        <f>E1453*F1453</f>
        <v>11.31</v>
      </c>
    </row>
    <row r="1454" spans="1:7">
      <c r="A1454" s="550">
        <v>88247</v>
      </c>
      <c r="B1454" s="785" t="s">
        <v>1283</v>
      </c>
      <c r="C1454" s="785"/>
      <c r="D1454" s="261" t="s">
        <v>491</v>
      </c>
      <c r="E1454" s="338">
        <v>0.54100000000000004</v>
      </c>
      <c r="F1454" s="339">
        <v>16.16</v>
      </c>
      <c r="G1454" s="339">
        <f>E1454*F1454</f>
        <v>8.74</v>
      </c>
    </row>
    <row r="1455" spans="1:7">
      <c r="A1455" s="786" t="s">
        <v>560</v>
      </c>
      <c r="B1455" s="787"/>
      <c r="C1455" s="787"/>
      <c r="D1455" s="787"/>
      <c r="E1455" s="787"/>
      <c r="F1455" s="788"/>
      <c r="G1455" s="262">
        <f>SUM(G1453:G1454)</f>
        <v>20.05</v>
      </c>
    </row>
    <row r="1456" spans="1:7">
      <c r="A1456" s="600"/>
      <c r="B1456" s="404"/>
      <c r="C1456" s="404"/>
      <c r="D1456" s="404"/>
      <c r="E1456" s="401"/>
      <c r="F1456" s="404"/>
      <c r="G1456" s="601"/>
    </row>
    <row r="1457" spans="1:7">
      <c r="A1457" s="599" t="s">
        <v>852</v>
      </c>
      <c r="B1457" s="405" t="s">
        <v>561</v>
      </c>
      <c r="C1457" s="403"/>
      <c r="D1457" s="259" t="s">
        <v>486</v>
      </c>
      <c r="E1457" s="259" t="s">
        <v>562</v>
      </c>
      <c r="F1457" s="259" t="s">
        <v>558</v>
      </c>
      <c r="G1457" s="260" t="s">
        <v>559</v>
      </c>
    </row>
    <row r="1458" spans="1:7">
      <c r="A1458" s="577">
        <v>1575</v>
      </c>
      <c r="B1458" s="789" t="s">
        <v>2534</v>
      </c>
      <c r="C1458" s="785"/>
      <c r="D1458" s="552" t="s">
        <v>492</v>
      </c>
      <c r="E1458" s="338">
        <v>6</v>
      </c>
      <c r="F1458" s="339">
        <v>5.46</v>
      </c>
      <c r="G1458" s="339">
        <f>E1458*F1458</f>
        <v>32.76</v>
      </c>
    </row>
    <row r="1459" spans="1:7">
      <c r="A1459" s="577">
        <v>2391</v>
      </c>
      <c r="B1459" s="789" t="s">
        <v>2533</v>
      </c>
      <c r="C1459" s="785"/>
      <c r="D1459" s="552" t="s">
        <v>492</v>
      </c>
      <c r="E1459" s="338">
        <v>1</v>
      </c>
      <c r="F1459" s="339">
        <v>1110.33</v>
      </c>
      <c r="G1459" s="339">
        <f>E1459*F1459</f>
        <v>1110.33</v>
      </c>
    </row>
    <row r="1460" spans="1:7">
      <c r="A1460" s="763" t="s">
        <v>563</v>
      </c>
      <c r="B1460" s="763"/>
      <c r="C1460" s="763"/>
      <c r="D1460" s="763"/>
      <c r="E1460" s="764"/>
      <c r="F1460" s="763"/>
      <c r="G1460" s="262">
        <f>SUM(G1458:G1459)</f>
        <v>1143.0899999999999</v>
      </c>
    </row>
    <row r="1461" spans="1:7">
      <c r="A1461" s="765"/>
      <c r="B1461" s="765"/>
      <c r="C1461" s="765"/>
      <c r="D1461" s="765"/>
      <c r="E1461" s="766"/>
      <c r="F1461" s="765"/>
      <c r="G1461" s="765"/>
    </row>
    <row r="1462" spans="1:7">
      <c r="A1462" s="778" t="s">
        <v>564</v>
      </c>
      <c r="B1462" s="778"/>
      <c r="C1462" s="778"/>
      <c r="D1462" s="778"/>
      <c r="E1462" s="779"/>
      <c r="F1462" s="778"/>
      <c r="G1462" s="349">
        <f>SUM(G1460,G1455)</f>
        <v>1163.1400000000001</v>
      </c>
    </row>
    <row r="1463" spans="1:7">
      <c r="A1463" s="621"/>
      <c r="B1463" s="622"/>
      <c r="C1463" s="622"/>
      <c r="D1463" s="623"/>
      <c r="E1463" s="623"/>
      <c r="F1463" s="623"/>
      <c r="G1463" s="624"/>
    </row>
    <row r="1464" spans="1:7">
      <c r="A1464" s="808" t="s">
        <v>2542</v>
      </c>
      <c r="B1464" s="809"/>
      <c r="C1464" s="809"/>
      <c r="D1464" s="790" t="s">
        <v>2523</v>
      </c>
      <c r="E1464" s="791"/>
      <c r="F1464" s="864"/>
      <c r="G1464" s="865"/>
    </row>
    <row r="1465" spans="1:7">
      <c r="A1465" s="861" t="s">
        <v>2541</v>
      </c>
      <c r="B1465" s="862"/>
      <c r="C1465" s="862"/>
      <c r="D1465" s="862"/>
      <c r="E1465" s="862"/>
      <c r="F1465" s="862"/>
      <c r="G1465" s="863"/>
    </row>
    <row r="1466" spans="1:7">
      <c r="A1466" s="765"/>
      <c r="B1466" s="765"/>
      <c r="C1466" s="765"/>
      <c r="D1466" s="765"/>
      <c r="E1466" s="766"/>
      <c r="F1466" s="765"/>
      <c r="G1466" s="765"/>
    </row>
    <row r="1467" spans="1:7">
      <c r="A1467" s="402" t="s">
        <v>852</v>
      </c>
      <c r="B1467" s="599" t="s">
        <v>166</v>
      </c>
      <c r="C1467" s="403"/>
      <c r="D1467" s="259" t="s">
        <v>486</v>
      </c>
      <c r="E1467" s="259" t="s">
        <v>557</v>
      </c>
      <c r="F1467" s="259" t="s">
        <v>558</v>
      </c>
      <c r="G1467" s="260" t="s">
        <v>559</v>
      </c>
    </row>
    <row r="1468" spans="1:7">
      <c r="A1468" s="550">
        <v>88264</v>
      </c>
      <c r="B1468" s="785" t="s">
        <v>1256</v>
      </c>
      <c r="C1468" s="785"/>
      <c r="D1468" s="261" t="s">
        <v>491</v>
      </c>
      <c r="E1468" s="338">
        <v>0.54100000000000004</v>
      </c>
      <c r="F1468" s="339">
        <v>20.91</v>
      </c>
      <c r="G1468" s="339">
        <f>E1468*F1468</f>
        <v>11.31</v>
      </c>
    </row>
    <row r="1469" spans="1:7">
      <c r="A1469" s="550">
        <v>88247</v>
      </c>
      <c r="B1469" s="785" t="s">
        <v>1283</v>
      </c>
      <c r="C1469" s="785"/>
      <c r="D1469" s="261" t="s">
        <v>491</v>
      </c>
      <c r="E1469" s="338">
        <v>0.54100000000000004</v>
      </c>
      <c r="F1469" s="339">
        <v>16.16</v>
      </c>
      <c r="G1469" s="339">
        <f>E1469*F1469</f>
        <v>8.74</v>
      </c>
    </row>
    <row r="1470" spans="1:7">
      <c r="A1470" s="786" t="s">
        <v>560</v>
      </c>
      <c r="B1470" s="787"/>
      <c r="C1470" s="787"/>
      <c r="D1470" s="787"/>
      <c r="E1470" s="787"/>
      <c r="F1470" s="788"/>
      <c r="G1470" s="262">
        <f>SUM(G1468:G1469)</f>
        <v>20.05</v>
      </c>
    </row>
    <row r="1471" spans="1:7">
      <c r="A1471" s="600"/>
      <c r="B1471" s="404"/>
      <c r="C1471" s="404"/>
      <c r="D1471" s="404"/>
      <c r="E1471" s="401"/>
      <c r="F1471" s="404"/>
      <c r="G1471" s="601"/>
    </row>
    <row r="1472" spans="1:7">
      <c r="A1472" s="599" t="s">
        <v>852</v>
      </c>
      <c r="B1472" s="405" t="s">
        <v>561</v>
      </c>
      <c r="C1472" s="403"/>
      <c r="D1472" s="259" t="s">
        <v>486</v>
      </c>
      <c r="E1472" s="259" t="s">
        <v>562</v>
      </c>
      <c r="F1472" s="259" t="s">
        <v>558</v>
      </c>
      <c r="G1472" s="260" t="s">
        <v>559</v>
      </c>
    </row>
    <row r="1473" spans="1:7">
      <c r="A1473" s="577">
        <v>1575</v>
      </c>
      <c r="B1473" s="789" t="s">
        <v>2540</v>
      </c>
      <c r="C1473" s="785"/>
      <c r="D1473" s="552" t="s">
        <v>492</v>
      </c>
      <c r="E1473" s="338">
        <v>3</v>
      </c>
      <c r="F1473" s="339">
        <v>1.1000000000000001</v>
      </c>
      <c r="G1473" s="339">
        <f>E1473*F1473</f>
        <v>3.3</v>
      </c>
    </row>
    <row r="1474" spans="1:7">
      <c r="A1474" s="577">
        <v>2391</v>
      </c>
      <c r="B1474" s="789" t="s">
        <v>2539</v>
      </c>
      <c r="C1474" s="785"/>
      <c r="D1474" s="552" t="s">
        <v>492</v>
      </c>
      <c r="E1474" s="338">
        <v>1</v>
      </c>
      <c r="F1474" s="339">
        <v>55.58</v>
      </c>
      <c r="G1474" s="339">
        <f>E1474*F1474</f>
        <v>55.58</v>
      </c>
    </row>
    <row r="1475" spans="1:7">
      <c r="A1475" s="763" t="s">
        <v>563</v>
      </c>
      <c r="B1475" s="763"/>
      <c r="C1475" s="763"/>
      <c r="D1475" s="763"/>
      <c r="E1475" s="764"/>
      <c r="F1475" s="763"/>
      <c r="G1475" s="262">
        <f>SUM(G1473:G1474)</f>
        <v>58.88</v>
      </c>
    </row>
    <row r="1476" spans="1:7">
      <c r="A1476" s="765"/>
      <c r="B1476" s="765"/>
      <c r="C1476" s="765"/>
      <c r="D1476" s="765"/>
      <c r="E1476" s="766"/>
      <c r="F1476" s="765"/>
      <c r="G1476" s="765"/>
    </row>
    <row r="1477" spans="1:7">
      <c r="A1477" s="778" t="s">
        <v>564</v>
      </c>
      <c r="B1477" s="778"/>
      <c r="C1477" s="778"/>
      <c r="D1477" s="778"/>
      <c r="E1477" s="779"/>
      <c r="F1477" s="778"/>
      <c r="G1477" s="349">
        <f>SUM(G1475,G1470)</f>
        <v>78.930000000000007</v>
      </c>
    </row>
    <row r="1478" spans="1:7">
      <c r="A1478" s="621"/>
      <c r="B1478" s="622"/>
      <c r="C1478" s="622"/>
      <c r="D1478" s="623"/>
      <c r="E1478" s="623"/>
      <c r="F1478" s="623"/>
      <c r="G1478" s="624"/>
    </row>
    <row r="1479" spans="1:7">
      <c r="A1479" s="808" t="s">
        <v>2547</v>
      </c>
      <c r="B1479" s="809"/>
      <c r="C1479" s="809"/>
      <c r="D1479" s="790" t="s">
        <v>2523</v>
      </c>
      <c r="E1479" s="791"/>
      <c r="F1479" s="864"/>
      <c r="G1479" s="865"/>
    </row>
    <row r="1480" spans="1:7">
      <c r="A1480" s="861" t="s">
        <v>2546</v>
      </c>
      <c r="B1480" s="862"/>
      <c r="C1480" s="862"/>
      <c r="D1480" s="862"/>
      <c r="E1480" s="862"/>
      <c r="F1480" s="862"/>
      <c r="G1480" s="863"/>
    </row>
    <row r="1481" spans="1:7">
      <c r="A1481" s="765"/>
      <c r="B1481" s="765"/>
      <c r="C1481" s="765"/>
      <c r="D1481" s="765"/>
      <c r="E1481" s="766"/>
      <c r="F1481" s="765"/>
      <c r="G1481" s="765"/>
    </row>
    <row r="1482" spans="1:7">
      <c r="A1482" s="402" t="s">
        <v>852</v>
      </c>
      <c r="B1482" s="599" t="s">
        <v>166</v>
      </c>
      <c r="C1482" s="403"/>
      <c r="D1482" s="259" t="s">
        <v>486</v>
      </c>
      <c r="E1482" s="259" t="s">
        <v>557</v>
      </c>
      <c r="F1482" s="259" t="s">
        <v>558</v>
      </c>
      <c r="G1482" s="260" t="s">
        <v>559</v>
      </c>
    </row>
    <row r="1483" spans="1:7">
      <c r="A1483" s="550">
        <v>88264</v>
      </c>
      <c r="B1483" s="785" t="s">
        <v>1256</v>
      </c>
      <c r="C1483" s="785"/>
      <c r="D1483" s="261" t="s">
        <v>491</v>
      </c>
      <c r="E1483" s="338">
        <v>0.54100000000000004</v>
      </c>
      <c r="F1483" s="339">
        <v>20.91</v>
      </c>
      <c r="G1483" s="339">
        <f>E1483*F1483</f>
        <v>11.31</v>
      </c>
    </row>
    <row r="1484" spans="1:7">
      <c r="A1484" s="550">
        <v>88247</v>
      </c>
      <c r="B1484" s="785" t="s">
        <v>1283</v>
      </c>
      <c r="C1484" s="785"/>
      <c r="D1484" s="261" t="s">
        <v>491</v>
      </c>
      <c r="E1484" s="338">
        <v>0.54100000000000004</v>
      </c>
      <c r="F1484" s="339">
        <v>16.16</v>
      </c>
      <c r="G1484" s="339">
        <f>E1484*F1484</f>
        <v>8.74</v>
      </c>
    </row>
    <row r="1485" spans="1:7">
      <c r="A1485" s="786" t="s">
        <v>560</v>
      </c>
      <c r="B1485" s="787"/>
      <c r="C1485" s="787"/>
      <c r="D1485" s="787"/>
      <c r="E1485" s="787"/>
      <c r="F1485" s="788"/>
      <c r="G1485" s="262">
        <f>SUM(G1483:G1484)</f>
        <v>20.05</v>
      </c>
    </row>
    <row r="1486" spans="1:7">
      <c r="A1486" s="600"/>
      <c r="B1486" s="404"/>
      <c r="C1486" s="404"/>
      <c r="D1486" s="404"/>
      <c r="E1486" s="401"/>
      <c r="F1486" s="404"/>
      <c r="G1486" s="601"/>
    </row>
    <row r="1487" spans="1:7">
      <c r="A1487" s="599" t="s">
        <v>852</v>
      </c>
      <c r="B1487" s="405" t="s">
        <v>561</v>
      </c>
      <c r="C1487" s="403"/>
      <c r="D1487" s="259" t="s">
        <v>486</v>
      </c>
      <c r="E1487" s="259" t="s">
        <v>562</v>
      </c>
      <c r="F1487" s="259" t="s">
        <v>558</v>
      </c>
      <c r="G1487" s="260" t="s">
        <v>559</v>
      </c>
    </row>
    <row r="1488" spans="1:7">
      <c r="A1488" s="577">
        <v>1575</v>
      </c>
      <c r="B1488" s="789" t="s">
        <v>2540</v>
      </c>
      <c r="C1488" s="785"/>
      <c r="D1488" s="552" t="s">
        <v>492</v>
      </c>
      <c r="E1488" s="338">
        <v>3</v>
      </c>
      <c r="F1488" s="339">
        <v>1.1000000000000001</v>
      </c>
      <c r="G1488" s="339">
        <f>E1488*F1488</f>
        <v>3.3</v>
      </c>
    </row>
    <row r="1489" spans="1:7">
      <c r="A1489" s="577">
        <v>2391</v>
      </c>
      <c r="B1489" s="789" t="s">
        <v>2545</v>
      </c>
      <c r="C1489" s="785"/>
      <c r="D1489" s="552" t="s">
        <v>492</v>
      </c>
      <c r="E1489" s="338">
        <v>1</v>
      </c>
      <c r="F1489" s="339">
        <v>99.4</v>
      </c>
      <c r="G1489" s="339">
        <f>E1489*F1489</f>
        <v>99.4</v>
      </c>
    </row>
    <row r="1490" spans="1:7">
      <c r="A1490" s="763" t="s">
        <v>563</v>
      </c>
      <c r="B1490" s="763"/>
      <c r="C1490" s="763"/>
      <c r="D1490" s="763"/>
      <c r="E1490" s="764"/>
      <c r="F1490" s="763"/>
      <c r="G1490" s="262">
        <f>SUM(G1488:G1489)</f>
        <v>102.7</v>
      </c>
    </row>
    <row r="1491" spans="1:7">
      <c r="A1491" s="765"/>
      <c r="B1491" s="765"/>
      <c r="C1491" s="765"/>
      <c r="D1491" s="765"/>
      <c r="E1491" s="766"/>
      <c r="F1491" s="765"/>
      <c r="G1491" s="765"/>
    </row>
    <row r="1492" spans="1:7">
      <c r="A1492" s="778" t="s">
        <v>564</v>
      </c>
      <c r="B1492" s="778"/>
      <c r="C1492" s="778"/>
      <c r="D1492" s="778"/>
      <c r="E1492" s="779"/>
      <c r="F1492" s="778"/>
      <c r="G1492" s="349">
        <f>SUM(G1490,G1485)</f>
        <v>122.75</v>
      </c>
    </row>
    <row r="1493" spans="1:7">
      <c r="A1493" s="621"/>
      <c r="B1493" s="622"/>
      <c r="C1493" s="622"/>
      <c r="D1493" s="623"/>
      <c r="E1493" s="623"/>
      <c r="F1493" s="623"/>
      <c r="G1493" s="624"/>
    </row>
    <row r="1494" spans="1:7">
      <c r="A1494" s="780" t="s">
        <v>2570</v>
      </c>
      <c r="B1494" s="780"/>
      <c r="C1494" s="780"/>
      <c r="D1494" s="790" t="s">
        <v>2523</v>
      </c>
      <c r="E1494" s="791"/>
      <c r="F1494" s="783"/>
      <c r="G1494" s="783"/>
    </row>
    <row r="1495" spans="1:7">
      <c r="A1495" s="780" t="s">
        <v>2407</v>
      </c>
      <c r="B1495" s="780"/>
      <c r="C1495" s="780"/>
      <c r="D1495" s="780"/>
      <c r="E1495" s="784"/>
      <c r="F1495" s="780"/>
      <c r="G1495" s="780"/>
    </row>
    <row r="1496" spans="1:7">
      <c r="A1496" s="765"/>
      <c r="B1496" s="765"/>
      <c r="C1496" s="765"/>
      <c r="D1496" s="765"/>
      <c r="E1496" s="766"/>
      <c r="F1496" s="765"/>
      <c r="G1496" s="765"/>
    </row>
    <row r="1497" spans="1:7">
      <c r="A1497" s="402" t="s">
        <v>852</v>
      </c>
      <c r="B1497" s="599" t="s">
        <v>166</v>
      </c>
      <c r="C1497" s="403"/>
      <c r="D1497" s="259" t="s">
        <v>486</v>
      </c>
      <c r="E1497" s="259" t="s">
        <v>557</v>
      </c>
      <c r="F1497" s="259" t="s">
        <v>558</v>
      </c>
      <c r="G1497" s="260" t="s">
        <v>559</v>
      </c>
    </row>
    <row r="1498" spans="1:7">
      <c r="A1498" s="550">
        <v>88264</v>
      </c>
      <c r="B1498" s="785" t="s">
        <v>1256</v>
      </c>
      <c r="C1498" s="785"/>
      <c r="D1498" s="261" t="s">
        <v>491</v>
      </c>
      <c r="E1498" s="338">
        <v>0.35510000000000003</v>
      </c>
      <c r="F1498" s="339">
        <v>18.38</v>
      </c>
      <c r="G1498" s="339">
        <f>E1498*F1498</f>
        <v>6.53</v>
      </c>
    </row>
    <row r="1499" spans="1:7">
      <c r="A1499" s="550">
        <v>88247</v>
      </c>
      <c r="B1499" s="785" t="s">
        <v>1283</v>
      </c>
      <c r="C1499" s="785"/>
      <c r="D1499" s="261" t="s">
        <v>491</v>
      </c>
      <c r="E1499" s="338">
        <v>0.14799999999999999</v>
      </c>
      <c r="F1499" s="339">
        <v>14.33</v>
      </c>
      <c r="G1499" s="339">
        <f>E1499*F1499</f>
        <v>2.12</v>
      </c>
    </row>
    <row r="1500" spans="1:7">
      <c r="A1500" s="786" t="s">
        <v>560</v>
      </c>
      <c r="B1500" s="787"/>
      <c r="C1500" s="787"/>
      <c r="D1500" s="787"/>
      <c r="E1500" s="787"/>
      <c r="F1500" s="788"/>
      <c r="G1500" s="262">
        <f>SUM(G1498:G1499)</f>
        <v>8.65</v>
      </c>
    </row>
    <row r="1501" spans="1:7">
      <c r="A1501" s="600"/>
      <c r="B1501" s="404"/>
      <c r="C1501" s="404"/>
      <c r="D1501" s="404"/>
      <c r="E1501" s="401"/>
      <c r="F1501" s="404"/>
      <c r="G1501" s="601"/>
    </row>
    <row r="1502" spans="1:7">
      <c r="A1502" s="599" t="s">
        <v>852</v>
      </c>
      <c r="B1502" s="405" t="s">
        <v>561</v>
      </c>
      <c r="C1502" s="403"/>
      <c r="D1502" s="259" t="s">
        <v>486</v>
      </c>
      <c r="E1502" s="259" t="s">
        <v>562</v>
      </c>
      <c r="F1502" s="259" t="s">
        <v>558</v>
      </c>
      <c r="G1502" s="260" t="s">
        <v>559</v>
      </c>
    </row>
    <row r="1503" spans="1:7">
      <c r="A1503" s="577">
        <v>2391</v>
      </c>
      <c r="B1503" s="789" t="s">
        <v>2569</v>
      </c>
      <c r="C1503" s="785"/>
      <c r="D1503" s="551" t="s">
        <v>492</v>
      </c>
      <c r="E1503" s="338">
        <v>1</v>
      </c>
      <c r="F1503" s="339">
        <v>17.32</v>
      </c>
      <c r="G1503" s="339">
        <f>E1503*F1503</f>
        <v>17.32</v>
      </c>
    </row>
    <row r="1504" spans="1:7">
      <c r="A1504" s="763" t="s">
        <v>563</v>
      </c>
      <c r="B1504" s="763"/>
      <c r="C1504" s="763"/>
      <c r="D1504" s="763"/>
      <c r="E1504" s="764"/>
      <c r="F1504" s="763"/>
      <c r="G1504" s="262">
        <f>SUM(G1503:G1503)</f>
        <v>17.32</v>
      </c>
    </row>
    <row r="1505" spans="1:7">
      <c r="A1505" s="621"/>
      <c r="B1505" s="622"/>
      <c r="C1505" s="622"/>
      <c r="D1505" s="623"/>
      <c r="E1505" s="623"/>
      <c r="F1505" s="623"/>
      <c r="G1505" s="624"/>
    </row>
    <row r="1506" spans="1:7">
      <c r="A1506" s="778" t="s">
        <v>564</v>
      </c>
      <c r="B1506" s="778"/>
      <c r="C1506" s="778"/>
      <c r="D1506" s="778"/>
      <c r="E1506" s="779"/>
      <c r="F1506" s="778"/>
      <c r="G1506" s="349">
        <f>SUM(G1504,G1500)</f>
        <v>25.97</v>
      </c>
    </row>
    <row r="1507" spans="1:7">
      <c r="A1507" s="626"/>
      <c r="B1507" s="622"/>
      <c r="C1507" s="622"/>
      <c r="D1507" s="623"/>
      <c r="E1507" s="623"/>
      <c r="F1507" s="623"/>
      <c r="G1507" s="624"/>
    </row>
    <row r="1508" spans="1:7">
      <c r="A1508" s="808" t="s">
        <v>2602</v>
      </c>
      <c r="B1508" s="809"/>
      <c r="C1508" s="810"/>
      <c r="D1508" s="790" t="s">
        <v>2523</v>
      </c>
      <c r="E1508" s="791"/>
      <c r="F1508" s="783"/>
      <c r="G1508" s="783"/>
    </row>
    <row r="1509" spans="1:7">
      <c r="A1509" s="808" t="s">
        <v>2424</v>
      </c>
      <c r="B1509" s="809"/>
      <c r="C1509" s="809"/>
      <c r="D1509" s="809"/>
      <c r="E1509" s="809"/>
      <c r="F1509" s="809"/>
      <c r="G1509" s="810"/>
    </row>
    <row r="1510" spans="1:7">
      <c r="A1510" s="761"/>
      <c r="B1510" s="794"/>
      <c r="C1510" s="794"/>
      <c r="D1510" s="794"/>
      <c r="E1510" s="794"/>
      <c r="F1510" s="794"/>
      <c r="G1510" s="762"/>
    </row>
    <row r="1511" spans="1:7">
      <c r="A1511" s="402" t="s">
        <v>852</v>
      </c>
      <c r="B1511" s="599" t="s">
        <v>166</v>
      </c>
      <c r="C1511" s="403"/>
      <c r="D1511" s="259" t="s">
        <v>486</v>
      </c>
      <c r="E1511" s="259" t="s">
        <v>557</v>
      </c>
      <c r="F1511" s="259" t="s">
        <v>558</v>
      </c>
      <c r="G1511" s="260" t="s">
        <v>559</v>
      </c>
    </row>
    <row r="1512" spans="1:7">
      <c r="A1512" s="550">
        <v>88264</v>
      </c>
      <c r="B1512" s="785" t="s">
        <v>1256</v>
      </c>
      <c r="C1512" s="785"/>
      <c r="D1512" s="261" t="s">
        <v>491</v>
      </c>
      <c r="E1512" s="338">
        <v>0.41649999999999998</v>
      </c>
      <c r="F1512" s="339">
        <v>18.38</v>
      </c>
      <c r="G1512" s="339">
        <f>E1512*F1512</f>
        <v>7.66</v>
      </c>
    </row>
    <row r="1513" spans="1:7">
      <c r="A1513" s="550">
        <v>88247</v>
      </c>
      <c r="B1513" s="785" t="s">
        <v>1283</v>
      </c>
      <c r="C1513" s="785"/>
      <c r="D1513" s="261" t="s">
        <v>491</v>
      </c>
      <c r="E1513" s="338">
        <v>0.17349999999999999</v>
      </c>
      <c r="F1513" s="339">
        <v>14.33</v>
      </c>
      <c r="G1513" s="339">
        <f>E1513*F1513</f>
        <v>2.4900000000000002</v>
      </c>
    </row>
    <row r="1514" spans="1:7">
      <c r="A1514" s="786" t="s">
        <v>560</v>
      </c>
      <c r="B1514" s="787"/>
      <c r="C1514" s="787"/>
      <c r="D1514" s="787"/>
      <c r="E1514" s="787"/>
      <c r="F1514" s="788"/>
      <c r="G1514" s="262">
        <f>SUM(G1512:G1513)</f>
        <v>10.15</v>
      </c>
    </row>
    <row r="1515" spans="1:7">
      <c r="A1515" s="600"/>
      <c r="B1515" s="404"/>
      <c r="C1515" s="404"/>
      <c r="D1515" s="404"/>
      <c r="E1515" s="401"/>
      <c r="F1515" s="404"/>
      <c r="G1515" s="601"/>
    </row>
    <row r="1516" spans="1:7">
      <c r="A1516" s="599" t="s">
        <v>852</v>
      </c>
      <c r="B1516" s="405" t="s">
        <v>561</v>
      </c>
      <c r="C1516" s="403"/>
      <c r="D1516" s="259" t="s">
        <v>486</v>
      </c>
      <c r="E1516" s="259" t="s">
        <v>562</v>
      </c>
      <c r="F1516" s="259" t="s">
        <v>558</v>
      </c>
      <c r="G1516" s="260" t="s">
        <v>559</v>
      </c>
    </row>
    <row r="1517" spans="1:7">
      <c r="A1517" s="577">
        <v>2391</v>
      </c>
      <c r="B1517" s="789" t="s">
        <v>2601</v>
      </c>
      <c r="C1517" s="785"/>
      <c r="D1517" s="551" t="s">
        <v>492</v>
      </c>
      <c r="E1517" s="338">
        <v>1</v>
      </c>
      <c r="F1517" s="339">
        <v>223.81</v>
      </c>
      <c r="G1517" s="339">
        <f>E1517*F1517</f>
        <v>223.81</v>
      </c>
    </row>
    <row r="1518" spans="1:7">
      <c r="A1518" s="786" t="s">
        <v>563</v>
      </c>
      <c r="B1518" s="787"/>
      <c r="C1518" s="787"/>
      <c r="D1518" s="787"/>
      <c r="E1518" s="787"/>
      <c r="F1518" s="788"/>
      <c r="G1518" s="262">
        <f>SUM(G1517:G1517)</f>
        <v>223.81</v>
      </c>
    </row>
    <row r="1519" spans="1:7">
      <c r="A1519" s="621"/>
      <c r="B1519" s="622"/>
      <c r="C1519" s="622"/>
      <c r="D1519" s="623"/>
      <c r="E1519" s="623"/>
      <c r="F1519" s="623"/>
      <c r="G1519" s="624"/>
    </row>
    <row r="1520" spans="1:7">
      <c r="A1520" s="802" t="s">
        <v>564</v>
      </c>
      <c r="B1520" s="803"/>
      <c r="C1520" s="803"/>
      <c r="D1520" s="803"/>
      <c r="E1520" s="803"/>
      <c r="F1520" s="804"/>
      <c r="G1520" s="349">
        <f>SUM(G1518,G1514)</f>
        <v>233.96</v>
      </c>
    </row>
    <row r="1521" spans="1:7">
      <c r="A1521" s="626"/>
      <c r="B1521" s="622"/>
      <c r="C1521" s="622"/>
      <c r="D1521" s="623"/>
      <c r="E1521" s="623"/>
      <c r="F1521" s="623"/>
      <c r="G1521" s="624"/>
    </row>
    <row r="1522" spans="1:7" ht="12" customHeight="1">
      <c r="A1522" s="780" t="s">
        <v>2652</v>
      </c>
      <c r="B1522" s="780"/>
      <c r="C1522" s="780"/>
      <c r="D1522" s="790" t="s">
        <v>2523</v>
      </c>
      <c r="E1522" s="791"/>
      <c r="F1522" s="783"/>
      <c r="G1522" s="783"/>
    </row>
    <row r="1523" spans="1:7">
      <c r="A1523" s="780" t="s">
        <v>2651</v>
      </c>
      <c r="B1523" s="780"/>
      <c r="C1523" s="780"/>
      <c r="D1523" s="780"/>
      <c r="E1523" s="784"/>
      <c r="F1523" s="780"/>
      <c r="G1523" s="780"/>
    </row>
    <row r="1524" spans="1:7">
      <c r="A1524" s="765"/>
      <c r="B1524" s="765"/>
      <c r="C1524" s="765"/>
      <c r="D1524" s="765"/>
      <c r="E1524" s="766"/>
      <c r="F1524" s="765"/>
      <c r="G1524" s="765"/>
    </row>
    <row r="1525" spans="1:7">
      <c r="A1525" s="402" t="s">
        <v>852</v>
      </c>
      <c r="B1525" s="599" t="s">
        <v>166</v>
      </c>
      <c r="C1525" s="403"/>
      <c r="D1525" s="259" t="s">
        <v>486</v>
      </c>
      <c r="E1525" s="259" t="s">
        <v>557</v>
      </c>
      <c r="F1525" s="259" t="s">
        <v>558</v>
      </c>
      <c r="G1525" s="260" t="s">
        <v>559</v>
      </c>
    </row>
    <row r="1526" spans="1:7">
      <c r="A1526" s="550">
        <v>88264</v>
      </c>
      <c r="B1526" s="785" t="s">
        <v>1256</v>
      </c>
      <c r="C1526" s="785"/>
      <c r="D1526" s="261" t="s">
        <v>491</v>
      </c>
      <c r="E1526" s="338">
        <v>0.54100000000000004</v>
      </c>
      <c r="F1526" s="339">
        <v>20.91</v>
      </c>
      <c r="G1526" s="339">
        <f>E1526*F1526</f>
        <v>11.31</v>
      </c>
    </row>
    <row r="1527" spans="1:7">
      <c r="A1527" s="550">
        <v>88247</v>
      </c>
      <c r="B1527" s="785" t="s">
        <v>1283</v>
      </c>
      <c r="C1527" s="785"/>
      <c r="D1527" s="261" t="s">
        <v>491</v>
      </c>
      <c r="E1527" s="338">
        <v>0.54100000000000004</v>
      </c>
      <c r="F1527" s="339">
        <v>16.16</v>
      </c>
      <c r="G1527" s="339">
        <f>E1527*F1527</f>
        <v>8.74</v>
      </c>
    </row>
    <row r="1528" spans="1:7">
      <c r="A1528" s="786" t="s">
        <v>560</v>
      </c>
      <c r="B1528" s="787"/>
      <c r="C1528" s="787"/>
      <c r="D1528" s="787"/>
      <c r="E1528" s="787"/>
      <c r="F1528" s="788"/>
      <c r="G1528" s="262">
        <f>SUM(G1526:G1527)</f>
        <v>20.05</v>
      </c>
    </row>
    <row r="1529" spans="1:7">
      <c r="A1529" s="600"/>
      <c r="B1529" s="404"/>
      <c r="C1529" s="404"/>
      <c r="D1529" s="404"/>
      <c r="E1529" s="401"/>
      <c r="F1529" s="404"/>
      <c r="G1529" s="601"/>
    </row>
    <row r="1530" spans="1:7">
      <c r="A1530" s="599" t="s">
        <v>852</v>
      </c>
      <c r="B1530" s="405" t="s">
        <v>561</v>
      </c>
      <c r="C1530" s="403"/>
      <c r="D1530" s="259" t="s">
        <v>486</v>
      </c>
      <c r="E1530" s="259" t="s">
        <v>562</v>
      </c>
      <c r="F1530" s="259" t="s">
        <v>558</v>
      </c>
      <c r="G1530" s="260" t="s">
        <v>559</v>
      </c>
    </row>
    <row r="1531" spans="1:7">
      <c r="A1531" s="577">
        <v>1575</v>
      </c>
      <c r="B1531" s="789" t="s">
        <v>2514</v>
      </c>
      <c r="C1531" s="785"/>
      <c r="D1531" s="552" t="s">
        <v>492</v>
      </c>
      <c r="E1531" s="338">
        <v>3</v>
      </c>
      <c r="F1531" s="339">
        <v>0.66</v>
      </c>
      <c r="G1531" s="339">
        <f>E1531*F1531</f>
        <v>1.98</v>
      </c>
    </row>
    <row r="1532" spans="1:7">
      <c r="A1532" s="577">
        <v>2391</v>
      </c>
      <c r="B1532" s="789" t="s">
        <v>2650</v>
      </c>
      <c r="C1532" s="785"/>
      <c r="D1532" s="551" t="s">
        <v>492</v>
      </c>
      <c r="E1532" s="338">
        <v>1</v>
      </c>
      <c r="F1532" s="339">
        <v>85.22</v>
      </c>
      <c r="G1532" s="339">
        <f>E1532*F1532</f>
        <v>85.22</v>
      </c>
    </row>
    <row r="1533" spans="1:7">
      <c r="A1533" s="763" t="s">
        <v>563</v>
      </c>
      <c r="B1533" s="763"/>
      <c r="C1533" s="763"/>
      <c r="D1533" s="763"/>
      <c r="E1533" s="764"/>
      <c r="F1533" s="763"/>
      <c r="G1533" s="262">
        <f>SUM(G1531:G1532)</f>
        <v>87.2</v>
      </c>
    </row>
    <row r="1534" spans="1:7" ht="6" customHeight="1">
      <c r="A1534" s="621"/>
      <c r="B1534" s="622"/>
      <c r="C1534" s="622"/>
      <c r="D1534" s="623"/>
      <c r="E1534" s="623"/>
      <c r="F1534" s="623"/>
      <c r="G1534" s="624"/>
    </row>
    <row r="1535" spans="1:7">
      <c r="A1535" s="778" t="s">
        <v>564</v>
      </c>
      <c r="B1535" s="778"/>
      <c r="C1535" s="778"/>
      <c r="D1535" s="778"/>
      <c r="E1535" s="779"/>
      <c r="F1535" s="778"/>
      <c r="G1535" s="349">
        <f>SUM(G1533,G1528)</f>
        <v>107.25</v>
      </c>
    </row>
    <row r="1536" spans="1:7" ht="8.25" customHeight="1">
      <c r="A1536" s="621"/>
      <c r="B1536" s="622"/>
      <c r="C1536" s="622"/>
      <c r="D1536" s="623"/>
      <c r="E1536" s="623"/>
      <c r="F1536" s="623"/>
      <c r="G1536" s="624"/>
    </row>
    <row r="1537" spans="1:7">
      <c r="A1537" s="780" t="s">
        <v>2653</v>
      </c>
      <c r="B1537" s="780"/>
      <c r="C1537" s="780"/>
      <c r="D1537" s="790" t="s">
        <v>2523</v>
      </c>
      <c r="E1537" s="791"/>
      <c r="F1537" s="783"/>
      <c r="G1537" s="783"/>
    </row>
    <row r="1538" spans="1:7">
      <c r="A1538" s="780" t="s">
        <v>2648</v>
      </c>
      <c r="B1538" s="780"/>
      <c r="C1538" s="780"/>
      <c r="D1538" s="780"/>
      <c r="E1538" s="784"/>
      <c r="F1538" s="780"/>
      <c r="G1538" s="780"/>
    </row>
    <row r="1539" spans="1:7">
      <c r="A1539" s="765"/>
      <c r="B1539" s="765"/>
      <c r="C1539" s="765"/>
      <c r="D1539" s="765"/>
      <c r="E1539" s="766"/>
      <c r="F1539" s="765"/>
      <c r="G1539" s="765"/>
    </row>
    <row r="1540" spans="1:7">
      <c r="A1540" s="402" t="s">
        <v>852</v>
      </c>
      <c r="B1540" s="599" t="s">
        <v>166</v>
      </c>
      <c r="C1540" s="403"/>
      <c r="D1540" s="259" t="s">
        <v>486</v>
      </c>
      <c r="E1540" s="259" t="s">
        <v>557</v>
      </c>
      <c r="F1540" s="259" t="s">
        <v>558</v>
      </c>
      <c r="G1540" s="260" t="s">
        <v>559</v>
      </c>
    </row>
    <row r="1541" spans="1:7">
      <c r="A1541" s="550">
        <v>88264</v>
      </c>
      <c r="B1541" s="785" t="s">
        <v>1256</v>
      </c>
      <c r="C1541" s="785"/>
      <c r="D1541" s="261" t="s">
        <v>491</v>
      </c>
      <c r="E1541" s="338">
        <v>0.54100000000000004</v>
      </c>
      <c r="F1541" s="339">
        <v>20.91</v>
      </c>
      <c r="G1541" s="339">
        <f>E1541*F1541</f>
        <v>11.31</v>
      </c>
    </row>
    <row r="1542" spans="1:7">
      <c r="A1542" s="550">
        <v>88247</v>
      </c>
      <c r="B1542" s="785" t="s">
        <v>1283</v>
      </c>
      <c r="C1542" s="785"/>
      <c r="D1542" s="261" t="s">
        <v>491</v>
      </c>
      <c r="E1542" s="338">
        <v>0.54100000000000004</v>
      </c>
      <c r="F1542" s="339">
        <v>16.16</v>
      </c>
      <c r="G1542" s="339">
        <f>E1542*F1542</f>
        <v>8.74</v>
      </c>
    </row>
    <row r="1543" spans="1:7">
      <c r="A1543" s="786" t="s">
        <v>560</v>
      </c>
      <c r="B1543" s="787"/>
      <c r="C1543" s="787"/>
      <c r="D1543" s="787"/>
      <c r="E1543" s="787"/>
      <c r="F1543" s="788"/>
      <c r="G1543" s="262">
        <f>SUM(G1541:G1542)</f>
        <v>20.05</v>
      </c>
    </row>
    <row r="1544" spans="1:7">
      <c r="A1544" s="600"/>
      <c r="B1544" s="404"/>
      <c r="C1544" s="404"/>
      <c r="D1544" s="404"/>
      <c r="E1544" s="401"/>
      <c r="F1544" s="404"/>
      <c r="G1544" s="601"/>
    </row>
    <row r="1545" spans="1:7">
      <c r="A1545" s="599" t="s">
        <v>852</v>
      </c>
      <c r="B1545" s="405" t="s">
        <v>561</v>
      </c>
      <c r="C1545" s="403"/>
      <c r="D1545" s="259" t="s">
        <v>486</v>
      </c>
      <c r="E1545" s="259" t="s">
        <v>562</v>
      </c>
      <c r="F1545" s="259" t="s">
        <v>558</v>
      </c>
      <c r="G1545" s="260" t="s">
        <v>559</v>
      </c>
    </row>
    <row r="1546" spans="1:7">
      <c r="A1546" s="577">
        <v>1575</v>
      </c>
      <c r="B1546" s="789" t="s">
        <v>2514</v>
      </c>
      <c r="C1546" s="785"/>
      <c r="D1546" s="552" t="s">
        <v>492</v>
      </c>
      <c r="E1546" s="338">
        <v>3</v>
      </c>
      <c r="F1546" s="339">
        <v>0.66</v>
      </c>
      <c r="G1546" s="339">
        <f>E1546*F1546</f>
        <v>1.98</v>
      </c>
    </row>
    <row r="1547" spans="1:7">
      <c r="A1547" s="577">
        <v>2391</v>
      </c>
      <c r="B1547" s="789" t="s">
        <v>2647</v>
      </c>
      <c r="C1547" s="785"/>
      <c r="D1547" s="551" t="s">
        <v>492</v>
      </c>
      <c r="E1547" s="338">
        <v>1</v>
      </c>
      <c r="F1547" s="339">
        <v>59.22</v>
      </c>
      <c r="G1547" s="339">
        <f>E1547*F1547</f>
        <v>59.22</v>
      </c>
    </row>
    <row r="1548" spans="1:7">
      <c r="A1548" s="763" t="s">
        <v>563</v>
      </c>
      <c r="B1548" s="763"/>
      <c r="C1548" s="763"/>
      <c r="D1548" s="763"/>
      <c r="E1548" s="764"/>
      <c r="F1548" s="763"/>
      <c r="G1548" s="262">
        <f>SUM(G1546:G1547)</f>
        <v>61.2</v>
      </c>
    </row>
    <row r="1549" spans="1:7" ht="6" customHeight="1">
      <c r="A1549" s="632"/>
      <c r="B1549" s="573"/>
      <c r="C1549" s="573"/>
      <c r="D1549" s="573"/>
      <c r="E1549" s="574"/>
      <c r="F1549" s="573"/>
      <c r="G1549" s="633"/>
    </row>
    <row r="1550" spans="1:7" ht="12" customHeight="1">
      <c r="A1550" s="778" t="s">
        <v>564</v>
      </c>
      <c r="B1550" s="778"/>
      <c r="C1550" s="778"/>
      <c r="D1550" s="778"/>
      <c r="E1550" s="779"/>
      <c r="F1550" s="778"/>
      <c r="G1550" s="349">
        <f>SUM(G1548,G1543)</f>
        <v>81.25</v>
      </c>
    </row>
    <row r="1551" spans="1:7" ht="5.25" customHeight="1">
      <c r="A1551" s="626"/>
      <c r="B1551" s="622"/>
      <c r="C1551" s="622"/>
      <c r="D1551" s="623"/>
      <c r="E1551" s="623"/>
      <c r="F1551" s="623"/>
      <c r="G1551" s="624"/>
    </row>
    <row r="1552" spans="1:7">
      <c r="A1552" s="780" t="s">
        <v>2664</v>
      </c>
      <c r="B1552" s="780"/>
      <c r="C1552" s="780"/>
      <c r="D1552" s="781" t="s">
        <v>2649</v>
      </c>
      <c r="E1552" s="782"/>
      <c r="F1552" s="783"/>
      <c r="G1552" s="783"/>
    </row>
    <row r="1553" spans="1:7">
      <c r="A1553" s="780" t="s">
        <v>2380</v>
      </c>
      <c r="B1553" s="780"/>
      <c r="C1553" s="780"/>
      <c r="D1553" s="780"/>
      <c r="E1553" s="784"/>
      <c r="F1553" s="780"/>
      <c r="G1553" s="780"/>
    </row>
    <row r="1554" spans="1:7">
      <c r="A1554" s="765"/>
      <c r="B1554" s="765"/>
      <c r="C1554" s="765"/>
      <c r="D1554" s="765"/>
      <c r="E1554" s="766"/>
      <c r="F1554" s="765"/>
      <c r="G1554" s="765"/>
    </row>
    <row r="1555" spans="1:7">
      <c r="A1555" s="402" t="s">
        <v>852</v>
      </c>
      <c r="B1555" s="599" t="s">
        <v>166</v>
      </c>
      <c r="C1555" s="403"/>
      <c r="D1555" s="259" t="s">
        <v>486</v>
      </c>
      <c r="E1555" s="259" t="s">
        <v>557</v>
      </c>
      <c r="F1555" s="259" t="s">
        <v>558</v>
      </c>
      <c r="G1555" s="260" t="s">
        <v>559</v>
      </c>
    </row>
    <row r="1556" spans="1:7">
      <c r="A1556" s="550">
        <v>88264</v>
      </c>
      <c r="B1556" s="785" t="s">
        <v>1256</v>
      </c>
      <c r="C1556" s="785"/>
      <c r="D1556" s="261" t="s">
        <v>491</v>
      </c>
      <c r="E1556" s="338">
        <v>2</v>
      </c>
      <c r="F1556" s="339">
        <v>18.38</v>
      </c>
      <c r="G1556" s="339">
        <f>E1556*F1556</f>
        <v>36.76</v>
      </c>
    </row>
    <row r="1557" spans="1:7">
      <c r="A1557" s="550">
        <v>88247</v>
      </c>
      <c r="B1557" s="785" t="s">
        <v>1283</v>
      </c>
      <c r="C1557" s="785"/>
      <c r="D1557" s="261" t="s">
        <v>491</v>
      </c>
      <c r="E1557" s="338">
        <v>2</v>
      </c>
      <c r="F1557" s="339">
        <v>14.33</v>
      </c>
      <c r="G1557" s="339">
        <f>E1557*F1557</f>
        <v>28.66</v>
      </c>
    </row>
    <row r="1558" spans="1:7">
      <c r="A1558" s="786" t="s">
        <v>560</v>
      </c>
      <c r="B1558" s="787"/>
      <c r="C1558" s="787"/>
      <c r="D1558" s="787"/>
      <c r="E1558" s="787"/>
      <c r="F1558" s="788"/>
      <c r="G1558" s="262">
        <f>SUM(G1556:G1557)</f>
        <v>65.42</v>
      </c>
    </row>
    <row r="1559" spans="1:7" ht="5.25" customHeight="1">
      <c r="A1559" s="600"/>
      <c r="B1559" s="404"/>
      <c r="C1559" s="404"/>
      <c r="D1559" s="404"/>
      <c r="E1559" s="401"/>
      <c r="F1559" s="404"/>
      <c r="G1559" s="601"/>
    </row>
    <row r="1560" spans="1:7">
      <c r="A1560" s="599" t="s">
        <v>852</v>
      </c>
      <c r="B1560" s="405" t="s">
        <v>561</v>
      </c>
      <c r="C1560" s="403"/>
      <c r="D1560" s="259" t="s">
        <v>486</v>
      </c>
      <c r="E1560" s="259" t="s">
        <v>562</v>
      </c>
      <c r="F1560" s="259" t="s">
        <v>558</v>
      </c>
      <c r="G1560" s="260" t="s">
        <v>559</v>
      </c>
    </row>
    <row r="1561" spans="1:7">
      <c r="A1561" s="577" t="s">
        <v>2656</v>
      </c>
      <c r="B1561" s="789" t="s">
        <v>2657</v>
      </c>
      <c r="C1561" s="785"/>
      <c r="D1561" s="551" t="s">
        <v>492</v>
      </c>
      <c r="E1561" s="338">
        <v>2</v>
      </c>
      <c r="F1561" s="339">
        <v>12.37</v>
      </c>
      <c r="G1561" s="339">
        <f>E1561*F1561</f>
        <v>24.74</v>
      </c>
    </row>
    <row r="1562" spans="1:7">
      <c r="A1562" s="577" t="s">
        <v>2656</v>
      </c>
      <c r="B1562" s="789" t="s">
        <v>2658</v>
      </c>
      <c r="C1562" s="785"/>
      <c r="D1562" s="551" t="s">
        <v>486</v>
      </c>
      <c r="E1562" s="338">
        <v>8</v>
      </c>
      <c r="F1562" s="339">
        <v>6.07</v>
      </c>
      <c r="G1562" s="339">
        <f t="shared" ref="G1562:G1566" si="73">E1562*F1562</f>
        <v>48.56</v>
      </c>
    </row>
    <row r="1563" spans="1:7">
      <c r="A1563" s="577" t="s">
        <v>2656</v>
      </c>
      <c r="B1563" s="789" t="s">
        <v>2659</v>
      </c>
      <c r="C1563" s="785"/>
      <c r="D1563" s="551" t="s">
        <v>2660</v>
      </c>
      <c r="E1563" s="338">
        <v>300</v>
      </c>
      <c r="F1563" s="339">
        <v>2.35</v>
      </c>
      <c r="G1563" s="339">
        <f t="shared" si="73"/>
        <v>705</v>
      </c>
    </row>
    <row r="1564" spans="1:7">
      <c r="A1564" s="577" t="s">
        <v>2656</v>
      </c>
      <c r="B1564" s="789" t="s">
        <v>2661</v>
      </c>
      <c r="C1564" s="785"/>
      <c r="D1564" s="551" t="s">
        <v>1084</v>
      </c>
      <c r="E1564" s="338">
        <v>1</v>
      </c>
      <c r="F1564" s="339">
        <v>390.86</v>
      </c>
      <c r="G1564" s="339">
        <f t="shared" si="73"/>
        <v>390.86</v>
      </c>
    </row>
    <row r="1565" spans="1:7">
      <c r="A1565" s="577" t="s">
        <v>2656</v>
      </c>
      <c r="B1565" s="789" t="s">
        <v>2662</v>
      </c>
      <c r="C1565" s="785"/>
      <c r="D1565" s="551" t="s">
        <v>486</v>
      </c>
      <c r="E1565" s="338">
        <v>50</v>
      </c>
      <c r="F1565" s="339">
        <v>2.76</v>
      </c>
      <c r="G1565" s="339">
        <f t="shared" si="73"/>
        <v>138</v>
      </c>
    </row>
    <row r="1566" spans="1:7">
      <c r="A1566" s="577" t="s">
        <v>2656</v>
      </c>
      <c r="B1566" s="692" t="s">
        <v>2663</v>
      </c>
      <c r="C1566" s="683"/>
      <c r="D1566" s="551" t="s">
        <v>486</v>
      </c>
      <c r="E1566" s="338">
        <v>1</v>
      </c>
      <c r="F1566" s="339">
        <v>3290</v>
      </c>
      <c r="G1566" s="339">
        <f t="shared" si="73"/>
        <v>3290</v>
      </c>
    </row>
    <row r="1567" spans="1:7">
      <c r="A1567" s="763" t="s">
        <v>563</v>
      </c>
      <c r="B1567" s="763"/>
      <c r="C1567" s="763"/>
      <c r="D1567" s="763"/>
      <c r="E1567" s="764"/>
      <c r="F1567" s="763"/>
      <c r="G1567" s="262">
        <f>SUM(G1561:G1566)</f>
        <v>4597.16</v>
      </c>
    </row>
    <row r="1568" spans="1:7" ht="7.5" customHeight="1">
      <c r="A1568" s="621"/>
      <c r="B1568" s="622"/>
      <c r="C1568" s="622"/>
      <c r="D1568" s="623"/>
      <c r="E1568" s="623"/>
      <c r="F1568" s="623"/>
      <c r="G1568" s="624"/>
    </row>
    <row r="1569" spans="1:7">
      <c r="A1569" s="778" t="s">
        <v>564</v>
      </c>
      <c r="B1569" s="778"/>
      <c r="C1569" s="778"/>
      <c r="D1569" s="778"/>
      <c r="E1569" s="779"/>
      <c r="F1569" s="778"/>
      <c r="G1569" s="349">
        <f>SUM(G1567,G1558)</f>
        <v>4662.58</v>
      </c>
    </row>
    <row r="1570" spans="1:7" ht="6.75" customHeight="1">
      <c r="A1570" s="626"/>
      <c r="B1570" s="622"/>
      <c r="C1570" s="622"/>
      <c r="D1570" s="623"/>
      <c r="E1570" s="623"/>
      <c r="F1570" s="623"/>
      <c r="G1570" s="624"/>
    </row>
    <row r="1571" spans="1:7">
      <c r="A1571" s="780" t="s">
        <v>2670</v>
      </c>
      <c r="B1571" s="780"/>
      <c r="C1571" s="780"/>
      <c r="D1571" s="781" t="s">
        <v>2671</v>
      </c>
      <c r="E1571" s="782"/>
      <c r="F1571" s="783"/>
      <c r="G1571" s="783"/>
    </row>
    <row r="1572" spans="1:7">
      <c r="A1572" s="780" t="s">
        <v>2668</v>
      </c>
      <c r="B1572" s="780"/>
      <c r="C1572" s="780"/>
      <c r="D1572" s="780"/>
      <c r="E1572" s="784"/>
      <c r="F1572" s="780"/>
      <c r="G1572" s="780"/>
    </row>
    <row r="1573" spans="1:7">
      <c r="A1573" s="765"/>
      <c r="B1573" s="765"/>
      <c r="C1573" s="765"/>
      <c r="D1573" s="765"/>
      <c r="E1573" s="766"/>
      <c r="F1573" s="765"/>
      <c r="G1573" s="765"/>
    </row>
    <row r="1574" spans="1:7">
      <c r="A1574" s="402" t="s">
        <v>852</v>
      </c>
      <c r="B1574" s="599" t="s">
        <v>166</v>
      </c>
      <c r="C1574" s="403"/>
      <c r="D1574" s="259" t="s">
        <v>486</v>
      </c>
      <c r="E1574" s="259" t="s">
        <v>557</v>
      </c>
      <c r="F1574" s="259" t="s">
        <v>558</v>
      </c>
      <c r="G1574" s="260" t="s">
        <v>559</v>
      </c>
    </row>
    <row r="1575" spans="1:7">
      <c r="A1575" s="550">
        <v>4760</v>
      </c>
      <c r="B1575" s="785" t="s">
        <v>1174</v>
      </c>
      <c r="C1575" s="785"/>
      <c r="D1575" s="261" t="s">
        <v>491</v>
      </c>
      <c r="E1575" s="338">
        <v>0.95</v>
      </c>
      <c r="F1575" s="339">
        <v>12.79</v>
      </c>
      <c r="G1575" s="339">
        <f>E1575*F1575</f>
        <v>12.15</v>
      </c>
    </row>
    <row r="1576" spans="1:7">
      <c r="A1576" s="550">
        <v>6111</v>
      </c>
      <c r="B1576" s="785" t="s">
        <v>853</v>
      </c>
      <c r="C1576" s="785"/>
      <c r="D1576" s="261" t="s">
        <v>491</v>
      </c>
      <c r="E1576" s="338">
        <v>0.51744599999999996</v>
      </c>
      <c r="F1576" s="339">
        <v>9.51</v>
      </c>
      <c r="G1576" s="339">
        <f>E1576*F1576</f>
        <v>4.92</v>
      </c>
    </row>
    <row r="1577" spans="1:7">
      <c r="A1577" s="786" t="s">
        <v>560</v>
      </c>
      <c r="B1577" s="787"/>
      <c r="C1577" s="787"/>
      <c r="D1577" s="787"/>
      <c r="E1577" s="787"/>
      <c r="F1577" s="788"/>
      <c r="G1577" s="262">
        <f>SUM(G1575:G1576)</f>
        <v>17.07</v>
      </c>
    </row>
    <row r="1578" spans="1:7">
      <c r="A1578" s="600"/>
      <c r="B1578" s="404"/>
      <c r="C1578" s="404"/>
      <c r="D1578" s="404"/>
      <c r="E1578" s="401"/>
      <c r="F1578" s="404"/>
      <c r="G1578" s="601"/>
    </row>
    <row r="1579" spans="1:7">
      <c r="A1579" s="599" t="s">
        <v>852</v>
      </c>
      <c r="B1579" s="405" t="s">
        <v>561</v>
      </c>
      <c r="C1579" s="403"/>
      <c r="D1579" s="259" t="s">
        <v>486</v>
      </c>
      <c r="E1579" s="259" t="s">
        <v>562</v>
      </c>
      <c r="F1579" s="259" t="s">
        <v>558</v>
      </c>
      <c r="G1579" s="260" t="s">
        <v>559</v>
      </c>
    </row>
    <row r="1580" spans="1:7">
      <c r="A1580" s="577">
        <v>36881</v>
      </c>
      <c r="B1580" s="789" t="s">
        <v>2672</v>
      </c>
      <c r="C1580" s="785"/>
      <c r="D1580" s="551" t="s">
        <v>497</v>
      </c>
      <c r="E1580" s="338">
        <v>1.04</v>
      </c>
      <c r="F1580" s="339">
        <v>79.900000000000006</v>
      </c>
      <c r="G1580" s="339">
        <f>E1580*F1580</f>
        <v>83.1</v>
      </c>
    </row>
    <row r="1581" spans="1:7">
      <c r="A1581" s="577">
        <v>37596</v>
      </c>
      <c r="B1581" s="789" t="s">
        <v>2673</v>
      </c>
      <c r="C1581" s="785"/>
      <c r="D1581" s="551" t="s">
        <v>490</v>
      </c>
      <c r="E1581" s="338">
        <v>3.75</v>
      </c>
      <c r="F1581" s="339">
        <v>2.95</v>
      </c>
      <c r="G1581" s="339">
        <f t="shared" ref="G1581" si="74">E1581*F1581</f>
        <v>11.06</v>
      </c>
    </row>
    <row r="1582" spans="1:7">
      <c r="A1582" s="763" t="s">
        <v>563</v>
      </c>
      <c r="B1582" s="763"/>
      <c r="C1582" s="763"/>
      <c r="D1582" s="763"/>
      <c r="E1582" s="764"/>
      <c r="F1582" s="763"/>
      <c r="G1582" s="262">
        <f>SUM(G1580:G1581)</f>
        <v>94.16</v>
      </c>
    </row>
    <row r="1583" spans="1:7">
      <c r="A1583" s="634"/>
      <c r="B1583" s="635"/>
      <c r="C1583" s="635"/>
      <c r="D1583" s="636"/>
      <c r="E1583" s="636"/>
      <c r="F1583" s="636"/>
      <c r="G1583" s="637"/>
    </row>
    <row r="1584" spans="1:7">
      <c r="A1584" s="778" t="s">
        <v>564</v>
      </c>
      <c r="B1584" s="778"/>
      <c r="C1584" s="778"/>
      <c r="D1584" s="778"/>
      <c r="E1584" s="779"/>
      <c r="F1584" s="778"/>
      <c r="G1584" s="349">
        <f>SUM(G1582,G1577)</f>
        <v>111.23</v>
      </c>
    </row>
    <row r="1586" spans="1:7">
      <c r="A1586" s="773" t="s">
        <v>2688</v>
      </c>
      <c r="B1586" s="773"/>
      <c r="C1586" s="773"/>
      <c r="D1586" s="774" t="s">
        <v>2689</v>
      </c>
      <c r="E1586" s="775"/>
      <c r="F1586" s="776"/>
      <c r="G1586" s="776"/>
    </row>
    <row r="1587" spans="1:7">
      <c r="A1587" s="773" t="s">
        <v>2687</v>
      </c>
      <c r="B1587" s="773"/>
      <c r="C1587" s="773"/>
      <c r="D1587" s="773"/>
      <c r="E1587" s="777"/>
      <c r="F1587" s="773"/>
      <c r="G1587" s="773"/>
    </row>
    <row r="1588" spans="1:7">
      <c r="A1588" s="765"/>
      <c r="B1588" s="765"/>
      <c r="C1588" s="765"/>
      <c r="D1588" s="765"/>
      <c r="E1588" s="766"/>
      <c r="F1588" s="765"/>
      <c r="G1588" s="765"/>
    </row>
    <row r="1589" spans="1:7">
      <c r="A1589" s="593" t="s">
        <v>852</v>
      </c>
      <c r="B1589" s="767" t="s">
        <v>166</v>
      </c>
      <c r="C1589" s="768"/>
      <c r="D1589" s="332" t="s">
        <v>486</v>
      </c>
      <c r="E1589" s="259" t="s">
        <v>557</v>
      </c>
      <c r="F1589" s="259" t="s">
        <v>558</v>
      </c>
      <c r="G1589" s="260" t="s">
        <v>559</v>
      </c>
    </row>
    <row r="1590" spans="1:7">
      <c r="A1590" s="589">
        <v>88316</v>
      </c>
      <c r="B1590" s="761" t="s">
        <v>864</v>
      </c>
      <c r="C1590" s="762"/>
      <c r="D1590" s="261" t="s">
        <v>491</v>
      </c>
      <c r="E1590" s="338">
        <v>0.06</v>
      </c>
      <c r="F1590" s="339">
        <v>14.37</v>
      </c>
      <c r="G1590" s="339">
        <f>F1590*E1590</f>
        <v>0.86</v>
      </c>
    </row>
    <row r="1591" spans="1:7">
      <c r="A1591" s="589">
        <v>88245</v>
      </c>
      <c r="B1591" s="761" t="s">
        <v>2690</v>
      </c>
      <c r="C1591" s="762"/>
      <c r="D1591" s="261" t="s">
        <v>491</v>
      </c>
      <c r="E1591" s="338">
        <v>0.03</v>
      </c>
      <c r="F1591" s="339">
        <v>17.68</v>
      </c>
      <c r="G1591" s="339">
        <f>F1591*E1591</f>
        <v>0.53</v>
      </c>
    </row>
    <row r="1592" spans="1:7">
      <c r="A1592" s="763" t="s">
        <v>560</v>
      </c>
      <c r="B1592" s="763"/>
      <c r="C1592" s="763"/>
      <c r="D1592" s="763"/>
      <c r="E1592" s="764"/>
      <c r="F1592" s="763"/>
      <c r="G1592" s="262">
        <f>SUM(G1590:G1591)</f>
        <v>1.39</v>
      </c>
    </row>
    <row r="1593" spans="1:7">
      <c r="A1593" s="765"/>
      <c r="B1593" s="765"/>
      <c r="C1593" s="765"/>
      <c r="D1593" s="765"/>
      <c r="E1593" s="766"/>
      <c r="F1593" s="765"/>
      <c r="G1593" s="765"/>
    </row>
    <row r="1594" spans="1:7">
      <c r="A1594" s="593" t="s">
        <v>852</v>
      </c>
      <c r="B1594" s="767" t="s">
        <v>561</v>
      </c>
      <c r="C1594" s="768"/>
      <c r="D1594" s="332" t="s">
        <v>486</v>
      </c>
      <c r="E1594" s="259" t="s">
        <v>562</v>
      </c>
      <c r="F1594" s="259" t="s">
        <v>558</v>
      </c>
      <c r="G1594" s="260" t="s">
        <v>559</v>
      </c>
    </row>
    <row r="1595" spans="1:7">
      <c r="A1595" s="589">
        <v>43132</v>
      </c>
      <c r="B1595" s="769" t="s">
        <v>873</v>
      </c>
      <c r="C1595" s="770"/>
      <c r="D1595" s="261" t="s">
        <v>490</v>
      </c>
      <c r="E1595" s="338">
        <v>1.4999999999999999E-2</v>
      </c>
      <c r="F1595" s="339">
        <v>12.23</v>
      </c>
      <c r="G1595" s="339">
        <f>F1595*E1595</f>
        <v>0.18</v>
      </c>
    </row>
    <row r="1596" spans="1:7">
      <c r="A1596" s="589">
        <v>21141</v>
      </c>
      <c r="B1596" s="769" t="s">
        <v>2691</v>
      </c>
      <c r="C1596" s="770"/>
      <c r="D1596" s="261" t="s">
        <v>497</v>
      </c>
      <c r="E1596" s="338">
        <v>1.03</v>
      </c>
      <c r="F1596" s="339">
        <v>9.65</v>
      </c>
      <c r="G1596" s="339">
        <f t="shared" ref="G1596" si="75">F1596*E1596</f>
        <v>9.94</v>
      </c>
    </row>
    <row r="1597" spans="1:7">
      <c r="A1597" s="763" t="s">
        <v>563</v>
      </c>
      <c r="B1597" s="763"/>
      <c r="C1597" s="763"/>
      <c r="D1597" s="763"/>
      <c r="E1597" s="764"/>
      <c r="F1597" s="763"/>
      <c r="G1597" s="262">
        <f>SUM(G1595:G1596)</f>
        <v>10.119999999999999</v>
      </c>
    </row>
    <row r="1598" spans="1:7">
      <c r="A1598" s="765"/>
      <c r="B1598" s="765"/>
      <c r="C1598" s="765"/>
      <c r="D1598" s="765"/>
      <c r="E1598" s="766"/>
      <c r="F1598" s="765"/>
      <c r="G1598" s="765"/>
    </row>
    <row r="1599" spans="1:7">
      <c r="A1599" s="771" t="s">
        <v>564</v>
      </c>
      <c r="B1599" s="771"/>
      <c r="C1599" s="771"/>
      <c r="D1599" s="771"/>
      <c r="E1599" s="772"/>
      <c r="F1599" s="771"/>
      <c r="G1599" s="263">
        <f>G1597+G1592</f>
        <v>11.51</v>
      </c>
    </row>
  </sheetData>
  <mergeCells count="1640">
    <mergeCell ref="A1518:F1518"/>
    <mergeCell ref="A1520:F1520"/>
    <mergeCell ref="A1509:G1509"/>
    <mergeCell ref="A1508:C1508"/>
    <mergeCell ref="D1508:E1508"/>
    <mergeCell ref="F1508:G1508"/>
    <mergeCell ref="A1510:G1510"/>
    <mergeCell ref="B1512:C1512"/>
    <mergeCell ref="B1513:C1513"/>
    <mergeCell ref="A1514:F1514"/>
    <mergeCell ref="B1517:C1517"/>
    <mergeCell ref="B1488:C1488"/>
    <mergeCell ref="B1489:C1489"/>
    <mergeCell ref="A1490:F1490"/>
    <mergeCell ref="A1479:C1479"/>
    <mergeCell ref="D1479:E1479"/>
    <mergeCell ref="A1480:G1480"/>
    <mergeCell ref="A1491:G1491"/>
    <mergeCell ref="A1492:F1492"/>
    <mergeCell ref="F1479:G1479"/>
    <mergeCell ref="B1503:C1503"/>
    <mergeCell ref="A1504:F1504"/>
    <mergeCell ref="A1506:F1506"/>
    <mergeCell ref="A1494:C1494"/>
    <mergeCell ref="D1494:E1494"/>
    <mergeCell ref="F1494:G1494"/>
    <mergeCell ref="A1495:G1495"/>
    <mergeCell ref="A1496:G1496"/>
    <mergeCell ref="B1498:C1498"/>
    <mergeCell ref="B1499:C1499"/>
    <mergeCell ref="A1500:F1500"/>
    <mergeCell ref="B1469:C1469"/>
    <mergeCell ref="A1470:F1470"/>
    <mergeCell ref="B1473:C1473"/>
    <mergeCell ref="B1474:C1474"/>
    <mergeCell ref="A1475:F1475"/>
    <mergeCell ref="A1476:G1476"/>
    <mergeCell ref="A1477:F1477"/>
    <mergeCell ref="A1464:C1464"/>
    <mergeCell ref="D1464:E1464"/>
    <mergeCell ref="A1465:G1465"/>
    <mergeCell ref="A1466:G1466"/>
    <mergeCell ref="B1468:C1468"/>
    <mergeCell ref="F1464:G1464"/>
    <mergeCell ref="A1481:G1481"/>
    <mergeCell ref="B1483:C1483"/>
    <mergeCell ref="B1484:C1484"/>
    <mergeCell ref="A1485:F1485"/>
    <mergeCell ref="B1443:C1443"/>
    <mergeCell ref="B1444:C1444"/>
    <mergeCell ref="A1445:F1445"/>
    <mergeCell ref="A1446:G1446"/>
    <mergeCell ref="A1447:F1447"/>
    <mergeCell ref="A1434:C1434"/>
    <mergeCell ref="D1434:E1434"/>
    <mergeCell ref="F1434:G1434"/>
    <mergeCell ref="A1435:G1435"/>
    <mergeCell ref="B1459:C1459"/>
    <mergeCell ref="A1460:F1460"/>
    <mergeCell ref="A1461:G1461"/>
    <mergeCell ref="A1462:F1462"/>
    <mergeCell ref="A1449:C1449"/>
    <mergeCell ref="D1449:E1449"/>
    <mergeCell ref="F1449:G1449"/>
    <mergeCell ref="A1450:G1450"/>
    <mergeCell ref="A1451:G1451"/>
    <mergeCell ref="B1453:C1453"/>
    <mergeCell ref="B1454:C1454"/>
    <mergeCell ref="A1455:F1455"/>
    <mergeCell ref="B1458:C1458"/>
    <mergeCell ref="B1428:C1428"/>
    <mergeCell ref="B1429:C1429"/>
    <mergeCell ref="A1430:F1430"/>
    <mergeCell ref="A1431:G1431"/>
    <mergeCell ref="A1432:F1432"/>
    <mergeCell ref="A1419:C1419"/>
    <mergeCell ref="D1419:E1419"/>
    <mergeCell ref="F1419:G1419"/>
    <mergeCell ref="A1420:G1420"/>
    <mergeCell ref="A1421:G1421"/>
    <mergeCell ref="B1423:C1423"/>
    <mergeCell ref="B1424:C1424"/>
    <mergeCell ref="A1425:F1425"/>
    <mergeCell ref="A1436:G1436"/>
    <mergeCell ref="B1438:C1438"/>
    <mergeCell ref="B1439:C1439"/>
    <mergeCell ref="A1440:F1440"/>
    <mergeCell ref="B813:C813"/>
    <mergeCell ref="B814:C814"/>
    <mergeCell ref="A815:F815"/>
    <mergeCell ref="A816:G816"/>
    <mergeCell ref="A817:F817"/>
    <mergeCell ref="A804:C804"/>
    <mergeCell ref="D804:E804"/>
    <mergeCell ref="F804:G804"/>
    <mergeCell ref="A805:G805"/>
    <mergeCell ref="A806:G806"/>
    <mergeCell ref="B808:C808"/>
    <mergeCell ref="B809:C809"/>
    <mergeCell ref="A1363:F1363"/>
    <mergeCell ref="A1351:G1351"/>
    <mergeCell ref="A1352:G1352"/>
    <mergeCell ref="B1354:C1354"/>
    <mergeCell ref="B1355:C1355"/>
    <mergeCell ref="A1356:F1356"/>
    <mergeCell ref="B1359:C1359"/>
    <mergeCell ref="B1360:C1360"/>
    <mergeCell ref="A1361:F1361"/>
    <mergeCell ref="A1362:G1362"/>
    <mergeCell ref="A1350:C1350"/>
    <mergeCell ref="D1350:E1350"/>
    <mergeCell ref="F1350:G1350"/>
    <mergeCell ref="A1310:G1310"/>
    <mergeCell ref="B1170:C1170"/>
    <mergeCell ref="A1279:G1279"/>
    <mergeCell ref="A292:G292"/>
    <mergeCell ref="B293:C293"/>
    <mergeCell ref="B294:C294"/>
    <mergeCell ref="B295:C295"/>
    <mergeCell ref="A296:F296"/>
    <mergeCell ref="A297:G297"/>
    <mergeCell ref="B298:C298"/>
    <mergeCell ref="B299:C299"/>
    <mergeCell ref="B300:C300"/>
    <mergeCell ref="B301:C301"/>
    <mergeCell ref="B302:C302"/>
    <mergeCell ref="A303:F303"/>
    <mergeCell ref="A304:G304"/>
    <mergeCell ref="A615:C615"/>
    <mergeCell ref="D615:E615"/>
    <mergeCell ref="F615:G615"/>
    <mergeCell ref="A810:F810"/>
    <mergeCell ref="B1276:C1276"/>
    <mergeCell ref="B1277:C1277"/>
    <mergeCell ref="A1278:F1278"/>
    <mergeCell ref="A1228:F1228"/>
    <mergeCell ref="A1229:G1229"/>
    <mergeCell ref="A1231:G1231"/>
    <mergeCell ref="B1222:C1222"/>
    <mergeCell ref="B1223:C1223"/>
    <mergeCell ref="B1224:C1224"/>
    <mergeCell ref="B1225:C1225"/>
    <mergeCell ref="A1235:G1235"/>
    <mergeCell ref="B1008:C1008"/>
    <mergeCell ref="B1009:C1009"/>
    <mergeCell ref="B58:C58"/>
    <mergeCell ref="A59:F59"/>
    <mergeCell ref="B62:C62"/>
    <mergeCell ref="A63:F63"/>
    <mergeCell ref="A65:F65"/>
    <mergeCell ref="A601:C601"/>
    <mergeCell ref="D601:E601"/>
    <mergeCell ref="F601:G601"/>
    <mergeCell ref="A602:G602"/>
    <mergeCell ref="A603:G603"/>
    <mergeCell ref="B605:C605"/>
    <mergeCell ref="B606:C606"/>
    <mergeCell ref="A607:F607"/>
    <mergeCell ref="B610:C610"/>
    <mergeCell ref="A611:F611"/>
    <mergeCell ref="A613:F613"/>
    <mergeCell ref="A600:G600"/>
    <mergeCell ref="F290:G290"/>
    <mergeCell ref="A291:G291"/>
    <mergeCell ref="B1332:C1332"/>
    <mergeCell ref="B1333:C1333"/>
    <mergeCell ref="B1334:C1334"/>
    <mergeCell ref="B1335:C1335"/>
    <mergeCell ref="A1328:C1328"/>
    <mergeCell ref="D1328:E1328"/>
    <mergeCell ref="F1328:G1328"/>
    <mergeCell ref="B1342:C1342"/>
    <mergeCell ref="B1343:C1343"/>
    <mergeCell ref="B1344:C1344"/>
    <mergeCell ref="A1325:G1325"/>
    <mergeCell ref="A1326:F1326"/>
    <mergeCell ref="A1324:F1324"/>
    <mergeCell ref="A616:G616"/>
    <mergeCell ref="A1294:F1294"/>
    <mergeCell ref="A1295:G1295"/>
    <mergeCell ref="B1296:C1296"/>
    <mergeCell ref="A1249:C1249"/>
    <mergeCell ref="D1249:E1249"/>
    <mergeCell ref="F1249:G1249"/>
    <mergeCell ref="A1250:G1250"/>
    <mergeCell ref="A1251:G1251"/>
    <mergeCell ref="B1252:C1252"/>
    <mergeCell ref="B1253:C1253"/>
    <mergeCell ref="B1254:C1254"/>
    <mergeCell ref="A1255:F1255"/>
    <mergeCell ref="A1256:G1256"/>
    <mergeCell ref="B1257:C1257"/>
    <mergeCell ref="B1258:C1258"/>
    <mergeCell ref="B1259:C1259"/>
    <mergeCell ref="B1260:C1260"/>
    <mergeCell ref="A1261:F1261"/>
    <mergeCell ref="A1280:F1280"/>
    <mergeCell ref="A1281:G1281"/>
    <mergeCell ref="A1282:C1282"/>
    <mergeCell ref="D1282:E1282"/>
    <mergeCell ref="F1282:G1282"/>
    <mergeCell ref="A1283:G1283"/>
    <mergeCell ref="A1284:G1284"/>
    <mergeCell ref="B1285:C1285"/>
    <mergeCell ref="B1286:C1286"/>
    <mergeCell ref="B1287:C1287"/>
    <mergeCell ref="B1288:C1288"/>
    <mergeCell ref="B1289:C1289"/>
    <mergeCell ref="A1290:F1290"/>
    <mergeCell ref="A1347:G1347"/>
    <mergeCell ref="A1348:F1348"/>
    <mergeCell ref="B1298:C1298"/>
    <mergeCell ref="B1299:C1299"/>
    <mergeCell ref="B1300:C1300"/>
    <mergeCell ref="B1301:C1301"/>
    <mergeCell ref="B1302:C1302"/>
    <mergeCell ref="B1303:C1303"/>
    <mergeCell ref="B1304:C1304"/>
    <mergeCell ref="A1305:F1305"/>
    <mergeCell ref="A1306:G1306"/>
    <mergeCell ref="A1307:F1307"/>
    <mergeCell ref="A1308:G1308"/>
    <mergeCell ref="A1309:C1309"/>
    <mergeCell ref="D1309:E1309"/>
    <mergeCell ref="F1309:G1309"/>
    <mergeCell ref="A1329:G1329"/>
    <mergeCell ref="A1330:G1330"/>
    <mergeCell ref="B1341:C1341"/>
    <mergeCell ref="B1331:C1331"/>
    <mergeCell ref="A1291:G1291"/>
    <mergeCell ref="B1292:C1292"/>
    <mergeCell ref="B1293:C1293"/>
    <mergeCell ref="A1264:G1264"/>
    <mergeCell ref="A1265:C1265"/>
    <mergeCell ref="D1265:E1265"/>
    <mergeCell ref="F1265:G1265"/>
    <mergeCell ref="A1266:G1266"/>
    <mergeCell ref="A1267:G1267"/>
    <mergeCell ref="B1268:C1268"/>
    <mergeCell ref="B1269:C1269"/>
    <mergeCell ref="B1270:C1270"/>
    <mergeCell ref="A1271:F1271"/>
    <mergeCell ref="A1272:G1272"/>
    <mergeCell ref="B1273:C1273"/>
    <mergeCell ref="B1274:C1274"/>
    <mergeCell ref="B1275:C1275"/>
    <mergeCell ref="B1297:C1297"/>
    <mergeCell ref="A1311:G1311"/>
    <mergeCell ref="B1312:C1312"/>
    <mergeCell ref="B1313:C1313"/>
    <mergeCell ref="B1314:C1314"/>
    <mergeCell ref="A1315:F1315"/>
    <mergeCell ref="A1316:G1316"/>
    <mergeCell ref="B1317:C1317"/>
    <mergeCell ref="B1318:C1318"/>
    <mergeCell ref="B1319:C1319"/>
    <mergeCell ref="B1320:C1320"/>
    <mergeCell ref="B1321:C1321"/>
    <mergeCell ref="B1322:C1322"/>
    <mergeCell ref="B1323:C1323"/>
    <mergeCell ref="B1012:C1012"/>
    <mergeCell ref="A1010:F1010"/>
    <mergeCell ref="A1018:G1018"/>
    <mergeCell ref="B1019:C1019"/>
    <mergeCell ref="B1020:C1020"/>
    <mergeCell ref="B1021:C1021"/>
    <mergeCell ref="B1022:C1022"/>
    <mergeCell ref="B1023:C1023"/>
    <mergeCell ref="B1024:C1024"/>
    <mergeCell ref="B1025:C1025"/>
    <mergeCell ref="B1026:C1026"/>
    <mergeCell ref="B1103:C1103"/>
    <mergeCell ref="B1108:C1108"/>
    <mergeCell ref="B1109:C1109"/>
    <mergeCell ref="B1110:C1110"/>
    <mergeCell ref="A1091:F1091"/>
    <mergeCell ref="B1063:C1063"/>
    <mergeCell ref="B1081:C1081"/>
    <mergeCell ref="B1082:C1082"/>
    <mergeCell ref="B1083:C1083"/>
    <mergeCell ref="B1084:C1084"/>
    <mergeCell ref="B1085:C1085"/>
    <mergeCell ref="B1086:C1086"/>
    <mergeCell ref="B1087:C1087"/>
    <mergeCell ref="B1088:C1088"/>
    <mergeCell ref="A1093:C1093"/>
    <mergeCell ref="D1093:E1093"/>
    <mergeCell ref="F1093:G1093"/>
    <mergeCell ref="A1065:G1065"/>
    <mergeCell ref="B1066:C1066"/>
    <mergeCell ref="B1067:C1067"/>
    <mergeCell ref="B1068:C1068"/>
    <mergeCell ref="F1004:G1004"/>
    <mergeCell ref="A1175:C1175"/>
    <mergeCell ref="D1175:E1175"/>
    <mergeCell ref="F1175:G1175"/>
    <mergeCell ref="D1032:E1032"/>
    <mergeCell ref="F1032:G1032"/>
    <mergeCell ref="A1033:G1033"/>
    <mergeCell ref="A1034:G1034"/>
    <mergeCell ref="B1035:C1035"/>
    <mergeCell ref="B1036:C1036"/>
    <mergeCell ref="B1037:C1037"/>
    <mergeCell ref="A1038:F1038"/>
    <mergeCell ref="A1039:G1039"/>
    <mergeCell ref="B1040:C1040"/>
    <mergeCell ref="B1041:C1041"/>
    <mergeCell ref="B1042:C1042"/>
    <mergeCell ref="B1043:C1043"/>
    <mergeCell ref="A1044:F1044"/>
    <mergeCell ref="B1059:C1059"/>
    <mergeCell ref="B1027:C1027"/>
    <mergeCell ref="A1028:F1028"/>
    <mergeCell ref="A1029:G1029"/>
    <mergeCell ref="A1032:C1032"/>
    <mergeCell ref="A1030:F1030"/>
    <mergeCell ref="A1031:G1031"/>
    <mergeCell ref="A1094:G1094"/>
    <mergeCell ref="A1095:G1095"/>
    <mergeCell ref="B1097:C1097"/>
    <mergeCell ref="B1098:C1098"/>
    <mergeCell ref="B1099:C1099"/>
    <mergeCell ref="B1100:C1100"/>
    <mergeCell ref="A1101:F1101"/>
    <mergeCell ref="A881:F881"/>
    <mergeCell ref="A883:C883"/>
    <mergeCell ref="D883:E883"/>
    <mergeCell ref="F883:G883"/>
    <mergeCell ref="A884:G884"/>
    <mergeCell ref="A885:G885"/>
    <mergeCell ref="B886:C886"/>
    <mergeCell ref="B887:C887"/>
    <mergeCell ref="B888:C888"/>
    <mergeCell ref="A889:F889"/>
    <mergeCell ref="A890:G890"/>
    <mergeCell ref="B891:C891"/>
    <mergeCell ref="B892:C892"/>
    <mergeCell ref="B893:C893"/>
    <mergeCell ref="A847:G847"/>
    <mergeCell ref="B858:C858"/>
    <mergeCell ref="B859:C859"/>
    <mergeCell ref="B853:C853"/>
    <mergeCell ref="B870:C870"/>
    <mergeCell ref="B871:C871"/>
    <mergeCell ref="B872:C872"/>
    <mergeCell ref="B873:C873"/>
    <mergeCell ref="B874:C874"/>
    <mergeCell ref="B875:C875"/>
    <mergeCell ref="B876:C876"/>
    <mergeCell ref="B877:C877"/>
    <mergeCell ref="B878:C878"/>
    <mergeCell ref="B861:C861"/>
    <mergeCell ref="A862:F862"/>
    <mergeCell ref="A863:G863"/>
    <mergeCell ref="B866:C866"/>
    <mergeCell ref="B867:C867"/>
    <mergeCell ref="A777:G777"/>
    <mergeCell ref="A803:G803"/>
    <mergeCell ref="A848:C848"/>
    <mergeCell ref="D848:E848"/>
    <mergeCell ref="F848:G848"/>
    <mergeCell ref="A656:F656"/>
    <mergeCell ref="A657:G657"/>
    <mergeCell ref="A658:F658"/>
    <mergeCell ref="B655:C655"/>
    <mergeCell ref="A644:C644"/>
    <mergeCell ref="D644:E644"/>
    <mergeCell ref="B674:C674"/>
    <mergeCell ref="F644:G644"/>
    <mergeCell ref="A879:F879"/>
    <mergeCell ref="A880:G880"/>
    <mergeCell ref="A645:G645"/>
    <mergeCell ref="A646:G646"/>
    <mergeCell ref="B652:C652"/>
    <mergeCell ref="B653:C653"/>
    <mergeCell ref="B654:C654"/>
    <mergeCell ref="A650:F650"/>
    <mergeCell ref="A651:G651"/>
    <mergeCell ref="B647:C647"/>
    <mergeCell ref="B648:C648"/>
    <mergeCell ref="B649:C649"/>
    <mergeCell ref="B667:C667"/>
    <mergeCell ref="A668:F668"/>
    <mergeCell ref="A669:G669"/>
    <mergeCell ref="B670:C670"/>
    <mergeCell ref="B671:C671"/>
    <mergeCell ref="B672:C672"/>
    <mergeCell ref="B673:C673"/>
    <mergeCell ref="A229:G229"/>
    <mergeCell ref="A534:G534"/>
    <mergeCell ref="A535:F535"/>
    <mergeCell ref="A536:G536"/>
    <mergeCell ref="A537:C537"/>
    <mergeCell ref="D537:E537"/>
    <mergeCell ref="F537:G537"/>
    <mergeCell ref="A528:G528"/>
    <mergeCell ref="A522:G522"/>
    <mergeCell ref="A523:G523"/>
    <mergeCell ref="A527:F527"/>
    <mergeCell ref="B524:C524"/>
    <mergeCell ref="B525:C525"/>
    <mergeCell ref="B531:C531"/>
    <mergeCell ref="B532:C532"/>
    <mergeCell ref="B530:C530"/>
    <mergeCell ref="B509:C509"/>
    <mergeCell ref="B510:C510"/>
    <mergeCell ref="B511:C511"/>
    <mergeCell ref="A517:F517"/>
    <mergeCell ref="A518:G518"/>
    <mergeCell ref="A519:F519"/>
    <mergeCell ref="A520:G520"/>
    <mergeCell ref="A521:C521"/>
    <mergeCell ref="D521:E521"/>
    <mergeCell ref="F521:G521"/>
    <mergeCell ref="A512:F512"/>
    <mergeCell ref="A513:G513"/>
    <mergeCell ref="B515:C515"/>
    <mergeCell ref="B516:C516"/>
    <mergeCell ref="B514:C514"/>
    <mergeCell ref="D290:E290"/>
    <mergeCell ref="B262:C262"/>
    <mergeCell ref="B246:C246"/>
    <mergeCell ref="B243:C243"/>
    <mergeCell ref="A251:F251"/>
    <mergeCell ref="A252:G252"/>
    <mergeCell ref="A247:F247"/>
    <mergeCell ref="A248:G248"/>
    <mergeCell ref="B249:C249"/>
    <mergeCell ref="B250:C250"/>
    <mergeCell ref="A236:F236"/>
    <mergeCell ref="A237:G237"/>
    <mergeCell ref="A238:F238"/>
    <mergeCell ref="A239:G239"/>
    <mergeCell ref="A240:C240"/>
    <mergeCell ref="D240:E240"/>
    <mergeCell ref="F240:G240"/>
    <mergeCell ref="B244:C244"/>
    <mergeCell ref="B245:C245"/>
    <mergeCell ref="A241:G241"/>
    <mergeCell ref="A242:G242"/>
    <mergeCell ref="B360:C360"/>
    <mergeCell ref="B337:C337"/>
    <mergeCell ref="B338:C338"/>
    <mergeCell ref="B339:C339"/>
    <mergeCell ref="B340:C340"/>
    <mergeCell ref="A341:F341"/>
    <mergeCell ref="B334:C334"/>
    <mergeCell ref="B352:C352"/>
    <mergeCell ref="B353:C353"/>
    <mergeCell ref="B354:C354"/>
    <mergeCell ref="B355:C355"/>
    <mergeCell ref="B356:C356"/>
    <mergeCell ref="B357:C357"/>
    <mergeCell ref="B358:C358"/>
    <mergeCell ref="B359:C359"/>
    <mergeCell ref="B344:C344"/>
    <mergeCell ref="A288:F288"/>
    <mergeCell ref="B346:C346"/>
    <mergeCell ref="B347:C347"/>
    <mergeCell ref="B348:C348"/>
    <mergeCell ref="B349:C349"/>
    <mergeCell ref="B350:C350"/>
    <mergeCell ref="B351:C351"/>
    <mergeCell ref="B345:C345"/>
    <mergeCell ref="A324:F324"/>
    <mergeCell ref="A325:G325"/>
    <mergeCell ref="A335:F335"/>
    <mergeCell ref="A342:G342"/>
    <mergeCell ref="A329:G329"/>
    <mergeCell ref="A330:G330"/>
    <mergeCell ref="A305:F305"/>
    <mergeCell ref="A290:C290"/>
    <mergeCell ref="A1:G2"/>
    <mergeCell ref="A582:F582"/>
    <mergeCell ref="A583:G583"/>
    <mergeCell ref="A565:F565"/>
    <mergeCell ref="A566:G566"/>
    <mergeCell ref="A567:F567"/>
    <mergeCell ref="A568:G568"/>
    <mergeCell ref="A569:C569"/>
    <mergeCell ref="D569:E569"/>
    <mergeCell ref="F569:G569"/>
    <mergeCell ref="A560:G560"/>
    <mergeCell ref="A554:G554"/>
    <mergeCell ref="A555:G555"/>
    <mergeCell ref="A559:F559"/>
    <mergeCell ref="B108:C108"/>
    <mergeCell ref="B114:C114"/>
    <mergeCell ref="B115:C115"/>
    <mergeCell ref="B116:C116"/>
    <mergeCell ref="B117:C117"/>
    <mergeCell ref="B118:C118"/>
    <mergeCell ref="F204:G204"/>
    <mergeCell ref="B219:C219"/>
    <mergeCell ref="B230:C230"/>
    <mergeCell ref="B231:C231"/>
    <mergeCell ref="B235:C235"/>
    <mergeCell ref="B254:C254"/>
    <mergeCell ref="B255:C255"/>
    <mergeCell ref="B256:C256"/>
    <mergeCell ref="A95:F95"/>
    <mergeCell ref="A96:G96"/>
    <mergeCell ref="A97:F97"/>
    <mergeCell ref="A200:F200"/>
    <mergeCell ref="A538:G538"/>
    <mergeCell ref="A539:G539"/>
    <mergeCell ref="A533:F533"/>
    <mergeCell ref="A105:F105"/>
    <mergeCell ref="A106:G106"/>
    <mergeCell ref="B107:C107"/>
    <mergeCell ref="A98:G98"/>
    <mergeCell ref="A99:C99"/>
    <mergeCell ref="D99:E99"/>
    <mergeCell ref="F99:G99"/>
    <mergeCell ref="A100:G100"/>
    <mergeCell ref="A101:G101"/>
    <mergeCell ref="B102:C102"/>
    <mergeCell ref="B103:C103"/>
    <mergeCell ref="B104:C104"/>
    <mergeCell ref="A201:G201"/>
    <mergeCell ref="A202:F202"/>
    <mergeCell ref="A203:G203"/>
    <mergeCell ref="A206:G206"/>
    <mergeCell ref="A210:G210"/>
    <mergeCell ref="B177:C177"/>
    <mergeCell ref="B179:C179"/>
    <mergeCell ref="B180:C180"/>
    <mergeCell ref="B184:C184"/>
    <mergeCell ref="B178:C178"/>
    <mergeCell ref="B181:C181"/>
    <mergeCell ref="B182:C182"/>
    <mergeCell ref="B183:C183"/>
    <mergeCell ref="B127:C127"/>
    <mergeCell ref="B128:C128"/>
    <mergeCell ref="B526:C526"/>
    <mergeCell ref="B529:C529"/>
    <mergeCell ref="A584:F584"/>
    <mergeCell ref="A578:G578"/>
    <mergeCell ref="A570:G570"/>
    <mergeCell ref="A571:G571"/>
    <mergeCell ref="A577:F577"/>
    <mergeCell ref="B572:C572"/>
    <mergeCell ref="B575:C575"/>
    <mergeCell ref="B576:C576"/>
    <mergeCell ref="B579:C579"/>
    <mergeCell ref="B580:C580"/>
    <mergeCell ref="B581:C581"/>
    <mergeCell ref="B540:C540"/>
    <mergeCell ref="A549:F549"/>
    <mergeCell ref="A550:G550"/>
    <mergeCell ref="A551:F551"/>
    <mergeCell ref="A552:G552"/>
    <mergeCell ref="A553:C553"/>
    <mergeCell ref="D553:E553"/>
    <mergeCell ref="F553:G553"/>
    <mergeCell ref="A543:F543"/>
    <mergeCell ref="A544:G544"/>
    <mergeCell ref="B573:C573"/>
    <mergeCell ref="B574:C574"/>
    <mergeCell ref="B556:C556"/>
    <mergeCell ref="B558:C558"/>
    <mergeCell ref="B557:C557"/>
    <mergeCell ref="B561:C561"/>
    <mergeCell ref="B562:C562"/>
    <mergeCell ref="B563:C563"/>
    <mergeCell ref="B564:C564"/>
    <mergeCell ref="B541:C541"/>
    <mergeCell ref="B542:C542"/>
    <mergeCell ref="A507:G507"/>
    <mergeCell ref="A508:G508"/>
    <mergeCell ref="A502:F502"/>
    <mergeCell ref="A503:G503"/>
    <mergeCell ref="A504:F504"/>
    <mergeCell ref="A505:G505"/>
    <mergeCell ref="A506:C506"/>
    <mergeCell ref="D506:E506"/>
    <mergeCell ref="F506:G506"/>
    <mergeCell ref="B496:C496"/>
    <mergeCell ref="B497:C497"/>
    <mergeCell ref="B498:C498"/>
    <mergeCell ref="B499:C499"/>
    <mergeCell ref="B500:C500"/>
    <mergeCell ref="B501:C501"/>
    <mergeCell ref="A493:C493"/>
    <mergeCell ref="A486:G486"/>
    <mergeCell ref="A487:G487"/>
    <mergeCell ref="B488:C488"/>
    <mergeCell ref="B489:C489"/>
    <mergeCell ref="B490:C490"/>
    <mergeCell ref="A491:F491"/>
    <mergeCell ref="A492:G492"/>
    <mergeCell ref="B494:C494"/>
    <mergeCell ref="B495:C495"/>
    <mergeCell ref="A481:F481"/>
    <mergeCell ref="A482:G482"/>
    <mergeCell ref="A483:F483"/>
    <mergeCell ref="A484:G484"/>
    <mergeCell ref="A485:C485"/>
    <mergeCell ref="D485:E485"/>
    <mergeCell ref="F485:G485"/>
    <mergeCell ref="B464:C464"/>
    <mergeCell ref="B465:C465"/>
    <mergeCell ref="B466:C466"/>
    <mergeCell ref="B467:C467"/>
    <mergeCell ref="B468:C468"/>
    <mergeCell ref="B477:C477"/>
    <mergeCell ref="B478:C478"/>
    <mergeCell ref="B479:C479"/>
    <mergeCell ref="B480:C480"/>
    <mergeCell ref="B474:C474"/>
    <mergeCell ref="B475:C475"/>
    <mergeCell ref="B476:C476"/>
    <mergeCell ref="B473:C473"/>
    <mergeCell ref="B436:C436"/>
    <mergeCell ref="B437:C437"/>
    <mergeCell ref="B463:C463"/>
    <mergeCell ref="B438:C438"/>
    <mergeCell ref="B439:C439"/>
    <mergeCell ref="B396:C396"/>
    <mergeCell ref="A445:G445"/>
    <mergeCell ref="A446:G446"/>
    <mergeCell ref="B447:C447"/>
    <mergeCell ref="B448:C448"/>
    <mergeCell ref="B449:C449"/>
    <mergeCell ref="A450:F450"/>
    <mergeCell ref="A459:G459"/>
    <mergeCell ref="B460:C460"/>
    <mergeCell ref="B461:C461"/>
    <mergeCell ref="B452:C452"/>
    <mergeCell ref="B453:C453"/>
    <mergeCell ref="B454:C454"/>
    <mergeCell ref="B455:C455"/>
    <mergeCell ref="B456:C456"/>
    <mergeCell ref="B457:C457"/>
    <mergeCell ref="A458:F458"/>
    <mergeCell ref="A444:C444"/>
    <mergeCell ref="D444:E444"/>
    <mergeCell ref="F444:G444"/>
    <mergeCell ref="D386:E386"/>
    <mergeCell ref="F386:G386"/>
    <mergeCell ref="B391:C391"/>
    <mergeCell ref="A392:F392"/>
    <mergeCell ref="A393:G393"/>
    <mergeCell ref="B394:C394"/>
    <mergeCell ref="B395:C395"/>
    <mergeCell ref="A440:F440"/>
    <mergeCell ref="A441:G441"/>
    <mergeCell ref="A442:F442"/>
    <mergeCell ref="A443:G443"/>
    <mergeCell ref="B415:C415"/>
    <mergeCell ref="B416:C416"/>
    <mergeCell ref="B417:C417"/>
    <mergeCell ref="A418:F418"/>
    <mergeCell ref="A419:G419"/>
    <mergeCell ref="B423:C423"/>
    <mergeCell ref="B424:C424"/>
    <mergeCell ref="B422:C422"/>
    <mergeCell ref="B420:C420"/>
    <mergeCell ref="B421:C421"/>
    <mergeCell ref="B425:C425"/>
    <mergeCell ref="B426:C426"/>
    <mergeCell ref="B427:C427"/>
    <mergeCell ref="B428:C428"/>
    <mergeCell ref="B429:C429"/>
    <mergeCell ref="B430:C430"/>
    <mergeCell ref="B431:C431"/>
    <mergeCell ref="B432:C432"/>
    <mergeCell ref="B433:C433"/>
    <mergeCell ref="B434:C434"/>
    <mergeCell ref="B435:C435"/>
    <mergeCell ref="A367:G367"/>
    <mergeCell ref="B368:C368"/>
    <mergeCell ref="B369:C369"/>
    <mergeCell ref="B370:C370"/>
    <mergeCell ref="A371:F371"/>
    <mergeCell ref="B373:C373"/>
    <mergeCell ref="B374:C374"/>
    <mergeCell ref="B397:C397"/>
    <mergeCell ref="B398:C398"/>
    <mergeCell ref="B399:C399"/>
    <mergeCell ref="B400:C400"/>
    <mergeCell ref="B401:C401"/>
    <mergeCell ref="B402:C402"/>
    <mergeCell ref="A414:G414"/>
    <mergeCell ref="A408:G408"/>
    <mergeCell ref="A409:G409"/>
    <mergeCell ref="B410:C410"/>
    <mergeCell ref="A403:F403"/>
    <mergeCell ref="A404:G404"/>
    <mergeCell ref="A405:F405"/>
    <mergeCell ref="A406:G406"/>
    <mergeCell ref="A407:C407"/>
    <mergeCell ref="D407:E407"/>
    <mergeCell ref="F407:G407"/>
    <mergeCell ref="B411:C411"/>
    <mergeCell ref="B412:C412"/>
    <mergeCell ref="A413:F413"/>
    <mergeCell ref="A382:F382"/>
    <mergeCell ref="A383:G383"/>
    <mergeCell ref="A384:F384"/>
    <mergeCell ref="A385:G385"/>
    <mergeCell ref="A386:C386"/>
    <mergeCell ref="B332:C332"/>
    <mergeCell ref="B333:C333"/>
    <mergeCell ref="B331:C331"/>
    <mergeCell ref="B376:C376"/>
    <mergeCell ref="B377:C377"/>
    <mergeCell ref="B378:C378"/>
    <mergeCell ref="B379:C379"/>
    <mergeCell ref="B380:C380"/>
    <mergeCell ref="B381:C381"/>
    <mergeCell ref="A387:G387"/>
    <mergeCell ref="A388:G388"/>
    <mergeCell ref="B389:C389"/>
    <mergeCell ref="B390:C390"/>
    <mergeCell ref="B343:C343"/>
    <mergeCell ref="A336:G336"/>
    <mergeCell ref="B317:C317"/>
    <mergeCell ref="A307:C307"/>
    <mergeCell ref="D307:E307"/>
    <mergeCell ref="F307:G307"/>
    <mergeCell ref="B375:C375"/>
    <mergeCell ref="A361:F361"/>
    <mergeCell ref="A362:G362"/>
    <mergeCell ref="A363:F363"/>
    <mergeCell ref="A364:G364"/>
    <mergeCell ref="A365:C365"/>
    <mergeCell ref="D365:E365"/>
    <mergeCell ref="F365:G365"/>
    <mergeCell ref="A372:G372"/>
    <mergeCell ref="A366:G366"/>
    <mergeCell ref="A313:F313"/>
    <mergeCell ref="A314:G314"/>
    <mergeCell ref="A308:G308"/>
    <mergeCell ref="A309:G309"/>
    <mergeCell ref="B310:C310"/>
    <mergeCell ref="B315:C315"/>
    <mergeCell ref="B311:C311"/>
    <mergeCell ref="B312:C312"/>
    <mergeCell ref="B316:C316"/>
    <mergeCell ref="A326:F326"/>
    <mergeCell ref="A327:G327"/>
    <mergeCell ref="A328:C328"/>
    <mergeCell ref="D328:E328"/>
    <mergeCell ref="F328:G328"/>
    <mergeCell ref="B318:C318"/>
    <mergeCell ref="B319:C319"/>
    <mergeCell ref="B320:C320"/>
    <mergeCell ref="B321:C321"/>
    <mergeCell ref="B322:C322"/>
    <mergeCell ref="B323:C323"/>
    <mergeCell ref="A266:G266"/>
    <mergeCell ref="A263:F263"/>
    <mergeCell ref="A264:G264"/>
    <mergeCell ref="A265:F265"/>
    <mergeCell ref="B282:C282"/>
    <mergeCell ref="B283:C283"/>
    <mergeCell ref="B284:C284"/>
    <mergeCell ref="B277:C277"/>
    <mergeCell ref="B278:C278"/>
    <mergeCell ref="B285:C285"/>
    <mergeCell ref="B279:C279"/>
    <mergeCell ref="A289:G289"/>
    <mergeCell ref="A275:F275"/>
    <mergeCell ref="A276:G276"/>
    <mergeCell ref="B280:C280"/>
    <mergeCell ref="B281:C281"/>
    <mergeCell ref="B258:C258"/>
    <mergeCell ref="B259:C259"/>
    <mergeCell ref="B260:C260"/>
    <mergeCell ref="A267:C267"/>
    <mergeCell ref="D267:E267"/>
    <mergeCell ref="F267:G267"/>
    <mergeCell ref="A268:G268"/>
    <mergeCell ref="A269:G269"/>
    <mergeCell ref="B270:C270"/>
    <mergeCell ref="B271:C271"/>
    <mergeCell ref="B272:C272"/>
    <mergeCell ref="A286:F286"/>
    <mergeCell ref="A287:G287"/>
    <mergeCell ref="B273:C273"/>
    <mergeCell ref="B274:C274"/>
    <mergeCell ref="B261:C261"/>
    <mergeCell ref="B172:C172"/>
    <mergeCell ref="B185:C185"/>
    <mergeCell ref="B192:C192"/>
    <mergeCell ref="B193:C193"/>
    <mergeCell ref="A232:F232"/>
    <mergeCell ref="A233:G233"/>
    <mergeCell ref="B234:C234"/>
    <mergeCell ref="B253:C253"/>
    <mergeCell ref="A227:C227"/>
    <mergeCell ref="D227:E227"/>
    <mergeCell ref="F227:G227"/>
    <mergeCell ref="B212:C212"/>
    <mergeCell ref="B213:C213"/>
    <mergeCell ref="B214:C214"/>
    <mergeCell ref="B215:C215"/>
    <mergeCell ref="B216:C216"/>
    <mergeCell ref="B217:C217"/>
    <mergeCell ref="B218:C218"/>
    <mergeCell ref="B220:C220"/>
    <mergeCell ref="A209:F209"/>
    <mergeCell ref="A223:F223"/>
    <mergeCell ref="B222:C222"/>
    <mergeCell ref="B194:C194"/>
    <mergeCell ref="B195:C195"/>
    <mergeCell ref="B196:C196"/>
    <mergeCell ref="B197:C197"/>
    <mergeCell ref="B198:C198"/>
    <mergeCell ref="B199:C199"/>
    <mergeCell ref="A225:F225"/>
    <mergeCell ref="B221:C221"/>
    <mergeCell ref="A226:G226"/>
    <mergeCell ref="A228:G228"/>
    <mergeCell ref="B160:C160"/>
    <mergeCell ref="B162:C162"/>
    <mergeCell ref="B161:C161"/>
    <mergeCell ref="B163:C163"/>
    <mergeCell ref="B164:C164"/>
    <mergeCell ref="B189:C189"/>
    <mergeCell ref="B257:C257"/>
    <mergeCell ref="A165:F165"/>
    <mergeCell ref="A166:G166"/>
    <mergeCell ref="A167:F167"/>
    <mergeCell ref="A168:G168"/>
    <mergeCell ref="A169:C169"/>
    <mergeCell ref="D169:E169"/>
    <mergeCell ref="F169:G169"/>
    <mergeCell ref="B186:C186"/>
    <mergeCell ref="B187:C187"/>
    <mergeCell ref="B188:C188"/>
    <mergeCell ref="B190:C190"/>
    <mergeCell ref="B191:C191"/>
    <mergeCell ref="A224:G224"/>
    <mergeCell ref="A205:G205"/>
    <mergeCell ref="A204:C204"/>
    <mergeCell ref="D204:E204"/>
    <mergeCell ref="B207:C207"/>
    <mergeCell ref="B208:C208"/>
    <mergeCell ref="B211:C211"/>
    <mergeCell ref="A175:F175"/>
    <mergeCell ref="A176:G176"/>
    <mergeCell ref="A170:G170"/>
    <mergeCell ref="A171:G171"/>
    <mergeCell ref="B173:C173"/>
    <mergeCell ref="B174:C174"/>
    <mergeCell ref="A144:F144"/>
    <mergeCell ref="A145:G145"/>
    <mergeCell ref="A146:C146"/>
    <mergeCell ref="D146:E146"/>
    <mergeCell ref="F146:G146"/>
    <mergeCell ref="A147:G147"/>
    <mergeCell ref="B150:C150"/>
    <mergeCell ref="B151:C151"/>
    <mergeCell ref="B149:C149"/>
    <mergeCell ref="A158:G158"/>
    <mergeCell ref="A152:F152"/>
    <mergeCell ref="A153:G153"/>
    <mergeCell ref="B154:C154"/>
    <mergeCell ref="B155:C155"/>
    <mergeCell ref="A157:F157"/>
    <mergeCell ref="B159:C159"/>
    <mergeCell ref="A125:G125"/>
    <mergeCell ref="A126:G126"/>
    <mergeCell ref="B140:C140"/>
    <mergeCell ref="B136:C136"/>
    <mergeCell ref="B137:C137"/>
    <mergeCell ref="A130:G130"/>
    <mergeCell ref="B131:C131"/>
    <mergeCell ref="B132:C132"/>
    <mergeCell ref="A148:G148"/>
    <mergeCell ref="B156:C156"/>
    <mergeCell ref="A142:F142"/>
    <mergeCell ref="A143:G143"/>
    <mergeCell ref="B141:C141"/>
    <mergeCell ref="B138:C138"/>
    <mergeCell ref="B139:C139"/>
    <mergeCell ref="B133:C133"/>
    <mergeCell ref="B86:C86"/>
    <mergeCell ref="B87:C87"/>
    <mergeCell ref="B88:C88"/>
    <mergeCell ref="B89:C89"/>
    <mergeCell ref="B90:C90"/>
    <mergeCell ref="B91:C91"/>
    <mergeCell ref="B92:C92"/>
    <mergeCell ref="B93:C93"/>
    <mergeCell ref="B94:C94"/>
    <mergeCell ref="A123:G123"/>
    <mergeCell ref="A124:C124"/>
    <mergeCell ref="D124:E124"/>
    <mergeCell ref="F124:G124"/>
    <mergeCell ref="B119:C119"/>
    <mergeCell ref="A129:F129"/>
    <mergeCell ref="A112:F112"/>
    <mergeCell ref="A113:G113"/>
    <mergeCell ref="B31:C31"/>
    <mergeCell ref="B32:C32"/>
    <mergeCell ref="B30:C30"/>
    <mergeCell ref="A43:F43"/>
    <mergeCell ref="A44:G44"/>
    <mergeCell ref="A38:G38"/>
    <mergeCell ref="A33:F33"/>
    <mergeCell ref="A34:G34"/>
    <mergeCell ref="A80:F80"/>
    <mergeCell ref="A81:G81"/>
    <mergeCell ref="B79:C79"/>
    <mergeCell ref="B82:C82"/>
    <mergeCell ref="B83:C83"/>
    <mergeCell ref="B84:C84"/>
    <mergeCell ref="B85:C85"/>
    <mergeCell ref="A76:F76"/>
    <mergeCell ref="A77:G77"/>
    <mergeCell ref="A68:G68"/>
    <mergeCell ref="A69:G69"/>
    <mergeCell ref="B71:C71"/>
    <mergeCell ref="B72:C72"/>
    <mergeCell ref="B73:C73"/>
    <mergeCell ref="B74:C74"/>
    <mergeCell ref="B75:C75"/>
    <mergeCell ref="B70:C70"/>
    <mergeCell ref="B78:C78"/>
    <mergeCell ref="A53:C53"/>
    <mergeCell ref="D53:E53"/>
    <mergeCell ref="F53:G53"/>
    <mergeCell ref="A54:G54"/>
    <mergeCell ref="A55:G55"/>
    <mergeCell ref="B57:C57"/>
    <mergeCell ref="A6:G6"/>
    <mergeCell ref="A3:G3"/>
    <mergeCell ref="A4:C4"/>
    <mergeCell ref="D4:E4"/>
    <mergeCell ref="F4:G4"/>
    <mergeCell ref="A5:G5"/>
    <mergeCell ref="B7:C7"/>
    <mergeCell ref="B8:C8"/>
    <mergeCell ref="B10:C10"/>
    <mergeCell ref="B9:C9"/>
    <mergeCell ref="B23:C23"/>
    <mergeCell ref="B24:C24"/>
    <mergeCell ref="B25:C25"/>
    <mergeCell ref="B26:C26"/>
    <mergeCell ref="B27:C27"/>
    <mergeCell ref="B28:C28"/>
    <mergeCell ref="B29:C29"/>
    <mergeCell ref="B13:C13"/>
    <mergeCell ref="A11:F11"/>
    <mergeCell ref="A12:G12"/>
    <mergeCell ref="B19:C19"/>
    <mergeCell ref="B20:C20"/>
    <mergeCell ref="B21:C21"/>
    <mergeCell ref="B22:C22"/>
    <mergeCell ref="B14:C14"/>
    <mergeCell ref="B15:C15"/>
    <mergeCell ref="B16:C16"/>
    <mergeCell ref="A17:F17"/>
    <mergeCell ref="A18:G18"/>
    <mergeCell ref="B624:C624"/>
    <mergeCell ref="A625:F625"/>
    <mergeCell ref="A627:F627"/>
    <mergeCell ref="B545:C545"/>
    <mergeCell ref="B546:C546"/>
    <mergeCell ref="B547:C547"/>
    <mergeCell ref="B548:C548"/>
    <mergeCell ref="A35:F35"/>
    <mergeCell ref="A36:G36"/>
    <mergeCell ref="A37:C37"/>
    <mergeCell ref="D37:E37"/>
    <mergeCell ref="F37:G37"/>
    <mergeCell ref="A39:G39"/>
    <mergeCell ref="B41:C41"/>
    <mergeCell ref="B42:C42"/>
    <mergeCell ref="B46:C46"/>
    <mergeCell ref="B47:C47"/>
    <mergeCell ref="B45:C45"/>
    <mergeCell ref="A49:F49"/>
    <mergeCell ref="A592:F592"/>
    <mergeCell ref="A50:G50"/>
    <mergeCell ref="A51:F51"/>
    <mergeCell ref="A52:G52"/>
    <mergeCell ref="B40:C40"/>
    <mergeCell ref="A66:G66"/>
    <mergeCell ref="A67:C67"/>
    <mergeCell ref="D67:E67"/>
    <mergeCell ref="F67:G67"/>
    <mergeCell ref="B48:C48"/>
    <mergeCell ref="A120:F120"/>
    <mergeCell ref="A121:G121"/>
    <mergeCell ref="A122:F122"/>
    <mergeCell ref="B664:C664"/>
    <mergeCell ref="B665:C665"/>
    <mergeCell ref="B666:C666"/>
    <mergeCell ref="A593:G593"/>
    <mergeCell ref="A597:F597"/>
    <mergeCell ref="A598:G598"/>
    <mergeCell ref="A631:G631"/>
    <mergeCell ref="A635:F635"/>
    <mergeCell ref="A636:G636"/>
    <mergeCell ref="A586:C586"/>
    <mergeCell ref="D586:E586"/>
    <mergeCell ref="F586:G586"/>
    <mergeCell ref="A587:G587"/>
    <mergeCell ref="A588:G588"/>
    <mergeCell ref="B589:C589"/>
    <mergeCell ref="B590:C590"/>
    <mergeCell ref="B591:C591"/>
    <mergeCell ref="B594:C594"/>
    <mergeCell ref="B595:C595"/>
    <mergeCell ref="B596:C596"/>
    <mergeCell ref="A599:F599"/>
    <mergeCell ref="A629:C629"/>
    <mergeCell ref="D629:E629"/>
    <mergeCell ref="F629:G629"/>
    <mergeCell ref="A630:G630"/>
    <mergeCell ref="B632:C632"/>
    <mergeCell ref="B633:C633"/>
    <mergeCell ref="B634:C634"/>
    <mergeCell ref="A617:G617"/>
    <mergeCell ref="B619:C619"/>
    <mergeCell ref="B620:C620"/>
    <mergeCell ref="A621:F621"/>
    <mergeCell ref="D707:E707"/>
    <mergeCell ref="F707:G707"/>
    <mergeCell ref="A705:F705"/>
    <mergeCell ref="B637:C637"/>
    <mergeCell ref="B638:C638"/>
    <mergeCell ref="B639:C639"/>
    <mergeCell ref="A640:F640"/>
    <mergeCell ref="A641:G641"/>
    <mergeCell ref="A642:F642"/>
    <mergeCell ref="A643:G643"/>
    <mergeCell ref="B675:C675"/>
    <mergeCell ref="A685:G685"/>
    <mergeCell ref="A660:C660"/>
    <mergeCell ref="D660:E660"/>
    <mergeCell ref="A686:F686"/>
    <mergeCell ref="A688:D688"/>
    <mergeCell ref="E688:F688"/>
    <mergeCell ref="A689:G689"/>
    <mergeCell ref="A690:G690"/>
    <mergeCell ref="B676:C676"/>
    <mergeCell ref="B677:C677"/>
    <mergeCell ref="A678:F678"/>
    <mergeCell ref="A679:G679"/>
    <mergeCell ref="B680:C680"/>
    <mergeCell ref="B681:C681"/>
    <mergeCell ref="B682:C682"/>
    <mergeCell ref="B683:C683"/>
    <mergeCell ref="A684:F684"/>
    <mergeCell ref="F660:G660"/>
    <mergeCell ref="A661:G661"/>
    <mergeCell ref="A662:G662"/>
    <mergeCell ref="B663:C663"/>
    <mergeCell ref="A687:G687"/>
    <mergeCell ref="A708:G708"/>
    <mergeCell ref="A709:G709"/>
    <mergeCell ref="B710:C710"/>
    <mergeCell ref="B711:C711"/>
    <mergeCell ref="B712:C712"/>
    <mergeCell ref="B713:C713"/>
    <mergeCell ref="A714:F714"/>
    <mergeCell ref="A715:G715"/>
    <mergeCell ref="B716:C716"/>
    <mergeCell ref="B717:C717"/>
    <mergeCell ref="B718:C718"/>
    <mergeCell ref="A719:F719"/>
    <mergeCell ref="A720:G720"/>
    <mergeCell ref="B721:C721"/>
    <mergeCell ref="B722:C722"/>
    <mergeCell ref="A723:F723"/>
    <mergeCell ref="A704:G704"/>
    <mergeCell ref="A694:F694"/>
    <mergeCell ref="B691:C691"/>
    <mergeCell ref="B692:C692"/>
    <mergeCell ref="B693:C693"/>
    <mergeCell ref="B696:C696"/>
    <mergeCell ref="B697:C697"/>
    <mergeCell ref="B698:C698"/>
    <mergeCell ref="B701:C701"/>
    <mergeCell ref="A699:F699"/>
    <mergeCell ref="A703:F703"/>
    <mergeCell ref="A695:G695"/>
    <mergeCell ref="A700:G700"/>
    <mergeCell ref="B702:C702"/>
    <mergeCell ref="A707:C707"/>
    <mergeCell ref="A724:G724"/>
    <mergeCell ref="A725:F725"/>
    <mergeCell ref="A727:C727"/>
    <mergeCell ref="D727:E727"/>
    <mergeCell ref="F727:G727"/>
    <mergeCell ref="A728:G728"/>
    <mergeCell ref="A729:G729"/>
    <mergeCell ref="B730:C730"/>
    <mergeCell ref="B731:C731"/>
    <mergeCell ref="B732:C732"/>
    <mergeCell ref="B733:C733"/>
    <mergeCell ref="B734:C734"/>
    <mergeCell ref="A735:F735"/>
    <mergeCell ref="A736:G736"/>
    <mergeCell ref="B737:C737"/>
    <mergeCell ref="B738:C738"/>
    <mergeCell ref="B739:C739"/>
    <mergeCell ref="B740:C740"/>
    <mergeCell ref="A726:G726"/>
    <mergeCell ref="B764:C764"/>
    <mergeCell ref="A765:F765"/>
    <mergeCell ref="A766:G766"/>
    <mergeCell ref="B769:C769"/>
    <mergeCell ref="B770:C770"/>
    <mergeCell ref="B741:C741"/>
    <mergeCell ref="B742:C742"/>
    <mergeCell ref="B743:C743"/>
    <mergeCell ref="A744:F744"/>
    <mergeCell ref="A745:G745"/>
    <mergeCell ref="A746:F746"/>
    <mergeCell ref="A747:G747"/>
    <mergeCell ref="A748:C748"/>
    <mergeCell ref="D748:E748"/>
    <mergeCell ref="F748:G748"/>
    <mergeCell ref="A749:G749"/>
    <mergeCell ref="A750:G750"/>
    <mergeCell ref="B751:C751"/>
    <mergeCell ref="B752:C752"/>
    <mergeCell ref="B753:C753"/>
    <mergeCell ref="B754:C754"/>
    <mergeCell ref="A755:F755"/>
    <mergeCell ref="A778:C778"/>
    <mergeCell ref="D778:E778"/>
    <mergeCell ref="F778:G778"/>
    <mergeCell ref="A779:G779"/>
    <mergeCell ref="A780:G780"/>
    <mergeCell ref="B781:C781"/>
    <mergeCell ref="B782:C782"/>
    <mergeCell ref="A776:F776"/>
    <mergeCell ref="B767:C767"/>
    <mergeCell ref="B768:C768"/>
    <mergeCell ref="B462:C462"/>
    <mergeCell ref="B109:C109"/>
    <mergeCell ref="B110:C110"/>
    <mergeCell ref="B111:C111"/>
    <mergeCell ref="A451:G451"/>
    <mergeCell ref="B469:C469"/>
    <mergeCell ref="B470:C470"/>
    <mergeCell ref="B471:C471"/>
    <mergeCell ref="B472:C472"/>
    <mergeCell ref="A756:G756"/>
    <mergeCell ref="B757:C757"/>
    <mergeCell ref="B771:C771"/>
    <mergeCell ref="B772:C772"/>
    <mergeCell ref="B773:C773"/>
    <mergeCell ref="A774:F774"/>
    <mergeCell ref="A775:G775"/>
    <mergeCell ref="B758:C758"/>
    <mergeCell ref="B759:C759"/>
    <mergeCell ref="B760:C760"/>
    <mergeCell ref="B761:C761"/>
    <mergeCell ref="B762:C762"/>
    <mergeCell ref="B763:C763"/>
    <mergeCell ref="A788:F788"/>
    <mergeCell ref="A789:G789"/>
    <mergeCell ref="B790:C790"/>
    <mergeCell ref="B791:C791"/>
    <mergeCell ref="B792:C792"/>
    <mergeCell ref="B793:C793"/>
    <mergeCell ref="B794:C794"/>
    <mergeCell ref="B795:C795"/>
    <mergeCell ref="A783:F783"/>
    <mergeCell ref="A784:G784"/>
    <mergeCell ref="B785:C785"/>
    <mergeCell ref="B786:C786"/>
    <mergeCell ref="B787:C787"/>
    <mergeCell ref="B796:C796"/>
    <mergeCell ref="A800:F800"/>
    <mergeCell ref="A801:G801"/>
    <mergeCell ref="A802:F802"/>
    <mergeCell ref="B797:C797"/>
    <mergeCell ref="B798:C798"/>
    <mergeCell ref="B799:C799"/>
    <mergeCell ref="B868:C868"/>
    <mergeCell ref="B869:C869"/>
    <mergeCell ref="A849:G849"/>
    <mergeCell ref="A850:G850"/>
    <mergeCell ref="B851:C851"/>
    <mergeCell ref="B852:C852"/>
    <mergeCell ref="B854:C854"/>
    <mergeCell ref="A855:F855"/>
    <mergeCell ref="A856:G856"/>
    <mergeCell ref="B857:C857"/>
    <mergeCell ref="B860:C860"/>
    <mergeCell ref="A819:C819"/>
    <mergeCell ref="D819:E819"/>
    <mergeCell ref="F819:G819"/>
    <mergeCell ref="A820:G820"/>
    <mergeCell ref="A821:G821"/>
    <mergeCell ref="B822:C822"/>
    <mergeCell ref="B823:C823"/>
    <mergeCell ref="A825:F825"/>
    <mergeCell ref="A826:G826"/>
    <mergeCell ref="B827:C827"/>
    <mergeCell ref="B828:C828"/>
    <mergeCell ref="B829:C829"/>
    <mergeCell ref="B841:C841"/>
    <mergeCell ref="B842:C842"/>
    <mergeCell ref="B843:C843"/>
    <mergeCell ref="A844:F844"/>
    <mergeCell ref="A845:G845"/>
    <mergeCell ref="A915:G915"/>
    <mergeCell ref="A916:F916"/>
    <mergeCell ref="A918:C918"/>
    <mergeCell ref="D918:E918"/>
    <mergeCell ref="F918:G918"/>
    <mergeCell ref="A919:G919"/>
    <mergeCell ref="A920:G920"/>
    <mergeCell ref="B921:C921"/>
    <mergeCell ref="B922:C922"/>
    <mergeCell ref="B923:C923"/>
    <mergeCell ref="A924:F924"/>
    <mergeCell ref="A925:G925"/>
    <mergeCell ref="B926:C926"/>
    <mergeCell ref="A846:F846"/>
    <mergeCell ref="B824:C824"/>
    <mergeCell ref="B835:C835"/>
    <mergeCell ref="B834:C834"/>
    <mergeCell ref="A830:F830"/>
    <mergeCell ref="A831:G831"/>
    <mergeCell ref="B832:C832"/>
    <mergeCell ref="B833:C833"/>
    <mergeCell ref="B836:C836"/>
    <mergeCell ref="B837:C837"/>
    <mergeCell ref="B838:C838"/>
    <mergeCell ref="B839:C839"/>
    <mergeCell ref="B840:C840"/>
    <mergeCell ref="A894:F894"/>
    <mergeCell ref="A895:G895"/>
    <mergeCell ref="B896:C896"/>
    <mergeCell ref="B897:C897"/>
    <mergeCell ref="B864:C864"/>
    <mergeCell ref="B865:C865"/>
    <mergeCell ref="B898:C898"/>
    <mergeCell ref="B899:C899"/>
    <mergeCell ref="B900:C900"/>
    <mergeCell ref="B901:C901"/>
    <mergeCell ref="B902:C902"/>
    <mergeCell ref="B903:C903"/>
    <mergeCell ref="B904:C904"/>
    <mergeCell ref="B905:C905"/>
    <mergeCell ref="B906:C906"/>
    <mergeCell ref="B907:C907"/>
    <mergeCell ref="B908:C908"/>
    <mergeCell ref="B909:C909"/>
    <mergeCell ref="B910:C910"/>
    <mergeCell ref="B911:C911"/>
    <mergeCell ref="B912:C912"/>
    <mergeCell ref="B913:C913"/>
    <mergeCell ref="A914:F914"/>
    <mergeCell ref="B927:C927"/>
    <mergeCell ref="B928:C928"/>
    <mergeCell ref="A929:F929"/>
    <mergeCell ref="A930:G930"/>
    <mergeCell ref="A965:F965"/>
    <mergeCell ref="A966:G966"/>
    <mergeCell ref="A967:F967"/>
    <mergeCell ref="B958:C958"/>
    <mergeCell ref="B957:C957"/>
    <mergeCell ref="B961:C961"/>
    <mergeCell ref="B962:C962"/>
    <mergeCell ref="B963:C963"/>
    <mergeCell ref="B964:C964"/>
    <mergeCell ref="B939:C939"/>
    <mergeCell ref="B940:C940"/>
    <mergeCell ref="B941:C941"/>
    <mergeCell ref="B942:C942"/>
    <mergeCell ref="B943:C943"/>
    <mergeCell ref="B944:C944"/>
    <mergeCell ref="B945:C945"/>
    <mergeCell ref="B946:C946"/>
    <mergeCell ref="B938:C938"/>
    <mergeCell ref="B931:C931"/>
    <mergeCell ref="B932:C932"/>
    <mergeCell ref="B933:C933"/>
    <mergeCell ref="B934:C934"/>
    <mergeCell ref="B935:C935"/>
    <mergeCell ref="B936:C936"/>
    <mergeCell ref="B937:C937"/>
    <mergeCell ref="B981:C981"/>
    <mergeCell ref="B982:C982"/>
    <mergeCell ref="B947:C947"/>
    <mergeCell ref="A948:F948"/>
    <mergeCell ref="A949:G949"/>
    <mergeCell ref="A950:F950"/>
    <mergeCell ref="A952:C952"/>
    <mergeCell ref="D952:E952"/>
    <mergeCell ref="F952:G952"/>
    <mergeCell ref="A953:G953"/>
    <mergeCell ref="A954:G954"/>
    <mergeCell ref="B955:C955"/>
    <mergeCell ref="B956:C956"/>
    <mergeCell ref="A959:F959"/>
    <mergeCell ref="A960:G960"/>
    <mergeCell ref="B984:C984"/>
    <mergeCell ref="B985:C985"/>
    <mergeCell ref="B983:C983"/>
    <mergeCell ref="A990:C990"/>
    <mergeCell ref="D990:E990"/>
    <mergeCell ref="F990:G990"/>
    <mergeCell ref="A991:G991"/>
    <mergeCell ref="A992:G992"/>
    <mergeCell ref="B994:C994"/>
    <mergeCell ref="B995:C995"/>
    <mergeCell ref="A996:F996"/>
    <mergeCell ref="A997:G997"/>
    <mergeCell ref="B999:C999"/>
    <mergeCell ref="A1000:F1000"/>
    <mergeCell ref="A1001:G1001"/>
    <mergeCell ref="A1002:F1002"/>
    <mergeCell ref="A1004:C1004"/>
    <mergeCell ref="D1004:E1004"/>
    <mergeCell ref="A988:F988"/>
    <mergeCell ref="A969:C969"/>
    <mergeCell ref="A986:F986"/>
    <mergeCell ref="A987:G987"/>
    <mergeCell ref="D969:E969"/>
    <mergeCell ref="F969:G969"/>
    <mergeCell ref="A970:G970"/>
    <mergeCell ref="A971:G971"/>
    <mergeCell ref="B972:C972"/>
    <mergeCell ref="B973:C973"/>
    <mergeCell ref="B974:C974"/>
    <mergeCell ref="A975:F975"/>
    <mergeCell ref="A976:G976"/>
    <mergeCell ref="B977:C977"/>
    <mergeCell ref="B978:C978"/>
    <mergeCell ref="B979:C979"/>
    <mergeCell ref="B980:C980"/>
    <mergeCell ref="B993:C993"/>
    <mergeCell ref="B998:C998"/>
    <mergeCell ref="B1013:C1013"/>
    <mergeCell ref="B1014:C1014"/>
    <mergeCell ref="B1015:C1015"/>
    <mergeCell ref="B1016:C1016"/>
    <mergeCell ref="A1017:F1017"/>
    <mergeCell ref="A1011:G1011"/>
    <mergeCell ref="A1005:G1005"/>
    <mergeCell ref="A1006:G1006"/>
    <mergeCell ref="B1007:C1007"/>
    <mergeCell ref="A1045:G1045"/>
    <mergeCell ref="A1090:G1090"/>
    <mergeCell ref="A1046:F1046"/>
    <mergeCell ref="A1048:C1048"/>
    <mergeCell ref="D1048:E1048"/>
    <mergeCell ref="F1048:G1048"/>
    <mergeCell ref="A1049:G1049"/>
    <mergeCell ref="A1050:G1050"/>
    <mergeCell ref="B1051:C1051"/>
    <mergeCell ref="B1052:C1052"/>
    <mergeCell ref="B1053:C1053"/>
    <mergeCell ref="B1054:C1054"/>
    <mergeCell ref="A1055:F1055"/>
    <mergeCell ref="A1056:G1056"/>
    <mergeCell ref="B1057:C1057"/>
    <mergeCell ref="B1058:C1058"/>
    <mergeCell ref="B1060:C1060"/>
    <mergeCell ref="A1064:F1064"/>
    <mergeCell ref="B1069:C1069"/>
    <mergeCell ref="B1061:C1061"/>
    <mergeCell ref="B1062:C1062"/>
    <mergeCell ref="B1070:C1070"/>
    <mergeCell ref="B1071:C1071"/>
    <mergeCell ref="B1072:C1072"/>
    <mergeCell ref="B1073:C1073"/>
    <mergeCell ref="B1074:C1074"/>
    <mergeCell ref="B1075:C1075"/>
    <mergeCell ref="B1076:C1076"/>
    <mergeCell ref="B1077:C1077"/>
    <mergeCell ref="B1078:C1078"/>
    <mergeCell ref="B1079:C1079"/>
    <mergeCell ref="B1080:C1080"/>
    <mergeCell ref="A1089:F1089"/>
    <mergeCell ref="B1112:C1112"/>
    <mergeCell ref="B1113:C1113"/>
    <mergeCell ref="B1114:C1114"/>
    <mergeCell ref="B1115:C1115"/>
    <mergeCell ref="B1116:C1116"/>
    <mergeCell ref="B1104:C1104"/>
    <mergeCell ref="A1105:F1105"/>
    <mergeCell ref="B1118:C1118"/>
    <mergeCell ref="B1119:C1119"/>
    <mergeCell ref="B1120:C1120"/>
    <mergeCell ref="B1121:C1121"/>
    <mergeCell ref="B1122:C1122"/>
    <mergeCell ref="B1123:C1123"/>
    <mergeCell ref="B1124:C1124"/>
    <mergeCell ref="B1125:C1125"/>
    <mergeCell ref="B1126:C1126"/>
    <mergeCell ref="B1127:C1127"/>
    <mergeCell ref="B1117:C1117"/>
    <mergeCell ref="B1111:C1111"/>
    <mergeCell ref="B1168:C1168"/>
    <mergeCell ref="B1169:C1169"/>
    <mergeCell ref="B1171:C1171"/>
    <mergeCell ref="A1176:G1176"/>
    <mergeCell ref="A1172:F1172"/>
    <mergeCell ref="A1173:F1173"/>
    <mergeCell ref="B1158:C1158"/>
    <mergeCell ref="B1159:C1159"/>
    <mergeCell ref="B1160:C1160"/>
    <mergeCell ref="B1161:C1161"/>
    <mergeCell ref="B1162:C1162"/>
    <mergeCell ref="B1163:C1163"/>
    <mergeCell ref="B1164:C1164"/>
    <mergeCell ref="B1165:C1165"/>
    <mergeCell ref="B1166:C1166"/>
    <mergeCell ref="B1191:C1191"/>
    <mergeCell ref="B1128:C1128"/>
    <mergeCell ref="B1129:C1129"/>
    <mergeCell ref="B1130:C1130"/>
    <mergeCell ref="B1131:C1131"/>
    <mergeCell ref="B1132:C1132"/>
    <mergeCell ref="B1133:C1133"/>
    <mergeCell ref="B1146:C1146"/>
    <mergeCell ref="B1134:C1134"/>
    <mergeCell ref="B1135:C1135"/>
    <mergeCell ref="B1136:C1136"/>
    <mergeCell ref="B1137:C1137"/>
    <mergeCell ref="B1138:C1138"/>
    <mergeCell ref="B1139:C1139"/>
    <mergeCell ref="B1140:C1140"/>
    <mergeCell ref="B1141:C1141"/>
    <mergeCell ref="B1142:C1142"/>
    <mergeCell ref="B1143:C1143"/>
    <mergeCell ref="B1144:C1144"/>
    <mergeCell ref="B1145:C1145"/>
    <mergeCell ref="B1147:C1147"/>
    <mergeCell ref="B1148:C1148"/>
    <mergeCell ref="B1149:C1149"/>
    <mergeCell ref="B1167:C1167"/>
    <mergeCell ref="B1150:C1150"/>
    <mergeCell ref="B1151:C1151"/>
    <mergeCell ref="B1152:C1152"/>
    <mergeCell ref="B1153:C1153"/>
    <mergeCell ref="B1154:C1154"/>
    <mergeCell ref="B1155:C1155"/>
    <mergeCell ref="B1156:C1156"/>
    <mergeCell ref="B1157:C1157"/>
    <mergeCell ref="B1340:C1340"/>
    <mergeCell ref="B1192:C1192"/>
    <mergeCell ref="B1193:C1193"/>
    <mergeCell ref="B1194:C1194"/>
    <mergeCell ref="B1195:C1195"/>
    <mergeCell ref="B1196:C1196"/>
    <mergeCell ref="B1197:C1197"/>
    <mergeCell ref="B1198:C1198"/>
    <mergeCell ref="B1211:C1211"/>
    <mergeCell ref="B1215:C1215"/>
    <mergeCell ref="B1219:C1219"/>
    <mergeCell ref="D1203:E1203"/>
    <mergeCell ref="F1203:G1203"/>
    <mergeCell ref="A1177:G1177"/>
    <mergeCell ref="B1179:C1179"/>
    <mergeCell ref="A1182:F1182"/>
    <mergeCell ref="B1185:C1185"/>
    <mergeCell ref="B1186:C1186"/>
    <mergeCell ref="B1187:C1187"/>
    <mergeCell ref="B1188:C1188"/>
    <mergeCell ref="B1189:C1189"/>
    <mergeCell ref="B1180:C1180"/>
    <mergeCell ref="B1181:C1181"/>
    <mergeCell ref="B1190:C1190"/>
    <mergeCell ref="B1221:C1221"/>
    <mergeCell ref="A1204:G1204"/>
    <mergeCell ref="A1205:G1205"/>
    <mergeCell ref="A1217:G1217"/>
    <mergeCell ref="B1236:C1236"/>
    <mergeCell ref="B1237:C1237"/>
    <mergeCell ref="B1238:C1238"/>
    <mergeCell ref="A1239:F1239"/>
    <mergeCell ref="A1201:F1201"/>
    <mergeCell ref="B1207:C1207"/>
    <mergeCell ref="B1208:C1208"/>
    <mergeCell ref="B1209:C1209"/>
    <mergeCell ref="B1210:C1210"/>
    <mergeCell ref="B1214:C1214"/>
    <mergeCell ref="B1218:C1218"/>
    <mergeCell ref="B1199:C1199"/>
    <mergeCell ref="A1203:C1203"/>
    <mergeCell ref="B1227:C1227"/>
    <mergeCell ref="A1230:F1230"/>
    <mergeCell ref="A1213:G1213"/>
    <mergeCell ref="B1220:C1220"/>
    <mergeCell ref="B1336:C1336"/>
    <mergeCell ref="B1337:C1337"/>
    <mergeCell ref="A1338:F1338"/>
    <mergeCell ref="A1339:G1339"/>
    <mergeCell ref="A1240:G1240"/>
    <mergeCell ref="B1241:C1241"/>
    <mergeCell ref="B1242:C1242"/>
    <mergeCell ref="B1243:C1243"/>
    <mergeCell ref="B1244:C1244"/>
    <mergeCell ref="A1245:F1245"/>
    <mergeCell ref="A1246:G1246"/>
    <mergeCell ref="A1247:F1247"/>
    <mergeCell ref="B1226:C1226"/>
    <mergeCell ref="A1262:G1262"/>
    <mergeCell ref="A1263:F1263"/>
    <mergeCell ref="A1233:C1233"/>
    <mergeCell ref="D1233:E1233"/>
    <mergeCell ref="F1233:G1233"/>
    <mergeCell ref="A1234:G1234"/>
    <mergeCell ref="A1415:F1415"/>
    <mergeCell ref="A1401:F1401"/>
    <mergeCell ref="A1402:G1402"/>
    <mergeCell ref="B1414:C1414"/>
    <mergeCell ref="A1416:G1416"/>
    <mergeCell ref="A1417:F1417"/>
    <mergeCell ref="B1403:C1403"/>
    <mergeCell ref="B1404:C1404"/>
    <mergeCell ref="A1407:F1407"/>
    <mergeCell ref="A1408:G1408"/>
    <mergeCell ref="B1405:C1405"/>
    <mergeCell ref="A1379:G1379"/>
    <mergeCell ref="A1380:G1380"/>
    <mergeCell ref="B1381:C1381"/>
    <mergeCell ref="B1382:C1382"/>
    <mergeCell ref="B1383:C1383"/>
    <mergeCell ref="B1384:C1384"/>
    <mergeCell ref="B1385:C1385"/>
    <mergeCell ref="B1386:C1386"/>
    <mergeCell ref="A1387:F1387"/>
    <mergeCell ref="A1388:G1388"/>
    <mergeCell ref="B1389:C1389"/>
    <mergeCell ref="B1390:C1390"/>
    <mergeCell ref="B1391:C1391"/>
    <mergeCell ref="A1392:F1392"/>
    <mergeCell ref="A1393:G1393"/>
    <mergeCell ref="A1394:F1394"/>
    <mergeCell ref="B1409:C1409"/>
    <mergeCell ref="B1410:C1410"/>
    <mergeCell ref="B1411:C1411"/>
    <mergeCell ref="B1412:C1412"/>
    <mergeCell ref="B1413:C1413"/>
    <mergeCell ref="A134:F134"/>
    <mergeCell ref="A135:G135"/>
    <mergeCell ref="A1396:C1396"/>
    <mergeCell ref="D1396:E1396"/>
    <mergeCell ref="F1396:G1396"/>
    <mergeCell ref="A1397:G1397"/>
    <mergeCell ref="A1398:G1398"/>
    <mergeCell ref="B1399:C1399"/>
    <mergeCell ref="B1400:C1400"/>
    <mergeCell ref="B1406:C1406"/>
    <mergeCell ref="B1345:C1345"/>
    <mergeCell ref="A1346:F1346"/>
    <mergeCell ref="A1365:C1365"/>
    <mergeCell ref="D1365:E1365"/>
    <mergeCell ref="F1365:G1365"/>
    <mergeCell ref="A1366:G1366"/>
    <mergeCell ref="A1367:G1367"/>
    <mergeCell ref="B1368:C1368"/>
    <mergeCell ref="B1369:C1369"/>
    <mergeCell ref="A1370:F1370"/>
    <mergeCell ref="A1371:G1371"/>
    <mergeCell ref="B1372:C1372"/>
    <mergeCell ref="B1373:C1373"/>
    <mergeCell ref="A1374:F1374"/>
    <mergeCell ref="A1375:G1375"/>
    <mergeCell ref="A1376:F1376"/>
    <mergeCell ref="A1378:C1378"/>
    <mergeCell ref="D1378:E1378"/>
    <mergeCell ref="F1378:G1378"/>
    <mergeCell ref="A1212:F1212"/>
    <mergeCell ref="A1216:F1216"/>
    <mergeCell ref="A1200:F1200"/>
    <mergeCell ref="A1522:C1522"/>
    <mergeCell ref="D1522:E1522"/>
    <mergeCell ref="F1522:G1522"/>
    <mergeCell ref="A1523:G1523"/>
    <mergeCell ref="A1524:G1524"/>
    <mergeCell ref="B1526:C1526"/>
    <mergeCell ref="B1527:C1527"/>
    <mergeCell ref="A1528:F1528"/>
    <mergeCell ref="B1531:C1531"/>
    <mergeCell ref="B1546:C1546"/>
    <mergeCell ref="B1547:C1547"/>
    <mergeCell ref="A1548:F1548"/>
    <mergeCell ref="B1532:C1532"/>
    <mergeCell ref="A1533:F1533"/>
    <mergeCell ref="A1537:C1537"/>
    <mergeCell ref="D1537:E1537"/>
    <mergeCell ref="F1537:G1537"/>
    <mergeCell ref="A1538:G1538"/>
    <mergeCell ref="A1539:G1539"/>
    <mergeCell ref="B1541:C1541"/>
    <mergeCell ref="B1542:C1542"/>
    <mergeCell ref="A1567:F1567"/>
    <mergeCell ref="A1569:F1569"/>
    <mergeCell ref="A1571:C1571"/>
    <mergeCell ref="D1571:E1571"/>
    <mergeCell ref="F1571:G1571"/>
    <mergeCell ref="A1572:G1572"/>
    <mergeCell ref="A1573:G1573"/>
    <mergeCell ref="B1575:C1575"/>
    <mergeCell ref="B1576:C1576"/>
    <mergeCell ref="A1577:F1577"/>
    <mergeCell ref="B1580:C1580"/>
    <mergeCell ref="B1581:C1581"/>
    <mergeCell ref="A1582:F1582"/>
    <mergeCell ref="A1550:F1550"/>
    <mergeCell ref="A1543:F1543"/>
    <mergeCell ref="A1535:F1535"/>
    <mergeCell ref="A1552:C1552"/>
    <mergeCell ref="D1552:E1552"/>
    <mergeCell ref="F1552:G1552"/>
    <mergeCell ref="A1553:G1553"/>
    <mergeCell ref="A1554:G1554"/>
    <mergeCell ref="B1556:C1556"/>
    <mergeCell ref="B1557:C1557"/>
    <mergeCell ref="A1558:F1558"/>
    <mergeCell ref="B1561:C1561"/>
    <mergeCell ref="B1562:C1562"/>
    <mergeCell ref="B1563:C1563"/>
    <mergeCell ref="B1564:C1564"/>
    <mergeCell ref="B1565:C1565"/>
    <mergeCell ref="B1566:C1566"/>
    <mergeCell ref="B1591:C1591"/>
    <mergeCell ref="A1592:F1592"/>
    <mergeCell ref="A1593:G1593"/>
    <mergeCell ref="B1594:C1594"/>
    <mergeCell ref="B1595:C1595"/>
    <mergeCell ref="B1596:C1596"/>
    <mergeCell ref="A1597:F1597"/>
    <mergeCell ref="A1598:G1598"/>
    <mergeCell ref="A1599:F1599"/>
    <mergeCell ref="A1586:C1586"/>
    <mergeCell ref="D1586:E1586"/>
    <mergeCell ref="F1586:G1586"/>
    <mergeCell ref="A1587:G1587"/>
    <mergeCell ref="A1588:G1588"/>
    <mergeCell ref="B1589:C1589"/>
    <mergeCell ref="B1590:C1590"/>
    <mergeCell ref="A1584:F1584"/>
  </mergeCells>
  <printOptions horizontalCentered="1"/>
  <pageMargins left="0.59055118110236227" right="0.21696428571428572" top="0.51181102362204722" bottom="0.98425196850393704" header="0" footer="0.31496062992125984"/>
  <pageSetup paperSize="9" scale="80" fitToHeight="0" orientation="portrait" horizontalDpi="300" verticalDpi="300" r:id="rId1"/>
  <headerFooter>
    <oddFooter>&amp;L&amp;G&amp;CLuciano Clebert Scaburi
 Engenheira Civil 
CREA RN170072976-4&amp;R&amp;"Verdana,Negrito itálico"&amp;10Página &amp;P de &amp;N</oddFooter>
  </headerFooter>
  <rowBreaks count="22" manualBreakCount="22">
    <brk id="66" max="6" man="1"/>
    <brk id="123" max="6" man="1"/>
    <brk id="202" max="6" man="1"/>
    <brk id="265" max="6" man="1"/>
    <brk id="327" max="6" man="1"/>
    <brk id="405" max="6" man="1"/>
    <brk id="483" max="6" man="1"/>
    <brk id="551" max="6" man="1"/>
    <brk id="627" max="6" man="1"/>
    <brk id="706" max="6" man="1"/>
    <brk id="777" max="6" man="1"/>
    <brk id="847" max="6" man="1"/>
    <brk id="916" max="6" man="1"/>
    <brk id="989" max="6" man="1"/>
    <brk id="1046" max="6" man="1"/>
    <brk id="1105" max="6" man="1"/>
    <brk id="1174" max="6" man="1"/>
    <brk id="1247" max="6" man="1"/>
    <brk id="1308" max="6" man="1"/>
    <brk id="1377" max="6" man="1"/>
    <brk id="1448" max="6" man="1"/>
    <brk id="1521" max="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882" t="s">
        <v>153</v>
      </c>
      <c r="B1" s="883"/>
      <c r="C1" s="883"/>
      <c r="D1" s="883"/>
      <c r="E1" s="883"/>
      <c r="F1" s="884"/>
      <c r="G1" s="21"/>
      <c r="H1" s="21"/>
      <c r="I1" s="21"/>
      <c r="J1" s="22"/>
    </row>
    <row r="2" spans="1:10" ht="15.75" thickBot="1">
      <c r="A2" s="885"/>
      <c r="B2" s="886"/>
      <c r="C2" s="886"/>
      <c r="D2" s="886"/>
      <c r="E2" s="886"/>
      <c r="F2" s="887"/>
      <c r="G2" s="21"/>
      <c r="H2" s="21"/>
      <c r="I2" s="21"/>
      <c r="J2" s="22"/>
    </row>
    <row r="3" spans="1:10">
      <c r="A3" s="18" t="s">
        <v>7</v>
      </c>
      <c r="B3" s="19"/>
      <c r="C3" s="3"/>
      <c r="D3" s="6"/>
      <c r="E3" s="8"/>
      <c r="F3" s="23"/>
      <c r="G3" s="22"/>
      <c r="H3" s="22"/>
      <c r="I3" s="22"/>
      <c r="J3" s="22"/>
    </row>
    <row r="4" spans="1:10">
      <c r="A4" s="888" t="s">
        <v>8</v>
      </c>
      <c r="B4" s="889"/>
      <c r="C4" s="889"/>
      <c r="D4" s="889"/>
      <c r="E4" s="8"/>
      <c r="F4" s="23"/>
      <c r="G4" s="22"/>
      <c r="H4" s="22"/>
      <c r="I4" s="22"/>
      <c r="J4" s="22"/>
    </row>
    <row r="5" spans="1:10">
      <c r="A5" s="1" t="s">
        <v>9</v>
      </c>
      <c r="B5" s="2"/>
      <c r="C5" s="3"/>
      <c r="D5" s="5"/>
      <c r="E5" s="8"/>
      <c r="F5" s="23"/>
    </row>
    <row r="6" spans="1:10" ht="15.75" thickBot="1">
      <c r="A6" s="10"/>
      <c r="B6" s="890"/>
      <c r="C6" s="890"/>
      <c r="D6" s="890"/>
      <c r="E6" s="890"/>
      <c r="F6" s="24"/>
    </row>
    <row r="7" spans="1:10" ht="15.75" thickBot="1">
      <c r="A7" s="25" t="s">
        <v>154</v>
      </c>
      <c r="B7" s="891" t="s">
        <v>155</v>
      </c>
      <c r="C7" s="892"/>
      <c r="D7" s="892"/>
      <c r="E7" s="892"/>
      <c r="F7" s="893"/>
    </row>
    <row r="8" spans="1:10" ht="29.25" thickBot="1">
      <c r="A8" s="26" t="s">
        <v>6</v>
      </c>
      <c r="B8" s="27" t="s">
        <v>156</v>
      </c>
      <c r="C8" s="27" t="s">
        <v>157</v>
      </c>
      <c r="D8" s="27" t="s">
        <v>158</v>
      </c>
      <c r="E8" s="27" t="s">
        <v>159</v>
      </c>
      <c r="F8" s="28" t="s">
        <v>160</v>
      </c>
    </row>
    <row r="9" spans="1:10">
      <c r="A9" s="29"/>
      <c r="B9" s="30" t="s">
        <v>161</v>
      </c>
      <c r="C9" s="31"/>
      <c r="D9" s="31"/>
      <c r="E9" s="31"/>
      <c r="F9" s="32"/>
    </row>
    <row r="10" spans="1:10">
      <c r="A10" s="12" t="s">
        <v>162</v>
      </c>
      <c r="B10" s="33" t="s">
        <v>163</v>
      </c>
      <c r="C10" s="4" t="s">
        <v>17</v>
      </c>
      <c r="D10" s="4">
        <v>1</v>
      </c>
      <c r="E10" s="34">
        <v>195.4</v>
      </c>
      <c r="F10" s="23">
        <f>D10*E10</f>
        <v>195.4</v>
      </c>
    </row>
    <row r="11" spans="1:10">
      <c r="A11" s="15" t="s">
        <v>162</v>
      </c>
      <c r="B11" s="35" t="s">
        <v>164</v>
      </c>
      <c r="C11" s="20" t="s">
        <v>17</v>
      </c>
      <c r="D11" s="20">
        <v>1</v>
      </c>
      <c r="E11" s="20">
        <v>29.5</v>
      </c>
      <c r="F11" s="23">
        <f>D11*E11</f>
        <v>29.5</v>
      </c>
    </row>
    <row r="12" spans="1:10">
      <c r="A12" s="15"/>
      <c r="B12" s="35"/>
      <c r="C12" s="20"/>
      <c r="D12" s="20"/>
      <c r="E12" s="36" t="s">
        <v>165</v>
      </c>
      <c r="F12" s="37">
        <f>SUM(F10:F11)</f>
        <v>224.9</v>
      </c>
    </row>
    <row r="13" spans="1:10">
      <c r="A13" s="7"/>
      <c r="B13" s="38" t="s">
        <v>166</v>
      </c>
      <c r="C13" s="8"/>
      <c r="D13" s="8"/>
      <c r="E13" s="8"/>
      <c r="F13" s="23"/>
    </row>
    <row r="14" spans="1:10">
      <c r="A14" s="15">
        <v>4750</v>
      </c>
      <c r="B14" s="35" t="s">
        <v>167</v>
      </c>
      <c r="C14" s="20" t="s">
        <v>21</v>
      </c>
      <c r="D14" s="20">
        <v>2.5</v>
      </c>
      <c r="E14" s="20">
        <v>9.44</v>
      </c>
      <c r="F14" s="23">
        <f>D14*E14</f>
        <v>23.6</v>
      </c>
    </row>
    <row r="15" spans="1:10">
      <c r="A15" s="12">
        <v>6127</v>
      </c>
      <c r="B15" s="35" t="s">
        <v>168</v>
      </c>
      <c r="C15" s="20" t="s">
        <v>21</v>
      </c>
      <c r="D15" s="20">
        <v>2.5</v>
      </c>
      <c r="E15" s="20">
        <v>7.59</v>
      </c>
      <c r="F15" s="23">
        <f>D15*E15</f>
        <v>18.98</v>
      </c>
    </row>
    <row r="16" spans="1:10">
      <c r="A16" s="12">
        <v>242</v>
      </c>
      <c r="B16" s="33" t="s">
        <v>169</v>
      </c>
      <c r="C16" s="4" t="s">
        <v>21</v>
      </c>
      <c r="D16" s="4">
        <v>2.5</v>
      </c>
      <c r="E16" s="4">
        <v>10.17</v>
      </c>
      <c r="F16" s="23">
        <f>D16*E16</f>
        <v>25.43</v>
      </c>
    </row>
    <row r="17" spans="1:14" ht="15.75" thickBot="1">
      <c r="A17" s="7"/>
      <c r="B17" s="8"/>
      <c r="C17" s="8"/>
      <c r="D17" s="8"/>
      <c r="E17" s="36" t="s">
        <v>165</v>
      </c>
      <c r="F17" s="37">
        <f>SUM(F14:F16)</f>
        <v>68.010000000000005</v>
      </c>
    </row>
    <row r="18" spans="1:14" ht="16.5" thickBot="1">
      <c r="A18" s="10"/>
      <c r="B18" s="11"/>
      <c r="C18" s="11"/>
      <c r="D18" s="11"/>
      <c r="E18" s="39" t="s">
        <v>170</v>
      </c>
      <c r="F18" s="40">
        <f>F12+F17</f>
        <v>292.91000000000003</v>
      </c>
    </row>
    <row r="19" spans="1:14" ht="15.75" thickBot="1">
      <c r="D19" s="22"/>
      <c r="E19" s="22"/>
      <c r="F19" s="41"/>
      <c r="G19" s="22"/>
      <c r="H19" s="22"/>
      <c r="I19" s="22"/>
      <c r="J19" s="22"/>
      <c r="K19" s="22"/>
      <c r="L19" s="22"/>
      <c r="M19" s="22"/>
      <c r="N19" s="22"/>
    </row>
    <row r="20" spans="1:14" ht="30.75" customHeight="1" thickBot="1">
      <c r="A20" s="42" t="s">
        <v>171</v>
      </c>
      <c r="B20" s="866" t="s">
        <v>77</v>
      </c>
      <c r="C20" s="867"/>
      <c r="D20" s="867"/>
      <c r="E20" s="867"/>
      <c r="F20" s="868"/>
      <c r="G20" s="386"/>
      <c r="H20" s="22"/>
      <c r="I20" s="22"/>
      <c r="J20" s="22"/>
      <c r="K20" s="22"/>
      <c r="L20" s="22"/>
      <c r="M20" s="22"/>
      <c r="N20" s="22"/>
    </row>
    <row r="21" spans="1:14" ht="29.25" thickBot="1">
      <c r="A21" s="26" t="s">
        <v>6</v>
      </c>
      <c r="B21" s="27" t="s">
        <v>156</v>
      </c>
      <c r="C21" s="27" t="s">
        <v>157</v>
      </c>
      <c r="D21" s="27" t="s">
        <v>158</v>
      </c>
      <c r="E21" s="27" t="s">
        <v>159</v>
      </c>
      <c r="F21" s="28" t="s">
        <v>160</v>
      </c>
      <c r="G21" s="386"/>
      <c r="H21" s="22"/>
      <c r="I21" s="22"/>
      <c r="J21" s="22"/>
      <c r="K21" s="22"/>
      <c r="L21" s="22"/>
      <c r="M21" s="22"/>
      <c r="N21" s="22"/>
    </row>
    <row r="22" spans="1:14">
      <c r="A22" s="29"/>
      <c r="B22" s="30" t="s">
        <v>161</v>
      </c>
      <c r="C22" s="31"/>
      <c r="D22" s="31"/>
      <c r="E22" s="31"/>
      <c r="F22" s="32"/>
      <c r="G22" s="881"/>
      <c r="H22" s="879"/>
      <c r="I22" s="880"/>
      <c r="J22" s="880"/>
      <c r="K22" s="880"/>
      <c r="L22" s="880"/>
      <c r="M22" s="22"/>
      <c r="N22" s="22"/>
    </row>
    <row r="23" spans="1:14">
      <c r="A23" s="12" t="s">
        <v>162</v>
      </c>
      <c r="B23" s="33" t="s">
        <v>172</v>
      </c>
      <c r="C23" s="4" t="s">
        <v>17</v>
      </c>
      <c r="D23" s="4">
        <v>1.05</v>
      </c>
      <c r="E23" s="34">
        <v>82.4</v>
      </c>
      <c r="F23" s="23">
        <f>D23*E23</f>
        <v>86.52</v>
      </c>
      <c r="G23" s="881"/>
      <c r="H23" s="879"/>
      <c r="I23" s="880"/>
      <c r="J23" s="31"/>
      <c r="K23" s="31"/>
      <c r="L23" s="31"/>
      <c r="M23" s="22"/>
      <c r="N23" s="22"/>
    </row>
    <row r="24" spans="1:14">
      <c r="A24" s="15" t="s">
        <v>162</v>
      </c>
      <c r="B24" s="35" t="s">
        <v>173</v>
      </c>
      <c r="C24" s="20" t="s">
        <v>17</v>
      </c>
      <c r="D24" s="20">
        <v>1.05</v>
      </c>
      <c r="E24" s="20">
        <v>17.5</v>
      </c>
      <c r="F24" s="23">
        <f>D24*E24</f>
        <v>18.38</v>
      </c>
      <c r="G24" s="386"/>
      <c r="H24" s="22"/>
      <c r="I24" s="22"/>
      <c r="J24" s="22"/>
      <c r="K24" s="22"/>
      <c r="L24" s="22"/>
      <c r="M24" s="22"/>
      <c r="N24" s="22"/>
    </row>
    <row r="25" spans="1:14">
      <c r="A25" s="15"/>
      <c r="B25" s="35"/>
      <c r="C25" s="20"/>
      <c r="D25" s="20"/>
      <c r="E25" s="36" t="s">
        <v>165</v>
      </c>
      <c r="F25" s="37">
        <f>SUM(F23:F24)</f>
        <v>104.9</v>
      </c>
      <c r="G25" s="386"/>
      <c r="H25" s="22"/>
      <c r="I25" s="22"/>
      <c r="J25" s="22"/>
      <c r="K25" s="22"/>
      <c r="L25" s="22"/>
      <c r="M25" s="22"/>
      <c r="N25" s="22"/>
    </row>
    <row r="26" spans="1:14">
      <c r="A26" s="7"/>
      <c r="B26" s="38" t="s">
        <v>166</v>
      </c>
      <c r="C26" s="8"/>
      <c r="D26" s="8"/>
      <c r="E26" s="8"/>
      <c r="F26" s="23"/>
      <c r="G26" s="385"/>
    </row>
    <row r="27" spans="1:14">
      <c r="A27" s="15" t="s">
        <v>174</v>
      </c>
      <c r="B27" s="35" t="s">
        <v>167</v>
      </c>
      <c r="C27" s="20" t="s">
        <v>21</v>
      </c>
      <c r="D27" s="20">
        <v>1.5</v>
      </c>
      <c r="E27" s="20">
        <v>9.44</v>
      </c>
      <c r="F27" s="23">
        <f>D27*E27</f>
        <v>14.16</v>
      </c>
      <c r="G27" s="385"/>
    </row>
    <row r="28" spans="1:14">
      <c r="A28" s="12" t="s">
        <v>175</v>
      </c>
      <c r="B28" s="35" t="s">
        <v>168</v>
      </c>
      <c r="C28" s="20" t="s">
        <v>21</v>
      </c>
      <c r="D28" s="20">
        <v>1.5</v>
      </c>
      <c r="E28" s="20">
        <v>7.59</v>
      </c>
      <c r="F28" s="23">
        <f>D28*E28</f>
        <v>11.39</v>
      </c>
      <c r="G28" s="385"/>
    </row>
    <row r="29" spans="1:14">
      <c r="A29" s="12" t="s">
        <v>176</v>
      </c>
      <c r="B29" s="33" t="s">
        <v>169</v>
      </c>
      <c r="C29" s="4" t="s">
        <v>21</v>
      </c>
      <c r="D29" s="4">
        <v>1.5</v>
      </c>
      <c r="E29" s="4">
        <v>10.17</v>
      </c>
      <c r="F29" s="23">
        <f>D29*E29</f>
        <v>15.26</v>
      </c>
      <c r="G29" s="385"/>
    </row>
    <row r="30" spans="1:14" ht="15.75" thickBot="1">
      <c r="A30" s="7"/>
      <c r="B30" s="8"/>
      <c r="C30" s="8"/>
      <c r="D30" s="8"/>
      <c r="E30" s="36" t="s">
        <v>165</v>
      </c>
      <c r="F30" s="37">
        <f>SUM(F27:F29)</f>
        <v>40.81</v>
      </c>
      <c r="G30" s="385"/>
    </row>
    <row r="31" spans="1:14" ht="16.5" thickBot="1">
      <c r="A31" s="10"/>
      <c r="B31" s="11"/>
      <c r="C31" s="11"/>
      <c r="D31" s="11"/>
      <c r="E31" s="39" t="s">
        <v>170</v>
      </c>
      <c r="F31" s="40">
        <f>F25+F30</f>
        <v>145.71</v>
      </c>
      <c r="G31" s="385"/>
    </row>
    <row r="32" spans="1:14" ht="15.75" thickBot="1"/>
    <row r="33" spans="1:6" ht="28.5" customHeight="1" thickBot="1">
      <c r="A33" s="42" t="s">
        <v>177</v>
      </c>
      <c r="B33" s="866" t="s">
        <v>78</v>
      </c>
      <c r="C33" s="867"/>
      <c r="D33" s="867"/>
      <c r="E33" s="867"/>
      <c r="F33" s="868"/>
    </row>
    <row r="34" spans="1:6" ht="29.25" thickBot="1">
      <c r="A34" s="26" t="s">
        <v>6</v>
      </c>
      <c r="B34" s="27" t="s">
        <v>156</v>
      </c>
      <c r="C34" s="27" t="s">
        <v>157</v>
      </c>
      <c r="D34" s="27" t="s">
        <v>158</v>
      </c>
      <c r="E34" s="27" t="s">
        <v>159</v>
      </c>
      <c r="F34" s="28" t="s">
        <v>160</v>
      </c>
    </row>
    <row r="35" spans="1:6">
      <c r="A35" s="29"/>
      <c r="B35" s="30" t="s">
        <v>161</v>
      </c>
      <c r="C35" s="31"/>
      <c r="D35" s="31"/>
      <c r="E35" s="31"/>
      <c r="F35" s="32"/>
    </row>
    <row r="36" spans="1:6">
      <c r="A36" s="12" t="s">
        <v>162</v>
      </c>
      <c r="B36" s="33" t="s">
        <v>178</v>
      </c>
      <c r="C36" s="4" t="s">
        <v>17</v>
      </c>
      <c r="D36" s="4">
        <v>1.05</v>
      </c>
      <c r="E36" s="34">
        <v>98.7</v>
      </c>
      <c r="F36" s="23">
        <f>D36*E36</f>
        <v>103.64</v>
      </c>
    </row>
    <row r="37" spans="1:6">
      <c r="A37" s="15" t="s">
        <v>162</v>
      </c>
      <c r="B37" s="35" t="s">
        <v>173</v>
      </c>
      <c r="C37" s="20" t="s">
        <v>17</v>
      </c>
      <c r="D37" s="20">
        <v>1.05</v>
      </c>
      <c r="E37" s="20">
        <v>18.5</v>
      </c>
      <c r="F37" s="23">
        <f>D37*E37</f>
        <v>19.43</v>
      </c>
    </row>
    <row r="38" spans="1:6">
      <c r="A38" s="15"/>
      <c r="B38" s="35"/>
      <c r="C38" s="20"/>
      <c r="D38" s="20"/>
      <c r="E38" s="36" t="s">
        <v>165</v>
      </c>
      <c r="F38" s="37">
        <f>SUM(F36:F37)</f>
        <v>123.07</v>
      </c>
    </row>
    <row r="39" spans="1:6">
      <c r="A39" s="7"/>
      <c r="B39" s="38" t="s">
        <v>166</v>
      </c>
      <c r="C39" s="8"/>
      <c r="D39" s="8"/>
      <c r="E39" s="8"/>
      <c r="F39" s="23"/>
    </row>
    <row r="40" spans="1:6">
      <c r="A40" s="15" t="s">
        <v>179</v>
      </c>
      <c r="B40" s="35" t="s">
        <v>167</v>
      </c>
      <c r="C40" s="20" t="s">
        <v>21</v>
      </c>
      <c r="D40" s="20">
        <v>1.5</v>
      </c>
      <c r="E40" s="20">
        <v>9.44</v>
      </c>
      <c r="F40" s="23">
        <f>D40*E40</f>
        <v>14.16</v>
      </c>
    </row>
    <row r="41" spans="1:6">
      <c r="A41" s="12" t="s">
        <v>175</v>
      </c>
      <c r="B41" s="35" t="s">
        <v>168</v>
      </c>
      <c r="C41" s="20" t="s">
        <v>21</v>
      </c>
      <c r="D41" s="20">
        <v>1.5</v>
      </c>
      <c r="E41" s="20">
        <v>7.59</v>
      </c>
      <c r="F41" s="23">
        <f>D41*E41</f>
        <v>11.39</v>
      </c>
    </row>
    <row r="42" spans="1:6">
      <c r="A42" s="12" t="s">
        <v>176</v>
      </c>
      <c r="B42" s="33" t="s">
        <v>169</v>
      </c>
      <c r="C42" s="4" t="s">
        <v>21</v>
      </c>
      <c r="D42" s="4">
        <v>1.5</v>
      </c>
      <c r="E42" s="4">
        <v>10.17</v>
      </c>
      <c r="F42" s="23">
        <f>D42*E42</f>
        <v>15.26</v>
      </c>
    </row>
    <row r="43" spans="1:6" ht="15.75" thickBot="1">
      <c r="A43" s="7"/>
      <c r="B43" s="8"/>
      <c r="C43" s="8"/>
      <c r="D43" s="8"/>
      <c r="E43" s="36" t="s">
        <v>165</v>
      </c>
      <c r="F43" s="37">
        <f>SUM(F40:F42)</f>
        <v>40.81</v>
      </c>
    </row>
    <row r="44" spans="1:6" ht="16.5" thickBot="1">
      <c r="A44" s="10"/>
      <c r="B44" s="11"/>
      <c r="C44" s="11"/>
      <c r="D44" s="11"/>
      <c r="E44" s="39" t="s">
        <v>170</v>
      </c>
      <c r="F44" s="40">
        <f>F38+F43</f>
        <v>163.88</v>
      </c>
    </row>
    <row r="45" spans="1:6" ht="15.75" thickBot="1"/>
    <row r="46" spans="1:6" ht="15.75" thickBot="1">
      <c r="A46" s="42" t="s">
        <v>180</v>
      </c>
      <c r="B46" s="866" t="s">
        <v>181</v>
      </c>
      <c r="C46" s="867"/>
      <c r="D46" s="867"/>
      <c r="E46" s="867"/>
      <c r="F46" s="868"/>
    </row>
    <row r="47" spans="1:6" ht="29.25" thickBot="1">
      <c r="A47" s="26" t="s">
        <v>6</v>
      </c>
      <c r="B47" s="27" t="s">
        <v>156</v>
      </c>
      <c r="C47" s="27" t="s">
        <v>157</v>
      </c>
      <c r="D47" s="27" t="s">
        <v>158</v>
      </c>
      <c r="E47" s="27" t="s">
        <v>159</v>
      </c>
      <c r="F47" s="28" t="s">
        <v>160</v>
      </c>
    </row>
    <row r="48" spans="1:6">
      <c r="A48" s="29"/>
      <c r="B48" s="30" t="s">
        <v>161</v>
      </c>
      <c r="C48" s="31"/>
      <c r="D48" s="31"/>
      <c r="E48" s="31"/>
      <c r="F48" s="32"/>
    </row>
    <row r="49" spans="1:6">
      <c r="A49" s="12" t="s">
        <v>182</v>
      </c>
      <c r="B49" s="33" t="s">
        <v>183</v>
      </c>
      <c r="C49" s="4" t="s">
        <v>184</v>
      </c>
      <c r="D49" s="4">
        <v>0.1</v>
      </c>
      <c r="E49" s="34">
        <v>50.81</v>
      </c>
      <c r="F49" s="23">
        <f>D49*E49</f>
        <v>5.08</v>
      </c>
    </row>
    <row r="50" spans="1:6">
      <c r="A50" s="15"/>
      <c r="B50" s="35"/>
      <c r="C50" s="20"/>
      <c r="D50" s="20"/>
      <c r="E50" s="36" t="s">
        <v>165</v>
      </c>
      <c r="F50" s="37">
        <f>SUM(F49:F49)</f>
        <v>5.08</v>
      </c>
    </row>
    <row r="51" spans="1:6">
      <c r="A51" s="7"/>
      <c r="B51" s="38" t="s">
        <v>166</v>
      </c>
      <c r="C51" s="8"/>
      <c r="D51" s="8"/>
      <c r="E51" s="8"/>
      <c r="F51" s="23"/>
    </row>
    <row r="52" spans="1:6">
      <c r="A52" s="15" t="s">
        <v>185</v>
      </c>
      <c r="B52" s="35" t="s">
        <v>186</v>
      </c>
      <c r="C52" s="20" t="s">
        <v>21</v>
      </c>
      <c r="D52" s="20">
        <v>0.3</v>
      </c>
      <c r="E52" s="20">
        <v>9.44</v>
      </c>
      <c r="F52" s="23">
        <f>D52*E52</f>
        <v>2.83</v>
      </c>
    </row>
    <row r="53" spans="1:6" ht="15.75" thickBot="1">
      <c r="A53" s="7"/>
      <c r="B53" s="8"/>
      <c r="C53" s="8"/>
      <c r="D53" s="8"/>
      <c r="E53" s="36" t="s">
        <v>165</v>
      </c>
      <c r="F53" s="37">
        <f>SUM(F52:F52)</f>
        <v>2.83</v>
      </c>
    </row>
    <row r="54" spans="1:6" ht="16.5" thickBot="1">
      <c r="A54" s="10"/>
      <c r="B54" s="11"/>
      <c r="C54" s="11"/>
      <c r="D54" s="11"/>
      <c r="E54" s="39" t="s">
        <v>170</v>
      </c>
      <c r="F54" s="40">
        <f>F50+F53</f>
        <v>7.91</v>
      </c>
    </row>
    <row r="55" spans="1:6" ht="15.75" thickBot="1"/>
    <row r="56" spans="1:6" ht="15.75" thickBot="1">
      <c r="A56" s="42" t="s">
        <v>187</v>
      </c>
      <c r="B56" s="866" t="s">
        <v>188</v>
      </c>
      <c r="C56" s="867"/>
      <c r="D56" s="867"/>
      <c r="E56" s="867"/>
      <c r="F56" s="868"/>
    </row>
    <row r="57" spans="1:6" ht="29.25" thickBot="1">
      <c r="A57" s="26" t="s">
        <v>6</v>
      </c>
      <c r="B57" s="27" t="s">
        <v>156</v>
      </c>
      <c r="C57" s="27" t="s">
        <v>157</v>
      </c>
      <c r="D57" s="27" t="s">
        <v>158</v>
      </c>
      <c r="E57" s="27" t="s">
        <v>159</v>
      </c>
      <c r="F57" s="28" t="s">
        <v>160</v>
      </c>
    </row>
    <row r="58" spans="1:6">
      <c r="A58" s="29"/>
      <c r="B58" s="30" t="s">
        <v>161</v>
      </c>
      <c r="C58" s="31"/>
      <c r="D58" s="31"/>
      <c r="E58" s="31"/>
      <c r="F58" s="32"/>
    </row>
    <row r="59" spans="1:6">
      <c r="A59" s="12" t="s">
        <v>162</v>
      </c>
      <c r="B59" s="33" t="s">
        <v>189</v>
      </c>
      <c r="C59" s="4" t="s">
        <v>17</v>
      </c>
      <c r="D59" s="4">
        <v>1</v>
      </c>
      <c r="E59" s="34">
        <v>34</v>
      </c>
      <c r="F59" s="23">
        <f>D59*E59</f>
        <v>34</v>
      </c>
    </row>
    <row r="60" spans="1:6">
      <c r="A60" s="15"/>
      <c r="B60" s="35"/>
      <c r="C60" s="20"/>
      <c r="D60" s="20"/>
      <c r="E60" s="36" t="s">
        <v>165</v>
      </c>
      <c r="F60" s="37">
        <f>SUM(F59:F59)</f>
        <v>34</v>
      </c>
    </row>
    <row r="61" spans="1:6">
      <c r="A61" s="7"/>
      <c r="B61" s="38" t="s">
        <v>166</v>
      </c>
      <c r="C61" s="8"/>
      <c r="D61" s="8"/>
      <c r="E61" s="8"/>
      <c r="F61" s="23"/>
    </row>
    <row r="62" spans="1:6">
      <c r="A62" s="15" t="s">
        <v>179</v>
      </c>
      <c r="B62" s="35" t="s">
        <v>167</v>
      </c>
      <c r="C62" s="20" t="s">
        <v>21</v>
      </c>
      <c r="D62" s="20">
        <v>1.5</v>
      </c>
      <c r="E62" s="20">
        <v>9.44</v>
      </c>
      <c r="F62" s="23">
        <f>D62*E62</f>
        <v>14.16</v>
      </c>
    </row>
    <row r="63" spans="1:6">
      <c r="A63" s="12" t="s">
        <v>175</v>
      </c>
      <c r="B63" s="35" t="s">
        <v>168</v>
      </c>
      <c r="C63" s="20" t="s">
        <v>21</v>
      </c>
      <c r="D63" s="20">
        <v>1.5</v>
      </c>
      <c r="E63" s="20">
        <v>7.59</v>
      </c>
      <c r="F63" s="23">
        <f>D63*E63</f>
        <v>11.39</v>
      </c>
    </row>
    <row r="64" spans="1:6">
      <c r="A64" s="12" t="s">
        <v>176</v>
      </c>
      <c r="B64" s="33" t="s">
        <v>169</v>
      </c>
      <c r="C64" s="4" t="s">
        <v>21</v>
      </c>
      <c r="D64" s="20">
        <v>1.5</v>
      </c>
      <c r="E64" s="4">
        <v>10.17</v>
      </c>
      <c r="F64" s="23">
        <f>D64*E64</f>
        <v>15.26</v>
      </c>
    </row>
    <row r="65" spans="1:6" ht="15.75" thickBot="1">
      <c r="A65" s="7"/>
      <c r="B65" s="8"/>
      <c r="C65" s="8"/>
      <c r="D65" s="8"/>
      <c r="E65" s="36" t="s">
        <v>165</v>
      </c>
      <c r="F65" s="37">
        <f>SUM(F62:F64)</f>
        <v>40.81</v>
      </c>
    </row>
    <row r="66" spans="1:6" ht="16.5" thickBot="1">
      <c r="A66" s="10"/>
      <c r="B66" s="11"/>
      <c r="C66" s="11"/>
      <c r="D66" s="11"/>
      <c r="E66" s="39" t="s">
        <v>170</v>
      </c>
      <c r="F66" s="40">
        <f>F60+F65</f>
        <v>74.81</v>
      </c>
    </row>
    <row r="67" spans="1:6" ht="15.75" thickBot="1"/>
    <row r="68" spans="1:6" ht="15.75" thickBot="1">
      <c r="A68" s="42" t="s">
        <v>190</v>
      </c>
      <c r="B68" s="866" t="s">
        <v>191</v>
      </c>
      <c r="C68" s="867"/>
      <c r="D68" s="867"/>
      <c r="E68" s="867"/>
      <c r="F68" s="868"/>
    </row>
    <row r="69" spans="1:6" ht="29.25" thickBot="1">
      <c r="A69" s="26" t="s">
        <v>6</v>
      </c>
      <c r="B69" s="27" t="s">
        <v>156</v>
      </c>
      <c r="C69" s="27" t="s">
        <v>157</v>
      </c>
      <c r="D69" s="27" t="s">
        <v>158</v>
      </c>
      <c r="E69" s="27" t="s">
        <v>159</v>
      </c>
      <c r="F69" s="28" t="s">
        <v>160</v>
      </c>
    </row>
    <row r="70" spans="1:6">
      <c r="A70" s="29"/>
      <c r="B70" s="30" t="s">
        <v>161</v>
      </c>
      <c r="C70" s="31"/>
      <c r="D70" s="31"/>
      <c r="E70" s="31"/>
      <c r="F70" s="32"/>
    </row>
    <row r="71" spans="1:6">
      <c r="A71" s="12" t="s">
        <v>162</v>
      </c>
      <c r="B71" s="33" t="s">
        <v>191</v>
      </c>
      <c r="C71" s="4" t="s">
        <v>17</v>
      </c>
      <c r="D71" s="4">
        <v>1.05</v>
      </c>
      <c r="E71" s="34">
        <v>48.9</v>
      </c>
      <c r="F71" s="23">
        <f>D71*E71</f>
        <v>51.35</v>
      </c>
    </row>
    <row r="72" spans="1:6">
      <c r="A72" s="15" t="s">
        <v>162</v>
      </c>
      <c r="B72" s="35" t="s">
        <v>173</v>
      </c>
      <c r="C72" s="20" t="s">
        <v>17</v>
      </c>
      <c r="D72" s="20">
        <v>1.05</v>
      </c>
      <c r="E72" s="20">
        <v>8.4</v>
      </c>
      <c r="F72" s="23">
        <f>D72*E72</f>
        <v>8.82</v>
      </c>
    </row>
    <row r="73" spans="1:6">
      <c r="A73" s="15"/>
      <c r="B73" s="35"/>
      <c r="C73" s="20"/>
      <c r="D73" s="20"/>
      <c r="E73" s="36" t="s">
        <v>165</v>
      </c>
      <c r="F73" s="37">
        <f>SUM(F71:F72)</f>
        <v>60.17</v>
      </c>
    </row>
    <row r="74" spans="1:6">
      <c r="A74" s="7"/>
      <c r="B74" s="38" t="s">
        <v>166</v>
      </c>
      <c r="C74" s="8"/>
      <c r="D74" s="8"/>
      <c r="E74" s="8"/>
      <c r="F74" s="23"/>
    </row>
    <row r="75" spans="1:6">
      <c r="A75" s="15" t="s">
        <v>174</v>
      </c>
      <c r="B75" s="35" t="s">
        <v>167</v>
      </c>
      <c r="C75" s="20" t="s">
        <v>21</v>
      </c>
      <c r="D75" s="20">
        <v>1</v>
      </c>
      <c r="E75" s="20">
        <v>9.44</v>
      </c>
      <c r="F75" s="23">
        <f>D75*E75</f>
        <v>9.44</v>
      </c>
    </row>
    <row r="76" spans="1:6">
      <c r="A76" s="12" t="s">
        <v>175</v>
      </c>
      <c r="B76" s="35" t="s">
        <v>168</v>
      </c>
      <c r="C76" s="20" t="s">
        <v>21</v>
      </c>
      <c r="D76" s="20">
        <v>1</v>
      </c>
      <c r="E76" s="20">
        <v>7.59</v>
      </c>
      <c r="F76" s="23">
        <f>D76*E76</f>
        <v>7.59</v>
      </c>
    </row>
    <row r="77" spans="1:6">
      <c r="A77" s="12" t="s">
        <v>176</v>
      </c>
      <c r="B77" s="33" t="s">
        <v>169</v>
      </c>
      <c r="C77" s="4" t="s">
        <v>21</v>
      </c>
      <c r="D77" s="4">
        <v>1</v>
      </c>
      <c r="E77" s="4">
        <v>10.17</v>
      </c>
      <c r="F77" s="23">
        <f>D77*E77</f>
        <v>10.17</v>
      </c>
    </row>
    <row r="78" spans="1:6" ht="15.75" thickBot="1">
      <c r="A78" s="7"/>
      <c r="B78" s="8"/>
      <c r="C78" s="8"/>
      <c r="D78" s="8"/>
      <c r="E78" s="36" t="s">
        <v>165</v>
      </c>
      <c r="F78" s="37">
        <f>SUM(F75:F77)</f>
        <v>27.2</v>
      </c>
    </row>
    <row r="79" spans="1:6" ht="16.5" thickBot="1">
      <c r="A79" s="10"/>
      <c r="B79" s="11"/>
      <c r="C79" s="11"/>
      <c r="D79" s="11"/>
      <c r="E79" s="39" t="s">
        <v>170</v>
      </c>
      <c r="F79" s="40">
        <f>F73+F78</f>
        <v>87.37</v>
      </c>
    </row>
    <row r="80" spans="1:6" ht="15.75" thickBot="1"/>
    <row r="81" spans="1:6" ht="15.75" thickBot="1">
      <c r="A81" s="42" t="s">
        <v>192</v>
      </c>
      <c r="B81" s="866" t="s">
        <v>193</v>
      </c>
      <c r="C81" s="867"/>
      <c r="D81" s="867"/>
      <c r="E81" s="867"/>
      <c r="F81" s="868"/>
    </row>
    <row r="82" spans="1:6" ht="29.25" thickBot="1">
      <c r="A82" s="26" t="s">
        <v>6</v>
      </c>
      <c r="B82" s="27" t="s">
        <v>156</v>
      </c>
      <c r="C82" s="27" t="s">
        <v>157</v>
      </c>
      <c r="D82" s="27" t="s">
        <v>158</v>
      </c>
      <c r="E82" s="27" t="s">
        <v>159</v>
      </c>
      <c r="F82" s="28" t="s">
        <v>160</v>
      </c>
    </row>
    <row r="83" spans="1:6">
      <c r="A83" s="29"/>
      <c r="B83" s="30" t="s">
        <v>161</v>
      </c>
      <c r="C83" s="31"/>
      <c r="D83" s="31"/>
      <c r="E83" s="31"/>
      <c r="F83" s="32"/>
    </row>
    <row r="84" spans="1:6" ht="30.75" customHeight="1">
      <c r="A84" s="12" t="s">
        <v>194</v>
      </c>
      <c r="B84" s="44" t="s">
        <v>195</v>
      </c>
      <c r="C84" s="4" t="s">
        <v>79</v>
      </c>
      <c r="D84" s="4">
        <v>6</v>
      </c>
      <c r="E84" s="34">
        <v>0.47</v>
      </c>
      <c r="F84" s="23">
        <f>D84*E84</f>
        <v>2.82</v>
      </c>
    </row>
    <row r="85" spans="1:6">
      <c r="A85" s="15" t="s">
        <v>196</v>
      </c>
      <c r="B85" s="35" t="s">
        <v>197</v>
      </c>
      <c r="C85" s="20" t="s">
        <v>198</v>
      </c>
      <c r="D85" s="20">
        <v>3.0000000000000001E-3</v>
      </c>
      <c r="E85" s="20">
        <v>66.209999999999994</v>
      </c>
      <c r="F85" s="23">
        <f>D85*E85</f>
        <v>0.2</v>
      </c>
    </row>
    <row r="86" spans="1:6">
      <c r="A86" s="15" t="s">
        <v>199</v>
      </c>
      <c r="B86" s="35" t="s">
        <v>200</v>
      </c>
      <c r="C86" s="20" t="s">
        <v>79</v>
      </c>
      <c r="D86" s="20">
        <v>4.3019999999999996</v>
      </c>
      <c r="E86" s="20">
        <v>0.45</v>
      </c>
      <c r="F86" s="23">
        <f>D86*E86</f>
        <v>1.94</v>
      </c>
    </row>
    <row r="87" spans="1:6">
      <c r="A87" s="15"/>
      <c r="B87" s="35"/>
      <c r="C87" s="20"/>
      <c r="D87" s="20"/>
      <c r="E87" s="36" t="s">
        <v>165</v>
      </c>
      <c r="F87" s="37">
        <f>SUM(F84:F86)</f>
        <v>4.96</v>
      </c>
    </row>
    <row r="88" spans="1:6">
      <c r="A88" s="7"/>
      <c r="B88" s="38" t="s">
        <v>166</v>
      </c>
      <c r="C88" s="8"/>
      <c r="D88" s="8"/>
      <c r="E88" s="8"/>
      <c r="F88" s="23"/>
    </row>
    <row r="89" spans="1:6">
      <c r="A89" s="15" t="s">
        <v>174</v>
      </c>
      <c r="B89" s="35" t="s">
        <v>167</v>
      </c>
      <c r="C89" s="20" t="s">
        <v>21</v>
      </c>
      <c r="D89" s="20">
        <v>1</v>
      </c>
      <c r="E89" s="20">
        <v>9.44</v>
      </c>
      <c r="F89" s="23">
        <f>D89*E89</f>
        <v>9.44</v>
      </c>
    </row>
    <row r="90" spans="1:6">
      <c r="A90" s="15" t="s">
        <v>201</v>
      </c>
      <c r="B90" s="35" t="s">
        <v>202</v>
      </c>
      <c r="C90" s="20" t="s">
        <v>21</v>
      </c>
      <c r="D90" s="20">
        <v>1.03</v>
      </c>
      <c r="E90" s="20">
        <v>7.01</v>
      </c>
      <c r="F90" s="23">
        <f>D90*E90</f>
        <v>7.22</v>
      </c>
    </row>
    <row r="91" spans="1:6" ht="15.75" thickBot="1">
      <c r="A91" s="7"/>
      <c r="B91" s="8"/>
      <c r="C91" s="8"/>
      <c r="D91" s="8"/>
      <c r="E91" s="36" t="s">
        <v>165</v>
      </c>
      <c r="F91" s="37">
        <f>SUM(F89:F90)</f>
        <v>16.66</v>
      </c>
    </row>
    <row r="92" spans="1:6" ht="16.5" thickBot="1">
      <c r="A92" s="10"/>
      <c r="B92" s="11"/>
      <c r="C92" s="11"/>
      <c r="D92" s="11"/>
      <c r="E92" s="39" t="s">
        <v>170</v>
      </c>
      <c r="F92" s="40">
        <f>F87+F91</f>
        <v>21.62</v>
      </c>
    </row>
    <row r="93" spans="1:6" ht="15.75" thickBot="1"/>
    <row r="94" spans="1:6" ht="15.75" thickBot="1">
      <c r="A94" s="42" t="s">
        <v>203</v>
      </c>
      <c r="B94" s="866" t="s">
        <v>204</v>
      </c>
      <c r="C94" s="867"/>
      <c r="D94" s="867"/>
      <c r="E94" s="867"/>
      <c r="F94" s="868"/>
    </row>
    <row r="95" spans="1:6" ht="29.25" thickBot="1">
      <c r="A95" s="26" t="s">
        <v>6</v>
      </c>
      <c r="B95" s="27" t="s">
        <v>156</v>
      </c>
      <c r="C95" s="27" t="s">
        <v>157</v>
      </c>
      <c r="D95" s="27" t="s">
        <v>158</v>
      </c>
      <c r="E95" s="27" t="s">
        <v>159</v>
      </c>
      <c r="F95" s="28" t="s">
        <v>160</v>
      </c>
    </row>
    <row r="96" spans="1:6">
      <c r="A96" s="29"/>
      <c r="B96" s="30" t="s">
        <v>161</v>
      </c>
      <c r="C96" s="31"/>
      <c r="D96" s="31"/>
      <c r="E96" s="31"/>
      <c r="F96" s="32"/>
    </row>
    <row r="97" spans="1:6">
      <c r="A97" s="12" t="s">
        <v>205</v>
      </c>
      <c r="B97" s="44" t="s">
        <v>206</v>
      </c>
      <c r="C97" s="20" t="s">
        <v>17</v>
      </c>
      <c r="D97" s="4">
        <v>1</v>
      </c>
      <c r="E97" s="34">
        <v>160.59</v>
      </c>
      <c r="F97" s="23">
        <f>D97*E97</f>
        <v>160.59</v>
      </c>
    </row>
    <row r="98" spans="1:6">
      <c r="A98" s="15"/>
      <c r="B98" s="35"/>
      <c r="C98" s="20"/>
      <c r="D98" s="20"/>
      <c r="E98" s="36" t="s">
        <v>165</v>
      </c>
      <c r="F98" s="37">
        <f>SUM(F97:F97)</f>
        <v>160.59</v>
      </c>
    </row>
    <row r="99" spans="1:6">
      <c r="A99" s="7"/>
      <c r="B99" s="38" t="s">
        <v>166</v>
      </c>
      <c r="C99" s="8"/>
      <c r="D99" s="8"/>
      <c r="E99" s="8"/>
      <c r="F99" s="23"/>
    </row>
    <row r="100" spans="1:6">
      <c r="A100" s="15" t="s">
        <v>207</v>
      </c>
      <c r="B100" s="35" t="s">
        <v>208</v>
      </c>
      <c r="C100" s="20" t="s">
        <v>21</v>
      </c>
      <c r="D100" s="20">
        <v>2</v>
      </c>
      <c r="E100" s="20">
        <v>9.44</v>
      </c>
      <c r="F100" s="23">
        <f>D100*E100</f>
        <v>18.88</v>
      </c>
    </row>
    <row r="101" spans="1:6" ht="15.75" thickBot="1">
      <c r="A101" s="7"/>
      <c r="B101" s="8"/>
      <c r="C101" s="8"/>
      <c r="D101" s="8"/>
      <c r="E101" s="36" t="s">
        <v>165</v>
      </c>
      <c r="F101" s="37">
        <f>SUM(F100:F100)</f>
        <v>18.88</v>
      </c>
    </row>
    <row r="102" spans="1:6" ht="16.5" thickBot="1">
      <c r="A102" s="10"/>
      <c r="B102" s="11"/>
      <c r="C102" s="11"/>
      <c r="D102" s="11"/>
      <c r="E102" s="39" t="s">
        <v>170</v>
      </c>
      <c r="F102" s="40">
        <f>F98+F101</f>
        <v>179.47</v>
      </c>
    </row>
    <row r="103" spans="1:6" ht="15.75" thickBot="1"/>
    <row r="104" spans="1:6" ht="15.75" thickBot="1">
      <c r="A104" s="42" t="s">
        <v>209</v>
      </c>
      <c r="B104" s="866" t="s">
        <v>210</v>
      </c>
      <c r="C104" s="867"/>
      <c r="D104" s="867"/>
      <c r="E104" s="867"/>
      <c r="F104" s="868"/>
    </row>
    <row r="105" spans="1:6" ht="29.25" thickBot="1">
      <c r="A105" s="26" t="s">
        <v>6</v>
      </c>
      <c r="B105" s="27" t="s">
        <v>156</v>
      </c>
      <c r="C105" s="27" t="s">
        <v>157</v>
      </c>
      <c r="D105" s="27" t="s">
        <v>158</v>
      </c>
      <c r="E105" s="27" t="s">
        <v>159</v>
      </c>
      <c r="F105" s="28" t="s">
        <v>160</v>
      </c>
    </row>
    <row r="106" spans="1:6">
      <c r="A106" s="29"/>
      <c r="B106" s="30" t="s">
        <v>161</v>
      </c>
      <c r="C106" s="31"/>
      <c r="D106" s="31"/>
      <c r="E106" s="31"/>
      <c r="F106" s="32"/>
    </row>
    <row r="107" spans="1:6">
      <c r="A107" s="12" t="s">
        <v>211</v>
      </c>
      <c r="B107" s="44" t="s">
        <v>212</v>
      </c>
      <c r="C107" s="4" t="s">
        <v>19</v>
      </c>
      <c r="D107" s="4">
        <v>1</v>
      </c>
      <c r="E107" s="34">
        <v>60</v>
      </c>
      <c r="F107" s="23">
        <f>D107*E107</f>
        <v>60</v>
      </c>
    </row>
    <row r="108" spans="1:6">
      <c r="A108" s="15" t="s">
        <v>211</v>
      </c>
      <c r="B108" s="35" t="s">
        <v>213</v>
      </c>
      <c r="C108" s="20" t="s">
        <v>19</v>
      </c>
      <c r="D108" s="20">
        <v>1</v>
      </c>
      <c r="E108" s="20">
        <v>568</v>
      </c>
      <c r="F108" s="23">
        <f>D108*E108</f>
        <v>568</v>
      </c>
    </row>
    <row r="109" spans="1:6">
      <c r="A109" s="15" t="s">
        <v>211</v>
      </c>
      <c r="B109" s="35" t="s">
        <v>214</v>
      </c>
      <c r="C109" s="20" t="s">
        <v>19</v>
      </c>
      <c r="D109" s="20">
        <v>1</v>
      </c>
      <c r="E109" s="20">
        <v>56</v>
      </c>
      <c r="F109" s="23">
        <f>D109*E109</f>
        <v>56</v>
      </c>
    </row>
    <row r="110" spans="1:6">
      <c r="A110" s="15"/>
      <c r="B110" s="35"/>
      <c r="C110" s="20"/>
      <c r="D110" s="20"/>
      <c r="E110" s="36" t="s">
        <v>165</v>
      </c>
      <c r="F110" s="37">
        <f>SUM(F107:F109)</f>
        <v>684</v>
      </c>
    </row>
    <row r="111" spans="1:6">
      <c r="A111" s="7"/>
      <c r="B111" s="38" t="s">
        <v>166</v>
      </c>
      <c r="C111" s="8"/>
      <c r="D111" s="8"/>
      <c r="E111" s="8"/>
      <c r="F111" s="23"/>
    </row>
    <row r="112" spans="1:6">
      <c r="A112" s="15" t="s">
        <v>215</v>
      </c>
      <c r="B112" s="35" t="s">
        <v>216</v>
      </c>
      <c r="C112" s="20" t="s">
        <v>21</v>
      </c>
      <c r="D112" s="20">
        <v>1</v>
      </c>
      <c r="E112" s="20">
        <v>9.76</v>
      </c>
      <c r="F112" s="23">
        <f>D112*E112</f>
        <v>9.76</v>
      </c>
    </row>
    <row r="113" spans="1:6">
      <c r="A113" s="15" t="s">
        <v>217</v>
      </c>
      <c r="B113" s="35" t="s">
        <v>218</v>
      </c>
      <c r="C113" s="20" t="s">
        <v>21</v>
      </c>
      <c r="D113" s="20">
        <v>1</v>
      </c>
      <c r="E113" s="20">
        <v>7.01</v>
      </c>
      <c r="F113" s="23">
        <f>D113*E113</f>
        <v>7.01</v>
      </c>
    </row>
    <row r="114" spans="1:6" ht="15.75" thickBot="1">
      <c r="A114" s="7"/>
      <c r="B114" s="8"/>
      <c r="C114" s="8"/>
      <c r="D114" s="8"/>
      <c r="E114" s="36" t="s">
        <v>165</v>
      </c>
      <c r="F114" s="37">
        <f>SUM(F112:F113)</f>
        <v>16.77</v>
      </c>
    </row>
    <row r="115" spans="1:6" ht="16.5" thickBot="1">
      <c r="A115" s="10"/>
      <c r="B115" s="11"/>
      <c r="C115" s="11"/>
      <c r="D115" s="11"/>
      <c r="E115" s="39" t="s">
        <v>170</v>
      </c>
      <c r="F115" s="40">
        <f>F110+F114</f>
        <v>700.77</v>
      </c>
    </row>
    <row r="116" spans="1:6" ht="15.75" thickBot="1"/>
    <row r="117" spans="1:6" ht="15.75" thickBot="1">
      <c r="A117" s="42" t="s">
        <v>219</v>
      </c>
      <c r="B117" s="866" t="s">
        <v>220</v>
      </c>
      <c r="C117" s="867"/>
      <c r="D117" s="867"/>
      <c r="E117" s="867"/>
      <c r="F117" s="868"/>
    </row>
    <row r="118" spans="1:6" ht="29.25" thickBot="1">
      <c r="A118" s="26" t="s">
        <v>6</v>
      </c>
      <c r="B118" s="27" t="s">
        <v>156</v>
      </c>
      <c r="C118" s="27" t="s">
        <v>157</v>
      </c>
      <c r="D118" s="27" t="s">
        <v>158</v>
      </c>
      <c r="E118" s="27" t="s">
        <v>159</v>
      </c>
      <c r="F118" s="28" t="s">
        <v>160</v>
      </c>
    </row>
    <row r="119" spans="1:6">
      <c r="A119" s="29"/>
      <c r="B119" s="30" t="s">
        <v>161</v>
      </c>
      <c r="C119" s="31"/>
      <c r="D119" s="31"/>
      <c r="E119" s="31"/>
      <c r="F119" s="32"/>
    </row>
    <row r="120" spans="1:6">
      <c r="A120" s="12" t="s">
        <v>221</v>
      </c>
      <c r="B120" s="44" t="s">
        <v>85</v>
      </c>
      <c r="C120" s="20" t="s">
        <v>19</v>
      </c>
      <c r="D120" s="4">
        <v>1</v>
      </c>
      <c r="E120" s="34">
        <v>32.46</v>
      </c>
      <c r="F120" s="23">
        <f>D120*E120</f>
        <v>32.46</v>
      </c>
    </row>
    <row r="121" spans="1:6">
      <c r="A121" s="15"/>
      <c r="B121" s="35"/>
      <c r="C121" s="20"/>
      <c r="D121" s="20"/>
      <c r="E121" s="36" t="s">
        <v>165</v>
      </c>
      <c r="F121" s="37">
        <f>SUM(F120:F120)</f>
        <v>32.46</v>
      </c>
    </row>
    <row r="122" spans="1:6">
      <c r="A122" s="7"/>
      <c r="B122" s="38" t="s">
        <v>166</v>
      </c>
      <c r="C122" s="8"/>
      <c r="D122" s="8"/>
      <c r="E122" s="8"/>
      <c r="F122" s="23"/>
    </row>
    <row r="123" spans="1:6">
      <c r="A123" s="15" t="s">
        <v>215</v>
      </c>
      <c r="B123" s="35" t="s">
        <v>216</v>
      </c>
      <c r="C123" s="20" t="s">
        <v>21</v>
      </c>
      <c r="D123" s="20">
        <v>0.5</v>
      </c>
      <c r="E123" s="20">
        <v>9.76</v>
      </c>
      <c r="F123" s="23">
        <f>D123*E123</f>
        <v>4.88</v>
      </c>
    </row>
    <row r="124" spans="1:6" ht="15.75" thickBot="1">
      <c r="A124" s="7"/>
      <c r="B124" s="8"/>
      <c r="C124" s="8"/>
      <c r="D124" s="8"/>
      <c r="E124" s="36" t="s">
        <v>165</v>
      </c>
      <c r="F124" s="37">
        <f>SUM(F123:F123)</f>
        <v>4.88</v>
      </c>
    </row>
    <row r="125" spans="1:6" ht="16.5" thickBot="1">
      <c r="A125" s="10"/>
      <c r="B125" s="11"/>
      <c r="C125" s="11"/>
      <c r="D125" s="11"/>
      <c r="E125" s="39" t="s">
        <v>170</v>
      </c>
      <c r="F125" s="40">
        <f>F121+F124</f>
        <v>37.340000000000003</v>
      </c>
    </row>
    <row r="126" spans="1:6" ht="15.75" thickBot="1"/>
    <row r="127" spans="1:6" ht="15.75" thickBot="1">
      <c r="A127" s="42" t="s">
        <v>222</v>
      </c>
      <c r="B127" s="866" t="s">
        <v>223</v>
      </c>
      <c r="C127" s="867"/>
      <c r="D127" s="867"/>
      <c r="E127" s="867"/>
      <c r="F127" s="868"/>
    </row>
    <row r="128" spans="1:6" ht="29.25" thickBot="1">
      <c r="A128" s="26" t="s">
        <v>6</v>
      </c>
      <c r="B128" s="27" t="s">
        <v>156</v>
      </c>
      <c r="C128" s="27" t="s">
        <v>157</v>
      </c>
      <c r="D128" s="27" t="s">
        <v>158</v>
      </c>
      <c r="E128" s="27" t="s">
        <v>159</v>
      </c>
      <c r="F128" s="28" t="s">
        <v>160</v>
      </c>
    </row>
    <row r="129" spans="1:17">
      <c r="A129" s="29"/>
      <c r="B129" s="30" t="s">
        <v>161</v>
      </c>
      <c r="C129" s="31"/>
      <c r="D129" s="31"/>
      <c r="E129" s="31"/>
      <c r="F129" s="32"/>
    </row>
    <row r="130" spans="1:17">
      <c r="A130" s="12" t="s">
        <v>224</v>
      </c>
      <c r="B130" s="44" t="s">
        <v>86</v>
      </c>
      <c r="C130" s="20" t="s">
        <v>19</v>
      </c>
      <c r="D130" s="4">
        <v>1</v>
      </c>
      <c r="E130" s="34">
        <v>21.69</v>
      </c>
      <c r="F130" s="23">
        <f>D130*E130</f>
        <v>21.69</v>
      </c>
    </row>
    <row r="131" spans="1:17">
      <c r="A131" s="15"/>
      <c r="B131" s="35"/>
      <c r="C131" s="20"/>
      <c r="D131" s="20"/>
      <c r="E131" s="36" t="s">
        <v>165</v>
      </c>
      <c r="F131" s="37">
        <f>SUM(F130:F130)</f>
        <v>21.69</v>
      </c>
    </row>
    <row r="132" spans="1:17">
      <c r="A132" s="7"/>
      <c r="B132" s="38" t="s">
        <v>166</v>
      </c>
      <c r="C132" s="8"/>
      <c r="D132" s="8"/>
      <c r="E132" s="8"/>
      <c r="F132" s="23"/>
    </row>
    <row r="133" spans="1:17">
      <c r="A133" s="15" t="s">
        <v>215</v>
      </c>
      <c r="B133" s="35" t="s">
        <v>216</v>
      </c>
      <c r="C133" s="20" t="s">
        <v>21</v>
      </c>
      <c r="D133" s="20">
        <v>0.5</v>
      </c>
      <c r="E133" s="20">
        <v>9.76</v>
      </c>
      <c r="F133" s="23">
        <f>D133*E133</f>
        <v>4.88</v>
      </c>
    </row>
    <row r="134" spans="1:17" ht="15.75" thickBot="1">
      <c r="A134" s="7"/>
      <c r="B134" s="8"/>
      <c r="C134" s="8"/>
      <c r="D134" s="8"/>
      <c r="E134" s="36" t="s">
        <v>165</v>
      </c>
      <c r="F134" s="37">
        <f>SUM(F133:F133)</f>
        <v>4.88</v>
      </c>
    </row>
    <row r="135" spans="1:17" ht="16.5" thickBot="1">
      <c r="A135" s="10"/>
      <c r="B135" s="11"/>
      <c r="C135" s="11"/>
      <c r="D135" s="11"/>
      <c r="E135" s="39" t="s">
        <v>170</v>
      </c>
      <c r="F135" s="40">
        <f>F131+F134</f>
        <v>26.57</v>
      </c>
    </row>
    <row r="136" spans="1:17" ht="15.75" thickBot="1"/>
    <row r="137" spans="1:17" ht="15.75" thickBot="1">
      <c r="A137" s="42" t="s">
        <v>225</v>
      </c>
      <c r="B137" s="866" t="s">
        <v>89</v>
      </c>
      <c r="C137" s="867"/>
      <c r="D137" s="867"/>
      <c r="E137" s="867"/>
      <c r="F137" s="868"/>
    </row>
    <row r="138" spans="1:17" ht="29.25" thickBot="1">
      <c r="A138" s="26" t="s">
        <v>6</v>
      </c>
      <c r="B138" s="27" t="s">
        <v>156</v>
      </c>
      <c r="C138" s="27" t="s">
        <v>157</v>
      </c>
      <c r="D138" s="27" t="s">
        <v>158</v>
      </c>
      <c r="E138" s="27" t="s">
        <v>159</v>
      </c>
      <c r="F138" s="28" t="s">
        <v>160</v>
      </c>
      <c r="J138" s="875"/>
      <c r="K138" s="875"/>
      <c r="L138" s="875"/>
      <c r="M138" s="875"/>
      <c r="N138" s="875"/>
      <c r="O138" s="875"/>
      <c r="P138" s="875"/>
      <c r="Q138" s="875"/>
    </row>
    <row r="139" spans="1:17">
      <c r="A139" s="29"/>
      <c r="B139" s="30" t="s">
        <v>161</v>
      </c>
      <c r="C139" s="31"/>
      <c r="D139" s="31"/>
      <c r="E139" s="31"/>
      <c r="F139" s="32"/>
      <c r="J139" s="45"/>
      <c r="K139" s="46"/>
      <c r="L139" s="46"/>
      <c r="M139" s="876"/>
      <c r="N139" s="876"/>
      <c r="O139" s="47"/>
      <c r="P139" s="48"/>
      <c r="Q139" s="49"/>
    </row>
    <row r="140" spans="1:17" ht="15.75" customHeight="1">
      <c r="A140" s="12" t="s">
        <v>211</v>
      </c>
      <c r="B140" s="44" t="s">
        <v>226</v>
      </c>
      <c r="C140" s="20" t="s">
        <v>19</v>
      </c>
      <c r="D140" s="4">
        <v>1</v>
      </c>
      <c r="E140" s="34">
        <v>32</v>
      </c>
      <c r="F140" s="23">
        <f>D140*E140</f>
        <v>32</v>
      </c>
      <c r="J140" s="50"/>
      <c r="K140" s="50"/>
      <c r="L140" s="51"/>
      <c r="M140" s="877"/>
      <c r="N140" s="877"/>
      <c r="O140" s="52"/>
      <c r="P140" s="53"/>
      <c r="Q140" s="53"/>
    </row>
    <row r="141" spans="1:17" ht="16.5" customHeight="1">
      <c r="A141" s="15"/>
      <c r="B141" s="35"/>
      <c r="C141" s="20"/>
      <c r="D141" s="20"/>
      <c r="E141" s="36" t="s">
        <v>165</v>
      </c>
      <c r="F141" s="37">
        <f>SUM(F140:F140)</f>
        <v>32</v>
      </c>
      <c r="J141" s="50"/>
      <c r="K141" s="50"/>
      <c r="L141" s="51"/>
      <c r="M141" s="877"/>
      <c r="N141" s="877"/>
      <c r="O141" s="52"/>
      <c r="P141" s="53"/>
      <c r="Q141" s="53"/>
    </row>
    <row r="142" spans="1:17">
      <c r="A142" s="7"/>
      <c r="B142" s="38" t="s">
        <v>166</v>
      </c>
      <c r="C142" s="8"/>
      <c r="D142" s="8"/>
      <c r="E142" s="8"/>
      <c r="F142" s="23"/>
      <c r="J142" s="873"/>
      <c r="K142" s="873"/>
      <c r="L142" s="873"/>
      <c r="M142" s="873"/>
      <c r="N142" s="873"/>
      <c r="O142" s="873"/>
      <c r="P142" s="873"/>
      <c r="Q142" s="47"/>
    </row>
    <row r="143" spans="1:17">
      <c r="A143" s="15" t="s">
        <v>227</v>
      </c>
      <c r="B143" s="35" t="s">
        <v>228</v>
      </c>
      <c r="C143" s="20" t="s">
        <v>21</v>
      </c>
      <c r="D143" s="20">
        <v>0.5</v>
      </c>
      <c r="E143" s="20">
        <v>9.76</v>
      </c>
      <c r="F143" s="23">
        <f>D143*E143</f>
        <v>4.88</v>
      </c>
      <c r="J143" s="878"/>
      <c r="K143" s="878"/>
      <c r="L143" s="878"/>
      <c r="M143" s="878"/>
      <c r="N143" s="878"/>
      <c r="O143" s="878"/>
      <c r="P143" s="878"/>
      <c r="Q143" s="878"/>
    </row>
    <row r="144" spans="1:17">
      <c r="A144" s="15" t="s">
        <v>229</v>
      </c>
      <c r="B144" s="35" t="s">
        <v>230</v>
      </c>
      <c r="C144" s="20" t="s">
        <v>21</v>
      </c>
      <c r="D144" s="20">
        <v>0.5</v>
      </c>
      <c r="E144" s="20">
        <v>7.67</v>
      </c>
      <c r="F144" s="23">
        <f>D144*E144</f>
        <v>3.84</v>
      </c>
      <c r="J144" s="54"/>
      <c r="K144" s="54"/>
      <c r="L144" s="54"/>
      <c r="M144" s="54"/>
      <c r="N144" s="54"/>
      <c r="O144" s="54"/>
      <c r="P144" s="54"/>
      <c r="Q144" s="54"/>
    </row>
    <row r="145" spans="1:17" ht="15.75" thickBot="1">
      <c r="A145" s="7"/>
      <c r="B145" s="8"/>
      <c r="C145" s="8"/>
      <c r="D145" s="8"/>
      <c r="E145" s="36" t="s">
        <v>165</v>
      </c>
      <c r="F145" s="37">
        <f>SUM(F143:F144)</f>
        <v>8.7200000000000006</v>
      </c>
      <c r="J145" s="873"/>
      <c r="K145" s="873"/>
      <c r="L145" s="873"/>
      <c r="M145" s="873"/>
      <c r="N145" s="873"/>
      <c r="O145" s="873"/>
      <c r="P145" s="873"/>
      <c r="Q145" s="873"/>
    </row>
    <row r="146" spans="1:17" ht="16.5" customHeight="1" thickBot="1">
      <c r="A146" s="10"/>
      <c r="B146" s="11"/>
      <c r="C146" s="11"/>
      <c r="D146" s="11"/>
      <c r="E146" s="39" t="s">
        <v>170</v>
      </c>
      <c r="F146" s="40">
        <f>F141+F145</f>
        <v>40.72</v>
      </c>
      <c r="J146" s="50"/>
      <c r="K146" s="55"/>
      <c r="L146" s="51"/>
      <c r="M146" s="874"/>
      <c r="N146" s="874"/>
      <c r="O146" s="54"/>
      <c r="P146" s="53"/>
      <c r="Q146" s="53"/>
    </row>
    <row r="147" spans="1:17" ht="15.75" thickBot="1">
      <c r="J147" s="873"/>
      <c r="K147" s="873"/>
      <c r="L147" s="873"/>
      <c r="M147" s="873"/>
      <c r="N147" s="873"/>
      <c r="O147" s="873"/>
      <c r="P147" s="873"/>
      <c r="Q147" s="47"/>
    </row>
    <row r="148" spans="1:17" ht="15.75" thickBot="1">
      <c r="A148" s="42" t="s">
        <v>231</v>
      </c>
      <c r="B148" s="866" t="s">
        <v>232</v>
      </c>
      <c r="C148" s="867"/>
      <c r="D148" s="867"/>
      <c r="E148" s="867"/>
      <c r="F148" s="868"/>
      <c r="J148" s="55"/>
      <c r="K148" s="55"/>
      <c r="L148" s="55"/>
      <c r="M148" s="55"/>
      <c r="N148" s="52"/>
      <c r="O148" s="52"/>
      <c r="P148" s="53"/>
      <c r="Q148" s="53"/>
    </row>
    <row r="149" spans="1:17" ht="29.25" thickBot="1">
      <c r="A149" s="26" t="s">
        <v>6</v>
      </c>
      <c r="B149" s="27" t="s">
        <v>156</v>
      </c>
      <c r="C149" s="27" t="s">
        <v>157</v>
      </c>
      <c r="D149" s="27" t="s">
        <v>158</v>
      </c>
      <c r="E149" s="27" t="s">
        <v>159</v>
      </c>
      <c r="F149" s="28" t="s">
        <v>160</v>
      </c>
      <c r="J149" s="45"/>
      <c r="K149" s="55"/>
      <c r="L149" s="55"/>
      <c r="M149" s="55"/>
      <c r="N149" s="869"/>
      <c r="O149" s="869"/>
      <c r="P149" s="869"/>
      <c r="Q149" s="47"/>
    </row>
    <row r="150" spans="1:17">
      <c r="A150" s="29"/>
      <c r="B150" s="30" t="s">
        <v>161</v>
      </c>
      <c r="C150" s="31"/>
      <c r="D150" s="31"/>
      <c r="E150" s="31"/>
      <c r="F150" s="32"/>
      <c r="J150" s="45"/>
      <c r="K150" s="55"/>
      <c r="L150" s="55"/>
      <c r="M150" s="55"/>
      <c r="N150" s="869"/>
      <c r="O150" s="869"/>
      <c r="P150" s="869"/>
      <c r="Q150" s="46"/>
    </row>
    <row r="151" spans="1:17">
      <c r="A151" s="12" t="s">
        <v>211</v>
      </c>
      <c r="B151" s="44" t="s">
        <v>233</v>
      </c>
      <c r="C151" s="20" t="s">
        <v>19</v>
      </c>
      <c r="D151" s="4">
        <v>1</v>
      </c>
      <c r="E151" s="34">
        <v>477</v>
      </c>
      <c r="F151" s="23">
        <f>D151*E151</f>
        <v>477</v>
      </c>
      <c r="J151" s="45"/>
      <c r="K151" s="55"/>
      <c r="L151" s="55"/>
      <c r="M151" s="55"/>
      <c r="N151" s="873"/>
      <c r="O151" s="873"/>
      <c r="P151" s="873"/>
      <c r="Q151" s="873"/>
    </row>
    <row r="152" spans="1:17">
      <c r="A152" s="15"/>
      <c r="B152" s="35"/>
      <c r="C152" s="20"/>
      <c r="D152" s="20"/>
      <c r="E152" s="36" t="s">
        <v>165</v>
      </c>
      <c r="F152" s="37">
        <f>SUM(F151:F151)</f>
        <v>477</v>
      </c>
      <c r="J152" s="45"/>
      <c r="K152" s="55"/>
      <c r="L152" s="55"/>
      <c r="M152" s="55"/>
      <c r="N152" s="869"/>
      <c r="O152" s="869"/>
      <c r="P152" s="869"/>
      <c r="Q152" s="47"/>
    </row>
    <row r="153" spans="1:17">
      <c r="A153" s="7"/>
      <c r="B153" s="38" t="s">
        <v>166</v>
      </c>
      <c r="C153" s="8"/>
      <c r="D153" s="8"/>
      <c r="E153" s="8"/>
      <c r="F153" s="23"/>
      <c r="J153" s="56"/>
      <c r="K153" s="57"/>
      <c r="L153" s="57"/>
      <c r="M153" s="57"/>
      <c r="N153" s="58"/>
      <c r="O153" s="58"/>
      <c r="P153" s="58"/>
      <c r="Q153" s="57"/>
    </row>
    <row r="154" spans="1:17">
      <c r="A154" s="15" t="s">
        <v>227</v>
      </c>
      <c r="B154" s="35" t="s">
        <v>228</v>
      </c>
      <c r="C154" s="20" t="s">
        <v>21</v>
      </c>
      <c r="D154" s="20">
        <v>2</v>
      </c>
      <c r="E154" s="20">
        <v>9.76</v>
      </c>
      <c r="F154" s="23">
        <f>D154*E154</f>
        <v>19.52</v>
      </c>
      <c r="J154" s="875"/>
      <c r="K154" s="875"/>
      <c r="L154" s="875"/>
      <c r="M154" s="875"/>
      <c r="N154" s="875"/>
      <c r="O154" s="875"/>
      <c r="P154" s="875"/>
      <c r="Q154" s="875"/>
    </row>
    <row r="155" spans="1:17">
      <c r="A155" s="15" t="s">
        <v>229</v>
      </c>
      <c r="B155" s="35" t="s">
        <v>230</v>
      </c>
      <c r="C155" s="20" t="s">
        <v>21</v>
      </c>
      <c r="D155" s="20">
        <v>2</v>
      </c>
      <c r="E155" s="20">
        <v>7.67</v>
      </c>
      <c r="F155" s="23">
        <f>D155*E155</f>
        <v>15.34</v>
      </c>
      <c r="J155" s="45"/>
      <c r="K155" s="46"/>
      <c r="L155" s="46"/>
      <c r="M155" s="876"/>
      <c r="N155" s="876"/>
      <c r="O155" s="47"/>
      <c r="P155" s="48"/>
      <c r="Q155" s="49"/>
    </row>
    <row r="156" spans="1:17" ht="15.75" thickBot="1">
      <c r="A156" s="7"/>
      <c r="B156" s="8"/>
      <c r="C156" s="8"/>
      <c r="D156" s="8"/>
      <c r="E156" s="36" t="s">
        <v>165</v>
      </c>
      <c r="F156" s="37">
        <f>SUM(F154:F155)</f>
        <v>34.86</v>
      </c>
      <c r="J156" s="50"/>
      <c r="K156" s="50"/>
      <c r="L156" s="51"/>
      <c r="M156" s="877"/>
      <c r="N156" s="877"/>
      <c r="O156" s="52"/>
      <c r="P156" s="53"/>
      <c r="Q156" s="53"/>
    </row>
    <row r="157" spans="1:17" ht="16.5" thickBot="1">
      <c r="A157" s="10"/>
      <c r="B157" s="11"/>
      <c r="C157" s="11"/>
      <c r="D157" s="11"/>
      <c r="E157" s="39" t="s">
        <v>170</v>
      </c>
      <c r="F157" s="40">
        <f>F152+F156</f>
        <v>511.86</v>
      </c>
      <c r="J157" s="50"/>
      <c r="K157" s="50"/>
      <c r="L157" s="51"/>
      <c r="M157" s="877"/>
      <c r="N157" s="877"/>
      <c r="O157" s="52"/>
      <c r="P157" s="53"/>
      <c r="Q157" s="53"/>
    </row>
    <row r="158" spans="1:17" ht="15.75" thickBot="1">
      <c r="J158" s="873"/>
      <c r="K158" s="873"/>
      <c r="L158" s="873"/>
      <c r="M158" s="873"/>
      <c r="N158" s="873"/>
      <c r="O158" s="873"/>
      <c r="P158" s="873"/>
      <c r="Q158" s="47"/>
    </row>
    <row r="159" spans="1:17" ht="15.75" thickBot="1">
      <c r="A159" s="42" t="s">
        <v>234</v>
      </c>
      <c r="B159" s="866" t="s">
        <v>90</v>
      </c>
      <c r="C159" s="867"/>
      <c r="D159" s="867"/>
      <c r="E159" s="867"/>
      <c r="F159" s="868"/>
      <c r="J159" s="878"/>
      <c r="K159" s="878"/>
      <c r="L159" s="878"/>
      <c r="M159" s="878"/>
      <c r="N159" s="878"/>
      <c r="O159" s="878"/>
      <c r="P159" s="878"/>
      <c r="Q159" s="878"/>
    </row>
    <row r="160" spans="1:17" ht="29.25" thickBot="1">
      <c r="A160" s="26" t="s">
        <v>6</v>
      </c>
      <c r="B160" s="27" t="s">
        <v>156</v>
      </c>
      <c r="C160" s="27" t="s">
        <v>157</v>
      </c>
      <c r="D160" s="27" t="s">
        <v>158</v>
      </c>
      <c r="E160" s="27" t="s">
        <v>159</v>
      </c>
      <c r="F160" s="28" t="s">
        <v>160</v>
      </c>
      <c r="J160" s="873"/>
      <c r="K160" s="873"/>
      <c r="L160" s="873"/>
      <c r="M160" s="873"/>
      <c r="N160" s="873"/>
      <c r="O160" s="873"/>
      <c r="P160" s="873"/>
      <c r="Q160" s="873"/>
    </row>
    <row r="161" spans="1:17">
      <c r="A161" s="29"/>
      <c r="B161" s="30" t="s">
        <v>161</v>
      </c>
      <c r="C161" s="31"/>
      <c r="D161" s="31"/>
      <c r="E161" s="31"/>
      <c r="F161" s="32"/>
      <c r="J161" s="50"/>
      <c r="K161" s="55"/>
      <c r="L161" s="51"/>
      <c r="M161" s="874"/>
      <c r="N161" s="874"/>
      <c r="O161" s="54"/>
      <c r="P161" s="53"/>
      <c r="Q161" s="53"/>
    </row>
    <row r="162" spans="1:17">
      <c r="A162" s="12" t="s">
        <v>211</v>
      </c>
      <c r="B162" s="44" t="s">
        <v>235</v>
      </c>
      <c r="C162" s="20" t="s">
        <v>19</v>
      </c>
      <c r="D162" s="4">
        <v>1</v>
      </c>
      <c r="E162" s="34">
        <v>30</v>
      </c>
      <c r="F162" s="23">
        <f>D162*E162</f>
        <v>30</v>
      </c>
      <c r="J162" s="873"/>
      <c r="K162" s="873"/>
      <c r="L162" s="873"/>
      <c r="M162" s="873"/>
      <c r="N162" s="873"/>
      <c r="O162" s="873"/>
      <c r="P162" s="873"/>
      <c r="Q162" s="47"/>
    </row>
    <row r="163" spans="1:17">
      <c r="A163" s="15"/>
      <c r="B163" s="35"/>
      <c r="C163" s="20"/>
      <c r="D163" s="20"/>
      <c r="E163" s="36" t="s">
        <v>165</v>
      </c>
      <c r="F163" s="37">
        <f>SUM(F162:F162)</f>
        <v>30</v>
      </c>
      <c r="J163" s="55"/>
      <c r="K163" s="55"/>
      <c r="L163" s="55"/>
      <c r="M163" s="55"/>
      <c r="N163" s="52"/>
      <c r="O163" s="52"/>
      <c r="P163" s="53"/>
      <c r="Q163" s="53"/>
    </row>
    <row r="164" spans="1:17">
      <c r="A164" s="7"/>
      <c r="B164" s="38" t="s">
        <v>166</v>
      </c>
      <c r="C164" s="8"/>
      <c r="D164" s="8"/>
      <c r="E164" s="8"/>
      <c r="F164" s="23"/>
      <c r="J164" s="45"/>
      <c r="K164" s="55"/>
      <c r="L164" s="55"/>
      <c r="M164" s="55"/>
      <c r="N164" s="869"/>
      <c r="O164" s="869"/>
      <c r="P164" s="869"/>
      <c r="Q164" s="47"/>
    </row>
    <row r="165" spans="1:17">
      <c r="A165" s="15" t="s">
        <v>227</v>
      </c>
      <c r="B165" s="35" t="s">
        <v>228</v>
      </c>
      <c r="C165" s="20" t="s">
        <v>21</v>
      </c>
      <c r="D165" s="20">
        <v>0.5</v>
      </c>
      <c r="E165" s="20">
        <v>9.76</v>
      </c>
      <c r="F165" s="23">
        <f>D165*E165</f>
        <v>4.88</v>
      </c>
      <c r="J165" s="45"/>
      <c r="K165" s="55"/>
      <c r="L165" s="55"/>
      <c r="M165" s="55"/>
      <c r="N165" s="869"/>
      <c r="O165" s="869"/>
      <c r="P165" s="869"/>
      <c r="Q165" s="46"/>
    </row>
    <row r="166" spans="1:17">
      <c r="A166" s="15" t="s">
        <v>229</v>
      </c>
      <c r="B166" s="35" t="s">
        <v>230</v>
      </c>
      <c r="C166" s="20" t="s">
        <v>21</v>
      </c>
      <c r="D166" s="20">
        <v>0.5</v>
      </c>
      <c r="E166" s="20">
        <v>7.67</v>
      </c>
      <c r="F166" s="23">
        <f>D166*E166</f>
        <v>3.84</v>
      </c>
      <c r="J166" s="45"/>
      <c r="K166" s="55"/>
      <c r="L166" s="55"/>
      <c r="M166" s="55"/>
      <c r="N166" s="873"/>
      <c r="O166" s="873"/>
      <c r="P166" s="873"/>
      <c r="Q166" s="873"/>
    </row>
    <row r="167" spans="1:17" ht="15.75" thickBot="1">
      <c r="A167" s="7"/>
      <c r="B167" s="8"/>
      <c r="C167" s="8"/>
      <c r="D167" s="8"/>
      <c r="E167" s="36" t="s">
        <v>165</v>
      </c>
      <c r="F167" s="37">
        <f>SUM(F165:F166)</f>
        <v>8.7200000000000006</v>
      </c>
      <c r="J167" s="45"/>
      <c r="K167" s="55"/>
      <c r="L167" s="55"/>
      <c r="M167" s="55"/>
      <c r="N167" s="869"/>
      <c r="O167" s="869"/>
      <c r="P167" s="869"/>
      <c r="Q167" s="47"/>
    </row>
    <row r="168" spans="1:17" ht="16.5" thickBot="1">
      <c r="A168" s="10"/>
      <c r="B168" s="11"/>
      <c r="C168" s="11"/>
      <c r="D168" s="11"/>
      <c r="E168" s="39" t="s">
        <v>170</v>
      </c>
      <c r="F168" s="40">
        <f>F163+F167</f>
        <v>38.72</v>
      </c>
    </row>
    <row r="169" spans="1:17" ht="15.75" thickBot="1"/>
    <row r="170" spans="1:17" ht="15.75" thickBot="1">
      <c r="A170" s="42" t="s">
        <v>236</v>
      </c>
      <c r="B170" s="866" t="s">
        <v>91</v>
      </c>
      <c r="C170" s="867"/>
      <c r="D170" s="867"/>
      <c r="E170" s="867"/>
      <c r="F170" s="868"/>
      <c r="H170" s="875"/>
      <c r="I170" s="875"/>
      <c r="J170" s="875"/>
      <c r="K170" s="875"/>
      <c r="L170" s="875"/>
      <c r="M170" s="875"/>
      <c r="N170" s="875"/>
      <c r="O170" s="875"/>
    </row>
    <row r="171" spans="1:17" ht="15" customHeight="1" thickBot="1">
      <c r="A171" s="26" t="s">
        <v>6</v>
      </c>
      <c r="B171" s="27" t="s">
        <v>156</v>
      </c>
      <c r="C171" s="27" t="s">
        <v>157</v>
      </c>
      <c r="D171" s="27" t="s">
        <v>158</v>
      </c>
      <c r="E171" s="27" t="s">
        <v>159</v>
      </c>
      <c r="F171" s="28" t="s">
        <v>160</v>
      </c>
      <c r="H171" s="45"/>
      <c r="I171" s="46"/>
      <c r="J171" s="46"/>
      <c r="K171" s="876"/>
      <c r="L171" s="876"/>
      <c r="M171" s="47"/>
      <c r="N171" s="48"/>
      <c r="O171" s="49"/>
    </row>
    <row r="172" spans="1:17">
      <c r="A172" s="29"/>
      <c r="B172" s="30" t="s">
        <v>161</v>
      </c>
      <c r="C172" s="31"/>
      <c r="D172" s="31"/>
      <c r="E172" s="31"/>
      <c r="F172" s="32"/>
      <c r="H172" s="50"/>
      <c r="I172" s="50"/>
      <c r="J172" s="51"/>
      <c r="K172" s="877"/>
      <c r="L172" s="877"/>
      <c r="M172" s="52"/>
      <c r="N172" s="53"/>
      <c r="O172" s="53"/>
    </row>
    <row r="173" spans="1:17" ht="15" customHeight="1">
      <c r="A173" s="12" t="s">
        <v>211</v>
      </c>
      <c r="B173" s="44" t="s">
        <v>237</v>
      </c>
      <c r="C173" s="20" t="s">
        <v>19</v>
      </c>
      <c r="D173" s="4">
        <v>1</v>
      </c>
      <c r="E173" s="34">
        <v>36</v>
      </c>
      <c r="F173" s="23">
        <f>D173*E173</f>
        <v>36</v>
      </c>
      <c r="H173" s="50"/>
      <c r="I173" s="50"/>
      <c r="J173" s="51"/>
      <c r="K173" s="877"/>
      <c r="L173" s="877"/>
      <c r="M173" s="52"/>
      <c r="N173" s="53"/>
      <c r="O173" s="53"/>
    </row>
    <row r="174" spans="1:17">
      <c r="A174" s="15"/>
      <c r="B174" s="35"/>
      <c r="C174" s="20"/>
      <c r="D174" s="20"/>
      <c r="E174" s="36" t="s">
        <v>165</v>
      </c>
      <c r="F174" s="37">
        <f>SUM(F173:F173)</f>
        <v>36</v>
      </c>
      <c r="H174" s="873"/>
      <c r="I174" s="873"/>
      <c r="J174" s="873"/>
      <c r="K174" s="873"/>
      <c r="L174" s="873"/>
      <c r="M174" s="873"/>
      <c r="N174" s="873"/>
      <c r="O174" s="47"/>
    </row>
    <row r="175" spans="1:17" ht="15" customHeight="1">
      <c r="A175" s="7"/>
      <c r="B175" s="38" t="s">
        <v>166</v>
      </c>
      <c r="C175" s="8"/>
      <c r="D175" s="8"/>
      <c r="E175" s="8"/>
      <c r="F175" s="23"/>
      <c r="H175" s="878"/>
      <c r="I175" s="878"/>
      <c r="J175" s="878"/>
      <c r="K175" s="878"/>
      <c r="L175" s="878"/>
      <c r="M175" s="878"/>
      <c r="N175" s="878"/>
      <c r="O175" s="878"/>
    </row>
    <row r="176" spans="1:17">
      <c r="A176" s="15" t="s">
        <v>227</v>
      </c>
      <c r="B176" s="35" t="s">
        <v>228</v>
      </c>
      <c r="C176" s="20" t="s">
        <v>21</v>
      </c>
      <c r="D176" s="20">
        <v>1</v>
      </c>
      <c r="E176" s="20">
        <v>9.76</v>
      </c>
      <c r="F176" s="23">
        <f>D176*E176</f>
        <v>9.76</v>
      </c>
      <c r="H176" s="873"/>
      <c r="I176" s="873"/>
      <c r="J176" s="873"/>
      <c r="K176" s="873"/>
      <c r="L176" s="873"/>
      <c r="M176" s="873"/>
      <c r="N176" s="873"/>
      <c r="O176" s="873"/>
    </row>
    <row r="177" spans="1:15" ht="15" customHeight="1">
      <c r="A177" s="15" t="s">
        <v>229</v>
      </c>
      <c r="B177" s="35" t="s">
        <v>230</v>
      </c>
      <c r="C177" s="20" t="s">
        <v>21</v>
      </c>
      <c r="D177" s="20">
        <v>1</v>
      </c>
      <c r="E177" s="20">
        <v>7.67</v>
      </c>
      <c r="F177" s="23">
        <f>D177*E177</f>
        <v>7.67</v>
      </c>
      <c r="H177" s="50"/>
      <c r="I177" s="55"/>
      <c r="J177" s="51"/>
      <c r="K177" s="874"/>
      <c r="L177" s="874"/>
      <c r="M177" s="54"/>
      <c r="N177" s="53"/>
      <c r="O177" s="53"/>
    </row>
    <row r="178" spans="1:15" ht="15" customHeight="1" thickBot="1">
      <c r="A178" s="7"/>
      <c r="B178" s="8"/>
      <c r="C178" s="8"/>
      <c r="D178" s="8"/>
      <c r="E178" s="36" t="s">
        <v>165</v>
      </c>
      <c r="F178" s="37">
        <f>SUM(F176:F177)</f>
        <v>17.43</v>
      </c>
      <c r="H178" s="873"/>
      <c r="I178" s="873"/>
      <c r="J178" s="873"/>
      <c r="K178" s="873"/>
      <c r="L178" s="873"/>
      <c r="M178" s="873"/>
      <c r="N178" s="873"/>
      <c r="O178" s="47"/>
    </row>
    <row r="179" spans="1:15" ht="16.5" thickBot="1">
      <c r="A179" s="10"/>
      <c r="B179" s="11"/>
      <c r="C179" s="11"/>
      <c r="D179" s="11"/>
      <c r="E179" s="39" t="s">
        <v>170</v>
      </c>
      <c r="F179" s="40">
        <f>F174+F178</f>
        <v>53.43</v>
      </c>
      <c r="H179" s="55"/>
      <c r="I179" s="55"/>
      <c r="J179" s="55"/>
      <c r="K179" s="55"/>
      <c r="L179" s="52"/>
      <c r="M179" s="52"/>
      <c r="N179" s="53"/>
      <c r="O179" s="53"/>
    </row>
    <row r="180" spans="1:15" ht="15" customHeight="1" thickBot="1">
      <c r="H180" s="45"/>
      <c r="I180" s="55"/>
      <c r="J180" s="55"/>
      <c r="K180" s="55"/>
      <c r="L180" s="869"/>
      <c r="M180" s="869"/>
      <c r="N180" s="869"/>
      <c r="O180" s="47"/>
    </row>
    <row r="181" spans="1:15" ht="15.75" thickBot="1">
      <c r="A181" s="42" t="s">
        <v>238</v>
      </c>
      <c r="B181" s="866" t="s">
        <v>239</v>
      </c>
      <c r="C181" s="867"/>
      <c r="D181" s="867"/>
      <c r="E181" s="867"/>
      <c r="F181" s="868"/>
      <c r="H181" s="45"/>
      <c r="I181" s="55"/>
      <c r="J181" s="55"/>
      <c r="K181" s="55"/>
      <c r="L181" s="869"/>
      <c r="M181" s="869"/>
      <c r="N181" s="869"/>
      <c r="O181" s="46"/>
    </row>
    <row r="182" spans="1:15" ht="29.25" thickBot="1">
      <c r="A182" s="26" t="s">
        <v>6</v>
      </c>
      <c r="B182" s="27" t="s">
        <v>156</v>
      </c>
      <c r="C182" s="27" t="s">
        <v>157</v>
      </c>
      <c r="D182" s="27" t="s">
        <v>158</v>
      </c>
      <c r="E182" s="27" t="s">
        <v>159</v>
      </c>
      <c r="F182" s="28" t="s">
        <v>160</v>
      </c>
      <c r="H182" s="45"/>
      <c r="I182" s="55"/>
      <c r="J182" s="55"/>
      <c r="K182" s="55"/>
      <c r="L182" s="873"/>
      <c r="M182" s="873"/>
      <c r="N182" s="873"/>
      <c r="O182" s="873"/>
    </row>
    <row r="183" spans="1:15">
      <c r="A183" s="29"/>
      <c r="B183" s="30" t="s">
        <v>161</v>
      </c>
      <c r="C183" s="31"/>
      <c r="D183" s="31"/>
      <c r="E183" s="31"/>
      <c r="F183" s="32"/>
      <c r="H183" s="45"/>
      <c r="I183" s="55"/>
      <c r="J183" s="55"/>
      <c r="K183" s="55"/>
      <c r="L183" s="869"/>
      <c r="M183" s="869"/>
      <c r="N183" s="869"/>
      <c r="O183" s="47"/>
    </row>
    <row r="184" spans="1:15">
      <c r="A184" s="12" t="s">
        <v>211</v>
      </c>
      <c r="B184" s="44" t="s">
        <v>239</v>
      </c>
      <c r="C184" s="20" t="s">
        <v>19</v>
      </c>
      <c r="D184" s="4">
        <v>1</v>
      </c>
      <c r="E184" s="34">
        <v>3450</v>
      </c>
      <c r="F184" s="23">
        <f>D184*E184</f>
        <v>3450</v>
      </c>
      <c r="H184" s="22"/>
      <c r="I184" s="22"/>
      <c r="J184" s="22"/>
      <c r="K184" s="22"/>
      <c r="L184" s="22"/>
      <c r="M184" s="22"/>
      <c r="N184" s="22"/>
      <c r="O184" s="22"/>
    </row>
    <row r="185" spans="1:15">
      <c r="A185" s="15"/>
      <c r="B185" s="35"/>
      <c r="C185" s="20"/>
      <c r="D185" s="20"/>
      <c r="E185" s="36" t="s">
        <v>165</v>
      </c>
      <c r="F185" s="37">
        <f>SUM(F184:F184)</f>
        <v>3450</v>
      </c>
      <c r="H185" s="22"/>
      <c r="I185" s="22"/>
      <c r="J185" s="22"/>
      <c r="K185" s="22"/>
      <c r="L185" s="22"/>
      <c r="M185" s="22"/>
      <c r="N185" s="22"/>
      <c r="O185" s="22"/>
    </row>
    <row r="186" spans="1:15">
      <c r="A186" s="7"/>
      <c r="B186" s="38" t="s">
        <v>166</v>
      </c>
      <c r="C186" s="8"/>
      <c r="D186" s="8"/>
      <c r="E186" s="8"/>
      <c r="F186" s="23"/>
      <c r="H186" s="22"/>
      <c r="I186" s="22"/>
      <c r="J186" s="22"/>
      <c r="K186" s="22"/>
      <c r="L186" s="22"/>
      <c r="M186" s="22"/>
      <c r="N186" s="22"/>
      <c r="O186" s="22"/>
    </row>
    <row r="187" spans="1:15">
      <c r="A187" s="15" t="s">
        <v>227</v>
      </c>
      <c r="B187" s="35" t="s">
        <v>228</v>
      </c>
      <c r="C187" s="20" t="s">
        <v>21</v>
      </c>
      <c r="D187" s="20">
        <v>1.5</v>
      </c>
      <c r="E187" s="20">
        <v>9.76</v>
      </c>
      <c r="F187" s="23">
        <f>D187*E187</f>
        <v>14.64</v>
      </c>
      <c r="H187" s="22"/>
      <c r="I187" s="22"/>
      <c r="J187" s="22"/>
      <c r="K187" s="22"/>
      <c r="L187" s="22"/>
      <c r="M187" s="22"/>
      <c r="N187" s="22"/>
      <c r="O187" s="22"/>
    </row>
    <row r="188" spans="1:15">
      <c r="A188" s="15" t="s">
        <v>229</v>
      </c>
      <c r="B188" s="35" t="s">
        <v>230</v>
      </c>
      <c r="C188" s="20" t="s">
        <v>21</v>
      </c>
      <c r="D188" s="20">
        <v>1.5</v>
      </c>
      <c r="E188" s="20">
        <v>7.67</v>
      </c>
      <c r="F188" s="23">
        <f>D188*E188</f>
        <v>11.51</v>
      </c>
    </row>
    <row r="189" spans="1:15" ht="15.75" thickBot="1">
      <c r="A189" s="7"/>
      <c r="B189" s="8"/>
      <c r="C189" s="8"/>
      <c r="D189" s="8"/>
      <c r="E189" s="36" t="s">
        <v>165</v>
      </c>
      <c r="F189" s="37">
        <f>SUM(F187:F188)</f>
        <v>26.15</v>
      </c>
    </row>
    <row r="190" spans="1:15" ht="16.5" thickBot="1">
      <c r="A190" s="10"/>
      <c r="B190" s="11"/>
      <c r="C190" s="11"/>
      <c r="D190" s="11"/>
      <c r="E190" s="39" t="s">
        <v>170</v>
      </c>
      <c r="F190" s="40">
        <f>F185+F189</f>
        <v>3476.15</v>
      </c>
    </row>
    <row r="191" spans="1:15" ht="15.75" thickBot="1"/>
    <row r="192" spans="1:15" ht="15.75" thickBot="1">
      <c r="A192" s="42" t="s">
        <v>240</v>
      </c>
      <c r="B192" s="866" t="s">
        <v>241</v>
      </c>
      <c r="C192" s="867"/>
      <c r="D192" s="867"/>
      <c r="E192" s="867"/>
      <c r="F192" s="868"/>
    </row>
    <row r="193" spans="1:6" ht="29.25" thickBot="1">
      <c r="A193" s="26" t="s">
        <v>6</v>
      </c>
      <c r="B193" s="27" t="s">
        <v>156</v>
      </c>
      <c r="C193" s="27" t="s">
        <v>157</v>
      </c>
      <c r="D193" s="27" t="s">
        <v>158</v>
      </c>
      <c r="E193" s="27" t="s">
        <v>159</v>
      </c>
      <c r="F193" s="28" t="s">
        <v>160</v>
      </c>
    </row>
    <row r="194" spans="1:6">
      <c r="A194" s="29"/>
      <c r="B194" s="30" t="s">
        <v>161</v>
      </c>
      <c r="C194" s="31"/>
      <c r="D194" s="31"/>
      <c r="E194" s="31"/>
      <c r="F194" s="32"/>
    </row>
    <row r="195" spans="1:6">
      <c r="A195" s="12" t="s">
        <v>211</v>
      </c>
      <c r="B195" s="44" t="s">
        <v>242</v>
      </c>
      <c r="C195" s="20" t="s">
        <v>17</v>
      </c>
      <c r="D195" s="4">
        <v>1</v>
      </c>
      <c r="E195" s="34">
        <v>650</v>
      </c>
      <c r="F195" s="23">
        <f>D195*E195</f>
        <v>650</v>
      </c>
    </row>
    <row r="196" spans="1:6">
      <c r="A196" s="15"/>
      <c r="B196" s="35"/>
      <c r="C196" s="20"/>
      <c r="D196" s="20"/>
      <c r="E196" s="36" t="s">
        <v>165</v>
      </c>
      <c r="F196" s="37">
        <f>SUM(F195:F195)</f>
        <v>650</v>
      </c>
    </row>
    <row r="197" spans="1:6">
      <c r="A197" s="7"/>
      <c r="B197" s="38" t="s">
        <v>166</v>
      </c>
      <c r="C197" s="8"/>
      <c r="D197" s="8"/>
      <c r="E197" s="8"/>
      <c r="F197" s="23"/>
    </row>
    <row r="198" spans="1:6">
      <c r="A198" s="15" t="s">
        <v>243</v>
      </c>
      <c r="B198" s="35" t="s">
        <v>244</v>
      </c>
      <c r="C198" s="20" t="s">
        <v>21</v>
      </c>
      <c r="D198" s="20">
        <v>1.5</v>
      </c>
      <c r="E198" s="20">
        <v>9.44</v>
      </c>
      <c r="F198" s="23">
        <f>D198*E198</f>
        <v>14.16</v>
      </c>
    </row>
    <row r="199" spans="1:6">
      <c r="A199" s="12" t="s">
        <v>176</v>
      </c>
      <c r="B199" s="33" t="s">
        <v>169</v>
      </c>
      <c r="C199" s="4" t="s">
        <v>21</v>
      </c>
      <c r="D199" s="4">
        <v>1.5</v>
      </c>
      <c r="E199" s="4">
        <v>10.17</v>
      </c>
      <c r="F199" s="23">
        <f>D199*E199</f>
        <v>15.26</v>
      </c>
    </row>
    <row r="200" spans="1:6" ht="15.75" thickBot="1">
      <c r="A200" s="7"/>
      <c r="B200" s="8"/>
      <c r="C200" s="8"/>
      <c r="D200" s="8"/>
      <c r="E200" s="36" t="s">
        <v>165</v>
      </c>
      <c r="F200" s="37">
        <f>SUM(F198:F199)</f>
        <v>29.42</v>
      </c>
    </row>
    <row r="201" spans="1:6" ht="16.5" thickBot="1">
      <c r="A201" s="10"/>
      <c r="B201" s="11"/>
      <c r="C201" s="11"/>
      <c r="D201" s="11"/>
      <c r="E201" s="39" t="s">
        <v>170</v>
      </c>
      <c r="F201" s="40">
        <f>F196+F200</f>
        <v>679.42</v>
      </c>
    </row>
    <row r="202" spans="1:6" ht="15.75" thickBot="1"/>
    <row r="203" spans="1:6" ht="15.75" thickBot="1">
      <c r="A203" s="42" t="s">
        <v>245</v>
      </c>
      <c r="B203" s="866" t="s">
        <v>246</v>
      </c>
      <c r="C203" s="867"/>
      <c r="D203" s="867"/>
      <c r="E203" s="867"/>
      <c r="F203" s="868"/>
    </row>
    <row r="204" spans="1:6" ht="29.25" thickBot="1">
      <c r="A204" s="26" t="s">
        <v>6</v>
      </c>
      <c r="B204" s="27" t="s">
        <v>156</v>
      </c>
      <c r="C204" s="27" t="s">
        <v>157</v>
      </c>
      <c r="D204" s="27" t="s">
        <v>158</v>
      </c>
      <c r="E204" s="27" t="s">
        <v>159</v>
      </c>
      <c r="F204" s="28" t="s">
        <v>160</v>
      </c>
    </row>
    <row r="205" spans="1:6">
      <c r="A205" s="29"/>
      <c r="B205" s="30" t="s">
        <v>161</v>
      </c>
      <c r="C205" s="31"/>
      <c r="D205" s="31"/>
      <c r="E205" s="31"/>
      <c r="F205" s="32"/>
    </row>
    <row r="206" spans="1:6">
      <c r="A206" s="12" t="s">
        <v>211</v>
      </c>
      <c r="B206" s="44" t="s">
        <v>246</v>
      </c>
      <c r="C206" s="20" t="s">
        <v>17</v>
      </c>
      <c r="D206" s="4">
        <v>1</v>
      </c>
      <c r="E206" s="34">
        <v>650</v>
      </c>
      <c r="F206" s="23">
        <f>D206*E206</f>
        <v>650</v>
      </c>
    </row>
    <row r="207" spans="1:6">
      <c r="A207" s="15"/>
      <c r="B207" s="35"/>
      <c r="C207" s="20"/>
      <c r="D207" s="20"/>
      <c r="E207" s="36" t="s">
        <v>165</v>
      </c>
      <c r="F207" s="37">
        <f>SUM(F206:F206)</f>
        <v>650</v>
      </c>
    </row>
    <row r="208" spans="1:6">
      <c r="A208" s="7"/>
      <c r="B208" s="38" t="s">
        <v>166</v>
      </c>
      <c r="C208" s="8"/>
      <c r="D208" s="8"/>
      <c r="E208" s="8"/>
      <c r="F208" s="23"/>
    </row>
    <row r="209" spans="1:6">
      <c r="A209" s="15" t="s">
        <v>243</v>
      </c>
      <c r="B209" s="35" t="s">
        <v>244</v>
      </c>
      <c r="C209" s="20" t="s">
        <v>21</v>
      </c>
      <c r="D209" s="20">
        <v>1.5</v>
      </c>
      <c r="E209" s="20">
        <v>9.44</v>
      </c>
      <c r="F209" s="23">
        <f>D209*E209</f>
        <v>14.16</v>
      </c>
    </row>
    <row r="210" spans="1:6">
      <c r="A210" s="12" t="s">
        <v>176</v>
      </c>
      <c r="B210" s="33" t="s">
        <v>169</v>
      </c>
      <c r="C210" s="4" t="s">
        <v>21</v>
      </c>
      <c r="D210" s="4">
        <v>1.5</v>
      </c>
      <c r="E210" s="4">
        <v>10.17</v>
      </c>
      <c r="F210" s="23">
        <f>D210*E210</f>
        <v>15.26</v>
      </c>
    </row>
    <row r="211" spans="1:6" ht="15.75" thickBot="1">
      <c r="A211" s="7"/>
      <c r="B211" s="8"/>
      <c r="C211" s="8"/>
      <c r="D211" s="8"/>
      <c r="E211" s="36" t="s">
        <v>165</v>
      </c>
      <c r="F211" s="37">
        <f>SUM(F209:F210)</f>
        <v>29.42</v>
      </c>
    </row>
    <row r="212" spans="1:6" ht="16.5" thickBot="1">
      <c r="A212" s="10"/>
      <c r="B212" s="11"/>
      <c r="C212" s="11"/>
      <c r="D212" s="11"/>
      <c r="E212" s="39" t="s">
        <v>170</v>
      </c>
      <c r="F212" s="40">
        <f>F207+F211</f>
        <v>679.42</v>
      </c>
    </row>
    <row r="213" spans="1:6" ht="15.75" thickBot="1"/>
    <row r="214" spans="1:6" ht="15.75" thickBot="1">
      <c r="A214" s="42" t="s">
        <v>247</v>
      </c>
      <c r="B214" s="866" t="s">
        <v>248</v>
      </c>
      <c r="C214" s="867"/>
      <c r="D214" s="867"/>
      <c r="E214" s="867"/>
      <c r="F214" s="868"/>
    </row>
    <row r="215" spans="1:6" ht="29.25" thickBot="1">
      <c r="A215" s="26" t="s">
        <v>6</v>
      </c>
      <c r="B215" s="27" t="s">
        <v>156</v>
      </c>
      <c r="C215" s="27" t="s">
        <v>157</v>
      </c>
      <c r="D215" s="27" t="s">
        <v>158</v>
      </c>
      <c r="E215" s="27" t="s">
        <v>159</v>
      </c>
      <c r="F215" s="28" t="s">
        <v>160</v>
      </c>
    </row>
    <row r="216" spans="1:6">
      <c r="A216" s="29"/>
      <c r="B216" s="30" t="s">
        <v>161</v>
      </c>
      <c r="C216" s="31"/>
      <c r="D216" s="31"/>
      <c r="E216" s="31"/>
      <c r="F216" s="32"/>
    </row>
    <row r="217" spans="1:6">
      <c r="A217" s="12" t="s">
        <v>211</v>
      </c>
      <c r="B217" s="44" t="s">
        <v>248</v>
      </c>
      <c r="C217" s="20" t="s">
        <v>33</v>
      </c>
      <c r="D217" s="4">
        <v>1</v>
      </c>
      <c r="E217" s="34">
        <v>26.7</v>
      </c>
      <c r="F217" s="23">
        <f>D217*E217</f>
        <v>26.7</v>
      </c>
    </row>
    <row r="218" spans="1:6">
      <c r="A218" s="15"/>
      <c r="B218" s="35"/>
      <c r="C218" s="20"/>
      <c r="D218" s="20"/>
      <c r="E218" s="36" t="s">
        <v>165</v>
      </c>
      <c r="F218" s="37">
        <f>SUM(F217:F217)</f>
        <v>26.7</v>
      </c>
    </row>
    <row r="219" spans="1:6">
      <c r="A219" s="7"/>
      <c r="B219" s="38" t="s">
        <v>166</v>
      </c>
      <c r="C219" s="8"/>
      <c r="D219" s="8"/>
      <c r="E219" s="8"/>
      <c r="F219" s="23"/>
    </row>
    <row r="220" spans="1:6">
      <c r="A220" s="15" t="s">
        <v>227</v>
      </c>
      <c r="B220" s="35" t="s">
        <v>228</v>
      </c>
      <c r="C220" s="20" t="s">
        <v>21</v>
      </c>
      <c r="D220" s="20">
        <v>0.5</v>
      </c>
      <c r="E220" s="20">
        <v>9.76</v>
      </c>
      <c r="F220" s="23">
        <f>D220*E220</f>
        <v>4.88</v>
      </c>
    </row>
    <row r="221" spans="1:6">
      <c r="A221" s="15" t="s">
        <v>229</v>
      </c>
      <c r="B221" s="35" t="s">
        <v>230</v>
      </c>
      <c r="C221" s="20" t="s">
        <v>21</v>
      </c>
      <c r="D221" s="20">
        <v>0.5</v>
      </c>
      <c r="E221" s="20">
        <v>7.67</v>
      </c>
      <c r="F221" s="23">
        <f>D221*E221</f>
        <v>3.84</v>
      </c>
    </row>
    <row r="222" spans="1:6" ht="15.75" thickBot="1">
      <c r="A222" s="7"/>
      <c r="B222" s="8"/>
      <c r="C222" s="8"/>
      <c r="D222" s="8"/>
      <c r="E222" s="36" t="s">
        <v>165</v>
      </c>
      <c r="F222" s="37">
        <f>SUM(F220:F221)</f>
        <v>8.7200000000000006</v>
      </c>
    </row>
    <row r="223" spans="1:6" ht="16.5" thickBot="1">
      <c r="A223" s="10"/>
      <c r="B223" s="11"/>
      <c r="C223" s="11"/>
      <c r="D223" s="11"/>
      <c r="E223" s="39" t="s">
        <v>170</v>
      </c>
      <c r="F223" s="40">
        <f>F218+F222</f>
        <v>35.42</v>
      </c>
    </row>
    <row r="224" spans="1:6" ht="15.75" thickBot="1"/>
    <row r="225" spans="1:6" ht="34.5" customHeight="1" thickBot="1">
      <c r="A225" s="42" t="s">
        <v>249</v>
      </c>
      <c r="B225" s="870" t="s">
        <v>250</v>
      </c>
      <c r="C225" s="871"/>
      <c r="D225" s="871"/>
      <c r="E225" s="871"/>
      <c r="F225" s="872"/>
    </row>
    <row r="226" spans="1:6" ht="29.25" thickBot="1">
      <c r="A226" s="26" t="s">
        <v>6</v>
      </c>
      <c r="B226" s="27" t="s">
        <v>156</v>
      </c>
      <c r="C226" s="27" t="s">
        <v>157</v>
      </c>
      <c r="D226" s="27" t="s">
        <v>158</v>
      </c>
      <c r="E226" s="27" t="s">
        <v>159</v>
      </c>
      <c r="F226" s="28" t="s">
        <v>160</v>
      </c>
    </row>
    <row r="227" spans="1:6">
      <c r="A227" s="29"/>
      <c r="B227" s="30" t="s">
        <v>161</v>
      </c>
      <c r="C227" s="31"/>
      <c r="D227" s="31"/>
      <c r="E227" s="31"/>
      <c r="F227" s="32"/>
    </row>
    <row r="228" spans="1:6" ht="28.5">
      <c r="A228" s="59" t="s">
        <v>211</v>
      </c>
      <c r="B228" s="60" t="s">
        <v>251</v>
      </c>
      <c r="C228" s="61" t="s">
        <v>19</v>
      </c>
      <c r="D228" s="61">
        <v>1</v>
      </c>
      <c r="E228" s="61">
        <v>19569</v>
      </c>
      <c r="F228" s="62">
        <f>E228*D228</f>
        <v>19569</v>
      </c>
    </row>
    <row r="229" spans="1:6" ht="30">
      <c r="A229" s="12" t="s">
        <v>81</v>
      </c>
      <c r="B229" s="44" t="s">
        <v>252</v>
      </c>
      <c r="C229" s="4" t="s">
        <v>253</v>
      </c>
      <c r="D229" s="4">
        <v>6.03</v>
      </c>
      <c r="E229" s="34">
        <v>289</v>
      </c>
      <c r="F229" s="23">
        <f>D229*E229</f>
        <v>1742.67</v>
      </c>
    </row>
    <row r="230" spans="1:6" ht="30">
      <c r="A230" s="15" t="s">
        <v>80</v>
      </c>
      <c r="B230" s="63" t="s">
        <v>254</v>
      </c>
      <c r="C230" s="4" t="s">
        <v>79</v>
      </c>
      <c r="D230" s="4">
        <v>5.65</v>
      </c>
      <c r="E230" s="4">
        <v>1023</v>
      </c>
      <c r="F230" s="23">
        <f>D230*E230</f>
        <v>5779.95</v>
      </c>
    </row>
    <row r="231" spans="1:6" ht="30">
      <c r="A231" s="15" t="s">
        <v>84</v>
      </c>
      <c r="B231" s="63" t="s">
        <v>255</v>
      </c>
      <c r="C231" s="3" t="s">
        <v>24</v>
      </c>
      <c r="D231" s="4">
        <v>373.39</v>
      </c>
      <c r="E231" s="4">
        <v>28.5</v>
      </c>
      <c r="F231" s="23">
        <f>D231*E231</f>
        <v>10641.62</v>
      </c>
    </row>
    <row r="232" spans="1:6">
      <c r="A232" s="15"/>
      <c r="B232" s="35"/>
      <c r="C232" s="20"/>
      <c r="D232" s="20"/>
      <c r="E232" s="36" t="s">
        <v>165</v>
      </c>
      <c r="F232" s="37">
        <f>SUM(F228:F231)</f>
        <v>37733.24</v>
      </c>
    </row>
    <row r="233" spans="1:6">
      <c r="A233" s="15"/>
      <c r="B233" s="38" t="s">
        <v>166</v>
      </c>
      <c r="C233" s="20"/>
      <c r="D233" s="20"/>
      <c r="E233" s="36"/>
      <c r="F233" s="37"/>
    </row>
    <row r="234" spans="1:6">
      <c r="A234" s="15" t="s">
        <v>174</v>
      </c>
      <c r="B234" s="35" t="s">
        <v>167</v>
      </c>
      <c r="C234" s="20" t="s">
        <v>21</v>
      </c>
      <c r="D234" s="20">
        <v>32</v>
      </c>
      <c r="E234" s="20">
        <v>9.44</v>
      </c>
      <c r="F234" s="23">
        <f>D234*E234</f>
        <v>302.08</v>
      </c>
    </row>
    <row r="235" spans="1:6">
      <c r="A235" s="15" t="s">
        <v>201</v>
      </c>
      <c r="B235" s="35" t="s">
        <v>202</v>
      </c>
      <c r="C235" s="20" t="s">
        <v>21</v>
      </c>
      <c r="D235" s="20">
        <v>32</v>
      </c>
      <c r="E235" s="20">
        <v>7.01</v>
      </c>
      <c r="F235" s="23">
        <f>D235*E235</f>
        <v>224.32</v>
      </c>
    </row>
    <row r="236" spans="1:6" ht="15.75" thickBot="1">
      <c r="A236" s="15"/>
      <c r="B236" s="35"/>
      <c r="C236" s="20"/>
      <c r="D236" s="20"/>
      <c r="E236" s="36" t="s">
        <v>165</v>
      </c>
      <c r="F236" s="37">
        <f>SUM(F234:F235)</f>
        <v>526.4</v>
      </c>
    </row>
    <row r="237" spans="1:6" ht="16.5" thickBot="1">
      <c r="A237" s="10"/>
      <c r="B237" s="11"/>
      <c r="C237" s="11"/>
      <c r="D237" s="11"/>
      <c r="E237" s="39" t="s">
        <v>170</v>
      </c>
      <c r="F237" s="40">
        <f>F232+F236</f>
        <v>38259.64</v>
      </c>
    </row>
    <row r="238" spans="1:6" ht="15.75" thickBot="1"/>
    <row r="239" spans="1:6" ht="15.75" thickBot="1">
      <c r="A239" s="42" t="s">
        <v>256</v>
      </c>
      <c r="B239" s="866" t="s">
        <v>257</v>
      </c>
      <c r="C239" s="867"/>
      <c r="D239" s="867"/>
      <c r="E239" s="867"/>
      <c r="F239" s="868"/>
    </row>
    <row r="240" spans="1:6" ht="29.25" thickBot="1">
      <c r="A240" s="26" t="s">
        <v>6</v>
      </c>
      <c r="B240" s="27" t="s">
        <v>156</v>
      </c>
      <c r="C240" s="27" t="s">
        <v>157</v>
      </c>
      <c r="D240" s="27" t="s">
        <v>158</v>
      </c>
      <c r="E240" s="27" t="s">
        <v>159</v>
      </c>
      <c r="F240" s="28" t="s">
        <v>160</v>
      </c>
    </row>
    <row r="241" spans="1:6">
      <c r="A241" s="29"/>
      <c r="B241" s="30" t="s">
        <v>161</v>
      </c>
      <c r="C241" s="31"/>
      <c r="D241" s="31"/>
      <c r="E241" s="31"/>
      <c r="F241" s="32"/>
    </row>
    <row r="242" spans="1:6" ht="30">
      <c r="A242" s="12" t="s">
        <v>211</v>
      </c>
      <c r="B242" s="44" t="s">
        <v>258</v>
      </c>
      <c r="C242" s="4" t="s">
        <v>33</v>
      </c>
      <c r="D242" s="4">
        <v>1</v>
      </c>
      <c r="E242" s="34">
        <v>68.400000000000006</v>
      </c>
      <c r="F242" s="23">
        <f>D242*E242</f>
        <v>68.400000000000006</v>
      </c>
    </row>
    <row r="243" spans="1:6">
      <c r="A243" s="15"/>
      <c r="B243" s="35"/>
      <c r="C243" s="20"/>
      <c r="D243" s="20"/>
      <c r="E243" s="36" t="s">
        <v>165</v>
      </c>
      <c r="F243" s="37">
        <f>SUM(F242:F242)</f>
        <v>68.400000000000006</v>
      </c>
    </row>
    <row r="244" spans="1:6">
      <c r="A244" s="7"/>
      <c r="B244" s="38" t="s">
        <v>166</v>
      </c>
      <c r="C244" s="8"/>
      <c r="D244" s="8"/>
      <c r="E244" s="8"/>
      <c r="F244" s="23"/>
    </row>
    <row r="245" spans="1:6">
      <c r="A245" s="15" t="s">
        <v>215</v>
      </c>
      <c r="B245" s="35" t="s">
        <v>216</v>
      </c>
      <c r="C245" s="20" t="s">
        <v>21</v>
      </c>
      <c r="D245" s="20">
        <v>0.5</v>
      </c>
      <c r="E245" s="20">
        <v>9.76</v>
      </c>
      <c r="F245" s="23">
        <f>D245*E245</f>
        <v>4.88</v>
      </c>
    </row>
    <row r="246" spans="1:6">
      <c r="A246" s="15" t="s">
        <v>217</v>
      </c>
      <c r="B246" s="35" t="s">
        <v>218</v>
      </c>
      <c r="C246" s="20" t="s">
        <v>21</v>
      </c>
      <c r="D246" s="20">
        <v>0.5</v>
      </c>
      <c r="E246" s="20">
        <v>7.01</v>
      </c>
      <c r="F246" s="23">
        <f>D246*E246</f>
        <v>3.51</v>
      </c>
    </row>
    <row r="247" spans="1:6" ht="15.75" thickBot="1">
      <c r="A247" s="7"/>
      <c r="B247" s="8"/>
      <c r="C247" s="8"/>
      <c r="D247" s="8"/>
      <c r="E247" s="36" t="s">
        <v>165</v>
      </c>
      <c r="F247" s="37">
        <f>SUM(F245:F246)</f>
        <v>8.39</v>
      </c>
    </row>
    <row r="248" spans="1:6" ht="16.5" thickBot="1">
      <c r="A248" s="10"/>
      <c r="B248" s="11"/>
      <c r="C248" s="11"/>
      <c r="D248" s="11"/>
      <c r="E248" s="39" t="s">
        <v>170</v>
      </c>
      <c r="F248" s="40">
        <f>F243+F247</f>
        <v>76.790000000000006</v>
      </c>
    </row>
    <row r="249" spans="1:6" ht="15.75" thickBot="1"/>
    <row r="250" spans="1:6" ht="15.75" thickBot="1">
      <c r="A250" s="42" t="s">
        <v>259</v>
      </c>
      <c r="B250" s="866" t="s">
        <v>260</v>
      </c>
      <c r="C250" s="867"/>
      <c r="D250" s="867"/>
      <c r="E250" s="867"/>
      <c r="F250" s="868"/>
    </row>
    <row r="251" spans="1:6" ht="29.25" thickBot="1">
      <c r="A251" s="26" t="s">
        <v>6</v>
      </c>
      <c r="B251" s="27" t="s">
        <v>156</v>
      </c>
      <c r="C251" s="27" t="s">
        <v>157</v>
      </c>
      <c r="D251" s="27" t="s">
        <v>158</v>
      </c>
      <c r="E251" s="27" t="s">
        <v>159</v>
      </c>
      <c r="F251" s="28" t="s">
        <v>160</v>
      </c>
    </row>
    <row r="252" spans="1:6">
      <c r="A252" s="29"/>
      <c r="B252" s="30" t="s">
        <v>161</v>
      </c>
      <c r="C252" s="31"/>
      <c r="D252" s="31"/>
      <c r="E252" s="31"/>
      <c r="F252" s="32"/>
    </row>
    <row r="253" spans="1:6">
      <c r="A253" s="12" t="s">
        <v>211</v>
      </c>
      <c r="B253" s="44" t="s">
        <v>261</v>
      </c>
      <c r="C253" s="20" t="s">
        <v>19</v>
      </c>
      <c r="D253" s="4">
        <v>1</v>
      </c>
      <c r="E253" s="34">
        <v>16</v>
      </c>
      <c r="F253" s="23">
        <f>D253*E253</f>
        <v>16</v>
      </c>
    </row>
    <row r="254" spans="1:6">
      <c r="A254" s="15"/>
      <c r="B254" s="35"/>
      <c r="C254" s="20"/>
      <c r="D254" s="20"/>
      <c r="E254" s="36" t="s">
        <v>165</v>
      </c>
      <c r="F254" s="37">
        <f>SUM(F253:F253)</f>
        <v>16</v>
      </c>
    </row>
    <row r="255" spans="1:6">
      <c r="A255" s="7"/>
      <c r="B255" s="38" t="s">
        <v>166</v>
      </c>
      <c r="C255" s="8"/>
      <c r="D255" s="8"/>
      <c r="E255" s="8"/>
      <c r="F255" s="23"/>
    </row>
    <row r="256" spans="1:6">
      <c r="A256" s="15" t="s">
        <v>262</v>
      </c>
      <c r="B256" s="35" t="s">
        <v>263</v>
      </c>
      <c r="C256" s="20" t="s">
        <v>21</v>
      </c>
      <c r="D256" s="20">
        <v>0.5</v>
      </c>
      <c r="E256" s="20">
        <v>9.09</v>
      </c>
      <c r="F256" s="23">
        <f>D256*E256</f>
        <v>4.55</v>
      </c>
    </row>
    <row r="257" spans="1:6" ht="15.75" thickBot="1">
      <c r="A257" s="7"/>
      <c r="B257" s="8"/>
      <c r="C257" s="8"/>
      <c r="D257" s="8"/>
      <c r="E257" s="36" t="s">
        <v>165</v>
      </c>
      <c r="F257" s="37">
        <f>SUM(F256:F256)</f>
        <v>4.55</v>
      </c>
    </row>
    <row r="258" spans="1:6" ht="16.5" thickBot="1">
      <c r="A258" s="10"/>
      <c r="B258" s="11"/>
      <c r="C258" s="11"/>
      <c r="D258" s="11"/>
      <c r="E258" s="39" t="s">
        <v>170</v>
      </c>
      <c r="F258" s="40">
        <f>F254+F257</f>
        <v>20.55</v>
      </c>
    </row>
    <row r="259" spans="1:6" ht="15.75" thickBot="1"/>
    <row r="260" spans="1:6" ht="15.75" thickBot="1">
      <c r="A260" s="42" t="s">
        <v>264</v>
      </c>
      <c r="B260" s="866" t="s">
        <v>146</v>
      </c>
      <c r="C260" s="867"/>
      <c r="D260" s="867"/>
      <c r="E260" s="867"/>
      <c r="F260" s="868"/>
    </row>
    <row r="261" spans="1:6" ht="29.25" thickBot="1">
      <c r="A261" s="26" t="s">
        <v>6</v>
      </c>
      <c r="B261" s="27" t="s">
        <v>156</v>
      </c>
      <c r="C261" s="27" t="s">
        <v>157</v>
      </c>
      <c r="D261" s="27" t="s">
        <v>158</v>
      </c>
      <c r="E261" s="27" t="s">
        <v>159</v>
      </c>
      <c r="F261" s="28" t="s">
        <v>160</v>
      </c>
    </row>
    <row r="262" spans="1:6">
      <c r="A262" s="29"/>
      <c r="B262" s="30" t="s">
        <v>161</v>
      </c>
      <c r="C262" s="31"/>
      <c r="D262" s="31"/>
      <c r="E262" s="31"/>
      <c r="F262" s="32"/>
    </row>
    <row r="263" spans="1:6">
      <c r="A263" s="12" t="s">
        <v>211</v>
      </c>
      <c r="B263" s="44" t="s">
        <v>265</v>
      </c>
      <c r="C263" s="20" t="s">
        <v>19</v>
      </c>
      <c r="D263" s="4">
        <v>1</v>
      </c>
      <c r="E263" s="34">
        <v>42</v>
      </c>
      <c r="F263" s="23">
        <f>D263*E263</f>
        <v>42</v>
      </c>
    </row>
    <row r="264" spans="1:6">
      <c r="A264" s="15"/>
      <c r="B264" s="35"/>
      <c r="C264" s="20"/>
      <c r="D264" s="20"/>
      <c r="E264" s="36" t="s">
        <v>165</v>
      </c>
      <c r="F264" s="37">
        <f>SUM(F263:F263)</f>
        <v>42</v>
      </c>
    </row>
    <row r="265" spans="1:6">
      <c r="A265" s="7"/>
      <c r="B265" s="38" t="s">
        <v>166</v>
      </c>
      <c r="C265" s="8"/>
      <c r="D265" s="8"/>
      <c r="E265" s="8"/>
      <c r="F265" s="23"/>
    </row>
    <row r="266" spans="1:6">
      <c r="A266" s="15" t="s">
        <v>262</v>
      </c>
      <c r="B266" s="35" t="s">
        <v>263</v>
      </c>
      <c r="C266" s="20" t="s">
        <v>21</v>
      </c>
      <c r="D266" s="20">
        <v>0.8</v>
      </c>
      <c r="E266" s="20">
        <v>9.09</v>
      </c>
      <c r="F266" s="23">
        <f>D266*E266</f>
        <v>7.27</v>
      </c>
    </row>
    <row r="267" spans="1:6" ht="15.75" thickBot="1">
      <c r="A267" s="7"/>
      <c r="B267" s="8"/>
      <c r="C267" s="8"/>
      <c r="D267" s="8"/>
      <c r="E267" s="36" t="s">
        <v>165</v>
      </c>
      <c r="F267" s="37">
        <f>SUM(F266:F266)</f>
        <v>7.27</v>
      </c>
    </row>
    <row r="268" spans="1:6" ht="16.5" thickBot="1">
      <c r="A268" s="10"/>
      <c r="B268" s="11"/>
      <c r="C268" s="11"/>
      <c r="D268" s="11"/>
      <c r="E268" s="39" t="s">
        <v>170</v>
      </c>
      <c r="F268" s="40">
        <f>F264+F267</f>
        <v>49.27</v>
      </c>
    </row>
    <row r="269" spans="1:6" ht="15.75" thickBot="1"/>
    <row r="270" spans="1:6" ht="15.75" thickBot="1">
      <c r="A270" s="42" t="s">
        <v>266</v>
      </c>
      <c r="B270" s="866" t="s">
        <v>147</v>
      </c>
      <c r="C270" s="867"/>
      <c r="D270" s="867"/>
      <c r="E270" s="867"/>
      <c r="F270" s="868"/>
    </row>
    <row r="271" spans="1:6" ht="29.25" thickBot="1">
      <c r="A271" s="26" t="s">
        <v>6</v>
      </c>
      <c r="B271" s="27" t="s">
        <v>156</v>
      </c>
      <c r="C271" s="27" t="s">
        <v>157</v>
      </c>
      <c r="D271" s="27" t="s">
        <v>158</v>
      </c>
      <c r="E271" s="27" t="s">
        <v>159</v>
      </c>
      <c r="F271" s="28" t="s">
        <v>160</v>
      </c>
    </row>
    <row r="272" spans="1:6">
      <c r="A272" s="29"/>
      <c r="B272" s="30" t="s">
        <v>161</v>
      </c>
      <c r="C272" s="31"/>
      <c r="D272" s="31"/>
      <c r="E272" s="31"/>
      <c r="F272" s="32"/>
    </row>
    <row r="273" spans="1:6">
      <c r="A273" s="12" t="s">
        <v>211</v>
      </c>
      <c r="B273" s="44" t="s">
        <v>267</v>
      </c>
      <c r="C273" s="20" t="s">
        <v>19</v>
      </c>
      <c r="D273" s="4">
        <v>1</v>
      </c>
      <c r="E273" s="34">
        <v>79</v>
      </c>
      <c r="F273" s="23">
        <f>D273*E273</f>
        <v>79</v>
      </c>
    </row>
    <row r="274" spans="1:6">
      <c r="A274" s="15"/>
      <c r="B274" s="35"/>
      <c r="C274" s="20"/>
      <c r="D274" s="20"/>
      <c r="E274" s="36" t="s">
        <v>165</v>
      </c>
      <c r="F274" s="37">
        <f>SUM(F273:F273)</f>
        <v>79</v>
      </c>
    </row>
    <row r="275" spans="1:6">
      <c r="A275" s="7"/>
      <c r="B275" s="38" t="s">
        <v>166</v>
      </c>
      <c r="C275" s="8"/>
      <c r="D275" s="8"/>
      <c r="E275" s="8"/>
      <c r="F275" s="23"/>
    </row>
    <row r="276" spans="1:6">
      <c r="A276" s="15" t="s">
        <v>262</v>
      </c>
      <c r="B276" s="35" t="s">
        <v>263</v>
      </c>
      <c r="C276" s="20" t="s">
        <v>21</v>
      </c>
      <c r="D276" s="20">
        <v>1</v>
      </c>
      <c r="E276" s="20">
        <v>9.09</v>
      </c>
      <c r="F276" s="23">
        <f>D276*E276</f>
        <v>9.09</v>
      </c>
    </row>
    <row r="277" spans="1:6" ht="15.75" thickBot="1">
      <c r="A277" s="7"/>
      <c r="B277" s="8"/>
      <c r="C277" s="8"/>
      <c r="D277" s="8"/>
      <c r="E277" s="36" t="s">
        <v>165</v>
      </c>
      <c r="F277" s="37">
        <f>SUM(F276:F276)</f>
        <v>9.09</v>
      </c>
    </row>
    <row r="278" spans="1:6" ht="16.5" thickBot="1">
      <c r="A278" s="10"/>
      <c r="B278" s="11"/>
      <c r="C278" s="11"/>
      <c r="D278" s="11"/>
      <c r="E278" s="39" t="s">
        <v>170</v>
      </c>
      <c r="F278" s="40">
        <f>F274+F277</f>
        <v>88.09</v>
      </c>
    </row>
    <row r="279" spans="1:6" ht="15.75" thickBot="1"/>
    <row r="280" spans="1:6" ht="15.75" thickBot="1">
      <c r="A280" s="42" t="s">
        <v>268</v>
      </c>
      <c r="B280" s="866" t="s">
        <v>148</v>
      </c>
      <c r="C280" s="867"/>
      <c r="D280" s="867"/>
      <c r="E280" s="867"/>
      <c r="F280" s="868"/>
    </row>
    <row r="281" spans="1:6" ht="29.25" thickBot="1">
      <c r="A281" s="26" t="s">
        <v>6</v>
      </c>
      <c r="B281" s="27" t="s">
        <v>156</v>
      </c>
      <c r="C281" s="27" t="s">
        <v>157</v>
      </c>
      <c r="D281" s="27" t="s">
        <v>158</v>
      </c>
      <c r="E281" s="27" t="s">
        <v>159</v>
      </c>
      <c r="F281" s="28" t="s">
        <v>160</v>
      </c>
    </row>
    <row r="282" spans="1:6">
      <c r="A282" s="29"/>
      <c r="B282" s="30" t="s">
        <v>161</v>
      </c>
      <c r="C282" s="31"/>
      <c r="D282" s="31"/>
      <c r="E282" s="31"/>
      <c r="F282" s="32"/>
    </row>
    <row r="283" spans="1:6">
      <c r="A283" s="12" t="s">
        <v>211</v>
      </c>
      <c r="B283" s="44" t="s">
        <v>148</v>
      </c>
      <c r="C283" s="20" t="s">
        <v>19</v>
      </c>
      <c r="D283" s="4">
        <v>1</v>
      </c>
      <c r="E283" s="34">
        <v>410</v>
      </c>
      <c r="F283" s="23">
        <f>D283*E283</f>
        <v>410</v>
      </c>
    </row>
    <row r="284" spans="1:6">
      <c r="A284" s="15"/>
      <c r="B284" s="35"/>
      <c r="C284" s="20"/>
      <c r="D284" s="20"/>
      <c r="E284" s="36" t="s">
        <v>165</v>
      </c>
      <c r="F284" s="37">
        <f>SUM(F283:F283)</f>
        <v>410</v>
      </c>
    </row>
    <row r="285" spans="1:6">
      <c r="A285" s="7"/>
      <c r="B285" s="38" t="s">
        <v>166</v>
      </c>
      <c r="C285" s="8"/>
      <c r="D285" s="8"/>
      <c r="E285" s="8"/>
      <c r="F285" s="23"/>
    </row>
    <row r="286" spans="1:6">
      <c r="A286" s="15" t="s">
        <v>262</v>
      </c>
      <c r="B286" s="35" t="s">
        <v>263</v>
      </c>
      <c r="C286" s="20" t="s">
        <v>21</v>
      </c>
      <c r="D286" s="20">
        <v>0.8</v>
      </c>
      <c r="E286" s="20">
        <v>9.09</v>
      </c>
      <c r="F286" s="23">
        <f>D286*E286</f>
        <v>7.27</v>
      </c>
    </row>
    <row r="287" spans="1:6" ht="15.75" thickBot="1">
      <c r="A287" s="7"/>
      <c r="B287" s="8"/>
      <c r="C287" s="8"/>
      <c r="D287" s="8"/>
      <c r="E287" s="36" t="s">
        <v>165</v>
      </c>
      <c r="F287" s="37">
        <f>SUM(F286:F286)</f>
        <v>7.27</v>
      </c>
    </row>
    <row r="288" spans="1:6" ht="16.5" thickBot="1">
      <c r="A288" s="10"/>
      <c r="B288" s="11"/>
      <c r="C288" s="11"/>
      <c r="D288" s="11"/>
      <c r="E288" s="39" t="s">
        <v>170</v>
      </c>
      <c r="F288" s="40">
        <f>F284+F287</f>
        <v>417.27</v>
      </c>
    </row>
    <row r="289" spans="1:6" ht="15.75" thickBot="1"/>
    <row r="290" spans="1:6" ht="15.75" thickBot="1">
      <c r="A290" s="42" t="s">
        <v>269</v>
      </c>
      <c r="B290" s="866" t="s">
        <v>270</v>
      </c>
      <c r="C290" s="867"/>
      <c r="D290" s="867"/>
      <c r="E290" s="867"/>
      <c r="F290" s="868"/>
    </row>
    <row r="291" spans="1:6" ht="29.25" thickBot="1">
      <c r="A291" s="26" t="s">
        <v>6</v>
      </c>
      <c r="B291" s="27" t="s">
        <v>156</v>
      </c>
      <c r="C291" s="27" t="s">
        <v>157</v>
      </c>
      <c r="D291" s="27" t="s">
        <v>158</v>
      </c>
      <c r="E291" s="27" t="s">
        <v>159</v>
      </c>
      <c r="F291" s="28" t="s">
        <v>160</v>
      </c>
    </row>
    <row r="292" spans="1:6">
      <c r="A292" s="29"/>
      <c r="B292" s="30" t="s">
        <v>161</v>
      </c>
      <c r="C292" s="31"/>
      <c r="D292" s="31"/>
      <c r="E292" s="31"/>
      <c r="F292" s="32"/>
    </row>
    <row r="293" spans="1:6">
      <c r="A293" s="12" t="s">
        <v>211</v>
      </c>
      <c r="B293" s="44" t="s">
        <v>271</v>
      </c>
      <c r="C293" s="20" t="s">
        <v>19</v>
      </c>
      <c r="D293" s="4">
        <v>1</v>
      </c>
      <c r="E293" s="34">
        <v>59</v>
      </c>
      <c r="F293" s="23">
        <f>D293*E293</f>
        <v>59</v>
      </c>
    </row>
    <row r="294" spans="1:6">
      <c r="A294" s="15"/>
      <c r="B294" s="35"/>
      <c r="C294" s="20"/>
      <c r="D294" s="20"/>
      <c r="E294" s="36" t="s">
        <v>165</v>
      </c>
      <c r="F294" s="37">
        <f>SUM(F293:F293)</f>
        <v>59</v>
      </c>
    </row>
    <row r="295" spans="1:6">
      <c r="A295" s="7"/>
      <c r="B295" s="38" t="s">
        <v>166</v>
      </c>
      <c r="C295" s="8"/>
      <c r="D295" s="8"/>
      <c r="E295" s="8"/>
      <c r="F295" s="23"/>
    </row>
    <row r="296" spans="1:6">
      <c r="A296" s="15" t="s">
        <v>262</v>
      </c>
      <c r="B296" s="35" t="s">
        <v>263</v>
      </c>
      <c r="C296" s="20" t="s">
        <v>21</v>
      </c>
      <c r="D296" s="20">
        <v>0.5</v>
      </c>
      <c r="E296" s="20">
        <v>9.09</v>
      </c>
      <c r="F296" s="23">
        <f>D296*E296</f>
        <v>4.55</v>
      </c>
    </row>
    <row r="297" spans="1:6" ht="15.75" thickBot="1">
      <c r="A297" s="7"/>
      <c r="B297" s="8"/>
      <c r="C297" s="8"/>
      <c r="D297" s="8"/>
      <c r="E297" s="36" t="s">
        <v>165</v>
      </c>
      <c r="F297" s="37">
        <f>SUM(F296:F296)</f>
        <v>4.55</v>
      </c>
    </row>
    <row r="298" spans="1:6" ht="16.5" thickBot="1">
      <c r="A298" s="10"/>
      <c r="B298" s="11"/>
      <c r="C298" s="11"/>
      <c r="D298" s="11"/>
      <c r="E298" s="39" t="s">
        <v>170</v>
      </c>
      <c r="F298" s="40">
        <f>F294+F297</f>
        <v>63.55</v>
      </c>
    </row>
    <row r="299" spans="1:6" ht="15.75" thickBot="1"/>
    <row r="300" spans="1:6" ht="15.75" thickBot="1">
      <c r="A300" s="42" t="s">
        <v>272</v>
      </c>
      <c r="B300" s="866" t="s">
        <v>150</v>
      </c>
      <c r="C300" s="867"/>
      <c r="D300" s="867"/>
      <c r="E300" s="867"/>
      <c r="F300" s="868"/>
    </row>
    <row r="301" spans="1:6" ht="29.25" thickBot="1">
      <c r="A301" s="26" t="s">
        <v>6</v>
      </c>
      <c r="B301" s="27" t="s">
        <v>156</v>
      </c>
      <c r="C301" s="27" t="s">
        <v>157</v>
      </c>
      <c r="D301" s="27" t="s">
        <v>158</v>
      </c>
      <c r="E301" s="27" t="s">
        <v>159</v>
      </c>
      <c r="F301" s="28" t="s">
        <v>160</v>
      </c>
    </row>
    <row r="302" spans="1:6">
      <c r="A302" s="29"/>
      <c r="B302" s="30" t="s">
        <v>161</v>
      </c>
      <c r="C302" s="31"/>
      <c r="D302" s="31"/>
      <c r="E302" s="31"/>
      <c r="F302" s="32"/>
    </row>
    <row r="303" spans="1:6">
      <c r="A303" s="12" t="s">
        <v>211</v>
      </c>
      <c r="B303" s="44" t="s">
        <v>273</v>
      </c>
      <c r="C303" s="20" t="s">
        <v>37</v>
      </c>
      <c r="D303" s="4">
        <v>1</v>
      </c>
      <c r="E303" s="34">
        <v>38</v>
      </c>
      <c r="F303" s="23">
        <f>D303*E303</f>
        <v>38</v>
      </c>
    </row>
    <row r="304" spans="1:6">
      <c r="A304" s="15"/>
      <c r="B304" s="35"/>
      <c r="C304" s="20"/>
      <c r="D304" s="20"/>
      <c r="E304" s="36" t="s">
        <v>165</v>
      </c>
      <c r="F304" s="37">
        <f>SUM(F303:F303)</f>
        <v>38</v>
      </c>
    </row>
    <row r="305" spans="1:6">
      <c r="A305" s="7"/>
      <c r="B305" s="38" t="s">
        <v>166</v>
      </c>
      <c r="C305" s="8"/>
      <c r="D305" s="8"/>
      <c r="E305" s="8"/>
      <c r="F305" s="23"/>
    </row>
    <row r="306" spans="1:6">
      <c r="A306" s="15" t="s">
        <v>262</v>
      </c>
      <c r="B306" s="35" t="s">
        <v>263</v>
      </c>
      <c r="C306" s="20" t="s">
        <v>21</v>
      </c>
      <c r="D306" s="20">
        <v>0.8</v>
      </c>
      <c r="E306" s="20">
        <v>9.09</v>
      </c>
      <c r="F306" s="23">
        <f>D306*E306</f>
        <v>7.27</v>
      </c>
    </row>
    <row r="307" spans="1:6" ht="15.75" thickBot="1">
      <c r="A307" s="7"/>
      <c r="B307" s="8"/>
      <c r="C307" s="8"/>
      <c r="D307" s="8"/>
      <c r="E307" s="36" t="s">
        <v>165</v>
      </c>
      <c r="F307" s="37">
        <f>SUM(F306:F306)</f>
        <v>7.27</v>
      </c>
    </row>
    <row r="308" spans="1:6" ht="16.5" thickBot="1">
      <c r="A308" s="10"/>
      <c r="B308" s="11"/>
      <c r="C308" s="11"/>
      <c r="D308" s="11"/>
      <c r="E308" s="39" t="s">
        <v>170</v>
      </c>
      <c r="F308" s="40">
        <f>F304+F307</f>
        <v>45.27</v>
      </c>
    </row>
    <row r="309" spans="1:6" ht="15.75" thickBot="1"/>
    <row r="310" spans="1:6" ht="15.75" thickBot="1">
      <c r="A310" s="42" t="s">
        <v>274</v>
      </c>
      <c r="B310" s="866" t="s">
        <v>149</v>
      </c>
      <c r="C310" s="867"/>
      <c r="D310" s="867"/>
      <c r="E310" s="867"/>
      <c r="F310" s="868"/>
    </row>
    <row r="311" spans="1:6" ht="29.25" thickBot="1">
      <c r="A311" s="26" t="s">
        <v>6</v>
      </c>
      <c r="B311" s="27" t="s">
        <v>156</v>
      </c>
      <c r="C311" s="27" t="s">
        <v>157</v>
      </c>
      <c r="D311" s="27" t="s">
        <v>158</v>
      </c>
      <c r="E311" s="27" t="s">
        <v>159</v>
      </c>
      <c r="F311" s="28" t="s">
        <v>160</v>
      </c>
    </row>
    <row r="312" spans="1:6">
      <c r="A312" s="29"/>
      <c r="B312" s="30" t="s">
        <v>161</v>
      </c>
      <c r="C312" s="31"/>
      <c r="D312" s="31"/>
      <c r="E312" s="31"/>
      <c r="F312" s="32"/>
    </row>
    <row r="313" spans="1:6">
      <c r="A313" s="12" t="s">
        <v>211</v>
      </c>
      <c r="B313" s="44" t="s">
        <v>275</v>
      </c>
      <c r="C313" s="20" t="s">
        <v>18</v>
      </c>
      <c r="D313" s="4">
        <v>1</v>
      </c>
      <c r="E313" s="34">
        <v>320</v>
      </c>
      <c r="F313" s="23">
        <f>D313*E313</f>
        <v>320</v>
      </c>
    </row>
    <row r="314" spans="1:6">
      <c r="A314" s="15"/>
      <c r="B314" s="35"/>
      <c r="C314" s="20"/>
      <c r="D314" s="20"/>
      <c r="E314" s="36" t="s">
        <v>165</v>
      </c>
      <c r="F314" s="37">
        <f>SUM(F313:F313)</f>
        <v>320</v>
      </c>
    </row>
    <row r="315" spans="1:6">
      <c r="A315" s="7"/>
      <c r="B315" s="38" t="s">
        <v>166</v>
      </c>
      <c r="C315" s="8"/>
      <c r="D315" s="8"/>
      <c r="E315" s="8"/>
      <c r="F315" s="23"/>
    </row>
    <row r="316" spans="1:6">
      <c r="A316" s="15" t="s">
        <v>262</v>
      </c>
      <c r="B316" s="35" t="s">
        <v>263</v>
      </c>
      <c r="C316" s="20" t="s">
        <v>21</v>
      </c>
      <c r="D316" s="20">
        <v>1</v>
      </c>
      <c r="E316" s="20">
        <v>9.09</v>
      </c>
      <c r="F316" s="23">
        <f>D316*E316</f>
        <v>9.09</v>
      </c>
    </row>
    <row r="317" spans="1:6" ht="15.75" thickBot="1">
      <c r="A317" s="7"/>
      <c r="B317" s="8"/>
      <c r="C317" s="8"/>
      <c r="D317" s="8"/>
      <c r="E317" s="36" t="s">
        <v>165</v>
      </c>
      <c r="F317" s="37">
        <f>SUM(F316:F316)</f>
        <v>9.09</v>
      </c>
    </row>
    <row r="318" spans="1:6" ht="16.5" thickBot="1">
      <c r="A318" s="10"/>
      <c r="B318" s="11"/>
      <c r="C318" s="11"/>
      <c r="D318" s="11"/>
      <c r="E318" s="39" t="s">
        <v>170</v>
      </c>
      <c r="F318" s="40">
        <f>F314+F317</f>
        <v>329.09</v>
      </c>
    </row>
    <row r="319" spans="1:6" ht="15.75" thickBot="1"/>
    <row r="320" spans="1:6" ht="15.75" thickBot="1">
      <c r="A320" s="42" t="s">
        <v>276</v>
      </c>
      <c r="B320" s="866" t="s">
        <v>277</v>
      </c>
      <c r="C320" s="867"/>
      <c r="D320" s="867"/>
      <c r="E320" s="867"/>
      <c r="F320" s="868"/>
    </row>
    <row r="321" spans="1:6" ht="29.25" thickBot="1">
      <c r="A321" s="26" t="s">
        <v>6</v>
      </c>
      <c r="B321" s="27" t="s">
        <v>156</v>
      </c>
      <c r="C321" s="27" t="s">
        <v>157</v>
      </c>
      <c r="D321" s="27" t="s">
        <v>158</v>
      </c>
      <c r="E321" s="27" t="s">
        <v>159</v>
      </c>
      <c r="F321" s="28" t="s">
        <v>160</v>
      </c>
    </row>
    <row r="322" spans="1:6">
      <c r="A322" s="29"/>
      <c r="B322" s="30" t="s">
        <v>161</v>
      </c>
      <c r="C322" s="31"/>
      <c r="D322" s="31"/>
      <c r="E322" s="31"/>
      <c r="F322" s="32"/>
    </row>
    <row r="323" spans="1:6">
      <c r="A323" s="12" t="s">
        <v>211</v>
      </c>
      <c r="B323" s="44" t="s">
        <v>277</v>
      </c>
      <c r="C323" s="20" t="s">
        <v>17</v>
      </c>
      <c r="D323" s="4">
        <v>1</v>
      </c>
      <c r="E323" s="34">
        <v>3.5</v>
      </c>
      <c r="F323" s="23">
        <f>D323*E323</f>
        <v>3.5</v>
      </c>
    </row>
    <row r="324" spans="1:6">
      <c r="A324" s="15"/>
      <c r="B324" s="35"/>
      <c r="C324" s="20"/>
      <c r="D324" s="20"/>
      <c r="E324" s="36" t="s">
        <v>165</v>
      </c>
      <c r="F324" s="37">
        <f>SUM(F323:F323)</f>
        <v>3.5</v>
      </c>
    </row>
    <row r="325" spans="1:6">
      <c r="A325" s="7"/>
      <c r="B325" s="38" t="s">
        <v>166</v>
      </c>
      <c r="C325" s="8"/>
      <c r="D325" s="8"/>
      <c r="E325" s="8"/>
      <c r="F325" s="23"/>
    </row>
    <row r="326" spans="1:6">
      <c r="A326" s="15" t="s">
        <v>262</v>
      </c>
      <c r="B326" s="35" t="s">
        <v>263</v>
      </c>
      <c r="C326" s="20" t="s">
        <v>21</v>
      </c>
      <c r="D326" s="20">
        <v>1</v>
      </c>
      <c r="E326" s="20">
        <v>9.09</v>
      </c>
      <c r="F326" s="23">
        <f>D326*E326</f>
        <v>9.09</v>
      </c>
    </row>
    <row r="327" spans="1:6" ht="15.75" thickBot="1">
      <c r="A327" s="7"/>
      <c r="B327" s="8"/>
      <c r="C327" s="8"/>
      <c r="D327" s="8"/>
      <c r="E327" s="36" t="s">
        <v>165</v>
      </c>
      <c r="F327" s="37">
        <f>SUM(F326:F326)</f>
        <v>9.09</v>
      </c>
    </row>
    <row r="328" spans="1:6" ht="16.5" thickBot="1">
      <c r="A328" s="10"/>
      <c r="B328" s="11"/>
      <c r="C328" s="11"/>
      <c r="D328" s="11"/>
      <c r="E328" s="39" t="s">
        <v>170</v>
      </c>
      <c r="F328" s="40">
        <f>F324+F327</f>
        <v>12.59</v>
      </c>
    </row>
    <row r="329" spans="1:6" ht="15.75" thickBot="1"/>
    <row r="330" spans="1:6" ht="15.75" thickBot="1">
      <c r="A330" s="42" t="s">
        <v>278</v>
      </c>
      <c r="B330" s="866" t="s">
        <v>87</v>
      </c>
      <c r="C330" s="867"/>
      <c r="D330" s="867"/>
      <c r="E330" s="867"/>
      <c r="F330" s="868"/>
    </row>
    <row r="331" spans="1:6" ht="29.25" thickBot="1">
      <c r="A331" s="26" t="s">
        <v>6</v>
      </c>
      <c r="B331" s="27" t="s">
        <v>156</v>
      </c>
      <c r="C331" s="27" t="s">
        <v>157</v>
      </c>
      <c r="D331" s="27" t="s">
        <v>158</v>
      </c>
      <c r="E331" s="27" t="s">
        <v>159</v>
      </c>
      <c r="F331" s="28" t="s">
        <v>160</v>
      </c>
    </row>
    <row r="332" spans="1:6">
      <c r="A332" s="29"/>
      <c r="B332" s="30" t="s">
        <v>161</v>
      </c>
      <c r="C332" s="31"/>
      <c r="D332" s="31"/>
      <c r="E332" s="31"/>
      <c r="F332" s="32"/>
    </row>
    <row r="333" spans="1:6" ht="30">
      <c r="A333" s="12" t="s">
        <v>211</v>
      </c>
      <c r="B333" s="44" t="s">
        <v>87</v>
      </c>
      <c r="C333" s="4" t="s">
        <v>18</v>
      </c>
      <c r="D333" s="4">
        <v>1</v>
      </c>
      <c r="E333" s="34">
        <v>26.3</v>
      </c>
      <c r="F333" s="23">
        <f>D333*E333</f>
        <v>26.3</v>
      </c>
    </row>
    <row r="334" spans="1:6">
      <c r="A334" s="15"/>
      <c r="B334" s="35"/>
      <c r="C334" s="20"/>
      <c r="D334" s="20"/>
      <c r="E334" s="36" t="s">
        <v>165</v>
      </c>
      <c r="F334" s="37">
        <f>SUM(F333:F333)</f>
        <v>26.3</v>
      </c>
    </row>
    <row r="335" spans="1:6">
      <c r="A335" s="7"/>
      <c r="B335" s="38" t="s">
        <v>166</v>
      </c>
      <c r="C335" s="8"/>
      <c r="D335" s="8"/>
      <c r="E335" s="8"/>
      <c r="F335" s="23"/>
    </row>
    <row r="336" spans="1:6">
      <c r="A336" s="15" t="s">
        <v>201</v>
      </c>
      <c r="B336" s="35" t="s">
        <v>202</v>
      </c>
      <c r="C336" s="20" t="s">
        <v>21</v>
      </c>
      <c r="D336" s="20">
        <v>0.1</v>
      </c>
      <c r="E336" s="20">
        <v>7.01</v>
      </c>
      <c r="F336" s="23">
        <f>D336*E336</f>
        <v>0.7</v>
      </c>
    </row>
    <row r="337" spans="1:6">
      <c r="A337" s="15" t="s">
        <v>217</v>
      </c>
      <c r="B337" s="35" t="s">
        <v>218</v>
      </c>
      <c r="C337" s="20" t="s">
        <v>21</v>
      </c>
      <c r="D337" s="20">
        <v>0.1</v>
      </c>
      <c r="E337" s="20">
        <v>7.01</v>
      </c>
      <c r="F337" s="23">
        <f>D337*E337</f>
        <v>0.7</v>
      </c>
    </row>
    <row r="338" spans="1:6" ht="15.75" thickBot="1">
      <c r="A338" s="7"/>
      <c r="B338" s="8"/>
      <c r="C338" s="8"/>
      <c r="D338" s="8"/>
      <c r="E338" s="36" t="s">
        <v>165</v>
      </c>
      <c r="F338" s="37">
        <f>SUM(F336:F337)</f>
        <v>1.4</v>
      </c>
    </row>
    <row r="339" spans="1:6" ht="16.5" thickBot="1">
      <c r="A339" s="10"/>
      <c r="B339" s="11"/>
      <c r="C339" s="11"/>
      <c r="D339" s="11"/>
      <c r="E339" s="39" t="s">
        <v>170</v>
      </c>
      <c r="F339" s="40">
        <f>F334+F338</f>
        <v>27.7</v>
      </c>
    </row>
    <row r="340" spans="1:6" ht="15.75" thickBot="1"/>
    <row r="341" spans="1:6" ht="15.75" thickBot="1">
      <c r="A341" s="42" t="s">
        <v>279</v>
      </c>
      <c r="B341" s="866" t="s">
        <v>88</v>
      </c>
      <c r="C341" s="867"/>
      <c r="D341" s="867"/>
      <c r="E341" s="867"/>
      <c r="F341" s="868"/>
    </row>
    <row r="342" spans="1:6" ht="29.25" thickBot="1">
      <c r="A342" s="26" t="s">
        <v>6</v>
      </c>
      <c r="B342" s="27" t="s">
        <v>156</v>
      </c>
      <c r="C342" s="27" t="s">
        <v>157</v>
      </c>
      <c r="D342" s="27" t="s">
        <v>158</v>
      </c>
      <c r="E342" s="27" t="s">
        <v>159</v>
      </c>
      <c r="F342" s="28" t="s">
        <v>160</v>
      </c>
    </row>
    <row r="343" spans="1:6">
      <c r="A343" s="29"/>
      <c r="B343" s="30" t="s">
        <v>161</v>
      </c>
      <c r="C343" s="31"/>
      <c r="D343" s="31"/>
      <c r="E343" s="31"/>
      <c r="F343" s="32"/>
    </row>
    <row r="344" spans="1:6" ht="30">
      <c r="A344" s="12" t="s">
        <v>211</v>
      </c>
      <c r="B344" s="44" t="s">
        <v>88</v>
      </c>
      <c r="C344" s="4" t="s">
        <v>18</v>
      </c>
      <c r="D344" s="4">
        <v>1</v>
      </c>
      <c r="E344" s="34">
        <v>28.2</v>
      </c>
      <c r="F344" s="23">
        <f>D344*E344</f>
        <v>28.2</v>
      </c>
    </row>
    <row r="345" spans="1:6">
      <c r="A345" s="15"/>
      <c r="B345" s="35"/>
      <c r="C345" s="20"/>
      <c r="D345" s="20"/>
      <c r="E345" s="36" t="s">
        <v>165</v>
      </c>
      <c r="F345" s="37">
        <f>SUM(F344:F344)</f>
        <v>28.2</v>
      </c>
    </row>
    <row r="346" spans="1:6" ht="28.5" customHeight="1">
      <c r="A346" s="7"/>
      <c r="B346" s="38" t="s">
        <v>166</v>
      </c>
      <c r="C346" s="8"/>
      <c r="D346" s="8"/>
      <c r="E346" s="8"/>
      <c r="F346" s="23"/>
    </row>
    <row r="347" spans="1:6">
      <c r="A347" s="15" t="s">
        <v>201</v>
      </c>
      <c r="B347" s="35" t="s">
        <v>202</v>
      </c>
      <c r="C347" s="20" t="s">
        <v>21</v>
      </c>
      <c r="D347" s="20">
        <v>0.1</v>
      </c>
      <c r="E347" s="20">
        <v>7.01</v>
      </c>
      <c r="F347" s="23">
        <f>D347*E347</f>
        <v>0.7</v>
      </c>
    </row>
    <row r="348" spans="1:6">
      <c r="A348" s="15" t="s">
        <v>217</v>
      </c>
      <c r="B348" s="35" t="s">
        <v>218</v>
      </c>
      <c r="C348" s="20" t="s">
        <v>21</v>
      </c>
      <c r="D348" s="20">
        <v>0.1</v>
      </c>
      <c r="E348" s="20">
        <v>7.01</v>
      </c>
      <c r="F348" s="23">
        <f>D348*E348</f>
        <v>0.7</v>
      </c>
    </row>
    <row r="349" spans="1:6" ht="15.75" thickBot="1">
      <c r="A349" s="7"/>
      <c r="B349" s="8"/>
      <c r="C349" s="8"/>
      <c r="D349" s="8"/>
      <c r="E349" s="36" t="s">
        <v>165</v>
      </c>
      <c r="F349" s="37">
        <f>SUM(F347:F348)</f>
        <v>1.4</v>
      </c>
    </row>
    <row r="350" spans="1:6" ht="16.5" thickBot="1">
      <c r="A350" s="10"/>
      <c r="B350" s="11"/>
      <c r="C350" s="11"/>
      <c r="D350" s="11"/>
      <c r="E350" s="39" t="s">
        <v>170</v>
      </c>
      <c r="F350" s="40">
        <f>F345+F349</f>
        <v>29.6</v>
      </c>
    </row>
    <row r="351" spans="1:6" ht="15.75" thickBot="1"/>
    <row r="352" spans="1:6" ht="15.75" thickBot="1">
      <c r="A352" s="42" t="s">
        <v>280</v>
      </c>
      <c r="B352" s="866" t="s">
        <v>151</v>
      </c>
      <c r="C352" s="867"/>
      <c r="D352" s="867"/>
      <c r="E352" s="867"/>
      <c r="F352" s="868"/>
    </row>
    <row r="353" spans="1:6" ht="29.25" thickBot="1">
      <c r="A353" s="26" t="s">
        <v>6</v>
      </c>
      <c r="B353" s="27" t="s">
        <v>156</v>
      </c>
      <c r="C353" s="27" t="s">
        <v>157</v>
      </c>
      <c r="D353" s="27" t="s">
        <v>158</v>
      </c>
      <c r="E353" s="27" t="s">
        <v>159</v>
      </c>
      <c r="F353" s="28" t="s">
        <v>160</v>
      </c>
    </row>
    <row r="354" spans="1:6">
      <c r="A354" s="29"/>
      <c r="B354" s="30" t="s">
        <v>161</v>
      </c>
      <c r="C354" s="31"/>
      <c r="D354" s="31"/>
      <c r="E354" s="31"/>
      <c r="F354" s="32"/>
    </row>
    <row r="355" spans="1:6" ht="30">
      <c r="A355" s="12" t="s">
        <v>211</v>
      </c>
      <c r="B355" s="44" t="s">
        <v>151</v>
      </c>
      <c r="C355" s="4" t="s">
        <v>18</v>
      </c>
      <c r="D355" s="4">
        <v>1</v>
      </c>
      <c r="E355" s="34">
        <v>1900</v>
      </c>
      <c r="F355" s="23">
        <f>D355*E355</f>
        <v>1900</v>
      </c>
    </row>
    <row r="356" spans="1:6">
      <c r="A356" s="15"/>
      <c r="B356" s="35"/>
      <c r="C356" s="20"/>
      <c r="D356" s="20"/>
      <c r="E356" s="36" t="s">
        <v>165</v>
      </c>
      <c r="F356" s="37">
        <f>SUM(F355:F355)</f>
        <v>1900</v>
      </c>
    </row>
    <row r="357" spans="1:6">
      <c r="A357" s="7"/>
      <c r="B357" s="38" t="s">
        <v>166</v>
      </c>
      <c r="C357" s="8"/>
      <c r="D357" s="8"/>
      <c r="E357" s="8"/>
      <c r="F357" s="23"/>
    </row>
    <row r="358" spans="1:6">
      <c r="A358" s="15" t="s">
        <v>227</v>
      </c>
      <c r="B358" s="35" t="s">
        <v>228</v>
      </c>
      <c r="C358" s="20" t="s">
        <v>21</v>
      </c>
      <c r="D358" s="20">
        <v>3</v>
      </c>
      <c r="E358" s="20">
        <v>9.76</v>
      </c>
      <c r="F358" s="23">
        <f>D358*E358</f>
        <v>29.28</v>
      </c>
    </row>
    <row r="359" spans="1:6">
      <c r="A359" s="15" t="s">
        <v>229</v>
      </c>
      <c r="B359" s="35" t="s">
        <v>230</v>
      </c>
      <c r="C359" s="20" t="s">
        <v>21</v>
      </c>
      <c r="D359" s="20">
        <v>3</v>
      </c>
      <c r="E359" s="20">
        <v>7.67</v>
      </c>
      <c r="F359" s="23">
        <f>D359*E359</f>
        <v>23.01</v>
      </c>
    </row>
    <row r="360" spans="1:6" ht="15.75" thickBot="1">
      <c r="A360" s="7"/>
      <c r="B360" s="8"/>
      <c r="C360" s="8"/>
      <c r="D360" s="8"/>
      <c r="E360" s="36" t="s">
        <v>165</v>
      </c>
      <c r="F360" s="37">
        <f>SUM(F358:F359)</f>
        <v>52.29</v>
      </c>
    </row>
    <row r="361" spans="1:6" ht="16.5" thickBot="1">
      <c r="A361" s="10"/>
      <c r="B361" s="11"/>
      <c r="C361" s="11"/>
      <c r="D361" s="11"/>
      <c r="E361" s="39" t="s">
        <v>170</v>
      </c>
      <c r="F361" s="40">
        <f>F356+F360</f>
        <v>1952.29</v>
      </c>
    </row>
    <row r="362" spans="1:6" ht="15.75" thickBot="1"/>
    <row r="363" spans="1:6" ht="15.75" thickBot="1">
      <c r="A363" s="42" t="s">
        <v>281</v>
      </c>
      <c r="B363" s="866" t="s">
        <v>282</v>
      </c>
      <c r="C363" s="867"/>
      <c r="D363" s="867"/>
      <c r="E363" s="867"/>
      <c r="F363" s="868"/>
    </row>
    <row r="364" spans="1:6" ht="29.25" thickBot="1">
      <c r="A364" s="26" t="s">
        <v>6</v>
      </c>
      <c r="B364" s="27" t="s">
        <v>156</v>
      </c>
      <c r="C364" s="27" t="s">
        <v>157</v>
      </c>
      <c r="D364" s="27" t="s">
        <v>158</v>
      </c>
      <c r="E364" s="27" t="s">
        <v>159</v>
      </c>
      <c r="F364" s="28" t="s">
        <v>160</v>
      </c>
    </row>
    <row r="365" spans="1:6">
      <c r="A365" s="29"/>
      <c r="B365" s="30" t="s">
        <v>161</v>
      </c>
      <c r="C365" s="31"/>
      <c r="D365" s="31"/>
      <c r="E365" s="31"/>
      <c r="F365" s="32"/>
    </row>
    <row r="366" spans="1:6" ht="30">
      <c r="A366" s="12" t="s">
        <v>211</v>
      </c>
      <c r="B366" s="44" t="s">
        <v>258</v>
      </c>
      <c r="C366" s="4" t="s">
        <v>33</v>
      </c>
      <c r="D366" s="4">
        <v>1</v>
      </c>
      <c r="E366" s="34">
        <v>61.3</v>
      </c>
      <c r="F366" s="23">
        <f>D366*E366</f>
        <v>61.3</v>
      </c>
    </row>
    <row r="367" spans="1:6">
      <c r="A367" s="15"/>
      <c r="B367" s="35"/>
      <c r="C367" s="20"/>
      <c r="D367" s="20"/>
      <c r="E367" s="36" t="s">
        <v>165</v>
      </c>
      <c r="F367" s="37">
        <f>SUM(F366:F366)</f>
        <v>61.3</v>
      </c>
    </row>
    <row r="368" spans="1:6">
      <c r="A368" s="7"/>
      <c r="B368" s="38" t="s">
        <v>166</v>
      </c>
      <c r="C368" s="8"/>
      <c r="D368" s="8"/>
      <c r="E368" s="8"/>
      <c r="F368" s="23"/>
    </row>
    <row r="369" spans="1:6">
      <c r="A369" s="15" t="s">
        <v>215</v>
      </c>
      <c r="B369" s="35" t="s">
        <v>216</v>
      </c>
      <c r="C369" s="20" t="s">
        <v>21</v>
      </c>
      <c r="D369" s="20">
        <v>0.5</v>
      </c>
      <c r="E369" s="20">
        <v>9.76</v>
      </c>
      <c r="F369" s="23">
        <f>D369*E369</f>
        <v>4.88</v>
      </c>
    </row>
    <row r="370" spans="1:6">
      <c r="A370" s="15" t="s">
        <v>217</v>
      </c>
      <c r="B370" s="35" t="s">
        <v>218</v>
      </c>
      <c r="C370" s="20" t="s">
        <v>21</v>
      </c>
      <c r="D370" s="20">
        <v>0.5</v>
      </c>
      <c r="E370" s="20">
        <v>7.01</v>
      </c>
      <c r="F370" s="23">
        <f>D370*E370</f>
        <v>3.51</v>
      </c>
    </row>
    <row r="371" spans="1:6" ht="15.75" thickBot="1">
      <c r="A371" s="7"/>
      <c r="B371" s="8"/>
      <c r="C371" s="8"/>
      <c r="D371" s="8"/>
      <c r="E371" s="36" t="s">
        <v>165</v>
      </c>
      <c r="F371" s="37">
        <f>SUM(F369:F370)</f>
        <v>8.39</v>
      </c>
    </row>
    <row r="372" spans="1:6" ht="16.5" thickBot="1">
      <c r="A372" s="10"/>
      <c r="B372" s="11"/>
      <c r="C372" s="11"/>
      <c r="D372" s="11"/>
      <c r="E372" s="39" t="s">
        <v>170</v>
      </c>
      <c r="F372" s="40">
        <f>F367+F371</f>
        <v>69.69</v>
      </c>
    </row>
    <row r="373" spans="1:6" ht="15.75" thickBot="1"/>
    <row r="374" spans="1:6" ht="15.75" thickBot="1">
      <c r="A374" s="42" t="s">
        <v>283</v>
      </c>
      <c r="B374" s="866" t="s">
        <v>152</v>
      </c>
      <c r="C374" s="867"/>
      <c r="D374" s="867"/>
      <c r="E374" s="867"/>
      <c r="F374" s="868"/>
    </row>
    <row r="375" spans="1:6" ht="29.25" thickBot="1">
      <c r="A375" s="26" t="s">
        <v>6</v>
      </c>
      <c r="B375" s="27" t="s">
        <v>156</v>
      </c>
      <c r="C375" s="27" t="s">
        <v>157</v>
      </c>
      <c r="D375" s="27" t="s">
        <v>158</v>
      </c>
      <c r="E375" s="27" t="s">
        <v>159</v>
      </c>
      <c r="F375" s="28" t="s">
        <v>160</v>
      </c>
    </row>
    <row r="376" spans="1:6">
      <c r="A376" s="29"/>
      <c r="B376" s="30" t="s">
        <v>161</v>
      </c>
      <c r="C376" s="31"/>
      <c r="D376" s="31"/>
      <c r="E376" s="31"/>
      <c r="F376" s="32"/>
    </row>
    <row r="377" spans="1:6" ht="30">
      <c r="A377" s="12" t="s">
        <v>211</v>
      </c>
      <c r="B377" s="44" t="s">
        <v>152</v>
      </c>
      <c r="C377" s="4" t="s">
        <v>18</v>
      </c>
      <c r="D377" s="4">
        <v>1</v>
      </c>
      <c r="E377" s="34">
        <v>1700</v>
      </c>
      <c r="F377" s="23">
        <f>D377*E377</f>
        <v>1700</v>
      </c>
    </row>
    <row r="378" spans="1:6">
      <c r="A378" s="15"/>
      <c r="B378" s="35"/>
      <c r="C378" s="20"/>
      <c r="D378" s="20"/>
      <c r="E378" s="36" t="s">
        <v>165</v>
      </c>
      <c r="F378" s="37">
        <f>SUM(F377:F377)</f>
        <v>1700</v>
      </c>
    </row>
    <row r="379" spans="1:6">
      <c r="A379" s="7"/>
      <c r="B379" s="38" t="s">
        <v>166</v>
      </c>
      <c r="C379" s="8"/>
      <c r="D379" s="8"/>
      <c r="E379" s="8"/>
      <c r="F379" s="23"/>
    </row>
    <row r="380" spans="1:6">
      <c r="A380" s="15" t="s">
        <v>227</v>
      </c>
      <c r="B380" s="35" t="s">
        <v>228</v>
      </c>
      <c r="C380" s="20" t="s">
        <v>21</v>
      </c>
      <c r="D380" s="20">
        <v>3</v>
      </c>
      <c r="E380" s="20">
        <v>9.76</v>
      </c>
      <c r="F380" s="23">
        <f>D380*E380</f>
        <v>29.28</v>
      </c>
    </row>
    <row r="381" spans="1:6">
      <c r="A381" s="15" t="s">
        <v>229</v>
      </c>
      <c r="B381" s="35" t="s">
        <v>230</v>
      </c>
      <c r="C381" s="20" t="s">
        <v>21</v>
      </c>
      <c r="D381" s="20">
        <v>3</v>
      </c>
      <c r="E381" s="20">
        <v>7.67</v>
      </c>
      <c r="F381" s="23">
        <f>D381*E381</f>
        <v>23.01</v>
      </c>
    </row>
    <row r="382" spans="1:6" ht="15.75" thickBot="1">
      <c r="A382" s="7"/>
      <c r="B382" s="8"/>
      <c r="C382" s="8"/>
      <c r="D382" s="8"/>
      <c r="E382" s="36" t="s">
        <v>165</v>
      </c>
      <c r="F382" s="37">
        <f>SUM(F380:F381)</f>
        <v>52.29</v>
      </c>
    </row>
    <row r="383" spans="1:6" ht="16.5" thickBot="1">
      <c r="A383" s="10"/>
      <c r="B383" s="11"/>
      <c r="C383" s="11"/>
      <c r="D383" s="11"/>
      <c r="E383" s="39" t="s">
        <v>170</v>
      </c>
      <c r="F383" s="40">
        <f>F378+F382</f>
        <v>1752.29</v>
      </c>
    </row>
  </sheetData>
  <mergeCells count="80">
    <mergeCell ref="A1:F2"/>
    <mergeCell ref="A4:D4"/>
    <mergeCell ref="B6:E6"/>
    <mergeCell ref="B7:F7"/>
    <mergeCell ref="B20:F20"/>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B148:F148"/>
    <mergeCell ref="N149:P149"/>
    <mergeCell ref="B137:F137"/>
    <mergeCell ref="J138:Q138"/>
    <mergeCell ref="M139:N139"/>
    <mergeCell ref="M140:N140"/>
    <mergeCell ref="M141:N141"/>
    <mergeCell ref="J142:P142"/>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M157:N157"/>
    <mergeCell ref="J158:P158"/>
    <mergeCell ref="B159:F159"/>
    <mergeCell ref="J159:Q159"/>
    <mergeCell ref="J160:Q160"/>
    <mergeCell ref="H176:O176"/>
    <mergeCell ref="K177:L177"/>
    <mergeCell ref="H178:N178"/>
    <mergeCell ref="L180:N180"/>
    <mergeCell ref="B170:F170"/>
    <mergeCell ref="H170:O170"/>
    <mergeCell ref="K171:L171"/>
    <mergeCell ref="K172:L172"/>
    <mergeCell ref="K173:L173"/>
    <mergeCell ref="H174:N174"/>
    <mergeCell ref="H175:O175"/>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B363:F363"/>
    <mergeCell ref="B374:F374"/>
    <mergeCell ref="B310:F310"/>
    <mergeCell ref="B320:F320"/>
    <mergeCell ref="B330:F330"/>
    <mergeCell ref="B341:F341"/>
    <mergeCell ref="B352:F352"/>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7"/>
  <sheetViews>
    <sheetView view="pageBreakPreview" topLeftCell="A397" zoomScale="115" zoomScaleNormal="70" zoomScaleSheetLayoutView="115" zoomScalePageLayoutView="80" workbookViewId="0">
      <selection activeCell="D420" sqref="D420"/>
    </sheetView>
  </sheetViews>
  <sheetFormatPr defaultRowHeight="15"/>
  <cols>
    <col min="1" max="1" width="9.28515625" customWidth="1"/>
    <col min="2" max="2" width="53.5703125" customWidth="1"/>
    <col min="3" max="3" width="30.140625" customWidth="1"/>
    <col min="4" max="4" width="20.7109375" style="642"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903" t="s">
        <v>1218</v>
      </c>
      <c r="B1" s="904"/>
      <c r="C1" s="904"/>
      <c r="D1" s="904"/>
      <c r="E1" s="904"/>
      <c r="F1" s="904"/>
      <c r="G1" s="904"/>
      <c r="H1" s="904"/>
      <c r="I1" s="904"/>
      <c r="J1" s="905"/>
    </row>
    <row r="2" spans="1:10" ht="25.5">
      <c r="A2" s="397" t="s">
        <v>1219</v>
      </c>
      <c r="B2" s="397" t="s">
        <v>133</v>
      </c>
      <c r="C2" s="399" t="s">
        <v>1217</v>
      </c>
      <c r="D2" s="397" t="s">
        <v>1216</v>
      </c>
      <c r="E2" s="397" t="s">
        <v>1215</v>
      </c>
      <c r="F2" s="397" t="s">
        <v>1214</v>
      </c>
      <c r="G2" s="398" t="s">
        <v>1213</v>
      </c>
      <c r="H2" s="397" t="s">
        <v>1212</v>
      </c>
      <c r="I2" s="653" t="s">
        <v>1211</v>
      </c>
      <c r="J2" s="653" t="s">
        <v>1210</v>
      </c>
    </row>
    <row r="3" spans="1:10" ht="18" customHeight="1">
      <c r="A3" s="900">
        <v>1</v>
      </c>
      <c r="B3" s="897" t="s">
        <v>1228</v>
      </c>
      <c r="C3" s="396" t="s">
        <v>1220</v>
      </c>
      <c r="D3" s="395" t="s">
        <v>1221</v>
      </c>
      <c r="E3" s="394" t="s">
        <v>1222</v>
      </c>
      <c r="F3" s="394" t="s">
        <v>1227</v>
      </c>
      <c r="G3" s="392">
        <v>43952</v>
      </c>
      <c r="H3" s="391" t="s">
        <v>1209</v>
      </c>
      <c r="I3" s="390">
        <v>2970</v>
      </c>
      <c r="J3" s="899">
        <f>AVERAGE(I3:I5)</f>
        <v>2536.75</v>
      </c>
    </row>
    <row r="4" spans="1:10" ht="14.25" customHeight="1">
      <c r="A4" s="901"/>
      <c r="B4" s="897"/>
      <c r="C4" s="396" t="s">
        <v>1223</v>
      </c>
      <c r="D4" s="395" t="s">
        <v>1224</v>
      </c>
      <c r="E4" s="394" t="s">
        <v>1225</v>
      </c>
      <c r="F4" s="393" t="s">
        <v>1226</v>
      </c>
      <c r="G4" s="392">
        <v>43952</v>
      </c>
      <c r="H4" s="391" t="s">
        <v>1209</v>
      </c>
      <c r="I4" s="390">
        <v>2103.5</v>
      </c>
      <c r="J4" s="899"/>
    </row>
    <row r="5" spans="1:10" ht="18.75" customHeight="1">
      <c r="A5" s="902"/>
      <c r="B5" s="897"/>
      <c r="C5" s="396"/>
      <c r="D5" s="395"/>
      <c r="E5" s="394"/>
      <c r="F5" s="393"/>
      <c r="G5" s="392"/>
      <c r="H5" s="391"/>
      <c r="I5" s="390"/>
      <c r="J5" s="899"/>
    </row>
    <row r="6" spans="1:10">
      <c r="A6" s="627"/>
      <c r="B6" s="8"/>
      <c r="C6" s="8"/>
      <c r="D6" s="20"/>
      <c r="E6" s="8"/>
      <c r="F6" s="8"/>
      <c r="G6" s="8"/>
      <c r="H6" s="8"/>
      <c r="I6" s="8"/>
      <c r="J6" s="628"/>
    </row>
    <row r="7" spans="1:10" ht="13.5" customHeight="1">
      <c r="A7" s="900">
        <v>2</v>
      </c>
      <c r="B7" s="906" t="s">
        <v>1229</v>
      </c>
      <c r="C7" s="396" t="s">
        <v>1220</v>
      </c>
      <c r="D7" s="395" t="s">
        <v>1221</v>
      </c>
      <c r="E7" s="394" t="s">
        <v>1222</v>
      </c>
      <c r="F7" s="394" t="s">
        <v>1227</v>
      </c>
      <c r="G7" s="392">
        <v>43952</v>
      </c>
      <c r="H7" s="391" t="s">
        <v>1209</v>
      </c>
      <c r="I7" s="390">
        <v>4197</v>
      </c>
      <c r="J7" s="899">
        <f>AVERAGE(I7:I9)</f>
        <v>3973.3</v>
      </c>
    </row>
    <row r="8" spans="1:10" ht="13.5" customHeight="1">
      <c r="A8" s="901"/>
      <c r="B8" s="906"/>
      <c r="C8" s="396" t="s">
        <v>1223</v>
      </c>
      <c r="D8" s="395" t="s">
        <v>1224</v>
      </c>
      <c r="E8" s="394" t="s">
        <v>1225</v>
      </c>
      <c r="F8" s="393" t="s">
        <v>1226</v>
      </c>
      <c r="G8" s="392">
        <v>43952</v>
      </c>
      <c r="H8" s="391" t="s">
        <v>1209</v>
      </c>
      <c r="I8" s="390">
        <v>3749.6</v>
      </c>
      <c r="J8" s="899"/>
    </row>
    <row r="9" spans="1:10" ht="21.75" customHeight="1">
      <c r="A9" s="902"/>
      <c r="B9" s="906"/>
      <c r="C9" s="396"/>
      <c r="D9" s="395"/>
      <c r="E9" s="394"/>
      <c r="F9" s="393"/>
      <c r="G9" s="392"/>
      <c r="H9" s="391"/>
      <c r="I9" s="390"/>
      <c r="J9" s="899"/>
    </row>
    <row r="10" spans="1:10">
      <c r="A10" s="627"/>
      <c r="B10" s="8"/>
      <c r="C10" s="8"/>
      <c r="D10" s="20"/>
      <c r="E10" s="8"/>
      <c r="F10" s="8"/>
      <c r="G10" s="8"/>
      <c r="H10" s="8"/>
      <c r="I10" s="8"/>
      <c r="J10" s="628"/>
    </row>
    <row r="11" spans="1:10" ht="13.5" customHeight="1">
      <c r="A11" s="900">
        <v>3</v>
      </c>
      <c r="B11" s="897" t="s">
        <v>1234</v>
      </c>
      <c r="C11" s="396" t="s">
        <v>1235</v>
      </c>
      <c r="D11" s="395" t="s">
        <v>1236</v>
      </c>
      <c r="E11" s="394" t="s">
        <v>1237</v>
      </c>
      <c r="F11" s="394" t="s">
        <v>1238</v>
      </c>
      <c r="G11" s="392">
        <v>43952</v>
      </c>
      <c r="H11" s="391" t="s">
        <v>1209</v>
      </c>
      <c r="I11" s="390">
        <v>128.99</v>
      </c>
      <c r="J11" s="899">
        <f>AVERAGE(I11:I13)</f>
        <v>128.99</v>
      </c>
    </row>
    <row r="12" spans="1:10" ht="13.5" customHeight="1">
      <c r="A12" s="901"/>
      <c r="B12" s="897"/>
      <c r="C12" s="396"/>
      <c r="D12" s="395"/>
      <c r="E12" s="394"/>
      <c r="F12" s="393"/>
      <c r="G12" s="392"/>
      <c r="H12" s="391"/>
      <c r="I12" s="390"/>
      <c r="J12" s="899"/>
    </row>
    <row r="13" spans="1:10" ht="13.5" customHeight="1">
      <c r="A13" s="902"/>
      <c r="B13" s="897"/>
      <c r="C13" s="396"/>
      <c r="D13" s="395"/>
      <c r="E13" s="394"/>
      <c r="F13" s="393"/>
      <c r="G13" s="392"/>
      <c r="H13" s="391"/>
      <c r="I13" s="390"/>
      <c r="J13" s="899"/>
    </row>
    <row r="14" spans="1:10">
      <c r="A14" s="627"/>
      <c r="B14" s="8"/>
      <c r="C14" s="8"/>
      <c r="D14" s="20"/>
      <c r="E14" s="8"/>
      <c r="F14" s="8"/>
      <c r="G14" s="8"/>
      <c r="H14" s="8"/>
      <c r="I14" s="8"/>
      <c r="J14" s="628"/>
    </row>
    <row r="15" spans="1:10">
      <c r="A15" s="900">
        <v>4</v>
      </c>
      <c r="B15" s="897" t="s">
        <v>1245</v>
      </c>
      <c r="C15" s="396" t="s">
        <v>1246</v>
      </c>
      <c r="D15" s="395"/>
      <c r="E15" s="394" t="s">
        <v>1247</v>
      </c>
      <c r="F15" s="394" t="s">
        <v>1248</v>
      </c>
      <c r="G15" s="392">
        <v>43661</v>
      </c>
      <c r="H15" s="391" t="s">
        <v>1209</v>
      </c>
      <c r="I15" s="390">
        <v>248</v>
      </c>
      <c r="J15" s="899">
        <f>AVERAGE(I15:I17)</f>
        <v>214.45</v>
      </c>
    </row>
    <row r="16" spans="1:10">
      <c r="A16" s="901"/>
      <c r="B16" s="897"/>
      <c r="C16" s="396" t="s">
        <v>1249</v>
      </c>
      <c r="D16" s="395" t="s">
        <v>1250</v>
      </c>
      <c r="E16" s="394" t="s">
        <v>1251</v>
      </c>
      <c r="F16" s="393"/>
      <c r="G16" s="392">
        <v>43661</v>
      </c>
      <c r="H16" s="391" t="s">
        <v>1209</v>
      </c>
      <c r="I16" s="390">
        <v>200</v>
      </c>
      <c r="J16" s="899"/>
    </row>
    <row r="17" spans="1:10">
      <c r="A17" s="902"/>
      <c r="B17" s="897"/>
      <c r="C17" s="396" t="s">
        <v>1252</v>
      </c>
      <c r="D17" s="395" t="s">
        <v>1253</v>
      </c>
      <c r="E17" s="394" t="s">
        <v>1254</v>
      </c>
      <c r="F17" s="393"/>
      <c r="G17" s="392">
        <v>43661</v>
      </c>
      <c r="H17" s="391" t="s">
        <v>1209</v>
      </c>
      <c r="I17" s="390">
        <v>195.35</v>
      </c>
      <c r="J17" s="899"/>
    </row>
    <row r="18" spans="1:10">
      <c r="A18" s="627"/>
      <c r="B18" s="8"/>
      <c r="C18" s="8"/>
      <c r="D18" s="20"/>
      <c r="E18" s="8"/>
      <c r="F18" s="8"/>
      <c r="G18" s="8"/>
      <c r="H18" s="8"/>
      <c r="I18" s="8"/>
      <c r="J18" s="628"/>
    </row>
    <row r="19" spans="1:10">
      <c r="A19" s="894">
        <v>5</v>
      </c>
      <c r="B19" s="897" t="s">
        <v>1292</v>
      </c>
      <c r="C19" s="412" t="s">
        <v>1352</v>
      </c>
      <c r="D19" s="413" t="s">
        <v>1353</v>
      </c>
      <c r="E19" s="414" t="s">
        <v>1354</v>
      </c>
      <c r="F19" s="414" t="s">
        <v>1355</v>
      </c>
      <c r="G19" s="415">
        <v>43934</v>
      </c>
      <c r="H19" s="416" t="s">
        <v>1209</v>
      </c>
      <c r="I19" s="417">
        <v>3005</v>
      </c>
      <c r="J19" s="907">
        <f>AVERAGE(I19:I21)</f>
        <v>2776.67</v>
      </c>
    </row>
    <row r="20" spans="1:10">
      <c r="A20" s="894"/>
      <c r="B20" s="897"/>
      <c r="C20" s="412" t="s">
        <v>1356</v>
      </c>
      <c r="D20" s="413" t="s">
        <v>1357</v>
      </c>
      <c r="E20" s="414" t="s">
        <v>1358</v>
      </c>
      <c r="F20" s="418" t="s">
        <v>1359</v>
      </c>
      <c r="G20" s="415">
        <v>43934</v>
      </c>
      <c r="H20" s="416" t="s">
        <v>1360</v>
      </c>
      <c r="I20" s="417">
        <v>2320</v>
      </c>
      <c r="J20" s="908"/>
    </row>
    <row r="21" spans="1:10">
      <c r="A21" s="894"/>
      <c r="B21" s="897"/>
      <c r="C21" s="412" t="s">
        <v>1361</v>
      </c>
      <c r="D21" s="413" t="s">
        <v>1362</v>
      </c>
      <c r="E21" s="414" t="s">
        <v>1363</v>
      </c>
      <c r="F21" s="418" t="s">
        <v>1355</v>
      </c>
      <c r="G21" s="415">
        <v>43934</v>
      </c>
      <c r="H21" s="416" t="s">
        <v>1360</v>
      </c>
      <c r="I21" s="417">
        <v>3005</v>
      </c>
      <c r="J21" s="909"/>
    </row>
    <row r="22" spans="1:10">
      <c r="A22" s="910"/>
      <c r="B22" s="910"/>
      <c r="C22" s="910"/>
      <c r="D22" s="910"/>
      <c r="E22" s="910"/>
      <c r="F22" s="910"/>
      <c r="G22" s="910"/>
      <c r="H22" s="910"/>
      <c r="I22" s="910"/>
      <c r="J22" s="910"/>
    </row>
    <row r="23" spans="1:10">
      <c r="A23" s="894">
        <v>6</v>
      </c>
      <c r="B23" s="897" t="s">
        <v>1293</v>
      </c>
      <c r="C23" s="412" t="s">
        <v>1352</v>
      </c>
      <c r="D23" s="413" t="s">
        <v>1353</v>
      </c>
      <c r="E23" s="414" t="s">
        <v>1354</v>
      </c>
      <c r="F23" s="414" t="s">
        <v>1355</v>
      </c>
      <c r="G23" s="415">
        <v>43934</v>
      </c>
      <c r="H23" s="416" t="s">
        <v>1360</v>
      </c>
      <c r="I23" s="417">
        <v>2549</v>
      </c>
      <c r="J23" s="898">
        <f>AVERAGE(I23:I25)</f>
        <v>2456</v>
      </c>
    </row>
    <row r="24" spans="1:10">
      <c r="A24" s="894"/>
      <c r="B24" s="897"/>
      <c r="C24" s="412" t="s">
        <v>1356</v>
      </c>
      <c r="D24" s="413" t="s">
        <v>1357</v>
      </c>
      <c r="E24" s="414" t="s">
        <v>1358</v>
      </c>
      <c r="F24" s="418" t="s">
        <v>1359</v>
      </c>
      <c r="G24" s="415">
        <v>43934</v>
      </c>
      <c r="H24" s="416" t="s">
        <v>1360</v>
      </c>
      <c r="I24" s="417">
        <v>2270</v>
      </c>
      <c r="J24" s="898"/>
    </row>
    <row r="25" spans="1:10">
      <c r="A25" s="894"/>
      <c r="B25" s="897"/>
      <c r="C25" s="412" t="s">
        <v>1361</v>
      </c>
      <c r="D25" s="413" t="s">
        <v>1362</v>
      </c>
      <c r="E25" s="414" t="s">
        <v>1363</v>
      </c>
      <c r="F25" s="418" t="s">
        <v>1355</v>
      </c>
      <c r="G25" s="415">
        <v>43934</v>
      </c>
      <c r="H25" s="416" t="s">
        <v>1360</v>
      </c>
      <c r="I25" s="417">
        <v>2549</v>
      </c>
      <c r="J25" s="898"/>
    </row>
    <row r="26" spans="1:10">
      <c r="A26" s="627"/>
      <c r="B26" s="8"/>
      <c r="C26" s="8"/>
      <c r="D26" s="20"/>
      <c r="E26" s="8"/>
      <c r="F26" s="8"/>
      <c r="G26" s="8"/>
      <c r="H26" s="8"/>
      <c r="I26" s="8"/>
      <c r="J26" s="628"/>
    </row>
    <row r="27" spans="1:10">
      <c r="A27" s="894">
        <v>7</v>
      </c>
      <c r="B27" s="897" t="s">
        <v>1294</v>
      </c>
      <c r="C27" s="412" t="s">
        <v>1352</v>
      </c>
      <c r="D27" s="413" t="s">
        <v>1353</v>
      </c>
      <c r="E27" s="414" t="s">
        <v>1354</v>
      </c>
      <c r="F27" s="414" t="s">
        <v>1355</v>
      </c>
      <c r="G27" s="415">
        <v>43934</v>
      </c>
      <c r="H27" s="416" t="s">
        <v>1360</v>
      </c>
      <c r="I27" s="417">
        <v>85</v>
      </c>
      <c r="J27" s="898">
        <f>AVERAGE(I27:I29)</f>
        <v>94.08</v>
      </c>
    </row>
    <row r="28" spans="1:10">
      <c r="A28" s="894"/>
      <c r="B28" s="897"/>
      <c r="C28" s="412" t="s">
        <v>1356</v>
      </c>
      <c r="D28" s="413" t="s">
        <v>1357</v>
      </c>
      <c r="E28" s="414" t="s">
        <v>1358</v>
      </c>
      <c r="F28" s="418" t="s">
        <v>1359</v>
      </c>
      <c r="G28" s="415">
        <v>43934</v>
      </c>
      <c r="H28" s="416" t="s">
        <v>1360</v>
      </c>
      <c r="I28" s="417">
        <v>112.23</v>
      </c>
      <c r="J28" s="898"/>
    </row>
    <row r="29" spans="1:10">
      <c r="A29" s="894"/>
      <c r="B29" s="897"/>
      <c r="C29" s="412" t="s">
        <v>1361</v>
      </c>
      <c r="D29" s="413" t="s">
        <v>1362</v>
      </c>
      <c r="E29" s="414" t="s">
        <v>1363</v>
      </c>
      <c r="F29" s="418" t="s">
        <v>1355</v>
      </c>
      <c r="G29" s="415">
        <v>43934</v>
      </c>
      <c r="H29" s="416" t="s">
        <v>1360</v>
      </c>
      <c r="I29" s="417">
        <v>85</v>
      </c>
      <c r="J29" s="898"/>
    </row>
    <row r="30" spans="1:10">
      <c r="A30" s="627"/>
      <c r="B30" s="8"/>
      <c r="C30" s="8"/>
      <c r="D30" s="20"/>
      <c r="E30" s="8"/>
      <c r="F30" s="8"/>
      <c r="G30" s="8"/>
      <c r="H30" s="8"/>
      <c r="I30" s="8"/>
      <c r="J30" s="628"/>
    </row>
    <row r="31" spans="1:10">
      <c r="A31" s="894">
        <v>8</v>
      </c>
      <c r="B31" s="897" t="s">
        <v>1295</v>
      </c>
      <c r="C31" s="412" t="s">
        <v>1352</v>
      </c>
      <c r="D31" s="413" t="s">
        <v>1353</v>
      </c>
      <c r="E31" s="414" t="s">
        <v>1354</v>
      </c>
      <c r="F31" s="414" t="s">
        <v>1355</v>
      </c>
      <c r="G31" s="415">
        <v>43934</v>
      </c>
      <c r="H31" s="416" t="s">
        <v>1209</v>
      </c>
      <c r="I31" s="417">
        <v>11.58</v>
      </c>
      <c r="J31" s="898">
        <f>AVERAGE(I31:I33)</f>
        <v>19.39</v>
      </c>
    </row>
    <row r="32" spans="1:10">
      <c r="A32" s="894"/>
      <c r="B32" s="897"/>
      <c r="C32" s="412" t="s">
        <v>1356</v>
      </c>
      <c r="D32" s="413" t="s">
        <v>1357</v>
      </c>
      <c r="E32" s="414" t="s">
        <v>1358</v>
      </c>
      <c r="F32" s="418" t="s">
        <v>1359</v>
      </c>
      <c r="G32" s="415">
        <v>43934</v>
      </c>
      <c r="H32" s="416" t="s">
        <v>1360</v>
      </c>
      <c r="I32" s="417">
        <v>35</v>
      </c>
      <c r="J32" s="898"/>
    </row>
    <row r="33" spans="1:10">
      <c r="A33" s="894"/>
      <c r="B33" s="897"/>
      <c r="C33" s="412" t="s">
        <v>1361</v>
      </c>
      <c r="D33" s="413" t="s">
        <v>1362</v>
      </c>
      <c r="E33" s="414" t="s">
        <v>1363</v>
      </c>
      <c r="F33" s="418" t="s">
        <v>1355</v>
      </c>
      <c r="G33" s="415">
        <v>43934</v>
      </c>
      <c r="H33" s="416" t="s">
        <v>1360</v>
      </c>
      <c r="I33" s="417">
        <v>11.58</v>
      </c>
      <c r="J33" s="898"/>
    </row>
    <row r="34" spans="1:10">
      <c r="A34" s="627"/>
      <c r="B34" s="8"/>
      <c r="C34" s="8"/>
      <c r="D34" s="20"/>
      <c r="E34" s="8"/>
      <c r="F34" s="8"/>
      <c r="G34" s="8"/>
      <c r="H34" s="8"/>
      <c r="I34" s="8"/>
      <c r="J34" s="628"/>
    </row>
    <row r="35" spans="1:10">
      <c r="A35" s="894">
        <v>9</v>
      </c>
      <c r="B35" s="897" t="s">
        <v>1296</v>
      </c>
      <c r="C35" s="412" t="s">
        <v>1352</v>
      </c>
      <c r="D35" s="413" t="s">
        <v>1353</v>
      </c>
      <c r="E35" s="414" t="s">
        <v>1354</v>
      </c>
      <c r="F35" s="414" t="s">
        <v>1355</v>
      </c>
      <c r="G35" s="415">
        <v>43934</v>
      </c>
      <c r="H35" s="416" t="s">
        <v>1209</v>
      </c>
      <c r="I35" s="417">
        <v>48.66</v>
      </c>
      <c r="J35" s="898">
        <f>AVERAGE(I35:I37)</f>
        <v>55.81</v>
      </c>
    </row>
    <row r="36" spans="1:10">
      <c r="A36" s="894"/>
      <c r="B36" s="897"/>
      <c r="C36" s="412" t="s">
        <v>1356</v>
      </c>
      <c r="D36" s="413" t="s">
        <v>1357</v>
      </c>
      <c r="E36" s="414" t="s">
        <v>1358</v>
      </c>
      <c r="F36" s="418" t="s">
        <v>1359</v>
      </c>
      <c r="G36" s="415">
        <v>43934</v>
      </c>
      <c r="H36" s="416" t="s">
        <v>1360</v>
      </c>
      <c r="I36" s="417">
        <v>70.11</v>
      </c>
      <c r="J36" s="898"/>
    </row>
    <row r="37" spans="1:10">
      <c r="A37" s="894"/>
      <c r="B37" s="897"/>
      <c r="C37" s="412" t="s">
        <v>1361</v>
      </c>
      <c r="D37" s="413" t="s">
        <v>1362</v>
      </c>
      <c r="E37" s="414" t="s">
        <v>1363</v>
      </c>
      <c r="F37" s="418" t="s">
        <v>1355</v>
      </c>
      <c r="G37" s="415">
        <v>43934</v>
      </c>
      <c r="H37" s="416" t="s">
        <v>1360</v>
      </c>
      <c r="I37" s="417">
        <v>48.66</v>
      </c>
      <c r="J37" s="898"/>
    </row>
    <row r="38" spans="1:10">
      <c r="A38" s="627"/>
      <c r="B38" s="8"/>
      <c r="C38" s="8"/>
      <c r="D38" s="20"/>
      <c r="E38" s="8"/>
      <c r="F38" s="8"/>
      <c r="G38" s="8"/>
      <c r="H38" s="8"/>
      <c r="I38" s="8"/>
      <c r="J38" s="628"/>
    </row>
    <row r="39" spans="1:10">
      <c r="A39" s="894">
        <v>10</v>
      </c>
      <c r="B39" s="897" t="s">
        <v>1297</v>
      </c>
      <c r="C39" s="412" t="s">
        <v>1352</v>
      </c>
      <c r="D39" s="413" t="s">
        <v>1353</v>
      </c>
      <c r="E39" s="414" t="s">
        <v>1354</v>
      </c>
      <c r="F39" s="414" t="s">
        <v>1355</v>
      </c>
      <c r="G39" s="415">
        <v>43934</v>
      </c>
      <c r="H39" s="416" t="s">
        <v>1209</v>
      </c>
      <c r="I39" s="417">
        <v>13.75</v>
      </c>
      <c r="J39" s="898">
        <f>AVERAGE(I39:I41)</f>
        <v>12.67</v>
      </c>
    </row>
    <row r="40" spans="1:10">
      <c r="A40" s="894"/>
      <c r="B40" s="897"/>
      <c r="C40" s="412" t="s">
        <v>1356</v>
      </c>
      <c r="D40" s="413" t="s">
        <v>1357</v>
      </c>
      <c r="E40" s="414" t="s">
        <v>1358</v>
      </c>
      <c r="F40" s="418" t="s">
        <v>1359</v>
      </c>
      <c r="G40" s="415">
        <v>43934</v>
      </c>
      <c r="H40" s="416" t="s">
        <v>1360</v>
      </c>
      <c r="I40" s="417">
        <v>10.5</v>
      </c>
      <c r="J40" s="898"/>
    </row>
    <row r="41" spans="1:10">
      <c r="A41" s="894"/>
      <c r="B41" s="897"/>
      <c r="C41" s="412" t="s">
        <v>1361</v>
      </c>
      <c r="D41" s="413" t="s">
        <v>1362</v>
      </c>
      <c r="E41" s="414" t="s">
        <v>1363</v>
      </c>
      <c r="F41" s="418" t="s">
        <v>1355</v>
      </c>
      <c r="G41" s="415">
        <v>43934</v>
      </c>
      <c r="H41" s="416" t="s">
        <v>1360</v>
      </c>
      <c r="I41" s="417">
        <v>13.75</v>
      </c>
      <c r="J41" s="898"/>
    </row>
    <row r="42" spans="1:10">
      <c r="A42" s="627"/>
      <c r="B42" s="8"/>
      <c r="C42" s="8"/>
      <c r="D42" s="20"/>
      <c r="E42" s="8"/>
      <c r="F42" s="8"/>
      <c r="G42" s="8"/>
      <c r="H42" s="8"/>
      <c r="I42" s="8"/>
      <c r="J42" s="628"/>
    </row>
    <row r="43" spans="1:10">
      <c r="A43" s="894">
        <v>11</v>
      </c>
      <c r="B43" s="897" t="s">
        <v>1298</v>
      </c>
      <c r="C43" s="412" t="s">
        <v>1352</v>
      </c>
      <c r="D43" s="413" t="s">
        <v>1353</v>
      </c>
      <c r="E43" s="414" t="s">
        <v>1354</v>
      </c>
      <c r="F43" s="414" t="s">
        <v>1355</v>
      </c>
      <c r="G43" s="415">
        <v>43934</v>
      </c>
      <c r="H43" s="416" t="s">
        <v>1209</v>
      </c>
      <c r="I43" s="417">
        <v>14.44</v>
      </c>
      <c r="J43" s="898">
        <f>AVERAGE(I43:I45)</f>
        <v>14.14</v>
      </c>
    </row>
    <row r="44" spans="1:10">
      <c r="A44" s="894"/>
      <c r="B44" s="897"/>
      <c r="C44" s="412" t="s">
        <v>1356</v>
      </c>
      <c r="D44" s="413" t="s">
        <v>1357</v>
      </c>
      <c r="E44" s="414" t="s">
        <v>1358</v>
      </c>
      <c r="F44" s="418" t="s">
        <v>1359</v>
      </c>
      <c r="G44" s="415">
        <v>43934</v>
      </c>
      <c r="H44" s="416" t="s">
        <v>1360</v>
      </c>
      <c r="I44" s="417">
        <v>13.55</v>
      </c>
      <c r="J44" s="898"/>
    </row>
    <row r="45" spans="1:10" ht="15.75" customHeight="1">
      <c r="A45" s="894"/>
      <c r="B45" s="897"/>
      <c r="C45" s="412" t="s">
        <v>1361</v>
      </c>
      <c r="D45" s="413" t="s">
        <v>1362</v>
      </c>
      <c r="E45" s="414" t="s">
        <v>1363</v>
      </c>
      <c r="F45" s="418" t="s">
        <v>1355</v>
      </c>
      <c r="G45" s="415">
        <v>43934</v>
      </c>
      <c r="H45" s="416" t="s">
        <v>1360</v>
      </c>
      <c r="I45" s="417">
        <v>14.44</v>
      </c>
      <c r="J45" s="898"/>
    </row>
    <row r="46" spans="1:10">
      <c r="A46" s="627"/>
      <c r="B46" s="8"/>
      <c r="C46" s="8"/>
      <c r="D46" s="20"/>
      <c r="E46" s="8"/>
      <c r="F46" s="8"/>
      <c r="G46" s="8"/>
      <c r="H46" s="8"/>
      <c r="I46" s="8"/>
      <c r="J46" s="628"/>
    </row>
    <row r="47" spans="1:10">
      <c r="A47" s="894">
        <v>12</v>
      </c>
      <c r="B47" s="897" t="s">
        <v>1299</v>
      </c>
      <c r="C47" s="412" t="s">
        <v>1352</v>
      </c>
      <c r="D47" s="413" t="s">
        <v>1353</v>
      </c>
      <c r="E47" s="414" t="s">
        <v>1354</v>
      </c>
      <c r="F47" s="414" t="s">
        <v>1355</v>
      </c>
      <c r="G47" s="415">
        <v>43934</v>
      </c>
      <c r="H47" s="416" t="s">
        <v>1209</v>
      </c>
      <c r="I47" s="417">
        <v>17.82</v>
      </c>
      <c r="J47" s="898">
        <f>AVERAGE(I47:I49)</f>
        <v>18.77</v>
      </c>
    </row>
    <row r="48" spans="1:10">
      <c r="A48" s="894"/>
      <c r="B48" s="897"/>
      <c r="C48" s="412" t="s">
        <v>1356</v>
      </c>
      <c r="D48" s="413" t="s">
        <v>1357</v>
      </c>
      <c r="E48" s="414" t="s">
        <v>1358</v>
      </c>
      <c r="F48" s="418" t="s">
        <v>1359</v>
      </c>
      <c r="G48" s="415">
        <v>43934</v>
      </c>
      <c r="H48" s="416" t="s">
        <v>1360</v>
      </c>
      <c r="I48" s="417">
        <v>20.68</v>
      </c>
      <c r="J48" s="898"/>
    </row>
    <row r="49" spans="1:10">
      <c r="A49" s="894"/>
      <c r="B49" s="897"/>
      <c r="C49" s="412" t="s">
        <v>1361</v>
      </c>
      <c r="D49" s="413" t="s">
        <v>1362</v>
      </c>
      <c r="E49" s="414" t="s">
        <v>1363</v>
      </c>
      <c r="F49" s="418" t="s">
        <v>1355</v>
      </c>
      <c r="G49" s="415">
        <v>43934</v>
      </c>
      <c r="H49" s="416" t="s">
        <v>1360</v>
      </c>
      <c r="I49" s="419">
        <v>17.82</v>
      </c>
      <c r="J49" s="898"/>
    </row>
    <row r="50" spans="1:10">
      <c r="A50" s="627"/>
      <c r="B50" s="8"/>
      <c r="C50" s="8"/>
      <c r="D50" s="20"/>
      <c r="E50" s="8"/>
      <c r="F50" s="8"/>
      <c r="G50" s="8"/>
      <c r="H50" s="8"/>
      <c r="I50" s="8"/>
      <c r="J50" s="628"/>
    </row>
    <row r="51" spans="1:10">
      <c r="A51" s="894">
        <v>13</v>
      </c>
      <c r="B51" s="897" t="s">
        <v>1300</v>
      </c>
      <c r="C51" s="412" t="s">
        <v>1352</v>
      </c>
      <c r="D51" s="413" t="s">
        <v>1353</v>
      </c>
      <c r="E51" s="414" t="s">
        <v>1354</v>
      </c>
      <c r="F51" s="414" t="s">
        <v>1355</v>
      </c>
      <c r="G51" s="415">
        <v>43934</v>
      </c>
      <c r="H51" s="416" t="s">
        <v>1209</v>
      </c>
      <c r="I51" s="417">
        <v>23.48</v>
      </c>
      <c r="J51" s="898">
        <f>AVERAGE(I51:I53)</f>
        <v>17.559999999999999</v>
      </c>
    </row>
    <row r="52" spans="1:10">
      <c r="A52" s="894"/>
      <c r="B52" s="897"/>
      <c r="C52" s="412" t="s">
        <v>1356</v>
      </c>
      <c r="D52" s="413" t="s">
        <v>1357</v>
      </c>
      <c r="E52" s="414" t="s">
        <v>1358</v>
      </c>
      <c r="F52" s="418" t="s">
        <v>1359</v>
      </c>
      <c r="G52" s="415">
        <v>43934</v>
      </c>
      <c r="H52" s="416" t="s">
        <v>1360</v>
      </c>
      <c r="I52" s="417">
        <v>5.71</v>
      </c>
      <c r="J52" s="898"/>
    </row>
    <row r="53" spans="1:10">
      <c r="A53" s="894"/>
      <c r="B53" s="897"/>
      <c r="C53" s="412" t="s">
        <v>1361</v>
      </c>
      <c r="D53" s="413" t="s">
        <v>1362</v>
      </c>
      <c r="E53" s="414" t="s">
        <v>1363</v>
      </c>
      <c r="F53" s="418" t="s">
        <v>1355</v>
      </c>
      <c r="G53" s="415">
        <v>43934</v>
      </c>
      <c r="H53" s="416" t="s">
        <v>1360</v>
      </c>
      <c r="I53" s="419">
        <v>23.48</v>
      </c>
      <c r="J53" s="898"/>
    </row>
    <row r="54" spans="1:10">
      <c r="A54" s="655"/>
      <c r="B54" s="656"/>
      <c r="C54" s="657"/>
      <c r="D54" s="658"/>
      <c r="E54" s="657"/>
      <c r="F54" s="659"/>
      <c r="G54" s="660"/>
      <c r="H54" s="661"/>
      <c r="I54" s="420"/>
      <c r="J54" s="662"/>
    </row>
    <row r="55" spans="1:10">
      <c r="A55" s="894">
        <v>14</v>
      </c>
      <c r="B55" s="897" t="s">
        <v>1301</v>
      </c>
      <c r="C55" s="412" t="s">
        <v>1352</v>
      </c>
      <c r="D55" s="413" t="s">
        <v>1353</v>
      </c>
      <c r="E55" s="414" t="s">
        <v>1354</v>
      </c>
      <c r="F55" s="414" t="s">
        <v>1355</v>
      </c>
      <c r="G55" s="415">
        <v>43934</v>
      </c>
      <c r="H55" s="416" t="s">
        <v>1209</v>
      </c>
      <c r="I55" s="417">
        <v>77.12</v>
      </c>
      <c r="J55" s="898">
        <f>AVERAGE(I55:I57)</f>
        <v>110.58</v>
      </c>
    </row>
    <row r="56" spans="1:10">
      <c r="A56" s="894"/>
      <c r="B56" s="897"/>
      <c r="C56" s="412" t="s">
        <v>1356</v>
      </c>
      <c r="D56" s="413" t="s">
        <v>1357</v>
      </c>
      <c r="E56" s="414" t="s">
        <v>1358</v>
      </c>
      <c r="F56" s="418" t="s">
        <v>1359</v>
      </c>
      <c r="G56" s="415">
        <v>43934</v>
      </c>
      <c r="H56" s="416" t="s">
        <v>1360</v>
      </c>
      <c r="I56" s="417">
        <v>177.5</v>
      </c>
      <c r="J56" s="898"/>
    </row>
    <row r="57" spans="1:10">
      <c r="A57" s="894"/>
      <c r="B57" s="897"/>
      <c r="C57" s="412" t="s">
        <v>1361</v>
      </c>
      <c r="D57" s="413" t="s">
        <v>1362</v>
      </c>
      <c r="E57" s="414" t="s">
        <v>1363</v>
      </c>
      <c r="F57" s="418" t="s">
        <v>1355</v>
      </c>
      <c r="G57" s="415">
        <v>43934</v>
      </c>
      <c r="H57" s="416" t="s">
        <v>1360</v>
      </c>
      <c r="I57" s="419">
        <v>77.12</v>
      </c>
      <c r="J57" s="898"/>
    </row>
    <row r="58" spans="1:10">
      <c r="A58" s="627"/>
      <c r="B58" s="8"/>
      <c r="C58" s="8"/>
      <c r="D58" s="20"/>
      <c r="E58" s="8"/>
      <c r="F58" s="8"/>
      <c r="G58" s="8"/>
      <c r="H58" s="8"/>
      <c r="I58" s="8"/>
      <c r="J58" s="628"/>
    </row>
    <row r="59" spans="1:10">
      <c r="A59" s="894">
        <v>15</v>
      </c>
      <c r="B59" s="897" t="s">
        <v>1302</v>
      </c>
      <c r="C59" s="412" t="s">
        <v>1352</v>
      </c>
      <c r="D59" s="413" t="s">
        <v>1353</v>
      </c>
      <c r="E59" s="414" t="s">
        <v>1354</v>
      </c>
      <c r="F59" s="414" t="s">
        <v>1355</v>
      </c>
      <c r="G59" s="415">
        <v>43934</v>
      </c>
      <c r="H59" s="416" t="s">
        <v>1209</v>
      </c>
      <c r="I59" s="417">
        <v>6.39</v>
      </c>
      <c r="J59" s="898">
        <f>AVERAGE(I59:I61)</f>
        <v>6.39</v>
      </c>
    </row>
    <row r="60" spans="1:10">
      <c r="A60" s="894"/>
      <c r="B60" s="897"/>
      <c r="C60" s="412" t="s">
        <v>1356</v>
      </c>
      <c r="D60" s="413" t="s">
        <v>1357</v>
      </c>
      <c r="E60" s="414" t="s">
        <v>1358</v>
      </c>
      <c r="F60" s="418" t="s">
        <v>1359</v>
      </c>
      <c r="G60" s="415">
        <v>43934</v>
      </c>
      <c r="H60" s="416" t="s">
        <v>1360</v>
      </c>
      <c r="I60" s="417"/>
      <c r="J60" s="898"/>
    </row>
    <row r="61" spans="1:10">
      <c r="A61" s="894"/>
      <c r="B61" s="897"/>
      <c r="C61" s="412" t="s">
        <v>1361</v>
      </c>
      <c r="D61" s="413" t="s">
        <v>1362</v>
      </c>
      <c r="E61" s="414" t="s">
        <v>1363</v>
      </c>
      <c r="F61" s="418" t="s">
        <v>1355</v>
      </c>
      <c r="G61" s="415">
        <v>43934</v>
      </c>
      <c r="H61" s="416" t="s">
        <v>1360</v>
      </c>
      <c r="I61" s="417">
        <v>6.39</v>
      </c>
      <c r="J61" s="898"/>
    </row>
    <row r="62" spans="1:10">
      <c r="A62" s="627"/>
      <c r="B62" s="8"/>
      <c r="C62" s="663"/>
      <c r="D62" s="664"/>
      <c r="E62" s="665"/>
      <c r="F62" s="666"/>
      <c r="G62" s="667"/>
      <c r="H62" s="668"/>
      <c r="I62" s="421"/>
      <c r="J62" s="662"/>
    </row>
    <row r="63" spans="1:10">
      <c r="A63" s="894">
        <v>16</v>
      </c>
      <c r="B63" s="897" t="s">
        <v>1303</v>
      </c>
      <c r="C63" s="412" t="s">
        <v>1352</v>
      </c>
      <c r="D63" s="413" t="s">
        <v>1353</v>
      </c>
      <c r="E63" s="414" t="s">
        <v>1354</v>
      </c>
      <c r="F63" s="414" t="s">
        <v>1355</v>
      </c>
      <c r="G63" s="415">
        <v>43934</v>
      </c>
      <c r="H63" s="416" t="s">
        <v>1209</v>
      </c>
      <c r="I63" s="417">
        <v>6.39</v>
      </c>
      <c r="J63" s="898">
        <f>AVERAGE(I63:I65)</f>
        <v>4.3</v>
      </c>
    </row>
    <row r="64" spans="1:10">
      <c r="A64" s="894"/>
      <c r="B64" s="897"/>
      <c r="C64" s="412" t="s">
        <v>1356</v>
      </c>
      <c r="D64" s="413" t="s">
        <v>1357</v>
      </c>
      <c r="E64" s="414" t="s">
        <v>1358</v>
      </c>
      <c r="F64" s="418" t="s">
        <v>1359</v>
      </c>
      <c r="G64" s="415">
        <v>43934</v>
      </c>
      <c r="H64" s="416" t="s">
        <v>1360</v>
      </c>
      <c r="I64" s="417">
        <v>0.13</v>
      </c>
      <c r="J64" s="898"/>
    </row>
    <row r="65" spans="1:10">
      <c r="A65" s="894"/>
      <c r="B65" s="897"/>
      <c r="C65" s="412" t="s">
        <v>1361</v>
      </c>
      <c r="D65" s="413" t="s">
        <v>1362</v>
      </c>
      <c r="E65" s="414" t="s">
        <v>1363</v>
      </c>
      <c r="F65" s="418" t="s">
        <v>1355</v>
      </c>
      <c r="G65" s="415">
        <v>43934</v>
      </c>
      <c r="H65" s="416" t="s">
        <v>1360</v>
      </c>
      <c r="I65" s="417">
        <v>6.39</v>
      </c>
      <c r="J65" s="898"/>
    </row>
    <row r="66" spans="1:10">
      <c r="A66" s="627"/>
      <c r="B66" s="8"/>
      <c r="C66" s="663"/>
      <c r="D66" s="664"/>
      <c r="E66" s="665"/>
      <c r="F66" s="666"/>
      <c r="G66" s="667"/>
      <c r="H66" s="668"/>
      <c r="I66" s="421"/>
      <c r="J66" s="662"/>
    </row>
    <row r="67" spans="1:10">
      <c r="A67" s="894">
        <v>17</v>
      </c>
      <c r="B67" s="897" t="s">
        <v>1304</v>
      </c>
      <c r="C67" s="412" t="s">
        <v>1352</v>
      </c>
      <c r="D67" s="413" t="s">
        <v>1353</v>
      </c>
      <c r="E67" s="414" t="s">
        <v>1354</v>
      </c>
      <c r="F67" s="414" t="s">
        <v>1355</v>
      </c>
      <c r="G67" s="415">
        <v>43934</v>
      </c>
      <c r="H67" s="416" t="s">
        <v>1209</v>
      </c>
      <c r="I67" s="417">
        <v>9.85</v>
      </c>
      <c r="J67" s="898">
        <f>AVERAGE(I67:I69)</f>
        <v>9.83</v>
      </c>
    </row>
    <row r="68" spans="1:10">
      <c r="A68" s="894"/>
      <c r="B68" s="897"/>
      <c r="C68" s="412" t="s">
        <v>1356</v>
      </c>
      <c r="D68" s="413" t="s">
        <v>1357</v>
      </c>
      <c r="E68" s="414" t="s">
        <v>1358</v>
      </c>
      <c r="F68" s="418" t="s">
        <v>1359</v>
      </c>
      <c r="G68" s="415">
        <v>43934</v>
      </c>
      <c r="H68" s="416" t="s">
        <v>1360</v>
      </c>
      <c r="I68" s="417">
        <v>9.8000000000000007</v>
      </c>
      <c r="J68" s="898"/>
    </row>
    <row r="69" spans="1:10">
      <c r="A69" s="894"/>
      <c r="B69" s="897"/>
      <c r="C69" s="412" t="s">
        <v>1361</v>
      </c>
      <c r="D69" s="413" t="s">
        <v>1362</v>
      </c>
      <c r="E69" s="414" t="s">
        <v>1363</v>
      </c>
      <c r="F69" s="418" t="s">
        <v>1355</v>
      </c>
      <c r="G69" s="415">
        <v>43934</v>
      </c>
      <c r="H69" s="416" t="s">
        <v>1360</v>
      </c>
      <c r="I69" s="417">
        <v>9.85</v>
      </c>
      <c r="J69" s="898"/>
    </row>
    <row r="70" spans="1:10">
      <c r="A70" s="627"/>
      <c r="B70" s="8"/>
      <c r="C70" s="663"/>
      <c r="D70" s="664"/>
      <c r="E70" s="665"/>
      <c r="F70" s="666"/>
      <c r="G70" s="667"/>
      <c r="H70" s="668"/>
      <c r="I70" s="421"/>
      <c r="J70" s="662"/>
    </row>
    <row r="71" spans="1:10">
      <c r="A71" s="894">
        <v>18</v>
      </c>
      <c r="B71" s="897" t="s">
        <v>1305</v>
      </c>
      <c r="C71" s="412" t="s">
        <v>1352</v>
      </c>
      <c r="D71" s="413" t="s">
        <v>1353</v>
      </c>
      <c r="E71" s="414" t="s">
        <v>1354</v>
      </c>
      <c r="F71" s="414" t="s">
        <v>1355</v>
      </c>
      <c r="G71" s="415">
        <v>43934</v>
      </c>
      <c r="H71" s="416" t="s">
        <v>1315</v>
      </c>
      <c r="I71" s="417">
        <v>28.83</v>
      </c>
      <c r="J71" s="898">
        <f>AVERAGE(I71:I73)</f>
        <v>27.42</v>
      </c>
    </row>
    <row r="72" spans="1:10">
      <c r="A72" s="894"/>
      <c r="B72" s="897"/>
      <c r="C72" s="412" t="s">
        <v>1356</v>
      </c>
      <c r="D72" s="413" t="s">
        <v>1357</v>
      </c>
      <c r="E72" s="414" t="s">
        <v>1358</v>
      </c>
      <c r="F72" s="418" t="s">
        <v>1359</v>
      </c>
      <c r="G72" s="415">
        <v>43934</v>
      </c>
      <c r="H72" s="416" t="s">
        <v>1315</v>
      </c>
      <c r="I72" s="417">
        <v>24.6</v>
      </c>
      <c r="J72" s="898"/>
    </row>
    <row r="73" spans="1:10">
      <c r="A73" s="894"/>
      <c r="B73" s="897"/>
      <c r="C73" s="412" t="s">
        <v>1361</v>
      </c>
      <c r="D73" s="413" t="s">
        <v>1362</v>
      </c>
      <c r="E73" s="414" t="s">
        <v>1363</v>
      </c>
      <c r="F73" s="418" t="s">
        <v>1355</v>
      </c>
      <c r="G73" s="415">
        <v>43934</v>
      </c>
      <c r="H73" s="416" t="s">
        <v>1315</v>
      </c>
      <c r="I73" s="417">
        <v>28.83</v>
      </c>
      <c r="J73" s="898"/>
    </row>
    <row r="74" spans="1:10">
      <c r="A74" s="627"/>
      <c r="B74" s="8"/>
      <c r="C74" s="663"/>
      <c r="D74" s="664"/>
      <c r="E74" s="665"/>
      <c r="F74" s="666"/>
      <c r="G74" s="667"/>
      <c r="H74" s="668"/>
      <c r="I74" s="421"/>
      <c r="J74" s="662"/>
    </row>
    <row r="75" spans="1:10">
      <c r="A75" s="894">
        <v>19</v>
      </c>
      <c r="B75" s="897" t="s">
        <v>1306</v>
      </c>
      <c r="C75" s="412" t="s">
        <v>1352</v>
      </c>
      <c r="D75" s="413" t="s">
        <v>1353</v>
      </c>
      <c r="E75" s="414" t="s">
        <v>1354</v>
      </c>
      <c r="F75" s="414" t="s">
        <v>1355</v>
      </c>
      <c r="G75" s="415">
        <v>43934</v>
      </c>
      <c r="H75" s="416" t="s">
        <v>1209</v>
      </c>
      <c r="I75" s="417">
        <v>21.21</v>
      </c>
      <c r="J75" s="898">
        <f>AVERAGE(I75:I77)</f>
        <v>46.81</v>
      </c>
    </row>
    <row r="76" spans="1:10">
      <c r="A76" s="894"/>
      <c r="B76" s="897"/>
      <c r="C76" s="412" t="s">
        <v>1356</v>
      </c>
      <c r="D76" s="413" t="s">
        <v>1357</v>
      </c>
      <c r="E76" s="414" t="s">
        <v>1358</v>
      </c>
      <c r="F76" s="418" t="s">
        <v>1359</v>
      </c>
      <c r="G76" s="415">
        <v>43934</v>
      </c>
      <c r="H76" s="416" t="s">
        <v>1360</v>
      </c>
      <c r="I76" s="417">
        <v>98</v>
      </c>
      <c r="J76" s="898"/>
    </row>
    <row r="77" spans="1:10">
      <c r="A77" s="894"/>
      <c r="B77" s="897"/>
      <c r="C77" s="412" t="s">
        <v>1361</v>
      </c>
      <c r="D77" s="413" t="s">
        <v>1362</v>
      </c>
      <c r="E77" s="414" t="s">
        <v>1363</v>
      </c>
      <c r="F77" s="418" t="s">
        <v>1355</v>
      </c>
      <c r="G77" s="415">
        <v>43934</v>
      </c>
      <c r="H77" s="416" t="s">
        <v>1360</v>
      </c>
      <c r="I77" s="417">
        <v>21.21</v>
      </c>
      <c r="J77" s="898"/>
    </row>
    <row r="78" spans="1:10">
      <c r="A78" s="627"/>
      <c r="B78" s="8"/>
      <c r="C78" s="663"/>
      <c r="D78" s="664"/>
      <c r="E78" s="665"/>
      <c r="F78" s="666"/>
      <c r="G78" s="667"/>
      <c r="H78" s="668"/>
      <c r="I78" s="421"/>
      <c r="J78" s="662"/>
    </row>
    <row r="79" spans="1:10">
      <c r="A79" s="894">
        <v>20</v>
      </c>
      <c r="B79" s="897" t="s">
        <v>1307</v>
      </c>
      <c r="C79" s="412" t="s">
        <v>1352</v>
      </c>
      <c r="D79" s="413" t="s">
        <v>1353</v>
      </c>
      <c r="E79" s="414" t="s">
        <v>1354</v>
      </c>
      <c r="F79" s="414" t="s">
        <v>1355</v>
      </c>
      <c r="G79" s="415">
        <v>43934</v>
      </c>
      <c r="H79" s="416" t="s">
        <v>1209</v>
      </c>
      <c r="I79" s="417">
        <v>27.96</v>
      </c>
      <c r="J79" s="898">
        <f>AVERAGE(I79:I81)</f>
        <v>25.58</v>
      </c>
    </row>
    <row r="80" spans="1:10">
      <c r="A80" s="894"/>
      <c r="B80" s="897"/>
      <c r="C80" s="412" t="s">
        <v>1356</v>
      </c>
      <c r="D80" s="413" t="s">
        <v>1357</v>
      </c>
      <c r="E80" s="414" t="s">
        <v>1358</v>
      </c>
      <c r="F80" s="418" t="s">
        <v>1359</v>
      </c>
      <c r="G80" s="415">
        <v>43934</v>
      </c>
      <c r="H80" s="416" t="s">
        <v>1360</v>
      </c>
      <c r="I80" s="417">
        <v>20.82</v>
      </c>
      <c r="J80" s="898"/>
    </row>
    <row r="81" spans="1:10">
      <c r="A81" s="894"/>
      <c r="B81" s="897"/>
      <c r="C81" s="412" t="s">
        <v>1361</v>
      </c>
      <c r="D81" s="413" t="s">
        <v>1362</v>
      </c>
      <c r="E81" s="414" t="s">
        <v>1363</v>
      </c>
      <c r="F81" s="418" t="s">
        <v>1355</v>
      </c>
      <c r="G81" s="415">
        <v>43934</v>
      </c>
      <c r="H81" s="416" t="s">
        <v>1360</v>
      </c>
      <c r="I81" s="417">
        <v>27.96</v>
      </c>
      <c r="J81" s="898"/>
    </row>
    <row r="82" spans="1:10">
      <c r="A82" s="627"/>
      <c r="B82" s="8"/>
      <c r="C82" s="663"/>
      <c r="D82" s="664"/>
      <c r="E82" s="665"/>
      <c r="F82" s="666"/>
      <c r="G82" s="667"/>
      <c r="H82" s="668"/>
      <c r="I82" s="421"/>
      <c r="J82" s="662"/>
    </row>
    <row r="83" spans="1:10">
      <c r="A83" s="894">
        <v>21</v>
      </c>
      <c r="B83" s="897" t="s">
        <v>1308</v>
      </c>
      <c r="C83" s="412" t="s">
        <v>1352</v>
      </c>
      <c r="D83" s="413" t="s">
        <v>1353</v>
      </c>
      <c r="E83" s="414" t="s">
        <v>1354</v>
      </c>
      <c r="F83" s="414" t="s">
        <v>1355</v>
      </c>
      <c r="G83" s="415">
        <v>43934</v>
      </c>
      <c r="H83" s="416" t="s">
        <v>1209</v>
      </c>
      <c r="I83" s="417">
        <v>24.45</v>
      </c>
      <c r="J83" s="898">
        <f>AVERAGE(I83:I85)</f>
        <v>41.3</v>
      </c>
    </row>
    <row r="84" spans="1:10">
      <c r="A84" s="894"/>
      <c r="B84" s="897"/>
      <c r="C84" s="412" t="s">
        <v>1356</v>
      </c>
      <c r="D84" s="413" t="s">
        <v>1357</v>
      </c>
      <c r="E84" s="414" t="s">
        <v>1358</v>
      </c>
      <c r="F84" s="418" t="s">
        <v>1359</v>
      </c>
      <c r="G84" s="415">
        <v>43934</v>
      </c>
      <c r="H84" s="416" t="s">
        <v>1360</v>
      </c>
      <c r="I84" s="417">
        <v>75</v>
      </c>
      <c r="J84" s="898"/>
    </row>
    <row r="85" spans="1:10">
      <c r="A85" s="894"/>
      <c r="B85" s="897"/>
      <c r="C85" s="412" t="s">
        <v>1361</v>
      </c>
      <c r="D85" s="413" t="s">
        <v>1362</v>
      </c>
      <c r="E85" s="414" t="s">
        <v>1363</v>
      </c>
      <c r="F85" s="418" t="s">
        <v>1355</v>
      </c>
      <c r="G85" s="415">
        <v>43934</v>
      </c>
      <c r="H85" s="416" t="s">
        <v>1360</v>
      </c>
      <c r="I85" s="417">
        <v>24.45</v>
      </c>
      <c r="J85" s="898"/>
    </row>
    <row r="86" spans="1:10">
      <c r="A86" s="627"/>
      <c r="B86" s="8"/>
      <c r="C86" s="663"/>
      <c r="D86" s="664"/>
      <c r="E86" s="665"/>
      <c r="F86" s="666"/>
      <c r="G86" s="667"/>
      <c r="H86" s="668"/>
      <c r="I86" s="421"/>
      <c r="J86" s="662"/>
    </row>
    <row r="87" spans="1:10">
      <c r="A87" s="894">
        <v>22</v>
      </c>
      <c r="B87" s="897" t="s">
        <v>1309</v>
      </c>
      <c r="C87" s="412" t="s">
        <v>1352</v>
      </c>
      <c r="D87" s="413" t="s">
        <v>1353</v>
      </c>
      <c r="E87" s="414" t="s">
        <v>1354</v>
      </c>
      <c r="F87" s="414" t="s">
        <v>1355</v>
      </c>
      <c r="G87" s="415">
        <v>43934</v>
      </c>
      <c r="H87" s="416" t="s">
        <v>1209</v>
      </c>
      <c r="I87" s="417">
        <v>4.7</v>
      </c>
      <c r="J87" s="898">
        <f>AVERAGE(I87:I89)</f>
        <v>4.7</v>
      </c>
    </row>
    <row r="88" spans="1:10">
      <c r="A88" s="894"/>
      <c r="B88" s="897"/>
      <c r="C88" s="412" t="s">
        <v>1356</v>
      </c>
      <c r="D88" s="413" t="s">
        <v>1357</v>
      </c>
      <c r="E88" s="414" t="s">
        <v>1358</v>
      </c>
      <c r="F88" s="418" t="s">
        <v>1359</v>
      </c>
      <c r="G88" s="415">
        <v>43934</v>
      </c>
      <c r="H88" s="416" t="s">
        <v>1360</v>
      </c>
      <c r="I88" s="417"/>
      <c r="J88" s="898"/>
    </row>
    <row r="89" spans="1:10">
      <c r="A89" s="894"/>
      <c r="B89" s="897"/>
      <c r="C89" s="412" t="s">
        <v>1361</v>
      </c>
      <c r="D89" s="413" t="s">
        <v>1362</v>
      </c>
      <c r="E89" s="414" t="s">
        <v>1363</v>
      </c>
      <c r="F89" s="418" t="s">
        <v>1355</v>
      </c>
      <c r="G89" s="415">
        <v>43934</v>
      </c>
      <c r="H89" s="416" t="s">
        <v>1360</v>
      </c>
      <c r="I89" s="417">
        <v>4.7</v>
      </c>
      <c r="J89" s="898"/>
    </row>
    <row r="90" spans="1:10">
      <c r="A90" s="627"/>
      <c r="B90" s="8"/>
      <c r="C90" s="663"/>
      <c r="D90" s="664"/>
      <c r="E90" s="665"/>
      <c r="F90" s="666"/>
      <c r="G90" s="667"/>
      <c r="H90" s="668"/>
      <c r="I90" s="421"/>
      <c r="J90" s="662"/>
    </row>
    <row r="91" spans="1:10">
      <c r="A91" s="894">
        <v>23</v>
      </c>
      <c r="B91" s="897" t="s">
        <v>1310</v>
      </c>
      <c r="C91" s="412" t="s">
        <v>1352</v>
      </c>
      <c r="D91" s="413" t="s">
        <v>1353</v>
      </c>
      <c r="E91" s="414" t="s">
        <v>1354</v>
      </c>
      <c r="F91" s="414" t="s">
        <v>1355</v>
      </c>
      <c r="G91" s="415">
        <v>43934</v>
      </c>
      <c r="H91" s="416" t="s">
        <v>1209</v>
      </c>
      <c r="I91" s="417">
        <v>13.94</v>
      </c>
      <c r="J91" s="898">
        <f>AVERAGE(I91:I93)</f>
        <v>15.26</v>
      </c>
    </row>
    <row r="92" spans="1:10">
      <c r="A92" s="894"/>
      <c r="B92" s="897"/>
      <c r="C92" s="412" t="s">
        <v>1356</v>
      </c>
      <c r="D92" s="413" t="s">
        <v>1357</v>
      </c>
      <c r="E92" s="414" t="s">
        <v>1358</v>
      </c>
      <c r="F92" s="418" t="s">
        <v>1359</v>
      </c>
      <c r="G92" s="415">
        <v>43934</v>
      </c>
      <c r="H92" s="416" t="s">
        <v>1360</v>
      </c>
      <c r="I92" s="417">
        <v>17.89</v>
      </c>
      <c r="J92" s="898"/>
    </row>
    <row r="93" spans="1:10">
      <c r="A93" s="894"/>
      <c r="B93" s="897"/>
      <c r="C93" s="412" t="s">
        <v>1361</v>
      </c>
      <c r="D93" s="413" t="s">
        <v>1362</v>
      </c>
      <c r="E93" s="414" t="s">
        <v>1363</v>
      </c>
      <c r="F93" s="418" t="s">
        <v>1355</v>
      </c>
      <c r="G93" s="415">
        <v>43934</v>
      </c>
      <c r="H93" s="416" t="s">
        <v>1360</v>
      </c>
      <c r="I93" s="417">
        <v>13.94</v>
      </c>
      <c r="J93" s="898"/>
    </row>
    <row r="94" spans="1:10">
      <c r="A94" s="627"/>
      <c r="B94" s="8"/>
      <c r="C94" s="8"/>
      <c r="D94" s="20"/>
      <c r="E94" s="8"/>
      <c r="F94" s="8"/>
      <c r="G94" s="8"/>
      <c r="H94" s="8"/>
      <c r="I94" s="8"/>
      <c r="J94" s="628"/>
    </row>
    <row r="95" spans="1:10">
      <c r="A95" s="894">
        <v>24</v>
      </c>
      <c r="B95" s="911" t="s">
        <v>1311</v>
      </c>
      <c r="C95" s="412" t="s">
        <v>1352</v>
      </c>
      <c r="D95" s="413" t="s">
        <v>1353</v>
      </c>
      <c r="E95" s="414" t="s">
        <v>1354</v>
      </c>
      <c r="F95" s="414" t="s">
        <v>1355</v>
      </c>
      <c r="G95" s="415">
        <v>43934</v>
      </c>
      <c r="H95" s="416" t="s">
        <v>1209</v>
      </c>
      <c r="I95" s="417">
        <v>295.52999999999997</v>
      </c>
      <c r="J95" s="898">
        <f>AVERAGE(I95:I97)</f>
        <v>232.21</v>
      </c>
    </row>
    <row r="96" spans="1:10">
      <c r="A96" s="894"/>
      <c r="B96" s="911"/>
      <c r="C96" s="412" t="s">
        <v>1356</v>
      </c>
      <c r="D96" s="413" t="s">
        <v>1357</v>
      </c>
      <c r="E96" s="414" t="s">
        <v>1358</v>
      </c>
      <c r="F96" s="418" t="s">
        <v>1359</v>
      </c>
      <c r="G96" s="415">
        <v>43934</v>
      </c>
      <c r="H96" s="416" t="s">
        <v>1360</v>
      </c>
      <c r="I96" s="417">
        <v>105.56</v>
      </c>
      <c r="J96" s="898"/>
    </row>
    <row r="97" spans="1:10">
      <c r="A97" s="894"/>
      <c r="B97" s="911"/>
      <c r="C97" s="412" t="s">
        <v>1361</v>
      </c>
      <c r="D97" s="413" t="s">
        <v>1362</v>
      </c>
      <c r="E97" s="414" t="s">
        <v>1363</v>
      </c>
      <c r="F97" s="418" t="s">
        <v>1355</v>
      </c>
      <c r="G97" s="415">
        <v>43934</v>
      </c>
      <c r="H97" s="416" t="s">
        <v>1360</v>
      </c>
      <c r="I97" s="417">
        <v>295.52999999999997</v>
      </c>
      <c r="J97" s="898"/>
    </row>
    <row r="98" spans="1:10">
      <c r="A98" s="627"/>
      <c r="B98" s="8"/>
      <c r="C98" s="8"/>
      <c r="D98" s="20"/>
      <c r="E98" s="8"/>
      <c r="F98" s="8"/>
      <c r="G98" s="8"/>
      <c r="H98" s="8"/>
      <c r="I98" s="8"/>
      <c r="J98" s="628"/>
    </row>
    <row r="99" spans="1:10">
      <c r="A99" s="894">
        <v>25</v>
      </c>
      <c r="B99" s="897" t="s">
        <v>1312</v>
      </c>
      <c r="C99" s="412" t="s">
        <v>1352</v>
      </c>
      <c r="D99" s="413" t="s">
        <v>1353</v>
      </c>
      <c r="E99" s="414" t="s">
        <v>1354</v>
      </c>
      <c r="F99" s="414" t="s">
        <v>1355</v>
      </c>
      <c r="G99" s="415">
        <v>43934</v>
      </c>
      <c r="H99" s="416" t="s">
        <v>1209</v>
      </c>
      <c r="I99" s="417">
        <v>33.450000000000003</v>
      </c>
      <c r="J99" s="898">
        <f>AVERAGE(I99:I101)</f>
        <v>25.91</v>
      </c>
    </row>
    <row r="100" spans="1:10">
      <c r="A100" s="894"/>
      <c r="B100" s="897"/>
      <c r="C100" s="412" t="s">
        <v>1356</v>
      </c>
      <c r="D100" s="413" t="s">
        <v>1357</v>
      </c>
      <c r="E100" s="414" t="s">
        <v>1358</v>
      </c>
      <c r="F100" s="418" t="s">
        <v>1359</v>
      </c>
      <c r="G100" s="415">
        <v>43934</v>
      </c>
      <c r="H100" s="416" t="s">
        <v>1360</v>
      </c>
      <c r="I100" s="417">
        <v>10.83</v>
      </c>
      <c r="J100" s="898"/>
    </row>
    <row r="101" spans="1:10">
      <c r="A101" s="894"/>
      <c r="B101" s="897"/>
      <c r="C101" s="412" t="s">
        <v>1361</v>
      </c>
      <c r="D101" s="413" t="s">
        <v>1362</v>
      </c>
      <c r="E101" s="414" t="s">
        <v>1363</v>
      </c>
      <c r="F101" s="418" t="s">
        <v>1355</v>
      </c>
      <c r="G101" s="415">
        <v>43934</v>
      </c>
      <c r="H101" s="416" t="s">
        <v>1360</v>
      </c>
      <c r="I101" s="417">
        <v>33.450000000000003</v>
      </c>
      <c r="J101" s="898"/>
    </row>
    <row r="102" spans="1:10">
      <c r="A102" s="627"/>
      <c r="B102" s="8"/>
      <c r="C102" s="8"/>
      <c r="D102" s="20"/>
      <c r="E102" s="8"/>
      <c r="F102" s="8"/>
      <c r="G102" s="8"/>
      <c r="H102" s="8"/>
      <c r="I102" s="8"/>
      <c r="J102" s="628"/>
    </row>
    <row r="103" spans="1:10">
      <c r="A103" s="894">
        <v>26</v>
      </c>
      <c r="B103" s="897" t="s">
        <v>1313</v>
      </c>
      <c r="C103" s="412" t="s">
        <v>1352</v>
      </c>
      <c r="D103" s="413" t="s">
        <v>1353</v>
      </c>
      <c r="E103" s="414" t="s">
        <v>1354</v>
      </c>
      <c r="F103" s="414" t="s">
        <v>1355</v>
      </c>
      <c r="G103" s="415">
        <v>43934</v>
      </c>
      <c r="H103" s="416" t="s">
        <v>1209</v>
      </c>
      <c r="I103" s="417">
        <v>27.96</v>
      </c>
      <c r="J103" s="898">
        <f>AVERAGE(I103:I105)</f>
        <v>27.65</v>
      </c>
    </row>
    <row r="104" spans="1:10">
      <c r="A104" s="894"/>
      <c r="B104" s="897"/>
      <c r="C104" s="412" t="s">
        <v>1356</v>
      </c>
      <c r="D104" s="413" t="s">
        <v>1357</v>
      </c>
      <c r="E104" s="414" t="s">
        <v>1358</v>
      </c>
      <c r="F104" s="418" t="s">
        <v>1359</v>
      </c>
      <c r="G104" s="415">
        <v>43934</v>
      </c>
      <c r="H104" s="416" t="s">
        <v>1360</v>
      </c>
      <c r="I104" s="417">
        <v>27.02</v>
      </c>
      <c r="J104" s="898"/>
    </row>
    <row r="105" spans="1:10">
      <c r="A105" s="894"/>
      <c r="B105" s="897"/>
      <c r="C105" s="412" t="s">
        <v>1361</v>
      </c>
      <c r="D105" s="413" t="s">
        <v>1362</v>
      </c>
      <c r="E105" s="414" t="s">
        <v>1363</v>
      </c>
      <c r="F105" s="418" t="s">
        <v>1355</v>
      </c>
      <c r="G105" s="415">
        <v>43934</v>
      </c>
      <c r="H105" s="416" t="s">
        <v>1360</v>
      </c>
      <c r="I105" s="417">
        <v>27.96</v>
      </c>
      <c r="J105" s="898"/>
    </row>
    <row r="106" spans="1:10">
      <c r="A106" s="627"/>
      <c r="B106" s="8"/>
      <c r="C106" s="8"/>
      <c r="D106" s="20"/>
      <c r="E106" s="8"/>
      <c r="F106" s="8"/>
      <c r="G106" s="8"/>
      <c r="H106" s="8"/>
      <c r="I106" s="8"/>
      <c r="J106" s="628"/>
    </row>
    <row r="107" spans="1:10">
      <c r="A107" s="894">
        <v>27</v>
      </c>
      <c r="B107" s="897" t="s">
        <v>1314</v>
      </c>
      <c r="C107" s="412" t="s">
        <v>1352</v>
      </c>
      <c r="D107" s="413" t="s">
        <v>1353</v>
      </c>
      <c r="E107" s="414" t="s">
        <v>1354</v>
      </c>
      <c r="F107" s="414" t="s">
        <v>1355</v>
      </c>
      <c r="G107" s="415">
        <v>43934</v>
      </c>
      <c r="H107" s="416" t="s">
        <v>1364</v>
      </c>
      <c r="I107" s="417">
        <v>7.26</v>
      </c>
      <c r="J107" s="898">
        <f>AVERAGE(I107:I109)</f>
        <v>9.17</v>
      </c>
    </row>
    <row r="108" spans="1:10">
      <c r="A108" s="894"/>
      <c r="B108" s="897"/>
      <c r="C108" s="412" t="s">
        <v>1356</v>
      </c>
      <c r="D108" s="413" t="s">
        <v>1357</v>
      </c>
      <c r="E108" s="414" t="s">
        <v>1358</v>
      </c>
      <c r="F108" s="418" t="s">
        <v>1359</v>
      </c>
      <c r="G108" s="415">
        <v>43934</v>
      </c>
      <c r="H108" s="416" t="s">
        <v>1364</v>
      </c>
      <c r="I108" s="417">
        <v>13</v>
      </c>
      <c r="J108" s="898"/>
    </row>
    <row r="109" spans="1:10">
      <c r="A109" s="894"/>
      <c r="B109" s="897"/>
      <c r="C109" s="412" t="s">
        <v>1361</v>
      </c>
      <c r="D109" s="413" t="s">
        <v>1362</v>
      </c>
      <c r="E109" s="414" t="s">
        <v>1363</v>
      </c>
      <c r="F109" s="418" t="s">
        <v>1355</v>
      </c>
      <c r="G109" s="415">
        <v>43934</v>
      </c>
      <c r="H109" s="416" t="s">
        <v>1364</v>
      </c>
      <c r="I109" s="417">
        <v>7.26</v>
      </c>
      <c r="J109" s="898"/>
    </row>
    <row r="110" spans="1:10">
      <c r="A110" s="669"/>
      <c r="B110" s="670"/>
      <c r="C110" s="670"/>
      <c r="D110" s="671"/>
      <c r="E110" s="670"/>
      <c r="F110" s="670"/>
      <c r="G110" s="670"/>
      <c r="H110" s="670"/>
      <c r="I110" s="670"/>
      <c r="J110" s="672"/>
    </row>
    <row r="111" spans="1:10">
      <c r="A111" s="894">
        <v>28</v>
      </c>
      <c r="B111" s="897" t="s">
        <v>1316</v>
      </c>
      <c r="C111" s="412" t="s">
        <v>1365</v>
      </c>
      <c r="D111" s="413" t="s">
        <v>1366</v>
      </c>
      <c r="E111" s="414" t="s">
        <v>1367</v>
      </c>
      <c r="F111" s="414" t="s">
        <v>1355</v>
      </c>
      <c r="G111" s="415">
        <v>43516</v>
      </c>
      <c r="H111" s="416" t="s">
        <v>1209</v>
      </c>
      <c r="I111" s="417">
        <v>101.28</v>
      </c>
      <c r="J111" s="898">
        <f>AVERAGE(I111:I113)</f>
        <v>167.52</v>
      </c>
    </row>
    <row r="112" spans="1:10">
      <c r="A112" s="894"/>
      <c r="B112" s="897"/>
      <c r="C112" s="412" t="s">
        <v>1356</v>
      </c>
      <c r="D112" s="413" t="s">
        <v>1357</v>
      </c>
      <c r="E112" s="414" t="s">
        <v>1358</v>
      </c>
      <c r="F112" s="418" t="s">
        <v>1359</v>
      </c>
      <c r="G112" s="415">
        <v>43516</v>
      </c>
      <c r="H112" s="416" t="s">
        <v>1360</v>
      </c>
      <c r="I112" s="417">
        <v>300</v>
      </c>
      <c r="J112" s="898"/>
    </row>
    <row r="113" spans="1:10">
      <c r="A113" s="894"/>
      <c r="B113" s="897"/>
      <c r="C113" s="412" t="s">
        <v>1361</v>
      </c>
      <c r="D113" s="413" t="s">
        <v>1362</v>
      </c>
      <c r="E113" s="414" t="s">
        <v>1363</v>
      </c>
      <c r="F113" s="418" t="s">
        <v>1355</v>
      </c>
      <c r="G113" s="415">
        <v>43549</v>
      </c>
      <c r="H113" s="416" t="s">
        <v>1360</v>
      </c>
      <c r="I113" s="417">
        <v>101.28</v>
      </c>
      <c r="J113" s="898"/>
    </row>
    <row r="114" spans="1:10">
      <c r="A114" s="669"/>
      <c r="B114" s="670"/>
      <c r="C114" s="670"/>
      <c r="D114" s="671"/>
      <c r="E114" s="670"/>
      <c r="F114" s="670"/>
      <c r="G114" s="670"/>
      <c r="H114" s="670"/>
      <c r="I114" s="670"/>
      <c r="J114" s="672"/>
    </row>
    <row r="115" spans="1:10">
      <c r="A115" s="894">
        <v>29</v>
      </c>
      <c r="B115" s="897" t="s">
        <v>1317</v>
      </c>
      <c r="C115" s="412" t="s">
        <v>1365</v>
      </c>
      <c r="D115" s="413" t="s">
        <v>1366</v>
      </c>
      <c r="E115" s="414" t="s">
        <v>1367</v>
      </c>
      <c r="F115" s="414" t="s">
        <v>1355</v>
      </c>
      <c r="G115" s="415">
        <v>43516</v>
      </c>
      <c r="H115" s="416" t="s">
        <v>1209</v>
      </c>
      <c r="I115" s="417">
        <v>7.77</v>
      </c>
      <c r="J115" s="898">
        <f>AVERAGE(I115:I117)</f>
        <v>7.05</v>
      </c>
    </row>
    <row r="116" spans="1:10">
      <c r="A116" s="894"/>
      <c r="B116" s="897"/>
      <c r="C116" s="412" t="s">
        <v>1356</v>
      </c>
      <c r="D116" s="413" t="s">
        <v>1357</v>
      </c>
      <c r="E116" s="414" t="s">
        <v>1358</v>
      </c>
      <c r="F116" s="418" t="s">
        <v>1359</v>
      </c>
      <c r="G116" s="415">
        <v>43516</v>
      </c>
      <c r="H116" s="416" t="s">
        <v>1360</v>
      </c>
      <c r="I116" s="417">
        <v>5.62</v>
      </c>
      <c r="J116" s="898"/>
    </row>
    <row r="117" spans="1:10">
      <c r="A117" s="894"/>
      <c r="B117" s="897"/>
      <c r="C117" s="412" t="s">
        <v>1361</v>
      </c>
      <c r="D117" s="413" t="s">
        <v>1362</v>
      </c>
      <c r="E117" s="414" t="s">
        <v>1363</v>
      </c>
      <c r="F117" s="418" t="s">
        <v>1355</v>
      </c>
      <c r="G117" s="415">
        <v>43549</v>
      </c>
      <c r="H117" s="416" t="s">
        <v>1360</v>
      </c>
      <c r="I117" s="417">
        <v>7.77</v>
      </c>
      <c r="J117" s="898"/>
    </row>
    <row r="118" spans="1:10">
      <c r="A118" s="627"/>
      <c r="B118" s="8"/>
      <c r="C118" s="8"/>
      <c r="D118" s="20"/>
      <c r="E118" s="8"/>
      <c r="F118" s="8"/>
      <c r="G118" s="8"/>
      <c r="H118" s="8"/>
      <c r="I118" s="8"/>
      <c r="J118" s="628"/>
    </row>
    <row r="119" spans="1:10">
      <c r="A119" s="894">
        <v>30</v>
      </c>
      <c r="B119" s="897" t="s">
        <v>1318</v>
      </c>
      <c r="C119" s="412" t="s">
        <v>1352</v>
      </c>
      <c r="D119" s="413" t="s">
        <v>1353</v>
      </c>
      <c r="E119" s="414" t="s">
        <v>1354</v>
      </c>
      <c r="F119" s="414" t="s">
        <v>1355</v>
      </c>
      <c r="G119" s="415">
        <v>43934</v>
      </c>
      <c r="H119" s="416" t="s">
        <v>1209</v>
      </c>
      <c r="I119" s="417">
        <v>6.04</v>
      </c>
      <c r="J119" s="898">
        <f>AVERAGE(I119:I121)</f>
        <v>5.9</v>
      </c>
    </row>
    <row r="120" spans="1:10">
      <c r="A120" s="894"/>
      <c r="B120" s="897"/>
      <c r="C120" s="412" t="s">
        <v>1356</v>
      </c>
      <c r="D120" s="413" t="s">
        <v>1357</v>
      </c>
      <c r="E120" s="414" t="s">
        <v>1358</v>
      </c>
      <c r="F120" s="418" t="s">
        <v>1359</v>
      </c>
      <c r="G120" s="415">
        <v>43934</v>
      </c>
      <c r="H120" s="416" t="s">
        <v>1360</v>
      </c>
      <c r="I120" s="417">
        <v>5.62</v>
      </c>
      <c r="J120" s="898"/>
    </row>
    <row r="121" spans="1:10">
      <c r="A121" s="894"/>
      <c r="B121" s="897"/>
      <c r="C121" s="412" t="s">
        <v>1361</v>
      </c>
      <c r="D121" s="413" t="s">
        <v>1362</v>
      </c>
      <c r="E121" s="414" t="s">
        <v>1363</v>
      </c>
      <c r="F121" s="418" t="s">
        <v>1355</v>
      </c>
      <c r="G121" s="415">
        <v>43934</v>
      </c>
      <c r="H121" s="416" t="s">
        <v>1360</v>
      </c>
      <c r="I121" s="417">
        <v>6.04</v>
      </c>
      <c r="J121" s="898"/>
    </row>
    <row r="122" spans="1:10">
      <c r="A122" s="627"/>
      <c r="B122" s="8"/>
      <c r="C122" s="8"/>
      <c r="D122" s="20"/>
      <c r="E122" s="8"/>
      <c r="F122" s="8"/>
      <c r="G122" s="8"/>
      <c r="H122" s="8"/>
      <c r="I122" s="8"/>
      <c r="J122" s="628"/>
    </row>
    <row r="123" spans="1:10">
      <c r="A123" s="894">
        <v>31</v>
      </c>
      <c r="B123" s="897" t="s">
        <v>1319</v>
      </c>
      <c r="C123" s="412" t="s">
        <v>1352</v>
      </c>
      <c r="D123" s="413" t="s">
        <v>1353</v>
      </c>
      <c r="E123" s="414" t="s">
        <v>1354</v>
      </c>
      <c r="F123" s="414" t="s">
        <v>1355</v>
      </c>
      <c r="G123" s="415">
        <v>43934</v>
      </c>
      <c r="H123" s="416" t="s">
        <v>1209</v>
      </c>
      <c r="I123" s="417">
        <v>10.14</v>
      </c>
      <c r="J123" s="898">
        <f>AVERAGE(I123:I125)</f>
        <v>9.26</v>
      </c>
    </row>
    <row r="124" spans="1:10">
      <c r="A124" s="894"/>
      <c r="B124" s="897"/>
      <c r="C124" s="412" t="s">
        <v>1356</v>
      </c>
      <c r="D124" s="413" t="s">
        <v>1357</v>
      </c>
      <c r="E124" s="414" t="s">
        <v>1358</v>
      </c>
      <c r="F124" s="418" t="s">
        <v>1359</v>
      </c>
      <c r="G124" s="415">
        <v>43934</v>
      </c>
      <c r="H124" s="416" t="s">
        <v>1360</v>
      </c>
      <c r="I124" s="417">
        <v>7.49</v>
      </c>
      <c r="J124" s="898"/>
    </row>
    <row r="125" spans="1:10">
      <c r="A125" s="894"/>
      <c r="B125" s="897"/>
      <c r="C125" s="412" t="s">
        <v>1361</v>
      </c>
      <c r="D125" s="413" t="s">
        <v>1362</v>
      </c>
      <c r="E125" s="414" t="s">
        <v>1363</v>
      </c>
      <c r="F125" s="418" t="s">
        <v>1355</v>
      </c>
      <c r="G125" s="415">
        <v>43934</v>
      </c>
      <c r="H125" s="416" t="s">
        <v>1360</v>
      </c>
      <c r="I125" s="417">
        <v>10.14</v>
      </c>
      <c r="J125" s="898"/>
    </row>
    <row r="126" spans="1:10">
      <c r="A126" s="627"/>
      <c r="B126" s="8"/>
      <c r="C126" s="8"/>
      <c r="D126" s="664"/>
      <c r="E126" s="665"/>
      <c r="F126" s="666"/>
      <c r="G126" s="667"/>
      <c r="H126" s="668"/>
      <c r="I126" s="421"/>
      <c r="J126" s="662"/>
    </row>
    <row r="127" spans="1:10">
      <c r="A127" s="894">
        <v>32</v>
      </c>
      <c r="B127" s="897" t="s">
        <v>1320</v>
      </c>
      <c r="C127" s="412" t="s">
        <v>1352</v>
      </c>
      <c r="D127" s="413" t="s">
        <v>1353</v>
      </c>
      <c r="E127" s="414" t="s">
        <v>1354</v>
      </c>
      <c r="F127" s="414" t="s">
        <v>1355</v>
      </c>
      <c r="G127" s="415">
        <v>43934</v>
      </c>
      <c r="H127" s="416" t="s">
        <v>1209</v>
      </c>
      <c r="I127" s="417">
        <v>14.87</v>
      </c>
      <c r="J127" s="898">
        <f>AVERAGE(I127:I129)</f>
        <v>13.63</v>
      </c>
    </row>
    <row r="128" spans="1:10">
      <c r="A128" s="894"/>
      <c r="B128" s="897"/>
      <c r="C128" s="412" t="s">
        <v>1356</v>
      </c>
      <c r="D128" s="413" t="s">
        <v>1357</v>
      </c>
      <c r="E128" s="414" t="s">
        <v>1358</v>
      </c>
      <c r="F128" s="418" t="s">
        <v>1359</v>
      </c>
      <c r="G128" s="415">
        <v>43934</v>
      </c>
      <c r="H128" s="416" t="s">
        <v>1360</v>
      </c>
      <c r="I128" s="417">
        <v>11.14</v>
      </c>
      <c r="J128" s="898"/>
    </row>
    <row r="129" spans="1:10">
      <c r="A129" s="894"/>
      <c r="B129" s="897"/>
      <c r="C129" s="412" t="s">
        <v>1361</v>
      </c>
      <c r="D129" s="413" t="s">
        <v>1362</v>
      </c>
      <c r="E129" s="414" t="s">
        <v>1363</v>
      </c>
      <c r="F129" s="418" t="s">
        <v>1355</v>
      </c>
      <c r="G129" s="415">
        <v>43934</v>
      </c>
      <c r="H129" s="416" t="s">
        <v>1360</v>
      </c>
      <c r="I129" s="417">
        <v>14.87</v>
      </c>
      <c r="J129" s="898"/>
    </row>
    <row r="130" spans="1:10">
      <c r="A130" s="627"/>
      <c r="B130" s="8"/>
      <c r="C130" s="8"/>
      <c r="D130" s="20"/>
      <c r="E130" s="8"/>
      <c r="F130" s="8"/>
      <c r="G130" s="8"/>
      <c r="H130" s="8"/>
      <c r="I130" s="8"/>
      <c r="J130" s="628"/>
    </row>
    <row r="131" spans="1:10">
      <c r="A131" s="894">
        <v>33</v>
      </c>
      <c r="B131" s="897" t="s">
        <v>1321</v>
      </c>
      <c r="C131" s="412" t="s">
        <v>1352</v>
      </c>
      <c r="D131" s="413" t="s">
        <v>1353</v>
      </c>
      <c r="E131" s="414" t="s">
        <v>1354</v>
      </c>
      <c r="F131" s="414" t="s">
        <v>1355</v>
      </c>
      <c r="G131" s="415">
        <v>43934</v>
      </c>
      <c r="H131" s="416" t="s">
        <v>1209</v>
      </c>
      <c r="I131" s="417">
        <v>14.87</v>
      </c>
      <c r="J131" s="898">
        <f>AVERAGE(I131:I133)</f>
        <v>15.05</v>
      </c>
    </row>
    <row r="132" spans="1:10">
      <c r="A132" s="894"/>
      <c r="B132" s="897"/>
      <c r="C132" s="412" t="s">
        <v>1356</v>
      </c>
      <c r="D132" s="413" t="s">
        <v>1357</v>
      </c>
      <c r="E132" s="414" t="s">
        <v>1358</v>
      </c>
      <c r="F132" s="418" t="s">
        <v>1359</v>
      </c>
      <c r="G132" s="415">
        <v>43934</v>
      </c>
      <c r="H132" s="416" t="s">
        <v>1360</v>
      </c>
      <c r="I132" s="417">
        <v>15.42</v>
      </c>
      <c r="J132" s="898"/>
    </row>
    <row r="133" spans="1:10">
      <c r="A133" s="894"/>
      <c r="B133" s="897"/>
      <c r="C133" s="412" t="s">
        <v>1361</v>
      </c>
      <c r="D133" s="413" t="s">
        <v>1362</v>
      </c>
      <c r="E133" s="414" t="s">
        <v>1363</v>
      </c>
      <c r="F133" s="418" t="s">
        <v>1355</v>
      </c>
      <c r="G133" s="415">
        <v>43934</v>
      </c>
      <c r="H133" s="416" t="s">
        <v>1360</v>
      </c>
      <c r="I133" s="417">
        <v>14.87</v>
      </c>
      <c r="J133" s="898"/>
    </row>
    <row r="134" spans="1:10">
      <c r="A134" s="627"/>
      <c r="B134" s="8"/>
      <c r="C134" s="8"/>
      <c r="D134" s="20"/>
      <c r="E134" s="8"/>
      <c r="F134" s="8"/>
      <c r="G134" s="8"/>
      <c r="H134" s="8"/>
      <c r="I134" s="8"/>
      <c r="J134" s="628"/>
    </row>
    <row r="135" spans="1:10">
      <c r="A135" s="894">
        <v>34</v>
      </c>
      <c r="B135" s="897" t="s">
        <v>1322</v>
      </c>
      <c r="C135" s="412" t="s">
        <v>1352</v>
      </c>
      <c r="D135" s="413" t="s">
        <v>1353</v>
      </c>
      <c r="E135" s="414" t="s">
        <v>1354</v>
      </c>
      <c r="F135" s="414" t="s">
        <v>1355</v>
      </c>
      <c r="G135" s="415">
        <v>43934</v>
      </c>
      <c r="H135" s="416" t="s">
        <v>1209</v>
      </c>
      <c r="I135" s="417">
        <v>10.62</v>
      </c>
      <c r="J135" s="898">
        <f>AVERAGE(I135:I137)</f>
        <v>10.93</v>
      </c>
    </row>
    <row r="136" spans="1:10">
      <c r="A136" s="894"/>
      <c r="B136" s="897"/>
      <c r="C136" s="412" t="s">
        <v>1356</v>
      </c>
      <c r="D136" s="413" t="s">
        <v>1357</v>
      </c>
      <c r="E136" s="414" t="s">
        <v>1358</v>
      </c>
      <c r="F136" s="418" t="s">
        <v>1359</v>
      </c>
      <c r="G136" s="415">
        <v>43934</v>
      </c>
      <c r="H136" s="416" t="s">
        <v>1360</v>
      </c>
      <c r="I136" s="417">
        <v>11.54</v>
      </c>
      <c r="J136" s="898"/>
    </row>
    <row r="137" spans="1:10">
      <c r="A137" s="894"/>
      <c r="B137" s="897"/>
      <c r="C137" s="412" t="s">
        <v>1361</v>
      </c>
      <c r="D137" s="413" t="s">
        <v>1362</v>
      </c>
      <c r="E137" s="414" t="s">
        <v>1363</v>
      </c>
      <c r="F137" s="418" t="s">
        <v>1355</v>
      </c>
      <c r="G137" s="415">
        <v>43934</v>
      </c>
      <c r="H137" s="416" t="s">
        <v>1360</v>
      </c>
      <c r="I137" s="417">
        <v>10.62</v>
      </c>
      <c r="J137" s="898"/>
    </row>
    <row r="138" spans="1:10">
      <c r="A138" s="627"/>
      <c r="B138" s="8"/>
      <c r="C138" s="8"/>
      <c r="D138" s="20"/>
      <c r="E138" s="8"/>
      <c r="F138" s="8"/>
      <c r="G138" s="8"/>
      <c r="H138" s="8"/>
      <c r="I138" s="8"/>
      <c r="J138" s="628"/>
    </row>
    <row r="139" spans="1:10">
      <c r="A139" s="894">
        <v>35</v>
      </c>
      <c r="B139" s="897" t="s">
        <v>1323</v>
      </c>
      <c r="C139" s="412" t="s">
        <v>1352</v>
      </c>
      <c r="D139" s="413" t="s">
        <v>1353</v>
      </c>
      <c r="E139" s="414" t="s">
        <v>1354</v>
      </c>
      <c r="F139" s="414" t="s">
        <v>1355</v>
      </c>
      <c r="G139" s="415">
        <v>43934</v>
      </c>
      <c r="H139" s="416" t="s">
        <v>1209</v>
      </c>
      <c r="I139" s="417">
        <v>0.88</v>
      </c>
      <c r="J139" s="898">
        <f>AVERAGE(I139:I141)</f>
        <v>1.01</v>
      </c>
    </row>
    <row r="140" spans="1:10">
      <c r="A140" s="894"/>
      <c r="B140" s="897"/>
      <c r="C140" s="412" t="s">
        <v>1356</v>
      </c>
      <c r="D140" s="413" t="s">
        <v>1357</v>
      </c>
      <c r="E140" s="414" t="s">
        <v>1358</v>
      </c>
      <c r="F140" s="418" t="s">
        <v>1359</v>
      </c>
      <c r="G140" s="415">
        <v>43934</v>
      </c>
      <c r="H140" s="416" t="s">
        <v>1360</v>
      </c>
      <c r="I140" s="417">
        <v>1.26</v>
      </c>
      <c r="J140" s="898"/>
    </row>
    <row r="141" spans="1:10">
      <c r="A141" s="894"/>
      <c r="B141" s="897"/>
      <c r="C141" s="412" t="s">
        <v>1361</v>
      </c>
      <c r="D141" s="413" t="s">
        <v>1362</v>
      </c>
      <c r="E141" s="414" t="s">
        <v>1363</v>
      </c>
      <c r="F141" s="418" t="s">
        <v>1355</v>
      </c>
      <c r="G141" s="415">
        <v>43934</v>
      </c>
      <c r="H141" s="416" t="s">
        <v>1360</v>
      </c>
      <c r="I141" s="417">
        <v>0.88</v>
      </c>
      <c r="J141" s="898"/>
    </row>
    <row r="142" spans="1:10">
      <c r="A142" s="627"/>
      <c r="B142" s="8"/>
      <c r="C142" s="8"/>
      <c r="D142" s="20"/>
      <c r="E142" s="8"/>
      <c r="F142" s="8"/>
      <c r="G142" s="8"/>
      <c r="H142" s="8"/>
      <c r="I142" s="8"/>
      <c r="J142" s="628"/>
    </row>
    <row r="143" spans="1:10">
      <c r="A143" s="894">
        <v>36</v>
      </c>
      <c r="B143" s="897" t="s">
        <v>1324</v>
      </c>
      <c r="C143" s="412" t="s">
        <v>1352</v>
      </c>
      <c r="D143" s="413" t="s">
        <v>1353</v>
      </c>
      <c r="E143" s="414" t="s">
        <v>1354</v>
      </c>
      <c r="F143" s="414" t="s">
        <v>1355</v>
      </c>
      <c r="G143" s="415">
        <v>43934</v>
      </c>
      <c r="H143" s="416" t="s">
        <v>1209</v>
      </c>
      <c r="I143" s="417">
        <v>33.450000000000003</v>
      </c>
      <c r="J143" s="898">
        <f>AVERAGE(I143:I145)</f>
        <v>31.08</v>
      </c>
    </row>
    <row r="144" spans="1:10">
      <c r="A144" s="894"/>
      <c r="B144" s="897"/>
      <c r="C144" s="412" t="s">
        <v>1356</v>
      </c>
      <c r="D144" s="413" t="s">
        <v>1357</v>
      </c>
      <c r="E144" s="414" t="s">
        <v>1358</v>
      </c>
      <c r="F144" s="418" t="s">
        <v>1359</v>
      </c>
      <c r="G144" s="415">
        <v>43934</v>
      </c>
      <c r="H144" s="416" t="s">
        <v>1360</v>
      </c>
      <c r="I144" s="417">
        <v>26.34</v>
      </c>
      <c r="J144" s="898"/>
    </row>
    <row r="145" spans="1:10">
      <c r="A145" s="894"/>
      <c r="B145" s="897"/>
      <c r="C145" s="412" t="s">
        <v>1361</v>
      </c>
      <c r="D145" s="413" t="s">
        <v>1362</v>
      </c>
      <c r="E145" s="414" t="s">
        <v>1363</v>
      </c>
      <c r="F145" s="418" t="s">
        <v>1355</v>
      </c>
      <c r="G145" s="415">
        <v>43934</v>
      </c>
      <c r="H145" s="416" t="s">
        <v>1360</v>
      </c>
      <c r="I145" s="417">
        <v>33.450000000000003</v>
      </c>
      <c r="J145" s="898"/>
    </row>
    <row r="146" spans="1:10">
      <c r="A146" s="673"/>
      <c r="B146" s="422"/>
      <c r="C146" s="422"/>
      <c r="D146" s="640"/>
      <c r="E146" s="422"/>
      <c r="F146" s="422"/>
      <c r="G146" s="422"/>
      <c r="H146" s="422"/>
      <c r="I146" s="422"/>
      <c r="J146" s="674"/>
    </row>
    <row r="147" spans="1:10">
      <c r="A147" s="894">
        <v>37</v>
      </c>
      <c r="B147" s="897" t="s">
        <v>1325</v>
      </c>
      <c r="C147" s="412" t="s">
        <v>1352</v>
      </c>
      <c r="D147" s="413" t="s">
        <v>1353</v>
      </c>
      <c r="E147" s="414" t="s">
        <v>1354</v>
      </c>
      <c r="F147" s="414" t="s">
        <v>1355</v>
      </c>
      <c r="G147" s="415">
        <v>43934</v>
      </c>
      <c r="H147" s="416" t="s">
        <v>1209</v>
      </c>
      <c r="I147" s="417">
        <v>14000</v>
      </c>
      <c r="J147" s="898">
        <f>AVERAGE(I147:I149)</f>
        <v>15166.67</v>
      </c>
    </row>
    <row r="148" spans="1:10">
      <c r="A148" s="894"/>
      <c r="B148" s="897"/>
      <c r="C148" s="412" t="s">
        <v>1356</v>
      </c>
      <c r="D148" s="413" t="s">
        <v>1357</v>
      </c>
      <c r="E148" s="414" t="s">
        <v>1358</v>
      </c>
      <c r="F148" s="418" t="s">
        <v>1359</v>
      </c>
      <c r="G148" s="415">
        <v>43934</v>
      </c>
      <c r="H148" s="416" t="s">
        <v>1360</v>
      </c>
      <c r="I148" s="417">
        <v>17500</v>
      </c>
      <c r="J148" s="898"/>
    </row>
    <row r="149" spans="1:10">
      <c r="A149" s="894"/>
      <c r="B149" s="897"/>
      <c r="C149" s="412" t="s">
        <v>1361</v>
      </c>
      <c r="D149" s="413" t="s">
        <v>1362</v>
      </c>
      <c r="E149" s="414" t="s">
        <v>1363</v>
      </c>
      <c r="F149" s="418" t="s">
        <v>1355</v>
      </c>
      <c r="G149" s="415">
        <v>43934</v>
      </c>
      <c r="H149" s="416" t="s">
        <v>1360</v>
      </c>
      <c r="I149" s="417">
        <v>14000</v>
      </c>
      <c r="J149" s="898"/>
    </row>
    <row r="150" spans="1:10">
      <c r="A150" s="669"/>
      <c r="B150" s="670"/>
      <c r="C150" s="670"/>
      <c r="D150" s="671"/>
      <c r="E150" s="670"/>
      <c r="F150" s="670"/>
      <c r="G150" s="670"/>
      <c r="H150" s="670"/>
      <c r="I150" s="670"/>
      <c r="J150" s="672"/>
    </row>
    <row r="151" spans="1:10">
      <c r="A151" s="894">
        <v>38</v>
      </c>
      <c r="B151" s="897" t="s">
        <v>1326</v>
      </c>
      <c r="C151" s="412" t="s">
        <v>1352</v>
      </c>
      <c r="D151" s="413" t="s">
        <v>1353</v>
      </c>
      <c r="E151" s="414" t="s">
        <v>1354</v>
      </c>
      <c r="F151" s="414" t="s">
        <v>1355</v>
      </c>
      <c r="G151" s="415">
        <v>43934</v>
      </c>
      <c r="H151" s="416" t="s">
        <v>1209</v>
      </c>
      <c r="I151" s="417">
        <v>211.23</v>
      </c>
      <c r="J151" s="898">
        <f>AVERAGE(I151:I153)</f>
        <v>201.63</v>
      </c>
    </row>
    <row r="152" spans="1:10">
      <c r="A152" s="894"/>
      <c r="B152" s="897"/>
      <c r="C152" s="412" t="s">
        <v>1356</v>
      </c>
      <c r="D152" s="413" t="s">
        <v>1357</v>
      </c>
      <c r="E152" s="414" t="s">
        <v>1358</v>
      </c>
      <c r="F152" s="418" t="s">
        <v>1359</v>
      </c>
      <c r="G152" s="415">
        <v>43934</v>
      </c>
      <c r="H152" s="416" t="s">
        <v>1360</v>
      </c>
      <c r="I152" s="417">
        <v>182.42</v>
      </c>
      <c r="J152" s="898"/>
    </row>
    <row r="153" spans="1:10">
      <c r="A153" s="894"/>
      <c r="B153" s="897"/>
      <c r="C153" s="412" t="s">
        <v>1361</v>
      </c>
      <c r="D153" s="413" t="s">
        <v>1362</v>
      </c>
      <c r="E153" s="414" t="s">
        <v>1363</v>
      </c>
      <c r="F153" s="418" t="s">
        <v>1355</v>
      </c>
      <c r="G153" s="415">
        <v>43934</v>
      </c>
      <c r="H153" s="416" t="s">
        <v>1360</v>
      </c>
      <c r="I153" s="417">
        <v>211.23</v>
      </c>
      <c r="J153" s="898"/>
    </row>
    <row r="154" spans="1:10">
      <c r="A154" s="669"/>
      <c r="B154" s="670"/>
      <c r="C154" s="670"/>
      <c r="D154" s="671"/>
      <c r="E154" s="670"/>
      <c r="F154" s="670"/>
      <c r="G154" s="670"/>
      <c r="H154" s="670"/>
      <c r="I154" s="670"/>
      <c r="J154" s="672"/>
    </row>
    <row r="155" spans="1:10">
      <c r="A155" s="894">
        <v>39</v>
      </c>
      <c r="B155" s="897" t="s">
        <v>1327</v>
      </c>
      <c r="C155" s="412" t="s">
        <v>1352</v>
      </c>
      <c r="D155" s="413" t="s">
        <v>1353</v>
      </c>
      <c r="E155" s="414" t="s">
        <v>1354</v>
      </c>
      <c r="F155" s="414" t="s">
        <v>1355</v>
      </c>
      <c r="G155" s="415">
        <v>43934</v>
      </c>
      <c r="H155" s="416" t="s">
        <v>1209</v>
      </c>
      <c r="I155" s="417">
        <v>3</v>
      </c>
      <c r="J155" s="898">
        <f>AVERAGE(I155:I157)</f>
        <v>3.2</v>
      </c>
    </row>
    <row r="156" spans="1:10">
      <c r="A156" s="894"/>
      <c r="B156" s="897"/>
      <c r="C156" s="412" t="s">
        <v>1356</v>
      </c>
      <c r="D156" s="413" t="s">
        <v>1357</v>
      </c>
      <c r="E156" s="414" t="s">
        <v>1358</v>
      </c>
      <c r="F156" s="418" t="s">
        <v>1359</v>
      </c>
      <c r="G156" s="415">
        <v>43934</v>
      </c>
      <c r="H156" s="416" t="s">
        <v>1360</v>
      </c>
      <c r="I156" s="417">
        <v>3.6</v>
      </c>
      <c r="J156" s="898"/>
    </row>
    <row r="157" spans="1:10">
      <c r="A157" s="894"/>
      <c r="B157" s="897"/>
      <c r="C157" s="412" t="s">
        <v>1361</v>
      </c>
      <c r="D157" s="413" t="s">
        <v>1362</v>
      </c>
      <c r="E157" s="414" t="s">
        <v>1363</v>
      </c>
      <c r="F157" s="418" t="s">
        <v>1355</v>
      </c>
      <c r="G157" s="415">
        <v>43934</v>
      </c>
      <c r="H157" s="416" t="s">
        <v>1360</v>
      </c>
      <c r="I157" s="417">
        <v>3</v>
      </c>
      <c r="J157" s="898"/>
    </row>
    <row r="158" spans="1:10">
      <c r="A158" s="669"/>
      <c r="B158" s="670"/>
      <c r="C158" s="670"/>
      <c r="D158" s="671"/>
      <c r="E158" s="670"/>
      <c r="F158" s="670"/>
      <c r="G158" s="670"/>
      <c r="H158" s="670"/>
      <c r="I158" s="670"/>
      <c r="J158" s="672"/>
    </row>
    <row r="159" spans="1:10">
      <c r="A159" s="900">
        <v>40</v>
      </c>
      <c r="B159" s="912" t="s">
        <v>1328</v>
      </c>
      <c r="C159" s="412" t="s">
        <v>1352</v>
      </c>
      <c r="D159" s="413" t="s">
        <v>1353</v>
      </c>
      <c r="E159" s="414" t="s">
        <v>1354</v>
      </c>
      <c r="F159" s="414" t="s">
        <v>1355</v>
      </c>
      <c r="G159" s="415">
        <v>43934</v>
      </c>
      <c r="H159" s="416" t="s">
        <v>1360</v>
      </c>
      <c r="I159" s="417">
        <v>20.02</v>
      </c>
      <c r="J159" s="898">
        <f>AVERAGE(I159:I161)</f>
        <v>18.899999999999999</v>
      </c>
    </row>
    <row r="160" spans="1:10">
      <c r="A160" s="901"/>
      <c r="B160" s="913"/>
      <c r="C160" s="412" t="s">
        <v>1356</v>
      </c>
      <c r="D160" s="413" t="s">
        <v>1357</v>
      </c>
      <c r="E160" s="414" t="s">
        <v>1358</v>
      </c>
      <c r="F160" s="418" t="s">
        <v>1359</v>
      </c>
      <c r="G160" s="415">
        <v>43934</v>
      </c>
      <c r="H160" s="416" t="s">
        <v>1360</v>
      </c>
      <c r="I160" s="417">
        <v>16.670000000000002</v>
      </c>
      <c r="J160" s="898"/>
    </row>
    <row r="161" spans="1:10">
      <c r="A161" s="902"/>
      <c r="B161" s="914"/>
      <c r="C161" s="412" t="s">
        <v>1361</v>
      </c>
      <c r="D161" s="413" t="s">
        <v>1362</v>
      </c>
      <c r="E161" s="414" t="s">
        <v>1363</v>
      </c>
      <c r="F161" s="418" t="s">
        <v>1355</v>
      </c>
      <c r="G161" s="415">
        <v>43934</v>
      </c>
      <c r="H161" s="416" t="s">
        <v>1360</v>
      </c>
      <c r="I161" s="417">
        <v>20.02</v>
      </c>
      <c r="J161" s="898"/>
    </row>
    <row r="162" spans="1:10">
      <c r="A162" s="669"/>
      <c r="B162" s="670"/>
      <c r="C162" s="670"/>
      <c r="D162" s="671"/>
      <c r="E162" s="670"/>
      <c r="F162" s="670"/>
      <c r="G162" s="670"/>
      <c r="H162" s="670"/>
      <c r="I162" s="670"/>
      <c r="J162" s="672"/>
    </row>
    <row r="163" spans="1:10">
      <c r="A163" s="900">
        <v>41</v>
      </c>
      <c r="B163" s="912" t="s">
        <v>1329</v>
      </c>
      <c r="C163" s="412" t="s">
        <v>1352</v>
      </c>
      <c r="D163" s="413" t="s">
        <v>1353</v>
      </c>
      <c r="E163" s="414" t="s">
        <v>1354</v>
      </c>
      <c r="F163" s="414" t="s">
        <v>1355</v>
      </c>
      <c r="G163" s="415">
        <v>43934</v>
      </c>
      <c r="H163" s="416" t="s">
        <v>1360</v>
      </c>
      <c r="I163" s="417">
        <v>19.010000000000002</v>
      </c>
      <c r="J163" s="898">
        <f>AVERAGE(I163:I165)</f>
        <v>32.01</v>
      </c>
    </row>
    <row r="164" spans="1:10">
      <c r="A164" s="901"/>
      <c r="B164" s="913"/>
      <c r="C164" s="412" t="s">
        <v>1356</v>
      </c>
      <c r="D164" s="413" t="s">
        <v>1357</v>
      </c>
      <c r="E164" s="414" t="s">
        <v>1358</v>
      </c>
      <c r="F164" s="418" t="s">
        <v>1359</v>
      </c>
      <c r="G164" s="415">
        <v>43934</v>
      </c>
      <c r="H164" s="416" t="s">
        <v>1360</v>
      </c>
      <c r="I164" s="417">
        <v>58</v>
      </c>
      <c r="J164" s="898"/>
    </row>
    <row r="165" spans="1:10">
      <c r="A165" s="902"/>
      <c r="B165" s="914"/>
      <c r="C165" s="412" t="s">
        <v>1361</v>
      </c>
      <c r="D165" s="413" t="s">
        <v>1362</v>
      </c>
      <c r="E165" s="414" t="s">
        <v>1363</v>
      </c>
      <c r="F165" s="418" t="s">
        <v>1355</v>
      </c>
      <c r="G165" s="415">
        <v>43934</v>
      </c>
      <c r="H165" s="416" t="s">
        <v>1360</v>
      </c>
      <c r="I165" s="417">
        <v>19.010000000000002</v>
      </c>
      <c r="J165" s="898"/>
    </row>
    <row r="166" spans="1:10">
      <c r="A166" s="669"/>
      <c r="B166" s="670"/>
      <c r="C166" s="670"/>
      <c r="D166" s="671"/>
      <c r="E166" s="670"/>
      <c r="F166" s="670"/>
      <c r="G166" s="670"/>
      <c r="H166" s="670"/>
      <c r="I166" s="670"/>
      <c r="J166" s="672"/>
    </row>
    <row r="167" spans="1:10">
      <c r="A167" s="900">
        <v>42</v>
      </c>
      <c r="B167" s="912" t="s">
        <v>1330</v>
      </c>
      <c r="C167" s="412" t="s">
        <v>1352</v>
      </c>
      <c r="D167" s="413" t="s">
        <v>1353</v>
      </c>
      <c r="E167" s="414" t="s">
        <v>1354</v>
      </c>
      <c r="F167" s="414" t="s">
        <v>1355</v>
      </c>
      <c r="G167" s="415">
        <v>43934</v>
      </c>
      <c r="H167" s="416" t="s">
        <v>1360</v>
      </c>
      <c r="I167" s="417">
        <v>2.95</v>
      </c>
      <c r="J167" s="898">
        <f>AVERAGE(I167:I169)</f>
        <v>3.52</v>
      </c>
    </row>
    <row r="168" spans="1:10">
      <c r="A168" s="901"/>
      <c r="B168" s="913"/>
      <c r="C168" s="412" t="s">
        <v>1356</v>
      </c>
      <c r="D168" s="413" t="s">
        <v>1357</v>
      </c>
      <c r="E168" s="414" t="s">
        <v>1358</v>
      </c>
      <c r="F168" s="418" t="s">
        <v>1359</v>
      </c>
      <c r="G168" s="415">
        <v>43934</v>
      </c>
      <c r="H168" s="416" t="s">
        <v>1360</v>
      </c>
      <c r="I168" s="417">
        <v>4.66</v>
      </c>
      <c r="J168" s="898"/>
    </row>
    <row r="169" spans="1:10">
      <c r="A169" s="902"/>
      <c r="B169" s="914"/>
      <c r="C169" s="412" t="s">
        <v>1361</v>
      </c>
      <c r="D169" s="413" t="s">
        <v>1362</v>
      </c>
      <c r="E169" s="414" t="s">
        <v>1363</v>
      </c>
      <c r="F169" s="418" t="s">
        <v>1355</v>
      </c>
      <c r="G169" s="415">
        <v>43934</v>
      </c>
      <c r="H169" s="416" t="s">
        <v>1360</v>
      </c>
      <c r="I169" s="417">
        <v>2.95</v>
      </c>
      <c r="J169" s="898"/>
    </row>
    <row r="170" spans="1:10">
      <c r="A170" s="669"/>
      <c r="B170" s="670"/>
      <c r="C170" s="670"/>
      <c r="D170" s="671"/>
      <c r="E170" s="670"/>
      <c r="F170" s="670"/>
      <c r="G170" s="670"/>
      <c r="H170" s="670"/>
      <c r="I170" s="670"/>
      <c r="J170" s="672"/>
    </row>
    <row r="171" spans="1:10">
      <c r="A171" s="894">
        <v>43</v>
      </c>
      <c r="B171" s="897" t="s">
        <v>1331</v>
      </c>
      <c r="C171" s="412" t="s">
        <v>1352</v>
      </c>
      <c r="D171" s="413" t="s">
        <v>1353</v>
      </c>
      <c r="E171" s="414" t="s">
        <v>1354</v>
      </c>
      <c r="F171" s="414" t="s">
        <v>1355</v>
      </c>
      <c r="G171" s="415">
        <v>43934</v>
      </c>
      <c r="H171" s="416" t="s">
        <v>1209</v>
      </c>
      <c r="I171" s="417">
        <v>147.72</v>
      </c>
      <c r="J171" s="898">
        <f>AVERAGE(I171:I173)</f>
        <v>147.72</v>
      </c>
    </row>
    <row r="172" spans="1:10">
      <c r="A172" s="894"/>
      <c r="B172" s="897"/>
      <c r="C172" s="412" t="s">
        <v>1356</v>
      </c>
      <c r="D172" s="413" t="s">
        <v>1357</v>
      </c>
      <c r="E172" s="414" t="s">
        <v>1358</v>
      </c>
      <c r="F172" s="418" t="s">
        <v>1359</v>
      </c>
      <c r="G172" s="415">
        <v>43934</v>
      </c>
      <c r="H172" s="416" t="s">
        <v>1360</v>
      </c>
      <c r="I172" s="417"/>
      <c r="J172" s="898"/>
    </row>
    <row r="173" spans="1:10">
      <c r="A173" s="894"/>
      <c r="B173" s="897"/>
      <c r="C173" s="412" t="s">
        <v>1361</v>
      </c>
      <c r="D173" s="413" t="s">
        <v>1362</v>
      </c>
      <c r="E173" s="414" t="s">
        <v>1363</v>
      </c>
      <c r="F173" s="418" t="s">
        <v>1355</v>
      </c>
      <c r="G173" s="415">
        <v>43934</v>
      </c>
      <c r="H173" s="416" t="s">
        <v>1360</v>
      </c>
      <c r="I173" s="417">
        <v>147.72</v>
      </c>
      <c r="J173" s="898"/>
    </row>
    <row r="174" spans="1:10">
      <c r="A174" s="669"/>
      <c r="B174" s="670"/>
      <c r="C174" s="670"/>
      <c r="D174" s="671"/>
      <c r="E174" s="670"/>
      <c r="F174" s="670"/>
      <c r="G174" s="670"/>
      <c r="H174" s="670"/>
      <c r="I174" s="670"/>
      <c r="J174" s="672"/>
    </row>
    <row r="175" spans="1:10">
      <c r="A175" s="894">
        <v>44</v>
      </c>
      <c r="B175" s="897" t="s">
        <v>1332</v>
      </c>
      <c r="C175" s="412" t="s">
        <v>1352</v>
      </c>
      <c r="D175" s="413" t="s">
        <v>1353</v>
      </c>
      <c r="E175" s="414" t="s">
        <v>1354</v>
      </c>
      <c r="F175" s="414" t="s">
        <v>1355</v>
      </c>
      <c r="G175" s="415">
        <v>43934</v>
      </c>
      <c r="H175" s="416" t="s">
        <v>1209</v>
      </c>
      <c r="I175" s="417">
        <v>147.72</v>
      </c>
      <c r="J175" s="898">
        <f>AVERAGE(I175:I177)</f>
        <v>147.72</v>
      </c>
    </row>
    <row r="176" spans="1:10">
      <c r="A176" s="894"/>
      <c r="B176" s="897"/>
      <c r="C176" s="412" t="s">
        <v>1356</v>
      </c>
      <c r="D176" s="413" t="s">
        <v>1357</v>
      </c>
      <c r="E176" s="414" t="s">
        <v>1358</v>
      </c>
      <c r="F176" s="418" t="s">
        <v>1359</v>
      </c>
      <c r="G176" s="415">
        <v>43934</v>
      </c>
      <c r="H176" s="416" t="s">
        <v>1360</v>
      </c>
      <c r="I176" s="417"/>
      <c r="J176" s="898"/>
    </row>
    <row r="177" spans="1:10">
      <c r="A177" s="894"/>
      <c r="B177" s="897"/>
      <c r="C177" s="412" t="s">
        <v>1361</v>
      </c>
      <c r="D177" s="413" t="s">
        <v>1362</v>
      </c>
      <c r="E177" s="414" t="s">
        <v>1363</v>
      </c>
      <c r="F177" s="418" t="s">
        <v>1355</v>
      </c>
      <c r="G177" s="415">
        <v>43934</v>
      </c>
      <c r="H177" s="416" t="s">
        <v>1360</v>
      </c>
      <c r="I177" s="417">
        <v>147.72</v>
      </c>
      <c r="J177" s="898"/>
    </row>
    <row r="178" spans="1:10">
      <c r="A178" s="669"/>
      <c r="B178" s="670"/>
      <c r="C178" s="670"/>
      <c r="D178" s="671"/>
      <c r="E178" s="670"/>
      <c r="F178" s="670"/>
      <c r="G178" s="670"/>
      <c r="H178" s="670"/>
      <c r="I178" s="670"/>
      <c r="J178" s="672"/>
    </row>
    <row r="179" spans="1:10">
      <c r="A179" s="894">
        <v>45</v>
      </c>
      <c r="B179" s="897" t="s">
        <v>1333</v>
      </c>
      <c r="C179" s="412" t="s">
        <v>1352</v>
      </c>
      <c r="D179" s="413" t="s">
        <v>1353</v>
      </c>
      <c r="E179" s="414" t="s">
        <v>1354</v>
      </c>
      <c r="F179" s="414" t="s">
        <v>1355</v>
      </c>
      <c r="G179" s="415">
        <v>43934</v>
      </c>
      <c r="H179" s="416" t="s">
        <v>1209</v>
      </c>
      <c r="I179" s="417">
        <v>55.89</v>
      </c>
      <c r="J179" s="898">
        <f>AVERAGE(I179:I181)</f>
        <v>68.03</v>
      </c>
    </row>
    <row r="180" spans="1:10">
      <c r="A180" s="894"/>
      <c r="B180" s="897"/>
      <c r="C180" s="412" t="s">
        <v>1356</v>
      </c>
      <c r="D180" s="413" t="s">
        <v>1357</v>
      </c>
      <c r="E180" s="414" t="s">
        <v>1358</v>
      </c>
      <c r="F180" s="418" t="s">
        <v>1359</v>
      </c>
      <c r="G180" s="415">
        <v>43934</v>
      </c>
      <c r="H180" s="416" t="s">
        <v>1360</v>
      </c>
      <c r="I180" s="417">
        <v>92.31</v>
      </c>
      <c r="J180" s="898"/>
    </row>
    <row r="181" spans="1:10">
      <c r="A181" s="894"/>
      <c r="B181" s="897"/>
      <c r="C181" s="412" t="s">
        <v>1361</v>
      </c>
      <c r="D181" s="413" t="s">
        <v>1362</v>
      </c>
      <c r="E181" s="414" t="s">
        <v>1363</v>
      </c>
      <c r="F181" s="418" t="s">
        <v>1355</v>
      </c>
      <c r="G181" s="415">
        <v>43934</v>
      </c>
      <c r="H181" s="416" t="s">
        <v>1360</v>
      </c>
      <c r="I181" s="417">
        <v>55.89</v>
      </c>
      <c r="J181" s="898"/>
    </row>
    <row r="182" spans="1:10">
      <c r="A182" s="669"/>
      <c r="B182" s="670"/>
      <c r="C182" s="670"/>
      <c r="D182" s="671"/>
      <c r="E182" s="670"/>
      <c r="F182" s="670"/>
      <c r="G182" s="670"/>
      <c r="H182" s="670"/>
      <c r="I182" s="670"/>
      <c r="J182" s="672"/>
    </row>
    <row r="183" spans="1:10">
      <c r="A183" s="894">
        <v>46</v>
      </c>
      <c r="B183" s="897" t="s">
        <v>1334</v>
      </c>
      <c r="C183" s="412" t="s">
        <v>1352</v>
      </c>
      <c r="D183" s="413" t="s">
        <v>1353</v>
      </c>
      <c r="E183" s="414" t="s">
        <v>1354</v>
      </c>
      <c r="F183" s="414" t="s">
        <v>1355</v>
      </c>
      <c r="G183" s="415">
        <v>43934</v>
      </c>
      <c r="H183" s="416" t="s">
        <v>1209</v>
      </c>
      <c r="I183" s="417">
        <v>45.49</v>
      </c>
      <c r="J183" s="898">
        <f>AVERAGE(I183:I185)</f>
        <v>37.28</v>
      </c>
    </row>
    <row r="184" spans="1:10">
      <c r="A184" s="894"/>
      <c r="B184" s="897"/>
      <c r="C184" s="412" t="s">
        <v>1356</v>
      </c>
      <c r="D184" s="413" t="s">
        <v>1357</v>
      </c>
      <c r="E184" s="414" t="s">
        <v>1358</v>
      </c>
      <c r="F184" s="418" t="s">
        <v>1359</v>
      </c>
      <c r="G184" s="415">
        <v>43934</v>
      </c>
      <c r="H184" s="416" t="s">
        <v>1360</v>
      </c>
      <c r="I184" s="417">
        <v>20.85</v>
      </c>
      <c r="J184" s="898"/>
    </row>
    <row r="185" spans="1:10">
      <c r="A185" s="894"/>
      <c r="B185" s="897"/>
      <c r="C185" s="412" t="s">
        <v>1361</v>
      </c>
      <c r="D185" s="413" t="s">
        <v>1362</v>
      </c>
      <c r="E185" s="414" t="s">
        <v>1363</v>
      </c>
      <c r="F185" s="418" t="s">
        <v>1355</v>
      </c>
      <c r="G185" s="415">
        <v>43934</v>
      </c>
      <c r="H185" s="416" t="s">
        <v>1360</v>
      </c>
      <c r="I185" s="417">
        <v>45.49</v>
      </c>
      <c r="J185" s="898"/>
    </row>
    <row r="186" spans="1:10">
      <c r="A186" s="669"/>
      <c r="B186" s="670"/>
      <c r="C186" s="670"/>
      <c r="D186" s="671"/>
      <c r="E186" s="670"/>
      <c r="F186" s="670"/>
      <c r="G186" s="670"/>
      <c r="H186" s="670"/>
      <c r="I186" s="670"/>
      <c r="J186" s="672"/>
    </row>
    <row r="187" spans="1:10">
      <c r="A187" s="894">
        <v>47</v>
      </c>
      <c r="B187" s="897" t="s">
        <v>1335</v>
      </c>
      <c r="C187" s="412" t="s">
        <v>1352</v>
      </c>
      <c r="D187" s="413" t="s">
        <v>1353</v>
      </c>
      <c r="E187" s="414" t="s">
        <v>1354</v>
      </c>
      <c r="F187" s="414" t="s">
        <v>1355</v>
      </c>
      <c r="G187" s="415">
        <v>43934</v>
      </c>
      <c r="H187" s="416" t="s">
        <v>1209</v>
      </c>
      <c r="I187" s="417">
        <v>1029</v>
      </c>
      <c r="J187" s="898">
        <f>AVERAGE(I187:I189)</f>
        <v>1016</v>
      </c>
    </row>
    <row r="188" spans="1:10">
      <c r="A188" s="894"/>
      <c r="B188" s="897"/>
      <c r="C188" s="412" t="s">
        <v>1356</v>
      </c>
      <c r="D188" s="413" t="s">
        <v>1357</v>
      </c>
      <c r="E188" s="414" t="s">
        <v>1358</v>
      </c>
      <c r="F188" s="418" t="s">
        <v>1359</v>
      </c>
      <c r="G188" s="415">
        <v>43934</v>
      </c>
      <c r="H188" s="416" t="s">
        <v>1360</v>
      </c>
      <c r="I188" s="417">
        <v>990</v>
      </c>
      <c r="J188" s="898"/>
    </row>
    <row r="189" spans="1:10">
      <c r="A189" s="894"/>
      <c r="B189" s="897"/>
      <c r="C189" s="412" t="s">
        <v>1361</v>
      </c>
      <c r="D189" s="413" t="s">
        <v>1362</v>
      </c>
      <c r="E189" s="414" t="s">
        <v>1363</v>
      </c>
      <c r="F189" s="418" t="s">
        <v>1355</v>
      </c>
      <c r="G189" s="415">
        <v>43934</v>
      </c>
      <c r="H189" s="416" t="s">
        <v>1360</v>
      </c>
      <c r="I189" s="417">
        <v>1029</v>
      </c>
      <c r="J189" s="898"/>
    </row>
    <row r="190" spans="1:10">
      <c r="A190" s="669"/>
      <c r="B190" s="670"/>
      <c r="C190" s="670"/>
      <c r="D190" s="671"/>
      <c r="E190" s="670"/>
      <c r="F190" s="670"/>
      <c r="G190" s="670"/>
      <c r="H190" s="670"/>
      <c r="I190" s="670"/>
      <c r="J190" s="672"/>
    </row>
    <row r="191" spans="1:10">
      <c r="A191" s="894">
        <v>48</v>
      </c>
      <c r="B191" s="897" t="s">
        <v>1336</v>
      </c>
      <c r="C191" s="412" t="s">
        <v>1352</v>
      </c>
      <c r="D191" s="413" t="s">
        <v>1353</v>
      </c>
      <c r="E191" s="414" t="s">
        <v>1354</v>
      </c>
      <c r="F191" s="414" t="s">
        <v>1355</v>
      </c>
      <c r="G191" s="415">
        <v>43934</v>
      </c>
      <c r="H191" s="416" t="s">
        <v>1209</v>
      </c>
      <c r="I191" s="419">
        <v>999</v>
      </c>
      <c r="J191" s="898">
        <f>AVERAGE(I191:I193)</f>
        <v>992.17</v>
      </c>
    </row>
    <row r="192" spans="1:10">
      <c r="A192" s="894"/>
      <c r="B192" s="897"/>
      <c r="C192" s="412" t="s">
        <v>1356</v>
      </c>
      <c r="D192" s="413" t="s">
        <v>1357</v>
      </c>
      <c r="E192" s="414" t="s">
        <v>1358</v>
      </c>
      <c r="F192" s="418" t="s">
        <v>1359</v>
      </c>
      <c r="G192" s="415">
        <v>43934</v>
      </c>
      <c r="H192" s="416" t="s">
        <v>1360</v>
      </c>
      <c r="I192" s="419">
        <v>978.52</v>
      </c>
      <c r="J192" s="898"/>
    </row>
    <row r="193" spans="1:10">
      <c r="A193" s="894"/>
      <c r="B193" s="897"/>
      <c r="C193" s="412" t="s">
        <v>1361</v>
      </c>
      <c r="D193" s="413" t="s">
        <v>1362</v>
      </c>
      <c r="E193" s="414" t="s">
        <v>1363</v>
      </c>
      <c r="F193" s="418" t="s">
        <v>1355</v>
      </c>
      <c r="G193" s="415">
        <v>43934</v>
      </c>
      <c r="H193" s="416" t="s">
        <v>1360</v>
      </c>
      <c r="I193" s="419">
        <v>999</v>
      </c>
      <c r="J193" s="898"/>
    </row>
    <row r="194" spans="1:10">
      <c r="A194" s="669"/>
      <c r="B194" s="670"/>
      <c r="C194" s="670"/>
      <c r="D194" s="671"/>
      <c r="E194" s="670"/>
      <c r="F194" s="670"/>
      <c r="G194" s="670"/>
      <c r="H194" s="670"/>
      <c r="I194" s="670"/>
      <c r="J194" s="672"/>
    </row>
    <row r="195" spans="1:10">
      <c r="A195" s="894">
        <v>49</v>
      </c>
      <c r="B195" s="897" t="s">
        <v>1337</v>
      </c>
      <c r="C195" s="412" t="s">
        <v>1352</v>
      </c>
      <c r="D195" s="413" t="s">
        <v>1353</v>
      </c>
      <c r="E195" s="414" t="s">
        <v>1354</v>
      </c>
      <c r="F195" s="414" t="s">
        <v>1355</v>
      </c>
      <c r="G195" s="415">
        <v>43934</v>
      </c>
      <c r="H195" s="416" t="s">
        <v>1368</v>
      </c>
      <c r="I195" s="417">
        <v>10.029999999999999</v>
      </c>
      <c r="J195" s="898">
        <f>AVERAGE(I195:I197)</f>
        <v>10.84</v>
      </c>
    </row>
    <row r="196" spans="1:10">
      <c r="A196" s="894"/>
      <c r="B196" s="897"/>
      <c r="C196" s="412" t="s">
        <v>1356</v>
      </c>
      <c r="D196" s="413" t="s">
        <v>1357</v>
      </c>
      <c r="E196" s="414" t="s">
        <v>1358</v>
      </c>
      <c r="F196" s="418" t="s">
        <v>1359</v>
      </c>
      <c r="G196" s="415">
        <v>43934</v>
      </c>
      <c r="H196" s="416" t="s">
        <v>1360</v>
      </c>
      <c r="I196" s="417">
        <v>12.46</v>
      </c>
      <c r="J196" s="898"/>
    </row>
    <row r="197" spans="1:10">
      <c r="A197" s="894"/>
      <c r="B197" s="897"/>
      <c r="C197" s="412" t="s">
        <v>1361</v>
      </c>
      <c r="D197" s="413" t="s">
        <v>1362</v>
      </c>
      <c r="E197" s="414" t="s">
        <v>1363</v>
      </c>
      <c r="F197" s="418" t="s">
        <v>1355</v>
      </c>
      <c r="G197" s="415">
        <v>43934</v>
      </c>
      <c r="H197" s="416" t="s">
        <v>1360</v>
      </c>
      <c r="I197" s="417">
        <v>10.029999999999999</v>
      </c>
      <c r="J197" s="898"/>
    </row>
    <row r="198" spans="1:10">
      <c r="A198" s="669"/>
      <c r="B198" s="670"/>
      <c r="C198" s="670"/>
      <c r="D198" s="671"/>
      <c r="E198" s="670"/>
      <c r="F198" s="670"/>
      <c r="G198" s="670"/>
      <c r="H198" s="670"/>
      <c r="I198" s="670"/>
      <c r="J198" s="672"/>
    </row>
    <row r="199" spans="1:10">
      <c r="A199" s="894">
        <v>50</v>
      </c>
      <c r="B199" s="897" t="s">
        <v>1338</v>
      </c>
      <c r="C199" s="412" t="s">
        <v>1352</v>
      </c>
      <c r="D199" s="413" t="s">
        <v>1353</v>
      </c>
      <c r="E199" s="414" t="s">
        <v>1354</v>
      </c>
      <c r="F199" s="414" t="s">
        <v>1355</v>
      </c>
      <c r="G199" s="415">
        <v>43934</v>
      </c>
      <c r="H199" s="416" t="s">
        <v>1209</v>
      </c>
      <c r="I199" s="417">
        <v>4.18</v>
      </c>
      <c r="J199" s="898">
        <f>AVERAGE(I199:I201)</f>
        <v>4.67</v>
      </c>
    </row>
    <row r="200" spans="1:10">
      <c r="A200" s="894"/>
      <c r="B200" s="897"/>
      <c r="C200" s="412" t="s">
        <v>1356</v>
      </c>
      <c r="D200" s="413" t="s">
        <v>1357</v>
      </c>
      <c r="E200" s="414" t="s">
        <v>1358</v>
      </c>
      <c r="F200" s="418" t="s">
        <v>1359</v>
      </c>
      <c r="G200" s="415">
        <v>43934</v>
      </c>
      <c r="H200" s="416" t="s">
        <v>1360</v>
      </c>
      <c r="I200" s="417">
        <v>5.65</v>
      </c>
      <c r="J200" s="898"/>
    </row>
    <row r="201" spans="1:10">
      <c r="A201" s="894"/>
      <c r="B201" s="897"/>
      <c r="C201" s="412" t="s">
        <v>1361</v>
      </c>
      <c r="D201" s="413" t="s">
        <v>1362</v>
      </c>
      <c r="E201" s="414" t="s">
        <v>1363</v>
      </c>
      <c r="F201" s="418" t="s">
        <v>1355</v>
      </c>
      <c r="G201" s="415">
        <v>43934</v>
      </c>
      <c r="H201" s="416" t="s">
        <v>1360</v>
      </c>
      <c r="I201" s="417">
        <v>4.18</v>
      </c>
      <c r="J201" s="898"/>
    </row>
    <row r="202" spans="1:10">
      <c r="A202" s="669"/>
      <c r="B202" s="670"/>
      <c r="C202" s="670"/>
      <c r="D202" s="671"/>
      <c r="E202" s="670"/>
      <c r="F202" s="670"/>
      <c r="G202" s="670"/>
      <c r="H202" s="670"/>
      <c r="I202" s="670"/>
      <c r="J202" s="672"/>
    </row>
    <row r="203" spans="1:10">
      <c r="A203" s="894">
        <v>51</v>
      </c>
      <c r="B203" s="897" t="s">
        <v>1340</v>
      </c>
      <c r="C203" s="412" t="s">
        <v>1352</v>
      </c>
      <c r="D203" s="413" t="s">
        <v>1353</v>
      </c>
      <c r="E203" s="414" t="s">
        <v>1354</v>
      </c>
      <c r="F203" s="414" t="s">
        <v>1355</v>
      </c>
      <c r="G203" s="415">
        <v>43934</v>
      </c>
      <c r="H203" s="416" t="s">
        <v>1368</v>
      </c>
      <c r="I203" s="417">
        <v>5.2</v>
      </c>
      <c r="J203" s="898">
        <f>AVERAGE(I203:I205)</f>
        <v>8.0299999999999994</v>
      </c>
    </row>
    <row r="204" spans="1:10">
      <c r="A204" s="894"/>
      <c r="B204" s="897"/>
      <c r="C204" s="412" t="s">
        <v>1356</v>
      </c>
      <c r="D204" s="413" t="s">
        <v>1357</v>
      </c>
      <c r="E204" s="414" t="s">
        <v>1358</v>
      </c>
      <c r="F204" s="418" t="s">
        <v>1359</v>
      </c>
      <c r="G204" s="415">
        <v>43934</v>
      </c>
      <c r="H204" s="416" t="s">
        <v>1360</v>
      </c>
      <c r="I204" s="417">
        <v>13.7</v>
      </c>
      <c r="J204" s="898"/>
    </row>
    <row r="205" spans="1:10">
      <c r="A205" s="894"/>
      <c r="B205" s="897"/>
      <c r="C205" s="412" t="s">
        <v>1361</v>
      </c>
      <c r="D205" s="413" t="s">
        <v>1362</v>
      </c>
      <c r="E205" s="414" t="s">
        <v>1363</v>
      </c>
      <c r="F205" s="418" t="s">
        <v>1355</v>
      </c>
      <c r="G205" s="415">
        <v>43934</v>
      </c>
      <c r="H205" s="416" t="s">
        <v>1360</v>
      </c>
      <c r="I205" s="419">
        <v>5.2</v>
      </c>
      <c r="J205" s="898"/>
    </row>
    <row r="206" spans="1:10">
      <c r="A206" s="669"/>
      <c r="B206" s="670"/>
      <c r="C206" s="670"/>
      <c r="D206" s="671"/>
      <c r="E206" s="670"/>
      <c r="F206" s="670"/>
      <c r="G206" s="670"/>
      <c r="H206" s="670"/>
      <c r="I206" s="670"/>
      <c r="J206" s="672"/>
    </row>
    <row r="207" spans="1:10">
      <c r="A207" s="894">
        <v>52</v>
      </c>
      <c r="B207" s="897" t="s">
        <v>1341</v>
      </c>
      <c r="C207" s="412" t="s">
        <v>1352</v>
      </c>
      <c r="D207" s="413" t="s">
        <v>1353</v>
      </c>
      <c r="E207" s="414" t="s">
        <v>1354</v>
      </c>
      <c r="F207" s="414" t="s">
        <v>1355</v>
      </c>
      <c r="G207" s="415">
        <v>43934</v>
      </c>
      <c r="H207" s="416" t="s">
        <v>1369</v>
      </c>
      <c r="I207" s="417"/>
      <c r="J207" s="898">
        <f>AVERAGE(I207:I209)</f>
        <v>172.53</v>
      </c>
    </row>
    <row r="208" spans="1:10">
      <c r="A208" s="894"/>
      <c r="B208" s="897"/>
      <c r="C208" s="412" t="s">
        <v>1356</v>
      </c>
      <c r="D208" s="413" t="s">
        <v>1357</v>
      </c>
      <c r="E208" s="414" t="s">
        <v>1358</v>
      </c>
      <c r="F208" s="418" t="s">
        <v>1359</v>
      </c>
      <c r="G208" s="415">
        <v>43934</v>
      </c>
      <c r="H208" s="416" t="s">
        <v>1360</v>
      </c>
      <c r="I208" s="417">
        <v>172.53</v>
      </c>
      <c r="J208" s="898"/>
    </row>
    <row r="209" spans="1:10">
      <c r="A209" s="894"/>
      <c r="B209" s="897"/>
      <c r="C209" s="412" t="s">
        <v>1361</v>
      </c>
      <c r="D209" s="413" t="s">
        <v>1362</v>
      </c>
      <c r="E209" s="414" t="s">
        <v>1363</v>
      </c>
      <c r="F209" s="418" t="s">
        <v>1355</v>
      </c>
      <c r="G209" s="415">
        <v>43934</v>
      </c>
      <c r="H209" s="416" t="s">
        <v>1360</v>
      </c>
      <c r="I209" s="417"/>
      <c r="J209" s="898"/>
    </row>
    <row r="210" spans="1:10">
      <c r="A210" s="669"/>
      <c r="B210" s="670"/>
      <c r="C210" s="670"/>
      <c r="D210" s="671"/>
      <c r="E210" s="670"/>
      <c r="F210" s="670"/>
      <c r="G210" s="670"/>
      <c r="H210" s="670"/>
      <c r="I210" s="670"/>
      <c r="J210" s="672"/>
    </row>
    <row r="211" spans="1:10">
      <c r="A211" s="894">
        <v>53</v>
      </c>
      <c r="B211" s="897" t="s">
        <v>1342</v>
      </c>
      <c r="C211" s="412" t="s">
        <v>1352</v>
      </c>
      <c r="D211" s="413" t="s">
        <v>1353</v>
      </c>
      <c r="E211" s="414" t="s">
        <v>1354</v>
      </c>
      <c r="F211" s="414" t="s">
        <v>1355</v>
      </c>
      <c r="G211" s="415">
        <v>43934</v>
      </c>
      <c r="H211" s="416" t="s">
        <v>1209</v>
      </c>
      <c r="I211" s="417">
        <v>32.94</v>
      </c>
      <c r="J211" s="898">
        <f>AVERAGE(I211:I213)</f>
        <v>32.229999999999997</v>
      </c>
    </row>
    <row r="212" spans="1:10">
      <c r="A212" s="894"/>
      <c r="B212" s="897"/>
      <c r="C212" s="412" t="s">
        <v>1356</v>
      </c>
      <c r="D212" s="413" t="s">
        <v>1357</v>
      </c>
      <c r="E212" s="414" t="s">
        <v>1358</v>
      </c>
      <c r="F212" s="418" t="s">
        <v>1359</v>
      </c>
      <c r="G212" s="415">
        <v>43934</v>
      </c>
      <c r="H212" s="416" t="s">
        <v>1360</v>
      </c>
      <c r="I212" s="417">
        <v>30.81</v>
      </c>
      <c r="J212" s="898"/>
    </row>
    <row r="213" spans="1:10">
      <c r="A213" s="894"/>
      <c r="B213" s="897"/>
      <c r="C213" s="412" t="s">
        <v>1361</v>
      </c>
      <c r="D213" s="413" t="s">
        <v>1362</v>
      </c>
      <c r="E213" s="414" t="s">
        <v>1363</v>
      </c>
      <c r="F213" s="418" t="s">
        <v>1355</v>
      </c>
      <c r="G213" s="415">
        <v>43934</v>
      </c>
      <c r="H213" s="416" t="s">
        <v>1360</v>
      </c>
      <c r="I213" s="417">
        <v>32.94</v>
      </c>
      <c r="J213" s="898"/>
    </row>
    <row r="214" spans="1:10">
      <c r="A214" s="669"/>
      <c r="B214" s="670"/>
      <c r="C214" s="670"/>
      <c r="D214" s="671"/>
      <c r="E214" s="670"/>
      <c r="F214" s="670"/>
      <c r="G214" s="670"/>
      <c r="H214" s="670"/>
      <c r="I214" s="670"/>
      <c r="J214" s="672"/>
    </row>
    <row r="215" spans="1:10">
      <c r="A215" s="894">
        <v>54</v>
      </c>
      <c r="B215" s="897" t="s">
        <v>1343</v>
      </c>
      <c r="C215" s="412" t="s">
        <v>1352</v>
      </c>
      <c r="D215" s="413" t="s">
        <v>1353</v>
      </c>
      <c r="E215" s="414" t="s">
        <v>1354</v>
      </c>
      <c r="F215" s="414" t="s">
        <v>1355</v>
      </c>
      <c r="G215" s="415">
        <v>43934</v>
      </c>
      <c r="H215" s="416" t="s">
        <v>1209</v>
      </c>
      <c r="I215" s="417">
        <v>31.93</v>
      </c>
      <c r="J215" s="898">
        <f>AVERAGE(I215:I217)</f>
        <v>42.65</v>
      </c>
    </row>
    <row r="216" spans="1:10">
      <c r="A216" s="894"/>
      <c r="B216" s="897"/>
      <c r="C216" s="412" t="s">
        <v>1356</v>
      </c>
      <c r="D216" s="413" t="s">
        <v>1357</v>
      </c>
      <c r="E216" s="414" t="s">
        <v>1358</v>
      </c>
      <c r="F216" s="418" t="s">
        <v>1359</v>
      </c>
      <c r="G216" s="415">
        <v>43934</v>
      </c>
      <c r="H216" s="416" t="s">
        <v>1360</v>
      </c>
      <c r="I216" s="417">
        <v>64.09</v>
      </c>
      <c r="J216" s="898"/>
    </row>
    <row r="217" spans="1:10">
      <c r="A217" s="894"/>
      <c r="B217" s="897"/>
      <c r="C217" s="412" t="s">
        <v>1361</v>
      </c>
      <c r="D217" s="413" t="s">
        <v>1362</v>
      </c>
      <c r="E217" s="414" t="s">
        <v>1363</v>
      </c>
      <c r="F217" s="418" t="s">
        <v>1355</v>
      </c>
      <c r="G217" s="415">
        <v>43934</v>
      </c>
      <c r="H217" s="416" t="s">
        <v>1360</v>
      </c>
      <c r="I217" s="417">
        <v>31.93</v>
      </c>
      <c r="J217" s="898"/>
    </row>
    <row r="218" spans="1:10">
      <c r="A218" s="669"/>
      <c r="B218" s="670"/>
      <c r="C218" s="670"/>
      <c r="D218" s="671"/>
      <c r="E218" s="670"/>
      <c r="F218" s="670"/>
      <c r="G218" s="670"/>
      <c r="H218" s="670"/>
      <c r="I218" s="670"/>
      <c r="J218" s="672"/>
    </row>
    <row r="219" spans="1:10">
      <c r="A219" s="894">
        <v>55</v>
      </c>
      <c r="B219" s="897" t="s">
        <v>1310</v>
      </c>
      <c r="C219" s="412" t="s">
        <v>1352</v>
      </c>
      <c r="D219" s="413" t="s">
        <v>1353</v>
      </c>
      <c r="E219" s="414" t="s">
        <v>1354</v>
      </c>
      <c r="F219" s="414" t="s">
        <v>1355</v>
      </c>
      <c r="G219" s="415">
        <v>43934</v>
      </c>
      <c r="H219" s="416" t="s">
        <v>1209</v>
      </c>
      <c r="I219" s="417">
        <v>17.14</v>
      </c>
      <c r="J219" s="898">
        <f>AVERAGE(I219:I221)</f>
        <v>15.76</v>
      </c>
    </row>
    <row r="220" spans="1:10">
      <c r="A220" s="894"/>
      <c r="B220" s="897"/>
      <c r="C220" s="412" t="s">
        <v>1356</v>
      </c>
      <c r="D220" s="413" t="s">
        <v>1357</v>
      </c>
      <c r="E220" s="414" t="s">
        <v>1358</v>
      </c>
      <c r="F220" s="418" t="s">
        <v>1359</v>
      </c>
      <c r="G220" s="415">
        <v>43934</v>
      </c>
      <c r="H220" s="416" t="s">
        <v>1360</v>
      </c>
      <c r="I220" s="419">
        <v>13</v>
      </c>
      <c r="J220" s="898"/>
    </row>
    <row r="221" spans="1:10">
      <c r="A221" s="894"/>
      <c r="B221" s="897"/>
      <c r="C221" s="412" t="s">
        <v>1361</v>
      </c>
      <c r="D221" s="413" t="s">
        <v>1362</v>
      </c>
      <c r="E221" s="414" t="s">
        <v>1363</v>
      </c>
      <c r="F221" s="418" t="s">
        <v>1355</v>
      </c>
      <c r="G221" s="415">
        <v>43934</v>
      </c>
      <c r="H221" s="416" t="s">
        <v>1360</v>
      </c>
      <c r="I221" s="419">
        <v>17.14</v>
      </c>
      <c r="J221" s="898"/>
    </row>
    <row r="222" spans="1:10">
      <c r="A222" s="669"/>
      <c r="B222" s="670"/>
      <c r="C222" s="670"/>
      <c r="D222" s="671"/>
      <c r="E222" s="670"/>
      <c r="F222" s="670"/>
      <c r="G222" s="670"/>
      <c r="H222" s="670"/>
      <c r="I222" s="670"/>
      <c r="J222" s="672"/>
    </row>
    <row r="223" spans="1:10">
      <c r="A223" s="894">
        <v>56</v>
      </c>
      <c r="B223" s="897" t="s">
        <v>1344</v>
      </c>
      <c r="C223" s="412" t="s">
        <v>1352</v>
      </c>
      <c r="D223" s="413" t="s">
        <v>1353</v>
      </c>
      <c r="E223" s="414" t="s">
        <v>1354</v>
      </c>
      <c r="F223" s="414" t="s">
        <v>1355</v>
      </c>
      <c r="G223" s="415">
        <v>43934</v>
      </c>
      <c r="H223" s="416" t="s">
        <v>1370</v>
      </c>
      <c r="I223" s="419">
        <v>74.62</v>
      </c>
      <c r="J223" s="898">
        <f>AVERAGE(I223:I225)</f>
        <v>84.95</v>
      </c>
    </row>
    <row r="224" spans="1:10">
      <c r="A224" s="894"/>
      <c r="B224" s="897"/>
      <c r="C224" s="412" t="s">
        <v>1356</v>
      </c>
      <c r="D224" s="413" t="s">
        <v>1357</v>
      </c>
      <c r="E224" s="414" t="s">
        <v>1358</v>
      </c>
      <c r="F224" s="418" t="s">
        <v>1359</v>
      </c>
      <c r="G224" s="415">
        <v>43934</v>
      </c>
      <c r="H224" s="416" t="s">
        <v>1370</v>
      </c>
      <c r="I224" s="419">
        <v>105.6</v>
      </c>
      <c r="J224" s="898"/>
    </row>
    <row r="225" spans="1:10">
      <c r="A225" s="894"/>
      <c r="B225" s="897"/>
      <c r="C225" s="412" t="s">
        <v>1361</v>
      </c>
      <c r="D225" s="413" t="s">
        <v>1362</v>
      </c>
      <c r="E225" s="414" t="s">
        <v>1363</v>
      </c>
      <c r="F225" s="418" t="s">
        <v>1355</v>
      </c>
      <c r="G225" s="415">
        <v>43934</v>
      </c>
      <c r="H225" s="416" t="s">
        <v>1370</v>
      </c>
      <c r="I225" s="419">
        <v>74.62</v>
      </c>
      <c r="J225" s="898"/>
    </row>
    <row r="226" spans="1:10">
      <c r="A226" s="669"/>
      <c r="B226" s="670"/>
      <c r="C226" s="670"/>
      <c r="D226" s="671"/>
      <c r="E226" s="670"/>
      <c r="F226" s="670"/>
      <c r="G226" s="670"/>
      <c r="H226" s="670"/>
      <c r="I226" s="670"/>
      <c r="J226" s="672"/>
    </row>
    <row r="227" spans="1:10">
      <c r="A227" s="894">
        <v>57</v>
      </c>
      <c r="B227" s="897" t="s">
        <v>1345</v>
      </c>
      <c r="C227" s="412" t="s">
        <v>1352</v>
      </c>
      <c r="D227" s="413" t="s">
        <v>1353</v>
      </c>
      <c r="E227" s="414" t="s">
        <v>1354</v>
      </c>
      <c r="F227" s="414" t="s">
        <v>1355</v>
      </c>
      <c r="G227" s="415">
        <v>43934</v>
      </c>
      <c r="H227" s="416" t="s">
        <v>1368</v>
      </c>
      <c r="I227" s="419">
        <v>95.6</v>
      </c>
      <c r="J227" s="898">
        <f>AVERAGE(I227:I229)</f>
        <v>101.44</v>
      </c>
    </row>
    <row r="228" spans="1:10">
      <c r="A228" s="894"/>
      <c r="B228" s="897"/>
      <c r="C228" s="412" t="s">
        <v>1356</v>
      </c>
      <c r="D228" s="413" t="s">
        <v>1357</v>
      </c>
      <c r="E228" s="414" t="s">
        <v>1358</v>
      </c>
      <c r="F228" s="418" t="s">
        <v>1359</v>
      </c>
      <c r="G228" s="415">
        <v>43934</v>
      </c>
      <c r="H228" s="416" t="s">
        <v>1368</v>
      </c>
      <c r="I228" s="419">
        <v>113.11</v>
      </c>
      <c r="J228" s="898"/>
    </row>
    <row r="229" spans="1:10">
      <c r="A229" s="894"/>
      <c r="B229" s="897"/>
      <c r="C229" s="412" t="s">
        <v>1361</v>
      </c>
      <c r="D229" s="413" t="s">
        <v>1362</v>
      </c>
      <c r="E229" s="414" t="s">
        <v>1363</v>
      </c>
      <c r="F229" s="418" t="s">
        <v>1355</v>
      </c>
      <c r="G229" s="415">
        <v>43934</v>
      </c>
      <c r="H229" s="416" t="s">
        <v>1368</v>
      </c>
      <c r="I229" s="419">
        <v>95.6</v>
      </c>
      <c r="J229" s="898"/>
    </row>
    <row r="230" spans="1:10">
      <c r="A230" s="669"/>
      <c r="B230" s="670"/>
      <c r="C230" s="670"/>
      <c r="D230" s="671"/>
      <c r="E230" s="670"/>
      <c r="F230" s="670"/>
      <c r="G230" s="670"/>
      <c r="H230" s="670"/>
      <c r="I230" s="670"/>
      <c r="J230" s="672"/>
    </row>
    <row r="231" spans="1:10">
      <c r="A231" s="894">
        <v>58</v>
      </c>
      <c r="B231" s="897" t="s">
        <v>1346</v>
      </c>
      <c r="C231" s="412" t="s">
        <v>1352</v>
      </c>
      <c r="D231" s="413" t="s">
        <v>1353</v>
      </c>
      <c r="E231" s="414" t="s">
        <v>1354</v>
      </c>
      <c r="F231" s="414" t="s">
        <v>1355</v>
      </c>
      <c r="G231" s="415">
        <v>43934</v>
      </c>
      <c r="H231" s="423" t="s">
        <v>1368</v>
      </c>
      <c r="I231" s="419">
        <v>53.92</v>
      </c>
      <c r="J231" s="898">
        <f>AVERAGE(I231:I233)</f>
        <v>55.72</v>
      </c>
    </row>
    <row r="232" spans="1:10">
      <c r="A232" s="894"/>
      <c r="B232" s="897"/>
      <c r="C232" s="412" t="s">
        <v>1356</v>
      </c>
      <c r="D232" s="413" t="s">
        <v>1357</v>
      </c>
      <c r="E232" s="414" t="s">
        <v>1358</v>
      </c>
      <c r="F232" s="418" t="s">
        <v>1359</v>
      </c>
      <c r="G232" s="415">
        <v>43934</v>
      </c>
      <c r="H232" s="423" t="s">
        <v>1368</v>
      </c>
      <c r="I232" s="419">
        <v>59.32</v>
      </c>
      <c r="J232" s="898"/>
    </row>
    <row r="233" spans="1:10">
      <c r="A233" s="894"/>
      <c r="B233" s="897"/>
      <c r="C233" s="412" t="s">
        <v>1361</v>
      </c>
      <c r="D233" s="413" t="s">
        <v>1362</v>
      </c>
      <c r="E233" s="414" t="s">
        <v>1363</v>
      </c>
      <c r="F233" s="418" t="s">
        <v>1355</v>
      </c>
      <c r="G233" s="415">
        <v>43934</v>
      </c>
      <c r="H233" s="423" t="s">
        <v>1368</v>
      </c>
      <c r="I233" s="419">
        <v>53.92</v>
      </c>
      <c r="J233" s="898"/>
    </row>
    <row r="234" spans="1:10">
      <c r="A234" s="669"/>
      <c r="B234" s="670"/>
      <c r="C234" s="670"/>
      <c r="D234" s="671"/>
      <c r="E234" s="670"/>
      <c r="F234" s="670"/>
      <c r="G234" s="670"/>
      <c r="H234" s="670"/>
      <c r="I234" s="670"/>
      <c r="J234" s="672"/>
    </row>
    <row r="235" spans="1:10">
      <c r="A235" s="894">
        <v>59</v>
      </c>
      <c r="B235" s="897" t="s">
        <v>1347</v>
      </c>
      <c r="C235" s="412" t="s">
        <v>1352</v>
      </c>
      <c r="D235" s="413" t="s">
        <v>1353</v>
      </c>
      <c r="E235" s="414" t="s">
        <v>1354</v>
      </c>
      <c r="F235" s="414" t="s">
        <v>1355</v>
      </c>
      <c r="G235" s="415">
        <v>43934</v>
      </c>
      <c r="H235" s="416" t="s">
        <v>1209</v>
      </c>
      <c r="I235" s="419">
        <v>11.35</v>
      </c>
      <c r="J235" s="898">
        <f>AVERAGE(I235:I237)</f>
        <v>11.35</v>
      </c>
    </row>
    <row r="236" spans="1:10">
      <c r="A236" s="894"/>
      <c r="B236" s="897"/>
      <c r="C236" s="412" t="s">
        <v>1356</v>
      </c>
      <c r="D236" s="413" t="s">
        <v>1357</v>
      </c>
      <c r="E236" s="414" t="s">
        <v>1358</v>
      </c>
      <c r="F236" s="418" t="s">
        <v>1359</v>
      </c>
      <c r="G236" s="415">
        <v>43934</v>
      </c>
      <c r="H236" s="416" t="s">
        <v>1360</v>
      </c>
      <c r="I236" s="419"/>
      <c r="J236" s="898"/>
    </row>
    <row r="237" spans="1:10">
      <c r="A237" s="894"/>
      <c r="B237" s="897"/>
      <c r="C237" s="412" t="s">
        <v>1361</v>
      </c>
      <c r="D237" s="413" t="s">
        <v>1362</v>
      </c>
      <c r="E237" s="414" t="s">
        <v>1363</v>
      </c>
      <c r="F237" s="418" t="s">
        <v>1355</v>
      </c>
      <c r="G237" s="415">
        <v>43934</v>
      </c>
      <c r="H237" s="416" t="s">
        <v>1360</v>
      </c>
      <c r="I237" s="419">
        <v>11.35</v>
      </c>
      <c r="J237" s="898"/>
    </row>
    <row r="238" spans="1:10">
      <c r="A238" s="669"/>
      <c r="B238" s="670"/>
      <c r="C238" s="670"/>
      <c r="D238" s="671"/>
      <c r="E238" s="670"/>
      <c r="F238" s="670"/>
      <c r="G238" s="670"/>
      <c r="H238" s="670"/>
      <c r="I238" s="670"/>
      <c r="J238" s="672"/>
    </row>
    <row r="239" spans="1:10">
      <c r="A239" s="894">
        <v>60</v>
      </c>
      <c r="B239" s="897" t="s">
        <v>1348</v>
      </c>
      <c r="C239" s="412" t="s">
        <v>1352</v>
      </c>
      <c r="D239" s="413" t="s">
        <v>1353</v>
      </c>
      <c r="E239" s="414" t="s">
        <v>1354</v>
      </c>
      <c r="F239" s="414" t="s">
        <v>1355</v>
      </c>
      <c r="G239" s="415">
        <v>43934</v>
      </c>
      <c r="H239" s="416" t="s">
        <v>1209</v>
      </c>
      <c r="I239" s="417">
        <v>7.19</v>
      </c>
      <c r="J239" s="898">
        <f>AVERAGE(I239:I241)</f>
        <v>7.19</v>
      </c>
    </row>
    <row r="240" spans="1:10">
      <c r="A240" s="894"/>
      <c r="B240" s="897"/>
      <c r="C240" s="412" t="s">
        <v>1356</v>
      </c>
      <c r="D240" s="413" t="s">
        <v>1357</v>
      </c>
      <c r="E240" s="414" t="s">
        <v>1358</v>
      </c>
      <c r="F240" s="418" t="s">
        <v>1359</v>
      </c>
      <c r="G240" s="415">
        <v>43934</v>
      </c>
      <c r="H240" s="416" t="s">
        <v>1360</v>
      </c>
      <c r="I240" s="417"/>
      <c r="J240" s="898"/>
    </row>
    <row r="241" spans="1:10">
      <c r="A241" s="894"/>
      <c r="B241" s="897"/>
      <c r="C241" s="412" t="s">
        <v>1361</v>
      </c>
      <c r="D241" s="413" t="s">
        <v>1362</v>
      </c>
      <c r="E241" s="414" t="s">
        <v>1363</v>
      </c>
      <c r="F241" s="418" t="s">
        <v>1355</v>
      </c>
      <c r="G241" s="415">
        <v>43934</v>
      </c>
      <c r="H241" s="416" t="s">
        <v>1360</v>
      </c>
      <c r="I241" s="417">
        <v>7.19</v>
      </c>
      <c r="J241" s="898"/>
    </row>
    <row r="242" spans="1:10">
      <c r="A242" s="627"/>
      <c r="B242" s="8"/>
      <c r="C242" s="8"/>
      <c r="D242" s="20"/>
      <c r="E242" s="8"/>
      <c r="F242" s="8"/>
      <c r="G242" s="8"/>
      <c r="H242" s="8"/>
      <c r="I242" s="8"/>
      <c r="J242" s="628"/>
    </row>
    <row r="243" spans="1:10">
      <c r="A243" s="894">
        <v>61</v>
      </c>
      <c r="B243" s="897" t="s">
        <v>1376</v>
      </c>
      <c r="C243" s="412" t="s">
        <v>1377</v>
      </c>
      <c r="D243" s="413" t="s">
        <v>1380</v>
      </c>
      <c r="E243" s="414" t="s">
        <v>1378</v>
      </c>
      <c r="F243" s="414" t="s">
        <v>1379</v>
      </c>
      <c r="G243" s="415">
        <v>43952</v>
      </c>
      <c r="H243" s="416" t="s">
        <v>253</v>
      </c>
      <c r="I243" s="417">
        <v>1.1499999999999999</v>
      </c>
      <c r="J243" s="898">
        <f>AVERAGE(I243:I245)</f>
        <v>1.1499999999999999</v>
      </c>
    </row>
    <row r="244" spans="1:10">
      <c r="A244" s="894"/>
      <c r="B244" s="897"/>
      <c r="C244" s="412"/>
      <c r="D244" s="413"/>
      <c r="E244" s="414"/>
      <c r="F244" s="418"/>
      <c r="G244" s="415"/>
      <c r="H244" s="416"/>
      <c r="I244" s="417"/>
      <c r="J244" s="898"/>
    </row>
    <row r="245" spans="1:10">
      <c r="A245" s="894"/>
      <c r="B245" s="897"/>
      <c r="C245" s="412"/>
      <c r="D245" s="413"/>
      <c r="E245" s="414"/>
      <c r="F245" s="418"/>
      <c r="G245" s="415"/>
      <c r="H245" s="416"/>
      <c r="I245" s="417"/>
      <c r="J245" s="898"/>
    </row>
    <row r="246" spans="1:10">
      <c r="A246" s="627"/>
      <c r="B246" s="8"/>
      <c r="C246" s="8"/>
      <c r="D246" s="20"/>
      <c r="E246" s="8"/>
      <c r="F246" s="8"/>
      <c r="G246" s="8"/>
      <c r="H246" s="8"/>
      <c r="I246" s="8"/>
      <c r="J246" s="628"/>
    </row>
    <row r="247" spans="1:10">
      <c r="A247" s="894">
        <v>62</v>
      </c>
      <c r="B247" s="897" t="s">
        <v>1432</v>
      </c>
      <c r="C247" s="643" t="s">
        <v>1661</v>
      </c>
      <c r="D247" s="395" t="s">
        <v>1664</v>
      </c>
      <c r="E247" s="394" t="s">
        <v>1662</v>
      </c>
      <c r="F247" s="394" t="s">
        <v>1663</v>
      </c>
      <c r="G247" s="392">
        <v>43952</v>
      </c>
      <c r="H247" s="391" t="s">
        <v>1443</v>
      </c>
      <c r="I247" s="390">
        <v>220</v>
      </c>
      <c r="J247" s="896">
        <f>AVERAGE(I247:I248)</f>
        <v>187.5</v>
      </c>
    </row>
    <row r="248" spans="1:10">
      <c r="A248" s="894"/>
      <c r="B248" s="897"/>
      <c r="C248" s="396" t="s">
        <v>1249</v>
      </c>
      <c r="D248" s="395" t="s">
        <v>1250</v>
      </c>
      <c r="E248" s="394" t="s">
        <v>1665</v>
      </c>
      <c r="F248" s="393" t="s">
        <v>1666</v>
      </c>
      <c r="G248" s="392">
        <v>43952</v>
      </c>
      <c r="H248" s="391" t="s">
        <v>1443</v>
      </c>
      <c r="I248" s="390">
        <v>155</v>
      </c>
      <c r="J248" s="896"/>
    </row>
    <row r="249" spans="1:10">
      <c r="A249" s="627"/>
      <c r="B249" s="8"/>
      <c r="C249" s="8"/>
      <c r="D249" s="20"/>
      <c r="E249" s="8"/>
      <c r="F249" s="8"/>
      <c r="G249" s="8"/>
      <c r="H249" s="8"/>
      <c r="I249" s="8"/>
      <c r="J249" s="628"/>
    </row>
    <row r="250" spans="1:10">
      <c r="A250" s="900">
        <v>63</v>
      </c>
      <c r="B250" s="912" t="s">
        <v>534</v>
      </c>
      <c r="C250" s="412" t="s">
        <v>1717</v>
      </c>
      <c r="D250" s="413" t="s">
        <v>1718</v>
      </c>
      <c r="E250" s="414" t="s">
        <v>1719</v>
      </c>
      <c r="F250" s="414" t="s">
        <v>1720</v>
      </c>
      <c r="G250" s="415">
        <v>43952</v>
      </c>
      <c r="H250" s="416" t="s">
        <v>1209</v>
      </c>
      <c r="I250" s="417">
        <v>24</v>
      </c>
      <c r="J250" s="898">
        <f>AVERAGE(I250:I252)</f>
        <v>22.97</v>
      </c>
    </row>
    <row r="251" spans="1:10">
      <c r="A251" s="901"/>
      <c r="B251" s="913"/>
      <c r="C251" s="412" t="s">
        <v>1356</v>
      </c>
      <c r="D251" s="413" t="s">
        <v>1357</v>
      </c>
      <c r="E251" s="414" t="s">
        <v>1358</v>
      </c>
      <c r="F251" s="418" t="s">
        <v>1721</v>
      </c>
      <c r="G251" s="415">
        <v>43952</v>
      </c>
      <c r="H251" s="416" t="s">
        <v>1360</v>
      </c>
      <c r="I251" s="417">
        <v>22.46</v>
      </c>
      <c r="J251" s="898"/>
    </row>
    <row r="252" spans="1:10">
      <c r="A252" s="902"/>
      <c r="B252" s="914"/>
      <c r="C252" s="412" t="s">
        <v>1722</v>
      </c>
      <c r="D252" s="413" t="s">
        <v>1723</v>
      </c>
      <c r="E252" s="414" t="s">
        <v>1724</v>
      </c>
      <c r="F252" s="418" t="s">
        <v>1725</v>
      </c>
      <c r="G252" s="415">
        <v>43952</v>
      </c>
      <c r="H252" s="416" t="s">
        <v>1360</v>
      </c>
      <c r="I252" s="417">
        <v>22.44</v>
      </c>
      <c r="J252" s="898"/>
    </row>
    <row r="253" spans="1:10">
      <c r="A253" s="494"/>
      <c r="B253" s="495"/>
      <c r="C253" s="495"/>
      <c r="D253" s="641"/>
      <c r="E253" s="495"/>
      <c r="F253" s="495"/>
      <c r="G253" s="495"/>
      <c r="H253" s="495"/>
      <c r="I253" s="495"/>
      <c r="J253" s="675"/>
    </row>
    <row r="254" spans="1:10">
      <c r="A254" s="900">
        <v>64</v>
      </c>
      <c r="B254" s="912" t="s">
        <v>1726</v>
      </c>
      <c r="C254" s="412" t="s">
        <v>1717</v>
      </c>
      <c r="D254" s="413" t="s">
        <v>1718</v>
      </c>
      <c r="E254" s="414" t="s">
        <v>1719</v>
      </c>
      <c r="F254" s="414" t="s">
        <v>1720</v>
      </c>
      <c r="G254" s="415">
        <v>43952</v>
      </c>
      <c r="H254" s="416" t="s">
        <v>1209</v>
      </c>
      <c r="I254" s="417">
        <v>30</v>
      </c>
      <c r="J254" s="898">
        <f>AVERAGE(I254:I256)</f>
        <v>29</v>
      </c>
    </row>
    <row r="255" spans="1:10">
      <c r="A255" s="901"/>
      <c r="B255" s="913"/>
      <c r="C255" s="412" t="s">
        <v>1356</v>
      </c>
      <c r="D255" s="413" t="s">
        <v>1357</v>
      </c>
      <c r="E255" s="414" t="s">
        <v>1358</v>
      </c>
      <c r="F255" s="418" t="s">
        <v>1721</v>
      </c>
      <c r="G255" s="415">
        <v>43952</v>
      </c>
      <c r="H255" s="416" t="s">
        <v>1360</v>
      </c>
      <c r="I255" s="417">
        <v>26.2</v>
      </c>
      <c r="J255" s="898"/>
    </row>
    <row r="256" spans="1:10">
      <c r="A256" s="902"/>
      <c r="B256" s="914"/>
      <c r="C256" s="412" t="s">
        <v>1722</v>
      </c>
      <c r="D256" s="413" t="s">
        <v>1723</v>
      </c>
      <c r="E256" s="414" t="s">
        <v>1724</v>
      </c>
      <c r="F256" s="418" t="s">
        <v>1725</v>
      </c>
      <c r="G256" s="415">
        <v>43952</v>
      </c>
      <c r="H256" s="416" t="s">
        <v>1360</v>
      </c>
      <c r="I256" s="417">
        <v>30.79</v>
      </c>
      <c r="J256" s="898"/>
    </row>
    <row r="257" spans="1:10">
      <c r="A257" s="494"/>
      <c r="B257" s="495"/>
      <c r="C257" s="495"/>
      <c r="D257" s="641"/>
      <c r="E257" s="496" t="s">
        <v>1727</v>
      </c>
      <c r="F257" s="495"/>
      <c r="G257" s="495"/>
      <c r="H257" s="495"/>
      <c r="I257" s="495"/>
      <c r="J257" s="675"/>
    </row>
    <row r="258" spans="1:10">
      <c r="A258" s="900">
        <v>65</v>
      </c>
      <c r="B258" s="912" t="s">
        <v>1728</v>
      </c>
      <c r="C258" s="412" t="s">
        <v>1717</v>
      </c>
      <c r="D258" s="413" t="s">
        <v>1718</v>
      </c>
      <c r="E258" s="414" t="s">
        <v>1719</v>
      </c>
      <c r="F258" s="414" t="s">
        <v>1720</v>
      </c>
      <c r="G258" s="415">
        <v>43952</v>
      </c>
      <c r="H258" s="416" t="s">
        <v>1209</v>
      </c>
      <c r="I258" s="417">
        <v>50</v>
      </c>
      <c r="J258" s="898">
        <f>AVERAGE(I258:I260)</f>
        <v>76.36</v>
      </c>
    </row>
    <row r="259" spans="1:10">
      <c r="A259" s="901"/>
      <c r="B259" s="913"/>
      <c r="C259" s="412" t="s">
        <v>1356</v>
      </c>
      <c r="D259" s="413" t="s">
        <v>1357</v>
      </c>
      <c r="E259" s="414" t="s">
        <v>1358</v>
      </c>
      <c r="F259" s="418" t="s">
        <v>1721</v>
      </c>
      <c r="G259" s="415">
        <v>43952</v>
      </c>
      <c r="H259" s="416" t="s">
        <v>1360</v>
      </c>
      <c r="I259" s="417">
        <v>69.98</v>
      </c>
      <c r="J259" s="898"/>
    </row>
    <row r="260" spans="1:10">
      <c r="A260" s="902"/>
      <c r="B260" s="914"/>
      <c r="C260" s="412" t="s">
        <v>1722</v>
      </c>
      <c r="D260" s="413" t="s">
        <v>1723</v>
      </c>
      <c r="E260" s="414" t="s">
        <v>1724</v>
      </c>
      <c r="F260" s="418" t="s">
        <v>1725</v>
      </c>
      <c r="G260" s="415">
        <v>43952</v>
      </c>
      <c r="H260" s="416" t="s">
        <v>1360</v>
      </c>
      <c r="I260" s="417">
        <v>109.1</v>
      </c>
      <c r="J260" s="898"/>
    </row>
    <row r="261" spans="1:10">
      <c r="A261" s="494"/>
      <c r="B261" s="495"/>
      <c r="C261" s="495"/>
      <c r="D261" s="641"/>
      <c r="E261" s="495"/>
      <c r="F261" s="495"/>
      <c r="G261" s="495"/>
      <c r="H261" s="495"/>
      <c r="I261" s="494"/>
      <c r="J261" s="676"/>
    </row>
    <row r="262" spans="1:10">
      <c r="A262" s="900">
        <v>66</v>
      </c>
      <c r="B262" s="912" t="s">
        <v>1757</v>
      </c>
      <c r="C262" s="412" t="s">
        <v>1717</v>
      </c>
      <c r="D262" s="413" t="s">
        <v>1718</v>
      </c>
      <c r="E262" s="414" t="s">
        <v>1719</v>
      </c>
      <c r="F262" s="414" t="s">
        <v>1720</v>
      </c>
      <c r="G262" s="415">
        <v>43952</v>
      </c>
      <c r="H262" s="416" t="s">
        <v>1209</v>
      </c>
      <c r="I262" s="417">
        <v>10</v>
      </c>
      <c r="J262" s="898">
        <f>AVERAGE(I262:I264)</f>
        <v>13.11</v>
      </c>
    </row>
    <row r="263" spans="1:10">
      <c r="A263" s="901"/>
      <c r="B263" s="913"/>
      <c r="C263" s="412" t="s">
        <v>1356</v>
      </c>
      <c r="D263" s="413" t="s">
        <v>1357</v>
      </c>
      <c r="E263" s="414" t="s">
        <v>1358</v>
      </c>
      <c r="F263" s="418" t="s">
        <v>1721</v>
      </c>
      <c r="G263" s="415">
        <v>43952</v>
      </c>
      <c r="H263" s="416" t="s">
        <v>1360</v>
      </c>
      <c r="I263" s="417">
        <v>12.42</v>
      </c>
      <c r="J263" s="898"/>
    </row>
    <row r="264" spans="1:10">
      <c r="A264" s="902"/>
      <c r="B264" s="914"/>
      <c r="C264" s="412" t="s">
        <v>1722</v>
      </c>
      <c r="D264" s="413" t="s">
        <v>1723</v>
      </c>
      <c r="E264" s="414" t="s">
        <v>1724</v>
      </c>
      <c r="F264" s="418" t="s">
        <v>1725</v>
      </c>
      <c r="G264" s="415">
        <v>43952</v>
      </c>
      <c r="H264" s="416" t="s">
        <v>1360</v>
      </c>
      <c r="I264" s="417">
        <v>16.899999999999999</v>
      </c>
      <c r="J264" s="898"/>
    </row>
    <row r="265" spans="1:10">
      <c r="A265" s="494"/>
      <c r="B265" s="495"/>
      <c r="C265" s="495"/>
      <c r="D265" s="641"/>
      <c r="E265" s="495"/>
      <c r="F265" s="495"/>
      <c r="G265" s="495"/>
      <c r="H265" s="495"/>
      <c r="I265" s="494"/>
      <c r="J265" s="676"/>
    </row>
    <row r="266" spans="1:10">
      <c r="A266" s="900">
        <v>67</v>
      </c>
      <c r="B266" s="912" t="s">
        <v>1758</v>
      </c>
      <c r="C266" s="412" t="s">
        <v>1717</v>
      </c>
      <c r="D266" s="413" t="s">
        <v>1718</v>
      </c>
      <c r="E266" s="414" t="s">
        <v>1719</v>
      </c>
      <c r="F266" s="414" t="s">
        <v>1720</v>
      </c>
      <c r="G266" s="415">
        <v>43952</v>
      </c>
      <c r="H266" s="416" t="s">
        <v>1209</v>
      </c>
      <c r="I266" s="417">
        <v>23</v>
      </c>
      <c r="J266" s="898">
        <f>AVERAGE(I266:I268)</f>
        <v>28.5</v>
      </c>
    </row>
    <row r="267" spans="1:10">
      <c r="A267" s="901"/>
      <c r="B267" s="913"/>
      <c r="C267" s="412" t="s">
        <v>1356</v>
      </c>
      <c r="D267" s="413" t="s">
        <v>1357</v>
      </c>
      <c r="E267" s="414" t="s">
        <v>1358</v>
      </c>
      <c r="F267" s="418" t="s">
        <v>1721</v>
      </c>
      <c r="G267" s="415">
        <v>43952</v>
      </c>
      <c r="H267" s="416" t="s">
        <v>1360</v>
      </c>
      <c r="I267" s="417"/>
      <c r="J267" s="898"/>
    </row>
    <row r="268" spans="1:10">
      <c r="A268" s="902"/>
      <c r="B268" s="914"/>
      <c r="C268" s="412" t="s">
        <v>1722</v>
      </c>
      <c r="D268" s="413" t="s">
        <v>1723</v>
      </c>
      <c r="E268" s="414" t="s">
        <v>1724</v>
      </c>
      <c r="F268" s="418" t="s">
        <v>1725</v>
      </c>
      <c r="G268" s="415">
        <v>43952</v>
      </c>
      <c r="H268" s="416" t="s">
        <v>1360</v>
      </c>
      <c r="I268" s="417">
        <v>34</v>
      </c>
      <c r="J268" s="898"/>
    </row>
    <row r="269" spans="1:10">
      <c r="A269" s="494"/>
      <c r="B269" s="495"/>
      <c r="C269" s="495"/>
      <c r="D269" s="641"/>
      <c r="E269" s="495"/>
      <c r="F269" s="495"/>
      <c r="G269" s="495"/>
      <c r="H269" s="495"/>
      <c r="I269" s="494"/>
      <c r="J269" s="676"/>
    </row>
    <row r="270" spans="1:10">
      <c r="A270" s="900">
        <v>68</v>
      </c>
      <c r="B270" s="912" t="s">
        <v>1708</v>
      </c>
      <c r="C270" s="412" t="s">
        <v>1717</v>
      </c>
      <c r="D270" s="413" t="s">
        <v>1718</v>
      </c>
      <c r="E270" s="414" t="s">
        <v>1719</v>
      </c>
      <c r="F270" s="414" t="s">
        <v>1720</v>
      </c>
      <c r="G270" s="415">
        <v>43952</v>
      </c>
      <c r="H270" s="416" t="s">
        <v>1209</v>
      </c>
      <c r="I270" s="417">
        <v>0.2</v>
      </c>
      <c r="J270" s="898">
        <f>AVERAGE(I270:I272)</f>
        <v>0.16</v>
      </c>
    </row>
    <row r="271" spans="1:10">
      <c r="A271" s="901"/>
      <c r="B271" s="913"/>
      <c r="C271" s="412" t="s">
        <v>1356</v>
      </c>
      <c r="D271" s="413" t="s">
        <v>1357</v>
      </c>
      <c r="E271" s="414" t="s">
        <v>1358</v>
      </c>
      <c r="F271" s="418" t="s">
        <v>1721</v>
      </c>
      <c r="G271" s="415">
        <v>43952</v>
      </c>
      <c r="H271" s="416" t="s">
        <v>1360</v>
      </c>
      <c r="I271" s="417">
        <v>0.13</v>
      </c>
      <c r="J271" s="898"/>
    </row>
    <row r="272" spans="1:10">
      <c r="A272" s="902"/>
      <c r="B272" s="914"/>
      <c r="C272" s="412" t="s">
        <v>1722</v>
      </c>
      <c r="D272" s="413" t="s">
        <v>1723</v>
      </c>
      <c r="E272" s="414" t="s">
        <v>1724</v>
      </c>
      <c r="F272" s="418" t="s">
        <v>1725</v>
      </c>
      <c r="G272" s="415">
        <v>43952</v>
      </c>
      <c r="H272" s="416" t="s">
        <v>1360</v>
      </c>
      <c r="I272" s="417">
        <v>0.15</v>
      </c>
      <c r="J272" s="898"/>
    </row>
    <row r="273" spans="1:10">
      <c r="A273" s="494"/>
      <c r="B273" s="495"/>
      <c r="C273" s="495"/>
      <c r="D273" s="641"/>
      <c r="E273" s="495"/>
      <c r="F273" s="495"/>
      <c r="G273" s="495"/>
      <c r="H273" s="495"/>
      <c r="I273" s="494"/>
      <c r="J273" s="676"/>
    </row>
    <row r="274" spans="1:10">
      <c r="A274" s="900">
        <v>69</v>
      </c>
      <c r="B274" s="912" t="s">
        <v>1709</v>
      </c>
      <c r="C274" s="412" t="s">
        <v>1717</v>
      </c>
      <c r="D274" s="413" t="s">
        <v>1718</v>
      </c>
      <c r="E274" s="414" t="s">
        <v>1719</v>
      </c>
      <c r="F274" s="414" t="s">
        <v>1720</v>
      </c>
      <c r="G274" s="415">
        <v>43952</v>
      </c>
      <c r="H274" s="416" t="s">
        <v>1209</v>
      </c>
      <c r="I274" s="417">
        <v>20</v>
      </c>
      <c r="J274" s="898">
        <f>AVERAGE(I274:I276)</f>
        <v>18.78</v>
      </c>
    </row>
    <row r="275" spans="1:10">
      <c r="A275" s="901"/>
      <c r="B275" s="913"/>
      <c r="C275" s="412" t="s">
        <v>1356</v>
      </c>
      <c r="D275" s="413" t="s">
        <v>1357</v>
      </c>
      <c r="E275" s="414" t="s">
        <v>1358</v>
      </c>
      <c r="F275" s="418" t="s">
        <v>1721</v>
      </c>
      <c r="G275" s="415">
        <v>43952</v>
      </c>
      <c r="H275" s="416" t="s">
        <v>1360</v>
      </c>
      <c r="I275" s="417">
        <v>13.83</v>
      </c>
      <c r="J275" s="898"/>
    </row>
    <row r="276" spans="1:10">
      <c r="A276" s="902"/>
      <c r="B276" s="914"/>
      <c r="C276" s="412" t="s">
        <v>1722</v>
      </c>
      <c r="D276" s="413" t="s">
        <v>1723</v>
      </c>
      <c r="E276" s="414" t="s">
        <v>1724</v>
      </c>
      <c r="F276" s="418" t="s">
        <v>1725</v>
      </c>
      <c r="G276" s="415">
        <v>43952</v>
      </c>
      <c r="H276" s="416" t="s">
        <v>1360</v>
      </c>
      <c r="I276" s="417">
        <v>22.5</v>
      </c>
      <c r="J276" s="898"/>
    </row>
    <row r="277" spans="1:10">
      <c r="A277" s="494"/>
      <c r="B277" s="495"/>
      <c r="C277" s="495"/>
      <c r="D277" s="641"/>
      <c r="E277" s="495"/>
      <c r="F277" s="495"/>
      <c r="G277" s="495"/>
      <c r="H277" s="495"/>
      <c r="I277" s="494"/>
      <c r="J277" s="676"/>
    </row>
    <row r="278" spans="1:10">
      <c r="A278" s="900">
        <v>70</v>
      </c>
      <c r="B278" s="912" t="s">
        <v>1710</v>
      </c>
      <c r="C278" s="412" t="s">
        <v>1717</v>
      </c>
      <c r="D278" s="413" t="s">
        <v>1718</v>
      </c>
      <c r="E278" s="414" t="s">
        <v>1719</v>
      </c>
      <c r="F278" s="414" t="s">
        <v>1720</v>
      </c>
      <c r="G278" s="415">
        <v>43952</v>
      </c>
      <c r="H278" s="416" t="s">
        <v>1209</v>
      </c>
      <c r="I278" s="417">
        <v>20</v>
      </c>
      <c r="J278" s="898">
        <f>AVERAGE(I278:I280)</f>
        <v>18.78</v>
      </c>
    </row>
    <row r="279" spans="1:10">
      <c r="A279" s="901"/>
      <c r="B279" s="913"/>
      <c r="C279" s="412" t="s">
        <v>1356</v>
      </c>
      <c r="D279" s="413" t="s">
        <v>1357</v>
      </c>
      <c r="E279" s="414" t="s">
        <v>1358</v>
      </c>
      <c r="F279" s="418" t="s">
        <v>1721</v>
      </c>
      <c r="G279" s="415">
        <v>43952</v>
      </c>
      <c r="H279" s="416" t="s">
        <v>1360</v>
      </c>
      <c r="I279" s="417">
        <v>13.83</v>
      </c>
      <c r="J279" s="898"/>
    </row>
    <row r="280" spans="1:10">
      <c r="A280" s="902"/>
      <c r="B280" s="914"/>
      <c r="C280" s="412" t="s">
        <v>1722</v>
      </c>
      <c r="D280" s="413" t="s">
        <v>1723</v>
      </c>
      <c r="E280" s="414" t="s">
        <v>1724</v>
      </c>
      <c r="F280" s="418" t="s">
        <v>1725</v>
      </c>
      <c r="G280" s="415">
        <v>43952</v>
      </c>
      <c r="H280" s="416" t="s">
        <v>1360</v>
      </c>
      <c r="I280" s="417">
        <v>22.5</v>
      </c>
      <c r="J280" s="898"/>
    </row>
    <row r="281" spans="1:10">
      <c r="A281" s="494"/>
      <c r="B281" s="495"/>
      <c r="C281" s="495"/>
      <c r="D281" s="641"/>
      <c r="E281" s="495"/>
      <c r="F281" s="495"/>
      <c r="G281" s="495"/>
      <c r="H281" s="495"/>
      <c r="I281" s="494"/>
      <c r="J281" s="676"/>
    </row>
    <row r="282" spans="1:10">
      <c r="A282" s="900">
        <v>71</v>
      </c>
      <c r="B282" s="912" t="s">
        <v>1711</v>
      </c>
      <c r="C282" s="412" t="s">
        <v>1717</v>
      </c>
      <c r="D282" s="413" t="s">
        <v>1718</v>
      </c>
      <c r="E282" s="414" t="s">
        <v>1719</v>
      </c>
      <c r="F282" s="414" t="s">
        <v>1720</v>
      </c>
      <c r="G282" s="415">
        <v>43952</v>
      </c>
      <c r="H282" s="416" t="s">
        <v>1209</v>
      </c>
      <c r="I282" s="417">
        <v>2</v>
      </c>
      <c r="J282" s="898">
        <f>AVERAGE(I282:I284)</f>
        <v>2.63</v>
      </c>
    </row>
    <row r="283" spans="1:10">
      <c r="A283" s="901"/>
      <c r="B283" s="913"/>
      <c r="C283" s="412" t="s">
        <v>1356</v>
      </c>
      <c r="D283" s="413" t="s">
        <v>1357</v>
      </c>
      <c r="E283" s="414" t="s">
        <v>1358</v>
      </c>
      <c r="F283" s="418" t="s">
        <v>1721</v>
      </c>
      <c r="G283" s="415">
        <v>43952</v>
      </c>
      <c r="H283" s="416" t="s">
        <v>1360</v>
      </c>
      <c r="I283" s="417">
        <v>1.39</v>
      </c>
      <c r="J283" s="898"/>
    </row>
    <row r="284" spans="1:10">
      <c r="A284" s="902"/>
      <c r="B284" s="914"/>
      <c r="C284" s="412" t="s">
        <v>1722</v>
      </c>
      <c r="D284" s="413" t="s">
        <v>1723</v>
      </c>
      <c r="E284" s="414" t="s">
        <v>1724</v>
      </c>
      <c r="F284" s="418" t="s">
        <v>1725</v>
      </c>
      <c r="G284" s="415">
        <v>43952</v>
      </c>
      <c r="H284" s="416" t="s">
        <v>1360</v>
      </c>
      <c r="I284" s="417">
        <v>4.5</v>
      </c>
      <c r="J284" s="898"/>
    </row>
    <row r="285" spans="1:10">
      <c r="A285" s="494"/>
      <c r="B285" s="495"/>
      <c r="C285" s="495"/>
      <c r="D285" s="641"/>
      <c r="E285" s="495"/>
      <c r="F285" s="495"/>
      <c r="G285" s="495"/>
      <c r="H285" s="495"/>
      <c r="I285" s="494"/>
      <c r="J285" s="676"/>
    </row>
    <row r="286" spans="1:10">
      <c r="A286" s="900">
        <v>72</v>
      </c>
      <c r="B286" s="912" t="s">
        <v>1712</v>
      </c>
      <c r="C286" s="412" t="s">
        <v>1717</v>
      </c>
      <c r="D286" s="413" t="s">
        <v>1718</v>
      </c>
      <c r="E286" s="414" t="s">
        <v>1719</v>
      </c>
      <c r="F286" s="414" t="s">
        <v>1720</v>
      </c>
      <c r="G286" s="415">
        <v>43952</v>
      </c>
      <c r="H286" s="416" t="s">
        <v>1209</v>
      </c>
      <c r="I286" s="417">
        <v>20</v>
      </c>
      <c r="J286" s="898">
        <f>AVERAGE(I286:I288)</f>
        <v>18.53</v>
      </c>
    </row>
    <row r="287" spans="1:10">
      <c r="A287" s="901"/>
      <c r="B287" s="913"/>
      <c r="C287" s="412" t="s">
        <v>1356</v>
      </c>
      <c r="D287" s="413" t="s">
        <v>1357</v>
      </c>
      <c r="E287" s="414" t="s">
        <v>1358</v>
      </c>
      <c r="F287" s="418" t="s">
        <v>1721</v>
      </c>
      <c r="G287" s="415">
        <v>43952</v>
      </c>
      <c r="H287" s="416" t="s">
        <v>1360</v>
      </c>
      <c r="I287" s="417">
        <v>15.68</v>
      </c>
      <c r="J287" s="898"/>
    </row>
    <row r="288" spans="1:10">
      <c r="A288" s="902"/>
      <c r="B288" s="914"/>
      <c r="C288" s="412" t="s">
        <v>1722</v>
      </c>
      <c r="D288" s="413" t="s">
        <v>1723</v>
      </c>
      <c r="E288" s="414" t="s">
        <v>1724</v>
      </c>
      <c r="F288" s="418" t="s">
        <v>1725</v>
      </c>
      <c r="G288" s="415">
        <v>43952</v>
      </c>
      <c r="H288" s="416" t="s">
        <v>1360</v>
      </c>
      <c r="I288" s="417">
        <v>19.899999999999999</v>
      </c>
      <c r="J288" s="898"/>
    </row>
    <row r="289" spans="1:10">
      <c r="A289" s="494"/>
      <c r="B289" s="495"/>
      <c r="C289" s="495"/>
      <c r="D289" s="641"/>
      <c r="E289" s="495"/>
      <c r="F289" s="495"/>
      <c r="G289" s="495"/>
      <c r="H289" s="495"/>
      <c r="I289" s="494"/>
      <c r="J289" s="676"/>
    </row>
    <row r="290" spans="1:10">
      <c r="A290" s="900">
        <v>73</v>
      </c>
      <c r="B290" s="912" t="s">
        <v>1713</v>
      </c>
      <c r="C290" s="412" t="s">
        <v>1717</v>
      </c>
      <c r="D290" s="413" t="s">
        <v>1718</v>
      </c>
      <c r="E290" s="414" t="s">
        <v>1719</v>
      </c>
      <c r="F290" s="414" t="s">
        <v>1720</v>
      </c>
      <c r="G290" s="415">
        <v>43952</v>
      </c>
      <c r="H290" s="416" t="s">
        <v>1209</v>
      </c>
      <c r="I290" s="417">
        <v>35</v>
      </c>
      <c r="J290" s="898">
        <f>AVERAGE(I290:I292)</f>
        <v>57.58</v>
      </c>
    </row>
    <row r="291" spans="1:10">
      <c r="A291" s="901"/>
      <c r="B291" s="913"/>
      <c r="C291" s="412" t="s">
        <v>1356</v>
      </c>
      <c r="D291" s="413" t="s">
        <v>1357</v>
      </c>
      <c r="E291" s="414" t="s">
        <v>1358</v>
      </c>
      <c r="F291" s="418" t="s">
        <v>1721</v>
      </c>
      <c r="G291" s="415">
        <v>43952</v>
      </c>
      <c r="H291" s="416" t="s">
        <v>1360</v>
      </c>
      <c r="I291" s="417">
        <v>40.25</v>
      </c>
      <c r="J291" s="898"/>
    </row>
    <row r="292" spans="1:10">
      <c r="A292" s="902"/>
      <c r="B292" s="914"/>
      <c r="C292" s="412" t="s">
        <v>1722</v>
      </c>
      <c r="D292" s="413" t="s">
        <v>1723</v>
      </c>
      <c r="E292" s="414" t="s">
        <v>1724</v>
      </c>
      <c r="F292" s="418" t="s">
        <v>1725</v>
      </c>
      <c r="G292" s="415">
        <v>43952</v>
      </c>
      <c r="H292" s="416" t="s">
        <v>1360</v>
      </c>
      <c r="I292" s="417">
        <v>97.5</v>
      </c>
      <c r="J292" s="898"/>
    </row>
    <row r="293" spans="1:10">
      <c r="A293" s="494"/>
      <c r="B293" s="495"/>
      <c r="C293" s="495"/>
      <c r="D293" s="641"/>
      <c r="E293" s="495"/>
      <c r="F293" s="495"/>
      <c r="G293" s="495"/>
      <c r="H293" s="495"/>
      <c r="I293" s="494"/>
      <c r="J293" s="676"/>
    </row>
    <row r="294" spans="1:10">
      <c r="A294" s="900">
        <v>74</v>
      </c>
      <c r="B294" s="912" t="s">
        <v>1714</v>
      </c>
      <c r="C294" s="412" t="s">
        <v>1717</v>
      </c>
      <c r="D294" s="413" t="s">
        <v>1718</v>
      </c>
      <c r="E294" s="414" t="s">
        <v>1719</v>
      </c>
      <c r="F294" s="414" t="s">
        <v>1720</v>
      </c>
      <c r="G294" s="415">
        <v>43952</v>
      </c>
      <c r="H294" s="416" t="s">
        <v>1209</v>
      </c>
      <c r="I294" s="417">
        <v>7</v>
      </c>
      <c r="J294" s="898">
        <f>AVERAGE(I294:I296)</f>
        <v>9.9499999999999993</v>
      </c>
    </row>
    <row r="295" spans="1:10">
      <c r="A295" s="901"/>
      <c r="B295" s="913"/>
      <c r="C295" s="412" t="s">
        <v>1356</v>
      </c>
      <c r="D295" s="413" t="s">
        <v>1357</v>
      </c>
      <c r="E295" s="414" t="s">
        <v>1358</v>
      </c>
      <c r="F295" s="418" t="s">
        <v>1721</v>
      </c>
      <c r="G295" s="415">
        <v>43952</v>
      </c>
      <c r="H295" s="416" t="s">
        <v>1360</v>
      </c>
      <c r="I295" s="417"/>
      <c r="J295" s="898"/>
    </row>
    <row r="296" spans="1:10">
      <c r="A296" s="902"/>
      <c r="B296" s="914"/>
      <c r="C296" s="412" t="s">
        <v>1722</v>
      </c>
      <c r="D296" s="413" t="s">
        <v>1723</v>
      </c>
      <c r="E296" s="414" t="s">
        <v>1724</v>
      </c>
      <c r="F296" s="418" t="s">
        <v>1725</v>
      </c>
      <c r="G296" s="415">
        <v>43952</v>
      </c>
      <c r="H296" s="416" t="s">
        <v>1360</v>
      </c>
      <c r="I296" s="417">
        <v>12.9</v>
      </c>
      <c r="J296" s="898"/>
    </row>
    <row r="297" spans="1:10">
      <c r="A297" s="494"/>
      <c r="B297" s="495"/>
      <c r="C297" s="495"/>
      <c r="D297" s="641"/>
      <c r="E297" s="495"/>
      <c r="F297" s="495"/>
      <c r="G297" s="495"/>
      <c r="H297" s="495"/>
      <c r="I297" s="494"/>
      <c r="J297" s="676"/>
    </row>
    <row r="298" spans="1:10">
      <c r="A298" s="900">
        <v>75</v>
      </c>
      <c r="B298" s="912" t="s">
        <v>1715</v>
      </c>
      <c r="C298" s="412" t="s">
        <v>1717</v>
      </c>
      <c r="D298" s="413" t="s">
        <v>1718</v>
      </c>
      <c r="E298" s="414" t="s">
        <v>1719</v>
      </c>
      <c r="F298" s="414" t="s">
        <v>1720</v>
      </c>
      <c r="G298" s="415">
        <v>43952</v>
      </c>
      <c r="H298" s="416" t="s">
        <v>1209</v>
      </c>
      <c r="I298" s="417">
        <v>0.1</v>
      </c>
      <c r="J298" s="898">
        <f>AVERAGE(I298:I300)</f>
        <v>0.28999999999999998</v>
      </c>
    </row>
    <row r="299" spans="1:10">
      <c r="A299" s="901"/>
      <c r="B299" s="913"/>
      <c r="C299" s="412" t="s">
        <v>1356</v>
      </c>
      <c r="D299" s="413" t="s">
        <v>1357</v>
      </c>
      <c r="E299" s="414" t="s">
        <v>1358</v>
      </c>
      <c r="F299" s="418" t="s">
        <v>1721</v>
      </c>
      <c r="G299" s="415">
        <v>43952</v>
      </c>
      <c r="H299" s="416" t="s">
        <v>1360</v>
      </c>
      <c r="I299" s="417">
        <v>0.46</v>
      </c>
      <c r="J299" s="898"/>
    </row>
    <row r="300" spans="1:10">
      <c r="A300" s="902"/>
      <c r="B300" s="914"/>
      <c r="C300" s="412" t="s">
        <v>1722</v>
      </c>
      <c r="D300" s="413" t="s">
        <v>1723</v>
      </c>
      <c r="E300" s="414" t="s">
        <v>1724</v>
      </c>
      <c r="F300" s="418" t="s">
        <v>1725</v>
      </c>
      <c r="G300" s="415">
        <v>43952</v>
      </c>
      <c r="H300" s="416" t="s">
        <v>1360</v>
      </c>
      <c r="I300" s="417">
        <v>0.3</v>
      </c>
      <c r="J300" s="898"/>
    </row>
    <row r="301" spans="1:10">
      <c r="A301" s="494"/>
      <c r="B301" s="495"/>
      <c r="C301" s="495"/>
      <c r="D301" s="641"/>
      <c r="E301" s="495"/>
      <c r="F301" s="495"/>
      <c r="G301" s="495"/>
      <c r="H301" s="495"/>
      <c r="I301" s="494"/>
      <c r="J301" s="676"/>
    </row>
    <row r="302" spans="1:10">
      <c r="A302" s="900">
        <v>76</v>
      </c>
      <c r="B302" s="912" t="s">
        <v>1759</v>
      </c>
      <c r="C302" s="412" t="s">
        <v>1717</v>
      </c>
      <c r="D302" s="413" t="s">
        <v>1718</v>
      </c>
      <c r="E302" s="414" t="s">
        <v>1719</v>
      </c>
      <c r="F302" s="414" t="s">
        <v>1720</v>
      </c>
      <c r="G302" s="415">
        <v>43952</v>
      </c>
      <c r="H302" s="416" t="s">
        <v>1209</v>
      </c>
      <c r="I302" s="417">
        <v>0.2</v>
      </c>
      <c r="J302" s="898">
        <f>AVERAGE(I302:I304)</f>
        <v>0.14000000000000001</v>
      </c>
    </row>
    <row r="303" spans="1:10">
      <c r="A303" s="901"/>
      <c r="B303" s="913"/>
      <c r="C303" s="412" t="s">
        <v>1356</v>
      </c>
      <c r="D303" s="413" t="s">
        <v>1357</v>
      </c>
      <c r="E303" s="414" t="s">
        <v>1358</v>
      </c>
      <c r="F303" s="418" t="s">
        <v>1721</v>
      </c>
      <c r="G303" s="415">
        <v>43952</v>
      </c>
      <c r="H303" s="416" t="s">
        <v>1360</v>
      </c>
      <c r="I303" s="417">
        <v>0.13</v>
      </c>
      <c r="J303" s="898"/>
    </row>
    <row r="304" spans="1:10">
      <c r="A304" s="902"/>
      <c r="B304" s="914"/>
      <c r="C304" s="412" t="s">
        <v>1722</v>
      </c>
      <c r="D304" s="413" t="s">
        <v>1723</v>
      </c>
      <c r="E304" s="414" t="s">
        <v>1724</v>
      </c>
      <c r="F304" s="418" t="s">
        <v>1725</v>
      </c>
      <c r="G304" s="415">
        <v>43952</v>
      </c>
      <c r="H304" s="416" t="s">
        <v>1360</v>
      </c>
      <c r="I304" s="417">
        <v>0.1</v>
      </c>
      <c r="J304" s="898"/>
    </row>
    <row r="305" spans="1:10">
      <c r="A305" s="494"/>
      <c r="B305" s="495"/>
      <c r="C305" s="495"/>
      <c r="D305" s="641"/>
      <c r="E305" s="495"/>
      <c r="F305" s="495"/>
      <c r="G305" s="495"/>
      <c r="H305" s="495"/>
      <c r="I305" s="494"/>
      <c r="J305" s="676"/>
    </row>
    <row r="306" spans="1:10">
      <c r="A306" s="900">
        <v>77</v>
      </c>
      <c r="B306" s="912" t="s">
        <v>1760</v>
      </c>
      <c r="C306" s="412" t="s">
        <v>1717</v>
      </c>
      <c r="D306" s="413" t="s">
        <v>1718</v>
      </c>
      <c r="E306" s="414" t="s">
        <v>1719</v>
      </c>
      <c r="F306" s="414" t="s">
        <v>1720</v>
      </c>
      <c r="G306" s="415">
        <v>43952</v>
      </c>
      <c r="H306" s="416" t="s">
        <v>1209</v>
      </c>
      <c r="I306" s="417">
        <v>0.1</v>
      </c>
      <c r="J306" s="898">
        <f>AVERAGE(I306:I308)</f>
        <v>0.26</v>
      </c>
    </row>
    <row r="307" spans="1:10">
      <c r="A307" s="901"/>
      <c r="B307" s="913"/>
      <c r="C307" s="412" t="s">
        <v>1356</v>
      </c>
      <c r="D307" s="413" t="s">
        <v>1357</v>
      </c>
      <c r="E307" s="414" t="s">
        <v>1358</v>
      </c>
      <c r="F307" s="418" t="s">
        <v>1721</v>
      </c>
      <c r="G307" s="415">
        <v>43952</v>
      </c>
      <c r="H307" s="416" t="s">
        <v>1360</v>
      </c>
      <c r="I307" s="417">
        <v>0.39</v>
      </c>
      <c r="J307" s="898"/>
    </row>
    <row r="308" spans="1:10">
      <c r="A308" s="902"/>
      <c r="B308" s="914"/>
      <c r="C308" s="412" t="s">
        <v>1722</v>
      </c>
      <c r="D308" s="413" t="s">
        <v>1723</v>
      </c>
      <c r="E308" s="414" t="s">
        <v>1724</v>
      </c>
      <c r="F308" s="418" t="s">
        <v>1725</v>
      </c>
      <c r="G308" s="415">
        <v>43952</v>
      </c>
      <c r="H308" s="416" t="s">
        <v>1360</v>
      </c>
      <c r="I308" s="417">
        <v>0.3</v>
      </c>
      <c r="J308" s="898"/>
    </row>
    <row r="309" spans="1:10">
      <c r="A309" s="494"/>
      <c r="B309" s="495"/>
      <c r="C309" s="495"/>
      <c r="D309" s="641"/>
      <c r="E309" s="495"/>
      <c r="F309" s="495"/>
      <c r="G309" s="495"/>
      <c r="H309" s="495"/>
      <c r="I309" s="494"/>
      <c r="J309" s="676"/>
    </row>
    <row r="310" spans="1:10">
      <c r="A310" s="900">
        <v>78</v>
      </c>
      <c r="B310" s="912" t="s">
        <v>1771</v>
      </c>
      <c r="C310" s="412" t="s">
        <v>1717</v>
      </c>
      <c r="D310" s="413" t="s">
        <v>1718</v>
      </c>
      <c r="E310" s="414" t="s">
        <v>1719</v>
      </c>
      <c r="F310" s="414" t="s">
        <v>1720</v>
      </c>
      <c r="G310" s="415">
        <v>43952</v>
      </c>
      <c r="H310" s="416" t="s">
        <v>1209</v>
      </c>
      <c r="I310" s="417">
        <v>12</v>
      </c>
      <c r="J310" s="898">
        <f>AVERAGE(I310:I312)</f>
        <v>14</v>
      </c>
    </row>
    <row r="311" spans="1:10">
      <c r="A311" s="901"/>
      <c r="B311" s="913"/>
      <c r="C311" s="412" t="s">
        <v>1356</v>
      </c>
      <c r="D311" s="413" t="s">
        <v>1357</v>
      </c>
      <c r="E311" s="414" t="s">
        <v>1358</v>
      </c>
      <c r="F311" s="418" t="s">
        <v>1721</v>
      </c>
      <c r="G311" s="415">
        <v>43952</v>
      </c>
      <c r="H311" s="416" t="s">
        <v>1360</v>
      </c>
      <c r="I311" s="417">
        <v>16</v>
      </c>
      <c r="J311" s="898"/>
    </row>
    <row r="312" spans="1:10">
      <c r="A312" s="902"/>
      <c r="B312" s="914"/>
      <c r="C312" s="412" t="s">
        <v>1722</v>
      </c>
      <c r="D312" s="413" t="s">
        <v>1723</v>
      </c>
      <c r="E312" s="414" t="s">
        <v>1724</v>
      </c>
      <c r="F312" s="418" t="s">
        <v>1725</v>
      </c>
      <c r="G312" s="415">
        <v>43952</v>
      </c>
      <c r="H312" s="416" t="s">
        <v>1360</v>
      </c>
      <c r="I312" s="417" t="s">
        <v>1729</v>
      </c>
      <c r="J312" s="898"/>
    </row>
    <row r="313" spans="1:10">
      <c r="A313" s="494"/>
      <c r="B313" s="495"/>
      <c r="C313" s="495"/>
      <c r="D313" s="641"/>
      <c r="E313" s="495"/>
      <c r="F313" s="495"/>
      <c r="G313" s="495"/>
      <c r="H313" s="495"/>
      <c r="I313" s="494"/>
      <c r="J313" s="676"/>
    </row>
    <row r="314" spans="1:10">
      <c r="A314" s="900">
        <v>79</v>
      </c>
      <c r="B314" s="912" t="s">
        <v>1770</v>
      </c>
      <c r="C314" s="412" t="s">
        <v>1717</v>
      </c>
      <c r="D314" s="413" t="s">
        <v>1718</v>
      </c>
      <c r="E314" s="414" t="s">
        <v>1719</v>
      </c>
      <c r="F314" s="414" t="s">
        <v>1720</v>
      </c>
      <c r="G314" s="415">
        <v>43952</v>
      </c>
      <c r="H314" s="416" t="s">
        <v>1209</v>
      </c>
      <c r="I314" s="417">
        <v>20</v>
      </c>
      <c r="J314" s="898">
        <f>AVERAGE(I314:I316)</f>
        <v>30.88</v>
      </c>
    </row>
    <row r="315" spans="1:10">
      <c r="A315" s="901"/>
      <c r="B315" s="913"/>
      <c r="C315" s="412" t="s">
        <v>1356</v>
      </c>
      <c r="D315" s="413" t="s">
        <v>1357</v>
      </c>
      <c r="E315" s="414" t="s">
        <v>1358</v>
      </c>
      <c r="F315" s="418" t="s">
        <v>1721</v>
      </c>
      <c r="G315" s="415">
        <v>43952</v>
      </c>
      <c r="H315" s="416" t="s">
        <v>1360</v>
      </c>
      <c r="I315" s="417">
        <v>35.14</v>
      </c>
      <c r="J315" s="898"/>
    </row>
    <row r="316" spans="1:10">
      <c r="A316" s="902"/>
      <c r="B316" s="914"/>
      <c r="C316" s="412" t="s">
        <v>1722</v>
      </c>
      <c r="D316" s="413" t="s">
        <v>1723</v>
      </c>
      <c r="E316" s="414" t="s">
        <v>1724</v>
      </c>
      <c r="F316" s="418" t="s">
        <v>1725</v>
      </c>
      <c r="G316" s="415">
        <v>43952</v>
      </c>
      <c r="H316" s="416" t="s">
        <v>1360</v>
      </c>
      <c r="I316" s="417">
        <v>37.5</v>
      </c>
      <c r="J316" s="898"/>
    </row>
    <row r="317" spans="1:10">
      <c r="A317" s="494"/>
      <c r="B317" s="495"/>
      <c r="C317" s="495"/>
      <c r="D317" s="641"/>
      <c r="E317" s="495"/>
      <c r="F317" s="495"/>
      <c r="G317" s="495"/>
      <c r="H317" s="495"/>
      <c r="I317" s="494"/>
      <c r="J317" s="676"/>
    </row>
    <row r="318" spans="1:10">
      <c r="A318" s="900">
        <v>80</v>
      </c>
      <c r="B318" s="912" t="s">
        <v>1769</v>
      </c>
      <c r="C318" s="412" t="s">
        <v>1717</v>
      </c>
      <c r="D318" s="413" t="s">
        <v>1718</v>
      </c>
      <c r="E318" s="414" t="s">
        <v>1719</v>
      </c>
      <c r="F318" s="414" t="s">
        <v>1720</v>
      </c>
      <c r="G318" s="415">
        <v>43952</v>
      </c>
      <c r="H318" s="416" t="s">
        <v>1209</v>
      </c>
      <c r="I318" s="417">
        <v>56</v>
      </c>
      <c r="J318" s="898">
        <f>AVERAGE(I318:I320)</f>
        <v>84.59</v>
      </c>
    </row>
    <row r="319" spans="1:10">
      <c r="A319" s="901"/>
      <c r="B319" s="913"/>
      <c r="C319" s="412" t="s">
        <v>1356</v>
      </c>
      <c r="D319" s="413" t="s">
        <v>1357</v>
      </c>
      <c r="E319" s="414" t="s">
        <v>1358</v>
      </c>
      <c r="F319" s="418" t="s">
        <v>1721</v>
      </c>
      <c r="G319" s="415">
        <v>43952</v>
      </c>
      <c r="H319" s="416" t="s">
        <v>1360</v>
      </c>
      <c r="I319" s="417">
        <v>87.83</v>
      </c>
      <c r="J319" s="898"/>
    </row>
    <row r="320" spans="1:10">
      <c r="A320" s="902"/>
      <c r="B320" s="914"/>
      <c r="C320" s="412" t="s">
        <v>1722</v>
      </c>
      <c r="D320" s="413" t="s">
        <v>1723</v>
      </c>
      <c r="E320" s="414" t="s">
        <v>1724</v>
      </c>
      <c r="F320" s="418" t="s">
        <v>1725</v>
      </c>
      <c r="G320" s="415">
        <v>43952</v>
      </c>
      <c r="H320" s="416" t="s">
        <v>1360</v>
      </c>
      <c r="I320" s="417">
        <v>109.94</v>
      </c>
      <c r="J320" s="898"/>
    </row>
    <row r="321" spans="1:10">
      <c r="A321" s="494"/>
      <c r="B321" s="495"/>
      <c r="C321" s="495"/>
      <c r="D321" s="641"/>
      <c r="E321" s="495"/>
      <c r="F321" s="495"/>
      <c r="G321" s="495"/>
      <c r="H321" s="495"/>
      <c r="I321" s="494"/>
      <c r="J321" s="676"/>
    </row>
    <row r="322" spans="1:10">
      <c r="A322" s="900">
        <v>81</v>
      </c>
      <c r="B322" s="912" t="s">
        <v>1768</v>
      </c>
      <c r="C322" s="412" t="s">
        <v>1717</v>
      </c>
      <c r="D322" s="413" t="s">
        <v>1718</v>
      </c>
      <c r="E322" s="414" t="s">
        <v>1719</v>
      </c>
      <c r="F322" s="414" t="s">
        <v>1720</v>
      </c>
      <c r="G322" s="415">
        <v>43952</v>
      </c>
      <c r="H322" s="416" t="s">
        <v>1209</v>
      </c>
      <c r="I322" s="417">
        <v>10</v>
      </c>
      <c r="J322" s="898">
        <f>AVERAGE(I322:I324)</f>
        <v>13.72</v>
      </c>
    </row>
    <row r="323" spans="1:10">
      <c r="A323" s="901"/>
      <c r="B323" s="913"/>
      <c r="C323" s="412" t="s">
        <v>1356</v>
      </c>
      <c r="D323" s="413" t="s">
        <v>1357</v>
      </c>
      <c r="E323" s="414" t="s">
        <v>1358</v>
      </c>
      <c r="F323" s="418" t="s">
        <v>1721</v>
      </c>
      <c r="G323" s="415">
        <v>43952</v>
      </c>
      <c r="H323" s="416" t="s">
        <v>1360</v>
      </c>
      <c r="I323" s="417">
        <v>17.649999999999999</v>
      </c>
      <c r="J323" s="898"/>
    </row>
    <row r="324" spans="1:10">
      <c r="A324" s="902"/>
      <c r="B324" s="914"/>
      <c r="C324" s="412" t="s">
        <v>1722</v>
      </c>
      <c r="D324" s="413" t="s">
        <v>1723</v>
      </c>
      <c r="E324" s="414" t="s">
        <v>1724</v>
      </c>
      <c r="F324" s="418" t="s">
        <v>1725</v>
      </c>
      <c r="G324" s="415">
        <v>43952</v>
      </c>
      <c r="H324" s="416" t="s">
        <v>1360</v>
      </c>
      <c r="I324" s="417">
        <v>13.5</v>
      </c>
      <c r="J324" s="898"/>
    </row>
    <row r="325" spans="1:10">
      <c r="A325" s="494"/>
      <c r="B325" s="495"/>
      <c r="C325" s="495"/>
      <c r="D325" s="641"/>
      <c r="E325" s="495"/>
      <c r="F325" s="495"/>
      <c r="G325" s="495"/>
      <c r="H325" s="495"/>
      <c r="I325" s="494"/>
      <c r="J325" s="676"/>
    </row>
    <row r="326" spans="1:10">
      <c r="A326" s="900">
        <v>82</v>
      </c>
      <c r="B326" s="912" t="s">
        <v>1768</v>
      </c>
      <c r="C326" s="412" t="s">
        <v>1717</v>
      </c>
      <c r="D326" s="413" t="s">
        <v>1718</v>
      </c>
      <c r="E326" s="414" t="s">
        <v>1719</v>
      </c>
      <c r="F326" s="414" t="s">
        <v>1720</v>
      </c>
      <c r="G326" s="415">
        <v>43952</v>
      </c>
      <c r="H326" s="416" t="s">
        <v>1209</v>
      </c>
      <c r="I326" s="417">
        <v>10</v>
      </c>
      <c r="J326" s="898">
        <f>AVERAGE(I326:I328)</f>
        <v>10.98</v>
      </c>
    </row>
    <row r="327" spans="1:10">
      <c r="A327" s="901"/>
      <c r="B327" s="913"/>
      <c r="C327" s="412" t="s">
        <v>1356</v>
      </c>
      <c r="D327" s="413" t="s">
        <v>1357</v>
      </c>
      <c r="E327" s="414" t="s">
        <v>1358</v>
      </c>
      <c r="F327" s="418" t="s">
        <v>1721</v>
      </c>
      <c r="G327" s="415">
        <v>43952</v>
      </c>
      <c r="H327" s="416" t="s">
        <v>1360</v>
      </c>
      <c r="I327" s="417">
        <v>10.95</v>
      </c>
      <c r="J327" s="898"/>
    </row>
    <row r="328" spans="1:10">
      <c r="A328" s="902"/>
      <c r="B328" s="914"/>
      <c r="C328" s="412" t="s">
        <v>1722</v>
      </c>
      <c r="D328" s="413" t="s">
        <v>1723</v>
      </c>
      <c r="E328" s="414" t="s">
        <v>1724</v>
      </c>
      <c r="F328" s="418" t="s">
        <v>1725</v>
      </c>
      <c r="G328" s="415">
        <v>43952</v>
      </c>
      <c r="H328" s="416" t="s">
        <v>1360</v>
      </c>
      <c r="I328" s="417">
        <v>11.99</v>
      </c>
      <c r="J328" s="898"/>
    </row>
    <row r="329" spans="1:10">
      <c r="A329" s="494"/>
      <c r="B329" s="495"/>
      <c r="C329" s="495"/>
      <c r="D329" s="641"/>
      <c r="E329" s="495"/>
      <c r="F329" s="495"/>
      <c r="G329" s="495"/>
      <c r="H329" s="495"/>
      <c r="I329" s="494"/>
      <c r="J329" s="676"/>
    </row>
    <row r="330" spans="1:10">
      <c r="A330" s="900">
        <v>83</v>
      </c>
      <c r="B330" s="912" t="s">
        <v>1767</v>
      </c>
      <c r="C330" s="412" t="s">
        <v>1717</v>
      </c>
      <c r="D330" s="413" t="s">
        <v>1718</v>
      </c>
      <c r="E330" s="414" t="s">
        <v>1719</v>
      </c>
      <c r="F330" s="414" t="s">
        <v>1720</v>
      </c>
      <c r="G330" s="415">
        <v>43952</v>
      </c>
      <c r="H330" s="416" t="s">
        <v>1209</v>
      </c>
      <c r="I330" s="417">
        <v>10</v>
      </c>
      <c r="J330" s="898">
        <f>AVERAGE(I330:I332)</f>
        <v>15.19</v>
      </c>
    </row>
    <row r="331" spans="1:10">
      <c r="A331" s="901"/>
      <c r="B331" s="913"/>
      <c r="C331" s="412" t="s">
        <v>1356</v>
      </c>
      <c r="D331" s="413" t="s">
        <v>1357</v>
      </c>
      <c r="E331" s="414" t="s">
        <v>1358</v>
      </c>
      <c r="F331" s="418" t="s">
        <v>1721</v>
      </c>
      <c r="G331" s="415">
        <v>43952</v>
      </c>
      <c r="H331" s="416" t="s">
        <v>1360</v>
      </c>
      <c r="I331" s="417">
        <v>22.06</v>
      </c>
      <c r="J331" s="898"/>
    </row>
    <row r="332" spans="1:10">
      <c r="A332" s="902"/>
      <c r="B332" s="914"/>
      <c r="C332" s="412" t="s">
        <v>1722</v>
      </c>
      <c r="D332" s="413" t="s">
        <v>1723</v>
      </c>
      <c r="E332" s="414" t="s">
        <v>1724</v>
      </c>
      <c r="F332" s="418" t="s">
        <v>1725</v>
      </c>
      <c r="G332" s="415">
        <v>43952</v>
      </c>
      <c r="H332" s="416" t="s">
        <v>1360</v>
      </c>
      <c r="I332" s="417">
        <v>13.5</v>
      </c>
      <c r="J332" s="898"/>
    </row>
    <row r="333" spans="1:10">
      <c r="A333" s="494"/>
      <c r="B333" s="495"/>
      <c r="C333" s="495"/>
      <c r="D333" s="641"/>
      <c r="E333" s="495"/>
      <c r="F333" s="495"/>
      <c r="G333" s="495"/>
      <c r="H333" s="495"/>
      <c r="I333" s="494"/>
      <c r="J333" s="676"/>
    </row>
    <row r="334" spans="1:10">
      <c r="A334" s="900">
        <v>84</v>
      </c>
      <c r="B334" s="912" t="s">
        <v>1765</v>
      </c>
      <c r="C334" s="412" t="s">
        <v>1717</v>
      </c>
      <c r="D334" s="413" t="s">
        <v>1718</v>
      </c>
      <c r="E334" s="414" t="s">
        <v>1719</v>
      </c>
      <c r="F334" s="414" t="s">
        <v>1720</v>
      </c>
      <c r="G334" s="415">
        <v>43952</v>
      </c>
      <c r="H334" s="416" t="s">
        <v>1209</v>
      </c>
      <c r="I334" s="417">
        <v>60</v>
      </c>
      <c r="J334" s="898">
        <f>AVERAGE(I334:I336)</f>
        <v>96.42</v>
      </c>
    </row>
    <row r="335" spans="1:10">
      <c r="A335" s="901"/>
      <c r="B335" s="913"/>
      <c r="C335" s="412" t="s">
        <v>1356</v>
      </c>
      <c r="D335" s="413" t="s">
        <v>1357</v>
      </c>
      <c r="E335" s="414" t="s">
        <v>1358</v>
      </c>
      <c r="F335" s="418" t="s">
        <v>1721</v>
      </c>
      <c r="G335" s="415">
        <v>43952</v>
      </c>
      <c r="H335" s="416" t="s">
        <v>1360</v>
      </c>
      <c r="I335" s="417">
        <v>130.27000000000001</v>
      </c>
      <c r="J335" s="898"/>
    </row>
    <row r="336" spans="1:10">
      <c r="A336" s="902"/>
      <c r="B336" s="914"/>
      <c r="C336" s="412" t="s">
        <v>1722</v>
      </c>
      <c r="D336" s="413" t="s">
        <v>1723</v>
      </c>
      <c r="E336" s="414" t="s">
        <v>1724</v>
      </c>
      <c r="F336" s="418" t="s">
        <v>1725</v>
      </c>
      <c r="G336" s="415">
        <v>43952</v>
      </c>
      <c r="H336" s="416" t="s">
        <v>1360</v>
      </c>
      <c r="I336" s="417">
        <v>99</v>
      </c>
      <c r="J336" s="898"/>
    </row>
    <row r="337" spans="1:10">
      <c r="A337" s="494"/>
      <c r="B337" s="495"/>
      <c r="C337" s="495"/>
      <c r="D337" s="641"/>
      <c r="E337" s="495"/>
      <c r="F337" s="495"/>
      <c r="G337" s="495"/>
      <c r="H337" s="495"/>
      <c r="I337" s="494"/>
      <c r="J337" s="676"/>
    </row>
    <row r="338" spans="1:10">
      <c r="A338" s="900">
        <v>85</v>
      </c>
      <c r="B338" s="912" t="s">
        <v>1764</v>
      </c>
      <c r="C338" s="412" t="s">
        <v>1717</v>
      </c>
      <c r="D338" s="413" t="s">
        <v>1718</v>
      </c>
      <c r="E338" s="414" t="s">
        <v>1719</v>
      </c>
      <c r="F338" s="414" t="s">
        <v>1720</v>
      </c>
      <c r="G338" s="415">
        <v>43952</v>
      </c>
      <c r="H338" s="416" t="s">
        <v>1209</v>
      </c>
      <c r="I338" s="417">
        <v>2</v>
      </c>
      <c r="J338" s="898">
        <f>AVERAGE(I338:I340)</f>
        <v>2</v>
      </c>
    </row>
    <row r="339" spans="1:10">
      <c r="A339" s="901"/>
      <c r="B339" s="913"/>
      <c r="C339" s="412" t="s">
        <v>1356</v>
      </c>
      <c r="D339" s="413" t="s">
        <v>1357</v>
      </c>
      <c r="E339" s="414" t="s">
        <v>1358</v>
      </c>
      <c r="F339" s="418" t="s">
        <v>1721</v>
      </c>
      <c r="G339" s="415">
        <v>43952</v>
      </c>
      <c r="H339" s="416" t="s">
        <v>1360</v>
      </c>
      <c r="I339" s="417"/>
      <c r="J339" s="898"/>
    </row>
    <row r="340" spans="1:10">
      <c r="A340" s="902"/>
      <c r="B340" s="914"/>
      <c r="C340" s="412" t="s">
        <v>1722</v>
      </c>
      <c r="D340" s="413" t="s">
        <v>1723</v>
      </c>
      <c r="E340" s="414" t="s">
        <v>1724</v>
      </c>
      <c r="F340" s="418" t="s">
        <v>1725</v>
      </c>
      <c r="G340" s="415">
        <v>43952</v>
      </c>
      <c r="H340" s="416" t="s">
        <v>1360</v>
      </c>
      <c r="I340" s="417"/>
      <c r="J340" s="898"/>
    </row>
    <row r="341" spans="1:10">
      <c r="A341" s="494"/>
      <c r="B341" s="495"/>
      <c r="C341" s="495"/>
      <c r="D341" s="641"/>
      <c r="E341" s="495"/>
      <c r="F341" s="495"/>
      <c r="G341" s="495"/>
      <c r="H341" s="495"/>
      <c r="I341" s="494"/>
      <c r="J341" s="676"/>
    </row>
    <row r="342" spans="1:10">
      <c r="A342" s="900">
        <v>86</v>
      </c>
      <c r="B342" s="912" t="s">
        <v>1763</v>
      </c>
      <c r="C342" s="412" t="s">
        <v>1717</v>
      </c>
      <c r="D342" s="413" t="s">
        <v>1718</v>
      </c>
      <c r="E342" s="414" t="s">
        <v>1719</v>
      </c>
      <c r="F342" s="414" t="s">
        <v>1720</v>
      </c>
      <c r="G342" s="415">
        <v>43952</v>
      </c>
      <c r="H342" s="416" t="s">
        <v>1209</v>
      </c>
      <c r="I342" s="417">
        <v>4</v>
      </c>
      <c r="J342" s="898">
        <f>AVERAGE(I342:I344)</f>
        <v>4</v>
      </c>
    </row>
    <row r="343" spans="1:10">
      <c r="A343" s="901"/>
      <c r="B343" s="913"/>
      <c r="C343" s="412" t="s">
        <v>1356</v>
      </c>
      <c r="D343" s="413" t="s">
        <v>1357</v>
      </c>
      <c r="E343" s="414" t="s">
        <v>1358</v>
      </c>
      <c r="F343" s="418" t="s">
        <v>1721</v>
      </c>
      <c r="G343" s="415">
        <v>43952</v>
      </c>
      <c r="H343" s="416" t="s">
        <v>1360</v>
      </c>
      <c r="I343" s="417"/>
      <c r="J343" s="898"/>
    </row>
    <row r="344" spans="1:10">
      <c r="A344" s="902"/>
      <c r="B344" s="914"/>
      <c r="C344" s="412" t="s">
        <v>1722</v>
      </c>
      <c r="D344" s="413" t="s">
        <v>1723</v>
      </c>
      <c r="E344" s="414" t="s">
        <v>1724</v>
      </c>
      <c r="F344" s="418" t="s">
        <v>1725</v>
      </c>
      <c r="G344" s="415">
        <v>43952</v>
      </c>
      <c r="H344" s="416" t="s">
        <v>1360</v>
      </c>
      <c r="I344" s="417"/>
      <c r="J344" s="898"/>
    </row>
    <row r="345" spans="1:10">
      <c r="A345" s="494"/>
      <c r="B345" s="495"/>
      <c r="C345" s="495"/>
      <c r="D345" s="641"/>
      <c r="E345" s="495"/>
      <c r="F345" s="495"/>
      <c r="G345" s="495"/>
      <c r="H345" s="495"/>
      <c r="I345" s="494"/>
      <c r="J345" s="676"/>
    </row>
    <row r="346" spans="1:10">
      <c r="A346" s="900">
        <v>87</v>
      </c>
      <c r="B346" s="912" t="s">
        <v>1716</v>
      </c>
      <c r="C346" s="412" t="s">
        <v>1717</v>
      </c>
      <c r="D346" s="413" t="s">
        <v>1718</v>
      </c>
      <c r="E346" s="414" t="s">
        <v>1719</v>
      </c>
      <c r="F346" s="414" t="s">
        <v>1720</v>
      </c>
      <c r="G346" s="415">
        <v>43952</v>
      </c>
      <c r="H346" s="416" t="s">
        <v>1209</v>
      </c>
      <c r="I346" s="417">
        <v>150</v>
      </c>
      <c r="J346" s="898">
        <f>AVERAGE(I346:I348)</f>
        <v>154.9</v>
      </c>
    </row>
    <row r="347" spans="1:10">
      <c r="A347" s="901"/>
      <c r="B347" s="913"/>
      <c r="C347" s="412" t="s">
        <v>1356</v>
      </c>
      <c r="D347" s="413" t="s">
        <v>1357</v>
      </c>
      <c r="E347" s="414" t="s">
        <v>1358</v>
      </c>
      <c r="F347" s="418" t="s">
        <v>1721</v>
      </c>
      <c r="G347" s="415">
        <v>43952</v>
      </c>
      <c r="H347" s="416" t="s">
        <v>1360</v>
      </c>
      <c r="I347" s="417">
        <v>182.94</v>
      </c>
      <c r="J347" s="898"/>
    </row>
    <row r="348" spans="1:10">
      <c r="A348" s="902"/>
      <c r="B348" s="914"/>
      <c r="C348" s="412" t="s">
        <v>1722</v>
      </c>
      <c r="D348" s="413" t="s">
        <v>1723</v>
      </c>
      <c r="E348" s="414" t="s">
        <v>1724</v>
      </c>
      <c r="F348" s="418" t="s">
        <v>1725</v>
      </c>
      <c r="G348" s="415">
        <v>43952</v>
      </c>
      <c r="H348" s="416" t="s">
        <v>1360</v>
      </c>
      <c r="I348" s="417">
        <v>131.77000000000001</v>
      </c>
      <c r="J348" s="898"/>
    </row>
    <row r="349" spans="1:10">
      <c r="A349" s="494"/>
      <c r="B349" s="495"/>
      <c r="C349" s="495"/>
      <c r="D349" s="641"/>
      <c r="E349" s="495"/>
      <c r="F349" s="495"/>
      <c r="G349" s="495"/>
      <c r="H349" s="495"/>
      <c r="I349" s="494"/>
      <c r="J349" s="676"/>
    </row>
    <row r="350" spans="1:10">
      <c r="A350" s="900">
        <v>88</v>
      </c>
      <c r="B350" s="912" t="s">
        <v>1762</v>
      </c>
      <c r="C350" s="412" t="s">
        <v>1717</v>
      </c>
      <c r="D350" s="413" t="s">
        <v>1718</v>
      </c>
      <c r="E350" s="414" t="s">
        <v>1719</v>
      </c>
      <c r="F350" s="414" t="s">
        <v>1720</v>
      </c>
      <c r="G350" s="415">
        <v>43952</v>
      </c>
      <c r="H350" s="416" t="s">
        <v>1209</v>
      </c>
      <c r="I350" s="417">
        <v>2.7</v>
      </c>
      <c r="J350" s="898">
        <f>AVERAGE(I350:I352)</f>
        <v>3.11</v>
      </c>
    </row>
    <row r="351" spans="1:10">
      <c r="A351" s="901"/>
      <c r="B351" s="913"/>
      <c r="C351" s="412" t="s">
        <v>1356</v>
      </c>
      <c r="D351" s="413" t="s">
        <v>1357</v>
      </c>
      <c r="E351" s="414" t="s">
        <v>1358</v>
      </c>
      <c r="F351" s="418" t="s">
        <v>1721</v>
      </c>
      <c r="G351" s="415">
        <v>43952</v>
      </c>
      <c r="H351" s="416" t="s">
        <v>1209</v>
      </c>
      <c r="I351" s="417">
        <v>3.43</v>
      </c>
      <c r="J351" s="898"/>
    </row>
    <row r="352" spans="1:10">
      <c r="A352" s="902"/>
      <c r="B352" s="914"/>
      <c r="C352" s="412" t="s">
        <v>1722</v>
      </c>
      <c r="D352" s="413" t="s">
        <v>1723</v>
      </c>
      <c r="E352" s="414" t="s">
        <v>1724</v>
      </c>
      <c r="F352" s="418" t="s">
        <v>1725</v>
      </c>
      <c r="G352" s="415">
        <v>43952</v>
      </c>
      <c r="H352" s="416" t="s">
        <v>1209</v>
      </c>
      <c r="I352" s="417">
        <v>3.19</v>
      </c>
      <c r="J352" s="898"/>
    </row>
    <row r="353" spans="1:10">
      <c r="A353" s="494"/>
      <c r="B353" s="495"/>
      <c r="C353" s="495"/>
      <c r="D353" s="641"/>
      <c r="E353" s="495"/>
      <c r="F353" s="495"/>
      <c r="G353" s="495"/>
      <c r="H353" s="495"/>
      <c r="I353" s="494"/>
      <c r="J353" s="676"/>
    </row>
    <row r="354" spans="1:10">
      <c r="A354" s="900">
        <v>89</v>
      </c>
      <c r="B354" s="912" t="s">
        <v>1761</v>
      </c>
      <c r="C354" s="412" t="s">
        <v>1717</v>
      </c>
      <c r="D354" s="413" t="s">
        <v>1718</v>
      </c>
      <c r="E354" s="414" t="s">
        <v>1719</v>
      </c>
      <c r="F354" s="414" t="s">
        <v>1720</v>
      </c>
      <c r="G354" s="415">
        <v>43952</v>
      </c>
      <c r="H354" s="416" t="s">
        <v>1209</v>
      </c>
      <c r="I354" s="417">
        <v>10</v>
      </c>
      <c r="J354" s="898">
        <f>AVERAGE(I354:I356)</f>
        <v>12.7</v>
      </c>
    </row>
    <row r="355" spans="1:10">
      <c r="A355" s="901"/>
      <c r="B355" s="913"/>
      <c r="C355" s="412" t="s">
        <v>1356</v>
      </c>
      <c r="D355" s="413" t="s">
        <v>1357</v>
      </c>
      <c r="E355" s="414" t="s">
        <v>1358</v>
      </c>
      <c r="F355" s="418" t="s">
        <v>1721</v>
      </c>
      <c r="G355" s="415">
        <v>43952</v>
      </c>
      <c r="H355" s="416" t="s">
        <v>1209</v>
      </c>
      <c r="I355" s="417">
        <v>20.54</v>
      </c>
      <c r="J355" s="898"/>
    </row>
    <row r="356" spans="1:10">
      <c r="A356" s="902"/>
      <c r="B356" s="914"/>
      <c r="C356" s="412" t="s">
        <v>1722</v>
      </c>
      <c r="D356" s="413" t="s">
        <v>1723</v>
      </c>
      <c r="E356" s="414" t="s">
        <v>1724</v>
      </c>
      <c r="F356" s="418" t="s">
        <v>1725</v>
      </c>
      <c r="G356" s="415">
        <v>43952</v>
      </c>
      <c r="H356" s="416" t="s">
        <v>1209</v>
      </c>
      <c r="I356" s="417">
        <v>7.57</v>
      </c>
      <c r="J356" s="898"/>
    </row>
    <row r="357" spans="1:10">
      <c r="A357" s="627"/>
      <c r="B357" s="8"/>
      <c r="C357" s="8"/>
      <c r="D357" s="20"/>
      <c r="E357" s="8"/>
      <c r="F357" s="8"/>
      <c r="G357" s="8"/>
      <c r="H357" s="8"/>
      <c r="I357" s="8"/>
      <c r="J357" s="628"/>
    </row>
    <row r="358" spans="1:10">
      <c r="A358" s="900">
        <v>90</v>
      </c>
      <c r="B358" s="912" t="s">
        <v>1941</v>
      </c>
      <c r="C358" s="412" t="s">
        <v>1936</v>
      </c>
      <c r="D358" s="413" t="s">
        <v>1937</v>
      </c>
      <c r="E358" s="414" t="s">
        <v>1938</v>
      </c>
      <c r="F358" s="414" t="s">
        <v>1939</v>
      </c>
      <c r="G358" s="415">
        <v>43952</v>
      </c>
      <c r="H358" s="416" t="s">
        <v>1209</v>
      </c>
      <c r="I358" s="417">
        <v>2500</v>
      </c>
      <c r="J358" s="898">
        <f>AVERAGE(I358:I360)</f>
        <v>3991</v>
      </c>
    </row>
    <row r="359" spans="1:10">
      <c r="A359" s="901"/>
      <c r="B359" s="913"/>
      <c r="C359" s="412" t="s">
        <v>1962</v>
      </c>
      <c r="D359" s="413"/>
      <c r="E359" s="414" t="s">
        <v>1963</v>
      </c>
      <c r="F359" s="418" t="s">
        <v>1964</v>
      </c>
      <c r="G359" s="415">
        <v>43952</v>
      </c>
      <c r="H359" s="416" t="s">
        <v>1209</v>
      </c>
      <c r="I359" s="417">
        <v>5482</v>
      </c>
      <c r="J359" s="898"/>
    </row>
    <row r="360" spans="1:10">
      <c r="A360" s="902"/>
      <c r="B360" s="914"/>
      <c r="C360" s="412"/>
      <c r="D360" s="413"/>
      <c r="E360" s="414"/>
      <c r="F360" s="418"/>
      <c r="G360" s="415"/>
      <c r="H360" s="416"/>
      <c r="I360" s="417"/>
      <c r="J360" s="898"/>
    </row>
    <row r="361" spans="1:10">
      <c r="A361" s="627"/>
      <c r="B361" s="8"/>
      <c r="C361" s="8"/>
      <c r="D361" s="20"/>
      <c r="E361" s="8"/>
      <c r="F361" s="8"/>
      <c r="G361" s="8"/>
      <c r="H361" s="8"/>
      <c r="I361" s="8"/>
      <c r="J361" s="628"/>
    </row>
    <row r="362" spans="1:10">
      <c r="A362" s="894">
        <v>91</v>
      </c>
      <c r="B362" s="895" t="s">
        <v>1967</v>
      </c>
      <c r="C362" s="396" t="s">
        <v>1968</v>
      </c>
      <c r="D362" s="395" t="s">
        <v>1969</v>
      </c>
      <c r="E362" s="394">
        <v>36345253</v>
      </c>
      <c r="F362" s="393" t="s">
        <v>1970</v>
      </c>
      <c r="G362" s="392">
        <v>43661</v>
      </c>
      <c r="H362" s="393" t="s">
        <v>1209</v>
      </c>
      <c r="I362" s="390">
        <v>384.19</v>
      </c>
      <c r="J362" s="915">
        <f>AVERAGE(I362:I364)</f>
        <v>377.17</v>
      </c>
    </row>
    <row r="363" spans="1:10">
      <c r="A363" s="894"/>
      <c r="B363" s="895"/>
      <c r="C363" s="638" t="s">
        <v>1971</v>
      </c>
      <c r="D363" s="395" t="s">
        <v>1972</v>
      </c>
      <c r="E363" s="393" t="s">
        <v>1973</v>
      </c>
      <c r="F363" s="393" t="s">
        <v>1974</v>
      </c>
      <c r="G363" s="392">
        <v>43661</v>
      </c>
      <c r="H363" s="393" t="s">
        <v>1209</v>
      </c>
      <c r="I363" s="390">
        <v>297.32</v>
      </c>
      <c r="J363" s="915"/>
    </row>
    <row r="364" spans="1:10">
      <c r="A364" s="894"/>
      <c r="B364" s="895"/>
      <c r="C364" s="638" t="s">
        <v>1975</v>
      </c>
      <c r="D364" s="395" t="s">
        <v>1976</v>
      </c>
      <c r="E364" s="393" t="s">
        <v>1977</v>
      </c>
      <c r="F364" s="393" t="s">
        <v>1978</v>
      </c>
      <c r="G364" s="392">
        <v>43661</v>
      </c>
      <c r="H364" s="393" t="s">
        <v>1209</v>
      </c>
      <c r="I364" s="390">
        <v>450</v>
      </c>
      <c r="J364" s="915"/>
    </row>
    <row r="365" spans="1:10">
      <c r="A365" s="627"/>
      <c r="B365" s="8"/>
      <c r="C365" s="677"/>
      <c r="D365" s="678"/>
      <c r="E365" s="677"/>
      <c r="F365" s="677"/>
      <c r="G365" s="677"/>
      <c r="H365" s="677"/>
      <c r="I365" s="677"/>
      <c r="J365" s="679"/>
    </row>
    <row r="366" spans="1:10" ht="19.5" customHeight="1">
      <c r="A366" s="894">
        <v>92</v>
      </c>
      <c r="B366" s="897" t="s">
        <v>2145</v>
      </c>
      <c r="C366" s="396" t="s">
        <v>2146</v>
      </c>
      <c r="D366" s="395" t="s">
        <v>2147</v>
      </c>
      <c r="E366" s="394" t="s">
        <v>2148</v>
      </c>
      <c r="F366" s="394" t="s">
        <v>2149</v>
      </c>
      <c r="G366" s="392">
        <v>43223</v>
      </c>
      <c r="H366" s="391" t="s">
        <v>1360</v>
      </c>
      <c r="I366" s="390">
        <v>3249.9</v>
      </c>
      <c r="J366" s="896">
        <f>AVERAGE(I366:I368)</f>
        <v>2919.99</v>
      </c>
    </row>
    <row r="367" spans="1:10">
      <c r="A367" s="894"/>
      <c r="B367" s="897"/>
      <c r="C367" s="396" t="s">
        <v>1356</v>
      </c>
      <c r="D367" s="395" t="s">
        <v>1357</v>
      </c>
      <c r="E367" s="394" t="s">
        <v>1363</v>
      </c>
      <c r="F367" s="393" t="s">
        <v>2150</v>
      </c>
      <c r="G367" s="392">
        <v>43223</v>
      </c>
      <c r="H367" s="391" t="s">
        <v>1360</v>
      </c>
      <c r="I367" s="390">
        <v>3354.07</v>
      </c>
      <c r="J367" s="896"/>
    </row>
    <row r="368" spans="1:10">
      <c r="A368" s="894"/>
      <c r="B368" s="897"/>
      <c r="C368" s="396" t="s">
        <v>2151</v>
      </c>
      <c r="D368" s="395" t="s">
        <v>2147</v>
      </c>
      <c r="E368" s="394" t="s">
        <v>2152</v>
      </c>
      <c r="F368" s="393" t="s">
        <v>2153</v>
      </c>
      <c r="G368" s="392">
        <v>43223</v>
      </c>
      <c r="H368" s="391" t="s">
        <v>1360</v>
      </c>
      <c r="I368" s="390">
        <v>2156</v>
      </c>
      <c r="J368" s="896"/>
    </row>
    <row r="369" spans="1:10">
      <c r="A369" s="627"/>
      <c r="B369" s="8"/>
      <c r="C369" s="677"/>
      <c r="D369" s="678"/>
      <c r="E369" s="677"/>
      <c r="F369" s="677"/>
      <c r="G369" s="677"/>
      <c r="H369" s="677"/>
      <c r="I369" s="677"/>
      <c r="J369" s="679"/>
    </row>
    <row r="370" spans="1:10">
      <c r="A370" s="894">
        <v>93</v>
      </c>
      <c r="B370" s="916" t="s">
        <v>1981</v>
      </c>
      <c r="C370" s="638" t="s">
        <v>1975</v>
      </c>
      <c r="D370" s="395" t="s">
        <v>1976</v>
      </c>
      <c r="E370" s="393" t="s">
        <v>1977</v>
      </c>
      <c r="F370" s="393" t="s">
        <v>1978</v>
      </c>
      <c r="G370" s="392">
        <v>43185</v>
      </c>
      <c r="H370" s="393" t="s">
        <v>1209</v>
      </c>
      <c r="I370" s="390">
        <v>48</v>
      </c>
      <c r="J370" s="896">
        <f>AVERAGE(I370:I372)</f>
        <v>66.53</v>
      </c>
    </row>
    <row r="371" spans="1:10">
      <c r="A371" s="894"/>
      <c r="B371" s="916"/>
      <c r="C371" s="396" t="s">
        <v>1968</v>
      </c>
      <c r="D371" s="395" t="s">
        <v>1969</v>
      </c>
      <c r="E371" s="394">
        <v>36345253</v>
      </c>
      <c r="F371" s="393" t="s">
        <v>1970</v>
      </c>
      <c r="G371" s="392">
        <v>43185</v>
      </c>
      <c r="H371" s="393" t="s">
        <v>1209</v>
      </c>
      <c r="I371" s="390">
        <v>81.69</v>
      </c>
      <c r="J371" s="896"/>
    </row>
    <row r="372" spans="1:10">
      <c r="A372" s="894"/>
      <c r="B372" s="916"/>
      <c r="C372" s="639" t="s">
        <v>1982</v>
      </c>
      <c r="D372" s="395" t="s">
        <v>1983</v>
      </c>
      <c r="E372" s="394" t="s">
        <v>1984</v>
      </c>
      <c r="F372" s="394" t="s">
        <v>1985</v>
      </c>
      <c r="G372" s="392">
        <v>43160</v>
      </c>
      <c r="H372" s="393" t="s">
        <v>1209</v>
      </c>
      <c r="I372" s="390">
        <v>69.900000000000006</v>
      </c>
      <c r="J372" s="896"/>
    </row>
    <row r="373" spans="1:10">
      <c r="A373" s="627"/>
      <c r="B373" s="8"/>
      <c r="C373" s="677"/>
      <c r="D373" s="678"/>
      <c r="E373" s="677"/>
      <c r="F373" s="677"/>
      <c r="G373" s="677"/>
      <c r="H373" s="677"/>
      <c r="I373" s="677"/>
      <c r="J373" s="679"/>
    </row>
    <row r="374" spans="1:10">
      <c r="A374" s="894">
        <v>94</v>
      </c>
      <c r="B374" s="895" t="s">
        <v>1987</v>
      </c>
      <c r="C374" s="396" t="s">
        <v>1968</v>
      </c>
      <c r="D374" s="395" t="s">
        <v>1969</v>
      </c>
      <c r="E374" s="394">
        <v>36345253</v>
      </c>
      <c r="F374" s="393" t="s">
        <v>1970</v>
      </c>
      <c r="G374" s="392">
        <v>43185</v>
      </c>
      <c r="H374" s="393" t="s">
        <v>1209</v>
      </c>
      <c r="I374" s="390">
        <v>76.16</v>
      </c>
      <c r="J374" s="896">
        <f>AVERAGE(I374:I376)</f>
        <v>98.5</v>
      </c>
    </row>
    <row r="375" spans="1:10">
      <c r="A375" s="894"/>
      <c r="B375" s="895"/>
      <c r="C375" s="396" t="s">
        <v>1988</v>
      </c>
      <c r="D375" s="395" t="s">
        <v>1989</v>
      </c>
      <c r="E375" s="394">
        <v>33210009</v>
      </c>
      <c r="F375" s="394" t="s">
        <v>1990</v>
      </c>
      <c r="G375" s="392">
        <v>43070</v>
      </c>
      <c r="H375" s="393" t="s">
        <v>1209</v>
      </c>
      <c r="I375" s="390">
        <v>140.79</v>
      </c>
      <c r="J375" s="896"/>
    </row>
    <row r="376" spans="1:10">
      <c r="A376" s="894"/>
      <c r="B376" s="895"/>
      <c r="C376" s="638" t="s">
        <v>1971</v>
      </c>
      <c r="D376" s="395" t="s">
        <v>1972</v>
      </c>
      <c r="E376" s="393" t="s">
        <v>1973</v>
      </c>
      <c r="F376" s="393" t="s">
        <v>1974</v>
      </c>
      <c r="G376" s="392">
        <v>43160</v>
      </c>
      <c r="H376" s="393" t="s">
        <v>1209</v>
      </c>
      <c r="I376" s="390">
        <v>78.56</v>
      </c>
      <c r="J376" s="896"/>
    </row>
    <row r="377" spans="1:10">
      <c r="A377" s="627"/>
      <c r="B377" s="8"/>
      <c r="C377" s="677"/>
      <c r="D377" s="678"/>
      <c r="E377" s="677"/>
      <c r="F377" s="677"/>
      <c r="G377" s="677"/>
      <c r="H377" s="677"/>
      <c r="I377" s="677"/>
      <c r="J377" s="679"/>
    </row>
    <row r="378" spans="1:10">
      <c r="A378" s="894">
        <v>95</v>
      </c>
      <c r="B378" s="895" t="s">
        <v>1992</v>
      </c>
      <c r="C378" s="638" t="s">
        <v>1975</v>
      </c>
      <c r="D378" s="395" t="s">
        <v>1976</v>
      </c>
      <c r="E378" s="393" t="s">
        <v>1977</v>
      </c>
      <c r="F378" s="393" t="s">
        <v>1978</v>
      </c>
      <c r="G378" s="392">
        <v>43185</v>
      </c>
      <c r="H378" s="393" t="s">
        <v>1209</v>
      </c>
      <c r="I378" s="390">
        <v>25</v>
      </c>
      <c r="J378" s="896">
        <f>AVERAGE(I378:I380)</f>
        <v>23.22</v>
      </c>
    </row>
    <row r="379" spans="1:10">
      <c r="A379" s="894"/>
      <c r="B379" s="895"/>
      <c r="C379" s="396" t="s">
        <v>1968</v>
      </c>
      <c r="D379" s="395" t="s">
        <v>1969</v>
      </c>
      <c r="E379" s="394">
        <v>36345253</v>
      </c>
      <c r="F379" s="393" t="s">
        <v>1970</v>
      </c>
      <c r="G379" s="392">
        <v>43185</v>
      </c>
      <c r="H379" s="393" t="s">
        <v>1209</v>
      </c>
      <c r="I379" s="390">
        <v>18.66</v>
      </c>
      <c r="J379" s="896"/>
    </row>
    <row r="380" spans="1:10">
      <c r="A380" s="894"/>
      <c r="B380" s="895"/>
      <c r="C380" s="638" t="s">
        <v>1971</v>
      </c>
      <c r="D380" s="395" t="s">
        <v>1972</v>
      </c>
      <c r="E380" s="393" t="s">
        <v>1973</v>
      </c>
      <c r="F380" s="393" t="s">
        <v>1974</v>
      </c>
      <c r="G380" s="392">
        <v>43160</v>
      </c>
      <c r="H380" s="393" t="s">
        <v>1209</v>
      </c>
      <c r="I380" s="390">
        <v>26</v>
      </c>
      <c r="J380" s="896"/>
    </row>
    <row r="381" spans="1:10">
      <c r="A381" s="627"/>
      <c r="B381" s="8"/>
      <c r="C381" s="677"/>
      <c r="D381" s="678"/>
      <c r="E381" s="677"/>
      <c r="F381" s="677"/>
      <c r="G381" s="677"/>
      <c r="H381" s="677"/>
      <c r="I381" s="677"/>
      <c r="J381" s="679"/>
    </row>
    <row r="382" spans="1:10">
      <c r="A382" s="894">
        <v>96</v>
      </c>
      <c r="B382" s="895" t="s">
        <v>2245</v>
      </c>
      <c r="C382" s="638" t="s">
        <v>2246</v>
      </c>
      <c r="D382" s="395" t="s">
        <v>2247</v>
      </c>
      <c r="E382" s="393" t="s">
        <v>2248</v>
      </c>
      <c r="F382" s="393" t="s">
        <v>2249</v>
      </c>
      <c r="G382" s="392">
        <v>43952</v>
      </c>
      <c r="H382" s="393" t="s">
        <v>1209</v>
      </c>
      <c r="I382" s="390">
        <v>1050</v>
      </c>
      <c r="J382" s="896">
        <f>AVERAGE(I382:I384)</f>
        <v>1183.33</v>
      </c>
    </row>
    <row r="383" spans="1:10">
      <c r="A383" s="894"/>
      <c r="B383" s="895"/>
      <c r="C383" s="396"/>
      <c r="D383" s="395"/>
      <c r="E383" s="394"/>
      <c r="F383" s="393"/>
      <c r="G383" s="392">
        <v>43952</v>
      </c>
      <c r="H383" s="393" t="s">
        <v>1209</v>
      </c>
      <c r="I383" s="390">
        <v>1450</v>
      </c>
      <c r="J383" s="896"/>
    </row>
    <row r="384" spans="1:10">
      <c r="A384" s="894"/>
      <c r="B384" s="895"/>
      <c r="C384" s="638"/>
      <c r="D384" s="395"/>
      <c r="E384" s="393"/>
      <c r="F384" s="393"/>
      <c r="G384" s="392">
        <v>43952</v>
      </c>
      <c r="H384" s="393" t="s">
        <v>1209</v>
      </c>
      <c r="I384" s="390">
        <v>1050</v>
      </c>
      <c r="J384" s="896"/>
    </row>
    <row r="385" spans="1:10">
      <c r="A385" s="627"/>
      <c r="B385" s="8"/>
      <c r="C385" s="677"/>
      <c r="D385" s="678"/>
      <c r="E385" s="677"/>
      <c r="F385" s="677"/>
      <c r="G385" s="677"/>
      <c r="H385" s="677"/>
      <c r="I385" s="677"/>
      <c r="J385" s="679"/>
    </row>
    <row r="386" spans="1:10">
      <c r="A386" s="894">
        <v>97</v>
      </c>
      <c r="B386" s="895" t="s">
        <v>2250</v>
      </c>
      <c r="C386" s="638" t="s">
        <v>2246</v>
      </c>
      <c r="D386" s="395" t="s">
        <v>2247</v>
      </c>
      <c r="E386" s="393" t="s">
        <v>2248</v>
      </c>
      <c r="F386" s="393" t="s">
        <v>2249</v>
      </c>
      <c r="G386" s="392">
        <v>43952</v>
      </c>
      <c r="H386" s="393" t="s">
        <v>1209</v>
      </c>
      <c r="I386" s="390">
        <v>1050</v>
      </c>
      <c r="J386" s="896">
        <f>AVERAGE(I386:I388)</f>
        <v>1183.33</v>
      </c>
    </row>
    <row r="387" spans="1:10">
      <c r="A387" s="894"/>
      <c r="B387" s="895"/>
      <c r="C387" s="396"/>
      <c r="D387" s="395"/>
      <c r="E387" s="394"/>
      <c r="F387" s="393"/>
      <c r="G387" s="392">
        <v>43952</v>
      </c>
      <c r="H387" s="393" t="s">
        <v>1209</v>
      </c>
      <c r="I387" s="390">
        <v>1450</v>
      </c>
      <c r="J387" s="896"/>
    </row>
    <row r="388" spans="1:10">
      <c r="A388" s="894"/>
      <c r="B388" s="895"/>
      <c r="C388" s="638"/>
      <c r="D388" s="395"/>
      <c r="E388" s="393"/>
      <c r="F388" s="393"/>
      <c r="G388" s="392">
        <v>43952</v>
      </c>
      <c r="H388" s="393" t="s">
        <v>1209</v>
      </c>
      <c r="I388" s="390">
        <v>1050</v>
      </c>
      <c r="J388" s="896"/>
    </row>
    <row r="389" spans="1:10">
      <c r="A389" s="627"/>
      <c r="B389" s="8"/>
      <c r="C389" s="677"/>
      <c r="D389" s="678"/>
      <c r="E389" s="677"/>
      <c r="F389" s="677"/>
      <c r="G389" s="677"/>
      <c r="H389" s="677"/>
      <c r="I389" s="677"/>
      <c r="J389" s="679"/>
    </row>
    <row r="390" spans="1:10">
      <c r="A390" s="894">
        <v>98</v>
      </c>
      <c r="B390" s="895" t="s">
        <v>2251</v>
      </c>
      <c r="C390" s="638" t="s">
        <v>2246</v>
      </c>
      <c r="D390" s="395" t="s">
        <v>2247</v>
      </c>
      <c r="E390" s="393" t="s">
        <v>2248</v>
      </c>
      <c r="F390" s="393" t="s">
        <v>2249</v>
      </c>
      <c r="G390" s="392">
        <v>43952</v>
      </c>
      <c r="H390" s="393" t="s">
        <v>1209</v>
      </c>
      <c r="I390" s="390">
        <v>1050</v>
      </c>
      <c r="J390" s="896">
        <f>AVERAGE(I390:I392)</f>
        <v>966.67</v>
      </c>
    </row>
    <row r="391" spans="1:10">
      <c r="A391" s="894"/>
      <c r="B391" s="895"/>
      <c r="C391" s="396"/>
      <c r="D391" s="395"/>
      <c r="E391" s="394"/>
      <c r="F391" s="393"/>
      <c r="G391" s="392">
        <v>43952</v>
      </c>
      <c r="H391" s="393" t="s">
        <v>1209</v>
      </c>
      <c r="I391" s="390">
        <v>1450</v>
      </c>
      <c r="J391" s="896"/>
    </row>
    <row r="392" spans="1:10">
      <c r="A392" s="894"/>
      <c r="B392" s="895"/>
      <c r="C392" s="638"/>
      <c r="D392" s="395"/>
      <c r="E392" s="393"/>
      <c r="F392" s="393"/>
      <c r="G392" s="392">
        <v>43952</v>
      </c>
      <c r="H392" s="393" t="s">
        <v>1209</v>
      </c>
      <c r="I392" s="390">
        <v>400</v>
      </c>
      <c r="J392" s="896"/>
    </row>
    <row r="393" spans="1:10">
      <c r="A393" s="627"/>
      <c r="B393" s="8"/>
      <c r="C393" s="677"/>
      <c r="D393" s="678"/>
      <c r="E393" s="677"/>
      <c r="F393" s="677"/>
      <c r="G393" s="677"/>
      <c r="H393" s="677"/>
      <c r="I393" s="677"/>
      <c r="J393" s="679"/>
    </row>
    <row r="394" spans="1:10">
      <c r="A394" s="894">
        <v>99</v>
      </c>
      <c r="B394" s="895" t="s">
        <v>2252</v>
      </c>
      <c r="C394" s="638" t="s">
        <v>2246</v>
      </c>
      <c r="D394" s="395" t="s">
        <v>2247</v>
      </c>
      <c r="E394" s="393" t="s">
        <v>2248</v>
      </c>
      <c r="F394" s="393" t="s">
        <v>2249</v>
      </c>
      <c r="G394" s="392">
        <v>43952</v>
      </c>
      <c r="H394" s="393" t="s">
        <v>1209</v>
      </c>
      <c r="I394" s="390">
        <v>260</v>
      </c>
      <c r="J394" s="896">
        <f>AVERAGE(I394:I396)</f>
        <v>290</v>
      </c>
    </row>
    <row r="395" spans="1:10">
      <c r="A395" s="894"/>
      <c r="B395" s="895"/>
      <c r="C395" s="396"/>
      <c r="D395" s="395"/>
      <c r="E395" s="394"/>
      <c r="F395" s="393"/>
      <c r="G395" s="392">
        <v>43952</v>
      </c>
      <c r="H395" s="393" t="s">
        <v>1209</v>
      </c>
      <c r="I395" s="390">
        <v>350</v>
      </c>
      <c r="J395" s="896"/>
    </row>
    <row r="396" spans="1:10">
      <c r="A396" s="894"/>
      <c r="B396" s="895"/>
      <c r="C396" s="638"/>
      <c r="D396" s="395"/>
      <c r="E396" s="393"/>
      <c r="F396" s="393"/>
      <c r="G396" s="392">
        <v>43952</v>
      </c>
      <c r="H396" s="393" t="s">
        <v>1209</v>
      </c>
      <c r="I396" s="390">
        <v>260</v>
      </c>
      <c r="J396" s="896"/>
    </row>
    <row r="397" spans="1:10">
      <c r="A397" s="627"/>
      <c r="B397" s="8"/>
      <c r="C397" s="677"/>
      <c r="D397" s="678"/>
      <c r="E397" s="677"/>
      <c r="F397" s="677"/>
      <c r="G397" s="677"/>
      <c r="H397" s="677"/>
      <c r="I397" s="677"/>
      <c r="J397" s="679"/>
    </row>
    <row r="398" spans="1:10">
      <c r="A398" s="894">
        <v>100</v>
      </c>
      <c r="B398" s="895" t="s">
        <v>2253</v>
      </c>
      <c r="C398" s="638" t="s">
        <v>2246</v>
      </c>
      <c r="D398" s="395" t="s">
        <v>2247</v>
      </c>
      <c r="E398" s="393" t="s">
        <v>2248</v>
      </c>
      <c r="F398" s="393" t="s">
        <v>2249</v>
      </c>
      <c r="G398" s="392">
        <v>43952</v>
      </c>
      <c r="H398" s="393" t="s">
        <v>1209</v>
      </c>
      <c r="I398" s="390">
        <v>200</v>
      </c>
      <c r="J398" s="896">
        <f>AVERAGE(I398:I400)</f>
        <v>226.67</v>
      </c>
    </row>
    <row r="399" spans="1:10">
      <c r="A399" s="894"/>
      <c r="B399" s="895"/>
      <c r="C399" s="396"/>
      <c r="D399" s="395"/>
      <c r="E399" s="394"/>
      <c r="F399" s="393"/>
      <c r="G399" s="392">
        <v>43952</v>
      </c>
      <c r="H399" s="393" t="s">
        <v>1209</v>
      </c>
      <c r="I399" s="390">
        <v>280</v>
      </c>
      <c r="J399" s="896"/>
    </row>
    <row r="400" spans="1:10">
      <c r="A400" s="894"/>
      <c r="B400" s="895"/>
      <c r="C400" s="638"/>
      <c r="D400" s="395"/>
      <c r="E400" s="393"/>
      <c r="F400" s="393"/>
      <c r="G400" s="392">
        <v>43952</v>
      </c>
      <c r="H400" s="393" t="s">
        <v>1209</v>
      </c>
      <c r="I400" s="390">
        <v>200</v>
      </c>
      <c r="J400" s="896"/>
    </row>
    <row r="401" spans="1:10">
      <c r="A401" s="627"/>
      <c r="B401" s="8"/>
      <c r="C401" s="677"/>
      <c r="D401" s="678"/>
      <c r="E401" s="677"/>
      <c r="F401" s="677"/>
      <c r="G401" s="677"/>
      <c r="H401" s="677"/>
      <c r="I401" s="677"/>
      <c r="J401" s="679"/>
    </row>
    <row r="402" spans="1:10">
      <c r="A402" s="894">
        <v>101</v>
      </c>
      <c r="B402" s="895" t="s">
        <v>2635</v>
      </c>
      <c r="C402" s="638" t="s">
        <v>2636</v>
      </c>
      <c r="D402" s="395" t="s">
        <v>2684</v>
      </c>
      <c r="E402" s="393" t="s">
        <v>2680</v>
      </c>
      <c r="F402" s="393"/>
      <c r="G402" s="392">
        <v>43952</v>
      </c>
      <c r="H402" s="393" t="s">
        <v>1209</v>
      </c>
      <c r="I402" s="390">
        <v>3323.08</v>
      </c>
      <c r="J402" s="896">
        <f>AVERAGE(I402:I404)</f>
        <v>3411.04</v>
      </c>
    </row>
    <row r="403" spans="1:10">
      <c r="A403" s="894"/>
      <c r="B403" s="895"/>
      <c r="C403" s="396" t="s">
        <v>2637</v>
      </c>
      <c r="D403" s="395" t="s">
        <v>2685</v>
      </c>
      <c r="E403" s="394" t="s">
        <v>2681</v>
      </c>
      <c r="F403" s="393"/>
      <c r="G403" s="392">
        <v>43952</v>
      </c>
      <c r="H403" s="393" t="s">
        <v>1209</v>
      </c>
      <c r="I403" s="390">
        <v>3499</v>
      </c>
      <c r="J403" s="896"/>
    </row>
    <row r="404" spans="1:10">
      <c r="A404" s="894"/>
      <c r="B404" s="895"/>
      <c r="C404" s="638"/>
      <c r="D404" s="395"/>
      <c r="E404" s="393"/>
      <c r="F404" s="393"/>
      <c r="G404" s="392"/>
      <c r="H404" s="393"/>
      <c r="I404" s="390"/>
      <c r="J404" s="896"/>
    </row>
    <row r="405" spans="1:10">
      <c r="A405" s="627"/>
      <c r="B405" s="8"/>
      <c r="C405" s="677"/>
      <c r="D405" s="678"/>
      <c r="E405" s="677"/>
      <c r="F405" s="677"/>
      <c r="G405" s="677"/>
      <c r="H405" s="677"/>
      <c r="I405" s="677"/>
      <c r="J405" s="679"/>
    </row>
    <row r="406" spans="1:10">
      <c r="A406" s="894">
        <v>102</v>
      </c>
      <c r="B406" s="895" t="s">
        <v>2639</v>
      </c>
      <c r="C406" s="638" t="s">
        <v>2640</v>
      </c>
      <c r="D406" s="395" t="s">
        <v>2682</v>
      </c>
      <c r="E406" s="393"/>
      <c r="F406" s="393"/>
      <c r="G406" s="392">
        <v>43952</v>
      </c>
      <c r="H406" s="393" t="s">
        <v>1209</v>
      </c>
      <c r="I406" s="390">
        <v>7199</v>
      </c>
      <c r="J406" s="896">
        <f>AVERAGE(I406:I408)</f>
        <v>6911.04</v>
      </c>
    </row>
    <row r="407" spans="1:10">
      <c r="A407" s="894"/>
      <c r="B407" s="895"/>
      <c r="C407" s="396" t="s">
        <v>2641</v>
      </c>
      <c r="D407" s="395" t="s">
        <v>2683</v>
      </c>
      <c r="E407" s="394"/>
      <c r="F407" s="393"/>
      <c r="G407" s="392">
        <v>43952</v>
      </c>
      <c r="H407" s="393" t="s">
        <v>1209</v>
      </c>
      <c r="I407" s="390">
        <v>6623.08</v>
      </c>
      <c r="J407" s="896"/>
    </row>
    <row r="408" spans="1:10">
      <c r="A408" s="894"/>
      <c r="B408" s="895"/>
      <c r="C408" s="638"/>
      <c r="D408" s="395"/>
      <c r="E408" s="393"/>
      <c r="F408" s="393"/>
      <c r="G408" s="392"/>
      <c r="H408" s="393"/>
      <c r="I408" s="390"/>
      <c r="J408" s="896"/>
    </row>
    <row r="409" spans="1:10">
      <c r="A409" s="627"/>
      <c r="B409" s="8"/>
      <c r="C409" s="677"/>
      <c r="D409" s="678"/>
      <c r="E409" s="677"/>
      <c r="F409" s="677"/>
      <c r="G409" s="677"/>
      <c r="H409" s="677"/>
      <c r="I409" s="677"/>
      <c r="J409" s="679"/>
    </row>
    <row r="410" spans="1:10">
      <c r="A410" s="894">
        <v>103</v>
      </c>
      <c r="B410" s="895" t="s">
        <v>2643</v>
      </c>
      <c r="C410" s="638" t="s">
        <v>2636</v>
      </c>
      <c r="D410" s="395" t="s">
        <v>2684</v>
      </c>
      <c r="E410" s="393" t="s">
        <v>2680</v>
      </c>
      <c r="F410" s="393"/>
      <c r="G410" s="392">
        <v>43952</v>
      </c>
      <c r="H410" s="393" t="s">
        <v>1209</v>
      </c>
      <c r="I410" s="390">
        <v>5199</v>
      </c>
      <c r="J410" s="896">
        <f>AVERAGE(I410:I412)</f>
        <v>5199</v>
      </c>
    </row>
    <row r="411" spans="1:10">
      <c r="A411" s="894"/>
      <c r="B411" s="895"/>
      <c r="C411" s="638" t="s">
        <v>2640</v>
      </c>
      <c r="D411" s="395" t="s">
        <v>2682</v>
      </c>
      <c r="E411" s="394"/>
      <c r="F411" s="393"/>
      <c r="G411" s="392">
        <v>43952</v>
      </c>
      <c r="H411" s="393" t="s">
        <v>1209</v>
      </c>
      <c r="I411" s="390">
        <v>5199</v>
      </c>
      <c r="J411" s="896"/>
    </row>
    <row r="412" spans="1:10">
      <c r="A412" s="894"/>
      <c r="B412" s="895"/>
      <c r="C412" s="638"/>
      <c r="D412" s="395"/>
      <c r="E412" s="393"/>
      <c r="F412" s="393"/>
      <c r="G412" s="392"/>
      <c r="H412" s="393"/>
      <c r="I412" s="390"/>
      <c r="J412" s="896"/>
    </row>
    <row r="413" spans="1:10">
      <c r="A413" s="627"/>
      <c r="B413" s="8"/>
      <c r="C413" s="677"/>
      <c r="D413" s="678"/>
      <c r="E413" s="677"/>
      <c r="F413" s="677"/>
      <c r="G413" s="677"/>
      <c r="H413" s="677"/>
      <c r="I413" s="677"/>
      <c r="J413" s="679"/>
    </row>
    <row r="414" spans="1:10">
      <c r="A414" s="894">
        <v>104</v>
      </c>
      <c r="B414" s="897" t="s">
        <v>1604</v>
      </c>
      <c r="C414" s="396" t="s">
        <v>1643</v>
      </c>
      <c r="D414" s="395" t="s">
        <v>1644</v>
      </c>
      <c r="E414" s="394" t="s">
        <v>1645</v>
      </c>
      <c r="F414" s="394" t="s">
        <v>1646</v>
      </c>
      <c r="G414" s="392">
        <v>43952</v>
      </c>
      <c r="H414" s="391" t="s">
        <v>1647</v>
      </c>
      <c r="I414" s="390">
        <v>15000</v>
      </c>
      <c r="J414" s="896">
        <f>AVERAGE(I414:I417)</f>
        <v>18715</v>
      </c>
    </row>
    <row r="415" spans="1:10">
      <c r="A415" s="894"/>
      <c r="B415" s="897"/>
      <c r="C415" s="396" t="s">
        <v>1648</v>
      </c>
      <c r="D415" s="395" t="s">
        <v>1649</v>
      </c>
      <c r="E415" s="394" t="s">
        <v>1650</v>
      </c>
      <c r="F415" s="393" t="s">
        <v>1651</v>
      </c>
      <c r="G415" s="392">
        <v>43952</v>
      </c>
      <c r="H415" s="391" t="s">
        <v>1647</v>
      </c>
      <c r="I415" s="390">
        <f>14400+(1470*3)</f>
        <v>18810</v>
      </c>
      <c r="J415" s="896"/>
    </row>
    <row r="416" spans="1:10">
      <c r="A416" s="894"/>
      <c r="B416" s="897"/>
      <c r="C416" s="396" t="s">
        <v>1652</v>
      </c>
      <c r="D416" s="395" t="s">
        <v>1653</v>
      </c>
      <c r="E416" s="394" t="s">
        <v>1654</v>
      </c>
      <c r="F416" s="394" t="s">
        <v>1655</v>
      </c>
      <c r="G416" s="392">
        <v>43952</v>
      </c>
      <c r="H416" s="391" t="s">
        <v>1647</v>
      </c>
      <c r="I416" s="390">
        <v>21500</v>
      </c>
      <c r="J416" s="896"/>
    </row>
    <row r="417" spans="1:10">
      <c r="A417" s="894"/>
      <c r="B417" s="897"/>
      <c r="C417" s="396" t="s">
        <v>1656</v>
      </c>
      <c r="D417" s="395" t="s">
        <v>1657</v>
      </c>
      <c r="E417" s="394" t="s">
        <v>1658</v>
      </c>
      <c r="F417" s="394" t="s">
        <v>1659</v>
      </c>
      <c r="G417" s="392">
        <v>43952</v>
      </c>
      <c r="H417" s="391" t="s">
        <v>1647</v>
      </c>
      <c r="I417" s="390">
        <v>19550</v>
      </c>
      <c r="J417" s="896"/>
    </row>
  </sheetData>
  <mergeCells count="314">
    <mergeCell ref="A374:A376"/>
    <mergeCell ref="B374:B376"/>
    <mergeCell ref="J374:J376"/>
    <mergeCell ref="A378:A380"/>
    <mergeCell ref="B378:B380"/>
    <mergeCell ref="J378:J380"/>
    <mergeCell ref="A362:A364"/>
    <mergeCell ref="B362:B364"/>
    <mergeCell ref="J362:J364"/>
    <mergeCell ref="A370:A372"/>
    <mergeCell ref="B370:B372"/>
    <mergeCell ref="J370:J372"/>
    <mergeCell ref="A366:A368"/>
    <mergeCell ref="B366:B368"/>
    <mergeCell ref="J366:J368"/>
    <mergeCell ref="A358:A360"/>
    <mergeCell ref="B358:B360"/>
    <mergeCell ref="J358:J360"/>
    <mergeCell ref="A346:A348"/>
    <mergeCell ref="B346:B348"/>
    <mergeCell ref="J346:J348"/>
    <mergeCell ref="A350:A352"/>
    <mergeCell ref="B350:B352"/>
    <mergeCell ref="J350:J352"/>
    <mergeCell ref="A354:A356"/>
    <mergeCell ref="B354:B356"/>
    <mergeCell ref="J354:J356"/>
    <mergeCell ref="A334:A336"/>
    <mergeCell ref="B334:B336"/>
    <mergeCell ref="J334:J336"/>
    <mergeCell ref="A338:A340"/>
    <mergeCell ref="B338:B340"/>
    <mergeCell ref="J338:J340"/>
    <mergeCell ref="A342:A344"/>
    <mergeCell ref="B342:B344"/>
    <mergeCell ref="J342:J344"/>
    <mergeCell ref="A322:A324"/>
    <mergeCell ref="B322:B324"/>
    <mergeCell ref="J322:J324"/>
    <mergeCell ref="A326:A328"/>
    <mergeCell ref="B326:B328"/>
    <mergeCell ref="J326:J328"/>
    <mergeCell ref="A330:A332"/>
    <mergeCell ref="B330:B332"/>
    <mergeCell ref="J330:J332"/>
    <mergeCell ref="A310:A312"/>
    <mergeCell ref="B310:B312"/>
    <mergeCell ref="J310:J312"/>
    <mergeCell ref="A314:A316"/>
    <mergeCell ref="B314:B316"/>
    <mergeCell ref="J314:J316"/>
    <mergeCell ref="A318:A320"/>
    <mergeCell ref="B318:B320"/>
    <mergeCell ref="J318:J320"/>
    <mergeCell ref="A298:A300"/>
    <mergeCell ref="B298:B300"/>
    <mergeCell ref="J298:J300"/>
    <mergeCell ref="A302:A304"/>
    <mergeCell ref="B302:B304"/>
    <mergeCell ref="J302:J304"/>
    <mergeCell ref="A306:A308"/>
    <mergeCell ref="B306:B308"/>
    <mergeCell ref="J306:J308"/>
    <mergeCell ref="A286:A288"/>
    <mergeCell ref="B286:B288"/>
    <mergeCell ref="J286:J288"/>
    <mergeCell ref="A290:A292"/>
    <mergeCell ref="B290:B292"/>
    <mergeCell ref="J290:J292"/>
    <mergeCell ref="A294:A296"/>
    <mergeCell ref="B294:B296"/>
    <mergeCell ref="J294:J296"/>
    <mergeCell ref="A274:A276"/>
    <mergeCell ref="B274:B276"/>
    <mergeCell ref="J274:J276"/>
    <mergeCell ref="A278:A280"/>
    <mergeCell ref="B278:B280"/>
    <mergeCell ref="J278:J280"/>
    <mergeCell ref="A282:A284"/>
    <mergeCell ref="B282:B284"/>
    <mergeCell ref="J282:J284"/>
    <mergeCell ref="A262:A264"/>
    <mergeCell ref="B262:B264"/>
    <mergeCell ref="J262:J264"/>
    <mergeCell ref="A266:A268"/>
    <mergeCell ref="B266:B268"/>
    <mergeCell ref="J266:J268"/>
    <mergeCell ref="A270:A272"/>
    <mergeCell ref="B270:B272"/>
    <mergeCell ref="J270:J272"/>
    <mergeCell ref="A414:A417"/>
    <mergeCell ref="B414:B417"/>
    <mergeCell ref="J414:J417"/>
    <mergeCell ref="A247:A248"/>
    <mergeCell ref="B247:B248"/>
    <mergeCell ref="J247:J248"/>
    <mergeCell ref="A235:A237"/>
    <mergeCell ref="B235:B237"/>
    <mergeCell ref="J235:J237"/>
    <mergeCell ref="A239:A241"/>
    <mergeCell ref="B239:B241"/>
    <mergeCell ref="J239:J241"/>
    <mergeCell ref="A243:A245"/>
    <mergeCell ref="B243:B245"/>
    <mergeCell ref="J243:J245"/>
    <mergeCell ref="A250:A252"/>
    <mergeCell ref="B250:B252"/>
    <mergeCell ref="J250:J252"/>
    <mergeCell ref="A254:A256"/>
    <mergeCell ref="B254:B256"/>
    <mergeCell ref="J254:J256"/>
    <mergeCell ref="A258:A260"/>
    <mergeCell ref="B258:B260"/>
    <mergeCell ref="J258:J260"/>
    <mergeCell ref="A227:A229"/>
    <mergeCell ref="B227:B229"/>
    <mergeCell ref="J227:J229"/>
    <mergeCell ref="A231:A233"/>
    <mergeCell ref="B231:B233"/>
    <mergeCell ref="J231:J233"/>
    <mergeCell ref="A219:A221"/>
    <mergeCell ref="B219:B221"/>
    <mergeCell ref="J219:J221"/>
    <mergeCell ref="A223:A225"/>
    <mergeCell ref="B223:B225"/>
    <mergeCell ref="J223:J225"/>
    <mergeCell ref="A211:A213"/>
    <mergeCell ref="B211:B213"/>
    <mergeCell ref="J211:J213"/>
    <mergeCell ref="A215:A217"/>
    <mergeCell ref="B215:B217"/>
    <mergeCell ref="J215:J217"/>
    <mergeCell ref="A203:A205"/>
    <mergeCell ref="B203:B205"/>
    <mergeCell ref="J203:J205"/>
    <mergeCell ref="A207:A209"/>
    <mergeCell ref="B207:B209"/>
    <mergeCell ref="J207:J209"/>
    <mergeCell ref="A195:A197"/>
    <mergeCell ref="B195:B197"/>
    <mergeCell ref="J195:J197"/>
    <mergeCell ref="A199:A201"/>
    <mergeCell ref="B199:B201"/>
    <mergeCell ref="J199:J201"/>
    <mergeCell ref="A187:A189"/>
    <mergeCell ref="B187:B189"/>
    <mergeCell ref="J187:J189"/>
    <mergeCell ref="A191:A193"/>
    <mergeCell ref="B191:B193"/>
    <mergeCell ref="J191:J193"/>
    <mergeCell ref="A179:A181"/>
    <mergeCell ref="B179:B181"/>
    <mergeCell ref="J179:J181"/>
    <mergeCell ref="A183:A185"/>
    <mergeCell ref="B183:B185"/>
    <mergeCell ref="J183:J185"/>
    <mergeCell ref="A171:A173"/>
    <mergeCell ref="B171:B173"/>
    <mergeCell ref="J171:J173"/>
    <mergeCell ref="A175:A177"/>
    <mergeCell ref="B175:B177"/>
    <mergeCell ref="J175:J177"/>
    <mergeCell ref="A163:A165"/>
    <mergeCell ref="B163:B165"/>
    <mergeCell ref="J163:J165"/>
    <mergeCell ref="A167:A169"/>
    <mergeCell ref="B167:B169"/>
    <mergeCell ref="J167:J169"/>
    <mergeCell ref="A155:A157"/>
    <mergeCell ref="B155:B157"/>
    <mergeCell ref="J155:J157"/>
    <mergeCell ref="A159:A161"/>
    <mergeCell ref="B159:B161"/>
    <mergeCell ref="J159:J161"/>
    <mergeCell ref="A147:A149"/>
    <mergeCell ref="B147:B149"/>
    <mergeCell ref="J147:J149"/>
    <mergeCell ref="A151:A153"/>
    <mergeCell ref="B151:B153"/>
    <mergeCell ref="J151:J153"/>
    <mergeCell ref="A139:A141"/>
    <mergeCell ref="B139:B141"/>
    <mergeCell ref="J139:J141"/>
    <mergeCell ref="A143:A145"/>
    <mergeCell ref="B143:B145"/>
    <mergeCell ref="J143:J145"/>
    <mergeCell ref="A131:A133"/>
    <mergeCell ref="B131:B133"/>
    <mergeCell ref="J131:J133"/>
    <mergeCell ref="A135:A137"/>
    <mergeCell ref="B135:B137"/>
    <mergeCell ref="J135:J137"/>
    <mergeCell ref="A123:A125"/>
    <mergeCell ref="B123:B125"/>
    <mergeCell ref="J123:J125"/>
    <mergeCell ref="A127:A129"/>
    <mergeCell ref="B127:B129"/>
    <mergeCell ref="J127:J129"/>
    <mergeCell ref="A115:A117"/>
    <mergeCell ref="B115:B117"/>
    <mergeCell ref="J115:J117"/>
    <mergeCell ref="A119:A121"/>
    <mergeCell ref="B119:B121"/>
    <mergeCell ref="J119:J121"/>
    <mergeCell ref="A107:A109"/>
    <mergeCell ref="B107:B109"/>
    <mergeCell ref="J107:J109"/>
    <mergeCell ref="A111:A113"/>
    <mergeCell ref="B111:B113"/>
    <mergeCell ref="J111:J113"/>
    <mergeCell ref="A99:A101"/>
    <mergeCell ref="B99:B101"/>
    <mergeCell ref="J99:J101"/>
    <mergeCell ref="A103:A105"/>
    <mergeCell ref="B103:B105"/>
    <mergeCell ref="J103:J105"/>
    <mergeCell ref="A91:A93"/>
    <mergeCell ref="B91:B93"/>
    <mergeCell ref="J91:J93"/>
    <mergeCell ref="A95:A97"/>
    <mergeCell ref="B95:B97"/>
    <mergeCell ref="J95:J97"/>
    <mergeCell ref="A83:A85"/>
    <mergeCell ref="B83:B85"/>
    <mergeCell ref="J83:J85"/>
    <mergeCell ref="A87:A89"/>
    <mergeCell ref="B87:B89"/>
    <mergeCell ref="J87:J89"/>
    <mergeCell ref="A75:A77"/>
    <mergeCell ref="B75:B77"/>
    <mergeCell ref="J75:J77"/>
    <mergeCell ref="A79:A81"/>
    <mergeCell ref="B79:B81"/>
    <mergeCell ref="J79:J81"/>
    <mergeCell ref="A67:A69"/>
    <mergeCell ref="B67:B69"/>
    <mergeCell ref="J67:J69"/>
    <mergeCell ref="A71:A73"/>
    <mergeCell ref="B71:B73"/>
    <mergeCell ref="J71:J73"/>
    <mergeCell ref="A59:A61"/>
    <mergeCell ref="B59:B61"/>
    <mergeCell ref="J59:J61"/>
    <mergeCell ref="A63:A65"/>
    <mergeCell ref="B63:B65"/>
    <mergeCell ref="J63:J65"/>
    <mergeCell ref="A51:A53"/>
    <mergeCell ref="B51:B53"/>
    <mergeCell ref="J51:J53"/>
    <mergeCell ref="A55:A57"/>
    <mergeCell ref="B55:B57"/>
    <mergeCell ref="J55:J57"/>
    <mergeCell ref="A1:J1"/>
    <mergeCell ref="A3:A5"/>
    <mergeCell ref="B3:B5"/>
    <mergeCell ref="J3:J5"/>
    <mergeCell ref="A7:A9"/>
    <mergeCell ref="B7:B9"/>
    <mergeCell ref="J7:J9"/>
    <mergeCell ref="A27:A29"/>
    <mergeCell ref="B27:B29"/>
    <mergeCell ref="A19:A21"/>
    <mergeCell ref="B19:B21"/>
    <mergeCell ref="J19:J21"/>
    <mergeCell ref="A22:J22"/>
    <mergeCell ref="A23:A25"/>
    <mergeCell ref="B23:B25"/>
    <mergeCell ref="J23:J25"/>
    <mergeCell ref="A11:A13"/>
    <mergeCell ref="B11:B13"/>
    <mergeCell ref="J11:J13"/>
    <mergeCell ref="A15:A17"/>
    <mergeCell ref="B15:B17"/>
    <mergeCell ref="J15:J17"/>
    <mergeCell ref="A31:A33"/>
    <mergeCell ref="B31:B33"/>
    <mergeCell ref="J31:J33"/>
    <mergeCell ref="A43:A45"/>
    <mergeCell ref="B43:B45"/>
    <mergeCell ref="J43:J45"/>
    <mergeCell ref="J27:J29"/>
    <mergeCell ref="A47:A49"/>
    <mergeCell ref="B47:B49"/>
    <mergeCell ref="J47:J49"/>
    <mergeCell ref="A35:A37"/>
    <mergeCell ref="B35:B37"/>
    <mergeCell ref="J35:J37"/>
    <mergeCell ref="A39:A41"/>
    <mergeCell ref="B39:B41"/>
    <mergeCell ref="J39:J41"/>
    <mergeCell ref="A394:A396"/>
    <mergeCell ref="B394:B396"/>
    <mergeCell ref="J394:J396"/>
    <mergeCell ref="A398:A400"/>
    <mergeCell ref="B398:B400"/>
    <mergeCell ref="J398:J400"/>
    <mergeCell ref="A382:A384"/>
    <mergeCell ref="B382:B384"/>
    <mergeCell ref="J382:J384"/>
    <mergeCell ref="A386:A388"/>
    <mergeCell ref="B386:B388"/>
    <mergeCell ref="J386:J388"/>
    <mergeCell ref="A390:A392"/>
    <mergeCell ref="B390:B392"/>
    <mergeCell ref="J390:J392"/>
    <mergeCell ref="A402:A404"/>
    <mergeCell ref="B402:B404"/>
    <mergeCell ref="J402:J404"/>
    <mergeCell ref="A406:A408"/>
    <mergeCell ref="B406:B408"/>
    <mergeCell ref="J406:J408"/>
    <mergeCell ref="A410:A412"/>
    <mergeCell ref="B410:B412"/>
    <mergeCell ref="J410:J412"/>
  </mergeCells>
  <conditionalFormatting sqref="B1:B2">
    <cfRule type="duplicateValues" dxfId="326" priority="322"/>
  </conditionalFormatting>
  <conditionalFormatting sqref="A1:A2">
    <cfRule type="duplicateValues" dxfId="325" priority="323"/>
  </conditionalFormatting>
  <conditionalFormatting sqref="B3:B5">
    <cfRule type="duplicateValues" dxfId="324" priority="321"/>
  </conditionalFormatting>
  <conditionalFormatting sqref="A3:A5">
    <cfRule type="duplicateValues" dxfId="323" priority="319"/>
  </conditionalFormatting>
  <conditionalFormatting sqref="A3:A5">
    <cfRule type="duplicateValues" dxfId="322" priority="320"/>
  </conditionalFormatting>
  <conditionalFormatting sqref="B7:B9">
    <cfRule type="duplicateValues" dxfId="321" priority="318"/>
  </conditionalFormatting>
  <conditionalFormatting sqref="A7:A9">
    <cfRule type="duplicateValues" dxfId="320" priority="316"/>
  </conditionalFormatting>
  <conditionalFormatting sqref="A7:A9">
    <cfRule type="duplicateValues" dxfId="319" priority="317"/>
  </conditionalFormatting>
  <conditionalFormatting sqref="B11:B13">
    <cfRule type="duplicateValues" dxfId="318" priority="315"/>
  </conditionalFormatting>
  <conditionalFormatting sqref="A11:A13">
    <cfRule type="duplicateValues" dxfId="317" priority="313"/>
  </conditionalFormatting>
  <conditionalFormatting sqref="A11:A13">
    <cfRule type="duplicateValues" dxfId="316" priority="314"/>
  </conditionalFormatting>
  <conditionalFormatting sqref="B15:B17">
    <cfRule type="duplicateValues" dxfId="315" priority="312"/>
  </conditionalFormatting>
  <conditionalFormatting sqref="A15:A17">
    <cfRule type="duplicateValues" dxfId="314" priority="310"/>
  </conditionalFormatting>
  <conditionalFormatting sqref="A15:A17">
    <cfRule type="duplicateValues" dxfId="313" priority="311"/>
  </conditionalFormatting>
  <conditionalFormatting sqref="A183:A185">
    <cfRule type="duplicateValues" dxfId="312" priority="226"/>
  </conditionalFormatting>
  <conditionalFormatting sqref="A187:A189">
    <cfRule type="duplicateValues" dxfId="311" priority="223"/>
  </conditionalFormatting>
  <conditionalFormatting sqref="A187:A189">
    <cfRule type="duplicateValues" dxfId="310" priority="224"/>
  </conditionalFormatting>
  <conditionalFormatting sqref="A191:A193">
    <cfRule type="duplicateValues" dxfId="309" priority="221"/>
  </conditionalFormatting>
  <conditionalFormatting sqref="B27:B29">
    <cfRule type="duplicateValues" dxfId="308" priority="296"/>
  </conditionalFormatting>
  <conditionalFormatting sqref="A27:A29">
    <cfRule type="duplicateValues" dxfId="307" priority="297"/>
  </conditionalFormatting>
  <conditionalFormatting sqref="A27:A29">
    <cfRule type="duplicateValues" dxfId="306" priority="298"/>
  </conditionalFormatting>
  <conditionalFormatting sqref="B31:B33">
    <cfRule type="duplicateValues" dxfId="305" priority="293"/>
  </conditionalFormatting>
  <conditionalFormatting sqref="A31:A33">
    <cfRule type="duplicateValues" dxfId="304" priority="294"/>
  </conditionalFormatting>
  <conditionalFormatting sqref="A31:A33">
    <cfRule type="duplicateValues" dxfId="303" priority="295"/>
  </conditionalFormatting>
  <conditionalFormatting sqref="B35:B37">
    <cfRule type="duplicateValues" dxfId="302" priority="290"/>
  </conditionalFormatting>
  <conditionalFormatting sqref="A35:A37">
    <cfRule type="duplicateValues" dxfId="301" priority="291"/>
  </conditionalFormatting>
  <conditionalFormatting sqref="A35:A37">
    <cfRule type="duplicateValues" dxfId="300" priority="292"/>
  </conditionalFormatting>
  <conditionalFormatting sqref="B39:B41">
    <cfRule type="duplicateValues" dxfId="299" priority="287"/>
  </conditionalFormatting>
  <conditionalFormatting sqref="A39:A41">
    <cfRule type="duplicateValues" dxfId="298" priority="288"/>
  </conditionalFormatting>
  <conditionalFormatting sqref="A39:A41">
    <cfRule type="duplicateValues" dxfId="297" priority="289"/>
  </conditionalFormatting>
  <conditionalFormatting sqref="B43:B45">
    <cfRule type="duplicateValues" dxfId="296" priority="284"/>
  </conditionalFormatting>
  <conditionalFormatting sqref="A43:A45">
    <cfRule type="duplicateValues" dxfId="295" priority="285"/>
  </conditionalFormatting>
  <conditionalFormatting sqref="A43:A45">
    <cfRule type="duplicateValues" dxfId="294" priority="286"/>
  </conditionalFormatting>
  <conditionalFormatting sqref="B47:B49">
    <cfRule type="duplicateValues" dxfId="293" priority="281"/>
  </conditionalFormatting>
  <conditionalFormatting sqref="A47:A49">
    <cfRule type="duplicateValues" dxfId="292" priority="282"/>
  </conditionalFormatting>
  <conditionalFormatting sqref="A47:A49">
    <cfRule type="duplicateValues" dxfId="291" priority="283"/>
  </conditionalFormatting>
  <conditionalFormatting sqref="B51:B54">
    <cfRule type="duplicateValues" dxfId="290" priority="278"/>
  </conditionalFormatting>
  <conditionalFormatting sqref="A51:A54">
    <cfRule type="duplicateValues" dxfId="289" priority="279"/>
  </conditionalFormatting>
  <conditionalFormatting sqref="A51:A54">
    <cfRule type="duplicateValues" dxfId="288" priority="280"/>
  </conditionalFormatting>
  <conditionalFormatting sqref="A59:A61">
    <cfRule type="duplicateValues" dxfId="287" priority="277"/>
  </conditionalFormatting>
  <conditionalFormatting sqref="B95:B97">
    <cfRule type="duplicateValues" dxfId="286" priority="274"/>
  </conditionalFormatting>
  <conditionalFormatting sqref="A95:A97">
    <cfRule type="duplicateValues" dxfId="285" priority="275"/>
  </conditionalFormatting>
  <conditionalFormatting sqref="A95:A97">
    <cfRule type="duplicateValues" dxfId="284" priority="276"/>
  </conditionalFormatting>
  <conditionalFormatting sqref="B99:B101">
    <cfRule type="duplicateValues" dxfId="283" priority="271"/>
  </conditionalFormatting>
  <conditionalFormatting sqref="A99:A101">
    <cfRule type="duplicateValues" dxfId="282" priority="272"/>
  </conditionalFormatting>
  <conditionalFormatting sqref="A99:A101">
    <cfRule type="duplicateValues" dxfId="281" priority="273"/>
  </conditionalFormatting>
  <conditionalFormatting sqref="B103:B105">
    <cfRule type="duplicateValues" dxfId="280" priority="268"/>
  </conditionalFormatting>
  <conditionalFormatting sqref="A103:A105">
    <cfRule type="duplicateValues" dxfId="279" priority="269"/>
  </conditionalFormatting>
  <conditionalFormatting sqref="A103:A105">
    <cfRule type="duplicateValues" dxfId="278" priority="270"/>
  </conditionalFormatting>
  <conditionalFormatting sqref="B107:B109">
    <cfRule type="duplicateValues" dxfId="277" priority="265"/>
  </conditionalFormatting>
  <conditionalFormatting sqref="A107:A110 A114">
    <cfRule type="duplicateValues" dxfId="276" priority="266"/>
  </conditionalFormatting>
  <conditionalFormatting sqref="A107:A110">
    <cfRule type="duplicateValues" dxfId="275" priority="267"/>
  </conditionalFormatting>
  <conditionalFormatting sqref="B119:B121">
    <cfRule type="duplicateValues" dxfId="274" priority="262"/>
  </conditionalFormatting>
  <conditionalFormatting sqref="A119:A121">
    <cfRule type="duplicateValues" dxfId="273" priority="263"/>
  </conditionalFormatting>
  <conditionalFormatting sqref="A119:A121">
    <cfRule type="duplicateValues" dxfId="272" priority="264"/>
  </conditionalFormatting>
  <conditionalFormatting sqref="B123:B125">
    <cfRule type="duplicateValues" dxfId="271" priority="259"/>
  </conditionalFormatting>
  <conditionalFormatting sqref="A123:A125">
    <cfRule type="duplicateValues" dxfId="270" priority="260"/>
  </conditionalFormatting>
  <conditionalFormatting sqref="A123:A125">
    <cfRule type="duplicateValues" dxfId="269" priority="261"/>
  </conditionalFormatting>
  <conditionalFormatting sqref="B131:B133">
    <cfRule type="duplicateValues" dxfId="268" priority="256"/>
  </conditionalFormatting>
  <conditionalFormatting sqref="A131:A133">
    <cfRule type="duplicateValues" dxfId="267" priority="257"/>
  </conditionalFormatting>
  <conditionalFormatting sqref="A131:A133">
    <cfRule type="duplicateValues" dxfId="266" priority="258"/>
  </conditionalFormatting>
  <conditionalFormatting sqref="B135:B137">
    <cfRule type="duplicateValues" dxfId="265" priority="253"/>
  </conditionalFormatting>
  <conditionalFormatting sqref="A135:A137">
    <cfRule type="duplicateValues" dxfId="264" priority="254"/>
  </conditionalFormatting>
  <conditionalFormatting sqref="A135:A137">
    <cfRule type="duplicateValues" dxfId="263" priority="255"/>
  </conditionalFormatting>
  <conditionalFormatting sqref="B139:B141">
    <cfRule type="duplicateValues" dxfId="262" priority="250"/>
  </conditionalFormatting>
  <conditionalFormatting sqref="A139:A141">
    <cfRule type="duplicateValues" dxfId="261" priority="251"/>
  </conditionalFormatting>
  <conditionalFormatting sqref="A139:A141">
    <cfRule type="duplicateValues" dxfId="260" priority="252"/>
  </conditionalFormatting>
  <conditionalFormatting sqref="B143:B145">
    <cfRule type="duplicateValues" dxfId="259" priority="248"/>
  </conditionalFormatting>
  <conditionalFormatting sqref="A143:A146">
    <cfRule type="duplicateValues" dxfId="258" priority="249"/>
  </conditionalFormatting>
  <conditionalFormatting sqref="B55:B57">
    <cfRule type="duplicateValues" dxfId="257" priority="245"/>
  </conditionalFormatting>
  <conditionalFormatting sqref="A55:A57">
    <cfRule type="duplicateValues" dxfId="256" priority="246"/>
  </conditionalFormatting>
  <conditionalFormatting sqref="A55:A57">
    <cfRule type="duplicateValues" dxfId="255" priority="247"/>
  </conditionalFormatting>
  <conditionalFormatting sqref="B147:B149">
    <cfRule type="duplicateValues" dxfId="254" priority="242"/>
  </conditionalFormatting>
  <conditionalFormatting sqref="A147:A149">
    <cfRule type="duplicateValues" dxfId="253" priority="243"/>
  </conditionalFormatting>
  <conditionalFormatting sqref="A147:A149">
    <cfRule type="duplicateValues" dxfId="252" priority="244"/>
  </conditionalFormatting>
  <conditionalFormatting sqref="B151:B153">
    <cfRule type="duplicateValues" dxfId="251" priority="239"/>
  </conditionalFormatting>
  <conditionalFormatting sqref="A151:A153">
    <cfRule type="duplicateValues" dxfId="250" priority="240"/>
  </conditionalFormatting>
  <conditionalFormatting sqref="A151:A153">
    <cfRule type="duplicateValues" dxfId="249" priority="241"/>
  </conditionalFormatting>
  <conditionalFormatting sqref="A174 A178">
    <cfRule type="duplicateValues" dxfId="248" priority="238"/>
  </conditionalFormatting>
  <conditionalFormatting sqref="B171:B173">
    <cfRule type="duplicateValues" dxfId="247" priority="235"/>
  </conditionalFormatting>
  <conditionalFormatting sqref="A171:A173">
    <cfRule type="duplicateValues" dxfId="246" priority="236"/>
  </conditionalFormatting>
  <conditionalFormatting sqref="A171:A173">
    <cfRule type="duplicateValues" dxfId="245" priority="237"/>
  </conditionalFormatting>
  <conditionalFormatting sqref="B175:B177">
    <cfRule type="duplicateValues" dxfId="244" priority="232"/>
  </conditionalFormatting>
  <conditionalFormatting sqref="A175:A177">
    <cfRule type="duplicateValues" dxfId="243" priority="233"/>
  </conditionalFormatting>
  <conditionalFormatting sqref="A175:A177">
    <cfRule type="duplicateValues" dxfId="242" priority="234"/>
  </conditionalFormatting>
  <conditionalFormatting sqref="B179:B181">
    <cfRule type="duplicateValues" dxfId="241" priority="229"/>
  </conditionalFormatting>
  <conditionalFormatting sqref="A179:A181">
    <cfRule type="duplicateValues" dxfId="240" priority="230"/>
  </conditionalFormatting>
  <conditionalFormatting sqref="A179:A181">
    <cfRule type="duplicateValues" dxfId="239" priority="231"/>
  </conditionalFormatting>
  <conditionalFormatting sqref="A186 A190">
    <cfRule type="duplicateValues" dxfId="238" priority="228"/>
  </conditionalFormatting>
  <conditionalFormatting sqref="B183:B185">
    <cfRule type="duplicateValues" dxfId="237" priority="225"/>
  </conditionalFormatting>
  <conditionalFormatting sqref="A183:A185">
    <cfRule type="duplicateValues" dxfId="236" priority="227"/>
  </conditionalFormatting>
  <conditionalFormatting sqref="B187:B189">
    <cfRule type="duplicateValues" dxfId="235" priority="222"/>
  </conditionalFormatting>
  <conditionalFormatting sqref="B191:B193">
    <cfRule type="duplicateValues" dxfId="234" priority="219"/>
  </conditionalFormatting>
  <conditionalFormatting sqref="A191:A193">
    <cfRule type="duplicateValues" dxfId="233" priority="220"/>
  </conditionalFormatting>
  <conditionalFormatting sqref="B195:B197">
    <cfRule type="duplicateValues" dxfId="232" priority="216"/>
  </conditionalFormatting>
  <conditionalFormatting sqref="A195:A197">
    <cfRule type="duplicateValues" dxfId="231" priority="217"/>
  </conditionalFormatting>
  <conditionalFormatting sqref="A195:A197">
    <cfRule type="duplicateValues" dxfId="230" priority="218"/>
  </conditionalFormatting>
  <conditionalFormatting sqref="B199:B201">
    <cfRule type="duplicateValues" dxfId="229" priority="213"/>
  </conditionalFormatting>
  <conditionalFormatting sqref="A199:A201">
    <cfRule type="duplicateValues" dxfId="228" priority="214"/>
  </conditionalFormatting>
  <conditionalFormatting sqref="A199:A201">
    <cfRule type="duplicateValues" dxfId="227" priority="215"/>
  </conditionalFormatting>
  <conditionalFormatting sqref="B203:B205">
    <cfRule type="duplicateValues" dxfId="226" priority="210"/>
  </conditionalFormatting>
  <conditionalFormatting sqref="A203:A205">
    <cfRule type="duplicateValues" dxfId="225" priority="211"/>
  </conditionalFormatting>
  <conditionalFormatting sqref="A203:A205">
    <cfRule type="duplicateValues" dxfId="224" priority="212"/>
  </conditionalFormatting>
  <conditionalFormatting sqref="B207:B209">
    <cfRule type="duplicateValues" dxfId="223" priority="207"/>
  </conditionalFormatting>
  <conditionalFormatting sqref="A207:A209">
    <cfRule type="duplicateValues" dxfId="222" priority="208"/>
  </conditionalFormatting>
  <conditionalFormatting sqref="A207:A209">
    <cfRule type="duplicateValues" dxfId="221" priority="209"/>
  </conditionalFormatting>
  <conditionalFormatting sqref="B211:B213">
    <cfRule type="duplicateValues" dxfId="220" priority="204"/>
  </conditionalFormatting>
  <conditionalFormatting sqref="A211:A213">
    <cfRule type="duplicateValues" dxfId="219" priority="205"/>
  </conditionalFormatting>
  <conditionalFormatting sqref="A211:A213">
    <cfRule type="duplicateValues" dxfId="218" priority="206"/>
  </conditionalFormatting>
  <conditionalFormatting sqref="B215:B217">
    <cfRule type="duplicateValues" dxfId="217" priority="201"/>
  </conditionalFormatting>
  <conditionalFormatting sqref="A215:A217">
    <cfRule type="duplicateValues" dxfId="216" priority="202"/>
  </conditionalFormatting>
  <conditionalFormatting sqref="A215:A217">
    <cfRule type="duplicateValues" dxfId="215" priority="203"/>
  </conditionalFormatting>
  <conditionalFormatting sqref="A222">
    <cfRule type="duplicateValues" dxfId="214" priority="200"/>
  </conditionalFormatting>
  <conditionalFormatting sqref="B219:B221">
    <cfRule type="duplicateValues" dxfId="213" priority="197"/>
  </conditionalFormatting>
  <conditionalFormatting sqref="A219:A221">
    <cfRule type="duplicateValues" dxfId="212" priority="198"/>
  </conditionalFormatting>
  <conditionalFormatting sqref="A219:A221">
    <cfRule type="duplicateValues" dxfId="211" priority="199"/>
  </conditionalFormatting>
  <conditionalFormatting sqref="B223:B225">
    <cfRule type="duplicateValues" dxfId="210" priority="194"/>
  </conditionalFormatting>
  <conditionalFormatting sqref="A223:A225">
    <cfRule type="duplicateValues" dxfId="209" priority="195"/>
  </conditionalFormatting>
  <conditionalFormatting sqref="A223:A225">
    <cfRule type="duplicateValues" dxfId="208" priority="196"/>
  </conditionalFormatting>
  <conditionalFormatting sqref="A230">
    <cfRule type="duplicateValues" dxfId="207" priority="193"/>
  </conditionalFormatting>
  <conditionalFormatting sqref="B227:B229">
    <cfRule type="duplicateValues" dxfId="206" priority="190"/>
  </conditionalFormatting>
  <conditionalFormatting sqref="A227:A229">
    <cfRule type="duplicateValues" dxfId="205" priority="191"/>
  </conditionalFormatting>
  <conditionalFormatting sqref="A227:A229">
    <cfRule type="duplicateValues" dxfId="204" priority="192"/>
  </conditionalFormatting>
  <conditionalFormatting sqref="B231:B233">
    <cfRule type="duplicateValues" dxfId="203" priority="187"/>
  </conditionalFormatting>
  <conditionalFormatting sqref="A231:A233">
    <cfRule type="duplicateValues" dxfId="202" priority="188"/>
  </conditionalFormatting>
  <conditionalFormatting sqref="A231:A233">
    <cfRule type="duplicateValues" dxfId="201" priority="189"/>
  </conditionalFormatting>
  <conditionalFormatting sqref="B235:B237">
    <cfRule type="duplicateValues" dxfId="200" priority="184"/>
  </conditionalFormatting>
  <conditionalFormatting sqref="A235:A237">
    <cfRule type="duplicateValues" dxfId="199" priority="185"/>
  </conditionalFormatting>
  <conditionalFormatting sqref="A235:A237">
    <cfRule type="duplicateValues" dxfId="198" priority="186"/>
  </conditionalFormatting>
  <conditionalFormatting sqref="B239:B241">
    <cfRule type="duplicateValues" dxfId="197" priority="183"/>
  </conditionalFormatting>
  <conditionalFormatting sqref="A182 A143:A146 A150 A154 A194 A198 A202 A206 A210 A214 A218 A226 A234 A238 A170">
    <cfRule type="duplicateValues" dxfId="196" priority="299"/>
  </conditionalFormatting>
  <conditionalFormatting sqref="B115:B117">
    <cfRule type="duplicateValues" dxfId="195" priority="180"/>
  </conditionalFormatting>
  <conditionalFormatting sqref="A115:A117">
    <cfRule type="duplicateValues" dxfId="194" priority="181"/>
  </conditionalFormatting>
  <conditionalFormatting sqref="A115:A117">
    <cfRule type="duplicateValues" dxfId="193" priority="182"/>
  </conditionalFormatting>
  <conditionalFormatting sqref="B167:B169">
    <cfRule type="duplicateValues" dxfId="192" priority="177"/>
  </conditionalFormatting>
  <conditionalFormatting sqref="A167:A169">
    <cfRule type="duplicateValues" dxfId="191" priority="178"/>
  </conditionalFormatting>
  <conditionalFormatting sqref="A166:A169">
    <cfRule type="duplicateValues" dxfId="190" priority="179"/>
  </conditionalFormatting>
  <conditionalFormatting sqref="B111:B113">
    <cfRule type="duplicateValues" dxfId="189" priority="174"/>
  </conditionalFormatting>
  <conditionalFormatting sqref="A111:A113">
    <cfRule type="duplicateValues" dxfId="188" priority="175"/>
  </conditionalFormatting>
  <conditionalFormatting sqref="A111:A113">
    <cfRule type="duplicateValues" dxfId="187" priority="176"/>
  </conditionalFormatting>
  <conditionalFormatting sqref="B19:B25">
    <cfRule type="duplicateValues" dxfId="186" priority="300"/>
  </conditionalFormatting>
  <conditionalFormatting sqref="A19:A25">
    <cfRule type="duplicateValues" dxfId="185" priority="301"/>
  </conditionalFormatting>
  <conditionalFormatting sqref="A239:A241">
    <cfRule type="duplicateValues" dxfId="184" priority="302"/>
  </conditionalFormatting>
  <conditionalFormatting sqref="A239:A241">
    <cfRule type="duplicateValues" dxfId="183" priority="303"/>
  </conditionalFormatting>
  <conditionalFormatting sqref="A166">
    <cfRule type="duplicateValues" dxfId="182" priority="173"/>
  </conditionalFormatting>
  <conditionalFormatting sqref="B127:B129">
    <cfRule type="duplicateValues" dxfId="181" priority="170"/>
  </conditionalFormatting>
  <conditionalFormatting sqref="A127:A129">
    <cfRule type="duplicateValues" dxfId="180" priority="171"/>
  </conditionalFormatting>
  <conditionalFormatting sqref="A127:A129">
    <cfRule type="duplicateValues" dxfId="179" priority="172"/>
  </conditionalFormatting>
  <conditionalFormatting sqref="B63:B65">
    <cfRule type="duplicateValues" dxfId="178" priority="167"/>
  </conditionalFormatting>
  <conditionalFormatting sqref="A63:A65">
    <cfRule type="duplicateValues" dxfId="177" priority="168"/>
  </conditionalFormatting>
  <conditionalFormatting sqref="A63:A65">
    <cfRule type="duplicateValues" dxfId="176" priority="169"/>
  </conditionalFormatting>
  <conditionalFormatting sqref="B67:B69">
    <cfRule type="duplicateValues" dxfId="175" priority="164"/>
  </conditionalFormatting>
  <conditionalFormatting sqref="A67:A69">
    <cfRule type="duplicateValues" dxfId="174" priority="165"/>
  </conditionalFormatting>
  <conditionalFormatting sqref="A67:A69">
    <cfRule type="duplicateValues" dxfId="173" priority="166"/>
  </conditionalFormatting>
  <conditionalFormatting sqref="B71:B73">
    <cfRule type="duplicateValues" dxfId="172" priority="304"/>
  </conditionalFormatting>
  <conditionalFormatting sqref="A71:A73">
    <cfRule type="duplicateValues" dxfId="171" priority="305"/>
  </conditionalFormatting>
  <conditionalFormatting sqref="B75:B77">
    <cfRule type="duplicateValues" dxfId="170" priority="162"/>
  </conditionalFormatting>
  <conditionalFormatting sqref="A75:A77">
    <cfRule type="duplicateValues" dxfId="169" priority="163"/>
  </conditionalFormatting>
  <conditionalFormatting sqref="B79:B81">
    <cfRule type="duplicateValues" dxfId="168" priority="160"/>
  </conditionalFormatting>
  <conditionalFormatting sqref="A79:A81">
    <cfRule type="duplicateValues" dxfId="167" priority="161"/>
  </conditionalFormatting>
  <conditionalFormatting sqref="B83:B85">
    <cfRule type="duplicateValues" dxfId="166" priority="158"/>
  </conditionalFormatting>
  <conditionalFormatting sqref="A83:A85">
    <cfRule type="duplicateValues" dxfId="165" priority="159"/>
  </conditionalFormatting>
  <conditionalFormatting sqref="B87:B89">
    <cfRule type="duplicateValues" dxfId="164" priority="156"/>
  </conditionalFormatting>
  <conditionalFormatting sqref="A87:A89">
    <cfRule type="duplicateValues" dxfId="163" priority="157"/>
  </conditionalFormatting>
  <conditionalFormatting sqref="B91:B93">
    <cfRule type="duplicateValues" dxfId="162" priority="154"/>
  </conditionalFormatting>
  <conditionalFormatting sqref="A91:A93">
    <cfRule type="duplicateValues" dxfId="161" priority="155"/>
  </conditionalFormatting>
  <conditionalFormatting sqref="B59:B61">
    <cfRule type="duplicateValues" dxfId="160" priority="306"/>
  </conditionalFormatting>
  <conditionalFormatting sqref="A59:A61">
    <cfRule type="duplicateValues" dxfId="159" priority="307"/>
  </conditionalFormatting>
  <conditionalFormatting sqref="B163:B165">
    <cfRule type="duplicateValues" dxfId="158" priority="151"/>
  </conditionalFormatting>
  <conditionalFormatting sqref="A163:A165">
    <cfRule type="duplicateValues" dxfId="157" priority="152"/>
  </conditionalFormatting>
  <conditionalFormatting sqref="A163:A165">
    <cfRule type="duplicateValues" dxfId="156" priority="153"/>
  </conditionalFormatting>
  <conditionalFormatting sqref="B159:B161">
    <cfRule type="duplicateValues" dxfId="155" priority="148"/>
  </conditionalFormatting>
  <conditionalFormatting sqref="A159:A161">
    <cfRule type="duplicateValues" dxfId="154" priority="149"/>
  </conditionalFormatting>
  <conditionalFormatting sqref="A159:A161">
    <cfRule type="duplicateValues" dxfId="153" priority="150"/>
  </conditionalFormatting>
  <conditionalFormatting sqref="A162">
    <cfRule type="duplicateValues" dxfId="152" priority="147"/>
  </conditionalFormatting>
  <conditionalFormatting sqref="A162">
    <cfRule type="duplicateValues" dxfId="151" priority="146"/>
  </conditionalFormatting>
  <conditionalFormatting sqref="A158">
    <cfRule type="duplicateValues" dxfId="150" priority="145"/>
  </conditionalFormatting>
  <conditionalFormatting sqref="B155:B157">
    <cfRule type="duplicateValues" dxfId="149" priority="308"/>
  </conditionalFormatting>
  <conditionalFormatting sqref="A155:A157">
    <cfRule type="duplicateValues" dxfId="148" priority="309"/>
  </conditionalFormatting>
  <conditionalFormatting sqref="B243:B245">
    <cfRule type="duplicateValues" dxfId="147" priority="142"/>
  </conditionalFormatting>
  <conditionalFormatting sqref="A243:A245">
    <cfRule type="duplicateValues" dxfId="146" priority="143"/>
  </conditionalFormatting>
  <conditionalFormatting sqref="A243:A245">
    <cfRule type="duplicateValues" dxfId="145" priority="144"/>
  </conditionalFormatting>
  <conditionalFormatting sqref="A414">
    <cfRule type="duplicateValues" dxfId="144" priority="134"/>
  </conditionalFormatting>
  <conditionalFormatting sqref="A414">
    <cfRule type="duplicateValues" dxfId="143" priority="135"/>
  </conditionalFormatting>
  <conditionalFormatting sqref="B414:B415 B417">
    <cfRule type="duplicateValues" dxfId="142" priority="132"/>
  </conditionalFormatting>
  <conditionalFormatting sqref="B416">
    <cfRule type="duplicateValues" dxfId="141" priority="131"/>
  </conditionalFormatting>
  <conditionalFormatting sqref="A247">
    <cfRule type="duplicateValues" dxfId="140" priority="129"/>
  </conditionalFormatting>
  <conditionalFormatting sqref="A247">
    <cfRule type="duplicateValues" dxfId="139" priority="130"/>
  </conditionalFormatting>
  <conditionalFormatting sqref="B247:B248">
    <cfRule type="duplicateValues" dxfId="138" priority="324"/>
  </conditionalFormatting>
  <conditionalFormatting sqref="B250:B252">
    <cfRule type="duplicateValues" dxfId="137" priority="124"/>
  </conditionalFormatting>
  <conditionalFormatting sqref="A250:A252">
    <cfRule type="duplicateValues" dxfId="136" priority="125"/>
  </conditionalFormatting>
  <conditionalFormatting sqref="A250:A252">
    <cfRule type="duplicateValues" dxfId="135" priority="126"/>
  </conditionalFormatting>
  <conditionalFormatting sqref="B254:B256">
    <cfRule type="duplicateValues" dxfId="134" priority="121"/>
  </conditionalFormatting>
  <conditionalFormatting sqref="A254:A256">
    <cfRule type="duplicateValues" dxfId="133" priority="122"/>
  </conditionalFormatting>
  <conditionalFormatting sqref="A254:A256">
    <cfRule type="duplicateValues" dxfId="132" priority="123"/>
  </conditionalFormatting>
  <conditionalFormatting sqref="B258:B260">
    <cfRule type="duplicateValues" dxfId="131" priority="118"/>
  </conditionalFormatting>
  <conditionalFormatting sqref="A258:A260">
    <cfRule type="duplicateValues" dxfId="130" priority="119"/>
  </conditionalFormatting>
  <conditionalFormatting sqref="A258:A260">
    <cfRule type="duplicateValues" dxfId="129" priority="120"/>
  </conditionalFormatting>
  <conditionalFormatting sqref="B262:B264">
    <cfRule type="duplicateValues" dxfId="128" priority="115"/>
  </conditionalFormatting>
  <conditionalFormatting sqref="A262:A264">
    <cfRule type="duplicateValues" dxfId="127" priority="116"/>
  </conditionalFormatting>
  <conditionalFormatting sqref="A262:A264">
    <cfRule type="duplicateValues" dxfId="126" priority="117"/>
  </conditionalFormatting>
  <conditionalFormatting sqref="B266:B268">
    <cfRule type="duplicateValues" dxfId="125" priority="112"/>
  </conditionalFormatting>
  <conditionalFormatting sqref="A266:A268">
    <cfRule type="duplicateValues" dxfId="124" priority="113"/>
  </conditionalFormatting>
  <conditionalFormatting sqref="A266:A268">
    <cfRule type="duplicateValues" dxfId="123" priority="114"/>
  </conditionalFormatting>
  <conditionalFormatting sqref="B270:B272">
    <cfRule type="duplicateValues" dxfId="122" priority="109"/>
  </conditionalFormatting>
  <conditionalFormatting sqref="A270:A272">
    <cfRule type="duplicateValues" dxfId="121" priority="110"/>
  </conditionalFormatting>
  <conditionalFormatting sqref="A270:A272">
    <cfRule type="duplicateValues" dxfId="120" priority="111"/>
  </conditionalFormatting>
  <conditionalFormatting sqref="B274:B276">
    <cfRule type="duplicateValues" dxfId="119" priority="106"/>
  </conditionalFormatting>
  <conditionalFormatting sqref="A274:A276">
    <cfRule type="duplicateValues" dxfId="118" priority="107"/>
  </conditionalFormatting>
  <conditionalFormatting sqref="A274:A276">
    <cfRule type="duplicateValues" dxfId="117" priority="108"/>
  </conditionalFormatting>
  <conditionalFormatting sqref="B278:B280">
    <cfRule type="duplicateValues" dxfId="116" priority="103"/>
  </conditionalFormatting>
  <conditionalFormatting sqref="A278:A280">
    <cfRule type="duplicateValues" dxfId="115" priority="104"/>
  </conditionalFormatting>
  <conditionalFormatting sqref="A278:A280">
    <cfRule type="duplicateValues" dxfId="114" priority="105"/>
  </conditionalFormatting>
  <conditionalFormatting sqref="B282:B284">
    <cfRule type="duplicateValues" dxfId="113" priority="100"/>
  </conditionalFormatting>
  <conditionalFormatting sqref="A282:A284">
    <cfRule type="duplicateValues" dxfId="112" priority="101"/>
  </conditionalFormatting>
  <conditionalFormatting sqref="A282:A284">
    <cfRule type="duplicateValues" dxfId="111" priority="102"/>
  </conditionalFormatting>
  <conditionalFormatting sqref="B286:B288">
    <cfRule type="duplicateValues" dxfId="110" priority="97"/>
  </conditionalFormatting>
  <conditionalFormatting sqref="A286:A288">
    <cfRule type="duplicateValues" dxfId="109" priority="98"/>
  </conditionalFormatting>
  <conditionalFormatting sqref="A286:A288">
    <cfRule type="duplicateValues" dxfId="108" priority="99"/>
  </conditionalFormatting>
  <conditionalFormatting sqref="B290:B292">
    <cfRule type="duplicateValues" dxfId="107" priority="94"/>
  </conditionalFormatting>
  <conditionalFormatting sqref="A290:A292">
    <cfRule type="duplicateValues" dxfId="106" priority="95"/>
  </conditionalFormatting>
  <conditionalFormatting sqref="A290:A292">
    <cfRule type="duplicateValues" dxfId="105" priority="96"/>
  </conditionalFormatting>
  <conditionalFormatting sqref="B294:B296">
    <cfRule type="duplicateValues" dxfId="104" priority="91"/>
  </conditionalFormatting>
  <conditionalFormatting sqref="A294:A296">
    <cfRule type="duplicateValues" dxfId="103" priority="92"/>
  </conditionalFormatting>
  <conditionalFormatting sqref="A294:A296">
    <cfRule type="duplicateValues" dxfId="102" priority="93"/>
  </conditionalFormatting>
  <conditionalFormatting sqref="B298:B300">
    <cfRule type="duplicateValues" dxfId="101" priority="88"/>
  </conditionalFormatting>
  <conditionalFormatting sqref="A298:A300">
    <cfRule type="duplicateValues" dxfId="100" priority="89"/>
  </conditionalFormatting>
  <conditionalFormatting sqref="A298:A300">
    <cfRule type="duplicateValues" dxfId="99" priority="90"/>
  </conditionalFormatting>
  <conditionalFormatting sqref="B302:B304">
    <cfRule type="duplicateValues" dxfId="98" priority="85"/>
  </conditionalFormatting>
  <conditionalFormatting sqref="A302:A304">
    <cfRule type="duplicateValues" dxfId="97" priority="86"/>
  </conditionalFormatting>
  <conditionalFormatting sqref="A302:A304">
    <cfRule type="duplicateValues" dxfId="96" priority="87"/>
  </conditionalFormatting>
  <conditionalFormatting sqref="B306:B308">
    <cfRule type="duplicateValues" dxfId="95" priority="82"/>
  </conditionalFormatting>
  <conditionalFormatting sqref="A306:A308">
    <cfRule type="duplicateValues" dxfId="94" priority="83"/>
  </conditionalFormatting>
  <conditionalFormatting sqref="A306:A308">
    <cfRule type="duplicateValues" dxfId="93" priority="84"/>
  </conditionalFormatting>
  <conditionalFormatting sqref="B310:B312">
    <cfRule type="duplicateValues" dxfId="92" priority="79"/>
  </conditionalFormatting>
  <conditionalFormatting sqref="A310:A312">
    <cfRule type="duplicateValues" dxfId="91" priority="80"/>
  </conditionalFormatting>
  <conditionalFormatting sqref="A310:A312">
    <cfRule type="duplicateValues" dxfId="90" priority="81"/>
  </conditionalFormatting>
  <conditionalFormatting sqref="B314:B316">
    <cfRule type="duplicateValues" dxfId="89" priority="76"/>
  </conditionalFormatting>
  <conditionalFormatting sqref="A314:A316">
    <cfRule type="duplicateValues" dxfId="88" priority="77"/>
  </conditionalFormatting>
  <conditionalFormatting sqref="A314:A316">
    <cfRule type="duplicateValues" dxfId="87" priority="78"/>
  </conditionalFormatting>
  <conditionalFormatting sqref="B318:B320">
    <cfRule type="duplicateValues" dxfId="86" priority="73"/>
  </conditionalFormatting>
  <conditionalFormatting sqref="A318:A320">
    <cfRule type="duplicateValues" dxfId="85" priority="74"/>
  </conditionalFormatting>
  <conditionalFormatting sqref="A318:A320">
    <cfRule type="duplicateValues" dxfId="84" priority="75"/>
  </conditionalFormatting>
  <conditionalFormatting sqref="B322:B324">
    <cfRule type="duplicateValues" dxfId="83" priority="70"/>
  </conditionalFormatting>
  <conditionalFormatting sqref="A322:A324">
    <cfRule type="duplicateValues" dxfId="82" priority="71"/>
  </conditionalFormatting>
  <conditionalFormatting sqref="A322:A324">
    <cfRule type="duplicateValues" dxfId="81" priority="72"/>
  </conditionalFormatting>
  <conditionalFormatting sqref="B326:B328">
    <cfRule type="duplicateValues" dxfId="80" priority="67"/>
  </conditionalFormatting>
  <conditionalFormatting sqref="A326:A328">
    <cfRule type="duplicateValues" dxfId="79" priority="68"/>
  </conditionalFormatting>
  <conditionalFormatting sqref="A326:A328">
    <cfRule type="duplicateValues" dxfId="78" priority="69"/>
  </conditionalFormatting>
  <conditionalFormatting sqref="B330:B332">
    <cfRule type="duplicateValues" dxfId="77" priority="64"/>
  </conditionalFormatting>
  <conditionalFormatting sqref="A330:A332">
    <cfRule type="duplicateValues" dxfId="76" priority="65"/>
  </conditionalFormatting>
  <conditionalFormatting sqref="A330:A332">
    <cfRule type="duplicateValues" dxfId="75" priority="66"/>
  </conditionalFormatting>
  <conditionalFormatting sqref="B334:B336">
    <cfRule type="duplicateValues" dxfId="74" priority="61"/>
  </conditionalFormatting>
  <conditionalFormatting sqref="A334:A336">
    <cfRule type="duplicateValues" dxfId="73" priority="62"/>
  </conditionalFormatting>
  <conditionalFormatting sqref="A334:A336">
    <cfRule type="duplicateValues" dxfId="72" priority="63"/>
  </conditionalFormatting>
  <conditionalFormatting sqref="B338:B340">
    <cfRule type="duplicateValues" dxfId="71" priority="58"/>
  </conditionalFormatting>
  <conditionalFormatting sqref="A338:A340">
    <cfRule type="duplicateValues" dxfId="70" priority="59"/>
  </conditionalFormatting>
  <conditionalFormatting sqref="A338:A340">
    <cfRule type="duplicateValues" dxfId="69" priority="60"/>
  </conditionalFormatting>
  <conditionalFormatting sqref="B342:B344">
    <cfRule type="duplicateValues" dxfId="68" priority="55"/>
  </conditionalFormatting>
  <conditionalFormatting sqref="A342:A344">
    <cfRule type="duplicateValues" dxfId="67" priority="56"/>
  </conditionalFormatting>
  <conditionalFormatting sqref="A342:A344">
    <cfRule type="duplicateValues" dxfId="66" priority="57"/>
  </conditionalFormatting>
  <conditionalFormatting sqref="B346:B348">
    <cfRule type="duplicateValues" dxfId="65" priority="52"/>
  </conditionalFormatting>
  <conditionalFormatting sqref="A346:A348">
    <cfRule type="duplicateValues" dxfId="64" priority="53"/>
  </conditionalFormatting>
  <conditionalFormatting sqref="A346:A348">
    <cfRule type="duplicateValues" dxfId="63" priority="54"/>
  </conditionalFormatting>
  <conditionalFormatting sqref="B350:B352">
    <cfRule type="duplicateValues" dxfId="62" priority="49"/>
  </conditionalFormatting>
  <conditionalFormatting sqref="A350:A352">
    <cfRule type="duplicateValues" dxfId="61" priority="50"/>
  </conditionalFormatting>
  <conditionalFormatting sqref="A350:A352">
    <cfRule type="duplicateValues" dxfId="60" priority="51"/>
  </conditionalFormatting>
  <conditionalFormatting sqref="B354:B356">
    <cfRule type="duplicateValues" dxfId="59" priority="46"/>
  </conditionalFormatting>
  <conditionalFormatting sqref="A354:A356">
    <cfRule type="duplicateValues" dxfId="58" priority="47"/>
  </conditionalFormatting>
  <conditionalFormatting sqref="A354:A356">
    <cfRule type="duplicateValues" dxfId="57" priority="48"/>
  </conditionalFormatting>
  <conditionalFormatting sqref="B358:B360">
    <cfRule type="duplicateValues" dxfId="56" priority="43"/>
  </conditionalFormatting>
  <conditionalFormatting sqref="A358:A360">
    <cfRule type="duplicateValues" dxfId="55" priority="44"/>
  </conditionalFormatting>
  <conditionalFormatting sqref="A358:A360">
    <cfRule type="duplicateValues" dxfId="54" priority="45"/>
  </conditionalFormatting>
  <conditionalFormatting sqref="B362:B364">
    <cfRule type="duplicateValues" dxfId="53" priority="40"/>
  </conditionalFormatting>
  <conditionalFormatting sqref="A362:A364">
    <cfRule type="duplicateValues" dxfId="52" priority="41"/>
  </conditionalFormatting>
  <conditionalFormatting sqref="A362:A364">
    <cfRule type="duplicateValues" dxfId="51" priority="42"/>
  </conditionalFormatting>
  <conditionalFormatting sqref="B370:B372">
    <cfRule type="duplicateValues" dxfId="50" priority="34"/>
  </conditionalFormatting>
  <conditionalFormatting sqref="A370:A372">
    <cfRule type="duplicateValues" dxfId="49" priority="35"/>
  </conditionalFormatting>
  <conditionalFormatting sqref="A370:A372">
    <cfRule type="duplicateValues" dxfId="48" priority="36"/>
  </conditionalFormatting>
  <conditionalFormatting sqref="B374:B376">
    <cfRule type="duplicateValues" dxfId="47" priority="31"/>
  </conditionalFormatting>
  <conditionalFormatting sqref="A374:A376">
    <cfRule type="duplicateValues" dxfId="46" priority="32"/>
  </conditionalFormatting>
  <conditionalFormatting sqref="A374:A376">
    <cfRule type="duplicateValues" dxfId="45" priority="33"/>
  </conditionalFormatting>
  <conditionalFormatting sqref="B378:B380">
    <cfRule type="duplicateValues" dxfId="44" priority="28"/>
  </conditionalFormatting>
  <conditionalFormatting sqref="A378:A380">
    <cfRule type="duplicateValues" dxfId="43" priority="29"/>
  </conditionalFormatting>
  <conditionalFormatting sqref="A378:A380">
    <cfRule type="duplicateValues" dxfId="42" priority="30"/>
  </conditionalFormatting>
  <conditionalFormatting sqref="B366:B368">
    <cfRule type="duplicateValues" dxfId="41" priority="25"/>
  </conditionalFormatting>
  <conditionalFormatting sqref="A366:A368">
    <cfRule type="duplicateValues" dxfId="40" priority="26"/>
  </conditionalFormatting>
  <conditionalFormatting sqref="A366:A368">
    <cfRule type="duplicateValues" dxfId="39" priority="27"/>
  </conditionalFormatting>
  <conditionalFormatting sqref="B382:B384">
    <cfRule type="duplicateValues" dxfId="38" priority="22"/>
  </conditionalFormatting>
  <conditionalFormatting sqref="A382:A384">
    <cfRule type="duplicateValues" dxfId="37" priority="23"/>
  </conditionalFormatting>
  <conditionalFormatting sqref="A382:A384">
    <cfRule type="duplicateValues" dxfId="36" priority="24"/>
  </conditionalFormatting>
  <conditionalFormatting sqref="B386:B388">
    <cfRule type="duplicateValues" dxfId="35" priority="19"/>
  </conditionalFormatting>
  <conditionalFormatting sqref="A386:A388">
    <cfRule type="duplicateValues" dxfId="34" priority="20"/>
  </conditionalFormatting>
  <conditionalFormatting sqref="A386:A388">
    <cfRule type="duplicateValues" dxfId="33" priority="21"/>
  </conditionalFormatting>
  <conditionalFormatting sqref="B390:B392">
    <cfRule type="duplicateValues" dxfId="32" priority="16"/>
  </conditionalFormatting>
  <conditionalFormatting sqref="A390:A392">
    <cfRule type="duplicateValues" dxfId="31" priority="17"/>
  </conditionalFormatting>
  <conditionalFormatting sqref="A390:A392">
    <cfRule type="duplicateValues" dxfId="30" priority="18"/>
  </conditionalFormatting>
  <conditionalFormatting sqref="B394:B396">
    <cfRule type="duplicateValues" dxfId="29" priority="13"/>
  </conditionalFormatting>
  <conditionalFormatting sqref="A394:A396">
    <cfRule type="duplicateValues" dxfId="28" priority="14"/>
  </conditionalFormatting>
  <conditionalFormatting sqref="A394:A396">
    <cfRule type="duplicateValues" dxfId="27" priority="15"/>
  </conditionalFormatting>
  <conditionalFormatting sqref="B398:B400">
    <cfRule type="duplicateValues" dxfId="26" priority="10"/>
  </conditionalFormatting>
  <conditionalFormatting sqref="A398:A400">
    <cfRule type="duplicateValues" dxfId="25" priority="11"/>
  </conditionalFormatting>
  <conditionalFormatting sqref="A398:A400">
    <cfRule type="duplicateValues" dxfId="24" priority="12"/>
  </conditionalFormatting>
  <conditionalFormatting sqref="B402:B404">
    <cfRule type="duplicateValues" dxfId="23" priority="7"/>
  </conditionalFormatting>
  <conditionalFormatting sqref="A402:A404">
    <cfRule type="duplicateValues" dxfId="22" priority="8"/>
  </conditionalFormatting>
  <conditionalFormatting sqref="A402:A404">
    <cfRule type="duplicateValues" dxfId="21" priority="9"/>
  </conditionalFormatting>
  <conditionalFormatting sqref="B406:B408">
    <cfRule type="duplicateValues" dxfId="20" priority="4"/>
  </conditionalFormatting>
  <conditionalFormatting sqref="A406:A408">
    <cfRule type="duplicateValues" dxfId="19" priority="5"/>
  </conditionalFormatting>
  <conditionalFormatting sqref="A406:A408">
    <cfRule type="duplicateValues" dxfId="18" priority="6"/>
  </conditionalFormatting>
  <conditionalFormatting sqref="B410:B412">
    <cfRule type="duplicateValues" dxfId="17" priority="1"/>
  </conditionalFormatting>
  <conditionalFormatting sqref="A410:A412">
    <cfRule type="duplicateValues" dxfId="16" priority="2"/>
  </conditionalFormatting>
  <conditionalFormatting sqref="A410:A412">
    <cfRule type="duplicateValues" dxfId="15" priority="3"/>
  </conditionalFormatting>
  <pageMargins left="0.8" right="0.04" top="0.78740157499999996" bottom="0.33333333333333331" header="0.31496062000000002" footer="0.31496062000000002"/>
  <pageSetup paperSize="9" scale="62" orientation="landscape" verticalDpi="0" r:id="rId1"/>
  <rowBreaks count="6" manualBreakCount="6">
    <brk id="105" max="16383" man="1"/>
    <brk id="157" max="16383" man="1"/>
    <brk id="209" max="16383" man="1"/>
    <brk id="257" max="9" man="1"/>
    <brk id="309" max="16383" man="1"/>
    <brk id="36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12</vt:i4>
      </vt:variant>
    </vt:vector>
  </HeadingPairs>
  <TitlesOfParts>
    <vt:vector size="25"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Orçamento!Area_de_impressao</vt:lpstr>
      <vt:lpstr>Resumo!Area_de_impressao</vt:lpstr>
      <vt:lpstr>Composição!Titulos_de_impressao</vt:lpstr>
      <vt:lpstr>Composições!Titulos_de_impressao</vt:lpstr>
      <vt:lpstr>'Cronograma Fisíco-Financeiro'!Titulos_de_impressao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Marcelo</cp:lastModifiedBy>
  <cp:lastPrinted>2020-05-25T15:09:41Z</cp:lastPrinted>
  <dcterms:created xsi:type="dcterms:W3CDTF">2013-07-15T19:04:59Z</dcterms:created>
  <dcterms:modified xsi:type="dcterms:W3CDTF">2020-05-25T15:54:01Z</dcterms:modified>
</cp:coreProperties>
</file>